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tables/table1.xml" ContentType="application/vnd.openxmlformats-officedocument.spreadsheetml.table+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omments8.xml" ContentType="application/vnd.openxmlformats-officedocument.spreadsheetml.comments+xml"/>
  <Override PartName="/xl/drawings/drawing15.xml" ContentType="application/vnd.openxmlformats-officedocument.drawing+xml"/>
  <Override PartName="/xl/comments9.xml" ContentType="application/vnd.openxmlformats-officedocument.spreadsheetml.comments+xml"/>
  <Override PartName="/xl/drawings/drawing16.xml" ContentType="application/vnd.openxmlformats-officedocument.drawing+xml"/>
  <Override PartName="/xl/comments10.xml" ContentType="application/vnd.openxmlformats-officedocument.spreadsheetml.comments+xml"/>
  <Override PartName="/xl/drawings/drawing17.xml" ContentType="application/vnd.openxmlformats-officedocument.drawing+xml"/>
  <Override PartName="/xl/comments11.xml" ContentType="application/vnd.openxmlformats-officedocument.spreadsheetml.comments+xml"/>
  <Override PartName="/xl/drawings/drawing18.xml" ContentType="application/vnd.openxmlformats-officedocument.drawing+xml"/>
  <Override PartName="/xl/comments12.xml" ContentType="application/vnd.openxmlformats-officedocument.spreadsheetml.comments+xml"/>
  <Override PartName="/xl/drawings/drawing19.xml" ContentType="application/vnd.openxmlformats-officedocument.drawing+xml"/>
  <Override PartName="/xl/comments13.xml" ContentType="application/vnd.openxmlformats-officedocument.spreadsheetml.comments+xml"/>
  <Override PartName="/xl/drawings/drawing20.xml" ContentType="application/vnd.openxmlformats-officedocument.drawing+xml"/>
  <Override PartName="/xl/comments14.xml" ContentType="application/vnd.openxmlformats-officedocument.spreadsheetml.comments+xml"/>
  <Override PartName="/xl/drawings/drawing21.xml" ContentType="application/vnd.openxmlformats-officedocument.drawing+xml"/>
  <Override PartName="/xl/comments15.xml" ContentType="application/vnd.openxmlformats-officedocument.spreadsheetml.comments+xml"/>
  <Override PartName="/xl/drawings/drawing22.xml" ContentType="application/vnd.openxmlformats-officedocument.drawing+xml"/>
  <Override PartName="/xl/comments16.xml" ContentType="application/vnd.openxmlformats-officedocument.spreadsheetml.comments+xml"/>
  <Override PartName="/xl/drawings/drawing23.xml" ContentType="application/vnd.openxmlformats-officedocument.drawing+xml"/>
  <Override PartName="/xl/comments17.xml" ContentType="application/vnd.openxmlformats-officedocument.spreadsheetml.comments+xml"/>
  <Override PartName="/xl/drawings/drawing24.xml" ContentType="application/vnd.openxmlformats-officedocument.drawing+xml"/>
  <Override PartName="/xl/comments18.xml" ContentType="application/vnd.openxmlformats-officedocument.spreadsheetml.comments+xml"/>
  <Override PartName="/xl/drawings/drawing25.xml" ContentType="application/vnd.openxmlformats-officedocument.drawing+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EstaPasta_de_trabalho"/>
  <mc:AlternateContent xmlns:mc="http://schemas.openxmlformats.org/markup-compatibility/2006">
    <mc:Choice Requires="x15">
      <x15ac:absPath xmlns:x15ac="http://schemas.microsoft.com/office/spreadsheetml/2010/11/ac" url="C:\Users\Flávio Ravier\Downloads\"/>
    </mc:Choice>
  </mc:AlternateContent>
  <xr:revisionPtr revIDLastSave="0" documentId="8_{95E46DAF-BCD0-4EDA-B42E-F69F93A72B32}" xr6:coauthVersionLast="41" xr6:coauthVersionMax="41" xr10:uidLastSave="{00000000-0000-0000-0000-000000000000}"/>
  <bookViews>
    <workbookView xWindow="-108" yWindow="-108" windowWidth="23256" windowHeight="12576" tabRatio="741" firstSheet="2" activeTab="2" xr2:uid="{00000000-000D-0000-FFFF-FFFF00000000}"/>
  </bookViews>
  <sheets>
    <sheet name="Instructions" sheetId="1" state="hidden" r:id="rId1"/>
    <sheet name="IPCC" sheetId="22" state="hidden" r:id="rId2"/>
    <sheet name="ProteGEEr" sheetId="23" r:id="rId3"/>
    <sheet name="Planilha3" sheetId="32" state="hidden" r:id="rId4"/>
    <sheet name="Parameters" sheetId="2" state="hidden" r:id="rId5"/>
    <sheet name="TempREG" sheetId="28" state="hidden" r:id="rId6"/>
    <sheet name="Temp" sheetId="27" state="hidden" r:id="rId7"/>
    <sheet name="Disposição Final" sheetId="30" state="hidden" r:id="rId8"/>
    <sheet name="Metano Emitido e Recuperado" sheetId="31" state="hidden" r:id="rId9"/>
    <sheet name="Graficos" sheetId="41" state="hidden" r:id="rId10"/>
    <sheet name="DadosGraf" sheetId="43" state="hidden" r:id="rId11"/>
    <sheet name="graf" sheetId="25" state="hidden" r:id="rId12"/>
    <sheet name="Geração e Composição do RSU" sheetId="29" state="hidden" r:id="rId13"/>
    <sheet name="MCF" sheetId="3" state="hidden" r:id="rId14"/>
    <sheet name="Activity" sheetId="4" state="hidden" r:id="rId15"/>
    <sheet name="Amnt_Deposited" sheetId="5" state="hidden" r:id="rId16"/>
    <sheet name="Recovery_OX" sheetId="6" state="hidden" r:id="rId17"/>
    <sheet name="Planilha1" sheetId="24" state="hidden" r:id="rId18"/>
    <sheet name="Planilha2" sheetId="26" state="hidden" r:id="rId19"/>
    <sheet name="HWP" sheetId="8" state="hidden" r:id="rId20"/>
    <sheet name="Stored_C" sheetId="9" state="hidden" r:id="rId21"/>
    <sheet name="Theory" sheetId="10" state="hidden" r:id="rId22"/>
    <sheet name="Defaults" sheetId="11" state="hidden" r:id="rId23"/>
    <sheet name="Results" sheetId="7" state="hidden" r:id="rId24"/>
    <sheet name="Food" sheetId="12" state="hidden" r:id="rId25"/>
    <sheet name="Garden" sheetId="13" state="hidden" r:id="rId26"/>
    <sheet name="Paper" sheetId="14" state="hidden" r:id="rId27"/>
    <sheet name="Wood" sheetId="15" state="hidden" r:id="rId28"/>
    <sheet name="Textiles" sheetId="16" state="hidden" r:id="rId29"/>
    <sheet name="Nappies" sheetId="17" state="hidden" r:id="rId30"/>
    <sheet name="Sludge" sheetId="18" state="hidden" r:id="rId31"/>
    <sheet name="SludgeRec" sheetId="39" state="hidden" r:id="rId32"/>
    <sheet name="MSW" sheetId="19" state="hidden" r:id="rId33"/>
    <sheet name="Industry" sheetId="20" state="hidden" r:id="rId34"/>
  </sheets>
  <definedNames>
    <definedName name="CH4_fraction">Parameters!$E$39</definedName>
    <definedName name="conv">Parameters!$E$41</definedName>
    <definedName name="country">Parameters!$D$2</definedName>
    <definedName name="DOC_table">Defaults!$P$8:$Q$17</definedName>
    <definedName name="DOCF">Parameters!$E$23</definedName>
    <definedName name="half_life">Defaults!$D$8:$K$12</definedName>
    <definedName name="ox">Parameters!$E$43</definedName>
    <definedName name="Regional_data">Defaults!$W$8:$AH$26</definedName>
    <definedName name="Select2">Defaults!$O$20</definedName>
    <definedName name="Select3">Defaults!$W$5</definedName>
    <definedName name="selected">Defaults!$G$17</definedName>
    <definedName name="year">Parameters!$E$9</definedName>
  </definedNames>
  <calcPr calcId="191029"/>
  <pivotCaches>
    <pivotCache cacheId="18" r:id="rId35"/>
    <pivotCache cacheId="21" r:id="rId36"/>
    <pivotCache cacheId="24" r:id="rId37"/>
    <pivotCache cacheId="27" r:id="rId38"/>
    <pivotCache cacheId="30" r:id="rId39"/>
    <pivotCache cacheId="33" r:id="rId40"/>
    <pivotCache cacheId="36" r:id="rId41"/>
  </pivotCaches>
</workbook>
</file>

<file path=xl/calcChain.xml><?xml version="1.0" encoding="utf-8"?>
<calcChain xmlns="http://schemas.openxmlformats.org/spreadsheetml/2006/main">
  <c r="R19" i="3" l="1"/>
  <c r="D20" i="12" s="1"/>
  <c r="C11" i="5"/>
  <c r="R20" i="3"/>
  <c r="D21" i="12" s="1"/>
  <c r="R18" i="3"/>
  <c r="D19" i="12" s="1"/>
  <c r="B12" i="4" l="1"/>
  <c r="AA12" i="4" s="1"/>
  <c r="AB12" i="4" l="1"/>
  <c r="AC12" i="4"/>
  <c r="AA13" i="4"/>
  <c r="M15" i="7" l="1"/>
  <c r="Y6" i="29" l="1"/>
  <c r="Z6" i="29"/>
  <c r="AA6" i="29"/>
  <c r="AB6" i="29"/>
  <c r="AC6" i="29"/>
  <c r="X6" i="29"/>
  <c r="P71" i="43" l="1"/>
  <c r="P72" i="43"/>
  <c r="P73" i="43"/>
  <c r="P74" i="43"/>
  <c r="P75" i="43"/>
  <c r="N73" i="43" l="1"/>
  <c r="N71" i="43"/>
  <c r="N72" i="43"/>
  <c r="I13" i="20" l="1"/>
  <c r="I11" i="20"/>
  <c r="I7" i="20"/>
  <c r="H13" i="19"/>
  <c r="H11" i="19"/>
  <c r="H7" i="19"/>
  <c r="A3" i="19"/>
  <c r="K13" i="39"/>
  <c r="K11" i="39"/>
  <c r="K7" i="39"/>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I13" i="18"/>
  <c r="I11" i="18"/>
  <c r="I7" i="18"/>
  <c r="I13" i="17"/>
  <c r="I11" i="17"/>
  <c r="I7" i="17"/>
  <c r="B3" i="17"/>
  <c r="I13" i="16"/>
  <c r="I11" i="16"/>
  <c r="I7" i="16"/>
  <c r="B3" i="16"/>
  <c r="I13" i="15"/>
  <c r="I11" i="15"/>
  <c r="I7" i="15"/>
  <c r="B3" i="15"/>
  <c r="I13" i="14"/>
  <c r="I11" i="14"/>
  <c r="I7" i="14"/>
  <c r="B3" i="14"/>
  <c r="I13" i="13"/>
  <c r="I11" i="13"/>
  <c r="I7" i="13"/>
  <c r="B3" i="13"/>
  <c r="I13" i="12"/>
  <c r="I7" i="12"/>
  <c r="B3" i="12"/>
  <c r="J95" i="7"/>
  <c r="J94" i="7"/>
  <c r="J93" i="7"/>
  <c r="J92" i="7"/>
  <c r="J91" i="7"/>
  <c r="J90" i="7"/>
  <c r="J89" i="7"/>
  <c r="J88" i="7"/>
  <c r="J87" i="7"/>
  <c r="J86" i="7"/>
  <c r="J85" i="7"/>
  <c r="J84" i="7"/>
  <c r="J83" i="7"/>
  <c r="J82" i="7"/>
  <c r="J81" i="7"/>
  <c r="J80" i="7"/>
  <c r="J79" i="7"/>
  <c r="J78" i="7"/>
  <c r="J77" i="7"/>
  <c r="J76" i="7"/>
  <c r="J75" i="7"/>
  <c r="J74" i="7"/>
  <c r="J73" i="7"/>
  <c r="J72" i="7"/>
  <c r="J71" i="7"/>
  <c r="J70" i="7"/>
  <c r="J69" i="7"/>
  <c r="J68" i="7"/>
  <c r="J67" i="7"/>
  <c r="J66" i="7"/>
  <c r="J65" i="7"/>
  <c r="J64" i="7"/>
  <c r="J63" i="7"/>
  <c r="J62" i="7"/>
  <c r="J61" i="7"/>
  <c r="J60" i="7"/>
  <c r="J59" i="7"/>
  <c r="J58" i="7"/>
  <c r="J57" i="7"/>
  <c r="J56" i="7"/>
  <c r="J55" i="7"/>
  <c r="J54" i="7"/>
  <c r="J53" i="7"/>
  <c r="J52" i="7"/>
  <c r="J51" i="7"/>
  <c r="J50" i="7"/>
  <c r="J49" i="7"/>
  <c r="J48" i="7"/>
  <c r="J47" i="7"/>
  <c r="J46" i="7"/>
  <c r="J45" i="7"/>
  <c r="J44" i="7"/>
  <c r="J43" i="7"/>
  <c r="J42" i="7"/>
  <c r="J41" i="7"/>
  <c r="J40" i="7"/>
  <c r="J39" i="7"/>
  <c r="J38" i="7"/>
  <c r="J37" i="7"/>
  <c r="J36" i="7"/>
  <c r="J35" i="7"/>
  <c r="J34" i="7"/>
  <c r="J33" i="7"/>
  <c r="J32" i="7"/>
  <c r="J31" i="7"/>
  <c r="J30" i="7"/>
  <c r="J29" i="7"/>
  <c r="J28" i="7"/>
  <c r="J27" i="7"/>
  <c r="J26" i="7"/>
  <c r="J25" i="7"/>
  <c r="J24" i="7"/>
  <c r="J23" i="7"/>
  <c r="J22" i="7"/>
  <c r="J21" i="7"/>
  <c r="J20" i="7"/>
  <c r="J19" i="7"/>
  <c r="J18" i="7"/>
  <c r="J17" i="7"/>
  <c r="J16" i="7"/>
  <c r="J15" i="7"/>
  <c r="B15" i="7"/>
  <c r="AA15" i="7" s="1"/>
  <c r="B5" i="7"/>
  <c r="C41" i="11"/>
  <c r="C39" i="11"/>
  <c r="AG32" i="11"/>
  <c r="AF32" i="11"/>
  <c r="AF11" i="11" s="1"/>
  <c r="AD29" i="11"/>
  <c r="Z29" i="11"/>
  <c r="Y29" i="11"/>
  <c r="X29" i="11"/>
  <c r="W29" i="11"/>
  <c r="AE26" i="11"/>
  <c r="AE25" i="11"/>
  <c r="AE24" i="11"/>
  <c r="AE23" i="11"/>
  <c r="AE22" i="11"/>
  <c r="AE21" i="11"/>
  <c r="AE20" i="11"/>
  <c r="AE19" i="11"/>
  <c r="AE18" i="11"/>
  <c r="AE17" i="11"/>
  <c r="AE16" i="11"/>
  <c r="AE15" i="11"/>
  <c r="AE14" i="11"/>
  <c r="AE13" i="11"/>
  <c r="AE12" i="11"/>
  <c r="AG11" i="11"/>
  <c r="AE11" i="11"/>
  <c r="AE10" i="11"/>
  <c r="AE9" i="11"/>
  <c r="AE8" i="11"/>
  <c r="AD4" i="11"/>
  <c r="AC4" i="11"/>
  <c r="AB4" i="11"/>
  <c r="AA4" i="11"/>
  <c r="Z4" i="11"/>
  <c r="Y4" i="11"/>
  <c r="X4" i="11"/>
  <c r="W4" i="11"/>
  <c r="B16" i="9"/>
  <c r="B17" i="9" s="1"/>
  <c r="B18" i="9" s="1"/>
  <c r="B19" i="9" s="1"/>
  <c r="B20" i="9" s="1"/>
  <c r="B21" i="9" s="1"/>
  <c r="B22" i="9" s="1"/>
  <c r="B23" i="9" s="1"/>
  <c r="B24" i="9" s="1"/>
  <c r="B25" i="9" s="1"/>
  <c r="B26" i="9" s="1"/>
  <c r="B27" i="9" s="1"/>
  <c r="B28" i="9" s="1"/>
  <c r="B29" i="9" s="1"/>
  <c r="B30" i="9" s="1"/>
  <c r="B31" i="9" s="1"/>
  <c r="B32" i="9" s="1"/>
  <c r="B33" i="9" s="1"/>
  <c r="B34" i="9" s="1"/>
  <c r="B35" i="9" s="1"/>
  <c r="B36" i="9" s="1"/>
  <c r="B37" i="9" s="1"/>
  <c r="B38" i="9" s="1"/>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B62" i="9" s="1"/>
  <c r="B63" i="9" s="1"/>
  <c r="B64" i="9" s="1"/>
  <c r="B65" i="9" s="1"/>
  <c r="B66" i="9" s="1"/>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B90" i="9" s="1"/>
  <c r="B91" i="9" s="1"/>
  <c r="B92" i="9" s="1"/>
  <c r="B93" i="9" s="1"/>
  <c r="B94" i="9" s="1"/>
  <c r="B95" i="9" s="1"/>
  <c r="B96" i="9" s="1"/>
  <c r="D2" i="9"/>
  <c r="B12" i="8"/>
  <c r="B13" i="8" s="1"/>
  <c r="B14" i="8" s="1"/>
  <c r="B15" i="8" s="1"/>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B76" i="8" s="1"/>
  <c r="B77" i="8" s="1"/>
  <c r="B78" i="8" s="1"/>
  <c r="B79" i="8" s="1"/>
  <c r="B80" i="8" s="1"/>
  <c r="B81" i="8" s="1"/>
  <c r="B82" i="8" s="1"/>
  <c r="B83" i="8" s="1"/>
  <c r="B84" i="8" s="1"/>
  <c r="B85" i="8" s="1"/>
  <c r="B86" i="8" s="1"/>
  <c r="B87" i="8" s="1"/>
  <c r="B88" i="8" s="1"/>
  <c r="B89" i="8" s="1"/>
  <c r="B90" i="8" s="1"/>
  <c r="B91" i="8" s="1"/>
  <c r="B92" i="8" s="1"/>
  <c r="F92" i="6"/>
  <c r="F91" i="6"/>
  <c r="F90" i="6"/>
  <c r="F89" i="6"/>
  <c r="F88" i="6"/>
  <c r="F87" i="6"/>
  <c r="F86" i="6"/>
  <c r="F85" i="6"/>
  <c r="F84" i="6"/>
  <c r="F83" i="6"/>
  <c r="F82" i="6"/>
  <c r="F81" i="6"/>
  <c r="F80" i="6"/>
  <c r="F79" i="6"/>
  <c r="F78" i="6"/>
  <c r="F77" i="6"/>
  <c r="F76" i="6"/>
  <c r="F75" i="6"/>
  <c r="F74" i="6"/>
  <c r="F73" i="6"/>
  <c r="F72" i="6"/>
  <c r="F71" i="6"/>
  <c r="F70" i="6"/>
  <c r="F69" i="6"/>
  <c r="F68" i="6"/>
  <c r="F67" i="6"/>
  <c r="F66" i="6"/>
  <c r="F65" i="6"/>
  <c r="F64" i="6"/>
  <c r="F63" i="6"/>
  <c r="F62" i="6"/>
  <c r="F61" i="6"/>
  <c r="F60" i="6"/>
  <c r="F59" i="6"/>
  <c r="F58" i="6"/>
  <c r="F57" i="6"/>
  <c r="F56" i="6"/>
  <c r="F55" i="6"/>
  <c r="F54" i="6"/>
  <c r="F53" i="6"/>
  <c r="F52" i="6"/>
  <c r="F51" i="6"/>
  <c r="F50" i="6"/>
  <c r="F49" i="6"/>
  <c r="F48" i="6"/>
  <c r="F47" i="6"/>
  <c r="F46" i="6"/>
  <c r="F45" i="6"/>
  <c r="F44" i="6"/>
  <c r="F43" i="6"/>
  <c r="F42" i="6"/>
  <c r="F41" i="6"/>
  <c r="F40" i="6"/>
  <c r="F39" i="6"/>
  <c r="F38" i="6"/>
  <c r="F37" i="6"/>
  <c r="F36" i="6"/>
  <c r="F35" i="6"/>
  <c r="F34" i="6"/>
  <c r="F33" i="6"/>
  <c r="F32" i="6"/>
  <c r="F31" i="6"/>
  <c r="F30" i="6"/>
  <c r="F29" i="6"/>
  <c r="F28" i="6"/>
  <c r="F27" i="6"/>
  <c r="F26" i="6"/>
  <c r="F25" i="6"/>
  <c r="F24" i="6"/>
  <c r="F23" i="6"/>
  <c r="F22" i="6"/>
  <c r="F21" i="6"/>
  <c r="F20" i="6"/>
  <c r="F19" i="6"/>
  <c r="F18" i="6"/>
  <c r="F17" i="6"/>
  <c r="F16" i="6"/>
  <c r="F15" i="6"/>
  <c r="F14" i="6"/>
  <c r="F13" i="6"/>
  <c r="F12" i="6"/>
  <c r="B12" i="6"/>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K91" i="5"/>
  <c r="J91" i="5"/>
  <c r="B99" i="19" s="1"/>
  <c r="H91" i="5"/>
  <c r="C99" i="17" s="1"/>
  <c r="G91" i="5"/>
  <c r="C99" i="16" s="1"/>
  <c r="F91" i="5"/>
  <c r="C99" i="15" s="1"/>
  <c r="E91" i="5"/>
  <c r="C99" i="14" s="1"/>
  <c r="D91" i="5"/>
  <c r="C99" i="13" s="1"/>
  <c r="C91" i="5"/>
  <c r="C99" i="12" s="1"/>
  <c r="K90" i="5"/>
  <c r="J90" i="5"/>
  <c r="B98" i="19" s="1"/>
  <c r="H90" i="5"/>
  <c r="C98" i="17" s="1"/>
  <c r="G90" i="5"/>
  <c r="C98" i="16" s="1"/>
  <c r="F90" i="5"/>
  <c r="C98" i="15" s="1"/>
  <c r="E90" i="5"/>
  <c r="C98" i="14" s="1"/>
  <c r="D90" i="5"/>
  <c r="C98" i="13" s="1"/>
  <c r="C90" i="5"/>
  <c r="C98" i="12" s="1"/>
  <c r="K89" i="5"/>
  <c r="J89" i="5"/>
  <c r="B97" i="19" s="1"/>
  <c r="H89" i="5"/>
  <c r="C97" i="17" s="1"/>
  <c r="G89" i="5"/>
  <c r="C97" i="16" s="1"/>
  <c r="F89" i="5"/>
  <c r="C97" i="15" s="1"/>
  <c r="E89" i="5"/>
  <c r="C97" i="14" s="1"/>
  <c r="D89" i="5"/>
  <c r="C97" i="13" s="1"/>
  <c r="C89" i="5"/>
  <c r="C97" i="12" s="1"/>
  <c r="K88" i="5"/>
  <c r="J88" i="5"/>
  <c r="B96" i="19" s="1"/>
  <c r="H88" i="5"/>
  <c r="C96" i="17" s="1"/>
  <c r="G88" i="5"/>
  <c r="C96" i="16" s="1"/>
  <c r="F88" i="5"/>
  <c r="C96" i="15" s="1"/>
  <c r="E88" i="5"/>
  <c r="C96" i="14" s="1"/>
  <c r="D88" i="5"/>
  <c r="C96" i="13" s="1"/>
  <c r="C88" i="5"/>
  <c r="C96" i="12" s="1"/>
  <c r="K87" i="5"/>
  <c r="J87" i="5"/>
  <c r="B95" i="19" s="1"/>
  <c r="H87" i="5"/>
  <c r="C95" i="17" s="1"/>
  <c r="G87" i="5"/>
  <c r="C95" i="16" s="1"/>
  <c r="F87" i="5"/>
  <c r="C95" i="15" s="1"/>
  <c r="E87" i="5"/>
  <c r="C95" i="14" s="1"/>
  <c r="D87" i="5"/>
  <c r="C95" i="13" s="1"/>
  <c r="C87" i="5"/>
  <c r="C95" i="12" s="1"/>
  <c r="K86" i="5"/>
  <c r="J86" i="5"/>
  <c r="B94" i="19" s="1"/>
  <c r="H86" i="5"/>
  <c r="C94" i="17" s="1"/>
  <c r="G86" i="5"/>
  <c r="C94" i="16" s="1"/>
  <c r="F86" i="5"/>
  <c r="C94" i="15" s="1"/>
  <c r="E86" i="5"/>
  <c r="C94" i="14" s="1"/>
  <c r="D86" i="5"/>
  <c r="C94" i="13" s="1"/>
  <c r="C86" i="5"/>
  <c r="C94" i="12" s="1"/>
  <c r="K85" i="5"/>
  <c r="J85" i="5"/>
  <c r="B93" i="19" s="1"/>
  <c r="H85" i="5"/>
  <c r="C93" i="17" s="1"/>
  <c r="G85" i="5"/>
  <c r="C93" i="16" s="1"/>
  <c r="F85" i="5"/>
  <c r="C93" i="15" s="1"/>
  <c r="E85" i="5"/>
  <c r="C93" i="14" s="1"/>
  <c r="D85" i="5"/>
  <c r="C93" i="13" s="1"/>
  <c r="C85" i="5"/>
  <c r="C93" i="12" s="1"/>
  <c r="K84" i="5"/>
  <c r="J84" i="5"/>
  <c r="B92" i="19" s="1"/>
  <c r="H84" i="5"/>
  <c r="C92" i="17" s="1"/>
  <c r="G84" i="5"/>
  <c r="C92" i="16" s="1"/>
  <c r="F84" i="5"/>
  <c r="C92" i="15" s="1"/>
  <c r="E84" i="5"/>
  <c r="C92" i="14" s="1"/>
  <c r="D84" i="5"/>
  <c r="C92" i="13" s="1"/>
  <c r="C84" i="5"/>
  <c r="C92" i="12" s="1"/>
  <c r="K83" i="5"/>
  <c r="J83" i="5"/>
  <c r="B91" i="19" s="1"/>
  <c r="H83" i="5"/>
  <c r="C91" i="17" s="1"/>
  <c r="G83" i="5"/>
  <c r="C91" i="16" s="1"/>
  <c r="F83" i="5"/>
  <c r="C91" i="15" s="1"/>
  <c r="E83" i="5"/>
  <c r="C91" i="14" s="1"/>
  <c r="D83" i="5"/>
  <c r="C91" i="13" s="1"/>
  <c r="C83" i="5"/>
  <c r="C91" i="12" s="1"/>
  <c r="K82" i="5"/>
  <c r="J82" i="5"/>
  <c r="B90" i="19" s="1"/>
  <c r="H82" i="5"/>
  <c r="C90" i="17" s="1"/>
  <c r="G82" i="5"/>
  <c r="C90" i="16" s="1"/>
  <c r="F82" i="5"/>
  <c r="C90" i="15" s="1"/>
  <c r="E82" i="5"/>
  <c r="C90" i="14" s="1"/>
  <c r="D82" i="5"/>
  <c r="C90" i="13" s="1"/>
  <c r="C82" i="5"/>
  <c r="C90" i="12" s="1"/>
  <c r="K81" i="5"/>
  <c r="J81" i="5"/>
  <c r="B89" i="19" s="1"/>
  <c r="H81" i="5"/>
  <c r="C89" i="17" s="1"/>
  <c r="G81" i="5"/>
  <c r="C89" i="16" s="1"/>
  <c r="F81" i="5"/>
  <c r="C89" i="15" s="1"/>
  <c r="E81" i="5"/>
  <c r="C89" i="14" s="1"/>
  <c r="D81" i="5"/>
  <c r="C89" i="13" s="1"/>
  <c r="C81" i="5"/>
  <c r="C89" i="12" s="1"/>
  <c r="K80" i="5"/>
  <c r="J80" i="5"/>
  <c r="B88" i="19" s="1"/>
  <c r="H80" i="5"/>
  <c r="C88" i="17" s="1"/>
  <c r="G80" i="5"/>
  <c r="C88" i="16" s="1"/>
  <c r="F80" i="5"/>
  <c r="C88" i="15" s="1"/>
  <c r="E80" i="5"/>
  <c r="C88" i="14" s="1"/>
  <c r="D80" i="5"/>
  <c r="C88" i="13" s="1"/>
  <c r="C80" i="5"/>
  <c r="C88" i="12" s="1"/>
  <c r="K79" i="5"/>
  <c r="J79" i="5"/>
  <c r="B87" i="19" s="1"/>
  <c r="H79" i="5"/>
  <c r="C87" i="17" s="1"/>
  <c r="G79" i="5"/>
  <c r="C87" i="16" s="1"/>
  <c r="F79" i="5"/>
  <c r="C87" i="15" s="1"/>
  <c r="E79" i="5"/>
  <c r="C87" i="14" s="1"/>
  <c r="D79" i="5"/>
  <c r="C87" i="13" s="1"/>
  <c r="C79" i="5"/>
  <c r="C87" i="12" s="1"/>
  <c r="K78" i="5"/>
  <c r="J78" i="5"/>
  <c r="B86" i="19" s="1"/>
  <c r="H78" i="5"/>
  <c r="C86" i="17" s="1"/>
  <c r="G78" i="5"/>
  <c r="C86" i="16" s="1"/>
  <c r="F78" i="5"/>
  <c r="C86" i="15" s="1"/>
  <c r="E78" i="5"/>
  <c r="C86" i="14" s="1"/>
  <c r="D78" i="5"/>
  <c r="C86" i="13" s="1"/>
  <c r="C78" i="5"/>
  <c r="C86" i="12" s="1"/>
  <c r="K77" i="5"/>
  <c r="J77" i="5"/>
  <c r="B85" i="19" s="1"/>
  <c r="H77" i="5"/>
  <c r="C85" i="17" s="1"/>
  <c r="G77" i="5"/>
  <c r="C85" i="16" s="1"/>
  <c r="F77" i="5"/>
  <c r="C85" i="15" s="1"/>
  <c r="E77" i="5"/>
  <c r="C85" i="14" s="1"/>
  <c r="D77" i="5"/>
  <c r="C85" i="13" s="1"/>
  <c r="C77" i="5"/>
  <c r="C85" i="12" s="1"/>
  <c r="K76" i="5"/>
  <c r="J76" i="5"/>
  <c r="B84" i="19" s="1"/>
  <c r="H76" i="5"/>
  <c r="C84" i="17" s="1"/>
  <c r="G76" i="5"/>
  <c r="C84" i="16" s="1"/>
  <c r="F76" i="5"/>
  <c r="C84" i="15" s="1"/>
  <c r="E76" i="5"/>
  <c r="C84" i="14" s="1"/>
  <c r="D76" i="5"/>
  <c r="C84" i="13" s="1"/>
  <c r="C76" i="5"/>
  <c r="C84" i="12" s="1"/>
  <c r="K75" i="5"/>
  <c r="J75" i="5"/>
  <c r="B83" i="19" s="1"/>
  <c r="H75" i="5"/>
  <c r="C83" i="17" s="1"/>
  <c r="G75" i="5"/>
  <c r="C83" i="16" s="1"/>
  <c r="F75" i="5"/>
  <c r="C83" i="15" s="1"/>
  <c r="E75" i="5"/>
  <c r="C83" i="14" s="1"/>
  <c r="D75" i="5"/>
  <c r="C83" i="13" s="1"/>
  <c r="C75" i="5"/>
  <c r="C83" i="12" s="1"/>
  <c r="K74" i="5"/>
  <c r="J74" i="5"/>
  <c r="B82" i="19" s="1"/>
  <c r="H74" i="5"/>
  <c r="C82" i="17" s="1"/>
  <c r="G74" i="5"/>
  <c r="C82" i="16" s="1"/>
  <c r="F74" i="5"/>
  <c r="C82" i="15" s="1"/>
  <c r="E74" i="5"/>
  <c r="C82" i="14" s="1"/>
  <c r="D74" i="5"/>
  <c r="C82" i="13" s="1"/>
  <c r="C74" i="5"/>
  <c r="C82" i="12" s="1"/>
  <c r="K73" i="5"/>
  <c r="J73" i="5"/>
  <c r="B81" i="19" s="1"/>
  <c r="H73" i="5"/>
  <c r="C81" i="17" s="1"/>
  <c r="G73" i="5"/>
  <c r="C81" i="16" s="1"/>
  <c r="F73" i="5"/>
  <c r="C81" i="15" s="1"/>
  <c r="E73" i="5"/>
  <c r="C81" i="14" s="1"/>
  <c r="D73" i="5"/>
  <c r="C81" i="13" s="1"/>
  <c r="C73" i="5"/>
  <c r="C81" i="12" s="1"/>
  <c r="K72" i="5"/>
  <c r="J72" i="5"/>
  <c r="B80" i="19" s="1"/>
  <c r="H72" i="5"/>
  <c r="C80" i="17" s="1"/>
  <c r="G72" i="5"/>
  <c r="C80" i="16" s="1"/>
  <c r="F72" i="5"/>
  <c r="C80" i="15" s="1"/>
  <c r="E72" i="5"/>
  <c r="C80" i="14" s="1"/>
  <c r="D72" i="5"/>
  <c r="C80" i="13" s="1"/>
  <c r="C72" i="5"/>
  <c r="C80" i="12" s="1"/>
  <c r="K71" i="5"/>
  <c r="J71" i="5"/>
  <c r="B79" i="19" s="1"/>
  <c r="H71" i="5"/>
  <c r="C79" i="17" s="1"/>
  <c r="G71" i="5"/>
  <c r="C79" i="16" s="1"/>
  <c r="F71" i="5"/>
  <c r="C79" i="15" s="1"/>
  <c r="E71" i="5"/>
  <c r="C79" i="14" s="1"/>
  <c r="D71" i="5"/>
  <c r="C79" i="13" s="1"/>
  <c r="C71" i="5"/>
  <c r="C79" i="12" s="1"/>
  <c r="K70" i="5"/>
  <c r="J70" i="5"/>
  <c r="B78" i="19" s="1"/>
  <c r="H70" i="5"/>
  <c r="C78" i="17" s="1"/>
  <c r="G70" i="5"/>
  <c r="C78" i="16" s="1"/>
  <c r="F70" i="5"/>
  <c r="C78" i="15" s="1"/>
  <c r="E70" i="5"/>
  <c r="C78" i="14" s="1"/>
  <c r="D70" i="5"/>
  <c r="C78" i="13" s="1"/>
  <c r="C70" i="5"/>
  <c r="C78" i="12" s="1"/>
  <c r="K69" i="5"/>
  <c r="J69" i="5"/>
  <c r="B77" i="19" s="1"/>
  <c r="H69" i="5"/>
  <c r="C77" i="17" s="1"/>
  <c r="G69" i="5"/>
  <c r="C77" i="16" s="1"/>
  <c r="F69" i="5"/>
  <c r="C77" i="15" s="1"/>
  <c r="E69" i="5"/>
  <c r="C77" i="14" s="1"/>
  <c r="D69" i="5"/>
  <c r="C77" i="13" s="1"/>
  <c r="C69" i="5"/>
  <c r="C77" i="12" s="1"/>
  <c r="K68" i="5"/>
  <c r="J68" i="5"/>
  <c r="B76" i="19" s="1"/>
  <c r="H68" i="5"/>
  <c r="C76" i="17" s="1"/>
  <c r="G68" i="5"/>
  <c r="C76" i="16" s="1"/>
  <c r="F68" i="5"/>
  <c r="C76" i="15" s="1"/>
  <c r="E68" i="5"/>
  <c r="C76" i="14" s="1"/>
  <c r="D68" i="5"/>
  <c r="C76" i="13" s="1"/>
  <c r="C68" i="5"/>
  <c r="C76" i="12" s="1"/>
  <c r="K67" i="5"/>
  <c r="J67" i="5"/>
  <c r="B75" i="19" s="1"/>
  <c r="H67" i="5"/>
  <c r="C75" i="17" s="1"/>
  <c r="G67" i="5"/>
  <c r="C75" i="16" s="1"/>
  <c r="F67" i="5"/>
  <c r="C75" i="15" s="1"/>
  <c r="E67" i="5"/>
  <c r="C75" i="14" s="1"/>
  <c r="D67" i="5"/>
  <c r="C75" i="13" s="1"/>
  <c r="C67" i="5"/>
  <c r="C75" i="12" s="1"/>
  <c r="K66" i="5"/>
  <c r="J66" i="5"/>
  <c r="B74" i="19" s="1"/>
  <c r="H66" i="5"/>
  <c r="C74" i="17" s="1"/>
  <c r="G66" i="5"/>
  <c r="C74" i="16" s="1"/>
  <c r="F66" i="5"/>
  <c r="C74" i="15" s="1"/>
  <c r="E66" i="5"/>
  <c r="C74" i="14" s="1"/>
  <c r="D66" i="5"/>
  <c r="C74" i="13" s="1"/>
  <c r="C66" i="5"/>
  <c r="C74" i="12" s="1"/>
  <c r="K65" i="5"/>
  <c r="J65" i="5"/>
  <c r="B73" i="19" s="1"/>
  <c r="H65" i="5"/>
  <c r="C73" i="17" s="1"/>
  <c r="G65" i="5"/>
  <c r="C73" i="16" s="1"/>
  <c r="F65" i="5"/>
  <c r="C73" i="15" s="1"/>
  <c r="E65" i="5"/>
  <c r="C73" i="14" s="1"/>
  <c r="D65" i="5"/>
  <c r="C73" i="13" s="1"/>
  <c r="C65" i="5"/>
  <c r="C73" i="12" s="1"/>
  <c r="K64" i="5"/>
  <c r="J64" i="5"/>
  <c r="B72" i="19" s="1"/>
  <c r="H64" i="5"/>
  <c r="C72" i="17" s="1"/>
  <c r="G64" i="5"/>
  <c r="C72" i="16" s="1"/>
  <c r="F64" i="5"/>
  <c r="C72" i="15" s="1"/>
  <c r="E64" i="5"/>
  <c r="C72" i="14" s="1"/>
  <c r="D64" i="5"/>
  <c r="C72" i="13" s="1"/>
  <c r="C64" i="5"/>
  <c r="C72" i="12" s="1"/>
  <c r="K63" i="5"/>
  <c r="J63" i="5"/>
  <c r="B71" i="19" s="1"/>
  <c r="H63" i="5"/>
  <c r="C71" i="17" s="1"/>
  <c r="G63" i="5"/>
  <c r="C71" i="16" s="1"/>
  <c r="F63" i="5"/>
  <c r="C71" i="15" s="1"/>
  <c r="E63" i="5"/>
  <c r="C71" i="14" s="1"/>
  <c r="D63" i="5"/>
  <c r="C71" i="13" s="1"/>
  <c r="C63" i="5"/>
  <c r="C71" i="12" s="1"/>
  <c r="K62" i="5"/>
  <c r="J62" i="5"/>
  <c r="B70" i="19" s="1"/>
  <c r="H62" i="5"/>
  <c r="C70" i="17" s="1"/>
  <c r="G62" i="5"/>
  <c r="C70" i="16" s="1"/>
  <c r="F62" i="5"/>
  <c r="C70" i="15" s="1"/>
  <c r="E62" i="5"/>
  <c r="C70" i="14" s="1"/>
  <c r="D62" i="5"/>
  <c r="C70" i="13" s="1"/>
  <c r="C62" i="5"/>
  <c r="C70" i="12" s="1"/>
  <c r="K61" i="5"/>
  <c r="J61" i="5"/>
  <c r="B69" i="19" s="1"/>
  <c r="H61" i="5"/>
  <c r="C69" i="17" s="1"/>
  <c r="G61" i="5"/>
  <c r="C69" i="16" s="1"/>
  <c r="F61" i="5"/>
  <c r="C69" i="15" s="1"/>
  <c r="E61" i="5"/>
  <c r="C69" i="14" s="1"/>
  <c r="D61" i="5"/>
  <c r="C69" i="13" s="1"/>
  <c r="C61" i="5"/>
  <c r="C69" i="12" s="1"/>
  <c r="K60" i="5"/>
  <c r="J60" i="5"/>
  <c r="B68" i="19" s="1"/>
  <c r="H60" i="5"/>
  <c r="C68" i="17" s="1"/>
  <c r="G60" i="5"/>
  <c r="C68" i="16" s="1"/>
  <c r="F60" i="5"/>
  <c r="C68" i="15" s="1"/>
  <c r="E60" i="5"/>
  <c r="C68" i="14" s="1"/>
  <c r="D60" i="5"/>
  <c r="C68" i="13" s="1"/>
  <c r="C60" i="5"/>
  <c r="C68" i="12" s="1"/>
  <c r="K59" i="5"/>
  <c r="J59" i="5"/>
  <c r="B67" i="19" s="1"/>
  <c r="H59" i="5"/>
  <c r="C67" i="17" s="1"/>
  <c r="G59" i="5"/>
  <c r="C67" i="16" s="1"/>
  <c r="F59" i="5"/>
  <c r="C67" i="15" s="1"/>
  <c r="E59" i="5"/>
  <c r="C67" i="14" s="1"/>
  <c r="D59" i="5"/>
  <c r="C67" i="13" s="1"/>
  <c r="C59" i="5"/>
  <c r="C67" i="12" s="1"/>
  <c r="K58" i="5"/>
  <c r="J58" i="5"/>
  <c r="B66" i="19" s="1"/>
  <c r="H58" i="5"/>
  <c r="C66" i="17" s="1"/>
  <c r="G58" i="5"/>
  <c r="C66" i="16" s="1"/>
  <c r="F58" i="5"/>
  <c r="C66" i="15" s="1"/>
  <c r="E58" i="5"/>
  <c r="C66" i="14" s="1"/>
  <c r="D58" i="5"/>
  <c r="C66" i="13" s="1"/>
  <c r="C58" i="5"/>
  <c r="C66" i="12" s="1"/>
  <c r="K57" i="5"/>
  <c r="J57" i="5"/>
  <c r="B65" i="19" s="1"/>
  <c r="H57" i="5"/>
  <c r="C65" i="17" s="1"/>
  <c r="G57" i="5"/>
  <c r="C65" i="16" s="1"/>
  <c r="F57" i="5"/>
  <c r="C65" i="15" s="1"/>
  <c r="E57" i="5"/>
  <c r="C65" i="14" s="1"/>
  <c r="D57" i="5"/>
  <c r="C65" i="13" s="1"/>
  <c r="C57" i="5"/>
  <c r="C65" i="12" s="1"/>
  <c r="K56" i="5"/>
  <c r="J56" i="5"/>
  <c r="B64" i="19" s="1"/>
  <c r="H56" i="5"/>
  <c r="C64" i="17" s="1"/>
  <c r="G56" i="5"/>
  <c r="C64" i="16" s="1"/>
  <c r="F56" i="5"/>
  <c r="C64" i="15" s="1"/>
  <c r="E56" i="5"/>
  <c r="C64" i="14" s="1"/>
  <c r="D56" i="5"/>
  <c r="C64" i="13" s="1"/>
  <c r="C56" i="5"/>
  <c r="C64" i="12" s="1"/>
  <c r="K55" i="5"/>
  <c r="J55" i="5"/>
  <c r="B63" i="19" s="1"/>
  <c r="H55" i="5"/>
  <c r="C63" i="17" s="1"/>
  <c r="G55" i="5"/>
  <c r="C63" i="16" s="1"/>
  <c r="F55" i="5"/>
  <c r="C63" i="15" s="1"/>
  <c r="E55" i="5"/>
  <c r="C63" i="14" s="1"/>
  <c r="D55" i="5"/>
  <c r="C63" i="13" s="1"/>
  <c r="C55" i="5"/>
  <c r="C63" i="12" s="1"/>
  <c r="K54" i="5"/>
  <c r="J54" i="5"/>
  <c r="B62" i="19" s="1"/>
  <c r="H54" i="5"/>
  <c r="C62" i="17" s="1"/>
  <c r="G54" i="5"/>
  <c r="C62" i="16" s="1"/>
  <c r="F54" i="5"/>
  <c r="C62" i="15" s="1"/>
  <c r="E54" i="5"/>
  <c r="C62" i="14" s="1"/>
  <c r="D54" i="5"/>
  <c r="C62" i="13" s="1"/>
  <c r="C54" i="5"/>
  <c r="C62" i="12" s="1"/>
  <c r="K53" i="5"/>
  <c r="J53" i="5"/>
  <c r="B61" i="19" s="1"/>
  <c r="H53" i="5"/>
  <c r="C61" i="17" s="1"/>
  <c r="G53" i="5"/>
  <c r="C61" i="16" s="1"/>
  <c r="F53" i="5"/>
  <c r="C61" i="15" s="1"/>
  <c r="E53" i="5"/>
  <c r="C61" i="14" s="1"/>
  <c r="D53" i="5"/>
  <c r="C61" i="13" s="1"/>
  <c r="C53" i="5"/>
  <c r="C61" i="12" s="1"/>
  <c r="K52" i="5"/>
  <c r="J52" i="5"/>
  <c r="B60" i="19" s="1"/>
  <c r="H52" i="5"/>
  <c r="C60" i="17" s="1"/>
  <c r="G52" i="5"/>
  <c r="C60" i="16" s="1"/>
  <c r="F52" i="5"/>
  <c r="C60" i="15" s="1"/>
  <c r="E52" i="5"/>
  <c r="C60" i="14" s="1"/>
  <c r="D52" i="5"/>
  <c r="C60" i="13" s="1"/>
  <c r="C52" i="5"/>
  <c r="C60" i="12" s="1"/>
  <c r="K51" i="5"/>
  <c r="J51" i="5"/>
  <c r="B59" i="19" s="1"/>
  <c r="H51" i="5"/>
  <c r="C59" i="17" s="1"/>
  <c r="G51" i="5"/>
  <c r="C59" i="16" s="1"/>
  <c r="F51" i="5"/>
  <c r="C59" i="15" s="1"/>
  <c r="E51" i="5"/>
  <c r="C59" i="14" s="1"/>
  <c r="D51" i="5"/>
  <c r="C59" i="13" s="1"/>
  <c r="C51" i="5"/>
  <c r="C59" i="12" s="1"/>
  <c r="K50" i="5"/>
  <c r="J50" i="5"/>
  <c r="B58" i="19" s="1"/>
  <c r="H50" i="5"/>
  <c r="C58" i="17" s="1"/>
  <c r="G50" i="5"/>
  <c r="C58" i="16" s="1"/>
  <c r="F50" i="5"/>
  <c r="C58" i="15" s="1"/>
  <c r="E50" i="5"/>
  <c r="C58" i="14" s="1"/>
  <c r="D50" i="5"/>
  <c r="C58" i="13" s="1"/>
  <c r="C50" i="5"/>
  <c r="C58" i="12" s="1"/>
  <c r="K49" i="5"/>
  <c r="J49" i="5"/>
  <c r="B57" i="19" s="1"/>
  <c r="H49" i="5"/>
  <c r="C57" i="17" s="1"/>
  <c r="G49" i="5"/>
  <c r="C57" i="16" s="1"/>
  <c r="F49" i="5"/>
  <c r="C57" i="15" s="1"/>
  <c r="E49" i="5"/>
  <c r="C57" i="14" s="1"/>
  <c r="D49" i="5"/>
  <c r="C57" i="13" s="1"/>
  <c r="C49" i="5"/>
  <c r="C57" i="12" s="1"/>
  <c r="K48" i="5"/>
  <c r="J48" i="5"/>
  <c r="B56" i="19" s="1"/>
  <c r="H48" i="5"/>
  <c r="C56" i="17" s="1"/>
  <c r="G48" i="5"/>
  <c r="C56" i="16" s="1"/>
  <c r="F48" i="5"/>
  <c r="C56" i="15" s="1"/>
  <c r="E48" i="5"/>
  <c r="C56" i="14" s="1"/>
  <c r="D48" i="5"/>
  <c r="C56" i="13" s="1"/>
  <c r="C48" i="5"/>
  <c r="C56" i="12" s="1"/>
  <c r="K47" i="5"/>
  <c r="J47" i="5"/>
  <c r="B55" i="19" s="1"/>
  <c r="H47" i="5"/>
  <c r="C55" i="17" s="1"/>
  <c r="G47" i="5"/>
  <c r="C55" i="16" s="1"/>
  <c r="F47" i="5"/>
  <c r="C55" i="15" s="1"/>
  <c r="E47" i="5"/>
  <c r="C55" i="14" s="1"/>
  <c r="D47" i="5"/>
  <c r="C55" i="13" s="1"/>
  <c r="C47" i="5"/>
  <c r="C55" i="12" s="1"/>
  <c r="K46" i="5"/>
  <c r="J46" i="5"/>
  <c r="B54" i="19" s="1"/>
  <c r="H46" i="5"/>
  <c r="C54" i="17" s="1"/>
  <c r="G46" i="5"/>
  <c r="C54" i="16" s="1"/>
  <c r="F46" i="5"/>
  <c r="C54" i="15" s="1"/>
  <c r="E46" i="5"/>
  <c r="C54" i="14" s="1"/>
  <c r="D46" i="5"/>
  <c r="C54" i="13" s="1"/>
  <c r="C46" i="5"/>
  <c r="C54" i="12" s="1"/>
  <c r="K45" i="5"/>
  <c r="J45" i="5"/>
  <c r="B53" i="19" s="1"/>
  <c r="H45" i="5"/>
  <c r="C53" i="17" s="1"/>
  <c r="G45" i="5"/>
  <c r="C53" i="16" s="1"/>
  <c r="F45" i="5"/>
  <c r="C53" i="15" s="1"/>
  <c r="E45" i="5"/>
  <c r="C53" i="14" s="1"/>
  <c r="D45" i="5"/>
  <c r="C53" i="13" s="1"/>
  <c r="C45" i="5"/>
  <c r="C53" i="12" s="1"/>
  <c r="K44" i="5"/>
  <c r="J44" i="5"/>
  <c r="B52" i="19" s="1"/>
  <c r="H44" i="5"/>
  <c r="C52" i="17" s="1"/>
  <c r="G44" i="5"/>
  <c r="C52" i="16" s="1"/>
  <c r="F44" i="5"/>
  <c r="C52" i="15" s="1"/>
  <c r="E44" i="5"/>
  <c r="C52" i="14" s="1"/>
  <c r="D44" i="5"/>
  <c r="C52" i="13" s="1"/>
  <c r="C44" i="5"/>
  <c r="C52" i="12" s="1"/>
  <c r="K43" i="5"/>
  <c r="J43" i="5"/>
  <c r="B51" i="19" s="1"/>
  <c r="H43" i="5"/>
  <c r="C51" i="17" s="1"/>
  <c r="G43" i="5"/>
  <c r="C51" i="16" s="1"/>
  <c r="F43" i="5"/>
  <c r="C51" i="15" s="1"/>
  <c r="E43" i="5"/>
  <c r="C51" i="14" s="1"/>
  <c r="D43" i="5"/>
  <c r="C51" i="13" s="1"/>
  <c r="C43" i="5"/>
  <c r="C51" i="12" s="1"/>
  <c r="K42" i="5"/>
  <c r="J42" i="5"/>
  <c r="B50" i="19" s="1"/>
  <c r="H42" i="5"/>
  <c r="C50" i="17" s="1"/>
  <c r="G42" i="5"/>
  <c r="C50" i="16" s="1"/>
  <c r="F42" i="5"/>
  <c r="C50" i="15" s="1"/>
  <c r="E42" i="5"/>
  <c r="C50" i="14" s="1"/>
  <c r="D42" i="5"/>
  <c r="C50" i="13" s="1"/>
  <c r="C42" i="5"/>
  <c r="C50" i="12" s="1"/>
  <c r="K41" i="5"/>
  <c r="J41" i="5"/>
  <c r="B49" i="19" s="1"/>
  <c r="H41" i="5"/>
  <c r="C49" i="17" s="1"/>
  <c r="G41" i="5"/>
  <c r="C49" i="16" s="1"/>
  <c r="F41" i="5"/>
  <c r="C49" i="15" s="1"/>
  <c r="E41" i="5"/>
  <c r="C49" i="14" s="1"/>
  <c r="D41" i="5"/>
  <c r="C49" i="13" s="1"/>
  <c r="C41" i="5"/>
  <c r="C49" i="12" s="1"/>
  <c r="K40" i="5"/>
  <c r="J40" i="5"/>
  <c r="B48" i="19" s="1"/>
  <c r="H40" i="5"/>
  <c r="C48" i="17" s="1"/>
  <c r="G40" i="5"/>
  <c r="C48" i="16" s="1"/>
  <c r="F40" i="5"/>
  <c r="C48" i="15" s="1"/>
  <c r="E40" i="5"/>
  <c r="C48" i="14" s="1"/>
  <c r="D40" i="5"/>
  <c r="C48" i="13" s="1"/>
  <c r="C40" i="5"/>
  <c r="C48" i="12" s="1"/>
  <c r="K39" i="5"/>
  <c r="J39" i="5"/>
  <c r="B47" i="19" s="1"/>
  <c r="H39" i="5"/>
  <c r="C47" i="17" s="1"/>
  <c r="G39" i="5"/>
  <c r="C47" i="16" s="1"/>
  <c r="F39" i="5"/>
  <c r="C47" i="15" s="1"/>
  <c r="E39" i="5"/>
  <c r="C47" i="14" s="1"/>
  <c r="D39" i="5"/>
  <c r="C47" i="13" s="1"/>
  <c r="C39" i="5"/>
  <c r="C47" i="12" s="1"/>
  <c r="K38" i="5"/>
  <c r="J38" i="5"/>
  <c r="B46" i="19" s="1"/>
  <c r="H38" i="5"/>
  <c r="C46" i="17" s="1"/>
  <c r="G38" i="5"/>
  <c r="C46" i="16" s="1"/>
  <c r="F38" i="5"/>
  <c r="C46" i="15" s="1"/>
  <c r="E38" i="5"/>
  <c r="C46" i="14" s="1"/>
  <c r="D38" i="5"/>
  <c r="C46" i="13" s="1"/>
  <c r="C38" i="5"/>
  <c r="C46" i="12" s="1"/>
  <c r="K37" i="5"/>
  <c r="J37" i="5"/>
  <c r="B45" i="19" s="1"/>
  <c r="H37" i="5"/>
  <c r="C45" i="17" s="1"/>
  <c r="G37" i="5"/>
  <c r="C45" i="16" s="1"/>
  <c r="F37" i="5"/>
  <c r="C45" i="15" s="1"/>
  <c r="E37" i="5"/>
  <c r="C45" i="14" s="1"/>
  <c r="D37" i="5"/>
  <c r="C45" i="13" s="1"/>
  <c r="C37" i="5"/>
  <c r="C45" i="12" s="1"/>
  <c r="K36" i="5"/>
  <c r="J36" i="5"/>
  <c r="B44" i="19" s="1"/>
  <c r="H36" i="5"/>
  <c r="C44" i="17" s="1"/>
  <c r="G36" i="5"/>
  <c r="C44" i="16" s="1"/>
  <c r="F36" i="5"/>
  <c r="C44" i="15" s="1"/>
  <c r="E36" i="5"/>
  <c r="C44" i="14" s="1"/>
  <c r="D36" i="5"/>
  <c r="C44" i="13" s="1"/>
  <c r="C36" i="5"/>
  <c r="C44" i="12" s="1"/>
  <c r="K35" i="5"/>
  <c r="J35" i="5"/>
  <c r="B43" i="19" s="1"/>
  <c r="H35" i="5"/>
  <c r="C43" i="17" s="1"/>
  <c r="G35" i="5"/>
  <c r="C43" i="16" s="1"/>
  <c r="F35" i="5"/>
  <c r="C43" i="15" s="1"/>
  <c r="E35" i="5"/>
  <c r="C43" i="14" s="1"/>
  <c r="D35" i="5"/>
  <c r="C43" i="13" s="1"/>
  <c r="C35" i="5"/>
  <c r="C43" i="12" s="1"/>
  <c r="K34" i="5"/>
  <c r="J34" i="5"/>
  <c r="B42" i="19" s="1"/>
  <c r="H34" i="5"/>
  <c r="C42" i="17" s="1"/>
  <c r="G34" i="5"/>
  <c r="C42" i="16" s="1"/>
  <c r="F34" i="5"/>
  <c r="C42" i="15" s="1"/>
  <c r="E34" i="5"/>
  <c r="C42" i="14" s="1"/>
  <c r="D34" i="5"/>
  <c r="C42" i="13" s="1"/>
  <c r="C34" i="5"/>
  <c r="C42" i="12" s="1"/>
  <c r="K33" i="5"/>
  <c r="J33" i="5"/>
  <c r="B41" i="19" s="1"/>
  <c r="H33" i="5"/>
  <c r="C41" i="17" s="1"/>
  <c r="G33" i="5"/>
  <c r="C41" i="16" s="1"/>
  <c r="F33" i="5"/>
  <c r="C41" i="15" s="1"/>
  <c r="E33" i="5"/>
  <c r="C41" i="14" s="1"/>
  <c r="D33" i="5"/>
  <c r="C41" i="13" s="1"/>
  <c r="C33" i="5"/>
  <c r="C41" i="12" s="1"/>
  <c r="K32" i="5"/>
  <c r="J32" i="5"/>
  <c r="B40" i="19" s="1"/>
  <c r="H32" i="5"/>
  <c r="C40" i="17" s="1"/>
  <c r="G32" i="5"/>
  <c r="C40" i="16" s="1"/>
  <c r="F32" i="5"/>
  <c r="C40" i="15" s="1"/>
  <c r="E32" i="5"/>
  <c r="C40" i="14" s="1"/>
  <c r="D32" i="5"/>
  <c r="C40" i="13" s="1"/>
  <c r="C32" i="5"/>
  <c r="C40" i="12" s="1"/>
  <c r="K31" i="5"/>
  <c r="J31" i="5"/>
  <c r="B39" i="19" s="1"/>
  <c r="H31" i="5"/>
  <c r="C39" i="17" s="1"/>
  <c r="G31" i="5"/>
  <c r="C39" i="16" s="1"/>
  <c r="F31" i="5"/>
  <c r="C39" i="15" s="1"/>
  <c r="E31" i="5"/>
  <c r="C39" i="14" s="1"/>
  <c r="D31" i="5"/>
  <c r="C39" i="13" s="1"/>
  <c r="C31" i="5"/>
  <c r="C39" i="12" s="1"/>
  <c r="K30" i="5"/>
  <c r="J30" i="5"/>
  <c r="B38" i="19" s="1"/>
  <c r="H30" i="5"/>
  <c r="C38" i="17" s="1"/>
  <c r="G30" i="5"/>
  <c r="C38" i="16" s="1"/>
  <c r="F30" i="5"/>
  <c r="C38" i="15" s="1"/>
  <c r="E30" i="5"/>
  <c r="C38" i="14" s="1"/>
  <c r="D30" i="5"/>
  <c r="C38" i="13" s="1"/>
  <c r="C30" i="5"/>
  <c r="C38" i="12" s="1"/>
  <c r="K29" i="5"/>
  <c r="J29" i="5"/>
  <c r="B37" i="19" s="1"/>
  <c r="H29" i="5"/>
  <c r="C37" i="17" s="1"/>
  <c r="G29" i="5"/>
  <c r="C37" i="16" s="1"/>
  <c r="F29" i="5"/>
  <c r="C37" i="15" s="1"/>
  <c r="E29" i="5"/>
  <c r="C37" i="14" s="1"/>
  <c r="D29" i="5"/>
  <c r="C37" i="13" s="1"/>
  <c r="C29" i="5"/>
  <c r="C37" i="12" s="1"/>
  <c r="K28" i="5"/>
  <c r="J28" i="5"/>
  <c r="B36" i="19" s="1"/>
  <c r="H28" i="5"/>
  <c r="C36" i="17" s="1"/>
  <c r="G28" i="5"/>
  <c r="C36" i="16" s="1"/>
  <c r="F28" i="5"/>
  <c r="C36" i="15" s="1"/>
  <c r="E28" i="5"/>
  <c r="C36" i="14" s="1"/>
  <c r="D28" i="5"/>
  <c r="C36" i="13" s="1"/>
  <c r="C28" i="5"/>
  <c r="C36" i="12" s="1"/>
  <c r="K27" i="5"/>
  <c r="J27" i="5"/>
  <c r="B35" i="19" s="1"/>
  <c r="H27" i="5"/>
  <c r="C35" i="17" s="1"/>
  <c r="G27" i="5"/>
  <c r="C35" i="16" s="1"/>
  <c r="F27" i="5"/>
  <c r="C35" i="15" s="1"/>
  <c r="E27" i="5"/>
  <c r="C35" i="14" s="1"/>
  <c r="D27" i="5"/>
  <c r="C35" i="13" s="1"/>
  <c r="C27" i="5"/>
  <c r="C35" i="12" s="1"/>
  <c r="K26" i="5"/>
  <c r="J26" i="5"/>
  <c r="B34" i="19" s="1"/>
  <c r="H26" i="5"/>
  <c r="C34" i="17" s="1"/>
  <c r="G26" i="5"/>
  <c r="C34" i="16" s="1"/>
  <c r="F26" i="5"/>
  <c r="C34" i="15" s="1"/>
  <c r="E26" i="5"/>
  <c r="C34" i="14" s="1"/>
  <c r="D26" i="5"/>
  <c r="C34" i="13" s="1"/>
  <c r="C26" i="5"/>
  <c r="C34" i="12" s="1"/>
  <c r="K25" i="5"/>
  <c r="J25" i="5"/>
  <c r="B33" i="19" s="1"/>
  <c r="H25" i="5"/>
  <c r="C33" i="17" s="1"/>
  <c r="G25" i="5"/>
  <c r="C33" i="16" s="1"/>
  <c r="F25" i="5"/>
  <c r="C33" i="15" s="1"/>
  <c r="E25" i="5"/>
  <c r="C33" i="14" s="1"/>
  <c r="D25" i="5"/>
  <c r="C33" i="13" s="1"/>
  <c r="C25" i="5"/>
  <c r="C33" i="12" s="1"/>
  <c r="K24" i="5"/>
  <c r="J24" i="5"/>
  <c r="B32" i="19" s="1"/>
  <c r="H24" i="5"/>
  <c r="C32" i="17" s="1"/>
  <c r="G24" i="5"/>
  <c r="C32" i="16" s="1"/>
  <c r="F24" i="5"/>
  <c r="C32" i="15" s="1"/>
  <c r="E24" i="5"/>
  <c r="C32" i="14" s="1"/>
  <c r="D24" i="5"/>
  <c r="C32" i="13" s="1"/>
  <c r="C24" i="5"/>
  <c r="C32" i="12" s="1"/>
  <c r="K23" i="5"/>
  <c r="J23" i="5"/>
  <c r="B31" i="19" s="1"/>
  <c r="H23" i="5"/>
  <c r="C31" i="17" s="1"/>
  <c r="G23" i="5"/>
  <c r="C31" i="16" s="1"/>
  <c r="F23" i="5"/>
  <c r="C31" i="15" s="1"/>
  <c r="E23" i="5"/>
  <c r="C31" i="14" s="1"/>
  <c r="D23" i="5"/>
  <c r="C31" i="13" s="1"/>
  <c r="C23" i="5"/>
  <c r="C31" i="12" s="1"/>
  <c r="K22" i="5"/>
  <c r="J22" i="5"/>
  <c r="B30" i="19" s="1"/>
  <c r="H22" i="5"/>
  <c r="C30" i="17" s="1"/>
  <c r="G22" i="5"/>
  <c r="C30" i="16" s="1"/>
  <c r="F22" i="5"/>
  <c r="C30" i="15" s="1"/>
  <c r="E22" i="5"/>
  <c r="C30" i="14" s="1"/>
  <c r="D22" i="5"/>
  <c r="C30" i="13" s="1"/>
  <c r="C22" i="5"/>
  <c r="C30" i="12" s="1"/>
  <c r="K21" i="5"/>
  <c r="J21" i="5"/>
  <c r="B29" i="19" s="1"/>
  <c r="H21" i="5"/>
  <c r="C29" i="17" s="1"/>
  <c r="G21" i="5"/>
  <c r="C29" i="16" s="1"/>
  <c r="F21" i="5"/>
  <c r="C29" i="15" s="1"/>
  <c r="E21" i="5"/>
  <c r="C29" i="14" s="1"/>
  <c r="D21" i="5"/>
  <c r="C29" i="13" s="1"/>
  <c r="C21" i="5"/>
  <c r="C29" i="12" s="1"/>
  <c r="K20" i="5"/>
  <c r="J20" i="5"/>
  <c r="B28" i="19" s="1"/>
  <c r="H20" i="5"/>
  <c r="C28" i="17" s="1"/>
  <c r="G20" i="5"/>
  <c r="C28" i="16" s="1"/>
  <c r="F20" i="5"/>
  <c r="C28" i="15" s="1"/>
  <c r="E20" i="5"/>
  <c r="C28" i="14" s="1"/>
  <c r="D20" i="5"/>
  <c r="C28" i="13" s="1"/>
  <c r="C20" i="5"/>
  <c r="C28" i="12" s="1"/>
  <c r="K19" i="5"/>
  <c r="J19" i="5"/>
  <c r="B27" i="19" s="1"/>
  <c r="H19" i="5"/>
  <c r="C27" i="17" s="1"/>
  <c r="G19" i="5"/>
  <c r="C27" i="16" s="1"/>
  <c r="F19" i="5"/>
  <c r="C27" i="15" s="1"/>
  <c r="E19" i="5"/>
  <c r="C27" i="14" s="1"/>
  <c r="D19" i="5"/>
  <c r="C27" i="13" s="1"/>
  <c r="C19" i="5"/>
  <c r="C27" i="12" s="1"/>
  <c r="K18" i="5"/>
  <c r="J18" i="5"/>
  <c r="B26" i="19" s="1"/>
  <c r="H18" i="5"/>
  <c r="C26" i="17" s="1"/>
  <c r="G18" i="5"/>
  <c r="C26" i="16" s="1"/>
  <c r="F18" i="5"/>
  <c r="C26" i="15" s="1"/>
  <c r="E18" i="5"/>
  <c r="C26" i="14" s="1"/>
  <c r="D18" i="5"/>
  <c r="C26" i="13" s="1"/>
  <c r="C18" i="5"/>
  <c r="C26" i="12" s="1"/>
  <c r="K17" i="5"/>
  <c r="J17" i="5"/>
  <c r="B25" i="19" s="1"/>
  <c r="H17" i="5"/>
  <c r="C25" i="17" s="1"/>
  <c r="G17" i="5"/>
  <c r="C25" i="16" s="1"/>
  <c r="F17" i="5"/>
  <c r="C25" i="15" s="1"/>
  <c r="E17" i="5"/>
  <c r="C25" i="14" s="1"/>
  <c r="D17" i="5"/>
  <c r="C25" i="13" s="1"/>
  <c r="C17" i="5"/>
  <c r="C25" i="12" s="1"/>
  <c r="K16" i="5"/>
  <c r="J16" i="5"/>
  <c r="B24" i="19" s="1"/>
  <c r="H16" i="5"/>
  <c r="C24" i="17" s="1"/>
  <c r="G16" i="5"/>
  <c r="C24" i="16" s="1"/>
  <c r="F16" i="5"/>
  <c r="C24" i="15" s="1"/>
  <c r="E16" i="5"/>
  <c r="C24" i="14" s="1"/>
  <c r="D16" i="5"/>
  <c r="C24" i="13" s="1"/>
  <c r="C16" i="5"/>
  <c r="C24" i="12" s="1"/>
  <c r="K15" i="5"/>
  <c r="J15" i="5"/>
  <c r="B23" i="19" s="1"/>
  <c r="H15" i="5"/>
  <c r="C23" i="17" s="1"/>
  <c r="G15" i="5"/>
  <c r="C23" i="16" s="1"/>
  <c r="F15" i="5"/>
  <c r="C23" i="15" s="1"/>
  <c r="E15" i="5"/>
  <c r="C23" i="14" s="1"/>
  <c r="D15" i="5"/>
  <c r="C23" i="13" s="1"/>
  <c r="C15" i="5"/>
  <c r="C23" i="12" s="1"/>
  <c r="K14" i="5"/>
  <c r="J14" i="5"/>
  <c r="B22" i="19" s="1"/>
  <c r="H14" i="5"/>
  <c r="C22" i="17" s="1"/>
  <c r="G14" i="5"/>
  <c r="C22" i="16" s="1"/>
  <c r="F14" i="5"/>
  <c r="C22" i="15" s="1"/>
  <c r="E14" i="5"/>
  <c r="C22" i="14" s="1"/>
  <c r="D14" i="5"/>
  <c r="C22" i="13" s="1"/>
  <c r="C14" i="5"/>
  <c r="C22" i="12" s="1"/>
  <c r="K13" i="5"/>
  <c r="J13" i="5"/>
  <c r="B21" i="19" s="1"/>
  <c r="H13" i="5"/>
  <c r="C21" i="17" s="1"/>
  <c r="G13" i="5"/>
  <c r="C21" i="16" s="1"/>
  <c r="F13" i="5"/>
  <c r="C21" i="15" s="1"/>
  <c r="E13" i="5"/>
  <c r="C21" i="14" s="1"/>
  <c r="D13" i="5"/>
  <c r="C21" i="13" s="1"/>
  <c r="C13" i="5"/>
  <c r="C21" i="12" s="1"/>
  <c r="K12" i="5"/>
  <c r="J12" i="5"/>
  <c r="B20" i="19" s="1"/>
  <c r="H12" i="5"/>
  <c r="C20" i="17" s="1"/>
  <c r="G12" i="5"/>
  <c r="C20" i="16" s="1"/>
  <c r="F12" i="5"/>
  <c r="C20" i="15" s="1"/>
  <c r="E12" i="5"/>
  <c r="C20" i="14" s="1"/>
  <c r="D12" i="5"/>
  <c r="C20" i="13" s="1"/>
  <c r="C12" i="5"/>
  <c r="C20" i="12" s="1"/>
  <c r="K11" i="5"/>
  <c r="J11" i="5"/>
  <c r="B19" i="19" s="1"/>
  <c r="H11" i="5"/>
  <c r="C19" i="17" s="1"/>
  <c r="G11" i="5"/>
  <c r="C19" i="16" s="1"/>
  <c r="F11" i="5"/>
  <c r="C19" i="15" s="1"/>
  <c r="E11" i="5"/>
  <c r="C19" i="14" s="1"/>
  <c r="D11" i="5"/>
  <c r="C19" i="13" s="1"/>
  <c r="C19" i="12"/>
  <c r="B11" i="5"/>
  <c r="G2" i="5"/>
  <c r="T92" i="4"/>
  <c r="V92" i="4" s="1"/>
  <c r="L91" i="5" s="1"/>
  <c r="C99" i="20" s="1"/>
  <c r="N92" i="4"/>
  <c r="T91" i="4"/>
  <c r="V91" i="4" s="1"/>
  <c r="L90" i="5" s="1"/>
  <c r="C98" i="20" s="1"/>
  <c r="N91" i="4"/>
  <c r="T90" i="4"/>
  <c r="V90" i="4" s="1"/>
  <c r="L89" i="5" s="1"/>
  <c r="C97" i="20" s="1"/>
  <c r="N90" i="4"/>
  <c r="T89" i="4"/>
  <c r="V89" i="4" s="1"/>
  <c r="L88" i="5" s="1"/>
  <c r="C96" i="20" s="1"/>
  <c r="N89" i="4"/>
  <c r="T88" i="4"/>
  <c r="V88" i="4" s="1"/>
  <c r="L87" i="5" s="1"/>
  <c r="C95" i="20" s="1"/>
  <c r="N88" i="4"/>
  <c r="T87" i="4"/>
  <c r="V87" i="4" s="1"/>
  <c r="L86" i="5" s="1"/>
  <c r="C94" i="20" s="1"/>
  <c r="N87" i="4"/>
  <c r="T86" i="4"/>
  <c r="V86" i="4" s="1"/>
  <c r="L85" i="5" s="1"/>
  <c r="C93" i="20" s="1"/>
  <c r="N86" i="4"/>
  <c r="T85" i="4"/>
  <c r="V85" i="4" s="1"/>
  <c r="L84" i="5" s="1"/>
  <c r="C92" i="20" s="1"/>
  <c r="N85" i="4"/>
  <c r="T84" i="4"/>
  <c r="V84" i="4" s="1"/>
  <c r="L83" i="5" s="1"/>
  <c r="C91" i="20" s="1"/>
  <c r="N84" i="4"/>
  <c r="T83" i="4"/>
  <c r="V83" i="4" s="1"/>
  <c r="L82" i="5" s="1"/>
  <c r="C90" i="20" s="1"/>
  <c r="N83" i="4"/>
  <c r="T82" i="4"/>
  <c r="V82" i="4" s="1"/>
  <c r="L81" i="5" s="1"/>
  <c r="C89" i="20" s="1"/>
  <c r="N82" i="4"/>
  <c r="T81" i="4"/>
  <c r="V81" i="4" s="1"/>
  <c r="L80" i="5" s="1"/>
  <c r="C88" i="20" s="1"/>
  <c r="N81" i="4"/>
  <c r="T80" i="4"/>
  <c r="V80" i="4" s="1"/>
  <c r="L79" i="5" s="1"/>
  <c r="C87" i="20" s="1"/>
  <c r="N80" i="4"/>
  <c r="T79" i="4"/>
  <c r="V79" i="4" s="1"/>
  <c r="L78" i="5" s="1"/>
  <c r="C86" i="20" s="1"/>
  <c r="N79" i="4"/>
  <c r="T78" i="4"/>
  <c r="V78" i="4" s="1"/>
  <c r="L77" i="5" s="1"/>
  <c r="C85" i="20" s="1"/>
  <c r="N78" i="4"/>
  <c r="T77" i="4"/>
  <c r="V77" i="4" s="1"/>
  <c r="L76" i="5" s="1"/>
  <c r="C84" i="20" s="1"/>
  <c r="N77" i="4"/>
  <c r="T76" i="4"/>
  <c r="V76" i="4" s="1"/>
  <c r="L75" i="5" s="1"/>
  <c r="C83" i="20" s="1"/>
  <c r="N76" i="4"/>
  <c r="T75" i="4"/>
  <c r="V75" i="4" s="1"/>
  <c r="L74" i="5" s="1"/>
  <c r="C82" i="20" s="1"/>
  <c r="N75" i="4"/>
  <c r="T74" i="4"/>
  <c r="V74" i="4" s="1"/>
  <c r="L73" i="5" s="1"/>
  <c r="C81" i="20" s="1"/>
  <c r="N74" i="4"/>
  <c r="T73" i="4"/>
  <c r="V73" i="4" s="1"/>
  <c r="L72" i="5" s="1"/>
  <c r="C80" i="20" s="1"/>
  <c r="N73" i="4"/>
  <c r="T72" i="4"/>
  <c r="V72" i="4" s="1"/>
  <c r="L71" i="5" s="1"/>
  <c r="C79" i="20" s="1"/>
  <c r="N72" i="4"/>
  <c r="T71" i="4"/>
  <c r="V71" i="4" s="1"/>
  <c r="L70" i="5" s="1"/>
  <c r="C78" i="20" s="1"/>
  <c r="N71" i="4"/>
  <c r="T70" i="4"/>
  <c r="V70" i="4" s="1"/>
  <c r="L69" i="5" s="1"/>
  <c r="C77" i="20" s="1"/>
  <c r="N70" i="4"/>
  <c r="T69" i="4"/>
  <c r="V69" i="4" s="1"/>
  <c r="L68" i="5" s="1"/>
  <c r="C76" i="20" s="1"/>
  <c r="N69" i="4"/>
  <c r="T68" i="4"/>
  <c r="V68" i="4" s="1"/>
  <c r="L67" i="5" s="1"/>
  <c r="C75" i="20" s="1"/>
  <c r="N68" i="4"/>
  <c r="T67" i="4"/>
  <c r="V67" i="4" s="1"/>
  <c r="L66" i="5" s="1"/>
  <c r="C74" i="20" s="1"/>
  <c r="N67" i="4"/>
  <c r="T66" i="4"/>
  <c r="V66" i="4" s="1"/>
  <c r="L65" i="5" s="1"/>
  <c r="C73" i="20" s="1"/>
  <c r="N66" i="4"/>
  <c r="T65" i="4"/>
  <c r="V65" i="4" s="1"/>
  <c r="L64" i="5" s="1"/>
  <c r="C72" i="20" s="1"/>
  <c r="N65" i="4"/>
  <c r="T64" i="4"/>
  <c r="V64" i="4" s="1"/>
  <c r="L63" i="5" s="1"/>
  <c r="C71" i="20" s="1"/>
  <c r="N64" i="4"/>
  <c r="T63" i="4"/>
  <c r="V63" i="4" s="1"/>
  <c r="L62" i="5" s="1"/>
  <c r="C70" i="20" s="1"/>
  <c r="N63" i="4"/>
  <c r="T62" i="4"/>
  <c r="V62" i="4" s="1"/>
  <c r="L61" i="5" s="1"/>
  <c r="C69" i="20" s="1"/>
  <c r="N62" i="4"/>
  <c r="T61" i="4"/>
  <c r="V61" i="4" s="1"/>
  <c r="L60" i="5" s="1"/>
  <c r="C68" i="20" s="1"/>
  <c r="N61" i="4"/>
  <c r="T60" i="4"/>
  <c r="V60" i="4" s="1"/>
  <c r="L59" i="5" s="1"/>
  <c r="C67" i="20" s="1"/>
  <c r="N60" i="4"/>
  <c r="T59" i="4"/>
  <c r="V59" i="4" s="1"/>
  <c r="L58" i="5" s="1"/>
  <c r="C66" i="20" s="1"/>
  <c r="N59" i="4"/>
  <c r="T58" i="4"/>
  <c r="V58" i="4" s="1"/>
  <c r="L57" i="5" s="1"/>
  <c r="C65" i="20" s="1"/>
  <c r="N58" i="4"/>
  <c r="T57" i="4"/>
  <c r="V57" i="4" s="1"/>
  <c r="L56" i="5" s="1"/>
  <c r="C64" i="20" s="1"/>
  <c r="N57" i="4"/>
  <c r="T56" i="4"/>
  <c r="V56" i="4" s="1"/>
  <c r="L55" i="5" s="1"/>
  <c r="C63" i="20" s="1"/>
  <c r="N56" i="4"/>
  <c r="T55" i="4"/>
  <c r="V55" i="4" s="1"/>
  <c r="L54" i="5" s="1"/>
  <c r="C62" i="20" s="1"/>
  <c r="N55" i="4"/>
  <c r="T54" i="4"/>
  <c r="V54" i="4" s="1"/>
  <c r="L53" i="5" s="1"/>
  <c r="C61" i="20" s="1"/>
  <c r="N54" i="4"/>
  <c r="T53" i="4"/>
  <c r="V53" i="4" s="1"/>
  <c r="L52" i="5" s="1"/>
  <c r="C60" i="20" s="1"/>
  <c r="N53" i="4"/>
  <c r="T52" i="4"/>
  <c r="V52" i="4" s="1"/>
  <c r="L51" i="5" s="1"/>
  <c r="C59" i="20" s="1"/>
  <c r="N52" i="4"/>
  <c r="T51" i="4"/>
  <c r="V51" i="4" s="1"/>
  <c r="L50" i="5" s="1"/>
  <c r="C58" i="20" s="1"/>
  <c r="N51" i="4"/>
  <c r="T50" i="4"/>
  <c r="V50" i="4" s="1"/>
  <c r="L49" i="5" s="1"/>
  <c r="C57" i="20" s="1"/>
  <c r="N50" i="4"/>
  <c r="T49" i="4"/>
  <c r="V49" i="4" s="1"/>
  <c r="L48" i="5" s="1"/>
  <c r="C56" i="20" s="1"/>
  <c r="N49" i="4"/>
  <c r="T48" i="4"/>
  <c r="V48" i="4" s="1"/>
  <c r="L47" i="5" s="1"/>
  <c r="C55" i="20" s="1"/>
  <c r="N48" i="4"/>
  <c r="T47" i="4"/>
  <c r="V47" i="4" s="1"/>
  <c r="L46" i="5" s="1"/>
  <c r="C54" i="20" s="1"/>
  <c r="N47" i="4"/>
  <c r="T46" i="4"/>
  <c r="V46" i="4" s="1"/>
  <c r="L45" i="5" s="1"/>
  <c r="C53" i="20" s="1"/>
  <c r="N46" i="4"/>
  <c r="V45" i="4"/>
  <c r="L44" i="5" s="1"/>
  <c r="C52" i="20" s="1"/>
  <c r="T45" i="4"/>
  <c r="N45" i="4"/>
  <c r="T44" i="4"/>
  <c r="V44" i="4" s="1"/>
  <c r="L43" i="5" s="1"/>
  <c r="C51" i="20" s="1"/>
  <c r="N44" i="4"/>
  <c r="T43" i="4"/>
  <c r="V43" i="4" s="1"/>
  <c r="L42" i="5" s="1"/>
  <c r="C50" i="20" s="1"/>
  <c r="N43" i="4"/>
  <c r="T42" i="4"/>
  <c r="V42" i="4" s="1"/>
  <c r="L41" i="5" s="1"/>
  <c r="C49" i="20" s="1"/>
  <c r="N42" i="4"/>
  <c r="T41" i="4"/>
  <c r="V41" i="4" s="1"/>
  <c r="L40" i="5" s="1"/>
  <c r="C48" i="20" s="1"/>
  <c r="N41" i="4"/>
  <c r="T40" i="4"/>
  <c r="V40" i="4" s="1"/>
  <c r="L39" i="5" s="1"/>
  <c r="C47" i="20" s="1"/>
  <c r="N40" i="4"/>
  <c r="T39" i="4"/>
  <c r="V39" i="4" s="1"/>
  <c r="L38" i="5" s="1"/>
  <c r="C46" i="20" s="1"/>
  <c r="N39" i="4"/>
  <c r="T38" i="4"/>
  <c r="V38" i="4" s="1"/>
  <c r="L37" i="5" s="1"/>
  <c r="C45" i="20" s="1"/>
  <c r="N38" i="4"/>
  <c r="T37" i="4"/>
  <c r="V37" i="4" s="1"/>
  <c r="L36" i="5" s="1"/>
  <c r="C44" i="20" s="1"/>
  <c r="N37" i="4"/>
  <c r="T36" i="4"/>
  <c r="V36" i="4" s="1"/>
  <c r="L35" i="5" s="1"/>
  <c r="C43" i="20" s="1"/>
  <c r="N36" i="4"/>
  <c r="T35" i="4"/>
  <c r="V35" i="4" s="1"/>
  <c r="L34" i="5" s="1"/>
  <c r="C42" i="20" s="1"/>
  <c r="N35" i="4"/>
  <c r="T34" i="4"/>
  <c r="V34" i="4" s="1"/>
  <c r="L33" i="5" s="1"/>
  <c r="C41" i="20" s="1"/>
  <c r="N34" i="4"/>
  <c r="T33" i="4"/>
  <c r="V33" i="4" s="1"/>
  <c r="L32" i="5" s="1"/>
  <c r="C40" i="20" s="1"/>
  <c r="N33" i="4"/>
  <c r="T32" i="4"/>
  <c r="V32" i="4" s="1"/>
  <c r="L31" i="5" s="1"/>
  <c r="C39" i="20" s="1"/>
  <c r="N32" i="4"/>
  <c r="T31" i="4"/>
  <c r="V31" i="4" s="1"/>
  <c r="L30" i="5" s="1"/>
  <c r="C38" i="20" s="1"/>
  <c r="N31" i="4"/>
  <c r="T30" i="4"/>
  <c r="V30" i="4" s="1"/>
  <c r="L29" i="5" s="1"/>
  <c r="C37" i="20" s="1"/>
  <c r="N30" i="4"/>
  <c r="V29" i="4"/>
  <c r="L28" i="5" s="1"/>
  <c r="C36" i="20" s="1"/>
  <c r="T29" i="4"/>
  <c r="N29" i="4"/>
  <c r="T28" i="4"/>
  <c r="V28" i="4" s="1"/>
  <c r="L27" i="5" s="1"/>
  <c r="C35" i="20" s="1"/>
  <c r="N28" i="4"/>
  <c r="T27" i="4"/>
  <c r="V27" i="4" s="1"/>
  <c r="L26" i="5" s="1"/>
  <c r="C34" i="20" s="1"/>
  <c r="N27" i="4"/>
  <c r="T26" i="4"/>
  <c r="V26" i="4" s="1"/>
  <c r="L25" i="5" s="1"/>
  <c r="C33" i="20" s="1"/>
  <c r="N26" i="4"/>
  <c r="T25" i="4"/>
  <c r="V25" i="4" s="1"/>
  <c r="L24" i="5" s="1"/>
  <c r="C32" i="20" s="1"/>
  <c r="N25" i="4"/>
  <c r="T24" i="4"/>
  <c r="V24" i="4" s="1"/>
  <c r="L23" i="5" s="1"/>
  <c r="C31" i="20" s="1"/>
  <c r="N24" i="4"/>
  <c r="T23" i="4"/>
  <c r="V23" i="4" s="1"/>
  <c r="L22" i="5" s="1"/>
  <c r="C30" i="20" s="1"/>
  <c r="N23" i="4"/>
  <c r="T22" i="4"/>
  <c r="V22" i="4" s="1"/>
  <c r="L21" i="5" s="1"/>
  <c r="C29" i="20" s="1"/>
  <c r="N22" i="4"/>
  <c r="T21" i="4"/>
  <c r="V21" i="4" s="1"/>
  <c r="L20" i="5" s="1"/>
  <c r="C28" i="20" s="1"/>
  <c r="N21" i="4"/>
  <c r="T20" i="4"/>
  <c r="V20" i="4" s="1"/>
  <c r="L19" i="5" s="1"/>
  <c r="C27" i="20" s="1"/>
  <c r="N20" i="4"/>
  <c r="T19" i="4"/>
  <c r="V19" i="4" s="1"/>
  <c r="L18" i="5" s="1"/>
  <c r="C26" i="20" s="1"/>
  <c r="N19" i="4"/>
  <c r="T18" i="4"/>
  <c r="V18" i="4" s="1"/>
  <c r="L17" i="5" s="1"/>
  <c r="C25" i="20" s="1"/>
  <c r="N18" i="4"/>
  <c r="T17" i="4"/>
  <c r="V17" i="4" s="1"/>
  <c r="L16" i="5" s="1"/>
  <c r="C24" i="20" s="1"/>
  <c r="N17" i="4"/>
  <c r="T16" i="4"/>
  <c r="V16" i="4" s="1"/>
  <c r="L15" i="5" s="1"/>
  <c r="C23" i="20" s="1"/>
  <c r="N16" i="4"/>
  <c r="T15" i="4"/>
  <c r="V15" i="4" s="1"/>
  <c r="L14" i="5" s="1"/>
  <c r="C22" i="20" s="1"/>
  <c r="N15" i="4"/>
  <c r="T14" i="4"/>
  <c r="V14" i="4" s="1"/>
  <c r="L13" i="5" s="1"/>
  <c r="C21" i="20" s="1"/>
  <c r="N14" i="4"/>
  <c r="T13" i="4"/>
  <c r="V13" i="4" s="1"/>
  <c r="L12" i="5" s="1"/>
  <c r="C20" i="20" s="1"/>
  <c r="N13" i="4"/>
  <c r="T12" i="4"/>
  <c r="V12" i="4" s="1"/>
  <c r="L11" i="5" s="1"/>
  <c r="C19" i="20" s="1"/>
  <c r="Q12" i="4"/>
  <c r="Q13" i="4" s="1"/>
  <c r="Q14" i="4" s="1"/>
  <c r="Q15" i="4" s="1"/>
  <c r="Q16" i="4" s="1"/>
  <c r="Q17" i="4" s="1"/>
  <c r="Q18" i="4" s="1"/>
  <c r="Q19" i="4" s="1"/>
  <c r="Q20" i="4" s="1"/>
  <c r="Q21" i="4" s="1"/>
  <c r="Q22" i="4" s="1"/>
  <c r="Q23" i="4" s="1"/>
  <c r="Q24" i="4" s="1"/>
  <c r="Q25" i="4" s="1"/>
  <c r="Q26" i="4" s="1"/>
  <c r="Q27" i="4" s="1"/>
  <c r="Q28" i="4" s="1"/>
  <c r="Q29" i="4" s="1"/>
  <c r="Q30" i="4" s="1"/>
  <c r="Q31" i="4" s="1"/>
  <c r="Q32" i="4" s="1"/>
  <c r="Q33" i="4" s="1"/>
  <c r="Q34" i="4" s="1"/>
  <c r="Q35" i="4" s="1"/>
  <c r="Q36" i="4" s="1"/>
  <c r="Q37" i="4" s="1"/>
  <c r="Q38" i="4" s="1"/>
  <c r="Q39" i="4" s="1"/>
  <c r="Q40" i="4" s="1"/>
  <c r="Q41" i="4" s="1"/>
  <c r="Q42" i="4" s="1"/>
  <c r="Q43" i="4" s="1"/>
  <c r="Q44" i="4" s="1"/>
  <c r="Q45" i="4" s="1"/>
  <c r="Q46" i="4" s="1"/>
  <c r="Q47" i="4" s="1"/>
  <c r="Q48" i="4" s="1"/>
  <c r="Q49" i="4" s="1"/>
  <c r="Q50" i="4" s="1"/>
  <c r="Q51" i="4" s="1"/>
  <c r="Q52" i="4" s="1"/>
  <c r="Q53" i="4" s="1"/>
  <c r="Q54" i="4" s="1"/>
  <c r="Q55" i="4" s="1"/>
  <c r="Q56" i="4" s="1"/>
  <c r="Q57" i="4" s="1"/>
  <c r="Q58" i="4" s="1"/>
  <c r="Q59" i="4" s="1"/>
  <c r="Q60" i="4" s="1"/>
  <c r="Q61" i="4" s="1"/>
  <c r="Q62" i="4" s="1"/>
  <c r="Q63" i="4" s="1"/>
  <c r="Q64" i="4" s="1"/>
  <c r="Q65" i="4" s="1"/>
  <c r="Q66" i="4" s="1"/>
  <c r="Q67" i="4" s="1"/>
  <c r="Q68" i="4" s="1"/>
  <c r="Q69" i="4" s="1"/>
  <c r="Q70" i="4" s="1"/>
  <c r="Q71" i="4" s="1"/>
  <c r="Q72" i="4" s="1"/>
  <c r="Q73" i="4" s="1"/>
  <c r="Q74" i="4" s="1"/>
  <c r="Q75" i="4" s="1"/>
  <c r="Q76" i="4" s="1"/>
  <c r="Q77" i="4" s="1"/>
  <c r="Q78" i="4" s="1"/>
  <c r="Q79" i="4" s="1"/>
  <c r="Q80" i="4" s="1"/>
  <c r="Q81" i="4" s="1"/>
  <c r="Q82" i="4" s="1"/>
  <c r="Q83" i="4" s="1"/>
  <c r="Q84" i="4" s="1"/>
  <c r="Q85" i="4" s="1"/>
  <c r="Q86" i="4" s="1"/>
  <c r="Q87" i="4" s="1"/>
  <c r="Q88" i="4" s="1"/>
  <c r="Q89" i="4" s="1"/>
  <c r="Q90" i="4" s="1"/>
  <c r="Q91" i="4" s="1"/>
  <c r="Q92" i="4" s="1"/>
  <c r="N12" i="4"/>
  <c r="L8" i="4" a="1"/>
  <c r="L8" i="4" s="1"/>
  <c r="K8" i="4" a="1"/>
  <c r="K8" i="4" s="1"/>
  <c r="J8" i="4" a="1"/>
  <c r="J8" i="4" s="1"/>
  <c r="I8" i="4" a="1"/>
  <c r="I8" i="4" s="1"/>
  <c r="H8" i="4" a="1"/>
  <c r="H8" i="4" s="1"/>
  <c r="G8" i="4"/>
  <c r="F8" i="4" a="1"/>
  <c r="F8" i="4" s="1"/>
  <c r="D8" i="4" a="1"/>
  <c r="D8" i="4" s="1"/>
  <c r="AF98" i="3"/>
  <c r="AG98" i="3"/>
  <c r="AD98" i="3"/>
  <c r="AE98" i="3"/>
  <c r="AB98" i="3"/>
  <c r="AC98" i="3"/>
  <c r="Z98" i="3"/>
  <c r="AA98" i="3"/>
  <c r="X98" i="3"/>
  <c r="Y98" i="3"/>
  <c r="S98" i="3"/>
  <c r="D99" i="20" s="1"/>
  <c r="R98" i="3"/>
  <c r="N98" i="3"/>
  <c r="H98" i="3"/>
  <c r="AF97" i="3"/>
  <c r="AG97" i="3"/>
  <c r="AD97" i="3"/>
  <c r="AE97" i="3"/>
  <c r="AB97" i="3"/>
  <c r="AC97" i="3"/>
  <c r="Z97" i="3"/>
  <c r="AA97" i="3"/>
  <c r="X97" i="3"/>
  <c r="Y97" i="3"/>
  <c r="S97" i="3"/>
  <c r="D98" i="20" s="1"/>
  <c r="R97" i="3"/>
  <c r="F98" i="39" s="1"/>
  <c r="N97" i="3"/>
  <c r="H97" i="3"/>
  <c r="AF96" i="3"/>
  <c r="AG96" i="3"/>
  <c r="AD96" i="3"/>
  <c r="AE96" i="3"/>
  <c r="AB96" i="3"/>
  <c r="AC96" i="3"/>
  <c r="Z96" i="3"/>
  <c r="AA96" i="3"/>
  <c r="X96" i="3"/>
  <c r="Y96" i="3"/>
  <c r="S96" i="3"/>
  <c r="D97" i="20" s="1"/>
  <c r="R96" i="3"/>
  <c r="D97" i="18" s="1"/>
  <c r="N96" i="3"/>
  <c r="H96" i="3"/>
  <c r="AF95" i="3"/>
  <c r="AG95" i="3"/>
  <c r="AD95" i="3"/>
  <c r="AE95" i="3"/>
  <c r="AB95" i="3"/>
  <c r="AC95" i="3"/>
  <c r="Z95" i="3"/>
  <c r="AA95" i="3"/>
  <c r="X95" i="3"/>
  <c r="Y95" i="3"/>
  <c r="S95" i="3"/>
  <c r="D96" i="20" s="1"/>
  <c r="R95" i="3"/>
  <c r="N95" i="3"/>
  <c r="H95" i="3"/>
  <c r="AF94" i="3"/>
  <c r="AG94" i="3"/>
  <c r="AD94" i="3"/>
  <c r="AE94" i="3"/>
  <c r="AB94" i="3"/>
  <c r="AC94" i="3"/>
  <c r="Z94" i="3"/>
  <c r="AA94" i="3"/>
  <c r="X94" i="3"/>
  <c r="Y94" i="3"/>
  <c r="S94" i="3"/>
  <c r="D95" i="20" s="1"/>
  <c r="R94" i="3"/>
  <c r="D95" i="17" s="1"/>
  <c r="N94" i="3"/>
  <c r="H94" i="3"/>
  <c r="AF93" i="3"/>
  <c r="AG93" i="3"/>
  <c r="AD93" i="3"/>
  <c r="AE93" i="3"/>
  <c r="AB93" i="3"/>
  <c r="AC93" i="3"/>
  <c r="Z93" i="3"/>
  <c r="AA93" i="3"/>
  <c r="X93" i="3"/>
  <c r="Y93" i="3"/>
  <c r="S93" i="3"/>
  <c r="D94" i="20" s="1"/>
  <c r="R93" i="3"/>
  <c r="N93" i="3"/>
  <c r="H93" i="3"/>
  <c r="AF92" i="3"/>
  <c r="AG92" i="3"/>
  <c r="AD92" i="3"/>
  <c r="AE92" i="3"/>
  <c r="AB92" i="3"/>
  <c r="AC92" i="3"/>
  <c r="Z92" i="3"/>
  <c r="AA92" i="3"/>
  <c r="X92" i="3"/>
  <c r="Y92" i="3"/>
  <c r="S92" i="3"/>
  <c r="D93" i="20" s="1"/>
  <c r="R92" i="3"/>
  <c r="N92" i="3"/>
  <c r="H92" i="3"/>
  <c r="AF91" i="3"/>
  <c r="AG91" i="3"/>
  <c r="AD91" i="3"/>
  <c r="AE91" i="3"/>
  <c r="AB91" i="3"/>
  <c r="AC91" i="3"/>
  <c r="Z91" i="3"/>
  <c r="AA91" i="3"/>
  <c r="X91" i="3"/>
  <c r="Y91" i="3"/>
  <c r="S91" i="3"/>
  <c r="D92" i="20" s="1"/>
  <c r="R91" i="3"/>
  <c r="N91" i="3"/>
  <c r="H91" i="3"/>
  <c r="AF90" i="3"/>
  <c r="AG90" i="3"/>
  <c r="AD90" i="3"/>
  <c r="AE90" i="3"/>
  <c r="AB90" i="3"/>
  <c r="AC90" i="3"/>
  <c r="Z90" i="3"/>
  <c r="AA90" i="3"/>
  <c r="X90" i="3"/>
  <c r="Y90" i="3"/>
  <c r="S90" i="3"/>
  <c r="D91" i="20" s="1"/>
  <c r="R90" i="3"/>
  <c r="N90" i="3"/>
  <c r="H90" i="3"/>
  <c r="AF89" i="3"/>
  <c r="AG89" i="3"/>
  <c r="AD89" i="3"/>
  <c r="AE89" i="3"/>
  <c r="AB89" i="3"/>
  <c r="AC89" i="3"/>
  <c r="Z89" i="3"/>
  <c r="AA89" i="3"/>
  <c r="X89" i="3"/>
  <c r="Y89" i="3"/>
  <c r="S89" i="3"/>
  <c r="D90" i="20" s="1"/>
  <c r="R89" i="3"/>
  <c r="D90" i="16" s="1"/>
  <c r="N89" i="3"/>
  <c r="H89" i="3"/>
  <c r="AF88" i="3"/>
  <c r="AG88" i="3"/>
  <c r="AD88" i="3"/>
  <c r="AE88" i="3"/>
  <c r="AB88" i="3"/>
  <c r="AC88" i="3"/>
  <c r="Z88" i="3"/>
  <c r="AA88" i="3"/>
  <c r="X88" i="3"/>
  <c r="Y88" i="3"/>
  <c r="S88" i="3"/>
  <c r="D89" i="20" s="1"/>
  <c r="R88" i="3"/>
  <c r="N88" i="3"/>
  <c r="H88" i="3"/>
  <c r="AF87" i="3"/>
  <c r="AG87" i="3"/>
  <c r="AD87" i="3"/>
  <c r="AE87" i="3"/>
  <c r="AB87" i="3"/>
  <c r="AC87" i="3"/>
  <c r="Z87" i="3"/>
  <c r="AA87" i="3"/>
  <c r="X87" i="3"/>
  <c r="Y87" i="3"/>
  <c r="S87" i="3"/>
  <c r="D88" i="20" s="1"/>
  <c r="R87" i="3"/>
  <c r="N87" i="3"/>
  <c r="H87" i="3"/>
  <c r="AF86" i="3"/>
  <c r="AG86" i="3"/>
  <c r="AD86" i="3"/>
  <c r="AE86" i="3"/>
  <c r="AB86" i="3"/>
  <c r="AC86" i="3"/>
  <c r="Z86" i="3"/>
  <c r="AA86" i="3"/>
  <c r="X86" i="3"/>
  <c r="Y86" i="3"/>
  <c r="S86" i="3"/>
  <c r="D87" i="20" s="1"/>
  <c r="R86" i="3"/>
  <c r="N86" i="3"/>
  <c r="H86" i="3"/>
  <c r="AF85" i="3"/>
  <c r="AG85" i="3"/>
  <c r="AD85" i="3"/>
  <c r="AE85" i="3"/>
  <c r="AB85" i="3"/>
  <c r="AC85" i="3"/>
  <c r="Z85" i="3"/>
  <c r="AA85" i="3"/>
  <c r="X85" i="3"/>
  <c r="Y85" i="3"/>
  <c r="S85" i="3"/>
  <c r="D86" i="20" s="1"/>
  <c r="R85" i="3"/>
  <c r="N85" i="3"/>
  <c r="H85" i="3"/>
  <c r="AF84" i="3"/>
  <c r="AG84" i="3"/>
  <c r="AD84" i="3"/>
  <c r="AE84" i="3"/>
  <c r="AB84" i="3"/>
  <c r="AC84" i="3"/>
  <c r="Z84" i="3"/>
  <c r="AA84" i="3"/>
  <c r="X84" i="3"/>
  <c r="Y84" i="3"/>
  <c r="S84" i="3"/>
  <c r="D85" i="20" s="1"/>
  <c r="R84" i="3"/>
  <c r="D85" i="14" s="1"/>
  <c r="N84" i="3"/>
  <c r="H84" i="3"/>
  <c r="AF83" i="3"/>
  <c r="AG83" i="3"/>
  <c r="AD83" i="3"/>
  <c r="AE83" i="3"/>
  <c r="AB83" i="3"/>
  <c r="AC83" i="3"/>
  <c r="Z83" i="3"/>
  <c r="AA83" i="3"/>
  <c r="X83" i="3"/>
  <c r="Y83" i="3"/>
  <c r="S83" i="3"/>
  <c r="D84" i="20" s="1"/>
  <c r="R83" i="3"/>
  <c r="N83" i="3"/>
  <c r="H83" i="3"/>
  <c r="AF82" i="3"/>
  <c r="AG82" i="3"/>
  <c r="AD82" i="3"/>
  <c r="AE82" i="3"/>
  <c r="AB82" i="3"/>
  <c r="AC82" i="3"/>
  <c r="Z82" i="3"/>
  <c r="AA82" i="3"/>
  <c r="X82" i="3"/>
  <c r="Y82" i="3"/>
  <c r="S82" i="3"/>
  <c r="D83" i="20" s="1"/>
  <c r="R82" i="3"/>
  <c r="D83" i="14" s="1"/>
  <c r="N82" i="3"/>
  <c r="H82" i="3"/>
  <c r="AF81" i="3"/>
  <c r="AG81" i="3"/>
  <c r="AD81" i="3"/>
  <c r="AE81" i="3"/>
  <c r="AB81" i="3"/>
  <c r="AC81" i="3"/>
  <c r="Z81" i="3"/>
  <c r="AA81" i="3"/>
  <c r="X81" i="3"/>
  <c r="Y81" i="3"/>
  <c r="S81" i="3"/>
  <c r="D82" i="20" s="1"/>
  <c r="R81" i="3"/>
  <c r="D82" i="13" s="1"/>
  <c r="N81" i="3"/>
  <c r="H81" i="3"/>
  <c r="AF80" i="3"/>
  <c r="AG80" i="3"/>
  <c r="AD80" i="3"/>
  <c r="AE80" i="3"/>
  <c r="AB80" i="3"/>
  <c r="AC80" i="3"/>
  <c r="Z80" i="3"/>
  <c r="AA80" i="3"/>
  <c r="X80" i="3"/>
  <c r="Y80" i="3"/>
  <c r="S80" i="3"/>
  <c r="D81" i="20" s="1"/>
  <c r="R80" i="3"/>
  <c r="N80" i="3"/>
  <c r="H80" i="3"/>
  <c r="AF79" i="3"/>
  <c r="AG79" i="3"/>
  <c r="AD79" i="3"/>
  <c r="AE79" i="3"/>
  <c r="AB79" i="3"/>
  <c r="AC79" i="3"/>
  <c r="Z79" i="3"/>
  <c r="AA79" i="3"/>
  <c r="X79" i="3"/>
  <c r="Y79" i="3"/>
  <c r="S79" i="3"/>
  <c r="D80" i="20" s="1"/>
  <c r="R79" i="3"/>
  <c r="N79" i="3"/>
  <c r="H79" i="3"/>
  <c r="AF78" i="3"/>
  <c r="AG78" i="3"/>
  <c r="AD78" i="3"/>
  <c r="AE78" i="3"/>
  <c r="AB78" i="3"/>
  <c r="AC78" i="3"/>
  <c r="Z78" i="3"/>
  <c r="AA78" i="3"/>
  <c r="X78" i="3"/>
  <c r="Y78" i="3"/>
  <c r="S78" i="3"/>
  <c r="D79" i="20" s="1"/>
  <c r="R78" i="3"/>
  <c r="N78" i="3"/>
  <c r="H78" i="3"/>
  <c r="AF77" i="3"/>
  <c r="AG77" i="3"/>
  <c r="AD77" i="3"/>
  <c r="AE77" i="3"/>
  <c r="AB77" i="3"/>
  <c r="AC77" i="3"/>
  <c r="Z77" i="3"/>
  <c r="AA77" i="3"/>
  <c r="X77" i="3"/>
  <c r="Y77" i="3"/>
  <c r="S77" i="3"/>
  <c r="D78" i="20" s="1"/>
  <c r="R77" i="3"/>
  <c r="N77" i="3"/>
  <c r="H77" i="3"/>
  <c r="AF76" i="3"/>
  <c r="AG76" i="3"/>
  <c r="AD76" i="3"/>
  <c r="AE76" i="3"/>
  <c r="AB76" i="3"/>
  <c r="AC76" i="3"/>
  <c r="Z76" i="3"/>
  <c r="AA76" i="3"/>
  <c r="X76" i="3"/>
  <c r="Y76" i="3"/>
  <c r="S76" i="3"/>
  <c r="D77" i="20" s="1"/>
  <c r="R76" i="3"/>
  <c r="N76" i="3"/>
  <c r="H76" i="3"/>
  <c r="AF75" i="3"/>
  <c r="AG75" i="3"/>
  <c r="AD75" i="3"/>
  <c r="AE75" i="3"/>
  <c r="AB75" i="3"/>
  <c r="AC75" i="3"/>
  <c r="Z75" i="3"/>
  <c r="AA75" i="3"/>
  <c r="X75" i="3"/>
  <c r="Y75" i="3"/>
  <c r="S75" i="3"/>
  <c r="D76" i="20" s="1"/>
  <c r="R75" i="3"/>
  <c r="N75" i="3"/>
  <c r="H75" i="3"/>
  <c r="AF74" i="3"/>
  <c r="AG74" i="3"/>
  <c r="AD74" i="3"/>
  <c r="AE74" i="3"/>
  <c r="AB74" i="3"/>
  <c r="AC74" i="3"/>
  <c r="Z74" i="3"/>
  <c r="AA74" i="3"/>
  <c r="X74" i="3"/>
  <c r="Y74" i="3"/>
  <c r="S74" i="3"/>
  <c r="D75" i="20" s="1"/>
  <c r="R74" i="3"/>
  <c r="N74" i="3"/>
  <c r="H74" i="3"/>
  <c r="AF73" i="3"/>
  <c r="AG73" i="3"/>
  <c r="AD73" i="3"/>
  <c r="AE73" i="3"/>
  <c r="AB73" i="3"/>
  <c r="AC73" i="3"/>
  <c r="Z73" i="3"/>
  <c r="AA73" i="3"/>
  <c r="X73" i="3"/>
  <c r="Y73" i="3"/>
  <c r="S73" i="3"/>
  <c r="D74" i="20" s="1"/>
  <c r="R73" i="3"/>
  <c r="N73" i="3"/>
  <c r="H73" i="3"/>
  <c r="AF72" i="3"/>
  <c r="AG72" i="3"/>
  <c r="AD72" i="3"/>
  <c r="AE72" i="3"/>
  <c r="AB72" i="3"/>
  <c r="AC72" i="3"/>
  <c r="Z72" i="3"/>
  <c r="AA72" i="3"/>
  <c r="X72" i="3"/>
  <c r="Y72" i="3"/>
  <c r="S72" i="3"/>
  <c r="D73" i="20" s="1"/>
  <c r="R72" i="3"/>
  <c r="N72" i="3"/>
  <c r="H72" i="3"/>
  <c r="AF71" i="3"/>
  <c r="AG71" i="3"/>
  <c r="AD71" i="3"/>
  <c r="AE71" i="3"/>
  <c r="AB71" i="3"/>
  <c r="AC71" i="3"/>
  <c r="Z71" i="3"/>
  <c r="AA71" i="3"/>
  <c r="X71" i="3"/>
  <c r="Y71" i="3"/>
  <c r="S71" i="3"/>
  <c r="D72" i="20" s="1"/>
  <c r="R71" i="3"/>
  <c r="N71" i="3"/>
  <c r="H71" i="3"/>
  <c r="AF70" i="3"/>
  <c r="AG70" i="3"/>
  <c r="AD70" i="3"/>
  <c r="AE70" i="3"/>
  <c r="AB70" i="3"/>
  <c r="AC70" i="3"/>
  <c r="Z70" i="3"/>
  <c r="AA70" i="3"/>
  <c r="X70" i="3"/>
  <c r="Y70" i="3"/>
  <c r="S70" i="3"/>
  <c r="D71" i="20" s="1"/>
  <c r="R70" i="3"/>
  <c r="N70" i="3"/>
  <c r="H70" i="3"/>
  <c r="AF69" i="3"/>
  <c r="AG69" i="3"/>
  <c r="AD69" i="3"/>
  <c r="AE69" i="3"/>
  <c r="AB69" i="3"/>
  <c r="AC69" i="3"/>
  <c r="Z69" i="3"/>
  <c r="AA69" i="3"/>
  <c r="X69" i="3"/>
  <c r="Y69" i="3"/>
  <c r="S69" i="3"/>
  <c r="D70" i="20" s="1"/>
  <c r="R69" i="3"/>
  <c r="N69" i="3"/>
  <c r="H69" i="3"/>
  <c r="AF68" i="3"/>
  <c r="AG68" i="3"/>
  <c r="AD68" i="3"/>
  <c r="AE68" i="3"/>
  <c r="AB68" i="3"/>
  <c r="AC68" i="3"/>
  <c r="Z68" i="3"/>
  <c r="AA68" i="3"/>
  <c r="X68" i="3"/>
  <c r="Y68" i="3"/>
  <c r="S68" i="3"/>
  <c r="D69" i="20" s="1"/>
  <c r="R68" i="3"/>
  <c r="N68" i="3"/>
  <c r="H68" i="3"/>
  <c r="AF67" i="3"/>
  <c r="AG67" i="3"/>
  <c r="AD67" i="3"/>
  <c r="AE67" i="3"/>
  <c r="AB67" i="3"/>
  <c r="AC67" i="3"/>
  <c r="Z67" i="3"/>
  <c r="AA67" i="3"/>
  <c r="X67" i="3"/>
  <c r="Y67" i="3"/>
  <c r="S67" i="3"/>
  <c r="D68" i="20" s="1"/>
  <c r="R67" i="3"/>
  <c r="N67" i="3"/>
  <c r="H67" i="3"/>
  <c r="AF66" i="3"/>
  <c r="AG66" i="3"/>
  <c r="AD66" i="3"/>
  <c r="AE66" i="3"/>
  <c r="AB66" i="3"/>
  <c r="AC66" i="3"/>
  <c r="Z66" i="3"/>
  <c r="AA66" i="3"/>
  <c r="X66" i="3"/>
  <c r="Y66" i="3"/>
  <c r="S66" i="3"/>
  <c r="D67" i="20" s="1"/>
  <c r="R66" i="3"/>
  <c r="D67" i="16" s="1"/>
  <c r="N66" i="3"/>
  <c r="H66" i="3"/>
  <c r="AF65" i="3"/>
  <c r="AG65" i="3"/>
  <c r="AD65" i="3"/>
  <c r="AE65" i="3"/>
  <c r="AB65" i="3"/>
  <c r="AC65" i="3"/>
  <c r="Z65" i="3"/>
  <c r="AA65" i="3"/>
  <c r="X65" i="3"/>
  <c r="Y65" i="3"/>
  <c r="S65" i="3"/>
  <c r="D66" i="20" s="1"/>
  <c r="R65" i="3"/>
  <c r="D66" i="17" s="1"/>
  <c r="N65" i="3"/>
  <c r="H65" i="3"/>
  <c r="AF64" i="3"/>
  <c r="AG64" i="3"/>
  <c r="AD64" i="3"/>
  <c r="AE64" i="3"/>
  <c r="AB64" i="3"/>
  <c r="AC64" i="3"/>
  <c r="Z64" i="3"/>
  <c r="AA64" i="3"/>
  <c r="X64" i="3"/>
  <c r="Y64" i="3"/>
  <c r="S64" i="3"/>
  <c r="D65" i="20" s="1"/>
  <c r="R64" i="3"/>
  <c r="D65" i="14" s="1"/>
  <c r="N64" i="3"/>
  <c r="H64" i="3"/>
  <c r="AF63" i="3"/>
  <c r="AG63" i="3"/>
  <c r="AD63" i="3"/>
  <c r="AE63" i="3"/>
  <c r="AB63" i="3"/>
  <c r="AC63" i="3"/>
  <c r="Z63" i="3"/>
  <c r="AA63" i="3"/>
  <c r="X63" i="3"/>
  <c r="Y63" i="3"/>
  <c r="S63" i="3"/>
  <c r="D64" i="20" s="1"/>
  <c r="R63" i="3"/>
  <c r="N63" i="3"/>
  <c r="H63" i="3"/>
  <c r="AF62" i="3"/>
  <c r="AG62" i="3"/>
  <c r="AD62" i="3"/>
  <c r="AE62" i="3"/>
  <c r="AB62" i="3"/>
  <c r="AC62" i="3"/>
  <c r="Z62" i="3"/>
  <c r="AA62" i="3"/>
  <c r="X62" i="3"/>
  <c r="Y62" i="3"/>
  <c r="S62" i="3"/>
  <c r="D63" i="20" s="1"/>
  <c r="R62" i="3"/>
  <c r="N62" i="3"/>
  <c r="H62" i="3"/>
  <c r="AF61" i="3"/>
  <c r="AG61" i="3"/>
  <c r="AD61" i="3"/>
  <c r="AE61" i="3"/>
  <c r="AB61" i="3"/>
  <c r="AC61" i="3"/>
  <c r="Z61" i="3"/>
  <c r="AA61" i="3"/>
  <c r="X61" i="3"/>
  <c r="Y61" i="3"/>
  <c r="S61" i="3"/>
  <c r="D62" i="20" s="1"/>
  <c r="R61" i="3"/>
  <c r="N61" i="3"/>
  <c r="H61" i="3"/>
  <c r="AF60" i="3"/>
  <c r="AG60" i="3"/>
  <c r="AD60" i="3"/>
  <c r="AE60" i="3"/>
  <c r="AB60" i="3"/>
  <c r="AC60" i="3"/>
  <c r="Z60" i="3"/>
  <c r="AA60" i="3"/>
  <c r="X60" i="3"/>
  <c r="Y60" i="3"/>
  <c r="S60" i="3"/>
  <c r="D61" i="20" s="1"/>
  <c r="R60" i="3"/>
  <c r="N60" i="3"/>
  <c r="H60" i="3"/>
  <c r="AF59" i="3"/>
  <c r="AG59" i="3"/>
  <c r="AD59" i="3"/>
  <c r="AE59" i="3"/>
  <c r="AB59" i="3"/>
  <c r="AC59" i="3"/>
  <c r="Z59" i="3"/>
  <c r="AA59" i="3"/>
  <c r="X59" i="3"/>
  <c r="Y59" i="3"/>
  <c r="S59" i="3"/>
  <c r="D60" i="20" s="1"/>
  <c r="R59" i="3"/>
  <c r="D60" i="15" s="1"/>
  <c r="N59" i="3"/>
  <c r="H59" i="3"/>
  <c r="AF58" i="3"/>
  <c r="AG58" i="3"/>
  <c r="AD58" i="3"/>
  <c r="AE58" i="3"/>
  <c r="AB58" i="3"/>
  <c r="AC58" i="3"/>
  <c r="Z58" i="3"/>
  <c r="AA58" i="3"/>
  <c r="X58" i="3"/>
  <c r="Y58" i="3"/>
  <c r="S58" i="3"/>
  <c r="D59" i="20" s="1"/>
  <c r="R58" i="3"/>
  <c r="D59" i="12" s="1"/>
  <c r="N58" i="3"/>
  <c r="H58" i="3"/>
  <c r="AF57" i="3"/>
  <c r="AG57" i="3"/>
  <c r="AD57" i="3"/>
  <c r="AE57" i="3"/>
  <c r="AB57" i="3"/>
  <c r="AC57" i="3"/>
  <c r="Z57" i="3"/>
  <c r="AA57" i="3"/>
  <c r="X57" i="3"/>
  <c r="Y57" i="3"/>
  <c r="S57" i="3"/>
  <c r="D58" i="20" s="1"/>
  <c r="R57" i="3"/>
  <c r="N57" i="3"/>
  <c r="H57" i="3"/>
  <c r="AF56" i="3"/>
  <c r="AG56" i="3"/>
  <c r="AD56" i="3"/>
  <c r="AE56" i="3"/>
  <c r="AB56" i="3"/>
  <c r="AC56" i="3"/>
  <c r="Z56" i="3"/>
  <c r="AA56" i="3"/>
  <c r="X56" i="3"/>
  <c r="Y56" i="3"/>
  <c r="S56" i="3"/>
  <c r="D57" i="20" s="1"/>
  <c r="R56" i="3"/>
  <c r="N56" i="3"/>
  <c r="H56" i="3"/>
  <c r="AF55" i="3"/>
  <c r="AG55" i="3"/>
  <c r="AD55" i="3"/>
  <c r="AE55" i="3"/>
  <c r="AB55" i="3"/>
  <c r="AC55" i="3"/>
  <c r="Z55" i="3"/>
  <c r="AA55" i="3"/>
  <c r="X55" i="3"/>
  <c r="Y55" i="3"/>
  <c r="S55" i="3"/>
  <c r="D56" i="20" s="1"/>
  <c r="R55" i="3"/>
  <c r="N55" i="3"/>
  <c r="H55" i="3"/>
  <c r="AF54" i="3"/>
  <c r="AG54" i="3"/>
  <c r="AD54" i="3"/>
  <c r="AE54" i="3"/>
  <c r="AB54" i="3"/>
  <c r="AC54" i="3"/>
  <c r="Z54" i="3"/>
  <c r="AA54" i="3"/>
  <c r="X54" i="3"/>
  <c r="Y54" i="3"/>
  <c r="S54" i="3"/>
  <c r="D55" i="20" s="1"/>
  <c r="R54" i="3"/>
  <c r="N54" i="3"/>
  <c r="H54" i="3"/>
  <c r="AF53" i="3"/>
  <c r="AG53" i="3"/>
  <c r="AD53" i="3"/>
  <c r="AE53" i="3"/>
  <c r="AB53" i="3"/>
  <c r="AC53" i="3"/>
  <c r="Z53" i="3"/>
  <c r="AA53" i="3"/>
  <c r="X53" i="3"/>
  <c r="Y53" i="3"/>
  <c r="S53" i="3"/>
  <c r="D54" i="20" s="1"/>
  <c r="R53" i="3"/>
  <c r="N53" i="3"/>
  <c r="H53" i="3"/>
  <c r="AF52" i="3"/>
  <c r="AG52" i="3"/>
  <c r="AD52" i="3"/>
  <c r="AE52" i="3"/>
  <c r="AB52" i="3"/>
  <c r="AC52" i="3"/>
  <c r="Z52" i="3"/>
  <c r="AA52" i="3"/>
  <c r="X52" i="3"/>
  <c r="Y52" i="3"/>
  <c r="S52" i="3"/>
  <c r="D53" i="20" s="1"/>
  <c r="R52" i="3"/>
  <c r="N52" i="3"/>
  <c r="H52" i="3"/>
  <c r="AF51" i="3"/>
  <c r="AG51" i="3"/>
  <c r="AD51" i="3"/>
  <c r="AE51" i="3"/>
  <c r="AB51" i="3"/>
  <c r="AC51" i="3"/>
  <c r="Z51" i="3"/>
  <c r="AA51" i="3"/>
  <c r="X51" i="3"/>
  <c r="Y51" i="3"/>
  <c r="S51" i="3"/>
  <c r="D52" i="20" s="1"/>
  <c r="R51" i="3"/>
  <c r="D52" i="14" s="1"/>
  <c r="N51" i="3"/>
  <c r="H51" i="3"/>
  <c r="AF50" i="3"/>
  <c r="AG50" i="3"/>
  <c r="AD50" i="3"/>
  <c r="AE50" i="3"/>
  <c r="AB50" i="3"/>
  <c r="AC50" i="3"/>
  <c r="Z50" i="3"/>
  <c r="AA50" i="3"/>
  <c r="X50" i="3"/>
  <c r="Y50" i="3"/>
  <c r="S50" i="3"/>
  <c r="D51" i="20" s="1"/>
  <c r="R50" i="3"/>
  <c r="N50" i="3"/>
  <c r="H50" i="3"/>
  <c r="AF49" i="3"/>
  <c r="AG49" i="3"/>
  <c r="AD49" i="3"/>
  <c r="AE49" i="3"/>
  <c r="AB49" i="3"/>
  <c r="AC49" i="3"/>
  <c r="Z49" i="3"/>
  <c r="AA49" i="3"/>
  <c r="X49" i="3"/>
  <c r="Y49" i="3"/>
  <c r="S49" i="3"/>
  <c r="D50" i="20" s="1"/>
  <c r="R49" i="3"/>
  <c r="D50" i="12" s="1"/>
  <c r="N49" i="3"/>
  <c r="H49" i="3"/>
  <c r="AF48" i="3"/>
  <c r="AG48" i="3"/>
  <c r="AD48" i="3"/>
  <c r="AE48" i="3"/>
  <c r="AB48" i="3"/>
  <c r="AC48" i="3"/>
  <c r="Z48" i="3"/>
  <c r="AA48" i="3"/>
  <c r="X48" i="3"/>
  <c r="Y48" i="3"/>
  <c r="S48" i="3"/>
  <c r="D49" i="20" s="1"/>
  <c r="R48" i="3"/>
  <c r="N48" i="3"/>
  <c r="H48" i="3"/>
  <c r="AF47" i="3"/>
  <c r="AG47" i="3"/>
  <c r="AD47" i="3"/>
  <c r="AE47" i="3"/>
  <c r="AB47" i="3"/>
  <c r="AC47" i="3"/>
  <c r="Z47" i="3"/>
  <c r="AA47" i="3"/>
  <c r="X47" i="3"/>
  <c r="Y47" i="3"/>
  <c r="S47" i="3"/>
  <c r="D48" i="20" s="1"/>
  <c r="R47" i="3"/>
  <c r="N47" i="3"/>
  <c r="H47" i="3"/>
  <c r="AF46" i="3"/>
  <c r="AG46" i="3"/>
  <c r="AD46" i="3"/>
  <c r="AE46" i="3"/>
  <c r="AB46" i="3"/>
  <c r="AC46" i="3"/>
  <c r="Z46" i="3"/>
  <c r="AA46" i="3"/>
  <c r="X46" i="3"/>
  <c r="Y46" i="3"/>
  <c r="S46" i="3"/>
  <c r="D47" i="20" s="1"/>
  <c r="R46" i="3"/>
  <c r="N46" i="3"/>
  <c r="H46" i="3"/>
  <c r="AF45" i="3"/>
  <c r="AG45" i="3"/>
  <c r="AD45" i="3"/>
  <c r="AE45" i="3"/>
  <c r="AB45" i="3"/>
  <c r="AC45" i="3"/>
  <c r="Z45" i="3"/>
  <c r="AA45" i="3"/>
  <c r="X45" i="3"/>
  <c r="Y45" i="3"/>
  <c r="S45" i="3"/>
  <c r="D46" i="20" s="1"/>
  <c r="R45" i="3"/>
  <c r="N45" i="3"/>
  <c r="H45" i="3"/>
  <c r="AF44" i="3"/>
  <c r="AG44" i="3"/>
  <c r="AD44" i="3"/>
  <c r="AE44" i="3"/>
  <c r="AB44" i="3"/>
  <c r="AC44" i="3"/>
  <c r="Z44" i="3"/>
  <c r="AA44" i="3"/>
  <c r="X44" i="3"/>
  <c r="Y44" i="3"/>
  <c r="S44" i="3"/>
  <c r="D45" i="20" s="1"/>
  <c r="R44" i="3"/>
  <c r="N44" i="3"/>
  <c r="H44" i="3"/>
  <c r="AF43" i="3"/>
  <c r="AG43" i="3"/>
  <c r="AD43" i="3"/>
  <c r="AE43" i="3"/>
  <c r="AB43" i="3"/>
  <c r="AC43" i="3"/>
  <c r="Z43" i="3"/>
  <c r="AA43" i="3"/>
  <c r="X43" i="3"/>
  <c r="Y43" i="3"/>
  <c r="S43" i="3"/>
  <c r="D44" i="20" s="1"/>
  <c r="R43" i="3"/>
  <c r="N43" i="3"/>
  <c r="H43" i="3"/>
  <c r="AF42" i="3"/>
  <c r="AG42" i="3"/>
  <c r="AD42" i="3"/>
  <c r="AE42" i="3"/>
  <c r="AB42" i="3"/>
  <c r="AC42" i="3"/>
  <c r="Z42" i="3"/>
  <c r="AA42" i="3"/>
  <c r="X42" i="3"/>
  <c r="Y42" i="3"/>
  <c r="S42" i="3"/>
  <c r="D43" i="20" s="1"/>
  <c r="R42" i="3"/>
  <c r="D43" i="15" s="1"/>
  <c r="N42" i="3"/>
  <c r="H42" i="3"/>
  <c r="AF41" i="3"/>
  <c r="AG41" i="3"/>
  <c r="AD41" i="3"/>
  <c r="AE41" i="3"/>
  <c r="AB41" i="3"/>
  <c r="AC41" i="3"/>
  <c r="Z41" i="3"/>
  <c r="AA41" i="3"/>
  <c r="X41" i="3"/>
  <c r="Y41" i="3"/>
  <c r="S41" i="3"/>
  <c r="D42" i="20" s="1"/>
  <c r="R41" i="3"/>
  <c r="N41" i="3"/>
  <c r="H41" i="3"/>
  <c r="AF40" i="3"/>
  <c r="AG40" i="3"/>
  <c r="AD40" i="3"/>
  <c r="AE40" i="3"/>
  <c r="AB40" i="3"/>
  <c r="AC40" i="3"/>
  <c r="Z40" i="3"/>
  <c r="AA40" i="3"/>
  <c r="X40" i="3"/>
  <c r="Y40" i="3"/>
  <c r="S40" i="3"/>
  <c r="D41" i="20" s="1"/>
  <c r="R40" i="3"/>
  <c r="D41" i="12" s="1"/>
  <c r="N40" i="3"/>
  <c r="H40" i="3"/>
  <c r="AF39" i="3"/>
  <c r="AG39" i="3"/>
  <c r="AD39" i="3"/>
  <c r="AE39" i="3"/>
  <c r="AB39" i="3"/>
  <c r="AC39" i="3"/>
  <c r="Z39" i="3"/>
  <c r="AA39" i="3"/>
  <c r="X39" i="3"/>
  <c r="Y39" i="3"/>
  <c r="S39" i="3"/>
  <c r="D40" i="20" s="1"/>
  <c r="R39" i="3"/>
  <c r="N39" i="3"/>
  <c r="H39" i="3"/>
  <c r="AF38" i="3"/>
  <c r="AG38" i="3"/>
  <c r="AD38" i="3"/>
  <c r="AE38" i="3"/>
  <c r="AB38" i="3"/>
  <c r="AC38" i="3"/>
  <c r="Z38" i="3"/>
  <c r="AA38" i="3"/>
  <c r="X38" i="3"/>
  <c r="Y38" i="3"/>
  <c r="S38" i="3"/>
  <c r="D39" i="20" s="1"/>
  <c r="R38" i="3"/>
  <c r="N38" i="3"/>
  <c r="H38" i="3"/>
  <c r="AF37" i="3"/>
  <c r="AG37" i="3"/>
  <c r="AD37" i="3"/>
  <c r="AE37" i="3"/>
  <c r="AB37" i="3"/>
  <c r="AC37" i="3"/>
  <c r="Z37" i="3"/>
  <c r="AA37" i="3"/>
  <c r="X37" i="3"/>
  <c r="Y37" i="3"/>
  <c r="S37" i="3"/>
  <c r="D38" i="20" s="1"/>
  <c r="R37" i="3"/>
  <c r="N37" i="3"/>
  <c r="H37" i="3"/>
  <c r="AF36" i="3"/>
  <c r="AG36" i="3"/>
  <c r="AD36" i="3"/>
  <c r="AE36" i="3"/>
  <c r="AB36" i="3"/>
  <c r="AC36" i="3"/>
  <c r="Z36" i="3"/>
  <c r="AA36" i="3"/>
  <c r="X36" i="3"/>
  <c r="Y36" i="3"/>
  <c r="S36" i="3"/>
  <c r="D37" i="20" s="1"/>
  <c r="R36" i="3"/>
  <c r="C37" i="19" s="1"/>
  <c r="N36" i="3"/>
  <c r="H36" i="3"/>
  <c r="AF35" i="3"/>
  <c r="AG35" i="3"/>
  <c r="AD35" i="3"/>
  <c r="AE35" i="3"/>
  <c r="AB35" i="3"/>
  <c r="AC35" i="3"/>
  <c r="Z35" i="3"/>
  <c r="AA35" i="3"/>
  <c r="X35" i="3"/>
  <c r="Y35" i="3"/>
  <c r="S35" i="3"/>
  <c r="D36" i="20" s="1"/>
  <c r="R35" i="3"/>
  <c r="N35" i="3"/>
  <c r="H35" i="3"/>
  <c r="AF34" i="3"/>
  <c r="AG34" i="3"/>
  <c r="AD34" i="3"/>
  <c r="AE34" i="3"/>
  <c r="AB34" i="3"/>
  <c r="AC34" i="3"/>
  <c r="Z34" i="3"/>
  <c r="AA34" i="3"/>
  <c r="X34" i="3"/>
  <c r="Y34" i="3"/>
  <c r="S34" i="3"/>
  <c r="D35" i="20" s="1"/>
  <c r="R34" i="3"/>
  <c r="N34" i="3"/>
  <c r="H34" i="3"/>
  <c r="AF33" i="3"/>
  <c r="AG33" i="3"/>
  <c r="AD33" i="3"/>
  <c r="AE33" i="3"/>
  <c r="AB33" i="3"/>
  <c r="AC33" i="3"/>
  <c r="Z33" i="3"/>
  <c r="AA33" i="3"/>
  <c r="X33" i="3"/>
  <c r="Y33" i="3"/>
  <c r="S33" i="3"/>
  <c r="D34" i="20" s="1"/>
  <c r="R33" i="3"/>
  <c r="D34" i="12" s="1"/>
  <c r="N33" i="3"/>
  <c r="H33" i="3"/>
  <c r="AF32" i="3"/>
  <c r="AG32" i="3"/>
  <c r="AD32" i="3"/>
  <c r="AE32" i="3"/>
  <c r="AB32" i="3"/>
  <c r="AC32" i="3"/>
  <c r="Z32" i="3"/>
  <c r="AA32" i="3"/>
  <c r="X32" i="3"/>
  <c r="Y32" i="3"/>
  <c r="S32" i="3"/>
  <c r="D33" i="20" s="1"/>
  <c r="R32" i="3"/>
  <c r="D33" i="18" s="1"/>
  <c r="N32" i="3"/>
  <c r="H32" i="3"/>
  <c r="AF31" i="3"/>
  <c r="AG31" i="3"/>
  <c r="AD31" i="3"/>
  <c r="AE31" i="3"/>
  <c r="AB31" i="3"/>
  <c r="AC31" i="3"/>
  <c r="Z31" i="3"/>
  <c r="AA31" i="3"/>
  <c r="X31" i="3"/>
  <c r="Y31" i="3"/>
  <c r="S31" i="3"/>
  <c r="D32" i="20" s="1"/>
  <c r="R31" i="3"/>
  <c r="N31" i="3"/>
  <c r="H31" i="3"/>
  <c r="AF30" i="3"/>
  <c r="AG30" i="3"/>
  <c r="AD30" i="3"/>
  <c r="AE30" i="3"/>
  <c r="AB30" i="3"/>
  <c r="AC30" i="3"/>
  <c r="Z30" i="3"/>
  <c r="AA30" i="3"/>
  <c r="X30" i="3"/>
  <c r="Y30" i="3"/>
  <c r="S30" i="3"/>
  <c r="D31" i="20" s="1"/>
  <c r="R30" i="3"/>
  <c r="D31" i="13" s="1"/>
  <c r="N30" i="3"/>
  <c r="H30" i="3"/>
  <c r="AF29" i="3"/>
  <c r="AG29" i="3"/>
  <c r="AD29" i="3"/>
  <c r="AE29" i="3"/>
  <c r="AB29" i="3"/>
  <c r="AC29" i="3"/>
  <c r="Z29" i="3"/>
  <c r="AA29" i="3"/>
  <c r="X29" i="3"/>
  <c r="Y29" i="3"/>
  <c r="S29" i="3"/>
  <c r="D30" i="20" s="1"/>
  <c r="R29" i="3"/>
  <c r="C30" i="19" s="1"/>
  <c r="N29" i="3"/>
  <c r="H29" i="3"/>
  <c r="AF28" i="3"/>
  <c r="AG28" i="3"/>
  <c r="AD28" i="3"/>
  <c r="AE28" i="3"/>
  <c r="AB28" i="3"/>
  <c r="AC28" i="3"/>
  <c r="Z28" i="3"/>
  <c r="AA28" i="3"/>
  <c r="X28" i="3"/>
  <c r="Y28" i="3"/>
  <c r="S28" i="3"/>
  <c r="D29" i="20" s="1"/>
  <c r="R28" i="3"/>
  <c r="N28" i="3"/>
  <c r="H28" i="3"/>
  <c r="AF27" i="3"/>
  <c r="AG27" i="3"/>
  <c r="AD27" i="3"/>
  <c r="AE27" i="3"/>
  <c r="AB27" i="3"/>
  <c r="AC27" i="3"/>
  <c r="Z27" i="3"/>
  <c r="AA27" i="3"/>
  <c r="X27" i="3"/>
  <c r="Y27" i="3"/>
  <c r="S27" i="3"/>
  <c r="D28" i="20" s="1"/>
  <c r="R27" i="3"/>
  <c r="F28" i="39" s="1"/>
  <c r="N27" i="3"/>
  <c r="H27" i="3"/>
  <c r="AF26" i="3"/>
  <c r="AG26" i="3"/>
  <c r="AD26" i="3"/>
  <c r="AE26" i="3"/>
  <c r="AB26" i="3"/>
  <c r="AC26" i="3"/>
  <c r="Z26" i="3"/>
  <c r="AA26" i="3"/>
  <c r="X26" i="3"/>
  <c r="Y26" i="3"/>
  <c r="S26" i="3"/>
  <c r="D27" i="20" s="1"/>
  <c r="R26" i="3"/>
  <c r="N26" i="3"/>
  <c r="H26" i="3"/>
  <c r="AF25" i="3"/>
  <c r="AG25" i="3"/>
  <c r="AD25" i="3"/>
  <c r="AE25" i="3"/>
  <c r="AB25" i="3"/>
  <c r="AC25" i="3"/>
  <c r="Z25" i="3"/>
  <c r="AA25" i="3"/>
  <c r="X25" i="3"/>
  <c r="Y25" i="3"/>
  <c r="S25" i="3"/>
  <c r="D26" i="20" s="1"/>
  <c r="R25" i="3"/>
  <c r="D26" i="12" s="1"/>
  <c r="N25" i="3"/>
  <c r="H25" i="3"/>
  <c r="AF24" i="3"/>
  <c r="AG24" i="3"/>
  <c r="AD24" i="3"/>
  <c r="AE24" i="3"/>
  <c r="AB24" i="3"/>
  <c r="AC24" i="3"/>
  <c r="Z24" i="3"/>
  <c r="AA24" i="3"/>
  <c r="X24" i="3"/>
  <c r="Y24" i="3"/>
  <c r="S24" i="3"/>
  <c r="D25" i="20" s="1"/>
  <c r="R24" i="3"/>
  <c r="N24" i="3"/>
  <c r="H24" i="3"/>
  <c r="AF23" i="3"/>
  <c r="AG23" i="3"/>
  <c r="AD23" i="3"/>
  <c r="AE23" i="3"/>
  <c r="AB23" i="3"/>
  <c r="AC23" i="3"/>
  <c r="Z23" i="3"/>
  <c r="AA23" i="3"/>
  <c r="X23" i="3"/>
  <c r="Y23" i="3"/>
  <c r="S23" i="3"/>
  <c r="D24" i="20" s="1"/>
  <c r="R23" i="3"/>
  <c r="D24" i="13" s="1"/>
  <c r="N23" i="3"/>
  <c r="H23" i="3"/>
  <c r="AF22" i="3"/>
  <c r="AG22" i="3"/>
  <c r="AD22" i="3"/>
  <c r="AE22" i="3"/>
  <c r="AB22" i="3"/>
  <c r="AC22" i="3"/>
  <c r="Z22" i="3"/>
  <c r="AA22" i="3"/>
  <c r="X22" i="3"/>
  <c r="Y22" i="3"/>
  <c r="S22" i="3"/>
  <c r="D23" i="20" s="1"/>
  <c r="R22" i="3"/>
  <c r="N22" i="3"/>
  <c r="H22" i="3"/>
  <c r="AF21" i="3"/>
  <c r="AG21" i="3"/>
  <c r="AD21" i="3"/>
  <c r="AE21" i="3"/>
  <c r="AB21" i="3"/>
  <c r="AC21" i="3"/>
  <c r="Z21" i="3"/>
  <c r="AA21" i="3"/>
  <c r="X21" i="3"/>
  <c r="Y21" i="3"/>
  <c r="S21" i="3"/>
  <c r="D22" i="20" s="1"/>
  <c r="R21" i="3"/>
  <c r="D22" i="14" s="1"/>
  <c r="N21" i="3"/>
  <c r="H21" i="3"/>
  <c r="AF20" i="3"/>
  <c r="AG20" i="3"/>
  <c r="AD20" i="3"/>
  <c r="AE20" i="3"/>
  <c r="AB20" i="3"/>
  <c r="AC20" i="3"/>
  <c r="Z20" i="3"/>
  <c r="AA20" i="3"/>
  <c r="X20" i="3"/>
  <c r="Y20" i="3"/>
  <c r="S20" i="3"/>
  <c r="D21" i="20" s="1"/>
  <c r="D21" i="17"/>
  <c r="N20" i="3"/>
  <c r="H20" i="3"/>
  <c r="AF19" i="3"/>
  <c r="AG19" i="3"/>
  <c r="AD19" i="3"/>
  <c r="AE19" i="3"/>
  <c r="AB19" i="3"/>
  <c r="AC19" i="3"/>
  <c r="Z19" i="3"/>
  <c r="AA19" i="3"/>
  <c r="X19" i="3"/>
  <c r="Y19" i="3"/>
  <c r="S19" i="3"/>
  <c r="D20" i="20" s="1"/>
  <c r="F20" i="39"/>
  <c r="N19" i="3"/>
  <c r="H19" i="3"/>
  <c r="AF18" i="3"/>
  <c r="AG18" i="3"/>
  <c r="AD18" i="3"/>
  <c r="AE18" i="3"/>
  <c r="AB18" i="3"/>
  <c r="AC18" i="3"/>
  <c r="Z18" i="3"/>
  <c r="AA18" i="3"/>
  <c r="X18" i="3"/>
  <c r="Y18" i="3"/>
  <c r="S18" i="3"/>
  <c r="D19" i="20" s="1"/>
  <c r="N18" i="3"/>
  <c r="H18" i="3"/>
  <c r="B18" i="3"/>
  <c r="B19" i="3" s="1"/>
  <c r="B20" i="3" s="1"/>
  <c r="B21" i="3" s="1"/>
  <c r="B22" i="3" s="1"/>
  <c r="B23" i="3" s="1"/>
  <c r="B24" i="3" s="1"/>
  <c r="B25" i="3" s="1"/>
  <c r="B26" i="3" s="1"/>
  <c r="B27" i="3" s="1"/>
  <c r="B28" i="3" s="1"/>
  <c r="B29" i="3" s="1"/>
  <c r="B30" i="3" s="1"/>
  <c r="B31" i="3" s="1"/>
  <c r="B32" i="3" s="1"/>
  <c r="B33" i="3" s="1"/>
  <c r="B34" i="3" s="1"/>
  <c r="B35" i="3" s="1"/>
  <c r="B36" i="3" s="1"/>
  <c r="G4" i="31"/>
  <c r="F4" i="31"/>
  <c r="T77" i="29"/>
  <c r="R77" i="29"/>
  <c r="P77" i="29"/>
  <c r="N77" i="29"/>
  <c r="L77" i="29"/>
  <c r="J77" i="29"/>
  <c r="H77" i="29"/>
  <c r="G77" i="29"/>
  <c r="F77" i="29"/>
  <c r="E77" i="29"/>
  <c r="D77" i="29"/>
  <c r="T76" i="29"/>
  <c r="R76" i="29"/>
  <c r="P76" i="29"/>
  <c r="N76" i="29"/>
  <c r="L76" i="29"/>
  <c r="J76" i="29"/>
  <c r="H76" i="29"/>
  <c r="G76" i="29"/>
  <c r="F76" i="29"/>
  <c r="E76" i="29"/>
  <c r="D76" i="29"/>
  <c r="T75" i="29"/>
  <c r="R75" i="29"/>
  <c r="P75" i="29"/>
  <c r="N75" i="29"/>
  <c r="L75" i="29"/>
  <c r="J75" i="29"/>
  <c r="H75" i="29"/>
  <c r="G75" i="29"/>
  <c r="F75" i="29"/>
  <c r="E75" i="29"/>
  <c r="D75" i="29"/>
  <c r="T74" i="29"/>
  <c r="R74" i="29"/>
  <c r="P74" i="29"/>
  <c r="N74" i="29"/>
  <c r="L74" i="29"/>
  <c r="J74" i="29"/>
  <c r="H74" i="29"/>
  <c r="G74" i="29"/>
  <c r="F74" i="29"/>
  <c r="E74" i="29"/>
  <c r="D74" i="29"/>
  <c r="T73" i="29"/>
  <c r="R73" i="29"/>
  <c r="P73" i="29"/>
  <c r="N73" i="29"/>
  <c r="L73" i="29"/>
  <c r="J73" i="29"/>
  <c r="H73" i="29"/>
  <c r="G73" i="29"/>
  <c r="F73" i="29"/>
  <c r="E73" i="29"/>
  <c r="D73" i="29"/>
  <c r="T72" i="29"/>
  <c r="R72" i="29"/>
  <c r="P72" i="29"/>
  <c r="N72" i="29"/>
  <c r="L72" i="29"/>
  <c r="J72" i="29"/>
  <c r="H72" i="29"/>
  <c r="G72" i="29"/>
  <c r="F72" i="29"/>
  <c r="E72" i="29"/>
  <c r="D72" i="29"/>
  <c r="T71" i="29"/>
  <c r="R71" i="29"/>
  <c r="P71" i="29"/>
  <c r="N71" i="29"/>
  <c r="L71" i="29"/>
  <c r="J71" i="29"/>
  <c r="H71" i="29"/>
  <c r="G71" i="29"/>
  <c r="F71" i="29"/>
  <c r="E71" i="29"/>
  <c r="D71" i="29"/>
  <c r="T70" i="29"/>
  <c r="R70" i="29"/>
  <c r="P70" i="29"/>
  <c r="N70" i="29"/>
  <c r="L70" i="29"/>
  <c r="J70" i="29"/>
  <c r="H70" i="29"/>
  <c r="G70" i="29"/>
  <c r="F70" i="29"/>
  <c r="E70" i="29"/>
  <c r="D70" i="29"/>
  <c r="T69" i="29"/>
  <c r="R69" i="29"/>
  <c r="P69" i="29"/>
  <c r="N69" i="29"/>
  <c r="L69" i="29"/>
  <c r="J69" i="29"/>
  <c r="H69" i="29"/>
  <c r="G69" i="29"/>
  <c r="F69" i="29"/>
  <c r="E69" i="29"/>
  <c r="D69" i="29"/>
  <c r="T68" i="29"/>
  <c r="R68" i="29"/>
  <c r="P68" i="29"/>
  <c r="N68" i="29"/>
  <c r="L68" i="29"/>
  <c r="J68" i="29"/>
  <c r="H68" i="29"/>
  <c r="G68" i="29"/>
  <c r="F68" i="29"/>
  <c r="E68" i="29"/>
  <c r="D68" i="29"/>
  <c r="T67" i="29"/>
  <c r="R67" i="29"/>
  <c r="P67" i="29"/>
  <c r="N67" i="29"/>
  <c r="L67" i="29"/>
  <c r="J67" i="29"/>
  <c r="H67" i="29"/>
  <c r="G67" i="29"/>
  <c r="F67" i="29"/>
  <c r="E67" i="29"/>
  <c r="D67" i="29"/>
  <c r="T66" i="29"/>
  <c r="R66" i="29"/>
  <c r="P66" i="29"/>
  <c r="N66" i="29"/>
  <c r="L66" i="29"/>
  <c r="J66" i="29"/>
  <c r="H66" i="29"/>
  <c r="G66" i="29"/>
  <c r="F66" i="29"/>
  <c r="E66" i="29"/>
  <c r="D66" i="29"/>
  <c r="T65" i="29"/>
  <c r="R65" i="29"/>
  <c r="P65" i="29"/>
  <c r="N65" i="29"/>
  <c r="L65" i="29"/>
  <c r="J65" i="29"/>
  <c r="H65" i="29"/>
  <c r="G65" i="29"/>
  <c r="F65" i="29"/>
  <c r="E65" i="29"/>
  <c r="D65" i="29"/>
  <c r="T64" i="29"/>
  <c r="R64" i="29"/>
  <c r="P64" i="29"/>
  <c r="N64" i="29"/>
  <c r="L64" i="29"/>
  <c r="J64" i="29"/>
  <c r="H64" i="29"/>
  <c r="G64" i="29"/>
  <c r="F64" i="29"/>
  <c r="E64" i="29"/>
  <c r="D64" i="29"/>
  <c r="T63" i="29"/>
  <c r="R63" i="29"/>
  <c r="P63" i="29"/>
  <c r="N63" i="29"/>
  <c r="L63" i="29"/>
  <c r="J63" i="29"/>
  <c r="H63" i="29"/>
  <c r="G63" i="29"/>
  <c r="F63" i="29"/>
  <c r="E63" i="29"/>
  <c r="D63" i="29"/>
  <c r="T62" i="29"/>
  <c r="R62" i="29"/>
  <c r="P62" i="29"/>
  <c r="N62" i="29"/>
  <c r="L62" i="29"/>
  <c r="J62" i="29"/>
  <c r="H62" i="29"/>
  <c r="G62" i="29"/>
  <c r="F62" i="29"/>
  <c r="E62" i="29"/>
  <c r="D62" i="29"/>
  <c r="T61" i="29"/>
  <c r="R61" i="29"/>
  <c r="P61" i="29"/>
  <c r="N61" i="29"/>
  <c r="L61" i="29"/>
  <c r="J61" i="29"/>
  <c r="H61" i="29"/>
  <c r="G61" i="29"/>
  <c r="F61" i="29"/>
  <c r="E61" i="29"/>
  <c r="D61" i="29"/>
  <c r="T60" i="29"/>
  <c r="R60" i="29"/>
  <c r="P60" i="29"/>
  <c r="N60" i="29"/>
  <c r="L60" i="29"/>
  <c r="J60" i="29"/>
  <c r="H60" i="29"/>
  <c r="G60" i="29"/>
  <c r="F60" i="29"/>
  <c r="E60" i="29"/>
  <c r="D60" i="29"/>
  <c r="T59" i="29"/>
  <c r="R59" i="29"/>
  <c r="P59" i="29"/>
  <c r="N59" i="29"/>
  <c r="L59" i="29"/>
  <c r="J59" i="29"/>
  <c r="H59" i="29"/>
  <c r="G59" i="29"/>
  <c r="F59" i="29"/>
  <c r="E59" i="29"/>
  <c r="D59" i="29"/>
  <c r="T58" i="29"/>
  <c r="R58" i="29"/>
  <c r="P58" i="29"/>
  <c r="N58" i="29"/>
  <c r="L58" i="29"/>
  <c r="J58" i="29"/>
  <c r="H58" i="29"/>
  <c r="G58" i="29"/>
  <c r="F58" i="29"/>
  <c r="E58" i="29"/>
  <c r="D58" i="29"/>
  <c r="T57" i="29"/>
  <c r="R57" i="29"/>
  <c r="P57" i="29"/>
  <c r="N57" i="29"/>
  <c r="L57" i="29"/>
  <c r="J57" i="29"/>
  <c r="H57" i="29"/>
  <c r="G57" i="29"/>
  <c r="F57" i="29"/>
  <c r="E57" i="29"/>
  <c r="D57" i="29"/>
  <c r="T56" i="29"/>
  <c r="R56" i="29"/>
  <c r="P56" i="29"/>
  <c r="N56" i="29"/>
  <c r="L56" i="29"/>
  <c r="J56" i="29"/>
  <c r="H56" i="29"/>
  <c r="G56" i="29"/>
  <c r="F56" i="29"/>
  <c r="E56" i="29"/>
  <c r="D56" i="29"/>
  <c r="T55" i="29"/>
  <c r="R55" i="29"/>
  <c r="P55" i="29"/>
  <c r="N55" i="29"/>
  <c r="L55" i="29"/>
  <c r="J55" i="29"/>
  <c r="H55" i="29"/>
  <c r="G55" i="29"/>
  <c r="F55" i="29"/>
  <c r="E55" i="29"/>
  <c r="D55" i="29"/>
  <c r="T54" i="29"/>
  <c r="R54" i="29"/>
  <c r="P54" i="29"/>
  <c r="N54" i="29"/>
  <c r="L54" i="29"/>
  <c r="J54" i="29"/>
  <c r="H54" i="29"/>
  <c r="G54" i="29"/>
  <c r="F54" i="29"/>
  <c r="E54" i="29"/>
  <c r="D54" i="29"/>
  <c r="T53" i="29"/>
  <c r="R53" i="29"/>
  <c r="P53" i="29"/>
  <c r="N53" i="29"/>
  <c r="L53" i="29"/>
  <c r="J53" i="29"/>
  <c r="H53" i="29"/>
  <c r="G53" i="29"/>
  <c r="F53" i="29"/>
  <c r="E53" i="29"/>
  <c r="D53" i="29"/>
  <c r="T52" i="29"/>
  <c r="R52" i="29"/>
  <c r="P52" i="29"/>
  <c r="N52" i="29"/>
  <c r="L52" i="29"/>
  <c r="J52" i="29"/>
  <c r="H52" i="29"/>
  <c r="G52" i="29"/>
  <c r="F52" i="29"/>
  <c r="E52" i="29"/>
  <c r="D52" i="29"/>
  <c r="T51" i="29"/>
  <c r="R51" i="29"/>
  <c r="P51" i="29"/>
  <c r="N51" i="29"/>
  <c r="L51" i="29"/>
  <c r="J51" i="29"/>
  <c r="H51" i="29"/>
  <c r="G51" i="29"/>
  <c r="F51" i="29"/>
  <c r="E51" i="29"/>
  <c r="D51" i="29"/>
  <c r="T50" i="29"/>
  <c r="R50" i="29"/>
  <c r="P50" i="29"/>
  <c r="N50" i="29"/>
  <c r="L50" i="29"/>
  <c r="J50" i="29"/>
  <c r="H50" i="29"/>
  <c r="G50" i="29"/>
  <c r="F50" i="29"/>
  <c r="E50" i="29"/>
  <c r="D50" i="29"/>
  <c r="T49" i="29"/>
  <c r="R49" i="29"/>
  <c r="P49" i="29"/>
  <c r="N49" i="29"/>
  <c r="L49" i="29"/>
  <c r="J49" i="29"/>
  <c r="H49" i="29"/>
  <c r="G49" i="29"/>
  <c r="F49" i="29"/>
  <c r="E49" i="29"/>
  <c r="D49" i="29"/>
  <c r="T48" i="29"/>
  <c r="R48" i="29"/>
  <c r="P48" i="29"/>
  <c r="N48" i="29"/>
  <c r="L48" i="29"/>
  <c r="J48" i="29"/>
  <c r="H48" i="29"/>
  <c r="G48" i="29"/>
  <c r="F48" i="29"/>
  <c r="E48" i="29"/>
  <c r="D48" i="29"/>
  <c r="T47" i="29"/>
  <c r="R47" i="29"/>
  <c r="P47" i="29"/>
  <c r="N47" i="29"/>
  <c r="L47" i="29"/>
  <c r="J47" i="29"/>
  <c r="H47" i="29"/>
  <c r="G47" i="29"/>
  <c r="F47" i="29"/>
  <c r="E47" i="29"/>
  <c r="D47" i="29"/>
  <c r="T46" i="29"/>
  <c r="R46" i="29"/>
  <c r="P46" i="29"/>
  <c r="N46" i="29"/>
  <c r="L46" i="29"/>
  <c r="J46" i="29"/>
  <c r="H46" i="29"/>
  <c r="G46" i="29"/>
  <c r="F46" i="29"/>
  <c r="E46" i="29"/>
  <c r="D46" i="29"/>
  <c r="T45" i="29"/>
  <c r="R45" i="29"/>
  <c r="P45" i="29"/>
  <c r="N45" i="29"/>
  <c r="L45" i="29"/>
  <c r="J45" i="29"/>
  <c r="H45" i="29"/>
  <c r="G45" i="29"/>
  <c r="F45" i="29"/>
  <c r="E45" i="29"/>
  <c r="D45" i="29"/>
  <c r="T44" i="29"/>
  <c r="R44" i="29"/>
  <c r="P44" i="29"/>
  <c r="N44" i="29"/>
  <c r="L44" i="29"/>
  <c r="J44" i="29"/>
  <c r="H44" i="29"/>
  <c r="G44" i="29"/>
  <c r="F44" i="29"/>
  <c r="E44" i="29"/>
  <c r="D44" i="29"/>
  <c r="T43" i="29"/>
  <c r="R43" i="29"/>
  <c r="P43" i="29"/>
  <c r="N43" i="29"/>
  <c r="L43" i="29"/>
  <c r="J43" i="29"/>
  <c r="H43" i="29"/>
  <c r="G43" i="29"/>
  <c r="F43" i="29"/>
  <c r="E43" i="29"/>
  <c r="D43" i="29"/>
  <c r="T42" i="29"/>
  <c r="R42" i="29"/>
  <c r="P42" i="29"/>
  <c r="N42" i="29"/>
  <c r="L42" i="29"/>
  <c r="J42" i="29"/>
  <c r="H42" i="29"/>
  <c r="G42" i="29"/>
  <c r="F42" i="29"/>
  <c r="E42" i="29"/>
  <c r="D42" i="29"/>
  <c r="T41" i="29"/>
  <c r="R41" i="29"/>
  <c r="P41" i="29"/>
  <c r="N41" i="29"/>
  <c r="L41" i="29"/>
  <c r="J41" i="29"/>
  <c r="H41" i="29"/>
  <c r="G41" i="29"/>
  <c r="F41" i="29"/>
  <c r="E41" i="29"/>
  <c r="D41" i="29"/>
  <c r="T40" i="29"/>
  <c r="R40" i="29"/>
  <c r="P40" i="29"/>
  <c r="N40" i="29"/>
  <c r="L40" i="29"/>
  <c r="J40" i="29"/>
  <c r="H40" i="29"/>
  <c r="G40" i="29"/>
  <c r="F40" i="29"/>
  <c r="E40" i="29"/>
  <c r="D40" i="29"/>
  <c r="T39" i="29"/>
  <c r="R39" i="29"/>
  <c r="P39" i="29"/>
  <c r="N39" i="29"/>
  <c r="L39" i="29"/>
  <c r="J39" i="29"/>
  <c r="H39" i="29"/>
  <c r="G39" i="29"/>
  <c r="F39" i="29"/>
  <c r="E39" i="29"/>
  <c r="D39" i="29"/>
  <c r="T38" i="29"/>
  <c r="R38" i="29"/>
  <c r="P38" i="29"/>
  <c r="N38" i="29"/>
  <c r="L38" i="29"/>
  <c r="J38" i="29"/>
  <c r="H38" i="29"/>
  <c r="G38" i="29"/>
  <c r="F38" i="29"/>
  <c r="E38" i="29"/>
  <c r="D38" i="29"/>
  <c r="T37" i="29"/>
  <c r="R37" i="29"/>
  <c r="P37" i="29"/>
  <c r="N37" i="29"/>
  <c r="L37" i="29"/>
  <c r="J37" i="29"/>
  <c r="H37" i="29"/>
  <c r="G37" i="29"/>
  <c r="F37" i="29"/>
  <c r="E37" i="29"/>
  <c r="D37" i="29"/>
  <c r="T36" i="29"/>
  <c r="R36" i="29"/>
  <c r="P36" i="29"/>
  <c r="N36" i="29"/>
  <c r="L36" i="29"/>
  <c r="J36" i="29"/>
  <c r="H36" i="29"/>
  <c r="G36" i="29"/>
  <c r="F36" i="29"/>
  <c r="E36" i="29"/>
  <c r="D36" i="29"/>
  <c r="T35" i="29"/>
  <c r="R35" i="29"/>
  <c r="P35" i="29"/>
  <c r="N35" i="29"/>
  <c r="L35" i="29"/>
  <c r="J35" i="29"/>
  <c r="H35" i="29"/>
  <c r="G35" i="29"/>
  <c r="F35" i="29"/>
  <c r="E35" i="29"/>
  <c r="D35" i="29"/>
  <c r="T34" i="29"/>
  <c r="R34" i="29"/>
  <c r="P34" i="29"/>
  <c r="N34" i="29"/>
  <c r="L34" i="29"/>
  <c r="J34" i="29"/>
  <c r="H34" i="29"/>
  <c r="G34" i="29"/>
  <c r="F34" i="29"/>
  <c r="E34" i="29"/>
  <c r="D34" i="29"/>
  <c r="T33" i="29"/>
  <c r="R33" i="29"/>
  <c r="P33" i="29"/>
  <c r="N33" i="29"/>
  <c r="L33" i="29"/>
  <c r="J33" i="29"/>
  <c r="H33" i="29"/>
  <c r="G33" i="29"/>
  <c r="F33" i="29"/>
  <c r="E33" i="29"/>
  <c r="D33" i="29"/>
  <c r="T32" i="29"/>
  <c r="R32" i="29"/>
  <c r="P32" i="29"/>
  <c r="N32" i="29"/>
  <c r="L32" i="29"/>
  <c r="J32" i="29"/>
  <c r="H32" i="29"/>
  <c r="G32" i="29"/>
  <c r="F32" i="29"/>
  <c r="E32" i="29"/>
  <c r="D32" i="29"/>
  <c r="T31" i="29"/>
  <c r="R31" i="29"/>
  <c r="P31" i="29"/>
  <c r="N31" i="29"/>
  <c r="L31" i="29"/>
  <c r="J31" i="29"/>
  <c r="H31" i="29"/>
  <c r="G31" i="29"/>
  <c r="F31" i="29"/>
  <c r="E31" i="29"/>
  <c r="D31" i="29"/>
  <c r="T30" i="29"/>
  <c r="R30" i="29"/>
  <c r="P30" i="29"/>
  <c r="N30" i="29"/>
  <c r="L30" i="29"/>
  <c r="J30" i="29"/>
  <c r="H30" i="29"/>
  <c r="G30" i="29"/>
  <c r="F30" i="29"/>
  <c r="E30" i="29"/>
  <c r="D30" i="29"/>
  <c r="T29" i="29"/>
  <c r="R29" i="29"/>
  <c r="P29" i="29"/>
  <c r="N29" i="29"/>
  <c r="L29" i="29"/>
  <c r="J29" i="29"/>
  <c r="H29" i="29"/>
  <c r="G29" i="29"/>
  <c r="F29" i="29"/>
  <c r="E29" i="29"/>
  <c r="D29" i="29"/>
  <c r="T28" i="29"/>
  <c r="R28" i="29"/>
  <c r="P28" i="29"/>
  <c r="N28" i="29"/>
  <c r="L28" i="29"/>
  <c r="J28" i="29"/>
  <c r="H28" i="29"/>
  <c r="G28" i="29"/>
  <c r="F28" i="29"/>
  <c r="E28" i="29"/>
  <c r="D28" i="29"/>
  <c r="T27" i="29"/>
  <c r="R27" i="29"/>
  <c r="P27" i="29"/>
  <c r="N27" i="29"/>
  <c r="L27" i="29"/>
  <c r="J27" i="29"/>
  <c r="H27" i="29"/>
  <c r="G27" i="29"/>
  <c r="F27" i="29"/>
  <c r="E27" i="29"/>
  <c r="D27" i="29"/>
  <c r="T26" i="29"/>
  <c r="R26" i="29"/>
  <c r="P26" i="29"/>
  <c r="N26" i="29"/>
  <c r="L26" i="29"/>
  <c r="J26" i="29"/>
  <c r="H26" i="29"/>
  <c r="G26" i="29"/>
  <c r="F26" i="29"/>
  <c r="E26" i="29"/>
  <c r="D26" i="29"/>
  <c r="T25" i="29"/>
  <c r="R25" i="29"/>
  <c r="P25" i="29"/>
  <c r="N25" i="29"/>
  <c r="L25" i="29"/>
  <c r="J25" i="29"/>
  <c r="H25" i="29"/>
  <c r="G25" i="29"/>
  <c r="F25" i="29"/>
  <c r="E25" i="29"/>
  <c r="D25" i="29"/>
  <c r="T24" i="29"/>
  <c r="R24" i="29"/>
  <c r="P24" i="29"/>
  <c r="N24" i="29"/>
  <c r="L24" i="29"/>
  <c r="J24" i="29"/>
  <c r="H24" i="29"/>
  <c r="G24" i="29"/>
  <c r="F24" i="29"/>
  <c r="E24" i="29"/>
  <c r="D24" i="29"/>
  <c r="T23" i="29"/>
  <c r="R23" i="29"/>
  <c r="P23" i="29"/>
  <c r="N23" i="29"/>
  <c r="L23" i="29"/>
  <c r="J23" i="29"/>
  <c r="H23" i="29"/>
  <c r="G23" i="29"/>
  <c r="F23" i="29"/>
  <c r="E23" i="29"/>
  <c r="D23" i="29"/>
  <c r="T22" i="29"/>
  <c r="R22" i="29"/>
  <c r="P22" i="29"/>
  <c r="N22" i="29"/>
  <c r="L22" i="29"/>
  <c r="J22" i="29"/>
  <c r="H22" i="29"/>
  <c r="G22" i="29"/>
  <c r="F22" i="29"/>
  <c r="E22" i="29"/>
  <c r="D22" i="29"/>
  <c r="T21" i="29"/>
  <c r="R21" i="29"/>
  <c r="P21" i="29"/>
  <c r="N21" i="29"/>
  <c r="L21" i="29"/>
  <c r="J21" i="29"/>
  <c r="H21" i="29"/>
  <c r="G21" i="29"/>
  <c r="F21" i="29"/>
  <c r="E21" i="29"/>
  <c r="D21" i="29"/>
  <c r="T20" i="29"/>
  <c r="R20" i="29"/>
  <c r="P20" i="29"/>
  <c r="N20" i="29"/>
  <c r="L20" i="29"/>
  <c r="J20" i="29"/>
  <c r="H20" i="29"/>
  <c r="G20" i="29"/>
  <c r="F20" i="29"/>
  <c r="E20" i="29"/>
  <c r="D20" i="29"/>
  <c r="T19" i="29"/>
  <c r="R19" i="29"/>
  <c r="P19" i="29"/>
  <c r="N19" i="29"/>
  <c r="L19" i="29"/>
  <c r="J19" i="29"/>
  <c r="H19" i="29"/>
  <c r="G19" i="29"/>
  <c r="F19" i="29"/>
  <c r="E19" i="29"/>
  <c r="D19" i="29"/>
  <c r="T18" i="29"/>
  <c r="R18" i="29"/>
  <c r="P18" i="29"/>
  <c r="N18" i="29"/>
  <c r="L18" i="29"/>
  <c r="J18" i="29"/>
  <c r="H18" i="29"/>
  <c r="G18" i="29"/>
  <c r="F18" i="29"/>
  <c r="E18" i="29"/>
  <c r="D18" i="29"/>
  <c r="T17" i="29"/>
  <c r="R17" i="29"/>
  <c r="P17" i="29"/>
  <c r="N17" i="29"/>
  <c r="L17" i="29"/>
  <c r="J17" i="29"/>
  <c r="H17" i="29"/>
  <c r="G17" i="29"/>
  <c r="F17" i="29"/>
  <c r="E17" i="29"/>
  <c r="D17" i="29"/>
  <c r="T16" i="29"/>
  <c r="R16" i="29"/>
  <c r="P16" i="29"/>
  <c r="N16" i="29"/>
  <c r="L16" i="29"/>
  <c r="J16" i="29"/>
  <c r="H16" i="29"/>
  <c r="G16" i="29"/>
  <c r="F16" i="29"/>
  <c r="E16" i="29"/>
  <c r="D16" i="29"/>
  <c r="T15" i="29"/>
  <c r="R15" i="29"/>
  <c r="P15" i="29"/>
  <c r="N15" i="29"/>
  <c r="L15" i="29"/>
  <c r="J15" i="29"/>
  <c r="H15" i="29"/>
  <c r="G15" i="29"/>
  <c r="F15" i="29"/>
  <c r="E15" i="29"/>
  <c r="D15" i="29"/>
  <c r="T14" i="29"/>
  <c r="R14" i="29"/>
  <c r="P14" i="29"/>
  <c r="N14" i="29"/>
  <c r="L14" i="29"/>
  <c r="J14" i="29"/>
  <c r="H14" i="29"/>
  <c r="G14" i="29"/>
  <c r="F14" i="29"/>
  <c r="E14" i="29"/>
  <c r="D14" i="29"/>
  <c r="T13" i="29"/>
  <c r="R13" i="29"/>
  <c r="P13" i="29"/>
  <c r="N13" i="29"/>
  <c r="L13" i="29"/>
  <c r="J13" i="29"/>
  <c r="H13" i="29"/>
  <c r="G13" i="29"/>
  <c r="F13" i="29"/>
  <c r="E13" i="29"/>
  <c r="D13" i="29"/>
  <c r="T12" i="29"/>
  <c r="R12" i="29"/>
  <c r="P12" i="29"/>
  <c r="N12" i="29"/>
  <c r="L12" i="29"/>
  <c r="J12" i="29"/>
  <c r="H12" i="29"/>
  <c r="G12" i="29"/>
  <c r="F12" i="29"/>
  <c r="E12" i="29"/>
  <c r="D12" i="29"/>
  <c r="T11" i="29"/>
  <c r="R11" i="29"/>
  <c r="P11" i="29"/>
  <c r="N11" i="29"/>
  <c r="L11" i="29"/>
  <c r="J11" i="29"/>
  <c r="H11" i="29"/>
  <c r="G11" i="29"/>
  <c r="F11" i="29"/>
  <c r="E11" i="29"/>
  <c r="D11" i="29"/>
  <c r="T10" i="29"/>
  <c r="R10" i="29"/>
  <c r="P10" i="29"/>
  <c r="N10" i="29"/>
  <c r="L10" i="29"/>
  <c r="J10" i="29"/>
  <c r="H10" i="29"/>
  <c r="G10" i="29"/>
  <c r="F10" i="29"/>
  <c r="E10" i="29"/>
  <c r="D10" i="29"/>
  <c r="T9" i="29"/>
  <c r="R9" i="29"/>
  <c r="P9" i="29"/>
  <c r="N9" i="29"/>
  <c r="L9" i="29"/>
  <c r="J9" i="29"/>
  <c r="H9" i="29"/>
  <c r="G9" i="29"/>
  <c r="F9" i="29"/>
  <c r="E9" i="29"/>
  <c r="D9" i="29"/>
  <c r="T8" i="29"/>
  <c r="R8" i="29"/>
  <c r="P8" i="29"/>
  <c r="N8" i="29"/>
  <c r="L8" i="29"/>
  <c r="J8" i="29"/>
  <c r="H8" i="29"/>
  <c r="G8" i="29"/>
  <c r="F8" i="29"/>
  <c r="E8" i="29"/>
  <c r="D8" i="29"/>
  <c r="T7" i="29"/>
  <c r="R7" i="29"/>
  <c r="P7" i="29"/>
  <c r="N7" i="29"/>
  <c r="L7" i="29"/>
  <c r="J7" i="29"/>
  <c r="H7" i="29"/>
  <c r="G7" i="29"/>
  <c r="F7" i="29"/>
  <c r="E7" i="29"/>
  <c r="D7" i="29"/>
  <c r="C7" i="29"/>
  <c r="K79" i="30"/>
  <c r="I79" i="30"/>
  <c r="G79" i="30"/>
  <c r="E79" i="30"/>
  <c r="C79" i="30"/>
  <c r="K78" i="30"/>
  <c r="I78" i="30"/>
  <c r="G78" i="30"/>
  <c r="E78" i="30"/>
  <c r="C78" i="30"/>
  <c r="K77" i="30"/>
  <c r="I77" i="30"/>
  <c r="G77" i="30"/>
  <c r="E77" i="30"/>
  <c r="C77" i="30"/>
  <c r="K76" i="30"/>
  <c r="I76" i="30"/>
  <c r="G76" i="30"/>
  <c r="E76" i="30"/>
  <c r="C76" i="30"/>
  <c r="K75" i="30"/>
  <c r="I75" i="30"/>
  <c r="G75" i="30"/>
  <c r="E75" i="30"/>
  <c r="C75" i="30"/>
  <c r="K74" i="30"/>
  <c r="I74" i="30"/>
  <c r="G74" i="30"/>
  <c r="E74" i="30"/>
  <c r="C74" i="30"/>
  <c r="K73" i="30"/>
  <c r="I73" i="30"/>
  <c r="G73" i="30"/>
  <c r="E73" i="30"/>
  <c r="C73" i="30"/>
  <c r="K72" i="30"/>
  <c r="I72" i="30"/>
  <c r="G72" i="30"/>
  <c r="E72" i="30"/>
  <c r="C72" i="30"/>
  <c r="K71" i="30"/>
  <c r="I71" i="30"/>
  <c r="G71" i="30"/>
  <c r="E71" i="30"/>
  <c r="C71" i="30"/>
  <c r="K70" i="30"/>
  <c r="I70" i="30"/>
  <c r="G70" i="30"/>
  <c r="E70" i="30"/>
  <c r="C70" i="30"/>
  <c r="K69" i="30"/>
  <c r="I69" i="30"/>
  <c r="G69" i="30"/>
  <c r="E69" i="30"/>
  <c r="C69" i="30"/>
  <c r="K68" i="30"/>
  <c r="I68" i="30"/>
  <c r="G68" i="30"/>
  <c r="E68" i="30"/>
  <c r="C68" i="30"/>
  <c r="K67" i="30"/>
  <c r="I67" i="30"/>
  <c r="G67" i="30"/>
  <c r="E67" i="30"/>
  <c r="C67" i="30"/>
  <c r="K66" i="30"/>
  <c r="I66" i="30"/>
  <c r="G66" i="30"/>
  <c r="E66" i="30"/>
  <c r="C66" i="30"/>
  <c r="K65" i="30"/>
  <c r="I65" i="30"/>
  <c r="G65" i="30"/>
  <c r="E65" i="30"/>
  <c r="C65" i="30"/>
  <c r="K64" i="30"/>
  <c r="I64" i="30"/>
  <c r="G64" i="30"/>
  <c r="E64" i="30"/>
  <c r="C64" i="30"/>
  <c r="K63" i="30"/>
  <c r="I63" i="30"/>
  <c r="G63" i="30"/>
  <c r="E63" i="30"/>
  <c r="C63" i="30"/>
  <c r="K62" i="30"/>
  <c r="I62" i="30"/>
  <c r="G62" i="30"/>
  <c r="E62" i="30"/>
  <c r="C62" i="30"/>
  <c r="K61" i="30"/>
  <c r="I61" i="30"/>
  <c r="G61" i="30"/>
  <c r="E61" i="30"/>
  <c r="C61" i="30"/>
  <c r="K60" i="30"/>
  <c r="I60" i="30"/>
  <c r="G60" i="30"/>
  <c r="E60" i="30"/>
  <c r="C60" i="30"/>
  <c r="K59" i="30"/>
  <c r="I59" i="30"/>
  <c r="G59" i="30"/>
  <c r="E59" i="30"/>
  <c r="C59" i="30"/>
  <c r="K58" i="30"/>
  <c r="I58" i="30"/>
  <c r="G58" i="30"/>
  <c r="E58" i="30"/>
  <c r="C58" i="30"/>
  <c r="K57" i="30"/>
  <c r="I57" i="30"/>
  <c r="G57" i="30"/>
  <c r="E57" i="30"/>
  <c r="C57" i="30"/>
  <c r="K56" i="30"/>
  <c r="I56" i="30"/>
  <c r="G56" i="30"/>
  <c r="E56" i="30"/>
  <c r="C56" i="30"/>
  <c r="K55" i="30"/>
  <c r="I55" i="30"/>
  <c r="G55" i="30"/>
  <c r="E55" i="30"/>
  <c r="C55" i="30"/>
  <c r="K54" i="30"/>
  <c r="I54" i="30"/>
  <c r="G54" i="30"/>
  <c r="E54" i="30"/>
  <c r="C54" i="30"/>
  <c r="K53" i="30"/>
  <c r="I53" i="30"/>
  <c r="G53" i="30"/>
  <c r="E53" i="30"/>
  <c r="C53" i="30"/>
  <c r="K52" i="30"/>
  <c r="I52" i="30"/>
  <c r="G52" i="30"/>
  <c r="E52" i="30"/>
  <c r="C52" i="30"/>
  <c r="K51" i="30"/>
  <c r="I51" i="30"/>
  <c r="G51" i="30"/>
  <c r="E51" i="30"/>
  <c r="C51" i="30"/>
  <c r="K50" i="30"/>
  <c r="I50" i="30"/>
  <c r="G50" i="30"/>
  <c r="E50" i="30"/>
  <c r="C50" i="30"/>
  <c r="K49" i="30"/>
  <c r="I49" i="30"/>
  <c r="G49" i="30"/>
  <c r="E49" i="30"/>
  <c r="C49" i="30"/>
  <c r="K48" i="30"/>
  <c r="I48" i="30"/>
  <c r="G48" i="30"/>
  <c r="E48" i="30"/>
  <c r="C48" i="30"/>
  <c r="K47" i="30"/>
  <c r="I47" i="30"/>
  <c r="G47" i="30"/>
  <c r="E47" i="30"/>
  <c r="C47" i="30"/>
  <c r="K46" i="30"/>
  <c r="I46" i="30"/>
  <c r="G46" i="30"/>
  <c r="E46" i="30"/>
  <c r="C46" i="30"/>
  <c r="K45" i="30"/>
  <c r="I45" i="30"/>
  <c r="G45" i="30"/>
  <c r="E45" i="30"/>
  <c r="C45" i="30"/>
  <c r="K44" i="30"/>
  <c r="I44" i="30"/>
  <c r="G44" i="30"/>
  <c r="E44" i="30"/>
  <c r="C44" i="30"/>
  <c r="K43" i="30"/>
  <c r="I43" i="30"/>
  <c r="G43" i="30"/>
  <c r="E43" i="30"/>
  <c r="C43" i="30"/>
  <c r="K42" i="30"/>
  <c r="I42" i="30"/>
  <c r="G42" i="30"/>
  <c r="E42" i="30"/>
  <c r="C42" i="30"/>
  <c r="K41" i="30"/>
  <c r="I41" i="30"/>
  <c r="G41" i="30"/>
  <c r="E41" i="30"/>
  <c r="C41" i="30"/>
  <c r="K40" i="30"/>
  <c r="I40" i="30"/>
  <c r="G40" i="30"/>
  <c r="E40" i="30"/>
  <c r="C40" i="30"/>
  <c r="K39" i="30"/>
  <c r="I39" i="30"/>
  <c r="G39" i="30"/>
  <c r="E39" i="30"/>
  <c r="C39" i="30"/>
  <c r="K38" i="30"/>
  <c r="I38" i="30"/>
  <c r="G38" i="30"/>
  <c r="E38" i="30"/>
  <c r="C38" i="30"/>
  <c r="K37" i="30"/>
  <c r="I37" i="30"/>
  <c r="G37" i="30"/>
  <c r="E37" i="30"/>
  <c r="C37" i="30"/>
  <c r="K36" i="30"/>
  <c r="I36" i="30"/>
  <c r="G36" i="30"/>
  <c r="E36" i="30"/>
  <c r="C36" i="30"/>
  <c r="K35" i="30"/>
  <c r="I35" i="30"/>
  <c r="G35" i="30"/>
  <c r="E35" i="30"/>
  <c r="C35" i="30"/>
  <c r="K34" i="30"/>
  <c r="I34" i="30"/>
  <c r="G34" i="30"/>
  <c r="E34" i="30"/>
  <c r="C34" i="30"/>
  <c r="K33" i="30"/>
  <c r="I33" i="30"/>
  <c r="G33" i="30"/>
  <c r="E33" i="30"/>
  <c r="C33" i="30"/>
  <c r="K32" i="30"/>
  <c r="I32" i="30"/>
  <c r="G32" i="30"/>
  <c r="E32" i="30"/>
  <c r="C32" i="30"/>
  <c r="K31" i="30"/>
  <c r="I31" i="30"/>
  <c r="G31" i="30"/>
  <c r="E31" i="30"/>
  <c r="C31" i="30"/>
  <c r="K30" i="30"/>
  <c r="I30" i="30"/>
  <c r="G30" i="30"/>
  <c r="E30" i="30"/>
  <c r="C30" i="30"/>
  <c r="K29" i="30"/>
  <c r="I29" i="30"/>
  <c r="G29" i="30"/>
  <c r="E29" i="30"/>
  <c r="C29" i="30"/>
  <c r="K28" i="30"/>
  <c r="I28" i="30"/>
  <c r="G28" i="30"/>
  <c r="E28" i="30"/>
  <c r="C28" i="30"/>
  <c r="K27" i="30"/>
  <c r="I27" i="30"/>
  <c r="G27" i="30"/>
  <c r="E27" i="30"/>
  <c r="C27" i="30"/>
  <c r="K26" i="30"/>
  <c r="I26" i="30"/>
  <c r="G26" i="30"/>
  <c r="E26" i="30"/>
  <c r="C26" i="30"/>
  <c r="K25" i="30"/>
  <c r="I25" i="30"/>
  <c r="G25" i="30"/>
  <c r="E25" i="30"/>
  <c r="C25" i="30"/>
  <c r="K24" i="30"/>
  <c r="I24" i="30"/>
  <c r="G24" i="30"/>
  <c r="E24" i="30"/>
  <c r="C24" i="30"/>
  <c r="K23" i="30"/>
  <c r="I23" i="30"/>
  <c r="G23" i="30"/>
  <c r="E23" i="30"/>
  <c r="C23" i="30"/>
  <c r="K22" i="30"/>
  <c r="I22" i="30"/>
  <c r="G22" i="30"/>
  <c r="E22" i="30"/>
  <c r="C22" i="30"/>
  <c r="K21" i="30"/>
  <c r="I21" i="30"/>
  <c r="G21" i="30"/>
  <c r="E21" i="30"/>
  <c r="C21" i="30"/>
  <c r="K20" i="30"/>
  <c r="I20" i="30"/>
  <c r="G20" i="30"/>
  <c r="E20" i="30"/>
  <c r="C20" i="30"/>
  <c r="K19" i="30"/>
  <c r="I19" i="30"/>
  <c r="G19" i="30"/>
  <c r="E19" i="30"/>
  <c r="C19" i="30"/>
  <c r="K18" i="30"/>
  <c r="I18" i="30"/>
  <c r="G18" i="30"/>
  <c r="E18" i="30"/>
  <c r="C18" i="30"/>
  <c r="K17" i="30"/>
  <c r="I17" i="30"/>
  <c r="G17" i="30"/>
  <c r="E17" i="30"/>
  <c r="C17" i="30"/>
  <c r="K16" i="30"/>
  <c r="I16" i="30"/>
  <c r="G16" i="30"/>
  <c r="E16" i="30"/>
  <c r="C16" i="30"/>
  <c r="K15" i="30"/>
  <c r="I15" i="30"/>
  <c r="G15" i="30"/>
  <c r="E15" i="30"/>
  <c r="C15" i="30"/>
  <c r="K14" i="30"/>
  <c r="I14" i="30"/>
  <c r="G14" i="30"/>
  <c r="E14" i="30"/>
  <c r="C14" i="30"/>
  <c r="K13" i="30"/>
  <c r="I13" i="30"/>
  <c r="G13" i="30"/>
  <c r="E13" i="30"/>
  <c r="C13" i="30"/>
  <c r="K12" i="30"/>
  <c r="I12" i="30"/>
  <c r="G12" i="30"/>
  <c r="E12" i="30"/>
  <c r="C12" i="30"/>
  <c r="K11" i="30"/>
  <c r="I11" i="30"/>
  <c r="G11" i="30"/>
  <c r="E11" i="30"/>
  <c r="C11" i="30"/>
  <c r="K10" i="30"/>
  <c r="I10" i="30"/>
  <c r="G10" i="30"/>
  <c r="E10" i="30"/>
  <c r="C10" i="30"/>
  <c r="K9" i="30"/>
  <c r="I9" i="30"/>
  <c r="G9" i="30"/>
  <c r="E9" i="30"/>
  <c r="C9" i="30"/>
  <c r="B9" i="30"/>
  <c r="K4" i="30"/>
  <c r="I4" i="30"/>
  <c r="G4" i="30"/>
  <c r="E4" i="30"/>
  <c r="C4" i="30"/>
  <c r="D52" i="2" a="1"/>
  <c r="D52" i="2" s="1"/>
  <c r="E52" i="2" s="1"/>
  <c r="B52" i="2"/>
  <c r="D51" i="2" a="1"/>
  <c r="D51" i="2" s="1"/>
  <c r="E51" i="2" s="1"/>
  <c r="B51" i="2"/>
  <c r="D50" i="2" a="1"/>
  <c r="D50" i="2" s="1"/>
  <c r="E50" i="2" s="1"/>
  <c r="B50" i="2"/>
  <c r="D41" i="2"/>
  <c r="M35" i="2"/>
  <c r="I8" i="20" s="1"/>
  <c r="G35" i="2"/>
  <c r="D35" i="2" a="1"/>
  <c r="D35" i="2" s="1"/>
  <c r="C35" i="2" a="1"/>
  <c r="C35" i="2" s="1"/>
  <c r="B35" i="2"/>
  <c r="M34" i="2"/>
  <c r="H8" i="19" s="1"/>
  <c r="H9" i="19" s="1"/>
  <c r="M33" i="2"/>
  <c r="D33" i="2" a="1"/>
  <c r="D33" i="2" s="1"/>
  <c r="C33" i="2" a="1"/>
  <c r="C33" i="2" s="1"/>
  <c r="B33" i="2"/>
  <c r="M32" i="2"/>
  <c r="D32" i="2" a="1"/>
  <c r="D32" i="2" s="1"/>
  <c r="C32" i="2" a="1"/>
  <c r="C32" i="2" s="1"/>
  <c r="B32" i="2"/>
  <c r="M31" i="2"/>
  <c r="G31" i="2"/>
  <c r="D31" i="2" a="1"/>
  <c r="D31" i="2" s="1"/>
  <c r="C31" i="2" a="1"/>
  <c r="C31" i="2" s="1"/>
  <c r="B31" i="2"/>
  <c r="M30" i="2"/>
  <c r="D30" i="2" a="1"/>
  <c r="D30" i="2" s="1"/>
  <c r="C30" i="2" a="1"/>
  <c r="C30" i="2" s="1"/>
  <c r="B30" i="2"/>
  <c r="M29" i="2"/>
  <c r="D29" i="2" a="1"/>
  <c r="D29" i="2" s="1"/>
  <c r="C29" i="2" a="1"/>
  <c r="C29" i="2" s="1"/>
  <c r="B29" i="2"/>
  <c r="M28" i="2"/>
  <c r="G28" i="2"/>
  <c r="D28" i="2" a="1"/>
  <c r="D28" i="2" s="1"/>
  <c r="C28" i="2" a="1"/>
  <c r="C28" i="2" s="1"/>
  <c r="B28" i="2"/>
  <c r="M27" i="2"/>
  <c r="G27" i="2"/>
  <c r="D27" i="2" a="1"/>
  <c r="D27" i="2" s="1"/>
  <c r="C27" i="2"/>
  <c r="C27" i="2" a="1"/>
  <c r="B27" i="2"/>
  <c r="M21" i="2"/>
  <c r="G21" i="2"/>
  <c r="D21" i="2" a="1"/>
  <c r="D21" i="2" s="1"/>
  <c r="C21" i="2" a="1"/>
  <c r="C21" i="2" s="1"/>
  <c r="B21" i="2"/>
  <c r="M20" i="2"/>
  <c r="M19" i="2"/>
  <c r="D19" i="2" a="1"/>
  <c r="D19" i="2" s="1"/>
  <c r="C19" i="2" a="1"/>
  <c r="C19" i="2" s="1"/>
  <c r="B19" i="2"/>
  <c r="M18" i="2"/>
  <c r="D18" i="2" a="1"/>
  <c r="D18" i="2" s="1"/>
  <c r="C18" i="2" a="1"/>
  <c r="C18" i="2" s="1"/>
  <c r="B18" i="2"/>
  <c r="M17" i="2"/>
  <c r="G17" i="2"/>
  <c r="D17" i="2" a="1"/>
  <c r="D17" i="2" s="1"/>
  <c r="C17" i="2" a="1"/>
  <c r="C17" i="2" s="1"/>
  <c r="B17" i="2"/>
  <c r="M16" i="2"/>
  <c r="D16" i="2" a="1"/>
  <c r="D16" i="2" s="1"/>
  <c r="C16" i="2"/>
  <c r="C16" i="2" a="1"/>
  <c r="B16" i="2"/>
  <c r="M15" i="2"/>
  <c r="D15" i="2" a="1"/>
  <c r="D15" i="2" s="1"/>
  <c r="C15" i="2" a="1"/>
  <c r="C15" i="2" s="1"/>
  <c r="B15" i="2"/>
  <c r="M14" i="2"/>
  <c r="G14" i="2"/>
  <c r="D14" i="2" a="1"/>
  <c r="D14" i="2" s="1"/>
  <c r="C14" i="2" a="1"/>
  <c r="C14" i="2" s="1"/>
  <c r="B14" i="2"/>
  <c r="M13" i="2"/>
  <c r="G13" i="2"/>
  <c r="D13" i="2" a="1"/>
  <c r="D13" i="2" s="1"/>
  <c r="C13" i="2" a="1"/>
  <c r="C13" i="2" s="1"/>
  <c r="B13" i="2"/>
  <c r="K32" i="29" l="1"/>
  <c r="K9" i="29"/>
  <c r="K21" i="29"/>
  <c r="K33" i="29"/>
  <c r="K8" i="29"/>
  <c r="K55" i="29"/>
  <c r="K15" i="29"/>
  <c r="K27" i="29"/>
  <c r="K51" i="29"/>
  <c r="K18" i="29"/>
  <c r="K30" i="29"/>
  <c r="K42" i="29"/>
  <c r="K54" i="29"/>
  <c r="K66" i="29"/>
  <c r="K13" i="29"/>
  <c r="K25" i="29"/>
  <c r="K37" i="29"/>
  <c r="K49" i="29"/>
  <c r="K61" i="29"/>
  <c r="K73" i="29"/>
  <c r="K48" i="29"/>
  <c r="K11" i="29"/>
  <c r="K23" i="29"/>
  <c r="K35" i="29"/>
  <c r="K47" i="29"/>
  <c r="K10" i="29"/>
  <c r="K22" i="29"/>
  <c r="K34" i="29"/>
  <c r="K46" i="29"/>
  <c r="K58" i="29"/>
  <c r="K70" i="29"/>
  <c r="M15" i="29"/>
  <c r="O15" i="29"/>
  <c r="Q15" i="29"/>
  <c r="S15" i="29"/>
  <c r="U15" i="29"/>
  <c r="I15" i="29"/>
  <c r="I27" i="29"/>
  <c r="M27" i="29"/>
  <c r="O27" i="29"/>
  <c r="Q27" i="29"/>
  <c r="S27" i="29"/>
  <c r="U27" i="29"/>
  <c r="M14" i="29"/>
  <c r="O14" i="29"/>
  <c r="Q14" i="29"/>
  <c r="S14" i="29"/>
  <c r="U14" i="29"/>
  <c r="I14" i="29"/>
  <c r="K17" i="29"/>
  <c r="I26" i="29"/>
  <c r="M26" i="29"/>
  <c r="O26" i="29"/>
  <c r="Q26" i="29"/>
  <c r="S26" i="29"/>
  <c r="U26" i="29"/>
  <c r="K29" i="29"/>
  <c r="M38" i="29"/>
  <c r="O38" i="29"/>
  <c r="Q38" i="29"/>
  <c r="S38" i="29"/>
  <c r="U38" i="29"/>
  <c r="I38" i="29"/>
  <c r="K41" i="29"/>
  <c r="I50" i="29"/>
  <c r="M50" i="29"/>
  <c r="O50" i="29"/>
  <c r="Q50" i="29"/>
  <c r="S50" i="29"/>
  <c r="U50" i="29"/>
  <c r="K53" i="29"/>
  <c r="M62" i="29"/>
  <c r="O62" i="29"/>
  <c r="Q62" i="29"/>
  <c r="S62" i="29"/>
  <c r="U62" i="29"/>
  <c r="I62" i="29"/>
  <c r="K65" i="29"/>
  <c r="M74" i="29"/>
  <c r="O74" i="29"/>
  <c r="Q74" i="29"/>
  <c r="S74" i="29"/>
  <c r="U74" i="29"/>
  <c r="I74" i="29"/>
  <c r="K77" i="29"/>
  <c r="M13" i="29"/>
  <c r="O13" i="29"/>
  <c r="Q13" i="29"/>
  <c r="S13" i="29"/>
  <c r="U13" i="29"/>
  <c r="I13" i="29"/>
  <c r="M49" i="29"/>
  <c r="O49" i="29"/>
  <c r="Q49" i="29"/>
  <c r="S49" i="29"/>
  <c r="U49" i="29"/>
  <c r="I49" i="29"/>
  <c r="K52" i="29"/>
  <c r="O61" i="29"/>
  <c r="Q61" i="29"/>
  <c r="S61" i="29"/>
  <c r="U61" i="29"/>
  <c r="M61" i="29"/>
  <c r="I61" i="29"/>
  <c r="K64" i="29"/>
  <c r="M73" i="29"/>
  <c r="O73" i="29"/>
  <c r="Q73" i="29"/>
  <c r="S73" i="29"/>
  <c r="U73" i="29"/>
  <c r="I73" i="29"/>
  <c r="K76" i="29"/>
  <c r="K16" i="29"/>
  <c r="K28" i="29"/>
  <c r="O37" i="29"/>
  <c r="Q37" i="29"/>
  <c r="S37" i="29"/>
  <c r="U37" i="29"/>
  <c r="M37" i="29"/>
  <c r="I37" i="29"/>
  <c r="K40" i="29"/>
  <c r="M12" i="29"/>
  <c r="O12" i="29"/>
  <c r="Q12" i="29"/>
  <c r="S12" i="29"/>
  <c r="U12" i="29"/>
  <c r="I12" i="29"/>
  <c r="O24" i="29"/>
  <c r="Q24" i="29"/>
  <c r="S24" i="29"/>
  <c r="U24" i="29"/>
  <c r="I24" i="29"/>
  <c r="M24" i="29"/>
  <c r="M36" i="29"/>
  <c r="O36" i="29"/>
  <c r="Q36" i="29"/>
  <c r="S36" i="29"/>
  <c r="U36" i="29"/>
  <c r="I36" i="29"/>
  <c r="K39" i="29"/>
  <c r="O48" i="29"/>
  <c r="Q48" i="29"/>
  <c r="S48" i="29"/>
  <c r="U48" i="29"/>
  <c r="I48" i="29"/>
  <c r="M48" i="29"/>
  <c r="M60" i="29"/>
  <c r="O60" i="29"/>
  <c r="Q60" i="29"/>
  <c r="S60" i="29"/>
  <c r="U60" i="29"/>
  <c r="I60" i="29"/>
  <c r="K63" i="29"/>
  <c r="O72" i="29"/>
  <c r="Q72" i="29"/>
  <c r="S72" i="29"/>
  <c r="U72" i="29"/>
  <c r="I72" i="29"/>
  <c r="M72" i="29"/>
  <c r="K75" i="29"/>
  <c r="O11" i="29"/>
  <c r="Q11" i="29"/>
  <c r="S11" i="29"/>
  <c r="U11" i="29"/>
  <c r="I11" i="29"/>
  <c r="M11" i="29"/>
  <c r="K14" i="29"/>
  <c r="Q23" i="29"/>
  <c r="S23" i="29"/>
  <c r="U23" i="29"/>
  <c r="I23" i="29"/>
  <c r="M23" i="29"/>
  <c r="O23" i="29"/>
  <c r="K26" i="29"/>
  <c r="O35" i="29"/>
  <c r="Q35" i="29"/>
  <c r="S35" i="29"/>
  <c r="U35" i="29"/>
  <c r="I35" i="29"/>
  <c r="M35" i="29"/>
  <c r="K38" i="29"/>
  <c r="Q47" i="29"/>
  <c r="S47" i="29"/>
  <c r="U47" i="29"/>
  <c r="I47" i="29"/>
  <c r="M47" i="29"/>
  <c r="O47" i="29"/>
  <c r="K50" i="29"/>
  <c r="O59" i="29"/>
  <c r="Q59" i="29"/>
  <c r="S59" i="29"/>
  <c r="U59" i="29"/>
  <c r="I59" i="29"/>
  <c r="M59" i="29"/>
  <c r="K62" i="29"/>
  <c r="S71" i="29"/>
  <c r="U71" i="29"/>
  <c r="I71" i="29"/>
  <c r="M71" i="29"/>
  <c r="O71" i="29"/>
  <c r="Q71" i="29"/>
  <c r="K74" i="29"/>
  <c r="Q10" i="29"/>
  <c r="S10" i="29"/>
  <c r="U10" i="29"/>
  <c r="I10" i="29"/>
  <c r="M10" i="29"/>
  <c r="O10" i="29"/>
  <c r="S22" i="29"/>
  <c r="U22" i="29"/>
  <c r="I22" i="29"/>
  <c r="M22" i="29"/>
  <c r="O22" i="29"/>
  <c r="Q22" i="29"/>
  <c r="Q34" i="29"/>
  <c r="S34" i="29"/>
  <c r="U34" i="29"/>
  <c r="I34" i="29"/>
  <c r="M34" i="29"/>
  <c r="O34" i="29"/>
  <c r="Q46" i="29"/>
  <c r="S46" i="29"/>
  <c r="U46" i="29"/>
  <c r="I46" i="29"/>
  <c r="M46" i="29"/>
  <c r="O46" i="29"/>
  <c r="S58" i="29"/>
  <c r="U58" i="29"/>
  <c r="I58" i="29"/>
  <c r="M58" i="29"/>
  <c r="O58" i="29"/>
  <c r="Q58" i="29"/>
  <c r="Q70" i="29"/>
  <c r="S70" i="29"/>
  <c r="U70" i="29"/>
  <c r="I70" i="29"/>
  <c r="M70" i="29"/>
  <c r="O70" i="29"/>
  <c r="K12" i="29"/>
  <c r="U21" i="29"/>
  <c r="I21" i="29"/>
  <c r="M21" i="29"/>
  <c r="O21" i="29"/>
  <c r="Q21" i="29"/>
  <c r="S21" i="29"/>
  <c r="K24" i="29"/>
  <c r="S33" i="29"/>
  <c r="U33" i="29"/>
  <c r="I33" i="29"/>
  <c r="M33" i="29"/>
  <c r="O33" i="29"/>
  <c r="Q33" i="29"/>
  <c r="K36" i="29"/>
  <c r="S45" i="29"/>
  <c r="U45" i="29"/>
  <c r="I45" i="29"/>
  <c r="M45" i="29"/>
  <c r="O45" i="29"/>
  <c r="Q45" i="29"/>
  <c r="S57" i="29"/>
  <c r="U57" i="29"/>
  <c r="I57" i="29"/>
  <c r="M57" i="29"/>
  <c r="O57" i="29"/>
  <c r="Q57" i="29"/>
  <c r="K60" i="29"/>
  <c r="S69" i="29"/>
  <c r="U69" i="29"/>
  <c r="I69" i="29"/>
  <c r="M69" i="29"/>
  <c r="O69" i="29"/>
  <c r="Q69" i="29"/>
  <c r="K72" i="29"/>
  <c r="M25" i="29"/>
  <c r="O25" i="29"/>
  <c r="Q25" i="29"/>
  <c r="S25" i="29"/>
  <c r="U25" i="29"/>
  <c r="I25" i="29"/>
  <c r="S9" i="29"/>
  <c r="U9" i="29"/>
  <c r="I9" i="29"/>
  <c r="M9" i="29"/>
  <c r="O9" i="29"/>
  <c r="Q9" i="29"/>
  <c r="U8" i="29"/>
  <c r="I8" i="29"/>
  <c r="M8" i="29"/>
  <c r="O8" i="29"/>
  <c r="Q8" i="29"/>
  <c r="S8" i="29"/>
  <c r="U20" i="29"/>
  <c r="I20" i="29"/>
  <c r="M20" i="29"/>
  <c r="O20" i="29"/>
  <c r="Q20" i="29"/>
  <c r="S20" i="29"/>
  <c r="U32" i="29"/>
  <c r="I32" i="29"/>
  <c r="M32" i="29"/>
  <c r="O32" i="29"/>
  <c r="Q32" i="29"/>
  <c r="S32" i="29"/>
  <c r="U44" i="29"/>
  <c r="I44" i="29"/>
  <c r="M44" i="29"/>
  <c r="O44" i="29"/>
  <c r="Q44" i="29"/>
  <c r="S44" i="29"/>
  <c r="U56" i="29"/>
  <c r="I56" i="29"/>
  <c r="M56" i="29"/>
  <c r="O56" i="29"/>
  <c r="Q56" i="29"/>
  <c r="S56" i="29"/>
  <c r="K59" i="29"/>
  <c r="U68" i="29"/>
  <c r="I68" i="29"/>
  <c r="M68" i="29"/>
  <c r="O68" i="29"/>
  <c r="Q68" i="29"/>
  <c r="S68" i="29"/>
  <c r="K71" i="29"/>
  <c r="I31" i="29"/>
  <c r="M31" i="29"/>
  <c r="O31" i="29"/>
  <c r="Q31" i="29"/>
  <c r="S31" i="29"/>
  <c r="U31" i="29"/>
  <c r="I43" i="29"/>
  <c r="M43" i="29"/>
  <c r="O43" i="29"/>
  <c r="Q43" i="29"/>
  <c r="S43" i="29"/>
  <c r="U43" i="29"/>
  <c r="I55" i="29"/>
  <c r="M55" i="29"/>
  <c r="O55" i="29"/>
  <c r="Q55" i="29"/>
  <c r="S55" i="29"/>
  <c r="U55" i="29"/>
  <c r="I67" i="29"/>
  <c r="M67" i="29"/>
  <c r="O67" i="29"/>
  <c r="Q67" i="29"/>
  <c r="S67" i="29"/>
  <c r="U67" i="29"/>
  <c r="M7" i="29"/>
  <c r="O7" i="29"/>
  <c r="Q7" i="29"/>
  <c r="S7" i="29"/>
  <c r="U7" i="29"/>
  <c r="I7" i="29"/>
  <c r="I19" i="29"/>
  <c r="M19" i="29"/>
  <c r="O19" i="29"/>
  <c r="Q19" i="29"/>
  <c r="S19" i="29"/>
  <c r="U19" i="29"/>
  <c r="I18" i="29"/>
  <c r="M18" i="29"/>
  <c r="O18" i="29"/>
  <c r="Q18" i="29"/>
  <c r="S18" i="29"/>
  <c r="U18" i="29"/>
  <c r="I30" i="29"/>
  <c r="M30" i="29"/>
  <c r="O30" i="29"/>
  <c r="Q30" i="29"/>
  <c r="S30" i="29"/>
  <c r="U30" i="29"/>
  <c r="I42" i="29"/>
  <c r="M42" i="29"/>
  <c r="O42" i="29"/>
  <c r="Q42" i="29"/>
  <c r="S42" i="29"/>
  <c r="U42" i="29"/>
  <c r="K45" i="29"/>
  <c r="I54" i="29"/>
  <c r="M54" i="29"/>
  <c r="O54" i="29"/>
  <c r="Q54" i="29"/>
  <c r="S54" i="29"/>
  <c r="U54" i="29"/>
  <c r="K57" i="29"/>
  <c r="I66" i="29"/>
  <c r="M66" i="29"/>
  <c r="O66" i="29"/>
  <c r="Q66" i="29"/>
  <c r="S66" i="29"/>
  <c r="U66" i="29"/>
  <c r="K69" i="29"/>
  <c r="I17" i="29"/>
  <c r="M17" i="29"/>
  <c r="O17" i="29"/>
  <c r="Q17" i="29"/>
  <c r="S17" i="29"/>
  <c r="U17" i="29"/>
  <c r="K20" i="29"/>
  <c r="I29" i="29"/>
  <c r="M29" i="29"/>
  <c r="O29" i="29"/>
  <c r="Q29" i="29"/>
  <c r="S29" i="29"/>
  <c r="U29" i="29"/>
  <c r="M41" i="29"/>
  <c r="O41" i="29"/>
  <c r="Q41" i="29"/>
  <c r="S41" i="29"/>
  <c r="U41" i="29"/>
  <c r="I41" i="29"/>
  <c r="K44" i="29"/>
  <c r="I53" i="29"/>
  <c r="M53" i="29"/>
  <c r="O53" i="29"/>
  <c r="Q53" i="29"/>
  <c r="S53" i="29"/>
  <c r="U53" i="29"/>
  <c r="K56" i="29"/>
  <c r="M65" i="29"/>
  <c r="O65" i="29"/>
  <c r="Q65" i="29"/>
  <c r="S65" i="29"/>
  <c r="U65" i="29"/>
  <c r="I65" i="29"/>
  <c r="K68" i="29"/>
  <c r="I77" i="29"/>
  <c r="M77" i="29"/>
  <c r="O77" i="29"/>
  <c r="Q77" i="29"/>
  <c r="S77" i="29"/>
  <c r="U77" i="29"/>
  <c r="K7" i="29"/>
  <c r="I16" i="29"/>
  <c r="M16" i="29"/>
  <c r="O16" i="29"/>
  <c r="Q16" i="29"/>
  <c r="S16" i="29"/>
  <c r="U16" i="29"/>
  <c r="K19" i="29"/>
  <c r="I28" i="29"/>
  <c r="M28" i="29"/>
  <c r="O28" i="29"/>
  <c r="Q28" i="29"/>
  <c r="S28" i="29"/>
  <c r="U28" i="29"/>
  <c r="K31" i="29"/>
  <c r="I40" i="29"/>
  <c r="M40" i="29"/>
  <c r="O40" i="29"/>
  <c r="Q40" i="29"/>
  <c r="S40" i="29"/>
  <c r="U40" i="29"/>
  <c r="K43" i="29"/>
  <c r="I52" i="29"/>
  <c r="M52" i="29"/>
  <c r="O52" i="29"/>
  <c r="Q52" i="29"/>
  <c r="S52" i="29"/>
  <c r="U52" i="29"/>
  <c r="M64" i="29"/>
  <c r="O64" i="29"/>
  <c r="Q64" i="29"/>
  <c r="S64" i="29"/>
  <c r="U64" i="29"/>
  <c r="I64" i="29"/>
  <c r="K67" i="29"/>
  <c r="I76" i="29"/>
  <c r="M76" i="29"/>
  <c r="O76" i="29"/>
  <c r="Q76" i="29"/>
  <c r="S76" i="29"/>
  <c r="U76" i="29"/>
  <c r="I39" i="29"/>
  <c r="M39" i="29"/>
  <c r="O39" i="29"/>
  <c r="Q39" i="29"/>
  <c r="S39" i="29"/>
  <c r="U39" i="29"/>
  <c r="M51" i="29"/>
  <c r="O51" i="29"/>
  <c r="Q51" i="29"/>
  <c r="S51" i="29"/>
  <c r="U51" i="29"/>
  <c r="I51" i="29"/>
  <c r="I63" i="29"/>
  <c r="M63" i="29"/>
  <c r="O63" i="29"/>
  <c r="Q63" i="29"/>
  <c r="S63" i="29"/>
  <c r="U63" i="29"/>
  <c r="M75" i="29"/>
  <c r="O75" i="29"/>
  <c r="Q75" i="29"/>
  <c r="S75" i="29"/>
  <c r="U75" i="29"/>
  <c r="I75" i="29"/>
  <c r="AH25" i="11"/>
  <c r="AH26" i="11"/>
  <c r="AH24" i="11"/>
  <c r="AH22" i="11"/>
  <c r="AH20" i="11"/>
  <c r="AH18" i="11"/>
  <c r="AH16" i="11"/>
  <c r="AH14" i="11"/>
  <c r="AH12" i="11"/>
  <c r="AH9" i="11"/>
  <c r="AE29" i="11"/>
  <c r="AH8" i="11"/>
  <c r="AH10" i="11"/>
  <c r="AH11" i="11"/>
  <c r="AH13" i="11"/>
  <c r="AH15" i="11"/>
  <c r="AH17" i="11"/>
  <c r="AH19" i="11"/>
  <c r="AH21" i="11"/>
  <c r="AH23" i="11"/>
  <c r="V3" i="43"/>
  <c r="U6" i="43"/>
  <c r="AA7" i="43"/>
  <c r="AE9" i="43"/>
  <c r="AC12" i="43"/>
  <c r="AG14" i="43"/>
  <c r="AK16" i="43"/>
  <c r="AI19" i="43"/>
  <c r="AG22" i="43"/>
  <c r="AK24" i="43"/>
  <c r="V27" i="43"/>
  <c r="U30" i="43"/>
  <c r="AA31" i="43"/>
  <c r="Y34" i="43"/>
  <c r="AC36" i="43"/>
  <c r="AA39" i="43"/>
  <c r="Y42" i="43"/>
  <c r="AC44" i="43"/>
  <c r="AA47" i="43"/>
  <c r="Y50" i="43"/>
  <c r="AC52" i="43"/>
  <c r="AA55" i="43"/>
  <c r="V59" i="43"/>
  <c r="U62" i="43"/>
  <c r="W64" i="43"/>
  <c r="X69" i="43"/>
  <c r="AA71" i="43"/>
  <c r="AK3" i="43"/>
  <c r="AC7" i="43"/>
  <c r="AG9" i="43"/>
  <c r="AE12" i="43"/>
  <c r="V14" i="43"/>
  <c r="X16" i="43"/>
  <c r="AK19" i="43"/>
  <c r="V22" i="43"/>
  <c r="U25" i="43"/>
  <c r="AK27" i="43"/>
  <c r="AC31" i="43"/>
  <c r="V46" i="43"/>
  <c r="AG49" i="43"/>
  <c r="Y53" i="43"/>
  <c r="AG57" i="43"/>
  <c r="Y61" i="43"/>
  <c r="U65" i="43"/>
  <c r="AE68" i="43"/>
  <c r="AC71" i="43"/>
  <c r="AE3" i="43"/>
  <c r="Y4" i="43"/>
  <c r="V5" i="43"/>
  <c r="AI5" i="43"/>
  <c r="AC6" i="43"/>
  <c r="X7" i="43"/>
  <c r="U8" i="43"/>
  <c r="AG8" i="43"/>
  <c r="AA9" i="43"/>
  <c r="AK10" i="43"/>
  <c r="AE11" i="43"/>
  <c r="Y12" i="43"/>
  <c r="V13" i="43"/>
  <c r="AI13" i="43"/>
  <c r="AC14" i="43"/>
  <c r="X15" i="43"/>
  <c r="U16" i="43"/>
  <c r="AG16" i="43"/>
  <c r="AA17" i="43"/>
  <c r="AK18" i="43"/>
  <c r="AE19" i="43"/>
  <c r="Y20" i="43"/>
  <c r="V21" i="43"/>
  <c r="AI21" i="43"/>
  <c r="AC22" i="43"/>
  <c r="X23" i="43"/>
  <c r="U24" i="43"/>
  <c r="AG24" i="43"/>
  <c r="AA25" i="43"/>
  <c r="AE27" i="43"/>
  <c r="Y28" i="43"/>
  <c r="V29" i="43"/>
  <c r="AI29" i="43"/>
  <c r="AC30" i="43"/>
  <c r="X31" i="43"/>
  <c r="U32" i="43"/>
  <c r="AG32" i="43"/>
  <c r="AA33" i="43"/>
  <c r="AK34" i="43"/>
  <c r="AE35" i="43"/>
  <c r="Y36" i="43"/>
  <c r="V37" i="43"/>
  <c r="AI37" i="43"/>
  <c r="AC38" i="43"/>
  <c r="X39" i="43"/>
  <c r="U40" i="43"/>
  <c r="AG40" i="43"/>
  <c r="AA41" i="43"/>
  <c r="AE43" i="43"/>
  <c r="Y44" i="43"/>
  <c r="V45" i="43"/>
  <c r="AI45" i="43"/>
  <c r="AC46" i="43"/>
  <c r="X47" i="43"/>
  <c r="U48" i="43"/>
  <c r="AG48" i="43"/>
  <c r="AA49" i="43"/>
  <c r="W50" i="43"/>
  <c r="AK50" i="43"/>
  <c r="AE51" i="43"/>
  <c r="Y52" i="43"/>
  <c r="V53" i="43"/>
  <c r="AI53" i="43"/>
  <c r="AC54" i="43"/>
  <c r="X55" i="43"/>
  <c r="U56" i="43"/>
  <c r="AG56" i="43"/>
  <c r="AA57" i="43"/>
  <c r="W58" i="43"/>
  <c r="AE59" i="43"/>
  <c r="Y60" i="43"/>
  <c r="V61" i="43"/>
  <c r="AI61" i="43"/>
  <c r="AC62" i="43"/>
  <c r="X63" i="43"/>
  <c r="U64" i="43"/>
  <c r="AG64" i="43"/>
  <c r="AA65" i="43"/>
  <c r="W66" i="43"/>
  <c r="AK66" i="43"/>
  <c r="AE67" i="43"/>
  <c r="Y68" i="43"/>
  <c r="V69" i="43"/>
  <c r="AI69" i="43"/>
  <c r="AC70" i="43"/>
  <c r="X71" i="43"/>
  <c r="U72" i="43"/>
  <c r="AG72" i="43"/>
  <c r="AA73" i="43"/>
  <c r="U3" i="43"/>
  <c r="AG3" i="43"/>
  <c r="AA4" i="43"/>
  <c r="AK5" i="43"/>
  <c r="AE6" i="43"/>
  <c r="Y7" i="43"/>
  <c r="V8" i="43"/>
  <c r="AI8" i="43"/>
  <c r="AC9" i="43"/>
  <c r="X10" i="43"/>
  <c r="U11" i="43"/>
  <c r="AG11" i="43"/>
  <c r="AA12" i="43"/>
  <c r="AK13" i="43"/>
  <c r="AE14" i="43"/>
  <c r="Y15" i="43"/>
  <c r="V16" i="43"/>
  <c r="AI16" i="43"/>
  <c r="AC17" i="43"/>
  <c r="X18" i="43"/>
  <c r="U19" i="43"/>
  <c r="AG19" i="43"/>
  <c r="AA20" i="43"/>
  <c r="AK21" i="43"/>
  <c r="AE22" i="43"/>
  <c r="Y23" i="43"/>
  <c r="V24" i="43"/>
  <c r="AI24" i="43"/>
  <c r="AC25" i="43"/>
  <c r="X26" i="43"/>
  <c r="U27" i="43"/>
  <c r="AG27" i="43"/>
  <c r="AA28" i="43"/>
  <c r="AK29" i="43"/>
  <c r="AE30" i="43"/>
  <c r="Y31" i="43"/>
  <c r="V32" i="43"/>
  <c r="AI32" i="43"/>
  <c r="AC33" i="43"/>
  <c r="X34" i="43"/>
  <c r="U35" i="43"/>
  <c r="AG35" i="43"/>
  <c r="AA36" i="43"/>
  <c r="AK37" i="43"/>
  <c r="AE38" i="43"/>
  <c r="Y39" i="43"/>
  <c r="V40" i="43"/>
  <c r="AI40" i="43"/>
  <c r="AC41" i="43"/>
  <c r="X42" i="43"/>
  <c r="U43" i="43"/>
  <c r="AG43" i="43"/>
  <c r="AA44" i="43"/>
  <c r="W45" i="43"/>
  <c r="AK45" i="43"/>
  <c r="AE46" i="43"/>
  <c r="Y47" i="43"/>
  <c r="V48" i="43"/>
  <c r="AI48" i="43"/>
  <c r="AC49" i="43"/>
  <c r="X50" i="43"/>
  <c r="U51" i="43"/>
  <c r="AG51" i="43"/>
  <c r="AA52" i="43"/>
  <c r="W53" i="43"/>
  <c r="AK53" i="43"/>
  <c r="AE54" i="43"/>
  <c r="Y55" i="43"/>
  <c r="V56" i="43"/>
  <c r="AI56" i="43"/>
  <c r="AC57" i="43"/>
  <c r="X58" i="43"/>
  <c r="U59" i="43"/>
  <c r="AG59" i="43"/>
  <c r="AA60" i="43"/>
  <c r="W61" i="43"/>
  <c r="AK61" i="43"/>
  <c r="Y63" i="43"/>
  <c r="V64" i="43"/>
  <c r="AC65" i="43"/>
  <c r="X66" i="43"/>
  <c r="U67" i="43"/>
  <c r="AG67" i="43"/>
  <c r="AA68" i="43"/>
  <c r="W69" i="43"/>
  <c r="AE70" i="43"/>
  <c r="Y71" i="43"/>
  <c r="V72" i="43"/>
  <c r="AI72" i="43"/>
  <c r="AC73" i="43"/>
  <c r="AC4" i="43"/>
  <c r="V11" i="43"/>
  <c r="X13" i="43"/>
  <c r="AA15" i="43"/>
  <c r="Y18" i="43"/>
  <c r="X21" i="43"/>
  <c r="AA23" i="43"/>
  <c r="Y26" i="43"/>
  <c r="X29" i="43"/>
  <c r="AE33" i="43"/>
  <c r="V35" i="43"/>
  <c r="X37" i="43"/>
  <c r="AG38" i="43"/>
  <c r="AK40" i="43"/>
  <c r="V43" i="43"/>
  <c r="X45" i="43"/>
  <c r="AG46" i="43"/>
  <c r="AK48" i="43"/>
  <c r="V51" i="43"/>
  <c r="X53" i="43"/>
  <c r="AG54" i="43"/>
  <c r="AE57" i="43"/>
  <c r="AC60" i="43"/>
  <c r="AA63" i="43"/>
  <c r="Y66" i="43"/>
  <c r="U70" i="43"/>
  <c r="AE73" i="43"/>
  <c r="V6" i="43"/>
  <c r="AI6" i="43"/>
  <c r="U9" i="43"/>
  <c r="AK11" i="43"/>
  <c r="AG17" i="43"/>
  <c r="AE20" i="43"/>
  <c r="X24" i="43"/>
  <c r="Y29" i="43"/>
  <c r="V30" i="43"/>
  <c r="X32" i="43"/>
  <c r="AA34" i="43"/>
  <c r="AK35" i="43"/>
  <c r="Y37" i="43"/>
  <c r="AC39" i="43"/>
  <c r="U41" i="43"/>
  <c r="AG41" i="43"/>
  <c r="AK43" i="43"/>
  <c r="Y45" i="43"/>
  <c r="AI46" i="43"/>
  <c r="X48" i="43"/>
  <c r="AA50" i="43"/>
  <c r="W51" i="43"/>
  <c r="AE52" i="43"/>
  <c r="V54" i="43"/>
  <c r="AC55" i="43"/>
  <c r="U57" i="43"/>
  <c r="AA58" i="43"/>
  <c r="AE60" i="43"/>
  <c r="V62" i="43"/>
  <c r="X64" i="43"/>
  <c r="AA66" i="43"/>
  <c r="AK67" i="43"/>
  <c r="AI70" i="43"/>
  <c r="AG73" i="43"/>
  <c r="X3" i="43"/>
  <c r="U4" i="43"/>
  <c r="AA5" i="43"/>
  <c r="AK6" i="43"/>
  <c r="Y8" i="43"/>
  <c r="AI9" i="43"/>
  <c r="X11" i="43"/>
  <c r="AA13" i="43"/>
  <c r="AK14" i="43"/>
  <c r="Y16" i="43"/>
  <c r="V17" i="43"/>
  <c r="X19" i="43"/>
  <c r="U20" i="43"/>
  <c r="AA21" i="43"/>
  <c r="AK22" i="43"/>
  <c r="Y24" i="43"/>
  <c r="AC26" i="43"/>
  <c r="U28" i="43"/>
  <c r="AA29" i="43"/>
  <c r="AE31" i="43"/>
  <c r="V33" i="43"/>
  <c r="X35" i="43"/>
  <c r="AG36" i="43"/>
  <c r="AK38" i="43"/>
  <c r="AE39" i="43"/>
  <c r="V41" i="43"/>
  <c r="X43" i="43"/>
  <c r="AG44" i="43"/>
  <c r="AA45" i="43"/>
  <c r="AE47" i="43"/>
  <c r="V49" i="43"/>
  <c r="AC50" i="43"/>
  <c r="AG52" i="43"/>
  <c r="AE55" i="43"/>
  <c r="Y56" i="43"/>
  <c r="AC58" i="43"/>
  <c r="U60" i="43"/>
  <c r="AA61" i="43"/>
  <c r="AK62" i="43"/>
  <c r="V65" i="43"/>
  <c r="X67" i="43"/>
  <c r="W70" i="43"/>
  <c r="Y3" i="43"/>
  <c r="V4" i="43"/>
  <c r="AI4" i="43"/>
  <c r="AC5" i="43"/>
  <c r="X6" i="43"/>
  <c r="U7" i="43"/>
  <c r="AG7" i="43"/>
  <c r="AA8" i="43"/>
  <c r="AK9" i="43"/>
  <c r="AE10" i="43"/>
  <c r="Y11" i="43"/>
  <c r="V12" i="43"/>
  <c r="AI12" i="43"/>
  <c r="AC13" i="43"/>
  <c r="X14" i="43"/>
  <c r="U15" i="43"/>
  <c r="AG15" i="43"/>
  <c r="AA16" i="43"/>
  <c r="AK17" i="43"/>
  <c r="AE18" i="43"/>
  <c r="Y19" i="43"/>
  <c r="V20" i="43"/>
  <c r="AI20" i="43"/>
  <c r="AC21" i="43"/>
  <c r="X22" i="43"/>
  <c r="U23" i="43"/>
  <c r="AG23" i="43"/>
  <c r="AA24" i="43"/>
  <c r="AK25" i="43"/>
  <c r="AE26" i="43"/>
  <c r="Y27" i="43"/>
  <c r="V28" i="43"/>
  <c r="AI28" i="43"/>
  <c r="AC29" i="43"/>
  <c r="X30" i="43"/>
  <c r="U31" i="43"/>
  <c r="AG31" i="43"/>
  <c r="AA32" i="43"/>
  <c r="AK33" i="43"/>
  <c r="AE34" i="43"/>
  <c r="Y35" i="43"/>
  <c r="V36" i="43"/>
  <c r="AI36" i="43"/>
  <c r="AC37" i="43"/>
  <c r="X38" i="43"/>
  <c r="U39" i="43"/>
  <c r="AG39" i="43"/>
  <c r="AA40" i="43"/>
  <c r="AK41" i="43"/>
  <c r="AE42" i="43"/>
  <c r="Y43" i="43"/>
  <c r="V44" i="43"/>
  <c r="AI44" i="43"/>
  <c r="AC45" i="43"/>
  <c r="X46" i="43"/>
  <c r="U47" i="43"/>
  <c r="AG47" i="43"/>
  <c r="AA48" i="43"/>
  <c r="W49" i="43"/>
  <c r="AK49" i="43"/>
  <c r="AE50" i="43"/>
  <c r="Y51" i="43"/>
  <c r="V52" i="43"/>
  <c r="AI52" i="43"/>
  <c r="AC53" i="43"/>
  <c r="X54" i="43"/>
  <c r="U55" i="43"/>
  <c r="AG55" i="43"/>
  <c r="AA56" i="43"/>
  <c r="W57" i="43"/>
  <c r="AK57" i="43"/>
  <c r="AE58" i="43"/>
  <c r="Y59" i="43"/>
  <c r="V60" i="43"/>
  <c r="AI60" i="43"/>
  <c r="AC61" i="43"/>
  <c r="X62" i="43"/>
  <c r="U63" i="43"/>
  <c r="AG63" i="43"/>
  <c r="AA64" i="43"/>
  <c r="AK65" i="43"/>
  <c r="AE66" i="43"/>
  <c r="Y67" i="43"/>
  <c r="V68" i="43"/>
  <c r="AI68" i="43"/>
  <c r="AC69" i="43"/>
  <c r="X70" i="43"/>
  <c r="U71" i="43"/>
  <c r="AG71" i="43"/>
  <c r="AA72" i="43"/>
  <c r="W73" i="43"/>
  <c r="AK73" i="43"/>
  <c r="AI3" i="43"/>
  <c r="X5" i="43"/>
  <c r="AG6" i="43"/>
  <c r="AK8" i="43"/>
  <c r="AI11" i="43"/>
  <c r="U14" i="43"/>
  <c r="AE17" i="43"/>
  <c r="V19" i="43"/>
  <c r="U22" i="43"/>
  <c r="AE25" i="43"/>
  <c r="AI27" i="43"/>
  <c r="AG30" i="43"/>
  <c r="AK32" i="43"/>
  <c r="AI35" i="43"/>
  <c r="AE41" i="43"/>
  <c r="AI43" i="43"/>
  <c r="U46" i="43"/>
  <c r="AE49" i="43"/>
  <c r="AI51" i="43"/>
  <c r="U54" i="43"/>
  <c r="W56" i="43"/>
  <c r="Y58" i="43"/>
  <c r="AI59" i="43"/>
  <c r="X61" i="43"/>
  <c r="AG62" i="43"/>
  <c r="AK64" i="43"/>
  <c r="V67" i="43"/>
  <c r="AC68" i="43"/>
  <c r="AG70" i="43"/>
  <c r="AK72" i="43"/>
  <c r="AE4" i="43"/>
  <c r="X8" i="43"/>
  <c r="AA10" i="43"/>
  <c r="Y13" i="43"/>
  <c r="AC15" i="43"/>
  <c r="AA18" i="43"/>
  <c r="AC23" i="43"/>
  <c r="AG25" i="43"/>
  <c r="AE28" i="43"/>
  <c r="AI30" i="43"/>
  <c r="AG33" i="43"/>
  <c r="AE36" i="43"/>
  <c r="X40" i="43"/>
  <c r="U49" i="43"/>
  <c r="AG65" i="43"/>
  <c r="Y69" i="43"/>
  <c r="X72" i="43"/>
  <c r="AG4" i="43"/>
  <c r="AE7" i="43"/>
  <c r="V9" i="43"/>
  <c r="AC10" i="43"/>
  <c r="U12" i="43"/>
  <c r="AE15" i="43"/>
  <c r="AI17" i="43"/>
  <c r="AG20" i="43"/>
  <c r="AE23" i="43"/>
  <c r="AI25" i="43"/>
  <c r="X27" i="43"/>
  <c r="AG28" i="43"/>
  <c r="AK30" i="43"/>
  <c r="Y32" i="43"/>
  <c r="AC34" i="43"/>
  <c r="U36" i="43"/>
  <c r="Y40" i="43"/>
  <c r="AI41" i="43"/>
  <c r="U44" i="43"/>
  <c r="Y48" i="43"/>
  <c r="AI49" i="43"/>
  <c r="X51" i="43"/>
  <c r="AA53" i="43"/>
  <c r="AK54" i="43"/>
  <c r="V57" i="43"/>
  <c r="X59" i="43"/>
  <c r="AG60" i="43"/>
  <c r="W62" i="43"/>
  <c r="Y64" i="43"/>
  <c r="AC66" i="43"/>
  <c r="U68" i="43"/>
  <c r="AA69" i="43"/>
  <c r="AK70" i="43"/>
  <c r="AI73" i="43"/>
  <c r="AA3" i="43"/>
  <c r="AK4" i="43"/>
  <c r="AE5" i="43"/>
  <c r="Y6" i="43"/>
  <c r="V7" i="43"/>
  <c r="AI7" i="43"/>
  <c r="AC8" i="43"/>
  <c r="X9" i="43"/>
  <c r="U10" i="43"/>
  <c r="AG10" i="43"/>
  <c r="AA11" i="43"/>
  <c r="AK12" i="43"/>
  <c r="AE13" i="43"/>
  <c r="Y14" i="43"/>
  <c r="V15" i="43"/>
  <c r="AI15" i="43"/>
  <c r="AC16" i="43"/>
  <c r="X17" i="43"/>
  <c r="U18" i="43"/>
  <c r="AG18" i="43"/>
  <c r="AA19" i="43"/>
  <c r="AK20" i="43"/>
  <c r="AE21" i="43"/>
  <c r="Y22" i="43"/>
  <c r="V23" i="43"/>
  <c r="AC24" i="43"/>
  <c r="X25" i="43"/>
  <c r="U26" i="43"/>
  <c r="AG26" i="43"/>
  <c r="AA27" i="43"/>
  <c r="AK28" i="43"/>
  <c r="AE29" i="43"/>
  <c r="Y30" i="43"/>
  <c r="V31" i="43"/>
  <c r="AI31" i="43"/>
  <c r="AC32" i="43"/>
  <c r="X33" i="43"/>
  <c r="U34" i="43"/>
  <c r="AG34" i="43"/>
  <c r="AA35" i="43"/>
  <c r="AK36" i="43"/>
  <c r="AE37" i="43"/>
  <c r="Y38" i="43"/>
  <c r="V39" i="43"/>
  <c r="AI39" i="43"/>
  <c r="AC40" i="43"/>
  <c r="X41" i="43"/>
  <c r="U42" i="43"/>
  <c r="AA43" i="43"/>
  <c r="AK44" i="43"/>
  <c r="AE45" i="43"/>
  <c r="Y46" i="43"/>
  <c r="V47" i="43"/>
  <c r="AC48" i="43"/>
  <c r="X49" i="43"/>
  <c r="U50" i="43"/>
  <c r="AA51" i="43"/>
  <c r="AK52" i="43"/>
  <c r="AE53" i="43"/>
  <c r="Y54" i="43"/>
  <c r="V55" i="43"/>
  <c r="AC56" i="43"/>
  <c r="X57" i="43"/>
  <c r="U58" i="43"/>
  <c r="AA59" i="43"/>
  <c r="AK60" i="43"/>
  <c r="AE61" i="43"/>
  <c r="Y62" i="43"/>
  <c r="V63" i="43"/>
  <c r="AI63" i="43"/>
  <c r="AC64" i="43"/>
  <c r="X65" i="43"/>
  <c r="U66" i="43"/>
  <c r="AG66" i="43"/>
  <c r="AA67" i="43"/>
  <c r="AK68" i="43"/>
  <c r="AE69" i="43"/>
  <c r="Y70" i="43"/>
  <c r="V71" i="43"/>
  <c r="AI71" i="43"/>
  <c r="AC72" i="43"/>
  <c r="X73" i="43"/>
  <c r="Y10" i="43"/>
  <c r="AC20" i="43"/>
  <c r="AC28" i="43"/>
  <c r="U38" i="43"/>
  <c r="AK56" i="43"/>
  <c r="AE65" i="43"/>
  <c r="W72" i="43"/>
  <c r="Y5" i="43"/>
  <c r="U17" i="43"/>
  <c r="AA26" i="43"/>
  <c r="U33" i="43"/>
  <c r="V38" i="43"/>
  <c r="AA42" i="43"/>
  <c r="AC47" i="43"/>
  <c r="AK51" i="43"/>
  <c r="X56" i="43"/>
  <c r="AK59" i="43"/>
  <c r="AC63" i="43"/>
  <c r="W67" i="43"/>
  <c r="V70" i="43"/>
  <c r="U73" i="43"/>
  <c r="AG12" i="43"/>
  <c r="AC18" i="43"/>
  <c r="V25" i="43"/>
  <c r="AI33" i="43"/>
  <c r="AA37" i="43"/>
  <c r="AC42" i="43"/>
  <c r="AK46" i="43"/>
  <c r="U52" i="43"/>
  <c r="AI57" i="43"/>
  <c r="AG68" i="43"/>
  <c r="V73" i="43"/>
  <c r="AC3" i="43"/>
  <c r="X4" i="43"/>
  <c r="U5" i="43"/>
  <c r="AG5" i="43"/>
  <c r="AA6" i="43"/>
  <c r="AK7" i="43"/>
  <c r="AE8" i="43"/>
  <c r="Y9" i="43"/>
  <c r="V10" i="43"/>
  <c r="AI10" i="43"/>
  <c r="AC11" i="43"/>
  <c r="X12" i="43"/>
  <c r="U13" i="43"/>
  <c r="AG13" i="43"/>
  <c r="AA14" i="43"/>
  <c r="AK15" i="43"/>
  <c r="AE16" i="43"/>
  <c r="Y17" i="43"/>
  <c r="V18" i="43"/>
  <c r="AI18" i="43"/>
  <c r="AC19" i="43"/>
  <c r="X20" i="43"/>
  <c r="U21" i="43"/>
  <c r="AA22" i="43"/>
  <c r="AK23" i="43"/>
  <c r="AE24" i="43"/>
  <c r="Y25" i="43"/>
  <c r="V26" i="43"/>
  <c r="AI26" i="43"/>
  <c r="AC27" i="43"/>
  <c r="X28" i="43"/>
  <c r="U29" i="43"/>
  <c r="AG29" i="43"/>
  <c r="AA30" i="43"/>
  <c r="AK31" i="43"/>
  <c r="AE32" i="43"/>
  <c r="Y33" i="43"/>
  <c r="V34" i="43"/>
  <c r="AC35" i="43"/>
  <c r="X36" i="43"/>
  <c r="U37" i="43"/>
  <c r="AG37" i="43"/>
  <c r="AA38" i="43"/>
  <c r="AK39" i="43"/>
  <c r="AE40" i="43"/>
  <c r="Y41" i="43"/>
  <c r="V42" i="43"/>
  <c r="AI42" i="43"/>
  <c r="AC43" i="43"/>
  <c r="X44" i="43"/>
  <c r="U45" i="43"/>
  <c r="AG45" i="43"/>
  <c r="AA46" i="43"/>
  <c r="W47" i="43"/>
  <c r="AK47" i="43"/>
  <c r="AE48" i="43"/>
  <c r="Y49" i="43"/>
  <c r="V50" i="43"/>
  <c r="AC51" i="43"/>
  <c r="X52" i="43"/>
  <c r="U53" i="43"/>
  <c r="AG53" i="43"/>
  <c r="AA54" i="43"/>
  <c r="W55" i="43"/>
  <c r="AK55" i="43"/>
  <c r="AE56" i="43"/>
  <c r="Y57" i="43"/>
  <c r="V58" i="43"/>
  <c r="AI58" i="43"/>
  <c r="AC59" i="43"/>
  <c r="X60" i="43"/>
  <c r="U61" i="43"/>
  <c r="AG61" i="43"/>
  <c r="AA62" i="43"/>
  <c r="AK63" i="43"/>
  <c r="AE64" i="43"/>
  <c r="V66" i="43"/>
  <c r="AI66" i="43"/>
  <c r="AC67" i="43"/>
  <c r="X68" i="43"/>
  <c r="U69" i="43"/>
  <c r="AA70" i="43"/>
  <c r="W71" i="43"/>
  <c r="AK71" i="43"/>
  <c r="AE72" i="43"/>
  <c r="F12" i="43"/>
  <c r="E12" i="43" s="1"/>
  <c r="D49" i="43"/>
  <c r="C49" i="43" s="1"/>
  <c r="D65" i="43"/>
  <c r="C65" i="43" s="1"/>
  <c r="D10" i="43"/>
  <c r="C10" i="43" s="1"/>
  <c r="D18" i="43"/>
  <c r="C18" i="43" s="1"/>
  <c r="D26" i="43"/>
  <c r="C26" i="43" s="1"/>
  <c r="D34" i="43"/>
  <c r="C34" i="43" s="1"/>
  <c r="D42" i="43"/>
  <c r="C42" i="43" s="1"/>
  <c r="D50" i="43"/>
  <c r="C50" i="43" s="1"/>
  <c r="D58" i="43"/>
  <c r="C58" i="43" s="1"/>
  <c r="D66" i="43"/>
  <c r="C66" i="43" s="1"/>
  <c r="D31" i="43"/>
  <c r="C31" i="43" s="1"/>
  <c r="D17" i="43"/>
  <c r="C17" i="43" s="1"/>
  <c r="F20" i="43"/>
  <c r="E20" i="43" s="1"/>
  <c r="D33" i="43"/>
  <c r="C33" i="43" s="1"/>
  <c r="D30" i="43"/>
  <c r="C30" i="43" s="1"/>
  <c r="D14" i="43"/>
  <c r="C14" i="43" s="1"/>
  <c r="D22" i="43"/>
  <c r="C22" i="43" s="1"/>
  <c r="D46" i="43"/>
  <c r="C46" i="43" s="1"/>
  <c r="F19" i="43"/>
  <c r="E19" i="43" s="1"/>
  <c r="F35" i="43"/>
  <c r="E35" i="43" s="1"/>
  <c r="F51" i="43"/>
  <c r="E51" i="43" s="1"/>
  <c r="F67" i="43"/>
  <c r="E67" i="43" s="1"/>
  <c r="F15" i="43"/>
  <c r="E15" i="43" s="1"/>
  <c r="F4" i="43"/>
  <c r="E4" i="43" s="1"/>
  <c r="D62" i="43"/>
  <c r="C62" i="43" s="1"/>
  <c r="D5" i="43"/>
  <c r="C5" i="43" s="1"/>
  <c r="D21" i="43"/>
  <c r="C21" i="43" s="1"/>
  <c r="F24" i="43"/>
  <c r="E24" i="43" s="1"/>
  <c r="D37" i="43"/>
  <c r="C37" i="43" s="1"/>
  <c r="D53" i="43"/>
  <c r="C53" i="43" s="1"/>
  <c r="D69" i="43"/>
  <c r="C69" i="43" s="1"/>
  <c r="AA16" i="7"/>
  <c r="AA17" i="7" s="1"/>
  <c r="AA18" i="7" s="1"/>
  <c r="AA19" i="7" s="1"/>
  <c r="AA20" i="7" s="1"/>
  <c r="AA21" i="7" s="1"/>
  <c r="AA22" i="7" s="1"/>
  <c r="AA23" i="7" s="1"/>
  <c r="AA24" i="7" s="1"/>
  <c r="AA25" i="7" s="1"/>
  <c r="AA26" i="7" s="1"/>
  <c r="AA27" i="7" s="1"/>
  <c r="AA28" i="7" s="1"/>
  <c r="AA29" i="7" s="1"/>
  <c r="AA30" i="7" s="1"/>
  <c r="AA31" i="7" s="1"/>
  <c r="AA32" i="7" s="1"/>
  <c r="AA33" i="7" s="1"/>
  <c r="AA34" i="7" s="1"/>
  <c r="AA35" i="7" s="1"/>
  <c r="AA36" i="7" s="1"/>
  <c r="AA37" i="7" s="1"/>
  <c r="AA38" i="7" s="1"/>
  <c r="AA39" i="7" s="1"/>
  <c r="AA40" i="7" s="1"/>
  <c r="AA41" i="7" s="1"/>
  <c r="AA42" i="7" s="1"/>
  <c r="AA43" i="7" s="1"/>
  <c r="AA44" i="7" s="1"/>
  <c r="AA45" i="7" s="1"/>
  <c r="AA46" i="7" s="1"/>
  <c r="AA47" i="7" s="1"/>
  <c r="AA48" i="7" s="1"/>
  <c r="AA49" i="7" s="1"/>
  <c r="AA50" i="7" s="1"/>
  <c r="AA51" i="7" s="1"/>
  <c r="AA52" i="7" s="1"/>
  <c r="AA53" i="7" s="1"/>
  <c r="AA54" i="7" s="1"/>
  <c r="AA55" i="7" s="1"/>
  <c r="AA56" i="7" s="1"/>
  <c r="B47" i="31" s="1"/>
  <c r="AG50" i="43"/>
  <c r="W52" i="43"/>
  <c r="AI55" i="43"/>
  <c r="AE63" i="43"/>
  <c r="AI65" i="43"/>
  <c r="AG69" i="43"/>
  <c r="Y73" i="43"/>
  <c r="W44" i="43"/>
  <c r="AI50" i="43"/>
  <c r="AI54" i="43"/>
  <c r="AG58" i="43"/>
  <c r="W60" i="43"/>
  <c r="V66" i="29"/>
  <c r="AE62" i="43"/>
  <c r="AI64" i="43"/>
  <c r="W65" i="43"/>
  <c r="AE71" i="43"/>
  <c r="Y72" i="43"/>
  <c r="AE44" i="43"/>
  <c r="AI47" i="43"/>
  <c r="W48" i="43"/>
  <c r="W54" i="43"/>
  <c r="W59" i="43"/>
  <c r="AI67" i="43"/>
  <c r="W68" i="43"/>
  <c r="AK69" i="43"/>
  <c r="W46" i="43"/>
  <c r="AK58" i="43"/>
  <c r="AI62" i="43"/>
  <c r="W63" i="43"/>
  <c r="Y65" i="43"/>
  <c r="D50" i="30"/>
  <c r="D44" i="43"/>
  <c r="C44" i="43" s="1"/>
  <c r="L50" i="30"/>
  <c r="L44" i="43"/>
  <c r="K44" i="43" s="1"/>
  <c r="J51" i="30"/>
  <c r="J45" i="43"/>
  <c r="I45" i="43" s="1"/>
  <c r="H52" i="30"/>
  <c r="H46" i="43"/>
  <c r="G46" i="43" s="1"/>
  <c r="F53" i="30"/>
  <c r="F47" i="43"/>
  <c r="E47" i="43" s="1"/>
  <c r="D54" i="30"/>
  <c r="D48" i="43"/>
  <c r="C48" i="43" s="1"/>
  <c r="L54" i="30"/>
  <c r="L48" i="43"/>
  <c r="K48" i="43" s="1"/>
  <c r="J55" i="30"/>
  <c r="J49" i="43"/>
  <c r="I49" i="43" s="1"/>
  <c r="H56" i="30"/>
  <c r="H50" i="43"/>
  <c r="G50" i="43" s="1"/>
  <c r="D58" i="30"/>
  <c r="D52" i="43"/>
  <c r="C52" i="43" s="1"/>
  <c r="L58" i="30"/>
  <c r="L52" i="43"/>
  <c r="K52" i="43" s="1"/>
  <c r="J59" i="30"/>
  <c r="J53" i="43"/>
  <c r="I53" i="43" s="1"/>
  <c r="H60" i="30"/>
  <c r="H54" i="43"/>
  <c r="G54" i="43" s="1"/>
  <c r="F61" i="30"/>
  <c r="F55" i="43"/>
  <c r="E55" i="43" s="1"/>
  <c r="D62" i="30"/>
  <c r="D56" i="43"/>
  <c r="C56" i="43" s="1"/>
  <c r="L62" i="30"/>
  <c r="L56" i="43"/>
  <c r="K56" i="43" s="1"/>
  <c r="J63" i="30"/>
  <c r="J57" i="43"/>
  <c r="I57" i="43" s="1"/>
  <c r="H64" i="30"/>
  <c r="H58" i="43"/>
  <c r="G58" i="43" s="1"/>
  <c r="F65" i="30"/>
  <c r="F59" i="43"/>
  <c r="E59" i="43" s="1"/>
  <c r="D66" i="30"/>
  <c r="D60" i="43"/>
  <c r="C60" i="43" s="1"/>
  <c r="L66" i="30"/>
  <c r="L60" i="43"/>
  <c r="K60" i="43" s="1"/>
  <c r="J67" i="30"/>
  <c r="J61" i="43"/>
  <c r="I61" i="43" s="1"/>
  <c r="H68" i="30"/>
  <c r="H62" i="43"/>
  <c r="G62" i="43" s="1"/>
  <c r="F69" i="30"/>
  <c r="F63" i="43"/>
  <c r="E63" i="43" s="1"/>
  <c r="D70" i="30"/>
  <c r="D64" i="43"/>
  <c r="C64" i="43" s="1"/>
  <c r="L70" i="30"/>
  <c r="L64" i="43"/>
  <c r="K64" i="43" s="1"/>
  <c r="J71" i="30"/>
  <c r="J65" i="43"/>
  <c r="I65" i="43" s="1"/>
  <c r="H72" i="30"/>
  <c r="H66" i="43"/>
  <c r="G66" i="43" s="1"/>
  <c r="D74" i="30"/>
  <c r="D68" i="43"/>
  <c r="C68" i="43" s="1"/>
  <c r="L74" i="30"/>
  <c r="L68" i="43"/>
  <c r="K68" i="43" s="1"/>
  <c r="J75" i="30"/>
  <c r="J69" i="43"/>
  <c r="I69" i="43" s="1"/>
  <c r="H76" i="30"/>
  <c r="H70" i="43"/>
  <c r="G70" i="43" s="1"/>
  <c r="F77" i="30"/>
  <c r="F71" i="43"/>
  <c r="E71" i="43" s="1"/>
  <c r="D78" i="30"/>
  <c r="D72" i="43"/>
  <c r="C72" i="43" s="1"/>
  <c r="L78" i="30"/>
  <c r="L72" i="43"/>
  <c r="K72" i="43" s="1"/>
  <c r="J79" i="30"/>
  <c r="J73" i="43"/>
  <c r="I73" i="43" s="1"/>
  <c r="F50" i="30"/>
  <c r="F44" i="43"/>
  <c r="E44" i="43" s="1"/>
  <c r="D51" i="30"/>
  <c r="D45" i="43"/>
  <c r="C45" i="43" s="1"/>
  <c r="L51" i="30"/>
  <c r="L45" i="43"/>
  <c r="K45" i="43" s="1"/>
  <c r="J52" i="30"/>
  <c r="J46" i="43"/>
  <c r="I46" i="43" s="1"/>
  <c r="H53" i="30"/>
  <c r="H47" i="43"/>
  <c r="G47" i="43" s="1"/>
  <c r="F54" i="30"/>
  <c r="F48" i="43"/>
  <c r="E48" i="43" s="1"/>
  <c r="L55" i="30"/>
  <c r="L49" i="43"/>
  <c r="K49" i="43" s="1"/>
  <c r="J56" i="30"/>
  <c r="J50" i="43"/>
  <c r="I50" i="43" s="1"/>
  <c r="H57" i="30"/>
  <c r="H51" i="43"/>
  <c r="G51" i="43" s="1"/>
  <c r="F58" i="30"/>
  <c r="F52" i="43"/>
  <c r="E52" i="43" s="1"/>
  <c r="L59" i="30"/>
  <c r="L53" i="43"/>
  <c r="K53" i="43" s="1"/>
  <c r="J60" i="30"/>
  <c r="J54" i="43"/>
  <c r="I54" i="43" s="1"/>
  <c r="H61" i="30"/>
  <c r="H55" i="43"/>
  <c r="G55" i="43" s="1"/>
  <c r="F62" i="30"/>
  <c r="F56" i="43"/>
  <c r="E56" i="43" s="1"/>
  <c r="D63" i="30"/>
  <c r="D57" i="43"/>
  <c r="C57" i="43" s="1"/>
  <c r="L63" i="30"/>
  <c r="L57" i="43"/>
  <c r="K57" i="43" s="1"/>
  <c r="J64" i="30"/>
  <c r="J58" i="43"/>
  <c r="I58" i="43" s="1"/>
  <c r="H65" i="30"/>
  <c r="H59" i="43"/>
  <c r="G59" i="43" s="1"/>
  <c r="F66" i="30"/>
  <c r="F60" i="43"/>
  <c r="E60" i="43" s="1"/>
  <c r="D67" i="30"/>
  <c r="D61" i="43"/>
  <c r="C61" i="43" s="1"/>
  <c r="L67" i="30"/>
  <c r="L61" i="43"/>
  <c r="K61" i="43" s="1"/>
  <c r="J68" i="30"/>
  <c r="J62" i="43"/>
  <c r="I62" i="43" s="1"/>
  <c r="H69" i="30"/>
  <c r="H63" i="43"/>
  <c r="G63" i="43" s="1"/>
  <c r="F70" i="30"/>
  <c r="F64" i="43"/>
  <c r="E64" i="43" s="1"/>
  <c r="L71" i="30"/>
  <c r="L65" i="43"/>
  <c r="K65" i="43" s="1"/>
  <c r="J72" i="30"/>
  <c r="J66" i="43"/>
  <c r="I66" i="43" s="1"/>
  <c r="H73" i="30"/>
  <c r="H67" i="43"/>
  <c r="G67" i="43" s="1"/>
  <c r="F74" i="30"/>
  <c r="F68" i="43"/>
  <c r="E68" i="43" s="1"/>
  <c r="L75" i="30"/>
  <c r="L69" i="43"/>
  <c r="K69" i="43" s="1"/>
  <c r="J76" i="30"/>
  <c r="J70" i="43"/>
  <c r="I70" i="43" s="1"/>
  <c r="H77" i="30"/>
  <c r="H71" i="43"/>
  <c r="G71" i="43" s="1"/>
  <c r="F78" i="30"/>
  <c r="F72" i="43"/>
  <c r="E72" i="43" s="1"/>
  <c r="D79" i="30"/>
  <c r="D73" i="43"/>
  <c r="C73" i="43" s="1"/>
  <c r="L79" i="30"/>
  <c r="L73" i="43"/>
  <c r="K73" i="43" s="1"/>
  <c r="H50" i="30"/>
  <c r="H44" i="43"/>
  <c r="G44" i="43" s="1"/>
  <c r="F51" i="30"/>
  <c r="F45" i="43"/>
  <c r="E45" i="43" s="1"/>
  <c r="L52" i="30"/>
  <c r="L46" i="43"/>
  <c r="K46" i="43" s="1"/>
  <c r="J53" i="30"/>
  <c r="J47" i="43"/>
  <c r="I47" i="43" s="1"/>
  <c r="H54" i="30"/>
  <c r="H48" i="43"/>
  <c r="G48" i="43" s="1"/>
  <c r="F55" i="30"/>
  <c r="F49" i="43"/>
  <c r="E49" i="43" s="1"/>
  <c r="L56" i="30"/>
  <c r="L50" i="43"/>
  <c r="K50" i="43" s="1"/>
  <c r="J57" i="30"/>
  <c r="J51" i="43"/>
  <c r="I51" i="43" s="1"/>
  <c r="H58" i="30"/>
  <c r="H52" i="43"/>
  <c r="G52" i="43" s="1"/>
  <c r="F59" i="30"/>
  <c r="F53" i="43"/>
  <c r="E53" i="43" s="1"/>
  <c r="D60" i="30"/>
  <c r="D54" i="43"/>
  <c r="C54" i="43" s="1"/>
  <c r="L60" i="30"/>
  <c r="L54" i="43"/>
  <c r="K54" i="43" s="1"/>
  <c r="J61" i="30"/>
  <c r="J55" i="43"/>
  <c r="I55" i="43" s="1"/>
  <c r="H62" i="30"/>
  <c r="H56" i="43"/>
  <c r="G56" i="43" s="1"/>
  <c r="F63" i="30"/>
  <c r="F57" i="43"/>
  <c r="E57" i="43" s="1"/>
  <c r="L64" i="30"/>
  <c r="L58" i="43"/>
  <c r="K58" i="43" s="1"/>
  <c r="J65" i="30"/>
  <c r="J59" i="43"/>
  <c r="I59" i="43" s="1"/>
  <c r="H66" i="30"/>
  <c r="H60" i="43"/>
  <c r="G60" i="43" s="1"/>
  <c r="F67" i="30"/>
  <c r="F61" i="43"/>
  <c r="E61" i="43" s="1"/>
  <c r="L68" i="30"/>
  <c r="L62" i="43"/>
  <c r="K62" i="43" s="1"/>
  <c r="J69" i="30"/>
  <c r="J63" i="43"/>
  <c r="I63" i="43" s="1"/>
  <c r="H70" i="30"/>
  <c r="H64" i="43"/>
  <c r="G64" i="43" s="1"/>
  <c r="F71" i="30"/>
  <c r="F65" i="43"/>
  <c r="E65" i="43" s="1"/>
  <c r="L72" i="30"/>
  <c r="L66" i="43"/>
  <c r="K66" i="43" s="1"/>
  <c r="J73" i="30"/>
  <c r="J67" i="43"/>
  <c r="I67" i="43" s="1"/>
  <c r="H74" i="30"/>
  <c r="H68" i="43"/>
  <c r="G68" i="43" s="1"/>
  <c r="F75" i="30"/>
  <c r="F69" i="43"/>
  <c r="E69" i="43" s="1"/>
  <c r="D76" i="30"/>
  <c r="D70" i="43"/>
  <c r="C70" i="43" s="1"/>
  <c r="L76" i="30"/>
  <c r="L70" i="43"/>
  <c r="K70" i="43" s="1"/>
  <c r="J77" i="30"/>
  <c r="J71" i="43"/>
  <c r="I71" i="43" s="1"/>
  <c r="H78" i="30"/>
  <c r="H72" i="43"/>
  <c r="G72" i="43" s="1"/>
  <c r="F79" i="30"/>
  <c r="F73" i="43"/>
  <c r="E73" i="43" s="1"/>
  <c r="J50" i="30"/>
  <c r="J44" i="43"/>
  <c r="I44" i="43" s="1"/>
  <c r="H51" i="30"/>
  <c r="H45" i="43"/>
  <c r="G45" i="43" s="1"/>
  <c r="F52" i="30"/>
  <c r="F46" i="43"/>
  <c r="E46" i="43" s="1"/>
  <c r="D53" i="30"/>
  <c r="D47" i="43"/>
  <c r="C47" i="43" s="1"/>
  <c r="L53" i="30"/>
  <c r="L47" i="43"/>
  <c r="K47" i="43" s="1"/>
  <c r="J54" i="30"/>
  <c r="J48" i="43"/>
  <c r="I48" i="43" s="1"/>
  <c r="H55" i="30"/>
  <c r="H49" i="43"/>
  <c r="G49" i="43" s="1"/>
  <c r="F56" i="30"/>
  <c r="F50" i="43"/>
  <c r="E50" i="43" s="1"/>
  <c r="D57" i="30"/>
  <c r="D51" i="43"/>
  <c r="C51" i="43" s="1"/>
  <c r="L57" i="30"/>
  <c r="L51" i="43"/>
  <c r="K51" i="43" s="1"/>
  <c r="J58" i="30"/>
  <c r="J52" i="43"/>
  <c r="I52" i="43" s="1"/>
  <c r="H59" i="30"/>
  <c r="H53" i="43"/>
  <c r="G53" i="43" s="1"/>
  <c r="F60" i="30"/>
  <c r="F54" i="43"/>
  <c r="E54" i="43" s="1"/>
  <c r="D61" i="30"/>
  <c r="D55" i="43"/>
  <c r="C55" i="43" s="1"/>
  <c r="L61" i="30"/>
  <c r="L55" i="43"/>
  <c r="K55" i="43" s="1"/>
  <c r="J62" i="30"/>
  <c r="J56" i="43"/>
  <c r="I56" i="43" s="1"/>
  <c r="H63" i="30"/>
  <c r="H57" i="43"/>
  <c r="G57" i="43" s="1"/>
  <c r="F64" i="30"/>
  <c r="F58" i="43"/>
  <c r="E58" i="43" s="1"/>
  <c r="D65" i="30"/>
  <c r="D59" i="43"/>
  <c r="C59" i="43" s="1"/>
  <c r="L65" i="30"/>
  <c r="L59" i="43"/>
  <c r="K59" i="43" s="1"/>
  <c r="J66" i="30"/>
  <c r="J60" i="43"/>
  <c r="I60" i="43" s="1"/>
  <c r="H67" i="30"/>
  <c r="H61" i="43"/>
  <c r="G61" i="43" s="1"/>
  <c r="F68" i="30"/>
  <c r="F62" i="43"/>
  <c r="E62" i="43" s="1"/>
  <c r="D69" i="30"/>
  <c r="D63" i="43"/>
  <c r="C63" i="43" s="1"/>
  <c r="L69" i="30"/>
  <c r="L63" i="43"/>
  <c r="K63" i="43" s="1"/>
  <c r="J70" i="30"/>
  <c r="J64" i="43"/>
  <c r="I64" i="43" s="1"/>
  <c r="H71" i="30"/>
  <c r="H65" i="43"/>
  <c r="G65" i="43" s="1"/>
  <c r="F72" i="30"/>
  <c r="F66" i="43"/>
  <c r="E66" i="43" s="1"/>
  <c r="D73" i="30"/>
  <c r="D67" i="43"/>
  <c r="C67" i="43" s="1"/>
  <c r="L73" i="30"/>
  <c r="L67" i="43"/>
  <c r="K67" i="43" s="1"/>
  <c r="J74" i="30"/>
  <c r="J68" i="43"/>
  <c r="I68" i="43" s="1"/>
  <c r="H75" i="30"/>
  <c r="H69" i="43"/>
  <c r="G69" i="43" s="1"/>
  <c r="F76" i="30"/>
  <c r="F70" i="43"/>
  <c r="E70" i="43" s="1"/>
  <c r="D77" i="30"/>
  <c r="D71" i="43"/>
  <c r="C71" i="43" s="1"/>
  <c r="L77" i="30"/>
  <c r="L71" i="43"/>
  <c r="K71" i="43" s="1"/>
  <c r="J78" i="30"/>
  <c r="J72" i="43"/>
  <c r="I72" i="43" s="1"/>
  <c r="H79" i="30"/>
  <c r="H73" i="43"/>
  <c r="G73" i="43" s="1"/>
  <c r="H9" i="30"/>
  <c r="H3" i="43"/>
  <c r="G3" i="43" s="1"/>
  <c r="L11" i="30"/>
  <c r="L5" i="43"/>
  <c r="K5" i="43" s="1"/>
  <c r="J12" i="30"/>
  <c r="J6" i="43"/>
  <c r="I6" i="43" s="1"/>
  <c r="H13" i="30"/>
  <c r="H7" i="43"/>
  <c r="G7" i="43" s="1"/>
  <c r="F14" i="30"/>
  <c r="F8" i="43"/>
  <c r="E8" i="43" s="1"/>
  <c r="D15" i="30"/>
  <c r="D9" i="43"/>
  <c r="C9" i="43" s="1"/>
  <c r="L15" i="30"/>
  <c r="L9" i="43"/>
  <c r="K9" i="43" s="1"/>
  <c r="J16" i="30"/>
  <c r="J10" i="43"/>
  <c r="I10" i="43" s="1"/>
  <c r="H17" i="30"/>
  <c r="H11" i="43"/>
  <c r="G11" i="43" s="1"/>
  <c r="D19" i="30"/>
  <c r="D13" i="43"/>
  <c r="C13" i="43" s="1"/>
  <c r="L19" i="30"/>
  <c r="L13" i="43"/>
  <c r="K13" i="43" s="1"/>
  <c r="J20" i="30"/>
  <c r="J14" i="43"/>
  <c r="I14" i="43" s="1"/>
  <c r="H21" i="30"/>
  <c r="H15" i="43"/>
  <c r="G15" i="43" s="1"/>
  <c r="F22" i="30"/>
  <c r="F16" i="43"/>
  <c r="E16" i="43" s="1"/>
  <c r="L23" i="30"/>
  <c r="L17" i="43"/>
  <c r="K17" i="43" s="1"/>
  <c r="J24" i="30"/>
  <c r="J18" i="43"/>
  <c r="I18" i="43" s="1"/>
  <c r="H25" i="30"/>
  <c r="H19" i="43"/>
  <c r="G19" i="43" s="1"/>
  <c r="L27" i="30"/>
  <c r="L21" i="43"/>
  <c r="K21" i="43" s="1"/>
  <c r="J28" i="30"/>
  <c r="J22" i="43"/>
  <c r="I22" i="43" s="1"/>
  <c r="H29" i="30"/>
  <c r="H23" i="43"/>
  <c r="G23" i="43" s="1"/>
  <c r="D31" i="30"/>
  <c r="D25" i="43"/>
  <c r="C25" i="43" s="1"/>
  <c r="L31" i="30"/>
  <c r="L25" i="43"/>
  <c r="K25" i="43" s="1"/>
  <c r="J32" i="30"/>
  <c r="J26" i="43"/>
  <c r="I26" i="43" s="1"/>
  <c r="H33" i="30"/>
  <c r="H27" i="43"/>
  <c r="G27" i="43" s="1"/>
  <c r="F34" i="30"/>
  <c r="F28" i="43"/>
  <c r="E28" i="43" s="1"/>
  <c r="D35" i="30"/>
  <c r="D29" i="43"/>
  <c r="C29" i="43" s="1"/>
  <c r="L35" i="30"/>
  <c r="L29" i="43"/>
  <c r="K29" i="43" s="1"/>
  <c r="J36" i="30"/>
  <c r="J30" i="43"/>
  <c r="I30" i="43" s="1"/>
  <c r="H37" i="30"/>
  <c r="H31" i="43"/>
  <c r="G31" i="43" s="1"/>
  <c r="F38" i="30"/>
  <c r="F32" i="43"/>
  <c r="E32" i="43" s="1"/>
  <c r="L39" i="30"/>
  <c r="L33" i="43"/>
  <c r="K33" i="43" s="1"/>
  <c r="J40" i="30"/>
  <c r="J34" i="43"/>
  <c r="I34" i="43" s="1"/>
  <c r="H41" i="30"/>
  <c r="H35" i="43"/>
  <c r="G35" i="43" s="1"/>
  <c r="F42" i="30"/>
  <c r="F36" i="43"/>
  <c r="E36" i="43" s="1"/>
  <c r="L43" i="30"/>
  <c r="L37" i="43"/>
  <c r="K37" i="43" s="1"/>
  <c r="J44" i="30"/>
  <c r="J38" i="43"/>
  <c r="I38" i="43" s="1"/>
  <c r="H45" i="30"/>
  <c r="H39" i="43"/>
  <c r="G39" i="43" s="1"/>
  <c r="F46" i="30"/>
  <c r="F40" i="43"/>
  <c r="E40" i="43" s="1"/>
  <c r="D47" i="30"/>
  <c r="D41" i="43"/>
  <c r="C41" i="43" s="1"/>
  <c r="L47" i="30"/>
  <c r="L41" i="43"/>
  <c r="K41" i="43" s="1"/>
  <c r="J48" i="30"/>
  <c r="J42" i="43"/>
  <c r="I42" i="43" s="1"/>
  <c r="H49" i="30"/>
  <c r="H43" i="43"/>
  <c r="G43" i="43" s="1"/>
  <c r="F9" i="30"/>
  <c r="F3" i="43"/>
  <c r="E3" i="43" s="1"/>
  <c r="D10" i="30"/>
  <c r="D4" i="43"/>
  <c r="C4" i="43" s="1"/>
  <c r="L10" i="30"/>
  <c r="L4" i="43"/>
  <c r="K4" i="43" s="1"/>
  <c r="J11" i="30"/>
  <c r="J5" i="43"/>
  <c r="I5" i="43" s="1"/>
  <c r="H12" i="30"/>
  <c r="H6" i="43"/>
  <c r="G6" i="43" s="1"/>
  <c r="F13" i="30"/>
  <c r="F7" i="43"/>
  <c r="E7" i="43" s="1"/>
  <c r="D14" i="30"/>
  <c r="D8" i="43"/>
  <c r="C8" i="43" s="1"/>
  <c r="L14" i="30"/>
  <c r="L8" i="43"/>
  <c r="K8" i="43" s="1"/>
  <c r="J15" i="30"/>
  <c r="J9" i="43"/>
  <c r="I9" i="43" s="1"/>
  <c r="H16" i="30"/>
  <c r="H10" i="43"/>
  <c r="G10" i="43" s="1"/>
  <c r="F17" i="30"/>
  <c r="F11" i="43"/>
  <c r="E11" i="43" s="1"/>
  <c r="D18" i="30"/>
  <c r="D12" i="43"/>
  <c r="C12" i="43" s="1"/>
  <c r="L18" i="30"/>
  <c r="L12" i="43"/>
  <c r="K12" i="43" s="1"/>
  <c r="J19" i="30"/>
  <c r="J13" i="43"/>
  <c r="I13" i="43" s="1"/>
  <c r="H20" i="30"/>
  <c r="H14" i="43"/>
  <c r="G14" i="43" s="1"/>
  <c r="D22" i="30"/>
  <c r="D16" i="43"/>
  <c r="C16" i="43" s="1"/>
  <c r="L22" i="30"/>
  <c r="L16" i="43"/>
  <c r="K16" i="43" s="1"/>
  <c r="J23" i="30"/>
  <c r="J17" i="43"/>
  <c r="I17" i="43" s="1"/>
  <c r="H24" i="30"/>
  <c r="H18" i="43"/>
  <c r="G18" i="43" s="1"/>
  <c r="D26" i="30"/>
  <c r="D20" i="43"/>
  <c r="C20" i="43" s="1"/>
  <c r="L26" i="30"/>
  <c r="L20" i="43"/>
  <c r="K20" i="43" s="1"/>
  <c r="J27" i="30"/>
  <c r="J21" i="43"/>
  <c r="I21" i="43" s="1"/>
  <c r="H28" i="30"/>
  <c r="H22" i="43"/>
  <c r="G22" i="43" s="1"/>
  <c r="F29" i="30"/>
  <c r="F23" i="43"/>
  <c r="E23" i="43" s="1"/>
  <c r="D30" i="30"/>
  <c r="D24" i="43"/>
  <c r="C24" i="43" s="1"/>
  <c r="L30" i="30"/>
  <c r="L24" i="43"/>
  <c r="K24" i="43" s="1"/>
  <c r="J31" i="30"/>
  <c r="J25" i="43"/>
  <c r="I25" i="43" s="1"/>
  <c r="H32" i="30"/>
  <c r="H26" i="43"/>
  <c r="G26" i="43" s="1"/>
  <c r="F33" i="30"/>
  <c r="F27" i="43"/>
  <c r="E27" i="43" s="1"/>
  <c r="D34" i="30"/>
  <c r="D28" i="43"/>
  <c r="C28" i="43" s="1"/>
  <c r="L34" i="30"/>
  <c r="L28" i="43"/>
  <c r="K28" i="43" s="1"/>
  <c r="J35" i="30"/>
  <c r="J29" i="43"/>
  <c r="I29" i="43" s="1"/>
  <c r="H36" i="30"/>
  <c r="H30" i="43"/>
  <c r="G30" i="43" s="1"/>
  <c r="F37" i="30"/>
  <c r="F31" i="43"/>
  <c r="E31" i="43" s="1"/>
  <c r="D38" i="30"/>
  <c r="D32" i="43"/>
  <c r="C32" i="43" s="1"/>
  <c r="L38" i="30"/>
  <c r="L32" i="43"/>
  <c r="K32" i="43" s="1"/>
  <c r="J39" i="30"/>
  <c r="J33" i="43"/>
  <c r="I33" i="43" s="1"/>
  <c r="H40" i="30"/>
  <c r="H34" i="43"/>
  <c r="G34" i="43" s="1"/>
  <c r="D42" i="30"/>
  <c r="D36" i="43"/>
  <c r="C36" i="43" s="1"/>
  <c r="L42" i="30"/>
  <c r="L36" i="43"/>
  <c r="K36" i="43" s="1"/>
  <c r="J43" i="30"/>
  <c r="J37" i="43"/>
  <c r="I37" i="43" s="1"/>
  <c r="H44" i="30"/>
  <c r="H38" i="43"/>
  <c r="G38" i="43" s="1"/>
  <c r="F45" i="30"/>
  <c r="F39" i="43"/>
  <c r="E39" i="43" s="1"/>
  <c r="D46" i="30"/>
  <c r="D40" i="43"/>
  <c r="C40" i="43" s="1"/>
  <c r="L46" i="30"/>
  <c r="L40" i="43"/>
  <c r="K40" i="43" s="1"/>
  <c r="J47" i="30"/>
  <c r="J41" i="43"/>
  <c r="I41" i="43" s="1"/>
  <c r="H48" i="30"/>
  <c r="H42" i="43"/>
  <c r="G42" i="43" s="1"/>
  <c r="F49" i="30"/>
  <c r="F43" i="43"/>
  <c r="E43" i="43" s="1"/>
  <c r="J9" i="30"/>
  <c r="J3" i="43"/>
  <c r="I3" i="43" s="1"/>
  <c r="H10" i="30"/>
  <c r="H4" i="43"/>
  <c r="G4" i="43" s="1"/>
  <c r="F11" i="30"/>
  <c r="F5" i="43"/>
  <c r="E5" i="43" s="1"/>
  <c r="D12" i="30"/>
  <c r="D6" i="43"/>
  <c r="C6" i="43" s="1"/>
  <c r="L12" i="30"/>
  <c r="L6" i="43"/>
  <c r="K6" i="43" s="1"/>
  <c r="J13" i="30"/>
  <c r="J7" i="43"/>
  <c r="I7" i="43" s="1"/>
  <c r="H14" i="30"/>
  <c r="H8" i="43"/>
  <c r="G8" i="43" s="1"/>
  <c r="F15" i="30"/>
  <c r="F9" i="43"/>
  <c r="E9" i="43" s="1"/>
  <c r="L16" i="30"/>
  <c r="L10" i="43"/>
  <c r="K10" i="43" s="1"/>
  <c r="J17" i="30"/>
  <c r="J11" i="43"/>
  <c r="I11" i="43" s="1"/>
  <c r="H18" i="30"/>
  <c r="H12" i="43"/>
  <c r="G12" i="43" s="1"/>
  <c r="F19" i="30"/>
  <c r="F13" i="43"/>
  <c r="E13" i="43" s="1"/>
  <c r="L20" i="30"/>
  <c r="L14" i="43"/>
  <c r="K14" i="43" s="1"/>
  <c r="J21" i="30"/>
  <c r="J15" i="43"/>
  <c r="I15" i="43" s="1"/>
  <c r="H22" i="30"/>
  <c r="H16" i="43"/>
  <c r="G16" i="43" s="1"/>
  <c r="F23" i="30"/>
  <c r="F17" i="43"/>
  <c r="E17" i="43" s="1"/>
  <c r="L24" i="30"/>
  <c r="L18" i="43"/>
  <c r="K18" i="43" s="1"/>
  <c r="J25" i="30"/>
  <c r="J19" i="43"/>
  <c r="I19" i="43" s="1"/>
  <c r="H26" i="30"/>
  <c r="H20" i="43"/>
  <c r="G20" i="43" s="1"/>
  <c r="F27" i="30"/>
  <c r="F21" i="43"/>
  <c r="E21" i="43" s="1"/>
  <c r="L28" i="30"/>
  <c r="L22" i="43"/>
  <c r="K22" i="43" s="1"/>
  <c r="J29" i="30"/>
  <c r="J23" i="43"/>
  <c r="I23" i="43" s="1"/>
  <c r="H30" i="30"/>
  <c r="H24" i="43"/>
  <c r="G24" i="43" s="1"/>
  <c r="F31" i="30"/>
  <c r="F25" i="43"/>
  <c r="E25" i="43" s="1"/>
  <c r="L32" i="30"/>
  <c r="L26" i="43"/>
  <c r="K26" i="43" s="1"/>
  <c r="J33" i="30"/>
  <c r="J27" i="43"/>
  <c r="I27" i="43" s="1"/>
  <c r="H34" i="30"/>
  <c r="H28" i="43"/>
  <c r="G28" i="43" s="1"/>
  <c r="F35" i="30"/>
  <c r="F29" i="43"/>
  <c r="E29" i="43" s="1"/>
  <c r="L36" i="30"/>
  <c r="L30" i="43"/>
  <c r="K30" i="43" s="1"/>
  <c r="J37" i="30"/>
  <c r="J31" i="43"/>
  <c r="I31" i="43" s="1"/>
  <c r="H38" i="30"/>
  <c r="H32" i="43"/>
  <c r="G32" i="43" s="1"/>
  <c r="F39" i="30"/>
  <c r="F33" i="43"/>
  <c r="E33" i="43" s="1"/>
  <c r="L40" i="30"/>
  <c r="L34" i="43"/>
  <c r="K34" i="43" s="1"/>
  <c r="J41" i="30"/>
  <c r="J35" i="43"/>
  <c r="I35" i="43" s="1"/>
  <c r="H42" i="30"/>
  <c r="H36" i="43"/>
  <c r="G36" i="43" s="1"/>
  <c r="F43" i="30"/>
  <c r="F37" i="43"/>
  <c r="E37" i="43" s="1"/>
  <c r="D44" i="30"/>
  <c r="D38" i="43"/>
  <c r="C38" i="43" s="1"/>
  <c r="L44" i="30"/>
  <c r="L38" i="43"/>
  <c r="K38" i="43" s="1"/>
  <c r="J45" i="30"/>
  <c r="J39" i="43"/>
  <c r="I39" i="43" s="1"/>
  <c r="H46" i="30"/>
  <c r="H40" i="43"/>
  <c r="G40" i="43" s="1"/>
  <c r="F47" i="30"/>
  <c r="F41" i="43"/>
  <c r="E41" i="43" s="1"/>
  <c r="L48" i="30"/>
  <c r="L42" i="43"/>
  <c r="K42" i="43" s="1"/>
  <c r="J49" i="30"/>
  <c r="J43" i="43"/>
  <c r="I43" i="43" s="1"/>
  <c r="D9" i="30"/>
  <c r="D3" i="43"/>
  <c r="C3" i="43" s="1"/>
  <c r="L9" i="30"/>
  <c r="L3" i="43"/>
  <c r="K3" i="43" s="1"/>
  <c r="J10" i="30"/>
  <c r="J4" i="43"/>
  <c r="I4" i="43" s="1"/>
  <c r="H11" i="30"/>
  <c r="H5" i="43"/>
  <c r="G5" i="43" s="1"/>
  <c r="F12" i="30"/>
  <c r="F6" i="43"/>
  <c r="E6" i="43" s="1"/>
  <c r="D13" i="30"/>
  <c r="D7" i="43"/>
  <c r="C7" i="43" s="1"/>
  <c r="L13" i="30"/>
  <c r="L7" i="43"/>
  <c r="K7" i="43" s="1"/>
  <c r="J14" i="30"/>
  <c r="J8" i="43"/>
  <c r="I8" i="43" s="1"/>
  <c r="H15" i="30"/>
  <c r="H9" i="43"/>
  <c r="G9" i="43" s="1"/>
  <c r="F16" i="30"/>
  <c r="F10" i="43"/>
  <c r="E10" i="43" s="1"/>
  <c r="D17" i="30"/>
  <c r="D11" i="43"/>
  <c r="C11" i="43" s="1"/>
  <c r="L17" i="30"/>
  <c r="L11" i="43"/>
  <c r="K11" i="43" s="1"/>
  <c r="J18" i="30"/>
  <c r="J12" i="43"/>
  <c r="I12" i="43" s="1"/>
  <c r="H19" i="30"/>
  <c r="H13" i="43"/>
  <c r="G13" i="43" s="1"/>
  <c r="F20" i="30"/>
  <c r="F14" i="43"/>
  <c r="E14" i="43" s="1"/>
  <c r="D21" i="30"/>
  <c r="D15" i="43"/>
  <c r="C15" i="43" s="1"/>
  <c r="L21" i="30"/>
  <c r="L15" i="43"/>
  <c r="K15" i="43" s="1"/>
  <c r="J22" i="30"/>
  <c r="J16" i="43"/>
  <c r="I16" i="43" s="1"/>
  <c r="H23" i="30"/>
  <c r="H17" i="43"/>
  <c r="G17" i="43" s="1"/>
  <c r="F24" i="30"/>
  <c r="F18" i="43"/>
  <c r="E18" i="43" s="1"/>
  <c r="D25" i="30"/>
  <c r="D19" i="43"/>
  <c r="C19" i="43" s="1"/>
  <c r="L25" i="30"/>
  <c r="L19" i="43"/>
  <c r="K19" i="43" s="1"/>
  <c r="J26" i="30"/>
  <c r="J20" i="43"/>
  <c r="I20" i="43" s="1"/>
  <c r="H27" i="30"/>
  <c r="H21" i="43"/>
  <c r="G21" i="43" s="1"/>
  <c r="F28" i="30"/>
  <c r="F22" i="43"/>
  <c r="E22" i="43" s="1"/>
  <c r="D29" i="30"/>
  <c r="D23" i="43"/>
  <c r="C23" i="43" s="1"/>
  <c r="L29" i="30"/>
  <c r="L23" i="43"/>
  <c r="K23" i="43" s="1"/>
  <c r="J30" i="30"/>
  <c r="J24" i="43"/>
  <c r="I24" i="43" s="1"/>
  <c r="H31" i="30"/>
  <c r="H25" i="43"/>
  <c r="G25" i="43" s="1"/>
  <c r="F32" i="30"/>
  <c r="F26" i="43"/>
  <c r="E26" i="43" s="1"/>
  <c r="D33" i="30"/>
  <c r="D27" i="43"/>
  <c r="C27" i="43" s="1"/>
  <c r="L33" i="30"/>
  <c r="L27" i="43"/>
  <c r="K27" i="43" s="1"/>
  <c r="J34" i="30"/>
  <c r="J28" i="43"/>
  <c r="I28" i="43" s="1"/>
  <c r="H35" i="30"/>
  <c r="H29" i="43"/>
  <c r="G29" i="43" s="1"/>
  <c r="F36" i="30"/>
  <c r="F30" i="43"/>
  <c r="E30" i="43" s="1"/>
  <c r="L37" i="30"/>
  <c r="L31" i="43"/>
  <c r="K31" i="43" s="1"/>
  <c r="J38" i="30"/>
  <c r="J32" i="43"/>
  <c r="I32" i="43" s="1"/>
  <c r="H39" i="30"/>
  <c r="H33" i="43"/>
  <c r="G33" i="43" s="1"/>
  <c r="F40" i="30"/>
  <c r="F34" i="43"/>
  <c r="E34" i="43" s="1"/>
  <c r="D41" i="30"/>
  <c r="D35" i="43"/>
  <c r="C35" i="43" s="1"/>
  <c r="L41" i="30"/>
  <c r="L35" i="43"/>
  <c r="K35" i="43" s="1"/>
  <c r="J42" i="30"/>
  <c r="J36" i="43"/>
  <c r="I36" i="43" s="1"/>
  <c r="H43" i="30"/>
  <c r="H37" i="43"/>
  <c r="G37" i="43" s="1"/>
  <c r="F44" i="30"/>
  <c r="F38" i="43"/>
  <c r="E38" i="43" s="1"/>
  <c r="D45" i="30"/>
  <c r="D39" i="43"/>
  <c r="C39" i="43" s="1"/>
  <c r="L45" i="30"/>
  <c r="L39" i="43"/>
  <c r="K39" i="43" s="1"/>
  <c r="J46" i="30"/>
  <c r="J40" i="43"/>
  <c r="I40" i="43" s="1"/>
  <c r="H47" i="30"/>
  <c r="H41" i="43"/>
  <c r="G41" i="43" s="1"/>
  <c r="F48" i="30"/>
  <c r="F42" i="43"/>
  <c r="E42" i="43" s="1"/>
  <c r="D49" i="30"/>
  <c r="D43" i="43"/>
  <c r="C43" i="43" s="1"/>
  <c r="L49" i="30"/>
  <c r="L43" i="43"/>
  <c r="K43" i="43" s="1"/>
  <c r="AI23" i="43"/>
  <c r="AK42" i="43"/>
  <c r="AI14" i="43"/>
  <c r="Y21" i="43"/>
  <c r="AG21" i="43"/>
  <c r="AI22" i="43"/>
  <c r="AI34" i="43"/>
  <c r="AI38" i="43"/>
  <c r="AG42" i="43"/>
  <c r="AK26" i="43"/>
  <c r="W35" i="43"/>
  <c r="W39" i="43"/>
  <c r="W3" i="43"/>
  <c r="W8" i="43"/>
  <c r="W12" i="43"/>
  <c r="W20" i="43"/>
  <c r="W24" i="43"/>
  <c r="W28" i="43"/>
  <c r="W36" i="43"/>
  <c r="W40" i="43"/>
  <c r="W7" i="43"/>
  <c r="W11" i="43"/>
  <c r="W5" i="43"/>
  <c r="W10" i="43"/>
  <c r="W14" i="43"/>
  <c r="W18" i="43"/>
  <c r="W22" i="43"/>
  <c r="W26" i="43"/>
  <c r="W30" i="43"/>
  <c r="W34" i="43"/>
  <c r="W38" i="43"/>
  <c r="W42" i="43"/>
  <c r="W43" i="43"/>
  <c r="W16" i="43"/>
  <c r="W32" i="43"/>
  <c r="W6" i="43"/>
  <c r="W15" i="43"/>
  <c r="W19" i="43"/>
  <c r="W23" i="43"/>
  <c r="W27" i="43"/>
  <c r="W31" i="43"/>
  <c r="W4" i="43"/>
  <c r="W9" i="43"/>
  <c r="W13" i="43"/>
  <c r="W17" i="43"/>
  <c r="W21" i="43"/>
  <c r="W25" i="43"/>
  <c r="W29" i="43"/>
  <c r="W33" i="43"/>
  <c r="W37" i="43"/>
  <c r="W41" i="43"/>
  <c r="B10" i="30"/>
  <c r="B3" i="43"/>
  <c r="C8" i="29"/>
  <c r="T3" i="43"/>
  <c r="V16" i="29"/>
  <c r="V33" i="29"/>
  <c r="V13" i="29"/>
  <c r="V28" i="29"/>
  <c r="V41" i="29"/>
  <c r="V45" i="29"/>
  <c r="V49" i="29"/>
  <c r="V53" i="29"/>
  <c r="V57" i="29"/>
  <c r="V61" i="29"/>
  <c r="V71" i="29"/>
  <c r="V8" i="29"/>
  <c r="V21" i="29"/>
  <c r="V25" i="29"/>
  <c r="V17" i="29"/>
  <c r="V20" i="29"/>
  <c r="V24" i="29"/>
  <c r="V37" i="29"/>
  <c r="V75" i="29"/>
  <c r="V9" i="29"/>
  <c r="V12" i="29"/>
  <c r="V29" i="29"/>
  <c r="V32" i="29"/>
  <c r="V39" i="29"/>
  <c r="V43" i="29"/>
  <c r="V47" i="29"/>
  <c r="V51" i="29"/>
  <c r="V55" i="29"/>
  <c r="V59" i="29"/>
  <c r="V7" i="29"/>
  <c r="V11" i="29"/>
  <c r="V15" i="29"/>
  <c r="V19" i="29"/>
  <c r="V23" i="29"/>
  <c r="V27" i="29"/>
  <c r="V31" i="29"/>
  <c r="V35" i="29"/>
  <c r="V64" i="29"/>
  <c r="V10" i="29"/>
  <c r="V14" i="29"/>
  <c r="V18" i="29"/>
  <c r="V22" i="29"/>
  <c r="V26" i="29"/>
  <c r="V30" i="29"/>
  <c r="V34" i="29"/>
  <c r="V36" i="29"/>
  <c r="V38" i="29"/>
  <c r="V40" i="29"/>
  <c r="V42" i="29"/>
  <c r="V44" i="29"/>
  <c r="V46" i="29"/>
  <c r="V48" i="29"/>
  <c r="V50" i="29"/>
  <c r="V52" i="29"/>
  <c r="V54" i="29"/>
  <c r="V56" i="29"/>
  <c r="V58" i="29"/>
  <c r="V60" i="29"/>
  <c r="V62" i="29"/>
  <c r="V65" i="29"/>
  <c r="V67" i="29"/>
  <c r="V74" i="29"/>
  <c r="V76" i="29"/>
  <c r="V63" i="29"/>
  <c r="V68" i="29"/>
  <c r="V69" i="29"/>
  <c r="V70" i="29"/>
  <c r="V72" i="29"/>
  <c r="V73" i="29"/>
  <c r="V77" i="29"/>
  <c r="B13" i="4"/>
  <c r="B16" i="7"/>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82" i="7" s="1"/>
  <c r="B83" i="7" s="1"/>
  <c r="B84" i="7" s="1"/>
  <c r="B85" i="7" s="1"/>
  <c r="B86" i="7" s="1"/>
  <c r="B87" i="7" s="1"/>
  <c r="B88" i="7" s="1"/>
  <c r="B89" i="7" s="1"/>
  <c r="B90" i="7" s="1"/>
  <c r="B91" i="7" s="1"/>
  <c r="B92" i="7" s="1"/>
  <c r="B93" i="7" s="1"/>
  <c r="B94" i="7" s="1"/>
  <c r="B95" i="7" s="1"/>
  <c r="B6" i="31"/>
  <c r="I6" i="14"/>
  <c r="E83" i="14" s="1"/>
  <c r="D9" i="9"/>
  <c r="L39" i="9" s="1"/>
  <c r="I8" i="12"/>
  <c r="I6" i="20"/>
  <c r="E22" i="20" s="1"/>
  <c r="H10" i="9"/>
  <c r="K21" i="9" s="1"/>
  <c r="I8" i="14"/>
  <c r="I6" i="13"/>
  <c r="E82" i="13" s="1"/>
  <c r="F9" i="9"/>
  <c r="E28" i="9" s="1"/>
  <c r="C24" i="8" s="1"/>
  <c r="I6" i="15"/>
  <c r="E43" i="15" s="1"/>
  <c r="D10" i="9"/>
  <c r="M89" i="9" s="1"/>
  <c r="H6" i="19"/>
  <c r="D8" i="9"/>
  <c r="C27" i="9" s="1"/>
  <c r="I8" i="16"/>
  <c r="I8" i="18"/>
  <c r="K8" i="39"/>
  <c r="I12" i="20"/>
  <c r="I10" i="20"/>
  <c r="I9" i="20"/>
  <c r="I8" i="17"/>
  <c r="I6" i="16"/>
  <c r="E67" i="16" s="1"/>
  <c r="F10" i="9"/>
  <c r="H64" i="9" s="1"/>
  <c r="K6" i="39"/>
  <c r="G98" i="39" s="1"/>
  <c r="I6" i="18"/>
  <c r="E97" i="18" s="1"/>
  <c r="H9" i="9"/>
  <c r="J94" i="9" s="1"/>
  <c r="F8" i="9"/>
  <c r="D31" i="9" s="1"/>
  <c r="I6" i="12"/>
  <c r="E41" i="12" s="1"/>
  <c r="I6" i="17"/>
  <c r="E21" i="17" s="1"/>
  <c r="H8" i="9"/>
  <c r="I63" i="9" s="1"/>
  <c r="I8" i="13"/>
  <c r="I8" i="15"/>
  <c r="I10" i="15" s="1"/>
  <c r="H10" i="19"/>
  <c r="H12" i="19"/>
  <c r="B12" i="5"/>
  <c r="M8" i="4"/>
  <c r="N8" i="4" s="1"/>
  <c r="A19" i="19"/>
  <c r="B19" i="39"/>
  <c r="B19" i="17"/>
  <c r="B19" i="20"/>
  <c r="B19" i="18"/>
  <c r="B19" i="16"/>
  <c r="B19" i="14"/>
  <c r="B19" i="15"/>
  <c r="B19" i="12"/>
  <c r="B19" i="13"/>
  <c r="D31" i="12"/>
  <c r="D94" i="12"/>
  <c r="D78" i="14"/>
  <c r="M24" i="30"/>
  <c r="F26" i="39"/>
  <c r="D33" i="12"/>
  <c r="D45" i="13"/>
  <c r="D21" i="14"/>
  <c r="D51" i="15"/>
  <c r="D65" i="16"/>
  <c r="D37" i="18"/>
  <c r="D33" i="17"/>
  <c r="D19" i="13"/>
  <c r="D33" i="15"/>
  <c r="D97" i="15"/>
  <c r="D83" i="17"/>
  <c r="M36" i="30"/>
  <c r="D30" i="14"/>
  <c r="D36" i="18"/>
  <c r="D36" i="15"/>
  <c r="D48" i="15"/>
  <c r="D48" i="14"/>
  <c r="D60" i="16"/>
  <c r="D62" i="16"/>
  <c r="D62" i="14"/>
  <c r="D68" i="12"/>
  <c r="D80" i="16"/>
  <c r="D86" i="16"/>
  <c r="D88" i="15"/>
  <c r="D92" i="16"/>
  <c r="D92" i="15"/>
  <c r="C94" i="19"/>
  <c r="F94" i="39"/>
  <c r="D94" i="14"/>
  <c r="D33" i="16"/>
  <c r="D81" i="15"/>
  <c r="D81" i="12"/>
  <c r="F40" i="39"/>
  <c r="D40" i="15"/>
  <c r="D49" i="14"/>
  <c r="C49" i="19"/>
  <c r="D56" i="14"/>
  <c r="D56" i="13"/>
  <c r="D56" i="16"/>
  <c r="D56" i="15"/>
  <c r="D79" i="15"/>
  <c r="D79" i="13"/>
  <c r="D40" i="13"/>
  <c r="D63" i="14"/>
  <c r="D81" i="14"/>
  <c r="D54" i="15"/>
  <c r="M25" i="30"/>
  <c r="B37" i="3"/>
  <c r="B38" i="3" s="1"/>
  <c r="B39" i="3" s="1"/>
  <c r="W36" i="3"/>
  <c r="F27" i="39"/>
  <c r="D27" i="17"/>
  <c r="D27" i="12"/>
  <c r="W30" i="3"/>
  <c r="W33" i="3"/>
  <c r="D44" i="16"/>
  <c r="D46" i="13"/>
  <c r="D72" i="13"/>
  <c r="D72" i="12"/>
  <c r="F72" i="39"/>
  <c r="D72" i="18"/>
  <c r="D44" i="13"/>
  <c r="F63" i="39"/>
  <c r="M16" i="30"/>
  <c r="W20" i="3"/>
  <c r="W29" i="3"/>
  <c r="W32" i="3"/>
  <c r="D37" i="14"/>
  <c r="D43" i="16"/>
  <c r="D43" i="13"/>
  <c r="D43" i="18"/>
  <c r="D43" i="14"/>
  <c r="D50" i="18"/>
  <c r="D50" i="16"/>
  <c r="C50" i="19"/>
  <c r="F50" i="39"/>
  <c r="D59" i="14"/>
  <c r="D76" i="15"/>
  <c r="F76" i="39"/>
  <c r="D76" i="12"/>
  <c r="D78" i="17"/>
  <c r="F78" i="39"/>
  <c r="D78" i="15"/>
  <c r="C91" i="19"/>
  <c r="D91" i="15"/>
  <c r="D91" i="12"/>
  <c r="D91" i="16"/>
  <c r="D99" i="14"/>
  <c r="D99" i="15"/>
  <c r="D49" i="12"/>
  <c r="D40" i="16"/>
  <c r="D46" i="17"/>
  <c r="D81" i="18"/>
  <c r="C81" i="19"/>
  <c r="O74" i="30"/>
  <c r="D22" i="12"/>
  <c r="D24" i="15"/>
  <c r="D24" i="16"/>
  <c r="F24" i="39"/>
  <c r="D24" i="14"/>
  <c r="W26" i="3"/>
  <c r="D31" i="18"/>
  <c r="C31" i="19"/>
  <c r="D34" i="15"/>
  <c r="D34" i="18"/>
  <c r="D47" i="12"/>
  <c r="D69" i="16"/>
  <c r="D69" i="13"/>
  <c r="D75" i="18"/>
  <c r="D75" i="12"/>
  <c r="D75" i="16"/>
  <c r="D75" i="14"/>
  <c r="F82" i="39"/>
  <c r="D54" i="13"/>
  <c r="D75" i="13"/>
  <c r="D40" i="14"/>
  <c r="D79" i="14"/>
  <c r="D22" i="15"/>
  <c r="D59" i="15"/>
  <c r="D72" i="15"/>
  <c r="D40" i="18"/>
  <c r="F46" i="39"/>
  <c r="D88" i="18"/>
  <c r="D88" i="14"/>
  <c r="D88" i="13"/>
  <c r="D88" i="16"/>
  <c r="M21" i="30"/>
  <c r="D21" i="15"/>
  <c r="D53" i="13"/>
  <c r="D65" i="15"/>
  <c r="D65" i="12"/>
  <c r="D51" i="12"/>
  <c r="D60" i="12"/>
  <c r="D80" i="12"/>
  <c r="D65" i="13"/>
  <c r="D95" i="13"/>
  <c r="D36" i="14"/>
  <c r="D30" i="15"/>
  <c r="D80" i="15"/>
  <c r="F30" i="39"/>
  <c r="F48" i="39"/>
  <c r="C48" i="19"/>
  <c r="M28" i="30"/>
  <c r="D28" i="30"/>
  <c r="F23" i="39"/>
  <c r="D23" i="17"/>
  <c r="D23" i="14"/>
  <c r="C23" i="19"/>
  <c r="D23" i="16"/>
  <c r="D23" i="18"/>
  <c r="F25" i="39"/>
  <c r="C25" i="19"/>
  <c r="D25" i="17"/>
  <c r="D25" i="14"/>
  <c r="D25" i="18"/>
  <c r="D25" i="12"/>
  <c r="C38" i="19"/>
  <c r="D38" i="17"/>
  <c r="D38" i="13"/>
  <c r="D38" i="16"/>
  <c r="D38" i="12"/>
  <c r="F38" i="39"/>
  <c r="D38" i="18"/>
  <c r="D42" i="18"/>
  <c r="D42" i="15"/>
  <c r="C42" i="19"/>
  <c r="D42" i="13"/>
  <c r="D42" i="14"/>
  <c r="F42" i="39"/>
  <c r="C55" i="19"/>
  <c r="D55" i="14"/>
  <c r="D55" i="17"/>
  <c r="D55" i="18"/>
  <c r="D55" i="13"/>
  <c r="F55" i="39"/>
  <c r="C57" i="19"/>
  <c r="F57" i="39"/>
  <c r="D57" i="17"/>
  <c r="D57" i="16"/>
  <c r="D57" i="14"/>
  <c r="D57" i="12"/>
  <c r="D57" i="13"/>
  <c r="F70" i="39"/>
  <c r="D70" i="18"/>
  <c r="C70" i="19"/>
  <c r="D70" i="17"/>
  <c r="D70" i="13"/>
  <c r="D70" i="15"/>
  <c r="D70" i="12"/>
  <c r="D70" i="16"/>
  <c r="D70" i="14"/>
  <c r="C74" i="19"/>
  <c r="F74" i="39"/>
  <c r="D74" i="17"/>
  <c r="D74" i="16"/>
  <c r="D74" i="15"/>
  <c r="D74" i="18"/>
  <c r="D74" i="12"/>
  <c r="D87" i="16"/>
  <c r="D87" i="14"/>
  <c r="D87" i="18"/>
  <c r="F87" i="39"/>
  <c r="C89" i="19"/>
  <c r="D89" i="16"/>
  <c r="D89" i="17"/>
  <c r="D89" i="14"/>
  <c r="D89" i="12"/>
  <c r="D89" i="18"/>
  <c r="D89" i="15"/>
  <c r="D55" i="12"/>
  <c r="D87" i="13"/>
  <c r="D89" i="13"/>
  <c r="D23" i="15"/>
  <c r="D38" i="15"/>
  <c r="D55" i="15"/>
  <c r="D57" i="15"/>
  <c r="D25" i="16"/>
  <c r="F21" i="30"/>
  <c r="D24" i="30"/>
  <c r="M30" i="30"/>
  <c r="F30" i="30"/>
  <c r="D20" i="18"/>
  <c r="D20" i="15"/>
  <c r="D20" i="13"/>
  <c r="C20" i="19"/>
  <c r="D20" i="14"/>
  <c r="C29" i="19"/>
  <c r="F29" i="39"/>
  <c r="D29" i="16"/>
  <c r="D29" i="17"/>
  <c r="D29" i="13"/>
  <c r="D29" i="18"/>
  <c r="C32" i="19"/>
  <c r="D32" i="18"/>
  <c r="D32" i="16"/>
  <c r="D32" i="15"/>
  <c r="D32" i="13"/>
  <c r="D32" i="17"/>
  <c r="D32" i="14"/>
  <c r="D32" i="12"/>
  <c r="D35" i="18"/>
  <c r="C35" i="19"/>
  <c r="F35" i="39"/>
  <c r="D35" i="17"/>
  <c r="D35" i="15"/>
  <c r="D35" i="13"/>
  <c r="D35" i="12"/>
  <c r="C52" i="19"/>
  <c r="F52" i="39"/>
  <c r="D52" i="18"/>
  <c r="D52" i="17"/>
  <c r="D52" i="16"/>
  <c r="D52" i="15"/>
  <c r="D52" i="12"/>
  <c r="C61" i="19"/>
  <c r="D61" i="15"/>
  <c r="D61" i="17"/>
  <c r="D61" i="12"/>
  <c r="D61" i="14"/>
  <c r="D61" i="18"/>
  <c r="F61" i="39"/>
  <c r="C64" i="19"/>
  <c r="D64" i="17"/>
  <c r="D64" i="15"/>
  <c r="F64" i="39"/>
  <c r="D64" i="18"/>
  <c r="D64" i="16"/>
  <c r="C67" i="19"/>
  <c r="F67" i="39"/>
  <c r="D67" i="17"/>
  <c r="D67" i="13"/>
  <c r="D67" i="15"/>
  <c r="D67" i="18"/>
  <c r="D67" i="14"/>
  <c r="D67" i="12"/>
  <c r="C84" i="19"/>
  <c r="D84" i="18"/>
  <c r="D84" i="16"/>
  <c r="D84" i="13"/>
  <c r="D84" i="15"/>
  <c r="D84" i="14"/>
  <c r="D84" i="12"/>
  <c r="D93" i="18"/>
  <c r="D93" i="17"/>
  <c r="D93" i="15"/>
  <c r="F93" i="39"/>
  <c r="D93" i="16"/>
  <c r="D93" i="13"/>
  <c r="D93" i="12"/>
  <c r="C93" i="19"/>
  <c r="C96" i="19"/>
  <c r="F96" i="39"/>
  <c r="D96" i="18"/>
  <c r="D96" i="17"/>
  <c r="D96" i="15"/>
  <c r="D96" i="16"/>
  <c r="D96" i="13"/>
  <c r="D96" i="12"/>
  <c r="D96" i="14"/>
  <c r="F99" i="39"/>
  <c r="C99" i="19"/>
  <c r="D99" i="18"/>
  <c r="D99" i="17"/>
  <c r="D99" i="13"/>
  <c r="D99" i="16"/>
  <c r="D99" i="12"/>
  <c r="D23" i="12"/>
  <c r="D38" i="14"/>
  <c r="D74" i="14"/>
  <c r="D93" i="14"/>
  <c r="D29" i="15"/>
  <c r="D55" i="16"/>
  <c r="D61" i="16"/>
  <c r="D42" i="17"/>
  <c r="D84" i="17"/>
  <c r="D87" i="17"/>
  <c r="D57" i="18"/>
  <c r="F89" i="39"/>
  <c r="M10" i="30"/>
  <c r="M18" i="30"/>
  <c r="M32" i="30"/>
  <c r="M34" i="30"/>
  <c r="D37" i="30"/>
  <c r="M37" i="30"/>
  <c r="D22" i="18"/>
  <c r="D22" i="16"/>
  <c r="C22" i="19"/>
  <c r="D22" i="17"/>
  <c r="D22" i="13"/>
  <c r="C26" i="19"/>
  <c r="D26" i="18"/>
  <c r="D26" i="13"/>
  <c r="D26" i="15"/>
  <c r="D26" i="14"/>
  <c r="D26" i="17"/>
  <c r="C39" i="19"/>
  <c r="D39" i="14"/>
  <c r="F39" i="39"/>
  <c r="D39" i="13"/>
  <c r="D39" i="12"/>
  <c r="D39" i="16"/>
  <c r="D39" i="18"/>
  <c r="C41" i="19"/>
  <c r="F41" i="39"/>
  <c r="D41" i="18"/>
  <c r="D41" i="17"/>
  <c r="D41" i="14"/>
  <c r="D41" i="13"/>
  <c r="C54" i="19"/>
  <c r="D54" i="18"/>
  <c r="D54" i="17"/>
  <c r="D54" i="12"/>
  <c r="D54" i="14"/>
  <c r="F54" i="39"/>
  <c r="D54" i="16"/>
  <c r="C58" i="19"/>
  <c r="D58" i="16"/>
  <c r="D58" i="13"/>
  <c r="D58" i="18"/>
  <c r="D58" i="12"/>
  <c r="F58" i="39"/>
  <c r="F71" i="39"/>
  <c r="D71" i="17"/>
  <c r="D71" i="14"/>
  <c r="D71" i="15"/>
  <c r="D71" i="12"/>
  <c r="C71" i="19"/>
  <c r="D71" i="18"/>
  <c r="C73" i="19"/>
  <c r="D73" i="16"/>
  <c r="D73" i="15"/>
  <c r="D73" i="14"/>
  <c r="D73" i="13"/>
  <c r="D73" i="18"/>
  <c r="F73" i="39"/>
  <c r="D73" i="17"/>
  <c r="D73" i="12"/>
  <c r="C86" i="19"/>
  <c r="F86" i="39"/>
  <c r="D86" i="17"/>
  <c r="D86" i="13"/>
  <c r="D86" i="18"/>
  <c r="D90" i="18"/>
  <c r="F90" i="39"/>
  <c r="D90" i="13"/>
  <c r="D90" i="14"/>
  <c r="C90" i="19"/>
  <c r="D90" i="17"/>
  <c r="D90" i="12"/>
  <c r="D87" i="12"/>
  <c r="D52" i="13"/>
  <c r="D61" i="13"/>
  <c r="D64" i="13"/>
  <c r="D35" i="14"/>
  <c r="D58" i="14"/>
  <c r="D64" i="14"/>
  <c r="D86" i="14"/>
  <c r="D41" i="15"/>
  <c r="D87" i="15"/>
  <c r="D90" i="15"/>
  <c r="D42" i="16"/>
  <c r="D39" i="17"/>
  <c r="F10" i="30"/>
  <c r="M12" i="30"/>
  <c r="M14" i="30"/>
  <c r="F25" i="30"/>
  <c r="M26" i="30"/>
  <c r="F26" i="30"/>
  <c r="C19" i="19"/>
  <c r="D19" i="18"/>
  <c r="D19" i="16"/>
  <c r="D19" i="14"/>
  <c r="D19" i="15"/>
  <c r="F19" i="39"/>
  <c r="C36" i="19"/>
  <c r="D36" i="13"/>
  <c r="D36" i="16"/>
  <c r="F36" i="39"/>
  <c r="D36" i="12"/>
  <c r="C45" i="19"/>
  <c r="F45" i="39"/>
  <c r="D45" i="17"/>
  <c r="D45" i="15"/>
  <c r="D45" i="16"/>
  <c r="D45" i="12"/>
  <c r="D45" i="18"/>
  <c r="D48" i="17"/>
  <c r="D48" i="18"/>
  <c r="D48" i="16"/>
  <c r="D48" i="13"/>
  <c r="C51" i="19"/>
  <c r="D51" i="16"/>
  <c r="F51" i="39"/>
  <c r="D51" i="18"/>
  <c r="D51" i="14"/>
  <c r="D51" i="17"/>
  <c r="D51" i="13"/>
  <c r="C68" i="19"/>
  <c r="F68" i="39"/>
  <c r="D68" i="17"/>
  <c r="D68" i="16"/>
  <c r="D68" i="18"/>
  <c r="D68" i="15"/>
  <c r="D68" i="13"/>
  <c r="D68" i="14"/>
  <c r="F77" i="39"/>
  <c r="D77" i="15"/>
  <c r="C77" i="19"/>
  <c r="D77" i="12"/>
  <c r="D77" i="18"/>
  <c r="D77" i="17"/>
  <c r="D77" i="13"/>
  <c r="D77" i="16"/>
  <c r="D77" i="14"/>
  <c r="F80" i="39"/>
  <c r="D80" i="18"/>
  <c r="D80" i="17"/>
  <c r="D80" i="14"/>
  <c r="C80" i="19"/>
  <c r="C83" i="19"/>
  <c r="F83" i="39"/>
  <c r="D83" i="18"/>
  <c r="D83" i="16"/>
  <c r="D83" i="15"/>
  <c r="D83" i="12"/>
  <c r="D29" i="12"/>
  <c r="D42" i="12"/>
  <c r="D48" i="12"/>
  <c r="D64" i="12"/>
  <c r="D86" i="12"/>
  <c r="D23" i="13"/>
  <c r="D25" i="13"/>
  <c r="D71" i="13"/>
  <c r="D74" i="13"/>
  <c r="D80" i="13"/>
  <c r="D83" i="13"/>
  <c r="D29" i="14"/>
  <c r="D45" i="14"/>
  <c r="D25" i="15"/>
  <c r="D39" i="15"/>
  <c r="D58" i="15"/>
  <c r="D86" i="15"/>
  <c r="D20" i="16"/>
  <c r="D26" i="16"/>
  <c r="D35" i="16"/>
  <c r="D41" i="16"/>
  <c r="D71" i="16"/>
  <c r="D19" i="17"/>
  <c r="D20" i="17"/>
  <c r="D36" i="17"/>
  <c r="D58" i="17"/>
  <c r="F22" i="39"/>
  <c r="F32" i="39"/>
  <c r="F84" i="39"/>
  <c r="C87" i="19"/>
  <c r="M40" i="30"/>
  <c r="M41" i="30"/>
  <c r="M52" i="30"/>
  <c r="M56" i="30"/>
  <c r="M57" i="30"/>
  <c r="M68" i="30"/>
  <c r="M72" i="30"/>
  <c r="M73" i="30"/>
  <c r="D21" i="18"/>
  <c r="C21" i="19"/>
  <c r="D21" i="16"/>
  <c r="W22" i="3"/>
  <c r="W25" i="3"/>
  <c r="D28" i="15"/>
  <c r="D28" i="18"/>
  <c r="D28" i="14"/>
  <c r="D28" i="13"/>
  <c r="W28" i="3"/>
  <c r="D31" i="17"/>
  <c r="D31" i="16"/>
  <c r="D31" i="15"/>
  <c r="F31" i="39"/>
  <c r="C34" i="19"/>
  <c r="F34" i="39"/>
  <c r="D34" i="17"/>
  <c r="D34" i="16"/>
  <c r="D34" i="14"/>
  <c r="D34" i="13"/>
  <c r="F37" i="39"/>
  <c r="D37" i="16"/>
  <c r="D37" i="15"/>
  <c r="D37" i="17"/>
  <c r="D37" i="12"/>
  <c r="F44" i="39"/>
  <c r="D44" i="18"/>
  <c r="C44" i="19"/>
  <c r="D44" i="17"/>
  <c r="D44" i="15"/>
  <c r="D44" i="14"/>
  <c r="C47" i="19"/>
  <c r="F47" i="39"/>
  <c r="D47" i="18"/>
  <c r="D47" i="17"/>
  <c r="D47" i="16"/>
  <c r="D47" i="15"/>
  <c r="D50" i="15"/>
  <c r="D50" i="14"/>
  <c r="D53" i="18"/>
  <c r="D53" i="17"/>
  <c r="D53" i="15"/>
  <c r="F53" i="39"/>
  <c r="C60" i="19"/>
  <c r="D60" i="17"/>
  <c r="D60" i="14"/>
  <c r="D60" i="13"/>
  <c r="D63" i="16"/>
  <c r="C63" i="19"/>
  <c r="D63" i="15"/>
  <c r="C66" i="19"/>
  <c r="D66" i="18"/>
  <c r="D66" i="15"/>
  <c r="D66" i="14"/>
  <c r="D66" i="13"/>
  <c r="C69" i="19"/>
  <c r="D69" i="17"/>
  <c r="D69" i="15"/>
  <c r="D69" i="12"/>
  <c r="C76" i="19"/>
  <c r="D76" i="14"/>
  <c r="F79" i="39"/>
  <c r="D79" i="18"/>
  <c r="D79" i="16"/>
  <c r="C79" i="19"/>
  <c r="C82" i="19"/>
  <c r="D82" i="18"/>
  <c r="D82" i="17"/>
  <c r="D82" i="14"/>
  <c r="C85" i="19"/>
  <c r="D85" i="18"/>
  <c r="D85" i="15"/>
  <c r="D85" i="16"/>
  <c r="D92" i="18"/>
  <c r="D92" i="17"/>
  <c r="F92" i="39"/>
  <c r="D92" i="14"/>
  <c r="D92" i="13"/>
  <c r="D95" i="18"/>
  <c r="D95" i="16"/>
  <c r="D95" i="15"/>
  <c r="D95" i="12"/>
  <c r="D98" i="18"/>
  <c r="C98" i="19"/>
  <c r="D98" i="16"/>
  <c r="D98" i="15"/>
  <c r="D98" i="14"/>
  <c r="D98" i="13"/>
  <c r="D98" i="12"/>
  <c r="D44" i="12"/>
  <c r="D63" i="12"/>
  <c r="D66" i="12"/>
  <c r="D79" i="12"/>
  <c r="D82" i="12"/>
  <c r="D85" i="12"/>
  <c r="D92" i="12"/>
  <c r="D37" i="13"/>
  <c r="D47" i="13"/>
  <c r="D63" i="13"/>
  <c r="D47" i="14"/>
  <c r="D69" i="14"/>
  <c r="D28" i="16"/>
  <c r="D53" i="16"/>
  <c r="D66" i="16"/>
  <c r="D76" i="16"/>
  <c r="D82" i="16"/>
  <c r="D98" i="17"/>
  <c r="D60" i="18"/>
  <c r="F21" i="39"/>
  <c r="F66" i="39"/>
  <c r="F69" i="39"/>
  <c r="F85" i="39"/>
  <c r="C53" i="19"/>
  <c r="C92" i="19"/>
  <c r="C95" i="19"/>
  <c r="M9" i="30"/>
  <c r="M20" i="30"/>
  <c r="D40" i="30"/>
  <c r="F41" i="30"/>
  <c r="M42" i="30"/>
  <c r="M44" i="30"/>
  <c r="M46" i="30"/>
  <c r="M48" i="30"/>
  <c r="D56" i="30"/>
  <c r="F57" i="30"/>
  <c r="M58" i="30"/>
  <c r="M60" i="30"/>
  <c r="M62" i="30"/>
  <c r="M64" i="30"/>
  <c r="D72" i="30"/>
  <c r="F73" i="30"/>
  <c r="M74" i="30"/>
  <c r="M76" i="30"/>
  <c r="M78" i="30"/>
  <c r="W18" i="3"/>
  <c r="W21" i="3"/>
  <c r="C24" i="19"/>
  <c r="D24" i="18"/>
  <c r="D24" i="12"/>
  <c r="W24" i="3"/>
  <c r="C27" i="19"/>
  <c r="D27" i="18"/>
  <c r="D27" i="16"/>
  <c r="D27" i="15"/>
  <c r="D27" i="13"/>
  <c r="D30" i="18"/>
  <c r="D30" i="16"/>
  <c r="D30" i="13"/>
  <c r="D30" i="12"/>
  <c r="C33" i="19"/>
  <c r="F33" i="39"/>
  <c r="W34" i="3"/>
  <c r="C40" i="19"/>
  <c r="D40" i="12"/>
  <c r="F43" i="39"/>
  <c r="D46" i="18"/>
  <c r="C46" i="19"/>
  <c r="D46" i="16"/>
  <c r="D46" i="15"/>
  <c r="D46" i="12"/>
  <c r="D49" i="18"/>
  <c r="D49" i="17"/>
  <c r="F49" i="39"/>
  <c r="D49" i="16"/>
  <c r="D49" i="13"/>
  <c r="F56" i="39"/>
  <c r="C56" i="19"/>
  <c r="D56" i="18"/>
  <c r="D56" i="17"/>
  <c r="F59" i="39"/>
  <c r="D59" i="18"/>
  <c r="D59" i="17"/>
  <c r="D59" i="16"/>
  <c r="D59" i="13"/>
  <c r="C62" i="19"/>
  <c r="F62" i="39"/>
  <c r="D62" i="17"/>
  <c r="D62" i="15"/>
  <c r="D62" i="13"/>
  <c r="F65" i="39"/>
  <c r="D65" i="18"/>
  <c r="C65" i="19"/>
  <c r="D65" i="17"/>
  <c r="C72" i="19"/>
  <c r="D72" i="16"/>
  <c r="C75" i="19"/>
  <c r="F75" i="39"/>
  <c r="D75" i="17"/>
  <c r="D75" i="15"/>
  <c r="D78" i="18"/>
  <c r="C78" i="19"/>
  <c r="F81" i="39"/>
  <c r="D81" i="13"/>
  <c r="C88" i="19"/>
  <c r="F88" i="39"/>
  <c r="D88" i="17"/>
  <c r="D88" i="12"/>
  <c r="D91" i="18"/>
  <c r="F91" i="39"/>
  <c r="D91" i="17"/>
  <c r="D91" i="13"/>
  <c r="D94" i="18"/>
  <c r="D94" i="17"/>
  <c r="D94" i="16"/>
  <c r="D94" i="15"/>
  <c r="D94" i="13"/>
  <c r="C97" i="19"/>
  <c r="D97" i="17"/>
  <c r="D97" i="16"/>
  <c r="D97" i="12"/>
  <c r="D28" i="12"/>
  <c r="D43" i="12"/>
  <c r="D53" i="12"/>
  <c r="D56" i="12"/>
  <c r="D62" i="12"/>
  <c r="D78" i="12"/>
  <c r="D21" i="13"/>
  <c r="D33" i="13"/>
  <c r="D50" i="13"/>
  <c r="D76" i="13"/>
  <c r="D78" i="13"/>
  <c r="D85" i="13"/>
  <c r="D97" i="13"/>
  <c r="D27" i="14"/>
  <c r="D31" i="14"/>
  <c r="D33" i="14"/>
  <c r="D46" i="14"/>
  <c r="D53" i="14"/>
  <c r="D72" i="14"/>
  <c r="D91" i="14"/>
  <c r="D95" i="14"/>
  <c r="D97" i="14"/>
  <c r="D49" i="15"/>
  <c r="D82" i="15"/>
  <c r="D78" i="16"/>
  <c r="D81" i="16"/>
  <c r="D24" i="17"/>
  <c r="D28" i="17"/>
  <c r="D30" i="17"/>
  <c r="D40" i="17"/>
  <c r="D43" i="17"/>
  <c r="D50" i="17"/>
  <c r="D63" i="17"/>
  <c r="D72" i="17"/>
  <c r="D76" i="17"/>
  <c r="D79" i="17"/>
  <c r="D81" i="17"/>
  <c r="D85" i="17"/>
  <c r="D62" i="18"/>
  <c r="D63" i="18"/>
  <c r="D69" i="18"/>
  <c r="D76" i="18"/>
  <c r="F60" i="39"/>
  <c r="F95" i="39"/>
  <c r="F97" i="39"/>
  <c r="C28" i="19"/>
  <c r="C43" i="19"/>
  <c r="C59" i="19"/>
  <c r="O17" i="30"/>
  <c r="O23" i="30"/>
  <c r="M23" i="30"/>
  <c r="O24" i="30"/>
  <c r="O39" i="30"/>
  <c r="M39" i="30"/>
  <c r="O46" i="30"/>
  <c r="O49" i="30"/>
  <c r="M50" i="30"/>
  <c r="M53" i="30"/>
  <c r="O55" i="30"/>
  <c r="M55" i="30"/>
  <c r="O56" i="30"/>
  <c r="O62" i="30"/>
  <c r="O65" i="30"/>
  <c r="M66" i="30"/>
  <c r="M69" i="30"/>
  <c r="O71" i="30"/>
  <c r="M71" i="30"/>
  <c r="O72" i="30"/>
  <c r="O78" i="30"/>
  <c r="O11" i="30"/>
  <c r="M11" i="30"/>
  <c r="O12" i="30"/>
  <c r="D16" i="30"/>
  <c r="F18" i="30"/>
  <c r="O18" i="30"/>
  <c r="O21" i="30"/>
  <c r="M22" i="30"/>
  <c r="D23" i="30"/>
  <c r="O27" i="30"/>
  <c r="M27" i="30"/>
  <c r="O28" i="30"/>
  <c r="D32" i="30"/>
  <c r="O34" i="30"/>
  <c r="O37" i="30"/>
  <c r="M38" i="30"/>
  <c r="D39" i="30"/>
  <c r="O43" i="30"/>
  <c r="M43" i="30"/>
  <c r="O44" i="30"/>
  <c r="D48" i="30"/>
  <c r="O50" i="30"/>
  <c r="O53" i="30"/>
  <c r="M54" i="30"/>
  <c r="D55" i="30"/>
  <c r="O59" i="30"/>
  <c r="M59" i="30"/>
  <c r="O60" i="30"/>
  <c r="D64" i="30"/>
  <c r="O66" i="30"/>
  <c r="O69" i="30"/>
  <c r="M70" i="30"/>
  <c r="D71" i="30"/>
  <c r="O75" i="30"/>
  <c r="M75" i="30"/>
  <c r="O76" i="30"/>
  <c r="O9" i="30"/>
  <c r="D11" i="30"/>
  <c r="M13" i="30"/>
  <c r="O15" i="30"/>
  <c r="M15" i="30"/>
  <c r="O16" i="30"/>
  <c r="D20" i="30"/>
  <c r="O22" i="30"/>
  <c r="O25" i="30"/>
  <c r="D27" i="30"/>
  <c r="M29" i="30"/>
  <c r="O31" i="30"/>
  <c r="M31" i="30"/>
  <c r="O32" i="30"/>
  <c r="D36" i="30"/>
  <c r="O38" i="30"/>
  <c r="O41" i="30"/>
  <c r="D43" i="30"/>
  <c r="M45" i="30"/>
  <c r="O47" i="30"/>
  <c r="M47" i="30"/>
  <c r="O48" i="30"/>
  <c r="D52" i="30"/>
  <c r="O54" i="30"/>
  <c r="O57" i="30"/>
  <c r="D59" i="30"/>
  <c r="M61" i="30"/>
  <c r="O63" i="30"/>
  <c r="M63" i="30"/>
  <c r="O64" i="30"/>
  <c r="D68" i="30"/>
  <c r="O70" i="30"/>
  <c r="O73" i="30"/>
  <c r="D75" i="30"/>
  <c r="M77" i="30"/>
  <c r="O79" i="30"/>
  <c r="M79" i="30"/>
  <c r="W19" i="3"/>
  <c r="W23" i="3"/>
  <c r="W27" i="3"/>
  <c r="W31" i="3"/>
  <c r="W35" i="3"/>
  <c r="O14" i="30"/>
  <c r="O30" i="30"/>
  <c r="O33" i="30"/>
  <c r="O40" i="30"/>
  <c r="O10" i="30"/>
  <c r="O13" i="30"/>
  <c r="M17" i="30"/>
  <c r="O19" i="30"/>
  <c r="M19" i="30"/>
  <c r="O20" i="30"/>
  <c r="O26" i="30"/>
  <c r="O29" i="30"/>
  <c r="M33" i="30"/>
  <c r="O35" i="30"/>
  <c r="M35" i="30"/>
  <c r="O36" i="30"/>
  <c r="O42" i="30"/>
  <c r="O45" i="30"/>
  <c r="M49" i="30"/>
  <c r="O51" i="30"/>
  <c r="M51" i="30"/>
  <c r="O52" i="30"/>
  <c r="O58" i="30"/>
  <c r="O61" i="30"/>
  <c r="M65" i="30"/>
  <c r="O67" i="30"/>
  <c r="M67" i="30"/>
  <c r="O68" i="30"/>
  <c r="O77" i="30"/>
  <c r="AH32" i="11" l="1"/>
  <c r="AF29" i="11"/>
  <c r="E20" i="12"/>
  <c r="B14" i="4"/>
  <c r="B15" i="4" s="1"/>
  <c r="B16" i="4" s="1"/>
  <c r="B17" i="4" s="1"/>
  <c r="B18" i="4" s="1"/>
  <c r="B19" i="4" s="1"/>
  <c r="B20" i="4" s="1"/>
  <c r="B21" i="4" s="1"/>
  <c r="B22" i="4" s="1"/>
  <c r="B23" i="4" s="1"/>
  <c r="B24" i="4" s="1"/>
  <c r="B25" i="4" s="1"/>
  <c r="B26" i="4" s="1"/>
  <c r="B27" i="4" s="1"/>
  <c r="B28" i="4" s="1"/>
  <c r="B29" i="4" s="1"/>
  <c r="B30" i="4" s="1"/>
  <c r="B31" i="4" s="1"/>
  <c r="B32" i="4" s="1"/>
  <c r="B33" i="4" s="1"/>
  <c r="B34" i="4" s="1"/>
  <c r="B35" i="4" s="1"/>
  <c r="B36" i="4" s="1"/>
  <c r="B37" i="4" s="1"/>
  <c r="B38" i="4" s="1"/>
  <c r="B39" i="4" s="1"/>
  <c r="B40" i="4" s="1"/>
  <c r="B41" i="4" s="1"/>
  <c r="B42" i="4" s="1"/>
  <c r="B43" i="4" s="1"/>
  <c r="B44" i="4" s="1"/>
  <c r="B45" i="4" s="1"/>
  <c r="B46" i="4" s="1"/>
  <c r="B47" i="4" s="1"/>
  <c r="B48" i="4" s="1"/>
  <c r="B49" i="4" s="1"/>
  <c r="B50" i="4" s="1"/>
  <c r="B51" i="4" s="1"/>
  <c r="B52" i="4" s="1"/>
  <c r="B53" i="4" s="1"/>
  <c r="B54" i="4" s="1"/>
  <c r="B55" i="4" s="1"/>
  <c r="B56" i="4" s="1"/>
  <c r="B57" i="4" s="1"/>
  <c r="B58" i="4" s="1"/>
  <c r="B59" i="4" s="1"/>
  <c r="B60" i="4" s="1"/>
  <c r="B61" i="4" s="1"/>
  <c r="B62" i="4" s="1"/>
  <c r="B63" i="4" s="1"/>
  <c r="B64" i="4" s="1"/>
  <c r="B65" i="4" s="1"/>
  <c r="B66" i="4" s="1"/>
  <c r="B67" i="4" s="1"/>
  <c r="B68" i="4" s="1"/>
  <c r="B69" i="4" s="1"/>
  <c r="B70" i="4" s="1"/>
  <c r="B71" i="4" s="1"/>
  <c r="B72" i="4" s="1"/>
  <c r="B73" i="4" s="1"/>
  <c r="B74" i="4" s="1"/>
  <c r="B75" i="4" s="1"/>
  <c r="B76" i="4" s="1"/>
  <c r="B77" i="4" s="1"/>
  <c r="B78" i="4" s="1"/>
  <c r="B79" i="4" s="1"/>
  <c r="B80" i="4" s="1"/>
  <c r="B81" i="4" s="1"/>
  <c r="B82" i="4" s="1"/>
  <c r="B83" i="4" s="1"/>
  <c r="B84" i="4" s="1"/>
  <c r="B85" i="4" s="1"/>
  <c r="B86" i="4" s="1"/>
  <c r="B87" i="4" s="1"/>
  <c r="B88" i="4" s="1"/>
  <c r="B89" i="4" s="1"/>
  <c r="B90" i="4" s="1"/>
  <c r="B91" i="4" s="1"/>
  <c r="B92" i="4" s="1"/>
  <c r="AB13" i="4"/>
  <c r="AC13" i="4"/>
  <c r="H6" i="31"/>
  <c r="N44" i="43"/>
  <c r="B27" i="31"/>
  <c r="B25" i="31"/>
  <c r="B38" i="31"/>
  <c r="F47" i="31"/>
  <c r="B11" i="31"/>
  <c r="B9" i="31"/>
  <c r="B34" i="31"/>
  <c r="H47" i="31"/>
  <c r="B45" i="31"/>
  <c r="B28" i="31"/>
  <c r="B32" i="31"/>
  <c r="B31" i="31"/>
  <c r="B29" i="31"/>
  <c r="B24" i="31"/>
  <c r="B43" i="31"/>
  <c r="B19" i="31"/>
  <c r="B41" i="31"/>
  <c r="B21" i="31"/>
  <c r="B18" i="31"/>
  <c r="B12" i="31"/>
  <c r="B10" i="31"/>
  <c r="AA57" i="7"/>
  <c r="AA58" i="7" s="1"/>
  <c r="B35" i="31"/>
  <c r="B15" i="31"/>
  <c r="B37" i="31"/>
  <c r="B13" i="31"/>
  <c r="B14" i="31"/>
  <c r="B44" i="31"/>
  <c r="B8" i="31"/>
  <c r="B40" i="31"/>
  <c r="B20" i="31"/>
  <c r="B46" i="31"/>
  <c r="B26" i="31"/>
  <c r="B39" i="31"/>
  <c r="B23" i="31"/>
  <c r="B7" i="31"/>
  <c r="B33" i="31"/>
  <c r="B17" i="31"/>
  <c r="B30" i="31"/>
  <c r="B36" i="31"/>
  <c r="B16" i="31"/>
  <c r="B42" i="31"/>
  <c r="B22" i="31"/>
  <c r="G39" i="39"/>
  <c r="G41" i="39"/>
  <c r="K19" i="9"/>
  <c r="E22" i="14"/>
  <c r="G83" i="39"/>
  <c r="E44" i="14"/>
  <c r="K73" i="9"/>
  <c r="K36" i="9"/>
  <c r="L86" i="9"/>
  <c r="H92" i="9"/>
  <c r="G65" i="39"/>
  <c r="G99" i="39"/>
  <c r="G92" i="39"/>
  <c r="E55" i="14"/>
  <c r="G56" i="39"/>
  <c r="G43" i="39"/>
  <c r="E75" i="14"/>
  <c r="M53" i="9"/>
  <c r="M70" i="9"/>
  <c r="E79" i="20"/>
  <c r="G79" i="20" s="1"/>
  <c r="E75" i="20"/>
  <c r="F75" i="20" s="1"/>
  <c r="M46" i="9"/>
  <c r="M57" i="9"/>
  <c r="M37" i="9"/>
  <c r="G60" i="39"/>
  <c r="M86" i="9"/>
  <c r="G69" i="39"/>
  <c r="E31" i="13"/>
  <c r="M77" i="9"/>
  <c r="K87" i="9"/>
  <c r="M31" i="9"/>
  <c r="M88" i="9"/>
  <c r="K82" i="9"/>
  <c r="E63" i="16"/>
  <c r="E90" i="16"/>
  <c r="E71" i="16"/>
  <c r="E55" i="16"/>
  <c r="E70" i="16"/>
  <c r="E80" i="16"/>
  <c r="E31" i="16"/>
  <c r="E22" i="16"/>
  <c r="E87" i="16"/>
  <c r="M81" i="9"/>
  <c r="M52" i="9"/>
  <c r="M87" i="9"/>
  <c r="M95" i="9"/>
  <c r="M62" i="9"/>
  <c r="M20" i="9"/>
  <c r="K75" i="9"/>
  <c r="E33" i="18"/>
  <c r="N3" i="43"/>
  <c r="F82" i="9"/>
  <c r="L94" i="9"/>
  <c r="L58" i="9"/>
  <c r="L21" i="9"/>
  <c r="L29" i="9"/>
  <c r="E80" i="9"/>
  <c r="C76" i="8" s="1"/>
  <c r="K39" i="9"/>
  <c r="E27" i="20"/>
  <c r="G27" i="20" s="1"/>
  <c r="J75" i="9"/>
  <c r="D40" i="9"/>
  <c r="E34" i="18"/>
  <c r="E72" i="18"/>
  <c r="E56" i="14"/>
  <c r="C91" i="9"/>
  <c r="E62" i="14"/>
  <c r="J30" i="9"/>
  <c r="E52" i="14"/>
  <c r="E76" i="14"/>
  <c r="E85" i="14"/>
  <c r="E68" i="14"/>
  <c r="E65" i="14"/>
  <c r="E96" i="14"/>
  <c r="E32" i="14"/>
  <c r="E40" i="18"/>
  <c r="E43" i="14"/>
  <c r="E46" i="14"/>
  <c r="E80" i="14"/>
  <c r="E64" i="14"/>
  <c r="E20" i="14"/>
  <c r="E88" i="14"/>
  <c r="E59" i="14"/>
  <c r="E37" i="14"/>
  <c r="E94" i="14"/>
  <c r="E48" i="14"/>
  <c r="E21" i="14"/>
  <c r="E85" i="12"/>
  <c r="E91" i="12"/>
  <c r="E75" i="12"/>
  <c r="E33" i="12"/>
  <c r="E69" i="20"/>
  <c r="G69" i="20" s="1"/>
  <c r="H24" i="9"/>
  <c r="L54" i="9"/>
  <c r="L88" i="9"/>
  <c r="L85" i="9"/>
  <c r="D68" i="9"/>
  <c r="L49" i="9"/>
  <c r="H36" i="9"/>
  <c r="L69" i="9"/>
  <c r="L37" i="9"/>
  <c r="L95" i="9"/>
  <c r="D46" i="9"/>
  <c r="E85" i="20"/>
  <c r="F85" i="20" s="1"/>
  <c r="L48" i="9"/>
  <c r="L63" i="9"/>
  <c r="D65" i="9"/>
  <c r="F61" i="9"/>
  <c r="L41" i="9"/>
  <c r="L32" i="9"/>
  <c r="L47" i="9"/>
  <c r="L23" i="9"/>
  <c r="E20" i="20"/>
  <c r="G20" i="20" s="1"/>
  <c r="L52" i="9"/>
  <c r="E71" i="20"/>
  <c r="G71" i="20" s="1"/>
  <c r="L77" i="9"/>
  <c r="L62" i="9"/>
  <c r="L60" i="9"/>
  <c r="L92" i="9"/>
  <c r="H66" i="9"/>
  <c r="L40" i="9"/>
  <c r="F19" i="9"/>
  <c r="L51" i="9"/>
  <c r="L50" i="9"/>
  <c r="E37" i="20"/>
  <c r="G37" i="20" s="1"/>
  <c r="L96" i="9"/>
  <c r="E25" i="20"/>
  <c r="F25" i="20" s="1"/>
  <c r="D39" i="9"/>
  <c r="L46" i="9"/>
  <c r="E24" i="20"/>
  <c r="G24" i="20" s="1"/>
  <c r="E81" i="20"/>
  <c r="G81" i="20" s="1"/>
  <c r="L43" i="9"/>
  <c r="L24" i="9"/>
  <c r="L74" i="9"/>
  <c r="F67" i="9"/>
  <c r="L59" i="9"/>
  <c r="L33" i="9"/>
  <c r="L27" i="9"/>
  <c r="E99" i="20"/>
  <c r="G99" i="20" s="1"/>
  <c r="L45" i="9"/>
  <c r="I92" i="9"/>
  <c r="K66" i="9"/>
  <c r="K34" i="9"/>
  <c r="K22" i="9"/>
  <c r="K83" i="9"/>
  <c r="K45" i="9"/>
  <c r="E25" i="13"/>
  <c r="K59" i="9"/>
  <c r="K90" i="9"/>
  <c r="K46" i="9"/>
  <c r="K27" i="9"/>
  <c r="K64" i="9"/>
  <c r="K31" i="9"/>
  <c r="K93" i="9"/>
  <c r="K89" i="9"/>
  <c r="K51" i="9"/>
  <c r="K16" i="9"/>
  <c r="K84" i="9"/>
  <c r="K52" i="9"/>
  <c r="K85" i="9"/>
  <c r="K69" i="9"/>
  <c r="K43" i="9"/>
  <c r="K35" i="9"/>
  <c r="K68" i="9"/>
  <c r="K92" i="9"/>
  <c r="K29" i="9"/>
  <c r="K63" i="9"/>
  <c r="K86" i="9"/>
  <c r="K44" i="9"/>
  <c r="K80" i="9"/>
  <c r="K76" i="9"/>
  <c r="K77" i="9"/>
  <c r="K23" i="9"/>
  <c r="K61" i="9"/>
  <c r="K49" i="9"/>
  <c r="K26" i="9"/>
  <c r="K37" i="9"/>
  <c r="K24" i="9"/>
  <c r="E75" i="13"/>
  <c r="K67" i="9"/>
  <c r="K79" i="9"/>
  <c r="K78" i="9"/>
  <c r="K53" i="9"/>
  <c r="C34" i="9"/>
  <c r="E34" i="12"/>
  <c r="E26" i="12"/>
  <c r="E50" i="12"/>
  <c r="E67" i="12"/>
  <c r="C47" i="9"/>
  <c r="E99" i="12"/>
  <c r="F6" i="31"/>
  <c r="C9" i="29"/>
  <c r="T4" i="43"/>
  <c r="B11" i="30"/>
  <c r="B4" i="43"/>
  <c r="E42" i="9"/>
  <c r="C38" i="8" s="1"/>
  <c r="K88" i="9"/>
  <c r="K71" i="9"/>
  <c r="K20" i="9"/>
  <c r="K55" i="9"/>
  <c r="K65" i="9"/>
  <c r="K42" i="9"/>
  <c r="K30" i="9"/>
  <c r="K62" i="9"/>
  <c r="K32" i="9"/>
  <c r="K60" i="9"/>
  <c r="K57" i="9"/>
  <c r="K70" i="9"/>
  <c r="K17" i="9"/>
  <c r="K28" i="9"/>
  <c r="K56" i="9"/>
  <c r="K94" i="9"/>
  <c r="K54" i="9"/>
  <c r="K18" i="9"/>
  <c r="K40" i="9"/>
  <c r="K50" i="9"/>
  <c r="K81" i="9"/>
  <c r="K41" i="9"/>
  <c r="K91" i="9"/>
  <c r="K74" i="9"/>
  <c r="K33" i="9"/>
  <c r="K58" i="9"/>
  <c r="K95" i="9"/>
  <c r="K25" i="9"/>
  <c r="K48" i="9"/>
  <c r="K96" i="9"/>
  <c r="K38" i="9"/>
  <c r="K72" i="9"/>
  <c r="K47" i="9"/>
  <c r="E75" i="16"/>
  <c r="H87" i="9"/>
  <c r="J72" i="9"/>
  <c r="J34" i="9"/>
  <c r="G25" i="39"/>
  <c r="L79" i="9"/>
  <c r="J40" i="9"/>
  <c r="E21" i="9"/>
  <c r="C17" i="8" s="1"/>
  <c r="E65" i="9"/>
  <c r="C61" i="8" s="1"/>
  <c r="E79" i="9"/>
  <c r="C75" i="8" s="1"/>
  <c r="E85" i="9"/>
  <c r="C81" i="8" s="1"/>
  <c r="E55" i="12"/>
  <c r="C46" i="9"/>
  <c r="E59" i="12"/>
  <c r="E51" i="12"/>
  <c r="E94" i="12"/>
  <c r="E66" i="17"/>
  <c r="E33" i="17"/>
  <c r="E95" i="17"/>
  <c r="E99" i="15"/>
  <c r="G89" i="9"/>
  <c r="E85" i="8" s="1"/>
  <c r="E88" i="15"/>
  <c r="E34" i="15"/>
  <c r="E97" i="15"/>
  <c r="E51" i="15"/>
  <c r="G70" i="39"/>
  <c r="L67" i="9"/>
  <c r="G57" i="39"/>
  <c r="G82" i="39"/>
  <c r="L76" i="9"/>
  <c r="G42" i="39"/>
  <c r="L66" i="9"/>
  <c r="L81" i="9"/>
  <c r="L25" i="9"/>
  <c r="E95" i="13"/>
  <c r="E46" i="13"/>
  <c r="E65" i="13"/>
  <c r="E31" i="12"/>
  <c r="L56" i="9"/>
  <c r="E68" i="13"/>
  <c r="G40" i="39"/>
  <c r="G28" i="39"/>
  <c r="G22" i="20"/>
  <c r="M64" i="9"/>
  <c r="F22" i="20"/>
  <c r="I12" i="16"/>
  <c r="G67" i="16" s="1"/>
  <c r="I9" i="16"/>
  <c r="I10" i="16"/>
  <c r="D23" i="9"/>
  <c r="M83" i="9"/>
  <c r="M50" i="9"/>
  <c r="M18" i="9"/>
  <c r="G91" i="39"/>
  <c r="M79" i="9"/>
  <c r="E60" i="20"/>
  <c r="G60" i="20" s="1"/>
  <c r="G66" i="39"/>
  <c r="E89" i="20"/>
  <c r="F89" i="20" s="1"/>
  <c r="G79" i="39"/>
  <c r="G53" i="39"/>
  <c r="G84" i="39"/>
  <c r="E56" i="20"/>
  <c r="G56" i="20" s="1"/>
  <c r="M40" i="9"/>
  <c r="M68" i="9"/>
  <c r="M35" i="9"/>
  <c r="M49" i="9"/>
  <c r="M43" i="9"/>
  <c r="M17" i="9"/>
  <c r="M48" i="9"/>
  <c r="G96" i="39"/>
  <c r="E40" i="20"/>
  <c r="F40" i="20" s="1"/>
  <c r="M33" i="9"/>
  <c r="E77" i="20"/>
  <c r="G77" i="20" s="1"/>
  <c r="E62" i="20"/>
  <c r="M30" i="9"/>
  <c r="G48" i="39"/>
  <c r="G56" i="9"/>
  <c r="I43" i="9"/>
  <c r="E21" i="20"/>
  <c r="G21" i="20" s="1"/>
  <c r="M19" i="9"/>
  <c r="G20" i="39"/>
  <c r="M92" i="9"/>
  <c r="E60" i="15"/>
  <c r="I10" i="14"/>
  <c r="I12" i="14"/>
  <c r="G83" i="14" s="1"/>
  <c r="I9" i="14"/>
  <c r="D56" i="9"/>
  <c r="G97" i="39"/>
  <c r="L73" i="9"/>
  <c r="L44" i="9"/>
  <c r="M25" i="9"/>
  <c r="L16" i="9"/>
  <c r="E82" i="20"/>
  <c r="G82" i="20" s="1"/>
  <c r="E76" i="20"/>
  <c r="F76" i="20" s="1"/>
  <c r="E66" i="20"/>
  <c r="F66" i="20" s="1"/>
  <c r="G62" i="39"/>
  <c r="E53" i="20"/>
  <c r="F53" i="20" s="1"/>
  <c r="E44" i="20"/>
  <c r="F44" i="20" s="1"/>
  <c r="L31" i="9"/>
  <c r="G33" i="39"/>
  <c r="G21" i="39"/>
  <c r="L83" i="9"/>
  <c r="E96" i="20"/>
  <c r="E83" i="20"/>
  <c r="E82" i="17"/>
  <c r="E70" i="20"/>
  <c r="L64" i="9"/>
  <c r="E60" i="13"/>
  <c r="M51" i="9"/>
  <c r="G47" i="39"/>
  <c r="L38" i="9"/>
  <c r="G31" i="39"/>
  <c r="E50" i="20"/>
  <c r="G50" i="20" s="1"/>
  <c r="G32" i="39"/>
  <c r="G94" i="9"/>
  <c r="G57" i="9"/>
  <c r="L72" i="9"/>
  <c r="E43" i="20"/>
  <c r="M23" i="9"/>
  <c r="M21" i="9"/>
  <c r="I18" i="9"/>
  <c r="E81" i="15"/>
  <c r="F62" i="9"/>
  <c r="D84" i="9"/>
  <c r="M75" i="9"/>
  <c r="M65" i="9"/>
  <c r="M28" i="9"/>
  <c r="L90" i="9"/>
  <c r="G90" i="39"/>
  <c r="M78" i="9"/>
  <c r="L75" i="9"/>
  <c r="G73" i="39"/>
  <c r="L61" i="9"/>
  <c r="G54" i="39"/>
  <c r="E46" i="20"/>
  <c r="E51" i="20"/>
  <c r="G89" i="39"/>
  <c r="L68" i="9"/>
  <c r="M84" i="9"/>
  <c r="M71" i="9"/>
  <c r="G64" i="39"/>
  <c r="G61" i="39"/>
  <c r="E55" i="20"/>
  <c r="G55" i="20" s="1"/>
  <c r="E42" i="20"/>
  <c r="F42" i="20" s="1"/>
  <c r="L35" i="9"/>
  <c r="G35" i="39"/>
  <c r="M24" i="9"/>
  <c r="L20" i="9"/>
  <c r="E58" i="20"/>
  <c r="F58" i="20" s="1"/>
  <c r="D38" i="9"/>
  <c r="E97" i="20"/>
  <c r="L91" i="9"/>
  <c r="G87" i="39"/>
  <c r="E80" i="20"/>
  <c r="G80" i="20" s="1"/>
  <c r="E68" i="20"/>
  <c r="G68" i="20" s="1"/>
  <c r="G55" i="39"/>
  <c r="L42" i="9"/>
  <c r="E33" i="20"/>
  <c r="G33" i="20" s="1"/>
  <c r="G23" i="39"/>
  <c r="M27" i="9"/>
  <c r="M58" i="9"/>
  <c r="L87" i="9"/>
  <c r="G30" i="39"/>
  <c r="L19" i="9"/>
  <c r="L70" i="9"/>
  <c r="E54" i="13"/>
  <c r="G24" i="39"/>
  <c r="E24" i="13"/>
  <c r="M41" i="9"/>
  <c r="G78" i="39"/>
  <c r="E76" i="15"/>
  <c r="E28" i="20"/>
  <c r="F28" i="20" s="1"/>
  <c r="D24" i="9"/>
  <c r="M16" i="9"/>
  <c r="E45" i="13"/>
  <c r="M66" i="9"/>
  <c r="H53" i="9"/>
  <c r="G78" i="9"/>
  <c r="M44" i="9"/>
  <c r="G94" i="39"/>
  <c r="H83" i="9"/>
  <c r="E48" i="15"/>
  <c r="M60" i="9"/>
  <c r="E83" i="17"/>
  <c r="M45" i="9"/>
  <c r="B20" i="20"/>
  <c r="A20" i="19"/>
  <c r="B20" i="18"/>
  <c r="B20" i="17"/>
  <c r="B20" i="39"/>
  <c r="B20" i="16"/>
  <c r="B20" i="13"/>
  <c r="B20" i="14"/>
  <c r="B20" i="12"/>
  <c r="B20" i="15"/>
  <c r="B13" i="5"/>
  <c r="I12" i="13"/>
  <c r="G82" i="13" s="1"/>
  <c r="I10" i="13"/>
  <c r="I9" i="13"/>
  <c r="L84" i="9"/>
  <c r="M34" i="9"/>
  <c r="L93" i="9"/>
  <c r="M73" i="9"/>
  <c r="L57" i="9"/>
  <c r="K9" i="39"/>
  <c r="K10" i="39"/>
  <c r="K12" i="39"/>
  <c r="I98" i="39" s="1"/>
  <c r="AD12" i="4"/>
  <c r="D47" i="9"/>
  <c r="M36" i="9"/>
  <c r="I9" i="15"/>
  <c r="I12" i="15"/>
  <c r="G43" i="15" s="1"/>
  <c r="I9" i="12"/>
  <c r="I10" i="12"/>
  <c r="I12" i="12"/>
  <c r="G41" i="12" s="1"/>
  <c r="E92" i="20"/>
  <c r="F92" i="20" s="1"/>
  <c r="M93" i="9"/>
  <c r="M67" i="9"/>
  <c r="G44" i="39"/>
  <c r="E29" i="20"/>
  <c r="G29" i="20" s="1"/>
  <c r="M85" i="9"/>
  <c r="G77" i="39"/>
  <c r="G68" i="39"/>
  <c r="G51" i="39"/>
  <c r="E39" i="20"/>
  <c r="G39" i="20" s="1"/>
  <c r="G86" i="39"/>
  <c r="E84" i="20"/>
  <c r="G84" i="20" s="1"/>
  <c r="G71" i="39"/>
  <c r="E64" i="20"/>
  <c r="G64" i="20" s="1"/>
  <c r="E49" i="20"/>
  <c r="F49" i="20" s="1"/>
  <c r="E31" i="20"/>
  <c r="F31" i="20" s="1"/>
  <c r="G93" i="39"/>
  <c r="E87" i="20"/>
  <c r="F87" i="20" s="1"/>
  <c r="E72" i="20"/>
  <c r="F72" i="20" s="1"/>
  <c r="M56" i="9"/>
  <c r="M39" i="9"/>
  <c r="E94" i="20"/>
  <c r="G94" i="20" s="1"/>
  <c r="M42" i="9"/>
  <c r="E73" i="20"/>
  <c r="G73" i="20" s="1"/>
  <c r="G46" i="39"/>
  <c r="M82" i="9"/>
  <c r="M76" i="9"/>
  <c r="G27" i="39"/>
  <c r="G40" i="9"/>
  <c r="G26" i="39"/>
  <c r="E98" i="20"/>
  <c r="M63" i="9"/>
  <c r="F49" i="9"/>
  <c r="G95" i="39"/>
  <c r="M96" i="9"/>
  <c r="L89" i="9"/>
  <c r="M54" i="9"/>
  <c r="M32" i="9"/>
  <c r="M22" i="9"/>
  <c r="G88" i="39"/>
  <c r="G81" i="39"/>
  <c r="G75" i="39"/>
  <c r="G59" i="39"/>
  <c r="G49" i="39"/>
  <c r="E34" i="20"/>
  <c r="F34" i="20" s="1"/>
  <c r="E32" i="20"/>
  <c r="F32" i="20" s="1"/>
  <c r="G85" i="39"/>
  <c r="M80" i="9"/>
  <c r="M47" i="9"/>
  <c r="L18" i="9"/>
  <c r="D92" i="9"/>
  <c r="E86" i="20"/>
  <c r="F86" i="20" s="1"/>
  <c r="D66" i="9"/>
  <c r="E67" i="20"/>
  <c r="G67" i="20" s="1"/>
  <c r="E54" i="20"/>
  <c r="E48" i="20"/>
  <c r="F48" i="20" s="1"/>
  <c r="E41" i="20"/>
  <c r="G41" i="20" s="1"/>
  <c r="G37" i="39"/>
  <c r="G34" i="39"/>
  <c r="L22" i="9"/>
  <c r="G22" i="39"/>
  <c r="M90" i="9"/>
  <c r="M69" i="9"/>
  <c r="M55" i="9"/>
  <c r="L30" i="9"/>
  <c r="E88" i="20"/>
  <c r="F88" i="20" s="1"/>
  <c r="G80" i="39"/>
  <c r="M72" i="9"/>
  <c r="L53" i="9"/>
  <c r="G45" i="39"/>
  <c r="L36" i="9"/>
  <c r="G36" i="39"/>
  <c r="E26" i="20"/>
  <c r="G26" i="20" s="1"/>
  <c r="G19" i="39"/>
  <c r="D16" i="9"/>
  <c r="D28" i="9"/>
  <c r="M74" i="9"/>
  <c r="L55" i="9"/>
  <c r="M26" i="9"/>
  <c r="E93" i="20"/>
  <c r="L78" i="9"/>
  <c r="E78" i="20"/>
  <c r="G78" i="20" s="1"/>
  <c r="M61" i="9"/>
  <c r="G58" i="39"/>
  <c r="F51" i="9"/>
  <c r="E52" i="20"/>
  <c r="F52" i="20" s="1"/>
  <c r="L26" i="9"/>
  <c r="L17" i="9"/>
  <c r="L28" i="9"/>
  <c r="L65" i="9"/>
  <c r="E91" i="20"/>
  <c r="E84" i="15"/>
  <c r="L71" i="9"/>
  <c r="G67" i="39"/>
  <c r="E59" i="20"/>
  <c r="G52" i="39"/>
  <c r="E38" i="20"/>
  <c r="G38" i="20" s="1"/>
  <c r="G29" i="39"/>
  <c r="E23" i="20"/>
  <c r="G23" i="20" s="1"/>
  <c r="G96" i="9"/>
  <c r="E89" i="13"/>
  <c r="M91" i="9"/>
  <c r="M94" i="9"/>
  <c r="G74" i="39"/>
  <c r="M59" i="9"/>
  <c r="E57" i="13"/>
  <c r="E45" i="20"/>
  <c r="G45" i="20" s="1"/>
  <c r="G38" i="39"/>
  <c r="E36" i="20"/>
  <c r="E65" i="20"/>
  <c r="E30" i="20"/>
  <c r="F30" i="20" s="1"/>
  <c r="E61" i="20"/>
  <c r="F61" i="20" s="1"/>
  <c r="E90" i="20"/>
  <c r="G90" i="20" s="1"/>
  <c r="E95" i="20"/>
  <c r="F95" i="20" s="1"/>
  <c r="H85" i="9"/>
  <c r="E57" i="20"/>
  <c r="F57" i="20" s="1"/>
  <c r="E35" i="20"/>
  <c r="G35" i="20" s="1"/>
  <c r="M29" i="9"/>
  <c r="D19" i="9"/>
  <c r="H37" i="9"/>
  <c r="L82" i="9"/>
  <c r="G76" i="39"/>
  <c r="G50" i="39"/>
  <c r="G63" i="39"/>
  <c r="G72" i="39"/>
  <c r="E19" i="20"/>
  <c r="F19" i="20" s="1"/>
  <c r="H19" i="20" s="1"/>
  <c r="E40" i="13"/>
  <c r="E79" i="13"/>
  <c r="E47" i="20"/>
  <c r="F47" i="20" s="1"/>
  <c r="F80" i="9"/>
  <c r="E63" i="20"/>
  <c r="F63" i="20" s="1"/>
  <c r="M38" i="9"/>
  <c r="L34" i="9"/>
  <c r="F75" i="9"/>
  <c r="L80" i="9"/>
  <c r="I12" i="17"/>
  <c r="I9" i="17"/>
  <c r="I10" i="17"/>
  <c r="E74" i="20"/>
  <c r="I12" i="18"/>
  <c r="I10" i="18"/>
  <c r="I9" i="18"/>
  <c r="D97" i="19"/>
  <c r="E97" i="19" s="1"/>
  <c r="D93" i="19"/>
  <c r="E93" i="19" s="1"/>
  <c r="D89" i="19"/>
  <c r="E89" i="19" s="1"/>
  <c r="D85" i="19"/>
  <c r="E85" i="19" s="1"/>
  <c r="D81" i="19"/>
  <c r="E81" i="19" s="1"/>
  <c r="D77" i="19"/>
  <c r="E77" i="19" s="1"/>
  <c r="D73" i="19"/>
  <c r="E73" i="19" s="1"/>
  <c r="D69" i="19"/>
  <c r="E69" i="19" s="1"/>
  <c r="D65" i="19"/>
  <c r="E65" i="19" s="1"/>
  <c r="D61" i="19"/>
  <c r="E61" i="19" s="1"/>
  <c r="D57" i="19"/>
  <c r="E57" i="19" s="1"/>
  <c r="D53" i="19"/>
  <c r="E53" i="19" s="1"/>
  <c r="D49" i="19"/>
  <c r="E49" i="19" s="1"/>
  <c r="D45" i="19"/>
  <c r="E45" i="19" s="1"/>
  <c r="D41" i="19"/>
  <c r="E41" i="19" s="1"/>
  <c r="D37" i="19"/>
  <c r="E37" i="19" s="1"/>
  <c r="F37" i="19" s="1"/>
  <c r="D33" i="19"/>
  <c r="E33" i="19" s="1"/>
  <c r="D29" i="19"/>
  <c r="E29" i="19" s="1"/>
  <c r="D25" i="19"/>
  <c r="E25" i="19" s="1"/>
  <c r="D21" i="19"/>
  <c r="E21" i="19" s="1"/>
  <c r="D96" i="19"/>
  <c r="E96" i="19" s="1"/>
  <c r="D92" i="19"/>
  <c r="E92" i="19" s="1"/>
  <c r="D88" i="19"/>
  <c r="E88" i="19" s="1"/>
  <c r="D84" i="19"/>
  <c r="E84" i="19" s="1"/>
  <c r="D80" i="19"/>
  <c r="E80" i="19" s="1"/>
  <c r="D76" i="19"/>
  <c r="E76" i="19" s="1"/>
  <c r="D72" i="19"/>
  <c r="E72" i="19" s="1"/>
  <c r="D68" i="19"/>
  <c r="E68" i="19" s="1"/>
  <c r="D64" i="19"/>
  <c r="E64" i="19" s="1"/>
  <c r="D60" i="19"/>
  <c r="E60" i="19" s="1"/>
  <c r="D56" i="19"/>
  <c r="E56" i="19" s="1"/>
  <c r="D52" i="19"/>
  <c r="E52" i="19" s="1"/>
  <c r="D48" i="19"/>
  <c r="E48" i="19" s="1"/>
  <c r="F48" i="19" s="1"/>
  <c r="D44" i="19"/>
  <c r="E44" i="19" s="1"/>
  <c r="D40" i="19"/>
  <c r="E40" i="19" s="1"/>
  <c r="D36" i="19"/>
  <c r="E36" i="19" s="1"/>
  <c r="D32" i="19"/>
  <c r="E32" i="19" s="1"/>
  <c r="D28" i="19"/>
  <c r="E28" i="19" s="1"/>
  <c r="D24" i="19"/>
  <c r="E24" i="19" s="1"/>
  <c r="D20" i="19"/>
  <c r="E20" i="19" s="1"/>
  <c r="D99" i="19"/>
  <c r="E99" i="19" s="1"/>
  <c r="D95" i="19"/>
  <c r="E95" i="19" s="1"/>
  <c r="D91" i="19"/>
  <c r="E91" i="19" s="1"/>
  <c r="D87" i="19"/>
  <c r="E87" i="19" s="1"/>
  <c r="D83" i="19"/>
  <c r="E83" i="19" s="1"/>
  <c r="D79" i="19"/>
  <c r="E79" i="19" s="1"/>
  <c r="D75" i="19"/>
  <c r="E75" i="19" s="1"/>
  <c r="D71" i="19"/>
  <c r="E71" i="19" s="1"/>
  <c r="D67" i="19"/>
  <c r="E67" i="19" s="1"/>
  <c r="D63" i="19"/>
  <c r="E63" i="19" s="1"/>
  <c r="D59" i="19"/>
  <c r="E59" i="19" s="1"/>
  <c r="D55" i="19"/>
  <c r="E55" i="19" s="1"/>
  <c r="D51" i="19"/>
  <c r="E51" i="19" s="1"/>
  <c r="D47" i="19"/>
  <c r="E47" i="19" s="1"/>
  <c r="D43" i="19"/>
  <c r="E43" i="19" s="1"/>
  <c r="D39" i="19"/>
  <c r="E39" i="19" s="1"/>
  <c r="D35" i="19"/>
  <c r="E35" i="19" s="1"/>
  <c r="D31" i="19"/>
  <c r="E31" i="19" s="1"/>
  <c r="D27" i="19"/>
  <c r="E27" i="19" s="1"/>
  <c r="D23" i="19"/>
  <c r="E23" i="19" s="1"/>
  <c r="D19" i="19"/>
  <c r="E19" i="19" s="1"/>
  <c r="D94" i="19"/>
  <c r="E94" i="19" s="1"/>
  <c r="F94" i="19" s="1"/>
  <c r="D86" i="19"/>
  <c r="E86" i="19" s="1"/>
  <c r="D78" i="19"/>
  <c r="E78" i="19" s="1"/>
  <c r="D70" i="19"/>
  <c r="E70" i="19" s="1"/>
  <c r="D62" i="19"/>
  <c r="E62" i="19" s="1"/>
  <c r="D54" i="19"/>
  <c r="E54" i="19" s="1"/>
  <c r="D46" i="19"/>
  <c r="E46" i="19" s="1"/>
  <c r="D38" i="19"/>
  <c r="E38" i="19" s="1"/>
  <c r="D30" i="19"/>
  <c r="E30" i="19" s="1"/>
  <c r="D22" i="19"/>
  <c r="E22" i="19" s="1"/>
  <c r="D90" i="19"/>
  <c r="E90" i="19" s="1"/>
  <c r="D74" i="19"/>
  <c r="E74" i="19" s="1"/>
  <c r="D58" i="19"/>
  <c r="E58" i="19" s="1"/>
  <c r="D42" i="19"/>
  <c r="E42" i="19" s="1"/>
  <c r="D26" i="19"/>
  <c r="E26" i="19" s="1"/>
  <c r="D82" i="19"/>
  <c r="E82" i="19" s="1"/>
  <c r="D50" i="19"/>
  <c r="E50" i="19" s="1"/>
  <c r="F50" i="19" s="1"/>
  <c r="D66" i="19"/>
  <c r="E66" i="19" s="1"/>
  <c r="D98" i="19"/>
  <c r="E98" i="19" s="1"/>
  <c r="D34" i="19"/>
  <c r="E34" i="19" s="1"/>
  <c r="AA14" i="4"/>
  <c r="E37" i="18"/>
  <c r="E69" i="16"/>
  <c r="E83" i="13"/>
  <c r="E19" i="12"/>
  <c r="E71" i="12"/>
  <c r="E37" i="9"/>
  <c r="C33" i="8" s="1"/>
  <c r="I80" i="9"/>
  <c r="E57" i="9"/>
  <c r="C53" i="8" s="1"/>
  <c r="E22" i="12"/>
  <c r="F77" i="9"/>
  <c r="D48" i="9"/>
  <c r="E22" i="9"/>
  <c r="C18" i="8" s="1"/>
  <c r="G45" i="9"/>
  <c r="E62" i="9"/>
  <c r="C58" i="8" s="1"/>
  <c r="D72" i="9"/>
  <c r="D91" i="9"/>
  <c r="E59" i="15"/>
  <c r="F34" i="9"/>
  <c r="E86" i="16"/>
  <c r="E56" i="16"/>
  <c r="E78" i="14"/>
  <c r="F17" i="9"/>
  <c r="E76" i="9"/>
  <c r="C72" i="8" s="1"/>
  <c r="E40" i="16"/>
  <c r="E43" i="12"/>
  <c r="F40" i="9"/>
  <c r="E92" i="15"/>
  <c r="F93" i="9"/>
  <c r="E39" i="16"/>
  <c r="F59" i="9"/>
  <c r="I79" i="9"/>
  <c r="D82" i="9"/>
  <c r="C28" i="9"/>
  <c r="G48" i="9"/>
  <c r="E46" i="17"/>
  <c r="E88" i="13"/>
  <c r="E92" i="14"/>
  <c r="F89" i="9"/>
  <c r="D78" i="9"/>
  <c r="E81" i="12"/>
  <c r="E92" i="16"/>
  <c r="H89" i="9"/>
  <c r="E33" i="15"/>
  <c r="G30" i="9"/>
  <c r="D96" i="9"/>
  <c r="F29" i="9"/>
  <c r="E78" i="18"/>
  <c r="E69" i="12"/>
  <c r="H67" i="9"/>
  <c r="I30" i="9"/>
  <c r="J37" i="9"/>
  <c r="H57" i="9"/>
  <c r="E60" i="16"/>
  <c r="E95" i="16"/>
  <c r="F91" i="9"/>
  <c r="E27" i="16"/>
  <c r="D30" i="9"/>
  <c r="E51" i="9"/>
  <c r="C47" i="8" s="1"/>
  <c r="H40" i="9"/>
  <c r="E43" i="16"/>
  <c r="G33" i="9"/>
  <c r="E36" i="15"/>
  <c r="E19" i="13"/>
  <c r="E16" i="9"/>
  <c r="C12" i="8" s="1"/>
  <c r="F12" i="8" s="1"/>
  <c r="E65" i="16"/>
  <c r="H62" i="9"/>
  <c r="H84" i="9"/>
  <c r="E54" i="9"/>
  <c r="C50" i="8" s="1"/>
  <c r="E54" i="14"/>
  <c r="J69" i="9"/>
  <c r="F18" i="9"/>
  <c r="D58" i="9"/>
  <c r="E61" i="12"/>
  <c r="C45" i="9"/>
  <c r="E24" i="14"/>
  <c r="F21" i="9"/>
  <c r="E83" i="12"/>
  <c r="D80" i="9"/>
  <c r="E36" i="14"/>
  <c r="F33" i="9"/>
  <c r="D77" i="9"/>
  <c r="E80" i="12"/>
  <c r="E31" i="18"/>
  <c r="J28" i="9"/>
  <c r="F96" i="9"/>
  <c r="E99" i="14"/>
  <c r="E78" i="17"/>
  <c r="I75" i="9"/>
  <c r="E50" i="16"/>
  <c r="H47" i="9"/>
  <c r="E41" i="9"/>
  <c r="C37" i="8" s="1"/>
  <c r="E44" i="13"/>
  <c r="E44" i="16"/>
  <c r="H41" i="9"/>
  <c r="G51" i="9"/>
  <c r="E54" i="15"/>
  <c r="G76" i="9"/>
  <c r="E79" i="15"/>
  <c r="G53" i="9"/>
  <c r="E56" i="15"/>
  <c r="E33" i="16"/>
  <c r="H30" i="9"/>
  <c r="E62" i="16"/>
  <c r="H59" i="9"/>
  <c r="J33" i="9"/>
  <c r="E36" i="18"/>
  <c r="F27" i="9"/>
  <c r="E30" i="14"/>
  <c r="F85" i="9"/>
  <c r="H28" i="9"/>
  <c r="G85" i="9"/>
  <c r="F72" i="9"/>
  <c r="E68" i="12"/>
  <c r="D90" i="9"/>
  <c r="E93" i="12"/>
  <c r="E84" i="14"/>
  <c r="F81" i="9"/>
  <c r="F53" i="9"/>
  <c r="E53" i="12"/>
  <c r="D50" i="9"/>
  <c r="D74" i="9"/>
  <c r="E77" i="12"/>
  <c r="E88" i="16"/>
  <c r="E43" i="18"/>
  <c r="F45" i="9"/>
  <c r="E87" i="12"/>
  <c r="H77" i="9"/>
  <c r="E72" i="9"/>
  <c r="C68" i="8" s="1"/>
  <c r="H19" i="9"/>
  <c r="E27" i="12"/>
  <c r="E72" i="14"/>
  <c r="F69" i="9"/>
  <c r="E48" i="9"/>
  <c r="C44" i="8" s="1"/>
  <c r="E51" i="13"/>
  <c r="D32" i="9"/>
  <c r="E35" i="12"/>
  <c r="E80" i="15"/>
  <c r="G77" i="9"/>
  <c r="E60" i="12"/>
  <c r="D57" i="9"/>
  <c r="E65" i="15"/>
  <c r="G62" i="9"/>
  <c r="E21" i="15"/>
  <c r="G18" i="9"/>
  <c r="E88" i="18"/>
  <c r="J85" i="9"/>
  <c r="E72" i="15"/>
  <c r="G69" i="9"/>
  <c r="E40" i="14"/>
  <c r="F37" i="9"/>
  <c r="E69" i="13"/>
  <c r="E66" i="9"/>
  <c r="C62" i="8" s="1"/>
  <c r="D44" i="9"/>
  <c r="E47" i="12"/>
  <c r="E91" i="16"/>
  <c r="H88" i="9"/>
  <c r="E76" i="12"/>
  <c r="D73" i="9"/>
  <c r="E50" i="18"/>
  <c r="J47" i="9"/>
  <c r="E43" i="13"/>
  <c r="E40" i="9"/>
  <c r="C36" i="8" s="1"/>
  <c r="D69" i="9"/>
  <c r="E72" i="12"/>
  <c r="B40" i="3"/>
  <c r="W39" i="3"/>
  <c r="E40" i="15"/>
  <c r="G37" i="9"/>
  <c r="F65" i="9"/>
  <c r="J31" i="9"/>
  <c r="F83" i="9"/>
  <c r="E86" i="14"/>
  <c r="D64" i="9"/>
  <c r="D52" i="9"/>
  <c r="G81" i="9"/>
  <c r="E33" i="13"/>
  <c r="E30" i="9"/>
  <c r="C26" i="8" s="1"/>
  <c r="H72" i="9"/>
  <c r="E92" i="13"/>
  <c r="E89" i="9"/>
  <c r="C85" i="8" s="1"/>
  <c r="W38" i="3"/>
  <c r="E43" i="9"/>
  <c r="C39" i="8" s="1"/>
  <c r="F52" i="9"/>
  <c r="E95" i="12"/>
  <c r="W37" i="3"/>
  <c r="G73" i="9"/>
  <c r="E19" i="16"/>
  <c r="H16" i="9"/>
  <c r="F35" i="9"/>
  <c r="E38" i="14"/>
  <c r="E92" i="9"/>
  <c r="C88" i="8" s="1"/>
  <c r="E30" i="15"/>
  <c r="G27" i="9"/>
  <c r="E72" i="13"/>
  <c r="E69" i="9"/>
  <c r="C65" i="8" s="1"/>
  <c r="E49" i="14"/>
  <c r="F46" i="9"/>
  <c r="G31" i="9"/>
  <c r="E53" i="13"/>
  <c r="E50" i="9"/>
  <c r="C46" i="8" s="1"/>
  <c r="E22" i="15"/>
  <c r="G19" i="9"/>
  <c r="E24" i="15"/>
  <c r="G21" i="9"/>
  <c r="E81" i="18"/>
  <c r="J78" i="9"/>
  <c r="E91" i="15"/>
  <c r="G88" i="9"/>
  <c r="E81" i="14"/>
  <c r="F78" i="9"/>
  <c r="E56" i="13"/>
  <c r="E53" i="9"/>
  <c r="C49" i="8" s="1"/>
  <c r="D88" i="9"/>
  <c r="H68" i="9"/>
  <c r="E86" i="9"/>
  <c r="C82" i="8" s="1"/>
  <c r="E75" i="18"/>
  <c r="C78" i="9"/>
  <c r="E49" i="12"/>
  <c r="F56" i="9"/>
  <c r="E65" i="12"/>
  <c r="D62" i="9"/>
  <c r="E79" i="14"/>
  <c r="F76" i="9"/>
  <c r="E24" i="16"/>
  <c r="H21" i="9"/>
  <c r="C88" i="9"/>
  <c r="E78" i="15"/>
  <c r="G75" i="9"/>
  <c r="E27" i="17"/>
  <c r="I24" i="9"/>
  <c r="E63" i="14"/>
  <c r="F60" i="9"/>
  <c r="E74" i="17"/>
  <c r="I71" i="9"/>
  <c r="C54" i="9"/>
  <c r="E42" i="18"/>
  <c r="J39" i="9"/>
  <c r="E38" i="16"/>
  <c r="H35" i="9"/>
  <c r="C20" i="9"/>
  <c r="D70" i="9"/>
  <c r="E73" i="12"/>
  <c r="E71" i="14"/>
  <c r="F68" i="9"/>
  <c r="E41" i="13"/>
  <c r="E38" i="9"/>
  <c r="C34" i="8" s="1"/>
  <c r="E41" i="17"/>
  <c r="I38" i="9"/>
  <c r="E93" i="14"/>
  <c r="F90" i="9"/>
  <c r="H52" i="9"/>
  <c r="E89" i="18"/>
  <c r="J86" i="9"/>
  <c r="E89" i="14"/>
  <c r="F86" i="9"/>
  <c r="C86" i="9"/>
  <c r="E87" i="14"/>
  <c r="F84" i="9"/>
  <c r="E42" i="14"/>
  <c r="F39" i="9"/>
  <c r="D35" i="8" s="1"/>
  <c r="E25" i="18"/>
  <c r="J22" i="9"/>
  <c r="E25" i="17"/>
  <c r="I22" i="9"/>
  <c r="E70" i="14"/>
  <c r="D87" i="9"/>
  <c r="E90" i="12"/>
  <c r="F87" i="9"/>
  <c r="E90" i="14"/>
  <c r="E86" i="18"/>
  <c r="J83" i="9"/>
  <c r="E86" i="17"/>
  <c r="I83" i="9"/>
  <c r="E73" i="18"/>
  <c r="J70" i="9"/>
  <c r="E58" i="12"/>
  <c r="D55" i="9"/>
  <c r="C55" i="9"/>
  <c r="E23" i="9"/>
  <c r="E26" i="13"/>
  <c r="C56" i="9"/>
  <c r="J73" i="9"/>
  <c r="E76" i="18"/>
  <c r="E62" i="18"/>
  <c r="J59" i="9"/>
  <c r="E76" i="17"/>
  <c r="I73" i="9"/>
  <c r="E43" i="17"/>
  <c r="I40" i="9"/>
  <c r="E24" i="17"/>
  <c r="I21" i="9"/>
  <c r="E91" i="14"/>
  <c r="F88" i="9"/>
  <c r="E62" i="12"/>
  <c r="D59" i="9"/>
  <c r="E28" i="12"/>
  <c r="D25" i="9"/>
  <c r="E97" i="17"/>
  <c r="I94" i="9"/>
  <c r="E88" i="9"/>
  <c r="C84" i="8" s="1"/>
  <c r="E91" i="13"/>
  <c r="E75" i="15"/>
  <c r="G72" i="9"/>
  <c r="C69" i="9"/>
  <c r="C30" i="9"/>
  <c r="E95" i="9"/>
  <c r="C91" i="8" s="1"/>
  <c r="E98" i="13"/>
  <c r="E98" i="16"/>
  <c r="H95" i="9"/>
  <c r="E92" i="17"/>
  <c r="I89" i="9"/>
  <c r="E79" i="16"/>
  <c r="H76" i="9"/>
  <c r="G60" i="9"/>
  <c r="E63" i="15"/>
  <c r="E60" i="14"/>
  <c r="F57" i="9"/>
  <c r="E47" i="18"/>
  <c r="J44" i="9"/>
  <c r="E44" i="18"/>
  <c r="J41" i="9"/>
  <c r="E37" i="17"/>
  <c r="I34" i="9"/>
  <c r="F31" i="9"/>
  <c r="E34" i="14"/>
  <c r="C84" i="9"/>
  <c r="E20" i="17"/>
  <c r="I17" i="9"/>
  <c r="E39" i="15"/>
  <c r="G36" i="9"/>
  <c r="E45" i="14"/>
  <c r="F42" i="9"/>
  <c r="E48" i="12"/>
  <c r="D45" i="9"/>
  <c r="C48" i="9"/>
  <c r="D42" i="9"/>
  <c r="E45" i="12"/>
  <c r="C42" i="9"/>
  <c r="F16" i="9"/>
  <c r="E19" i="14"/>
  <c r="C16" i="9"/>
  <c r="F55" i="9"/>
  <c r="E58" i="14"/>
  <c r="E86" i="13"/>
  <c r="E83" i="9"/>
  <c r="C79" i="8" s="1"/>
  <c r="E73" i="17"/>
  <c r="I70" i="9"/>
  <c r="E54" i="17"/>
  <c r="I51" i="9"/>
  <c r="D36" i="9"/>
  <c r="E39" i="12"/>
  <c r="E26" i="17"/>
  <c r="I23" i="9"/>
  <c r="C23" i="9"/>
  <c r="E22" i="17"/>
  <c r="I19" i="9"/>
  <c r="E87" i="17"/>
  <c r="I84" i="9"/>
  <c r="E42" i="17"/>
  <c r="I39" i="9"/>
  <c r="F73" i="9"/>
  <c r="F41" i="9"/>
  <c r="F43" i="9"/>
  <c r="E89" i="15"/>
  <c r="G86" i="9"/>
  <c r="H86" i="9"/>
  <c r="E89" i="16"/>
  <c r="E74" i="15"/>
  <c r="G71" i="9"/>
  <c r="C71" i="9"/>
  <c r="E70" i="15"/>
  <c r="G67" i="9"/>
  <c r="E70" i="17"/>
  <c r="I67" i="9"/>
  <c r="D54" i="9"/>
  <c r="E57" i="12"/>
  <c r="F54" i="9"/>
  <c r="E57" i="14"/>
  <c r="E55" i="18"/>
  <c r="J52" i="9"/>
  <c r="D35" i="9"/>
  <c r="E38" i="12"/>
  <c r="E38" i="13"/>
  <c r="E35" i="9"/>
  <c r="C31" i="8" s="1"/>
  <c r="C35" i="9"/>
  <c r="E23" i="16"/>
  <c r="H20" i="9"/>
  <c r="E97" i="13"/>
  <c r="E94" i="9"/>
  <c r="C90" i="8" s="1"/>
  <c r="E88" i="17"/>
  <c r="I85" i="9"/>
  <c r="E81" i="13"/>
  <c r="E78" i="9"/>
  <c r="E62" i="15"/>
  <c r="G59" i="9"/>
  <c r="C53" i="9"/>
  <c r="E49" i="18"/>
  <c r="J46" i="9"/>
  <c r="E46" i="15"/>
  <c r="G43" i="9"/>
  <c r="E27" i="15"/>
  <c r="G24" i="9"/>
  <c r="C24" i="9"/>
  <c r="E60" i="18"/>
  <c r="J57" i="9"/>
  <c r="E66" i="16"/>
  <c r="H63" i="9"/>
  <c r="E28" i="16"/>
  <c r="H25" i="9"/>
  <c r="E63" i="13"/>
  <c r="E60" i="9"/>
  <c r="C56" i="8" s="1"/>
  <c r="E79" i="12"/>
  <c r="D76" i="9"/>
  <c r="E63" i="12"/>
  <c r="D60" i="9"/>
  <c r="J82" i="9"/>
  <c r="E85" i="18"/>
  <c r="E82" i="18"/>
  <c r="J79" i="9"/>
  <c r="E69" i="17"/>
  <c r="I66" i="9"/>
  <c r="E63" i="9"/>
  <c r="C59" i="8" s="1"/>
  <c r="E66" i="13"/>
  <c r="E31" i="17"/>
  <c r="I28" i="9"/>
  <c r="E28" i="14"/>
  <c r="F25" i="9"/>
  <c r="E20" i="16"/>
  <c r="H17" i="9"/>
  <c r="E80" i="13"/>
  <c r="E77" i="9"/>
  <c r="C73" i="8" s="1"/>
  <c r="E71" i="13"/>
  <c r="E68" i="9"/>
  <c r="C64" i="8" s="1"/>
  <c r="E86" i="12"/>
  <c r="D83" i="9"/>
  <c r="D26" i="9"/>
  <c r="E29" i="12"/>
  <c r="E68" i="15"/>
  <c r="G65" i="9"/>
  <c r="I65" i="9"/>
  <c r="E68" i="17"/>
  <c r="G42" i="9"/>
  <c r="E45" i="15"/>
  <c r="E36" i="16"/>
  <c r="H33" i="9"/>
  <c r="E61" i="13"/>
  <c r="E58" i="9"/>
  <c r="C54" i="8" s="1"/>
  <c r="E73" i="13"/>
  <c r="E70" i="9"/>
  <c r="E73" i="15"/>
  <c r="G70" i="9"/>
  <c r="C70" i="9"/>
  <c r="E58" i="18"/>
  <c r="J55" i="9"/>
  <c r="E58" i="16"/>
  <c r="H55" i="9"/>
  <c r="E54" i="16"/>
  <c r="H51" i="9"/>
  <c r="C38" i="9"/>
  <c r="E39" i="14"/>
  <c r="F36" i="9"/>
  <c r="E23" i="15"/>
  <c r="G20" i="9"/>
  <c r="H60" i="9"/>
  <c r="C40" i="9"/>
  <c r="E85" i="17"/>
  <c r="I82" i="9"/>
  <c r="E72" i="17"/>
  <c r="I69" i="9"/>
  <c r="E40" i="17"/>
  <c r="I37" i="9"/>
  <c r="F30" i="9"/>
  <c r="E33" i="14"/>
  <c r="E85" i="13"/>
  <c r="E82" i="9"/>
  <c r="C78" i="8" s="1"/>
  <c r="E50" i="13"/>
  <c r="E47" i="9"/>
  <c r="D53" i="9"/>
  <c r="E56" i="12"/>
  <c r="E97" i="12"/>
  <c r="D94" i="9"/>
  <c r="C94" i="9"/>
  <c r="E94" i="15"/>
  <c r="G91" i="9"/>
  <c r="E94" i="18"/>
  <c r="J91" i="9"/>
  <c r="I88" i="9"/>
  <c r="E91" i="17"/>
  <c r="E91" i="18"/>
  <c r="J88" i="9"/>
  <c r="E75" i="17"/>
  <c r="I72" i="9"/>
  <c r="C72" i="9"/>
  <c r="E65" i="17"/>
  <c r="I62" i="9"/>
  <c r="E62" i="17"/>
  <c r="I59" i="9"/>
  <c r="E59" i="17"/>
  <c r="I56" i="9"/>
  <c r="E49" i="16"/>
  <c r="H46" i="9"/>
  <c r="D43" i="9"/>
  <c r="E46" i="12"/>
  <c r="E46" i="16"/>
  <c r="H43" i="9"/>
  <c r="E40" i="12"/>
  <c r="D37" i="9"/>
  <c r="D27" i="9"/>
  <c r="E30" i="12"/>
  <c r="E30" i="16"/>
  <c r="H27" i="9"/>
  <c r="E24" i="18"/>
  <c r="J21" i="9"/>
  <c r="C92" i="9"/>
  <c r="E69" i="14"/>
  <c r="F66" i="9"/>
  <c r="E47" i="13"/>
  <c r="E44" i="9"/>
  <c r="C40" i="8" s="1"/>
  <c r="E92" i="12"/>
  <c r="D89" i="9"/>
  <c r="E98" i="14"/>
  <c r="F95" i="9"/>
  <c r="C95" i="9"/>
  <c r="C82" i="9"/>
  <c r="F79" i="9"/>
  <c r="E82" i="14"/>
  <c r="C79" i="9"/>
  <c r="E79" i="18"/>
  <c r="J76" i="9"/>
  <c r="C66" i="9"/>
  <c r="I57" i="9"/>
  <c r="E60" i="17"/>
  <c r="E53" i="15"/>
  <c r="G50" i="9"/>
  <c r="E50" i="14"/>
  <c r="F47" i="9"/>
  <c r="E47" i="16"/>
  <c r="H44" i="9"/>
  <c r="G41" i="9"/>
  <c r="E44" i="15"/>
  <c r="E31" i="15"/>
  <c r="G28" i="9"/>
  <c r="E28" i="18"/>
  <c r="J25" i="9"/>
  <c r="E21" i="12"/>
  <c r="D18" i="9"/>
  <c r="C18" i="9"/>
  <c r="E19" i="17"/>
  <c r="I16" i="9"/>
  <c r="H38" i="9"/>
  <c r="E41" i="16"/>
  <c r="E58" i="15"/>
  <c r="G55" i="9"/>
  <c r="E25" i="15"/>
  <c r="G22" i="9"/>
  <c r="E29" i="14"/>
  <c r="F26" i="9"/>
  <c r="E64" i="12"/>
  <c r="D61" i="9"/>
  <c r="E83" i="16"/>
  <c r="H80" i="9"/>
  <c r="C80" i="9"/>
  <c r="E80" i="18"/>
  <c r="J77" i="9"/>
  <c r="E77" i="14"/>
  <c r="F74" i="9"/>
  <c r="I74" i="9"/>
  <c r="E77" i="17"/>
  <c r="E68" i="18"/>
  <c r="J65" i="9"/>
  <c r="F48" i="9"/>
  <c r="E51" i="14"/>
  <c r="E48" i="17"/>
  <c r="I45" i="9"/>
  <c r="E36" i="13"/>
  <c r="E33" i="9"/>
  <c r="C29" i="8" s="1"/>
  <c r="E52" i="13"/>
  <c r="E49" i="9"/>
  <c r="C45" i="8" s="1"/>
  <c r="E99" i="13"/>
  <c r="E96" i="9"/>
  <c r="C92" i="8" s="1"/>
  <c r="E99" i="18"/>
  <c r="J96" i="9"/>
  <c r="E96" i="12"/>
  <c r="D93" i="9"/>
  <c r="E96" i="16"/>
  <c r="H93" i="9"/>
  <c r="E93" i="18"/>
  <c r="J90" i="9"/>
  <c r="E67" i="13"/>
  <c r="E64" i="9"/>
  <c r="C60" i="8" s="1"/>
  <c r="E64" i="18"/>
  <c r="J61" i="9"/>
  <c r="C61" i="9"/>
  <c r="E52" i="12"/>
  <c r="D49" i="9"/>
  <c r="E52" i="17"/>
  <c r="I49" i="9"/>
  <c r="E35" i="17"/>
  <c r="I32" i="9"/>
  <c r="C32" i="9"/>
  <c r="E32" i="16"/>
  <c r="H29" i="9"/>
  <c r="E20" i="15"/>
  <c r="G17" i="9"/>
  <c r="E38" i="15"/>
  <c r="G35" i="9"/>
  <c r="E42" i="12"/>
  <c r="C96" i="9"/>
  <c r="E96" i="13"/>
  <c r="E93" i="9"/>
  <c r="C89" i="8" s="1"/>
  <c r="E96" i="15"/>
  <c r="G93" i="9"/>
  <c r="C93" i="9"/>
  <c r="E93" i="13"/>
  <c r="E90" i="9"/>
  <c r="C86" i="8" s="1"/>
  <c r="E84" i="16"/>
  <c r="H81" i="9"/>
  <c r="E67" i="18"/>
  <c r="J64" i="9"/>
  <c r="I64" i="9"/>
  <c r="E67" i="17"/>
  <c r="C64" i="9"/>
  <c r="J58" i="9"/>
  <c r="E61" i="18"/>
  <c r="I58" i="9"/>
  <c r="E61" i="17"/>
  <c r="G49" i="9"/>
  <c r="E52" i="15"/>
  <c r="E52" i="18"/>
  <c r="J49" i="9"/>
  <c r="J32" i="9"/>
  <c r="E35" i="18"/>
  <c r="E32" i="17"/>
  <c r="I29" i="9"/>
  <c r="E29" i="18"/>
  <c r="J26" i="9"/>
  <c r="H26" i="9"/>
  <c r="E29" i="16"/>
  <c r="C17" i="9"/>
  <c r="E57" i="15"/>
  <c r="G54" i="9"/>
  <c r="E63" i="18"/>
  <c r="J60" i="9"/>
  <c r="I76" i="9"/>
  <c r="E79" i="17"/>
  <c r="E50" i="17"/>
  <c r="I47" i="9"/>
  <c r="I25" i="9"/>
  <c r="E28" i="17"/>
  <c r="E78" i="16"/>
  <c r="H75" i="9"/>
  <c r="E49" i="15"/>
  <c r="G46" i="9"/>
  <c r="E95" i="14"/>
  <c r="F92" i="9"/>
  <c r="F50" i="9"/>
  <c r="E53" i="14"/>
  <c r="E27" i="14"/>
  <c r="F24" i="9"/>
  <c r="E73" i="9"/>
  <c r="C69" i="8" s="1"/>
  <c r="E76" i="13"/>
  <c r="E21" i="13"/>
  <c r="E18" i="9"/>
  <c r="C14" i="8" s="1"/>
  <c r="E78" i="12"/>
  <c r="D75" i="9"/>
  <c r="E97" i="16"/>
  <c r="H94" i="9"/>
  <c r="E91" i="9"/>
  <c r="C87" i="8" s="1"/>
  <c r="E94" i="13"/>
  <c r="E94" i="17"/>
  <c r="I91" i="9"/>
  <c r="E88" i="12"/>
  <c r="D85" i="9"/>
  <c r="C85" i="9"/>
  <c r="C75" i="9"/>
  <c r="E72" i="16"/>
  <c r="H69" i="9"/>
  <c r="E65" i="18"/>
  <c r="J62" i="9"/>
  <c r="C59" i="9"/>
  <c r="H56" i="9"/>
  <c r="E59" i="16"/>
  <c r="E56" i="18"/>
  <c r="J53" i="9"/>
  <c r="E49" i="17"/>
  <c r="I46" i="9"/>
  <c r="E46" i="18"/>
  <c r="J43" i="9"/>
  <c r="E30" i="13"/>
  <c r="E27" i="9"/>
  <c r="C23" i="8" s="1"/>
  <c r="E27" i="13"/>
  <c r="E24" i="9"/>
  <c r="C20" i="8" s="1"/>
  <c r="C50" i="9"/>
  <c r="E98" i="17"/>
  <c r="I95" i="9"/>
  <c r="E76" i="16"/>
  <c r="H73" i="9"/>
  <c r="H50" i="9"/>
  <c r="E53" i="16"/>
  <c r="D79" i="9"/>
  <c r="E82" i="12"/>
  <c r="E66" i="12"/>
  <c r="D63" i="9"/>
  <c r="E44" i="12"/>
  <c r="D41" i="9"/>
  <c r="E98" i="12"/>
  <c r="D95" i="9"/>
  <c r="E95" i="18"/>
  <c r="J92" i="9"/>
  <c r="E85" i="15"/>
  <c r="G82" i="9"/>
  <c r="G63" i="9"/>
  <c r="E66" i="15"/>
  <c r="C63" i="9"/>
  <c r="E53" i="18"/>
  <c r="J50" i="9"/>
  <c r="E47" i="15"/>
  <c r="G44" i="9"/>
  <c r="C41" i="9"/>
  <c r="E37" i="16"/>
  <c r="H34" i="9"/>
  <c r="E34" i="17"/>
  <c r="I31" i="9"/>
  <c r="E28" i="13"/>
  <c r="E25" i="9"/>
  <c r="C21" i="8" s="1"/>
  <c r="H18" i="9"/>
  <c r="E21" i="16"/>
  <c r="E36" i="17"/>
  <c r="I33" i="9"/>
  <c r="E26" i="16"/>
  <c r="H23" i="9"/>
  <c r="G83" i="9"/>
  <c r="E86" i="15"/>
  <c r="E74" i="13"/>
  <c r="E71" i="9"/>
  <c r="C67" i="8" s="1"/>
  <c r="I77" i="9"/>
  <c r="E80" i="17"/>
  <c r="E77" i="13"/>
  <c r="E74" i="9"/>
  <c r="C70" i="8" s="1"/>
  <c r="E77" i="15"/>
  <c r="G74" i="9"/>
  <c r="E51" i="17"/>
  <c r="I48" i="9"/>
  <c r="E51" i="16"/>
  <c r="H48" i="9"/>
  <c r="E48" i="18"/>
  <c r="J45" i="9"/>
  <c r="C33" i="9"/>
  <c r="E42" i="16"/>
  <c r="H39" i="9"/>
  <c r="E87" i="15"/>
  <c r="G84" i="9"/>
  <c r="E64" i="13"/>
  <c r="E61" i="9"/>
  <c r="C57" i="8" s="1"/>
  <c r="C87" i="9"/>
  <c r="E90" i="18"/>
  <c r="J87" i="9"/>
  <c r="C83" i="9"/>
  <c r="E73" i="14"/>
  <c r="F70" i="9"/>
  <c r="C68" i="9"/>
  <c r="I68" i="9"/>
  <c r="E71" i="17"/>
  <c r="C51" i="9"/>
  <c r="E41" i="18"/>
  <c r="J38" i="9"/>
  <c r="C36" i="9"/>
  <c r="E26" i="15"/>
  <c r="G23" i="9"/>
  <c r="E26" i="18"/>
  <c r="J23" i="9"/>
  <c r="E57" i="18"/>
  <c r="J54" i="9"/>
  <c r="E61" i="16"/>
  <c r="H58" i="9"/>
  <c r="F71" i="9"/>
  <c r="E74" i="14"/>
  <c r="E99" i="16"/>
  <c r="H96" i="9"/>
  <c r="E99" i="17"/>
  <c r="I96" i="9"/>
  <c r="E96" i="18"/>
  <c r="J93" i="9"/>
  <c r="C90" i="9"/>
  <c r="E93" i="17"/>
  <c r="I90" i="9"/>
  <c r="E84" i="12"/>
  <c r="D81" i="9"/>
  <c r="E81" i="9"/>
  <c r="C77" i="8" s="1"/>
  <c r="E84" i="13"/>
  <c r="C81" i="9"/>
  <c r="E67" i="15"/>
  <c r="G64" i="9"/>
  <c r="E64" i="17"/>
  <c r="I61" i="9"/>
  <c r="C58" i="9"/>
  <c r="E52" i="16"/>
  <c r="H49" i="9"/>
  <c r="C49" i="9"/>
  <c r="E35" i="15"/>
  <c r="G32" i="9"/>
  <c r="E32" i="13"/>
  <c r="E29" i="9"/>
  <c r="C25" i="8" s="1"/>
  <c r="C29" i="9"/>
  <c r="I26" i="9"/>
  <c r="E29" i="17"/>
  <c r="C26" i="9"/>
  <c r="E20" i="13"/>
  <c r="E17" i="9"/>
  <c r="C13" i="8" s="1"/>
  <c r="E20" i="18"/>
  <c r="J17" i="9"/>
  <c r="G52" i="9"/>
  <c r="E55" i="15"/>
  <c r="E87" i="13"/>
  <c r="E84" i="9"/>
  <c r="C80" i="8" s="1"/>
  <c r="E89" i="12"/>
  <c r="D86" i="9"/>
  <c r="E89" i="17"/>
  <c r="I86" i="9"/>
  <c r="J84" i="9"/>
  <c r="E87" i="18"/>
  <c r="E74" i="18"/>
  <c r="J71" i="9"/>
  <c r="H71" i="9"/>
  <c r="E74" i="16"/>
  <c r="E70" i="12"/>
  <c r="D67" i="9"/>
  <c r="E70" i="18"/>
  <c r="J67" i="9"/>
  <c r="E57" i="17"/>
  <c r="I54" i="9"/>
  <c r="E55" i="13"/>
  <c r="E52" i="9"/>
  <c r="C48" i="8" s="1"/>
  <c r="E55" i="17"/>
  <c r="I52" i="9"/>
  <c r="C52" i="9"/>
  <c r="C39" i="9"/>
  <c r="E38" i="17"/>
  <c r="I35" i="9"/>
  <c r="E25" i="12"/>
  <c r="D22" i="9"/>
  <c r="E25" i="14"/>
  <c r="F22" i="9"/>
  <c r="C22" i="9"/>
  <c r="E23" i="17"/>
  <c r="I20" i="9"/>
  <c r="C25" i="9"/>
  <c r="E69" i="18"/>
  <c r="J66" i="9"/>
  <c r="E81" i="17"/>
  <c r="I78" i="9"/>
  <c r="E63" i="17"/>
  <c r="I60" i="9"/>
  <c r="E30" i="17"/>
  <c r="I27" i="9"/>
  <c r="E81" i="16"/>
  <c r="H78" i="9"/>
  <c r="G79" i="9"/>
  <c r="E82" i="15"/>
  <c r="F94" i="9"/>
  <c r="E97" i="14"/>
  <c r="E31" i="14"/>
  <c r="F28" i="9"/>
  <c r="E78" i="13"/>
  <c r="E75" i="9"/>
  <c r="C71" i="8" s="1"/>
  <c r="E94" i="16"/>
  <c r="H91" i="9"/>
  <c r="C62" i="9"/>
  <c r="E62" i="13"/>
  <c r="E59" i="9"/>
  <c r="C55" i="8" s="1"/>
  <c r="E59" i="13"/>
  <c r="E56" i="9"/>
  <c r="C52" i="8" s="1"/>
  <c r="E59" i="18"/>
  <c r="J56" i="9"/>
  <c r="I53" i="9"/>
  <c r="E56" i="17"/>
  <c r="E49" i="13"/>
  <c r="E46" i="9"/>
  <c r="C43" i="9"/>
  <c r="C37" i="9"/>
  <c r="E30" i="18"/>
  <c r="J27" i="9"/>
  <c r="E27" i="18"/>
  <c r="J24" i="9"/>
  <c r="E24" i="12"/>
  <c r="D21" i="9"/>
  <c r="C21" i="9"/>
  <c r="C89" i="9"/>
  <c r="E82" i="16"/>
  <c r="H79" i="9"/>
  <c r="E47" i="14"/>
  <c r="F44" i="9"/>
  <c r="E37" i="13"/>
  <c r="E34" i="9"/>
  <c r="G95" i="9"/>
  <c r="E98" i="15"/>
  <c r="E98" i="18"/>
  <c r="J95" i="9"/>
  <c r="G92" i="9"/>
  <c r="E95" i="15"/>
  <c r="E92" i="18"/>
  <c r="J89" i="9"/>
  <c r="H82" i="9"/>
  <c r="E85" i="16"/>
  <c r="C76" i="9"/>
  <c r="C73" i="9"/>
  <c r="E69" i="15"/>
  <c r="G66" i="9"/>
  <c r="E66" i="14"/>
  <c r="F63" i="9"/>
  <c r="E66" i="18"/>
  <c r="J63" i="9"/>
  <c r="C60" i="9"/>
  <c r="C57" i="9"/>
  <c r="E53" i="17"/>
  <c r="I50" i="9"/>
  <c r="E50" i="15"/>
  <c r="G47" i="9"/>
  <c r="E47" i="17"/>
  <c r="I44" i="9"/>
  <c r="C44" i="9"/>
  <c r="E44" i="17"/>
  <c r="I41" i="9"/>
  <c r="E37" i="12"/>
  <c r="D34" i="9"/>
  <c r="G34" i="9"/>
  <c r="E37" i="15"/>
  <c r="E31" i="9"/>
  <c r="C27" i="8" s="1"/>
  <c r="E34" i="13"/>
  <c r="E34" i="16"/>
  <c r="H31" i="9"/>
  <c r="C31" i="9"/>
  <c r="E28" i="15"/>
  <c r="G25" i="9"/>
  <c r="E21" i="18"/>
  <c r="J18" i="9"/>
  <c r="E58" i="17"/>
  <c r="I55" i="9"/>
  <c r="H32" i="9"/>
  <c r="E35" i="16"/>
  <c r="E23" i="13"/>
  <c r="E20" i="9"/>
  <c r="C16" i="8" s="1"/>
  <c r="E83" i="15"/>
  <c r="G80" i="9"/>
  <c r="E83" i="18"/>
  <c r="J80" i="9"/>
  <c r="C77" i="9"/>
  <c r="E77" i="16"/>
  <c r="H74" i="9"/>
  <c r="E77" i="18"/>
  <c r="J74" i="9"/>
  <c r="C74" i="9"/>
  <c r="E68" i="16"/>
  <c r="H65" i="9"/>
  <c r="C65" i="9"/>
  <c r="E51" i="18"/>
  <c r="J48" i="9"/>
  <c r="E48" i="13"/>
  <c r="E45" i="9"/>
  <c r="C41" i="8" s="1"/>
  <c r="E48" i="16"/>
  <c r="H45" i="9"/>
  <c r="E45" i="18"/>
  <c r="J42" i="9"/>
  <c r="E45" i="16"/>
  <c r="H42" i="9"/>
  <c r="I42" i="9"/>
  <c r="E45" i="17"/>
  <c r="E36" i="12"/>
  <c r="D33" i="9"/>
  <c r="E19" i="15"/>
  <c r="G16" i="9"/>
  <c r="E19" i="18"/>
  <c r="J16" i="9"/>
  <c r="E39" i="17"/>
  <c r="I36" i="9"/>
  <c r="E90" i="15"/>
  <c r="G87" i="9"/>
  <c r="E41" i="15"/>
  <c r="G38" i="9"/>
  <c r="F32" i="9"/>
  <c r="E35" i="14"/>
  <c r="E90" i="17"/>
  <c r="I87" i="9"/>
  <c r="E90" i="13"/>
  <c r="E87" i="9"/>
  <c r="C83" i="8" s="1"/>
  <c r="H70" i="9"/>
  <c r="E73" i="16"/>
  <c r="E71" i="18"/>
  <c r="J68" i="9"/>
  <c r="E71" i="15"/>
  <c r="G68" i="9"/>
  <c r="E55" i="9"/>
  <c r="C51" i="8" s="1"/>
  <c r="E58" i="13"/>
  <c r="E54" i="12"/>
  <c r="D51" i="9"/>
  <c r="E54" i="18"/>
  <c r="J51" i="9"/>
  <c r="E41" i="14"/>
  <c r="F38" i="9"/>
  <c r="E39" i="18"/>
  <c r="J36" i="9"/>
  <c r="E39" i="13"/>
  <c r="E36" i="9"/>
  <c r="C32" i="8" s="1"/>
  <c r="F23" i="9"/>
  <c r="E26" i="14"/>
  <c r="E22" i="13"/>
  <c r="E19" i="9"/>
  <c r="C15" i="8" s="1"/>
  <c r="C19" i="9"/>
  <c r="E22" i="18"/>
  <c r="J19" i="9"/>
  <c r="E84" i="17"/>
  <c r="I81" i="9"/>
  <c r="E29" i="15"/>
  <c r="G26" i="9"/>
  <c r="D20" i="9"/>
  <c r="E23" i="12"/>
  <c r="I93" i="9"/>
  <c r="E96" i="17"/>
  <c r="E93" i="16"/>
  <c r="H90" i="9"/>
  <c r="E93" i="15"/>
  <c r="G90" i="9"/>
  <c r="E84" i="18"/>
  <c r="J81" i="9"/>
  <c r="E67" i="14"/>
  <c r="F64" i="9"/>
  <c r="E64" i="16"/>
  <c r="H61" i="9"/>
  <c r="G61" i="9"/>
  <c r="E64" i="15"/>
  <c r="E61" i="14"/>
  <c r="F58" i="9"/>
  <c r="E61" i="15"/>
  <c r="G58" i="9"/>
  <c r="E32" i="9"/>
  <c r="C28" i="8" s="1"/>
  <c r="E35" i="13"/>
  <c r="E32" i="12"/>
  <c r="D29" i="9"/>
  <c r="E32" i="15"/>
  <c r="G29" i="9"/>
  <c r="E32" i="18"/>
  <c r="J29" i="9"/>
  <c r="E29" i="13"/>
  <c r="E26" i="9"/>
  <c r="D17" i="9"/>
  <c r="H22" i="9"/>
  <c r="E25" i="16"/>
  <c r="D71" i="9"/>
  <c r="E74" i="12"/>
  <c r="E70" i="13"/>
  <c r="E67" i="9"/>
  <c r="C63" i="8" s="1"/>
  <c r="C67" i="9"/>
  <c r="E57" i="16"/>
  <c r="H54" i="9"/>
  <c r="E42" i="13"/>
  <c r="E39" i="9"/>
  <c r="C35" i="8" s="1"/>
  <c r="E42" i="15"/>
  <c r="G39" i="9"/>
  <c r="E38" i="18"/>
  <c r="J35" i="9"/>
  <c r="E23" i="18"/>
  <c r="J20" i="9"/>
  <c r="E23" i="14"/>
  <c r="F20" i="9"/>
  <c r="AC30" i="11" l="1"/>
  <c r="AB30" i="11"/>
  <c r="AA30" i="11"/>
  <c r="W30" i="11"/>
  <c r="AD30" i="11"/>
  <c r="Z30" i="11"/>
  <c r="X30" i="11"/>
  <c r="Y30" i="11"/>
  <c r="AE30" i="11"/>
  <c r="N22" i="43"/>
  <c r="AC14" i="4"/>
  <c r="AB14" i="4"/>
  <c r="H25" i="31"/>
  <c r="F25" i="31"/>
  <c r="H7" i="31"/>
  <c r="N41" i="43"/>
  <c r="H12" i="31"/>
  <c r="N28" i="43"/>
  <c r="N27" i="43"/>
  <c r="F20" i="31"/>
  <c r="H18" i="31"/>
  <c r="H42" i="31"/>
  <c r="N14" i="43"/>
  <c r="F39" i="31"/>
  <c r="F40" i="31"/>
  <c r="F13" i="31"/>
  <c r="H21" i="31"/>
  <c r="F24" i="31"/>
  <c r="F28" i="31"/>
  <c r="H9" i="31"/>
  <c r="H36" i="31"/>
  <c r="F46" i="31"/>
  <c r="H15" i="31"/>
  <c r="N16" i="43"/>
  <c r="H22" i="31"/>
  <c r="N20" i="43"/>
  <c r="F14" i="31"/>
  <c r="H35" i="31"/>
  <c r="F43" i="31"/>
  <c r="N29" i="43"/>
  <c r="F34" i="31"/>
  <c r="H38" i="31"/>
  <c r="F16" i="31"/>
  <c r="F33" i="31"/>
  <c r="N23" i="43"/>
  <c r="H8" i="31"/>
  <c r="N34" i="43"/>
  <c r="N7" i="43"/>
  <c r="F41" i="31"/>
  <c r="H29" i="31"/>
  <c r="H45" i="31"/>
  <c r="F11" i="31"/>
  <c r="N24" i="43"/>
  <c r="N42" i="43"/>
  <c r="F38" i="31"/>
  <c r="N10" i="43"/>
  <c r="F27" i="31"/>
  <c r="F26" i="31"/>
  <c r="H27" i="31"/>
  <c r="F29" i="31"/>
  <c r="N13" i="43"/>
  <c r="N8" i="43"/>
  <c r="H10" i="31"/>
  <c r="H11" i="31"/>
  <c r="N30" i="43"/>
  <c r="N38" i="43"/>
  <c r="H31" i="31"/>
  <c r="F31" i="31"/>
  <c r="N35" i="43"/>
  <c r="B48" i="31"/>
  <c r="H33" i="31"/>
  <c r="F45" i="31"/>
  <c r="H28" i="31"/>
  <c r="N36" i="43"/>
  <c r="F8" i="31"/>
  <c r="N5" i="43"/>
  <c r="N39" i="43"/>
  <c r="H24" i="31"/>
  <c r="F42" i="31"/>
  <c r="F9" i="31"/>
  <c r="N21" i="43"/>
  <c r="H13" i="31"/>
  <c r="N18" i="43"/>
  <c r="N37" i="43"/>
  <c r="F10" i="31"/>
  <c r="N26" i="43"/>
  <c r="H16" i="31"/>
  <c r="F37" i="31"/>
  <c r="F21" i="31"/>
  <c r="H41" i="31"/>
  <c r="N31" i="43"/>
  <c r="H14" i="31"/>
  <c r="N6" i="43"/>
  <c r="H40" i="31"/>
  <c r="H17" i="31"/>
  <c r="H32" i="31"/>
  <c r="H37" i="31"/>
  <c r="F22" i="31"/>
  <c r="F17" i="31"/>
  <c r="N25" i="43"/>
  <c r="H34" i="31"/>
  <c r="N15" i="43"/>
  <c r="H19" i="31"/>
  <c r="F30" i="31"/>
  <c r="F44" i="31"/>
  <c r="F12" i="31"/>
  <c r="F18" i="31"/>
  <c r="N32" i="43"/>
  <c r="H39" i="31"/>
  <c r="F32" i="31"/>
  <c r="F35" i="31"/>
  <c r="N11" i="43"/>
  <c r="H43" i="31"/>
  <c r="F36" i="31"/>
  <c r="N12" i="43"/>
  <c r="H26" i="31"/>
  <c r="F15" i="31"/>
  <c r="F23" i="31"/>
  <c r="N40" i="43"/>
  <c r="H44" i="31"/>
  <c r="F19" i="31"/>
  <c r="N9" i="43"/>
  <c r="H20" i="31"/>
  <c r="F7" i="31"/>
  <c r="H23" i="31"/>
  <c r="N43" i="43"/>
  <c r="N33" i="43"/>
  <c r="H30" i="31"/>
  <c r="H46" i="31"/>
  <c r="N19" i="43"/>
  <c r="N17" i="43"/>
  <c r="N4" i="43"/>
  <c r="G19" i="12"/>
  <c r="I19" i="12" s="1"/>
  <c r="J19" i="12" s="1"/>
  <c r="G19" i="15"/>
  <c r="I19" i="15" s="1"/>
  <c r="J19" i="15" s="1"/>
  <c r="D25" i="8"/>
  <c r="D55" i="8"/>
  <c r="D73" i="8"/>
  <c r="F95" i="16"/>
  <c r="F69" i="16"/>
  <c r="G22" i="16"/>
  <c r="E53" i="8"/>
  <c r="I68" i="39"/>
  <c r="F83" i="12"/>
  <c r="G61" i="12"/>
  <c r="F22" i="16"/>
  <c r="D77" i="8"/>
  <c r="F87" i="16"/>
  <c r="G86" i="16"/>
  <c r="G52" i="20"/>
  <c r="E50" i="8"/>
  <c r="E83" i="8"/>
  <c r="F55" i="20"/>
  <c r="G63" i="16"/>
  <c r="G69" i="16"/>
  <c r="F67" i="16"/>
  <c r="G40" i="16"/>
  <c r="F56" i="16"/>
  <c r="G62" i="16"/>
  <c r="D82" i="8"/>
  <c r="G25" i="20"/>
  <c r="D37" i="8"/>
  <c r="E27" i="8"/>
  <c r="F63" i="16"/>
  <c r="G42" i="12"/>
  <c r="F41" i="12"/>
  <c r="G72" i="12"/>
  <c r="F35" i="12"/>
  <c r="G69" i="12"/>
  <c r="F19" i="12"/>
  <c r="H19" i="12" s="1"/>
  <c r="G80" i="16"/>
  <c r="F90" i="16"/>
  <c r="F27" i="12"/>
  <c r="G87" i="12"/>
  <c r="G77" i="12"/>
  <c r="F53" i="12"/>
  <c r="F93" i="12"/>
  <c r="G22" i="12"/>
  <c r="G71" i="12"/>
  <c r="D75" i="8"/>
  <c r="F77" i="20"/>
  <c r="D42" i="8"/>
  <c r="D36" i="8"/>
  <c r="D20" i="8"/>
  <c r="E49" i="8"/>
  <c r="F55" i="16"/>
  <c r="G75" i="20"/>
  <c r="E91" i="8"/>
  <c r="E87" i="8"/>
  <c r="D74" i="8"/>
  <c r="D54" i="8"/>
  <c r="D26" i="8"/>
  <c r="D86" i="8"/>
  <c r="F60" i="20"/>
  <c r="D12" i="8"/>
  <c r="G12" i="8" s="1"/>
  <c r="E35" i="8"/>
  <c r="E80" i="8"/>
  <c r="D46" i="8"/>
  <c r="F24" i="20"/>
  <c r="D51" i="8"/>
  <c r="E32" i="8"/>
  <c r="E56" i="8"/>
  <c r="E77" i="8"/>
  <c r="D43" i="8"/>
  <c r="D90" i="8"/>
  <c r="D88" i="8"/>
  <c r="F80" i="16"/>
  <c r="E46" i="8"/>
  <c r="E70" i="8"/>
  <c r="D48" i="8"/>
  <c r="E33" i="8"/>
  <c r="D17" i="8"/>
  <c r="E48" i="8"/>
  <c r="E82" i="8"/>
  <c r="D92" i="8"/>
  <c r="F27" i="20"/>
  <c r="D18" i="8"/>
  <c r="E28" i="8"/>
  <c r="E60" i="8"/>
  <c r="D44" i="8"/>
  <c r="F37" i="20"/>
  <c r="E16" i="8"/>
  <c r="E66" i="8"/>
  <c r="F20" i="20"/>
  <c r="H20" i="20" s="1"/>
  <c r="I21" i="20" s="1"/>
  <c r="J21" i="20" s="1"/>
  <c r="D56" i="8"/>
  <c r="E84" i="8"/>
  <c r="D33" i="8"/>
  <c r="E58" i="8"/>
  <c r="E73" i="8"/>
  <c r="D68" i="8"/>
  <c r="D29" i="8"/>
  <c r="F79" i="20"/>
  <c r="F31" i="16"/>
  <c r="F68" i="20"/>
  <c r="D59" i="8"/>
  <c r="E42" i="8"/>
  <c r="D70" i="8"/>
  <c r="D91" i="8"/>
  <c r="D52" i="8"/>
  <c r="D23" i="8"/>
  <c r="D78" i="8"/>
  <c r="D58" i="8"/>
  <c r="G62" i="14"/>
  <c r="G31" i="13"/>
  <c r="G55" i="14"/>
  <c r="E62" i="8"/>
  <c r="G27" i="16"/>
  <c r="G55" i="16"/>
  <c r="F70" i="16"/>
  <c r="G90" i="16"/>
  <c r="H65" i="39"/>
  <c r="I43" i="39"/>
  <c r="I92" i="39"/>
  <c r="G79" i="12"/>
  <c r="G95" i="12"/>
  <c r="F68" i="12"/>
  <c r="G44" i="16"/>
  <c r="G50" i="16"/>
  <c r="G60" i="16"/>
  <c r="G92" i="16"/>
  <c r="G39" i="16"/>
  <c r="G71" i="16"/>
  <c r="G30" i="20"/>
  <c r="I99" i="39"/>
  <c r="F95" i="13"/>
  <c r="G75" i="16"/>
  <c r="G87" i="16"/>
  <c r="G70" i="16"/>
  <c r="I41" i="39"/>
  <c r="G33" i="18"/>
  <c r="F25" i="13"/>
  <c r="E37" i="8"/>
  <c r="E20" i="8"/>
  <c r="E55" i="8"/>
  <c r="G85" i="14"/>
  <c r="G44" i="14"/>
  <c r="G34" i="12"/>
  <c r="F33" i="12"/>
  <c r="G64" i="14"/>
  <c r="F43" i="14"/>
  <c r="E36" i="8"/>
  <c r="H99" i="39"/>
  <c r="H56" i="39"/>
  <c r="I69" i="39"/>
  <c r="I60" i="39"/>
  <c r="I29" i="39"/>
  <c r="I36" i="39"/>
  <c r="H37" i="39"/>
  <c r="I59" i="39"/>
  <c r="H88" i="39"/>
  <c r="H92" i="39"/>
  <c r="I66" i="39"/>
  <c r="D45" i="8"/>
  <c r="F87" i="12"/>
  <c r="F70" i="14"/>
  <c r="F72" i="14"/>
  <c r="F24" i="14"/>
  <c r="G52" i="14"/>
  <c r="G86" i="14"/>
  <c r="H42" i="39"/>
  <c r="H83" i="39"/>
  <c r="H74" i="39"/>
  <c r="H22" i="39"/>
  <c r="H82" i="39"/>
  <c r="G26" i="12"/>
  <c r="H72" i="39"/>
  <c r="I50" i="39"/>
  <c r="F99" i="15"/>
  <c r="G91" i="12"/>
  <c r="E89" i="8"/>
  <c r="E68" i="8"/>
  <c r="I78" i="39"/>
  <c r="H70" i="39"/>
  <c r="F84" i="15"/>
  <c r="F22" i="14"/>
  <c r="F46" i="14"/>
  <c r="G75" i="14"/>
  <c r="G96" i="14"/>
  <c r="F55" i="14"/>
  <c r="F99" i="14"/>
  <c r="F88" i="14"/>
  <c r="F59" i="14"/>
  <c r="F88" i="15"/>
  <c r="G37" i="14"/>
  <c r="G46" i="14"/>
  <c r="F94" i="14"/>
  <c r="F75" i="14"/>
  <c r="F96" i="14"/>
  <c r="G32" i="14"/>
  <c r="G65" i="14"/>
  <c r="G80" i="14"/>
  <c r="F76" i="14"/>
  <c r="G59" i="14"/>
  <c r="F56" i="15"/>
  <c r="G54" i="15"/>
  <c r="F54" i="14"/>
  <c r="G88" i="14"/>
  <c r="G22" i="14"/>
  <c r="F62" i="14"/>
  <c r="G94" i="14"/>
  <c r="F64" i="14"/>
  <c r="F32" i="14"/>
  <c r="F65" i="14"/>
  <c r="F80" i="14"/>
  <c r="G43" i="14"/>
  <c r="F20" i="14"/>
  <c r="F38" i="14"/>
  <c r="F85" i="14"/>
  <c r="F68" i="14"/>
  <c r="F44" i="14"/>
  <c r="G56" i="14"/>
  <c r="G30" i="14"/>
  <c r="F78" i="14"/>
  <c r="G48" i="14"/>
  <c r="F21" i="14"/>
  <c r="F48" i="14"/>
  <c r="F75" i="12"/>
  <c r="E13" i="8"/>
  <c r="D84" i="8"/>
  <c r="F37" i="14"/>
  <c r="D47" i="8"/>
  <c r="D21" i="8"/>
  <c r="D39" i="8"/>
  <c r="G88" i="15"/>
  <c r="D64" i="8"/>
  <c r="D65" i="8"/>
  <c r="D81" i="8"/>
  <c r="E21" i="8"/>
  <c r="G88" i="20"/>
  <c r="D19" i="8"/>
  <c r="I70" i="39"/>
  <c r="G61" i="20"/>
  <c r="F94" i="20"/>
  <c r="E71" i="8"/>
  <c r="F69" i="20"/>
  <c r="D41" i="8"/>
  <c r="D57" i="8"/>
  <c r="F99" i="20"/>
  <c r="E25" i="8"/>
  <c r="E79" i="8"/>
  <c r="D60" i="8"/>
  <c r="D72" i="8"/>
  <c r="G76" i="14"/>
  <c r="F26" i="12"/>
  <c r="G85" i="20"/>
  <c r="E88" i="8"/>
  <c r="E64" i="8"/>
  <c r="E14" i="8"/>
  <c r="E23" i="8"/>
  <c r="E29" i="8"/>
  <c r="I63" i="39"/>
  <c r="H52" i="39"/>
  <c r="H67" i="39"/>
  <c r="H19" i="39"/>
  <c r="J19" i="39" s="1"/>
  <c r="H27" i="39"/>
  <c r="H71" i="39"/>
  <c r="H47" i="39"/>
  <c r="G99" i="15"/>
  <c r="H85" i="39"/>
  <c r="H49" i="39"/>
  <c r="H81" i="39"/>
  <c r="I22" i="39"/>
  <c r="H93" i="39"/>
  <c r="I77" i="39"/>
  <c r="G92" i="13"/>
  <c r="G95" i="13"/>
  <c r="G83" i="13"/>
  <c r="F24" i="13"/>
  <c r="I42" i="39"/>
  <c r="G34" i="15"/>
  <c r="F75" i="16"/>
  <c r="G68" i="13"/>
  <c r="F89" i="13"/>
  <c r="F67" i="12"/>
  <c r="G54" i="13"/>
  <c r="F68" i="13"/>
  <c r="F31" i="13"/>
  <c r="G51" i="13"/>
  <c r="G79" i="13"/>
  <c r="I73" i="39"/>
  <c r="F65" i="13"/>
  <c r="I82" i="39"/>
  <c r="G55" i="12"/>
  <c r="G75" i="13"/>
  <c r="G25" i="13"/>
  <c r="D13" i="8"/>
  <c r="D63" i="8"/>
  <c r="D15" i="8"/>
  <c r="F81" i="20"/>
  <c r="F90" i="20"/>
  <c r="G76" i="20"/>
  <c r="G44" i="20"/>
  <c r="F71" i="20"/>
  <c r="E86" i="8"/>
  <c r="F79" i="13"/>
  <c r="G99" i="14"/>
  <c r="G92" i="20"/>
  <c r="G89" i="20"/>
  <c r="G31" i="20"/>
  <c r="F50" i="20"/>
  <c r="D50" i="8"/>
  <c r="F41" i="20"/>
  <c r="E17" i="8"/>
  <c r="D14" i="8"/>
  <c r="F39" i="16"/>
  <c r="D22" i="8"/>
  <c r="E75" i="8"/>
  <c r="I74" i="39"/>
  <c r="F29" i="20"/>
  <c r="D28" i="8"/>
  <c r="E19" i="8"/>
  <c r="E40" i="8"/>
  <c r="E78" i="8"/>
  <c r="E45" i="8"/>
  <c r="G40" i="20"/>
  <c r="E24" i="8"/>
  <c r="G89" i="13"/>
  <c r="D32" i="8"/>
  <c r="G34" i="20"/>
  <c r="D49" i="8"/>
  <c r="E52" i="8"/>
  <c r="G65" i="13"/>
  <c r="I85" i="39"/>
  <c r="I93" i="39"/>
  <c r="F83" i="17"/>
  <c r="F40" i="16"/>
  <c r="F54" i="13"/>
  <c r="G84" i="15"/>
  <c r="G37" i="18"/>
  <c r="G34" i="18"/>
  <c r="G79" i="15"/>
  <c r="F92" i="15"/>
  <c r="I25" i="39"/>
  <c r="I40" i="39"/>
  <c r="H30" i="39"/>
  <c r="I55" i="39"/>
  <c r="I32" i="39"/>
  <c r="G46" i="13"/>
  <c r="F99" i="12"/>
  <c r="F94" i="12"/>
  <c r="F64" i="20"/>
  <c r="B12" i="30"/>
  <c r="B5" i="43"/>
  <c r="C10" i="29"/>
  <c r="T5" i="43"/>
  <c r="F46" i="13"/>
  <c r="G94" i="12"/>
  <c r="H75" i="39"/>
  <c r="G66" i="17"/>
  <c r="I35" i="39"/>
  <c r="H57" i="39"/>
  <c r="H25" i="39"/>
  <c r="F75" i="13"/>
  <c r="D62" i="8"/>
  <c r="I57" i="39"/>
  <c r="D53" i="8"/>
  <c r="D80" i="8"/>
  <c r="F80" i="20"/>
  <c r="G63" i="20"/>
  <c r="F84" i="20"/>
  <c r="G32" i="20"/>
  <c r="F45" i="20"/>
  <c r="G45" i="13"/>
  <c r="G21" i="14"/>
  <c r="G49" i="20"/>
  <c r="G28" i="20"/>
  <c r="G87" i="20"/>
  <c r="G47" i="20"/>
  <c r="F78" i="20"/>
  <c r="F97" i="15"/>
  <c r="F22" i="12"/>
  <c r="G48" i="19"/>
  <c r="G60" i="13"/>
  <c r="H87" i="39"/>
  <c r="H35" i="39"/>
  <c r="I61" i="39"/>
  <c r="H89" i="39"/>
  <c r="I48" i="39"/>
  <c r="F76" i="15"/>
  <c r="H24" i="39"/>
  <c r="G81" i="15"/>
  <c r="H31" i="39"/>
  <c r="H21" i="39"/>
  <c r="I53" i="39"/>
  <c r="H78" i="39"/>
  <c r="H26" i="39"/>
  <c r="I27" i="39"/>
  <c r="I23" i="39"/>
  <c r="E90" i="8"/>
  <c r="G93" i="12"/>
  <c r="E76" i="8"/>
  <c r="F39" i="20"/>
  <c r="E51" i="8"/>
  <c r="D69" i="8"/>
  <c r="I21" i="39"/>
  <c r="F35" i="20"/>
  <c r="I71" i="39"/>
  <c r="F83" i="13"/>
  <c r="E57" i="8"/>
  <c r="E12" i="8"/>
  <c r="H12" i="8" s="1"/>
  <c r="D67" i="8"/>
  <c r="F82" i="20"/>
  <c r="E31" i="8"/>
  <c r="E69" i="8"/>
  <c r="D87" i="8"/>
  <c r="E26" i="8"/>
  <c r="G53" i="20"/>
  <c r="E41" i="8"/>
  <c r="F21" i="20"/>
  <c r="E59" i="8"/>
  <c r="E61" i="8"/>
  <c r="E63" i="8"/>
  <c r="G37" i="19"/>
  <c r="F33" i="20"/>
  <c r="E92" i="8"/>
  <c r="F45" i="13"/>
  <c r="G24" i="14"/>
  <c r="I19" i="39"/>
  <c r="K19" i="39" s="1"/>
  <c r="L19" i="39" s="1"/>
  <c r="F62" i="16"/>
  <c r="F67" i="20"/>
  <c r="I49" i="39"/>
  <c r="I51" i="39"/>
  <c r="G51" i="15"/>
  <c r="H63" i="39"/>
  <c r="H59" i="39"/>
  <c r="I81" i="39"/>
  <c r="I26" i="39"/>
  <c r="I86" i="39"/>
  <c r="H68" i="39"/>
  <c r="H39" i="39"/>
  <c r="I91" i="39"/>
  <c r="H36" i="39"/>
  <c r="I38" i="39"/>
  <c r="H29" i="39"/>
  <c r="I52" i="39"/>
  <c r="I58" i="39"/>
  <c r="I88" i="39"/>
  <c r="H77" i="39"/>
  <c r="I72" i="39"/>
  <c r="H50" i="39"/>
  <c r="I67" i="39"/>
  <c r="H34" i="39"/>
  <c r="I75" i="39"/>
  <c r="G57" i="20"/>
  <c r="G95" i="20"/>
  <c r="G48" i="20"/>
  <c r="F73" i="20"/>
  <c r="D30" i="8"/>
  <c r="G68" i="14"/>
  <c r="G83" i="17"/>
  <c r="H54" i="39"/>
  <c r="F60" i="13"/>
  <c r="H97" i="39"/>
  <c r="F34" i="15"/>
  <c r="F56" i="14"/>
  <c r="F82" i="13"/>
  <c r="H60" i="39"/>
  <c r="I83" i="39"/>
  <c r="G75" i="12"/>
  <c r="G24" i="13"/>
  <c r="I87" i="39"/>
  <c r="I89" i="39"/>
  <c r="H32" i="39"/>
  <c r="I62" i="39"/>
  <c r="H98" i="39"/>
  <c r="I28" i="39"/>
  <c r="H69" i="39"/>
  <c r="G76" i="15"/>
  <c r="I24" i="39"/>
  <c r="F40" i="18"/>
  <c r="H28" i="39"/>
  <c r="H91" i="39"/>
  <c r="G20" i="14"/>
  <c r="H43" i="39"/>
  <c r="I31" i="39"/>
  <c r="H48" i="39"/>
  <c r="H66" i="39"/>
  <c r="D71" i="8"/>
  <c r="E74" i="8"/>
  <c r="E44" i="8"/>
  <c r="E47" i="8"/>
  <c r="G36" i="15"/>
  <c r="F36" i="15"/>
  <c r="F59" i="15"/>
  <c r="G59" i="15"/>
  <c r="G98" i="20"/>
  <c r="F98" i="20"/>
  <c r="I96" i="39"/>
  <c r="H96" i="39"/>
  <c r="H84" i="39"/>
  <c r="I84" i="39"/>
  <c r="I79" i="39"/>
  <c r="H79" i="39"/>
  <c r="F88" i="13"/>
  <c r="G88" i="13"/>
  <c r="I76" i="39"/>
  <c r="H76" i="39"/>
  <c r="AA59" i="7"/>
  <c r="B49" i="31"/>
  <c r="H64" i="39"/>
  <c r="I64" i="39"/>
  <c r="I80" i="39"/>
  <c r="H80" i="39"/>
  <c r="F54" i="20"/>
  <c r="G54" i="20"/>
  <c r="F48" i="15"/>
  <c r="G48" i="15"/>
  <c r="G97" i="20"/>
  <c r="F97" i="20"/>
  <c r="H33" i="39"/>
  <c r="I33" i="39"/>
  <c r="G62" i="20"/>
  <c r="F62" i="20"/>
  <c r="G53" i="12"/>
  <c r="G78" i="14"/>
  <c r="H62" i="39"/>
  <c r="I97" i="39"/>
  <c r="I34" i="39"/>
  <c r="AA15" i="4"/>
  <c r="F30" i="19"/>
  <c r="G30" i="19"/>
  <c r="F31" i="19"/>
  <c r="G31" i="19"/>
  <c r="F97" i="18"/>
  <c r="F34" i="18"/>
  <c r="F72" i="18"/>
  <c r="F31" i="18"/>
  <c r="G97" i="18"/>
  <c r="G40" i="18"/>
  <c r="F33" i="18"/>
  <c r="G72" i="18"/>
  <c r="G31" i="18"/>
  <c r="F95" i="17"/>
  <c r="G95" i="17"/>
  <c r="F33" i="17"/>
  <c r="F66" i="17"/>
  <c r="G21" i="17"/>
  <c r="G33" i="17"/>
  <c r="F21" i="17"/>
  <c r="G82" i="17"/>
  <c r="F40" i="13"/>
  <c r="G40" i="13"/>
  <c r="F59" i="20"/>
  <c r="G59" i="20"/>
  <c r="F91" i="20"/>
  <c r="G91" i="20"/>
  <c r="G93" i="20"/>
  <c r="F93" i="20"/>
  <c r="F46" i="20"/>
  <c r="G46" i="20"/>
  <c r="H90" i="39"/>
  <c r="I90" i="39"/>
  <c r="F43" i="20"/>
  <c r="G43" i="20"/>
  <c r="F96" i="20"/>
  <c r="G96" i="20"/>
  <c r="E43" i="8"/>
  <c r="G58" i="20"/>
  <c r="F56" i="20"/>
  <c r="G68" i="12"/>
  <c r="D31" i="8"/>
  <c r="H51" i="39"/>
  <c r="F26" i="20"/>
  <c r="G81" i="19"/>
  <c r="F81" i="19"/>
  <c r="H95" i="39"/>
  <c r="I95" i="39"/>
  <c r="H46" i="39"/>
  <c r="I46" i="39"/>
  <c r="H44" i="39"/>
  <c r="I44" i="39"/>
  <c r="I94" i="39"/>
  <c r="H94" i="39"/>
  <c r="E72" i="8"/>
  <c r="D89" i="8"/>
  <c r="G74" i="20"/>
  <c r="F74" i="20"/>
  <c r="G65" i="20"/>
  <c r="F65" i="20"/>
  <c r="F57" i="13"/>
  <c r="G57" i="13"/>
  <c r="F59" i="12"/>
  <c r="G59" i="12"/>
  <c r="F85" i="12"/>
  <c r="E54" i="8"/>
  <c r="I54" i="39"/>
  <c r="F71" i="12"/>
  <c r="G85" i="12"/>
  <c r="F34" i="12"/>
  <c r="F51" i="12"/>
  <c r="F55" i="12"/>
  <c r="F23" i="20"/>
  <c r="E34" i="8"/>
  <c r="E30" i="8"/>
  <c r="G66" i="20"/>
  <c r="H38" i="39"/>
  <c r="G67" i="12"/>
  <c r="G99" i="12"/>
  <c r="E18" i="8"/>
  <c r="E39" i="8"/>
  <c r="E67" i="8"/>
  <c r="H86" i="39"/>
  <c r="D27" i="8"/>
  <c r="D83" i="8"/>
  <c r="F31" i="12"/>
  <c r="G75" i="18"/>
  <c r="G19" i="20"/>
  <c r="I19" i="20" s="1"/>
  <c r="J19" i="20" s="1"/>
  <c r="H58" i="39"/>
  <c r="F38" i="20"/>
  <c r="E65" i="8"/>
  <c r="G72" i="20"/>
  <c r="F78" i="18"/>
  <c r="G81" i="12"/>
  <c r="F37" i="18"/>
  <c r="AD13" i="4"/>
  <c r="F91" i="12"/>
  <c r="G36" i="20"/>
  <c r="F36" i="20"/>
  <c r="I45" i="39"/>
  <c r="H45" i="39"/>
  <c r="A21" i="19"/>
  <c r="B21" i="39"/>
  <c r="B21" i="17"/>
  <c r="B21" i="20"/>
  <c r="B21" i="14"/>
  <c r="B21" i="18"/>
  <c r="B21" i="15"/>
  <c r="B21" i="12"/>
  <c r="B21" i="13"/>
  <c r="B21" i="16"/>
  <c r="B14" i="5"/>
  <c r="G33" i="12"/>
  <c r="I30" i="39"/>
  <c r="H23" i="39"/>
  <c r="H61" i="39"/>
  <c r="H73" i="39"/>
  <c r="F81" i="15"/>
  <c r="I47" i="39"/>
  <c r="F70" i="20"/>
  <c r="G70" i="20"/>
  <c r="F83" i="20"/>
  <c r="G83" i="20"/>
  <c r="F83" i="14"/>
  <c r="F52" i="14"/>
  <c r="I20" i="39"/>
  <c r="H20" i="39"/>
  <c r="G31" i="16"/>
  <c r="F71" i="16"/>
  <c r="F51" i="15"/>
  <c r="H40" i="39"/>
  <c r="F43" i="15"/>
  <c r="G97" i="15"/>
  <c r="H41" i="39"/>
  <c r="I65" i="39"/>
  <c r="G43" i="18"/>
  <c r="D85" i="8"/>
  <c r="D76" i="8"/>
  <c r="F60" i="15"/>
  <c r="G60" i="15"/>
  <c r="G51" i="12"/>
  <c r="E22" i="8"/>
  <c r="D24" i="8"/>
  <c r="D66" i="8"/>
  <c r="E38" i="8"/>
  <c r="G63" i="12"/>
  <c r="G86" i="20"/>
  <c r="G31" i="12"/>
  <c r="E15" i="8"/>
  <c r="G42" i="20"/>
  <c r="D79" i="8"/>
  <c r="D61" i="8"/>
  <c r="G76" i="12"/>
  <c r="E81" i="8"/>
  <c r="G80" i="12"/>
  <c r="I37" i="39"/>
  <c r="F43" i="12"/>
  <c r="F50" i="12"/>
  <c r="H55" i="39"/>
  <c r="F51" i="20"/>
  <c r="G51" i="20"/>
  <c r="G50" i="12"/>
  <c r="F82" i="17"/>
  <c r="H53" i="39"/>
  <c r="I39" i="39"/>
  <c r="I56" i="39"/>
  <c r="G56" i="16"/>
  <c r="F86" i="16"/>
  <c r="G43" i="12"/>
  <c r="F95" i="12"/>
  <c r="G78" i="18"/>
  <c r="F63" i="12"/>
  <c r="G54" i="14"/>
  <c r="F27" i="16"/>
  <c r="G56" i="15"/>
  <c r="G92" i="15"/>
  <c r="G94" i="19"/>
  <c r="G95" i="16"/>
  <c r="F54" i="15"/>
  <c r="F92" i="16"/>
  <c r="G70" i="14"/>
  <c r="F61" i="12"/>
  <c r="F79" i="12"/>
  <c r="F44" i="16"/>
  <c r="N17" i="9"/>
  <c r="G50" i="19"/>
  <c r="G46" i="17"/>
  <c r="F46" i="17"/>
  <c r="I20" i="20"/>
  <c r="J20" i="20" s="1"/>
  <c r="F77" i="12"/>
  <c r="F65" i="16"/>
  <c r="G65" i="16"/>
  <c r="G27" i="12"/>
  <c r="N33" i="9"/>
  <c r="N40" i="9"/>
  <c r="F69" i="12"/>
  <c r="F81" i="12"/>
  <c r="N51" i="9"/>
  <c r="F50" i="16"/>
  <c r="F60" i="16"/>
  <c r="N85" i="9"/>
  <c r="F43" i="18"/>
  <c r="F79" i="15"/>
  <c r="G19" i="13"/>
  <c r="I19" i="13" s="1"/>
  <c r="J19" i="13" s="1"/>
  <c r="F19" i="13"/>
  <c r="H19" i="13" s="1"/>
  <c r="F51" i="13"/>
  <c r="N75" i="9"/>
  <c r="F92" i="13"/>
  <c r="F43" i="16"/>
  <c r="G43" i="16"/>
  <c r="G33" i="15"/>
  <c r="F33" i="15"/>
  <c r="G92" i="14"/>
  <c r="F92" i="14"/>
  <c r="N41" i="9"/>
  <c r="N65" i="9"/>
  <c r="N54" i="9"/>
  <c r="G88" i="16"/>
  <c r="F88" i="16"/>
  <c r="G38" i="14"/>
  <c r="N30" i="9"/>
  <c r="F30" i="14"/>
  <c r="N89" i="9"/>
  <c r="F75" i="18"/>
  <c r="F80" i="12"/>
  <c r="G83" i="12"/>
  <c r="G84" i="14"/>
  <c r="F84" i="14"/>
  <c r="G33" i="16"/>
  <c r="F33" i="16"/>
  <c r="F78" i="17"/>
  <c r="G78" i="17"/>
  <c r="N53" i="9"/>
  <c r="N69" i="9"/>
  <c r="F76" i="12"/>
  <c r="N49" i="9"/>
  <c r="N61" i="9"/>
  <c r="G36" i="18"/>
  <c r="F36" i="18"/>
  <c r="G44" i="13"/>
  <c r="F44" i="13"/>
  <c r="N60" i="9"/>
  <c r="N45" i="9"/>
  <c r="N32" i="9"/>
  <c r="G36" i="14"/>
  <c r="F36" i="14"/>
  <c r="N84" i="9"/>
  <c r="F81" i="14"/>
  <c r="G81" i="14"/>
  <c r="G91" i="15"/>
  <c r="F91" i="15"/>
  <c r="G24" i="15"/>
  <c r="F24" i="15"/>
  <c r="F53" i="13"/>
  <c r="G53" i="13"/>
  <c r="F86" i="14"/>
  <c r="G35" i="12"/>
  <c r="N21" i="9"/>
  <c r="G72" i="14"/>
  <c r="F27" i="17"/>
  <c r="G27" i="17"/>
  <c r="F91" i="19"/>
  <c r="G91" i="19"/>
  <c r="F79" i="14"/>
  <c r="G79" i="14"/>
  <c r="F72" i="13"/>
  <c r="G72" i="13"/>
  <c r="G49" i="19"/>
  <c r="F49" i="19"/>
  <c r="G40" i="15"/>
  <c r="F40" i="15"/>
  <c r="G43" i="13"/>
  <c r="F43" i="13"/>
  <c r="F91" i="16"/>
  <c r="G91" i="16"/>
  <c r="F69" i="13"/>
  <c r="G69" i="13"/>
  <c r="G40" i="14"/>
  <c r="F40" i="14"/>
  <c r="G88" i="18"/>
  <c r="F88" i="18"/>
  <c r="G21" i="15"/>
  <c r="F21" i="15"/>
  <c r="F60" i="12"/>
  <c r="G60" i="12"/>
  <c r="F80" i="15"/>
  <c r="G80" i="15"/>
  <c r="N68" i="9"/>
  <c r="N81" i="9"/>
  <c r="F72" i="12"/>
  <c r="N18" i="9"/>
  <c r="N16" i="9"/>
  <c r="O16" i="9" s="1"/>
  <c r="N56" i="9"/>
  <c r="N37" i="9"/>
  <c r="N28" i="9"/>
  <c r="N76" i="9"/>
  <c r="N19" i="9"/>
  <c r="G49" i="12"/>
  <c r="F49" i="12"/>
  <c r="F56" i="13"/>
  <c r="G56" i="13"/>
  <c r="F81" i="18"/>
  <c r="G81" i="18"/>
  <c r="F22" i="15"/>
  <c r="G22" i="15"/>
  <c r="G19" i="16"/>
  <c r="I19" i="16" s="1"/>
  <c r="J19" i="16" s="1"/>
  <c r="F19" i="16"/>
  <c r="H19" i="16" s="1"/>
  <c r="G33" i="13"/>
  <c r="F33" i="13"/>
  <c r="F47" i="12"/>
  <c r="G47" i="12"/>
  <c r="N35" i="9"/>
  <c r="N52" i="9"/>
  <c r="F63" i="14"/>
  <c r="G63" i="14"/>
  <c r="G78" i="15"/>
  <c r="F78" i="15"/>
  <c r="G24" i="16"/>
  <c r="F24" i="16"/>
  <c r="G65" i="12"/>
  <c r="F65" i="12"/>
  <c r="F49" i="14"/>
  <c r="G49" i="14"/>
  <c r="F30" i="15"/>
  <c r="G30" i="15"/>
  <c r="B41" i="3"/>
  <c r="W40" i="3"/>
  <c r="F50" i="18"/>
  <c r="G50" i="18"/>
  <c r="F72" i="15"/>
  <c r="G72" i="15"/>
  <c r="F65" i="15"/>
  <c r="G65" i="15"/>
  <c r="N20" i="9"/>
  <c r="D16" i="8"/>
  <c r="G25" i="16"/>
  <c r="F25" i="16"/>
  <c r="N26" i="9"/>
  <c r="C22" i="8"/>
  <c r="F64" i="15"/>
  <c r="G64" i="15"/>
  <c r="F93" i="16"/>
  <c r="G93" i="16"/>
  <c r="G29" i="15"/>
  <c r="F29" i="15"/>
  <c r="G22" i="19"/>
  <c r="F22" i="19"/>
  <c r="G71" i="15"/>
  <c r="F71" i="15"/>
  <c r="F19" i="18"/>
  <c r="H19" i="18" s="1"/>
  <c r="G19" i="18"/>
  <c r="I19" i="18" s="1"/>
  <c r="J19" i="18" s="1"/>
  <c r="F45" i="18"/>
  <c r="G45" i="18"/>
  <c r="F68" i="19"/>
  <c r="G68" i="19"/>
  <c r="G23" i="13"/>
  <c r="F23" i="13"/>
  <c r="F58" i="17"/>
  <c r="G58" i="17"/>
  <c r="F34" i="16"/>
  <c r="G34" i="16"/>
  <c r="F44" i="17"/>
  <c r="G44" i="17"/>
  <c r="G53" i="17"/>
  <c r="F53" i="17"/>
  <c r="F63" i="19"/>
  <c r="G63" i="19"/>
  <c r="G76" i="19"/>
  <c r="F76" i="19"/>
  <c r="G92" i="18"/>
  <c r="F92" i="18"/>
  <c r="G98" i="18"/>
  <c r="F98" i="18"/>
  <c r="G27" i="18"/>
  <c r="F27" i="18"/>
  <c r="G40" i="19"/>
  <c r="F40" i="19"/>
  <c r="G59" i="18"/>
  <c r="F59" i="18"/>
  <c r="F63" i="17"/>
  <c r="G63" i="17"/>
  <c r="F69" i="18"/>
  <c r="G69" i="18"/>
  <c r="G55" i="15"/>
  <c r="F55" i="15"/>
  <c r="G20" i="18"/>
  <c r="F20" i="18"/>
  <c r="G32" i="19"/>
  <c r="F32" i="19"/>
  <c r="G35" i="15"/>
  <c r="F35" i="15"/>
  <c r="F84" i="19"/>
  <c r="G84" i="19"/>
  <c r="F93" i="19"/>
  <c r="G93" i="19"/>
  <c r="G99" i="17"/>
  <c r="F99" i="17"/>
  <c r="G61" i="16"/>
  <c r="F61" i="16"/>
  <c r="G57" i="18"/>
  <c r="F57" i="18"/>
  <c r="F64" i="13"/>
  <c r="G64" i="13"/>
  <c r="F80" i="17"/>
  <c r="G80" i="17"/>
  <c r="F34" i="17"/>
  <c r="G34" i="17"/>
  <c r="F95" i="18"/>
  <c r="G95" i="18"/>
  <c r="F66" i="12"/>
  <c r="G66" i="12"/>
  <c r="F59" i="16"/>
  <c r="G59" i="16"/>
  <c r="G67" i="18"/>
  <c r="F67" i="18"/>
  <c r="G35" i="19"/>
  <c r="F35" i="19"/>
  <c r="N93" i="9"/>
  <c r="G77" i="14"/>
  <c r="F77" i="14"/>
  <c r="F83" i="16"/>
  <c r="G83" i="16"/>
  <c r="F44" i="15"/>
  <c r="G44" i="15"/>
  <c r="G60" i="17"/>
  <c r="F60" i="17"/>
  <c r="G30" i="12"/>
  <c r="F30" i="12"/>
  <c r="F91" i="17"/>
  <c r="G91" i="17"/>
  <c r="C43" i="8"/>
  <c r="N47" i="9"/>
  <c r="G43" i="19"/>
  <c r="F43" i="19"/>
  <c r="F68" i="17"/>
  <c r="G68" i="17"/>
  <c r="G71" i="13"/>
  <c r="F71" i="13"/>
  <c r="F20" i="16"/>
  <c r="G20" i="16"/>
  <c r="F69" i="17"/>
  <c r="G69" i="17"/>
  <c r="G66" i="16"/>
  <c r="F66" i="16"/>
  <c r="F49" i="18"/>
  <c r="G49" i="18"/>
  <c r="F88" i="17"/>
  <c r="G88" i="17"/>
  <c r="F97" i="13"/>
  <c r="G97" i="13"/>
  <c r="F38" i="13"/>
  <c r="G38" i="13"/>
  <c r="G70" i="15"/>
  <c r="F70" i="15"/>
  <c r="F19" i="14"/>
  <c r="H19" i="14" s="1"/>
  <c r="G19" i="14"/>
  <c r="I19" i="14" s="1"/>
  <c r="J19" i="14" s="1"/>
  <c r="N42" i="9"/>
  <c r="D38" i="8"/>
  <c r="F98" i="13"/>
  <c r="G98" i="13"/>
  <c r="G76" i="18"/>
  <c r="F76" i="18"/>
  <c r="N36" i="9"/>
  <c r="G86" i="17"/>
  <c r="F86" i="17"/>
  <c r="N72" i="9"/>
  <c r="N57" i="9"/>
  <c r="F42" i="13"/>
  <c r="G42" i="13"/>
  <c r="F20" i="12"/>
  <c r="G20" i="12"/>
  <c r="G61" i="14"/>
  <c r="F61" i="14"/>
  <c r="F67" i="14"/>
  <c r="G67" i="14"/>
  <c r="N38" i="9"/>
  <c r="D34" i="8"/>
  <c r="G58" i="13"/>
  <c r="F58" i="13"/>
  <c r="F79" i="19"/>
  <c r="G79" i="19"/>
  <c r="G95" i="15"/>
  <c r="F95" i="15"/>
  <c r="F56" i="17"/>
  <c r="G56" i="17"/>
  <c r="F25" i="14"/>
  <c r="G25" i="14"/>
  <c r="F55" i="17"/>
  <c r="G55" i="17"/>
  <c r="G70" i="18"/>
  <c r="F70" i="18"/>
  <c r="G74" i="18"/>
  <c r="F74" i="18"/>
  <c r="F71" i="17"/>
  <c r="G71" i="17"/>
  <c r="F51" i="17"/>
  <c r="G51" i="17"/>
  <c r="F66" i="15"/>
  <c r="G66" i="15"/>
  <c r="F82" i="12"/>
  <c r="G82" i="12"/>
  <c r="G53" i="16"/>
  <c r="F53" i="16"/>
  <c r="F76" i="13"/>
  <c r="G76" i="13"/>
  <c r="G28" i="17"/>
  <c r="F28" i="17"/>
  <c r="F20" i="19"/>
  <c r="G20" i="19"/>
  <c r="F32" i="17"/>
  <c r="G32" i="17"/>
  <c r="F61" i="17"/>
  <c r="G61" i="17"/>
  <c r="F67" i="17"/>
  <c r="G67" i="17"/>
  <c r="F96" i="15"/>
  <c r="G96" i="15"/>
  <c r="N66" i="9"/>
  <c r="F52" i="12"/>
  <c r="G52" i="12"/>
  <c r="G93" i="18"/>
  <c r="F93" i="18"/>
  <c r="G99" i="13"/>
  <c r="F99" i="13"/>
  <c r="F77" i="17"/>
  <c r="G77" i="17"/>
  <c r="G25" i="15"/>
  <c r="F25" i="15"/>
  <c r="G21" i="12"/>
  <c r="F21" i="12"/>
  <c r="G50" i="14"/>
  <c r="F50" i="14"/>
  <c r="F82" i="19"/>
  <c r="G82" i="19"/>
  <c r="G47" i="13"/>
  <c r="F47" i="13"/>
  <c r="F24" i="18"/>
  <c r="G24" i="18"/>
  <c r="N43" i="9"/>
  <c r="G62" i="17"/>
  <c r="F62" i="17"/>
  <c r="F75" i="19"/>
  <c r="G75" i="19"/>
  <c r="G97" i="12"/>
  <c r="F97" i="12"/>
  <c r="F85" i="17"/>
  <c r="G85" i="17"/>
  <c r="F73" i="19"/>
  <c r="G73" i="19"/>
  <c r="F29" i="12"/>
  <c r="G29" i="12"/>
  <c r="N78" i="9"/>
  <c r="C74" i="8"/>
  <c r="G38" i="12"/>
  <c r="F38" i="12"/>
  <c r="G89" i="16"/>
  <c r="F89" i="16"/>
  <c r="F87" i="17"/>
  <c r="G87" i="17"/>
  <c r="G26" i="17"/>
  <c r="F26" i="17"/>
  <c r="G54" i="17"/>
  <c r="F54" i="17"/>
  <c r="G45" i="19"/>
  <c r="F45" i="19"/>
  <c r="G60" i="14"/>
  <c r="F60" i="14"/>
  <c r="F97" i="17"/>
  <c r="G97" i="17"/>
  <c r="F43" i="17"/>
  <c r="G43" i="17"/>
  <c r="N64" i="9"/>
  <c r="F90" i="12"/>
  <c r="G90" i="12"/>
  <c r="G89" i="19"/>
  <c r="F89" i="19"/>
  <c r="G73" i="12"/>
  <c r="F73" i="12"/>
  <c r="G42" i="18"/>
  <c r="F42" i="18"/>
  <c r="N86" i="9"/>
  <c r="F22" i="13"/>
  <c r="G22" i="13"/>
  <c r="G41" i="14"/>
  <c r="F41" i="14"/>
  <c r="F54" i="12"/>
  <c r="G54" i="12"/>
  <c r="F90" i="13"/>
  <c r="G90" i="13"/>
  <c r="F35" i="14"/>
  <c r="G35" i="14"/>
  <c r="G41" i="15"/>
  <c r="F41" i="15"/>
  <c r="F39" i="17"/>
  <c r="G39" i="17"/>
  <c r="F19" i="15"/>
  <c r="H19" i="15" s="1"/>
  <c r="F36" i="12"/>
  <c r="G36" i="12"/>
  <c r="F45" i="16"/>
  <c r="G45" i="16"/>
  <c r="G48" i="16"/>
  <c r="F48" i="16"/>
  <c r="F51" i="18"/>
  <c r="G51" i="18"/>
  <c r="G68" i="16"/>
  <c r="F68" i="16"/>
  <c r="G77" i="18"/>
  <c r="F77" i="18"/>
  <c r="G80" i="19"/>
  <c r="F80" i="19"/>
  <c r="G83" i="15"/>
  <c r="F83" i="15"/>
  <c r="G21" i="18"/>
  <c r="F21" i="18"/>
  <c r="F34" i="19"/>
  <c r="G34" i="19"/>
  <c r="F37" i="12"/>
  <c r="G37" i="12"/>
  <c r="G47" i="19"/>
  <c r="F47" i="19"/>
  <c r="F50" i="15"/>
  <c r="G50" i="15"/>
  <c r="F60" i="19"/>
  <c r="G60" i="19"/>
  <c r="G66" i="18"/>
  <c r="F66" i="18"/>
  <c r="G69" i="15"/>
  <c r="F69" i="15"/>
  <c r="G82" i="16"/>
  <c r="F82" i="16"/>
  <c r="G92" i="19"/>
  <c r="F92" i="19"/>
  <c r="G24" i="12"/>
  <c r="F24" i="12"/>
  <c r="G30" i="18"/>
  <c r="F30" i="18"/>
  <c r="F46" i="19"/>
  <c r="G46" i="19"/>
  <c r="G59" i="13"/>
  <c r="F59" i="13"/>
  <c r="F94" i="16"/>
  <c r="G94" i="16"/>
  <c r="G30" i="17"/>
  <c r="F30" i="17"/>
  <c r="F81" i="17"/>
  <c r="G81" i="17"/>
  <c r="F28" i="19"/>
  <c r="G28" i="19"/>
  <c r="G25" i="19"/>
  <c r="F25" i="19"/>
  <c r="N67" i="9"/>
  <c r="G74" i="16"/>
  <c r="F74" i="16"/>
  <c r="G87" i="18"/>
  <c r="F87" i="18"/>
  <c r="F20" i="13"/>
  <c r="G20" i="13"/>
  <c r="G52" i="19"/>
  <c r="F52" i="19"/>
  <c r="G64" i="17"/>
  <c r="F64" i="17"/>
  <c r="F67" i="15"/>
  <c r="G67" i="15"/>
  <c r="G93" i="17"/>
  <c r="F93" i="17"/>
  <c r="G96" i="18"/>
  <c r="F96" i="18"/>
  <c r="F99" i="16"/>
  <c r="G99" i="16"/>
  <c r="G26" i="18"/>
  <c r="F26" i="18"/>
  <c r="G39" i="19"/>
  <c r="F39" i="19"/>
  <c r="F41" i="18"/>
  <c r="G41" i="18"/>
  <c r="F54" i="19"/>
  <c r="G54" i="19"/>
  <c r="F71" i="19"/>
  <c r="G71" i="19"/>
  <c r="G73" i="14"/>
  <c r="F73" i="14"/>
  <c r="G90" i="18"/>
  <c r="F90" i="18"/>
  <c r="F90" i="19"/>
  <c r="G90" i="19"/>
  <c r="G87" i="15"/>
  <c r="F87" i="15"/>
  <c r="G42" i="16"/>
  <c r="F42" i="16"/>
  <c r="F28" i="13"/>
  <c r="G28" i="13"/>
  <c r="F44" i="19"/>
  <c r="G44" i="19"/>
  <c r="G47" i="15"/>
  <c r="F47" i="15"/>
  <c r="G53" i="18"/>
  <c r="F53" i="18"/>
  <c r="G85" i="15"/>
  <c r="F85" i="15"/>
  <c r="F44" i="12"/>
  <c r="G44" i="12"/>
  <c r="N79" i="9"/>
  <c r="F98" i="17"/>
  <c r="G98" i="17"/>
  <c r="F30" i="13"/>
  <c r="G30" i="13"/>
  <c r="G78" i="12"/>
  <c r="F78" i="12"/>
  <c r="F27" i="14"/>
  <c r="G27" i="14"/>
  <c r="F95" i="14"/>
  <c r="G95" i="14"/>
  <c r="F78" i="16"/>
  <c r="G78" i="16"/>
  <c r="G63" i="18"/>
  <c r="F63" i="18"/>
  <c r="F29" i="16"/>
  <c r="G29" i="16"/>
  <c r="G35" i="18"/>
  <c r="F35" i="18"/>
  <c r="G52" i="18"/>
  <c r="F52" i="18"/>
  <c r="G96" i="19"/>
  <c r="F96" i="19"/>
  <c r="G20" i="15"/>
  <c r="F20" i="15"/>
  <c r="G32" i="16"/>
  <c r="F32" i="16"/>
  <c r="G35" i="17"/>
  <c r="F35" i="17"/>
  <c r="G80" i="18"/>
  <c r="F80" i="18"/>
  <c r="F83" i="19"/>
  <c r="G83" i="19"/>
  <c r="G21" i="19"/>
  <c r="F21" i="19"/>
  <c r="G82" i="14"/>
  <c r="F82" i="14"/>
  <c r="N62" i="9"/>
  <c r="G56" i="12"/>
  <c r="F56" i="12"/>
  <c r="F33" i="14"/>
  <c r="G33" i="14"/>
  <c r="G45" i="15"/>
  <c r="F45" i="15"/>
  <c r="F80" i="13"/>
  <c r="G80" i="13"/>
  <c r="F31" i="17"/>
  <c r="G31" i="17"/>
  <c r="G82" i="18"/>
  <c r="F82" i="18"/>
  <c r="F28" i="16"/>
  <c r="G28" i="16"/>
  <c r="G60" i="18"/>
  <c r="F60" i="18"/>
  <c r="G27" i="19"/>
  <c r="F27" i="19"/>
  <c r="F46" i="15"/>
  <c r="G46" i="15"/>
  <c r="F56" i="19"/>
  <c r="G56" i="19"/>
  <c r="F81" i="13"/>
  <c r="G81" i="13"/>
  <c r="G38" i="19"/>
  <c r="F38" i="19"/>
  <c r="G55" i="18"/>
  <c r="F55" i="18"/>
  <c r="G70" i="17"/>
  <c r="F70" i="17"/>
  <c r="G74" i="19"/>
  <c r="F74" i="19"/>
  <c r="F89" i="15"/>
  <c r="G89" i="15"/>
  <c r="G58" i="14"/>
  <c r="F58" i="14"/>
  <c r="F45" i="12"/>
  <c r="G45" i="12"/>
  <c r="F63" i="15"/>
  <c r="G63" i="15"/>
  <c r="G72" i="19"/>
  <c r="F72" i="19"/>
  <c r="F91" i="13"/>
  <c r="G91" i="13"/>
  <c r="N25" i="9"/>
  <c r="N90" i="9"/>
  <c r="F58" i="12"/>
  <c r="G58" i="12"/>
  <c r="G86" i="18"/>
  <c r="F86" i="18"/>
  <c r="N87" i="9"/>
  <c r="N48" i="9"/>
  <c r="G93" i="14"/>
  <c r="F93" i="14"/>
  <c r="F41" i="17"/>
  <c r="G41" i="17"/>
  <c r="F71" i="14"/>
  <c r="G71" i="14"/>
  <c r="G23" i="19"/>
  <c r="F23" i="19"/>
  <c r="G35" i="13"/>
  <c r="F35" i="13"/>
  <c r="G84" i="18"/>
  <c r="F84" i="18"/>
  <c r="F84" i="17"/>
  <c r="G84" i="17"/>
  <c r="G39" i="13"/>
  <c r="F39" i="13"/>
  <c r="G54" i="18"/>
  <c r="F54" i="18"/>
  <c r="F90" i="17"/>
  <c r="G90" i="17"/>
  <c r="F90" i="15"/>
  <c r="G90" i="15"/>
  <c r="F48" i="13"/>
  <c r="G48" i="13"/>
  <c r="F77" i="19"/>
  <c r="G77" i="19"/>
  <c r="F77" i="16"/>
  <c r="G77" i="16"/>
  <c r="F83" i="18"/>
  <c r="G83" i="18"/>
  <c r="G28" i="15"/>
  <c r="F28" i="15"/>
  <c r="F47" i="17"/>
  <c r="G47" i="17"/>
  <c r="G66" i="14"/>
  <c r="F66" i="14"/>
  <c r="F37" i="13"/>
  <c r="G37" i="13"/>
  <c r="F47" i="14"/>
  <c r="G47" i="14"/>
  <c r="G24" i="19"/>
  <c r="F24" i="19"/>
  <c r="F49" i="13"/>
  <c r="G49" i="13"/>
  <c r="G62" i="13"/>
  <c r="F62" i="13"/>
  <c r="F78" i="13"/>
  <c r="G78" i="13"/>
  <c r="F31" i="14"/>
  <c r="G31" i="14"/>
  <c r="G81" i="16"/>
  <c r="F81" i="16"/>
  <c r="F29" i="19"/>
  <c r="G29" i="19"/>
  <c r="F32" i="13"/>
  <c r="G32" i="13"/>
  <c r="G52" i="16"/>
  <c r="F52" i="16"/>
  <c r="F61" i="19"/>
  <c r="G61" i="19"/>
  <c r="F84" i="12"/>
  <c r="G84" i="12"/>
  <c r="F26" i="15"/>
  <c r="G26" i="15"/>
  <c r="F86" i="19"/>
  <c r="G86" i="19"/>
  <c r="G86" i="15"/>
  <c r="F86" i="15"/>
  <c r="G37" i="16"/>
  <c r="F37" i="16"/>
  <c r="F98" i="12"/>
  <c r="G98" i="12"/>
  <c r="G76" i="16"/>
  <c r="F76" i="16"/>
  <c r="G27" i="13"/>
  <c r="F27" i="13"/>
  <c r="G94" i="13"/>
  <c r="F94" i="13"/>
  <c r="G21" i="13"/>
  <c r="F21" i="13"/>
  <c r="G49" i="15"/>
  <c r="F49" i="15"/>
  <c r="F50" i="17"/>
  <c r="G50" i="17"/>
  <c r="F67" i="19"/>
  <c r="G67" i="19"/>
  <c r="F84" i="16"/>
  <c r="G84" i="16"/>
  <c r="N50" i="9"/>
  <c r="F38" i="15"/>
  <c r="G38" i="15"/>
  <c r="G36" i="13"/>
  <c r="F36" i="13"/>
  <c r="G48" i="17"/>
  <c r="F48" i="17"/>
  <c r="F68" i="18"/>
  <c r="G68" i="18"/>
  <c r="F41" i="16"/>
  <c r="G41" i="16"/>
  <c r="G46" i="12"/>
  <c r="F46" i="12"/>
  <c r="N94" i="9"/>
  <c r="N70" i="9"/>
  <c r="C66" i="8"/>
  <c r="F86" i="12"/>
  <c r="G86" i="12"/>
  <c r="G28" i="14"/>
  <c r="F28" i="14"/>
  <c r="G63" i="13"/>
  <c r="F63" i="13"/>
  <c r="F27" i="15"/>
  <c r="G27" i="15"/>
  <c r="G62" i="15"/>
  <c r="F62" i="15"/>
  <c r="F23" i="16"/>
  <c r="G23" i="16"/>
  <c r="F74" i="15"/>
  <c r="G74" i="15"/>
  <c r="F39" i="12"/>
  <c r="G39" i="12"/>
  <c r="G34" i="14"/>
  <c r="F34" i="14"/>
  <c r="N59" i="9"/>
  <c r="F26" i="13"/>
  <c r="G26" i="13"/>
  <c r="F58" i="19"/>
  <c r="G58" i="19"/>
  <c r="G73" i="18"/>
  <c r="F73" i="18"/>
  <c r="F41" i="13"/>
  <c r="G41" i="13"/>
  <c r="N22" i="9"/>
  <c r="F23" i="14"/>
  <c r="G23" i="14"/>
  <c r="G38" i="18"/>
  <c r="F38" i="18"/>
  <c r="G57" i="16"/>
  <c r="F57" i="16"/>
  <c r="G70" i="19"/>
  <c r="F70" i="19"/>
  <c r="F29" i="13"/>
  <c r="G29" i="13"/>
  <c r="G32" i="15"/>
  <c r="F32" i="15"/>
  <c r="G26" i="14"/>
  <c r="F26" i="14"/>
  <c r="F35" i="16"/>
  <c r="G35" i="16"/>
  <c r="F34" i="13"/>
  <c r="G34" i="13"/>
  <c r="G85" i="16"/>
  <c r="F85" i="16"/>
  <c r="F98" i="15"/>
  <c r="G98" i="15"/>
  <c r="F65" i="19"/>
  <c r="G65" i="19"/>
  <c r="F82" i="15"/>
  <c r="G82" i="15"/>
  <c r="G38" i="17"/>
  <c r="F38" i="17"/>
  <c r="G42" i="19"/>
  <c r="F42" i="19"/>
  <c r="F57" i="17"/>
  <c r="G57" i="17"/>
  <c r="F89" i="17"/>
  <c r="G89" i="17"/>
  <c r="G29" i="17"/>
  <c r="F29" i="17"/>
  <c r="F84" i="13"/>
  <c r="G84" i="13"/>
  <c r="G74" i="14"/>
  <c r="F74" i="14"/>
  <c r="F51" i="16"/>
  <c r="G51" i="16"/>
  <c r="G77" i="15"/>
  <c r="F77" i="15"/>
  <c r="F36" i="17"/>
  <c r="G36" i="17"/>
  <c r="G46" i="18"/>
  <c r="F46" i="18"/>
  <c r="F65" i="18"/>
  <c r="G65" i="18"/>
  <c r="G72" i="16"/>
  <c r="F72" i="16"/>
  <c r="G88" i="19"/>
  <c r="F88" i="19"/>
  <c r="F79" i="17"/>
  <c r="G79" i="17"/>
  <c r="F57" i="15"/>
  <c r="G57" i="15"/>
  <c r="F29" i="18"/>
  <c r="G29" i="18"/>
  <c r="F93" i="13"/>
  <c r="G93" i="13"/>
  <c r="F99" i="19"/>
  <c r="G99" i="19"/>
  <c r="N58" i="9"/>
  <c r="G64" i="19"/>
  <c r="F64" i="19"/>
  <c r="G96" i="12"/>
  <c r="F96" i="12"/>
  <c r="F52" i="13"/>
  <c r="G52" i="13"/>
  <c r="N39" i="9"/>
  <c r="F19" i="17"/>
  <c r="H19" i="17" s="1"/>
  <c r="G19" i="17"/>
  <c r="I19" i="17" s="1"/>
  <c r="J19" i="17" s="1"/>
  <c r="F85" i="19"/>
  <c r="G85" i="19"/>
  <c r="G98" i="14"/>
  <c r="F98" i="14"/>
  <c r="G69" i="14"/>
  <c r="F69" i="14"/>
  <c r="N27" i="9"/>
  <c r="F59" i="17"/>
  <c r="G59" i="17"/>
  <c r="G94" i="15"/>
  <c r="F94" i="15"/>
  <c r="G50" i="13"/>
  <c r="F50" i="13"/>
  <c r="F40" i="17"/>
  <c r="G40" i="17"/>
  <c r="F39" i="14"/>
  <c r="G39" i="14"/>
  <c r="G54" i="16"/>
  <c r="F54" i="16"/>
  <c r="F58" i="18"/>
  <c r="G58" i="18"/>
  <c r="G73" i="13"/>
  <c r="F73" i="13"/>
  <c r="F36" i="16"/>
  <c r="G36" i="16"/>
  <c r="G66" i="13"/>
  <c r="F66" i="13"/>
  <c r="G57" i="12"/>
  <c r="F57" i="12"/>
  <c r="G22" i="17"/>
  <c r="F22" i="17"/>
  <c r="G86" i="13"/>
  <c r="F86" i="13"/>
  <c r="G45" i="14"/>
  <c r="F45" i="14"/>
  <c r="F47" i="18"/>
  <c r="G47" i="18"/>
  <c r="G33" i="19"/>
  <c r="F33" i="19"/>
  <c r="G75" i="15"/>
  <c r="F75" i="15"/>
  <c r="G62" i="12"/>
  <c r="F62" i="12"/>
  <c r="C19" i="8"/>
  <c r="N23" i="9"/>
  <c r="N55" i="9"/>
  <c r="F25" i="17"/>
  <c r="G25" i="17"/>
  <c r="F89" i="18"/>
  <c r="G89" i="18"/>
  <c r="G74" i="17"/>
  <c r="F74" i="17"/>
  <c r="F42" i="12"/>
  <c r="N92" i="9"/>
  <c r="N29" i="9"/>
  <c r="N77" i="9"/>
  <c r="F13" i="8"/>
  <c r="F14" i="8" s="1"/>
  <c r="F15" i="8" s="1"/>
  <c r="F16" i="8" s="1"/>
  <c r="F17" i="8" s="1"/>
  <c r="F18" i="8" s="1"/>
  <c r="F74" i="12"/>
  <c r="G74" i="12"/>
  <c r="F93" i="15"/>
  <c r="G93" i="15"/>
  <c r="G22" i="18"/>
  <c r="F22" i="18"/>
  <c r="G39" i="18"/>
  <c r="F39" i="18"/>
  <c r="G71" i="18"/>
  <c r="F71" i="18"/>
  <c r="N31" i="9"/>
  <c r="G23" i="18"/>
  <c r="F23" i="18"/>
  <c r="G42" i="15"/>
  <c r="F42" i="15"/>
  <c r="G70" i="13"/>
  <c r="F70" i="13"/>
  <c r="N71" i="9"/>
  <c r="G32" i="18"/>
  <c r="F32" i="18"/>
  <c r="G32" i="12"/>
  <c r="F32" i="12"/>
  <c r="F61" i="15"/>
  <c r="G61" i="15"/>
  <c r="G64" i="16"/>
  <c r="F64" i="16"/>
  <c r="F96" i="17"/>
  <c r="G96" i="17"/>
  <c r="F23" i="12"/>
  <c r="G23" i="12"/>
  <c r="G73" i="16"/>
  <c r="F73" i="16"/>
  <c r="F45" i="17"/>
  <c r="G45" i="17"/>
  <c r="G37" i="15"/>
  <c r="F37" i="15"/>
  <c r="N34" i="9"/>
  <c r="C30" i="8"/>
  <c r="N44" i="9"/>
  <c r="D40" i="8"/>
  <c r="N46" i="9"/>
  <c r="C42" i="8"/>
  <c r="F97" i="14"/>
  <c r="G97" i="14"/>
  <c r="G23" i="17"/>
  <c r="F23" i="17"/>
  <c r="G25" i="12"/>
  <c r="F25" i="12"/>
  <c r="F55" i="19"/>
  <c r="G55" i="19"/>
  <c r="G55" i="13"/>
  <c r="F55" i="13"/>
  <c r="G70" i="12"/>
  <c r="F70" i="12"/>
  <c r="G89" i="12"/>
  <c r="F89" i="12"/>
  <c r="G87" i="13"/>
  <c r="F87" i="13"/>
  <c r="G36" i="19"/>
  <c r="F36" i="19"/>
  <c r="F48" i="18"/>
  <c r="G48" i="18"/>
  <c r="G77" i="13"/>
  <c r="F77" i="13"/>
  <c r="F74" i="13"/>
  <c r="G74" i="13"/>
  <c r="F26" i="16"/>
  <c r="G26" i="16"/>
  <c r="F21" i="16"/>
  <c r="G21" i="16"/>
  <c r="F66" i="19"/>
  <c r="G66" i="19"/>
  <c r="N95" i="9"/>
  <c r="N63" i="9"/>
  <c r="F53" i="19"/>
  <c r="G53" i="19"/>
  <c r="F49" i="17"/>
  <c r="G49" i="17"/>
  <c r="F56" i="18"/>
  <c r="G56" i="18"/>
  <c r="F62" i="19"/>
  <c r="G62" i="19"/>
  <c r="G78" i="19"/>
  <c r="F78" i="19"/>
  <c r="G88" i="12"/>
  <c r="F88" i="12"/>
  <c r="F94" i="17"/>
  <c r="G94" i="17"/>
  <c r="G97" i="16"/>
  <c r="F97" i="16"/>
  <c r="G53" i="14"/>
  <c r="F53" i="14"/>
  <c r="N82" i="9"/>
  <c r="F52" i="15"/>
  <c r="G52" i="15"/>
  <c r="F61" i="18"/>
  <c r="G61" i="18"/>
  <c r="F96" i="13"/>
  <c r="G96" i="13"/>
  <c r="N91" i="9"/>
  <c r="N96" i="9"/>
  <c r="F52" i="17"/>
  <c r="G52" i="17"/>
  <c r="G64" i="18"/>
  <c r="F64" i="18"/>
  <c r="G67" i="13"/>
  <c r="F67" i="13"/>
  <c r="G96" i="16"/>
  <c r="F96" i="16"/>
  <c r="F99" i="18"/>
  <c r="G99" i="18"/>
  <c r="F51" i="14"/>
  <c r="G51" i="14"/>
  <c r="G64" i="12"/>
  <c r="F64" i="12"/>
  <c r="G29" i="14"/>
  <c r="F29" i="14"/>
  <c r="F58" i="15"/>
  <c r="G58" i="15"/>
  <c r="G28" i="18"/>
  <c r="F28" i="18"/>
  <c r="G31" i="15"/>
  <c r="F31" i="15"/>
  <c r="F47" i="16"/>
  <c r="G47" i="16"/>
  <c r="G53" i="15"/>
  <c r="F53" i="15"/>
  <c r="G69" i="19"/>
  <c r="F69" i="19"/>
  <c r="G79" i="18"/>
  <c r="F79" i="18"/>
  <c r="F98" i="19"/>
  <c r="G98" i="19"/>
  <c r="F92" i="12"/>
  <c r="G92" i="12"/>
  <c r="F95" i="19"/>
  <c r="G95" i="19"/>
  <c r="G30" i="16"/>
  <c r="F30" i="16"/>
  <c r="G40" i="12"/>
  <c r="F40" i="12"/>
  <c r="F46" i="16"/>
  <c r="G46" i="16"/>
  <c r="G49" i="16"/>
  <c r="F49" i="16"/>
  <c r="G65" i="17"/>
  <c r="F65" i="17"/>
  <c r="F75" i="17"/>
  <c r="G75" i="17"/>
  <c r="F91" i="18"/>
  <c r="G91" i="18"/>
  <c r="G94" i="18"/>
  <c r="F94" i="18"/>
  <c r="F97" i="19"/>
  <c r="G97" i="19"/>
  <c r="G85" i="13"/>
  <c r="F85" i="13"/>
  <c r="F72" i="17"/>
  <c r="G72" i="17"/>
  <c r="N24" i="9"/>
  <c r="N73" i="9"/>
  <c r="G23" i="15"/>
  <c r="F23" i="15"/>
  <c r="G41" i="19"/>
  <c r="F41" i="19"/>
  <c r="F58" i="16"/>
  <c r="G58" i="16"/>
  <c r="F73" i="15"/>
  <c r="G73" i="15"/>
  <c r="F61" i="13"/>
  <c r="G61" i="13"/>
  <c r="F68" i="15"/>
  <c r="G68" i="15"/>
  <c r="N83" i="9"/>
  <c r="G85" i="18"/>
  <c r="F85" i="18"/>
  <c r="N88" i="9"/>
  <c r="G57" i="14"/>
  <c r="F57" i="14"/>
  <c r="N74" i="9"/>
  <c r="G42" i="17"/>
  <c r="F42" i="17"/>
  <c r="G26" i="19"/>
  <c r="F26" i="19"/>
  <c r="G73" i="17"/>
  <c r="F73" i="17"/>
  <c r="G19" i="19"/>
  <c r="I19" i="19" s="1"/>
  <c r="J19" i="19" s="1"/>
  <c r="F19" i="19"/>
  <c r="H19" i="19" s="1"/>
  <c r="F51" i="19"/>
  <c r="G51" i="19"/>
  <c r="G48" i="12"/>
  <c r="F48" i="12"/>
  <c r="G39" i="15"/>
  <c r="F39" i="15"/>
  <c r="G20" i="17"/>
  <c r="F20" i="17"/>
  <c r="F87" i="19"/>
  <c r="G87" i="19"/>
  <c r="F37" i="17"/>
  <c r="G37" i="17"/>
  <c r="G44" i="18"/>
  <c r="F44" i="18"/>
  <c r="F79" i="16"/>
  <c r="G79" i="16"/>
  <c r="G92" i="17"/>
  <c r="F92" i="17"/>
  <c r="G98" i="16"/>
  <c r="F98" i="16"/>
  <c r="F28" i="12"/>
  <c r="G28" i="12"/>
  <c r="F91" i="14"/>
  <c r="G91" i="14"/>
  <c r="G24" i="17"/>
  <c r="F24" i="17"/>
  <c r="F76" i="17"/>
  <c r="G76" i="17"/>
  <c r="G62" i="18"/>
  <c r="F62" i="18"/>
  <c r="F59" i="19"/>
  <c r="G59" i="19"/>
  <c r="N80" i="9"/>
  <c r="G90" i="14"/>
  <c r="F90" i="14"/>
  <c r="G25" i="18"/>
  <c r="F25" i="18"/>
  <c r="G42" i="14"/>
  <c r="F42" i="14"/>
  <c r="F87" i="14"/>
  <c r="G87" i="14"/>
  <c r="F89" i="14"/>
  <c r="G89" i="14"/>
  <c r="G38" i="16"/>
  <c r="F38" i="16"/>
  <c r="G57" i="19"/>
  <c r="F57" i="19"/>
  <c r="AB15" i="4" l="1"/>
  <c r="AC15" i="4"/>
  <c r="F48" i="31"/>
  <c r="H48" i="31"/>
  <c r="N45" i="43"/>
  <c r="I15" i="7"/>
  <c r="C15" i="7"/>
  <c r="X7" i="29" s="1"/>
  <c r="K17" i="7"/>
  <c r="H15" i="7"/>
  <c r="G15" i="7"/>
  <c r="K15" i="7"/>
  <c r="K16" i="7"/>
  <c r="H20" i="12"/>
  <c r="H21" i="12" s="1"/>
  <c r="L12" i="8"/>
  <c r="F15" i="7"/>
  <c r="K12" i="8"/>
  <c r="E15" i="7"/>
  <c r="J12" i="8"/>
  <c r="D15" i="7"/>
  <c r="Y7" i="29" s="1"/>
  <c r="G13" i="8"/>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G76" i="8" s="1"/>
  <c r="G77" i="8" s="1"/>
  <c r="G78" i="8" s="1"/>
  <c r="G79" i="8" s="1"/>
  <c r="G80" i="8" s="1"/>
  <c r="G81" i="8" s="1"/>
  <c r="G82" i="8" s="1"/>
  <c r="G83" i="8" s="1"/>
  <c r="G84" i="8" s="1"/>
  <c r="G85" i="8" s="1"/>
  <c r="G86" i="8" s="1"/>
  <c r="G87" i="8" s="1"/>
  <c r="G88" i="8" s="1"/>
  <c r="G89" i="8" s="1"/>
  <c r="G90" i="8" s="1"/>
  <c r="G91" i="8" s="1"/>
  <c r="G92" i="8" s="1"/>
  <c r="I20" i="12"/>
  <c r="J20" i="12" s="1"/>
  <c r="H13" i="8"/>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N46" i="43"/>
  <c r="C11" i="29"/>
  <c r="T6" i="43"/>
  <c r="B13" i="30"/>
  <c r="B6" i="43"/>
  <c r="J20" i="39"/>
  <c r="AD14" i="4"/>
  <c r="B22" i="20"/>
  <c r="A22" i="19"/>
  <c r="B22" i="39"/>
  <c r="B22" i="18"/>
  <c r="B22" i="17"/>
  <c r="B22" i="16"/>
  <c r="B22" i="13"/>
  <c r="B15" i="5"/>
  <c r="B22" i="15"/>
  <c r="B22" i="14"/>
  <c r="B22" i="12"/>
  <c r="AA16" i="4"/>
  <c r="AA60" i="7"/>
  <c r="B50" i="31"/>
  <c r="K20" i="39"/>
  <c r="L20" i="39" s="1"/>
  <c r="H49" i="31"/>
  <c r="F49" i="31"/>
  <c r="H20" i="13"/>
  <c r="H21" i="13" s="1"/>
  <c r="H22" i="13" s="1"/>
  <c r="H21" i="20"/>
  <c r="I22" i="20" s="1"/>
  <c r="J22" i="20" s="1"/>
  <c r="O17" i="9"/>
  <c r="O18" i="9" s="1"/>
  <c r="O19" i="9" s="1"/>
  <c r="O20" i="9" s="1"/>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I20" i="13"/>
  <c r="J20" i="13" s="1"/>
  <c r="B42" i="3"/>
  <c r="W41" i="3"/>
  <c r="H20" i="19"/>
  <c r="I21" i="19" s="1"/>
  <c r="J21" i="19" s="1"/>
  <c r="I20" i="17"/>
  <c r="J20" i="17" s="1"/>
  <c r="I20" i="16"/>
  <c r="J20" i="16" s="1"/>
  <c r="H20" i="16"/>
  <c r="H21" i="16" s="1"/>
  <c r="H20" i="18"/>
  <c r="I21" i="18" s="1"/>
  <c r="J21" i="18" s="1"/>
  <c r="F19" i="8"/>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F76" i="8" s="1"/>
  <c r="F77" i="8" s="1"/>
  <c r="F78" i="8" s="1"/>
  <c r="F79" i="8" s="1"/>
  <c r="F80" i="8" s="1"/>
  <c r="F81" i="8" s="1"/>
  <c r="F82" i="8" s="1"/>
  <c r="F83" i="8" s="1"/>
  <c r="F84" i="8" s="1"/>
  <c r="F85" i="8" s="1"/>
  <c r="F86" i="8" s="1"/>
  <c r="F87" i="8" s="1"/>
  <c r="F88" i="8" s="1"/>
  <c r="F89" i="8" s="1"/>
  <c r="F90" i="8" s="1"/>
  <c r="F91" i="8" s="1"/>
  <c r="F92" i="8" s="1"/>
  <c r="I20" i="15"/>
  <c r="J20" i="15" s="1"/>
  <c r="H20" i="15"/>
  <c r="I20" i="14"/>
  <c r="J20" i="14" s="1"/>
  <c r="H20" i="14"/>
  <c r="I20" i="18"/>
  <c r="J20" i="18" s="1"/>
  <c r="H20" i="17"/>
  <c r="I20" i="19"/>
  <c r="J20" i="19" s="1"/>
  <c r="Z3" i="43" l="1"/>
  <c r="AB3" i="43"/>
  <c r="AB16" i="4"/>
  <c r="AC16" i="4"/>
  <c r="I21" i="12"/>
  <c r="J21" i="12" s="1"/>
  <c r="C17" i="7" s="1"/>
  <c r="K18" i="7"/>
  <c r="I16" i="7"/>
  <c r="G16" i="7"/>
  <c r="AB8" i="29" s="1"/>
  <c r="H16" i="7"/>
  <c r="AC8" i="29" s="1"/>
  <c r="C16" i="7"/>
  <c r="X8" i="29" s="1"/>
  <c r="E16" i="7"/>
  <c r="Z8" i="29" s="1"/>
  <c r="I17" i="7"/>
  <c r="L15" i="7"/>
  <c r="E12" i="6" s="1"/>
  <c r="L13" i="8"/>
  <c r="F16" i="7"/>
  <c r="AA8" i="29" s="1"/>
  <c r="J13" i="8"/>
  <c r="D16" i="7"/>
  <c r="Y8" i="29" s="1"/>
  <c r="N47" i="43"/>
  <c r="B14" i="30"/>
  <c r="B7" i="43"/>
  <c r="C12" i="29"/>
  <c r="T7" i="43"/>
  <c r="J21" i="39"/>
  <c r="K21" i="39"/>
  <c r="L21" i="39" s="1"/>
  <c r="H22" i="20"/>
  <c r="H23" i="20" s="1"/>
  <c r="H24" i="20" s="1"/>
  <c r="AB7" i="29"/>
  <c r="AA7" i="29"/>
  <c r="AC7" i="29"/>
  <c r="Z7" i="29"/>
  <c r="AA61" i="7"/>
  <c r="B51" i="31"/>
  <c r="AA17" i="4"/>
  <c r="A23" i="19"/>
  <c r="B23" i="20"/>
  <c r="B23" i="39"/>
  <c r="B23" i="18"/>
  <c r="B23" i="14"/>
  <c r="B23" i="15"/>
  <c r="B23" i="12"/>
  <c r="B23" i="17"/>
  <c r="B23" i="13"/>
  <c r="B23" i="16"/>
  <c r="B16" i="5"/>
  <c r="AD15" i="4"/>
  <c r="H50" i="31"/>
  <c r="F50" i="31"/>
  <c r="I21" i="13"/>
  <c r="J21" i="13" s="1"/>
  <c r="I23" i="13"/>
  <c r="J23" i="13" s="1"/>
  <c r="H23" i="13"/>
  <c r="I24" i="13" s="1"/>
  <c r="J24" i="13" s="1"/>
  <c r="I22" i="13"/>
  <c r="J22" i="13" s="1"/>
  <c r="H21" i="18"/>
  <c r="I22" i="18" s="1"/>
  <c r="J22" i="18" s="1"/>
  <c r="I21" i="16"/>
  <c r="J21" i="16" s="1"/>
  <c r="B43" i="3"/>
  <c r="W42" i="3"/>
  <c r="H21" i="19"/>
  <c r="K13" i="8"/>
  <c r="I21" i="15"/>
  <c r="J21" i="15" s="1"/>
  <c r="H21" i="15"/>
  <c r="I22" i="16"/>
  <c r="J22" i="16" s="1"/>
  <c r="H22" i="16"/>
  <c r="I21" i="17"/>
  <c r="J21" i="17" s="1"/>
  <c r="H21" i="17"/>
  <c r="I21" i="14"/>
  <c r="J21" i="14" s="1"/>
  <c r="H21" i="14"/>
  <c r="I22" i="12"/>
  <c r="J22" i="12" s="1"/>
  <c r="H22" i="12"/>
  <c r="AJ3" i="43" l="1"/>
  <c r="AF3" i="43"/>
  <c r="AD4" i="43"/>
  <c r="AH3" i="43"/>
  <c r="Z4" i="43"/>
  <c r="AB4" i="43"/>
  <c r="AJ4" i="43"/>
  <c r="AH4" i="43"/>
  <c r="AD3" i="43"/>
  <c r="AF4" i="43"/>
  <c r="AB17" i="4"/>
  <c r="AC17" i="4"/>
  <c r="C18" i="7"/>
  <c r="X10" i="29" s="1"/>
  <c r="H17" i="7"/>
  <c r="AC9" i="29" s="1"/>
  <c r="F17" i="7"/>
  <c r="AA9" i="29" s="1"/>
  <c r="G17" i="7"/>
  <c r="AB9" i="29" s="1"/>
  <c r="G18" i="7"/>
  <c r="I18" i="7"/>
  <c r="J17" i="8"/>
  <c r="D20" i="7"/>
  <c r="J16" i="8"/>
  <c r="D19" i="7"/>
  <c r="K14" i="8"/>
  <c r="E17" i="7"/>
  <c r="Z9" i="29" s="1"/>
  <c r="J14" i="8"/>
  <c r="D17" i="7"/>
  <c r="Y9" i="29" s="1"/>
  <c r="J15" i="8"/>
  <c r="D18" i="7"/>
  <c r="Y10" i="29" s="1"/>
  <c r="X9" i="29"/>
  <c r="N48" i="43"/>
  <c r="C13" i="29"/>
  <c r="T8" i="43"/>
  <c r="B15" i="30"/>
  <c r="B8" i="43"/>
  <c r="AD16" i="4"/>
  <c r="I23" i="20"/>
  <c r="J23" i="20" s="1"/>
  <c r="I24" i="20"/>
  <c r="J24" i="20" s="1"/>
  <c r="K22" i="39"/>
  <c r="L22" i="39" s="1"/>
  <c r="J22" i="39"/>
  <c r="AA18" i="4"/>
  <c r="L16" i="7"/>
  <c r="AA62" i="7"/>
  <c r="B52" i="31"/>
  <c r="B24" i="20"/>
  <c r="A24" i="19"/>
  <c r="B24" i="18"/>
  <c r="B24" i="17"/>
  <c r="B24" i="39"/>
  <c r="B24" i="16"/>
  <c r="B24" i="13"/>
  <c r="B24" i="15"/>
  <c r="B24" i="14"/>
  <c r="B24" i="12"/>
  <c r="B17" i="5"/>
  <c r="H51" i="31"/>
  <c r="F51" i="31"/>
  <c r="H24" i="13"/>
  <c r="I25" i="13" s="1"/>
  <c r="J25" i="13" s="1"/>
  <c r="H22" i="18"/>
  <c r="H23" i="18" s="1"/>
  <c r="H24" i="18" s="1"/>
  <c r="I22" i="19"/>
  <c r="J22" i="19" s="1"/>
  <c r="H22" i="19"/>
  <c r="B44" i="3"/>
  <c r="W43" i="3"/>
  <c r="I22" i="17"/>
  <c r="J22" i="17" s="1"/>
  <c r="H22" i="17"/>
  <c r="I22" i="15"/>
  <c r="J22" i="15" s="1"/>
  <c r="H22" i="15"/>
  <c r="I22" i="14"/>
  <c r="J22" i="14" s="1"/>
  <c r="H22" i="14"/>
  <c r="I23" i="16"/>
  <c r="J23" i="16" s="1"/>
  <c r="H23" i="16"/>
  <c r="L14" i="8"/>
  <c r="I25" i="20"/>
  <c r="J25" i="20" s="1"/>
  <c r="H25" i="20"/>
  <c r="I23" i="12"/>
  <c r="J23" i="12" s="1"/>
  <c r="H23" i="12"/>
  <c r="AJ5" i="43" l="1"/>
  <c r="Z5" i="43"/>
  <c r="Z6" i="43"/>
  <c r="AB6" i="43"/>
  <c r="AB5" i="43"/>
  <c r="AD5" i="43"/>
  <c r="AH5" i="43"/>
  <c r="AF5" i="43"/>
  <c r="AB18" i="4"/>
  <c r="AC18" i="4"/>
  <c r="G19" i="7"/>
  <c r="AB11" i="29" s="1"/>
  <c r="F18" i="7"/>
  <c r="AA10" i="29" s="1"/>
  <c r="K21" i="7"/>
  <c r="K20" i="7"/>
  <c r="K19" i="7"/>
  <c r="C19" i="7"/>
  <c r="X11" i="29" s="1"/>
  <c r="M16" i="7"/>
  <c r="K15" i="8"/>
  <c r="E18" i="7"/>
  <c r="Z10" i="29" s="1"/>
  <c r="H18" i="7"/>
  <c r="AC10" i="29" s="1"/>
  <c r="J18" i="8"/>
  <c r="D21" i="7"/>
  <c r="AC15" i="7"/>
  <c r="AB15" i="7"/>
  <c r="C6" i="31" s="1"/>
  <c r="N49" i="43"/>
  <c r="B16" i="30"/>
  <c r="B9" i="43"/>
  <c r="C14" i="29"/>
  <c r="T9" i="43"/>
  <c r="E13" i="6"/>
  <c r="N13" i="8" s="1"/>
  <c r="AB10" i="29"/>
  <c r="I24" i="18"/>
  <c r="J24" i="18" s="1"/>
  <c r="K23" i="39"/>
  <c r="L23" i="39" s="1"/>
  <c r="J23" i="39"/>
  <c r="M12" i="8"/>
  <c r="AB16" i="7"/>
  <c r="M18" i="7"/>
  <c r="I23" i="18"/>
  <c r="J23" i="18" s="1"/>
  <c r="Y11" i="29"/>
  <c r="AA63" i="7"/>
  <c r="B53" i="31"/>
  <c r="AA19" i="4"/>
  <c r="AD17" i="4"/>
  <c r="B25" i="20"/>
  <c r="B25" i="18"/>
  <c r="A25" i="19"/>
  <c r="B25" i="17"/>
  <c r="B25" i="14"/>
  <c r="B25" i="16"/>
  <c r="B25" i="15"/>
  <c r="B25" i="12"/>
  <c r="B25" i="13"/>
  <c r="B25" i="39"/>
  <c r="B18" i="5"/>
  <c r="H52" i="31"/>
  <c r="F52" i="31"/>
  <c r="H25" i="13"/>
  <c r="I26" i="13" s="1"/>
  <c r="J26" i="13" s="1"/>
  <c r="L17" i="7"/>
  <c r="I23" i="19"/>
  <c r="J23" i="19" s="1"/>
  <c r="H23" i="19"/>
  <c r="B45" i="3"/>
  <c r="W44" i="3"/>
  <c r="L15" i="8"/>
  <c r="H25" i="18"/>
  <c r="I25" i="18"/>
  <c r="J25" i="18" s="1"/>
  <c r="H23" i="14"/>
  <c r="I23" i="14"/>
  <c r="J23" i="14" s="1"/>
  <c r="I23" i="15"/>
  <c r="J23" i="15" s="1"/>
  <c r="H23" i="15"/>
  <c r="I24" i="16"/>
  <c r="J24" i="16" s="1"/>
  <c r="H24" i="16"/>
  <c r="I23" i="17"/>
  <c r="J23" i="17" s="1"/>
  <c r="H23" i="17"/>
  <c r="I24" i="12"/>
  <c r="J24" i="12" s="1"/>
  <c r="H24" i="12"/>
  <c r="I26" i="20"/>
  <c r="J26" i="20" s="1"/>
  <c r="H26" i="20"/>
  <c r="Z7" i="43" l="1"/>
  <c r="AJ6" i="43"/>
  <c r="AF6" i="43"/>
  <c r="AD6" i="43"/>
  <c r="AH7" i="43"/>
  <c r="AB7" i="43"/>
  <c r="AH6" i="43"/>
  <c r="AB19" i="4"/>
  <c r="AC19" i="4"/>
  <c r="I19" i="7"/>
  <c r="C20" i="7"/>
  <c r="X12" i="29" s="1"/>
  <c r="G20" i="7"/>
  <c r="AB12" i="29" s="1"/>
  <c r="I21" i="7"/>
  <c r="K22" i="7"/>
  <c r="H19" i="7"/>
  <c r="AC11" i="29" s="1"/>
  <c r="F19" i="7"/>
  <c r="AA11" i="29" s="1"/>
  <c r="I20" i="7"/>
  <c r="D6" i="31"/>
  <c r="G6" i="31" s="1"/>
  <c r="AD15" i="7"/>
  <c r="E6" i="31" s="1"/>
  <c r="AC16" i="7"/>
  <c r="D7" i="31" s="1"/>
  <c r="G7" i="31" s="1"/>
  <c r="O16" i="7"/>
  <c r="AE16" i="7" s="1"/>
  <c r="I7" i="31" s="1"/>
  <c r="M17" i="7"/>
  <c r="AC17" i="7" s="1"/>
  <c r="K16" i="8"/>
  <c r="E19" i="7"/>
  <c r="Z11" i="29" s="1"/>
  <c r="J19" i="8"/>
  <c r="D22" i="7"/>
  <c r="AC18" i="7"/>
  <c r="O3" i="43"/>
  <c r="O15" i="7"/>
  <c r="N50" i="43"/>
  <c r="M13" i="8"/>
  <c r="O13" i="8"/>
  <c r="C7" i="31"/>
  <c r="O4" i="43"/>
  <c r="C15" i="29"/>
  <c r="T10" i="43"/>
  <c r="B17" i="30"/>
  <c r="B10" i="43"/>
  <c r="J24" i="39"/>
  <c r="K24" i="39"/>
  <c r="L24" i="39" s="1"/>
  <c r="N12" i="8"/>
  <c r="O12" i="8"/>
  <c r="Y12" i="29"/>
  <c r="AB17" i="7"/>
  <c r="B26" i="20"/>
  <c r="A26" i="19"/>
  <c r="B26" i="39"/>
  <c r="B26" i="18"/>
  <c r="B26" i="17"/>
  <c r="B26" i="16"/>
  <c r="B26" i="13"/>
  <c r="B26" i="14"/>
  <c r="B26" i="15"/>
  <c r="B26" i="12"/>
  <c r="B19" i="5"/>
  <c r="AD18" i="4"/>
  <c r="AA20" i="4"/>
  <c r="AA64" i="7"/>
  <c r="B54" i="31"/>
  <c r="H53" i="31"/>
  <c r="F53" i="31"/>
  <c r="H26" i="13"/>
  <c r="I27" i="13" s="1"/>
  <c r="J27" i="13" s="1"/>
  <c r="E14" i="6"/>
  <c r="M14" i="8" s="1"/>
  <c r="B46" i="3"/>
  <c r="W45" i="3"/>
  <c r="I24" i="19"/>
  <c r="J24" i="19" s="1"/>
  <c r="H24" i="19"/>
  <c r="I24" i="17"/>
  <c r="J24" i="17" s="1"/>
  <c r="H24" i="17"/>
  <c r="L16" i="8"/>
  <c r="I26" i="18"/>
  <c r="J26" i="18" s="1"/>
  <c r="H26" i="18"/>
  <c r="L18" i="7"/>
  <c r="E15" i="6" s="1"/>
  <c r="I24" i="14"/>
  <c r="J24" i="14" s="1"/>
  <c r="H24" i="14"/>
  <c r="I25" i="16"/>
  <c r="J25" i="16" s="1"/>
  <c r="H25" i="16"/>
  <c r="H24" i="15"/>
  <c r="I24" i="15"/>
  <c r="J24" i="15" s="1"/>
  <c r="I25" i="12"/>
  <c r="J25" i="12" s="1"/>
  <c r="H25" i="12"/>
  <c r="I27" i="20"/>
  <c r="J27" i="20" s="1"/>
  <c r="H27" i="20"/>
  <c r="AD7" i="43" l="1"/>
  <c r="AF7" i="43"/>
  <c r="AJ7" i="43"/>
  <c r="AH8" i="43"/>
  <c r="AB8" i="43"/>
  <c r="Z8" i="43"/>
  <c r="AC20" i="4"/>
  <c r="AB20" i="4"/>
  <c r="P4" i="43"/>
  <c r="Q4" i="43" s="1"/>
  <c r="AE15" i="7"/>
  <c r="I6" i="31" s="1"/>
  <c r="C21" i="7"/>
  <c r="X13" i="29" s="1"/>
  <c r="G21" i="7"/>
  <c r="AB13" i="29" s="1"/>
  <c r="F20" i="7"/>
  <c r="AA12" i="29" s="1"/>
  <c r="I22" i="7"/>
  <c r="H20" i="7"/>
  <c r="AC12" i="29" s="1"/>
  <c r="K23" i="7"/>
  <c r="E20" i="7"/>
  <c r="Z12" i="29" s="1"/>
  <c r="AD16" i="7"/>
  <c r="E7" i="31" s="1"/>
  <c r="O17" i="7"/>
  <c r="AE17" i="7" s="1"/>
  <c r="I8" i="31" s="1"/>
  <c r="D9" i="31"/>
  <c r="G9" i="31" s="1"/>
  <c r="D8" i="31"/>
  <c r="G8" i="31" s="1"/>
  <c r="M19" i="7"/>
  <c r="AC19" i="7" s="1"/>
  <c r="J20" i="8"/>
  <c r="D23" i="7"/>
  <c r="P3" i="43"/>
  <c r="Q3" i="43" s="1"/>
  <c r="N51" i="43"/>
  <c r="C16" i="29"/>
  <c r="T11" i="43"/>
  <c r="C8" i="31"/>
  <c r="O5" i="43"/>
  <c r="B18" i="30"/>
  <c r="B11" i="43"/>
  <c r="AD17" i="7"/>
  <c r="E8" i="31" s="1"/>
  <c r="K25" i="39"/>
  <c r="L25" i="39" s="1"/>
  <c r="J25" i="39"/>
  <c r="Y13" i="29"/>
  <c r="AA65" i="7"/>
  <c r="B55" i="31"/>
  <c r="A27" i="19"/>
  <c r="B27" i="39"/>
  <c r="B27" i="17"/>
  <c r="B27" i="18"/>
  <c r="B27" i="20"/>
  <c r="B27" i="16"/>
  <c r="B27" i="14"/>
  <c r="B27" i="15"/>
  <c r="B27" i="12"/>
  <c r="B27" i="13"/>
  <c r="B20" i="5"/>
  <c r="H27" i="13"/>
  <c r="H28" i="13" s="1"/>
  <c r="H54" i="31"/>
  <c r="F54" i="31"/>
  <c r="AA21" i="4"/>
  <c r="AD19" i="4"/>
  <c r="N14" i="8"/>
  <c r="O14" i="8"/>
  <c r="L19" i="7"/>
  <c r="I25" i="19"/>
  <c r="J25" i="19" s="1"/>
  <c r="H25" i="19"/>
  <c r="B47" i="3"/>
  <c r="W46" i="3"/>
  <c r="AB18" i="7"/>
  <c r="O18" i="7"/>
  <c r="AE18" i="7" s="1"/>
  <c r="I9" i="31" s="1"/>
  <c r="I26" i="16"/>
  <c r="J26" i="16" s="1"/>
  <c r="H26" i="16"/>
  <c r="H27" i="18"/>
  <c r="I27" i="18"/>
  <c r="J27" i="18" s="1"/>
  <c r="L17" i="8"/>
  <c r="K17" i="8"/>
  <c r="I25" i="17"/>
  <c r="J25" i="17" s="1"/>
  <c r="H25" i="17"/>
  <c r="I25" i="15"/>
  <c r="J25" i="15" s="1"/>
  <c r="H25" i="15"/>
  <c r="H25" i="14"/>
  <c r="I25" i="14"/>
  <c r="J25" i="14" s="1"/>
  <c r="I28" i="20"/>
  <c r="J28" i="20" s="1"/>
  <c r="H28" i="20"/>
  <c r="I26" i="12"/>
  <c r="J26" i="12" s="1"/>
  <c r="H26" i="12"/>
  <c r="AF8" i="43" l="1"/>
  <c r="AB9" i="43"/>
  <c r="AH9" i="43"/>
  <c r="Z9" i="43"/>
  <c r="AJ8" i="43"/>
  <c r="AD8" i="43"/>
  <c r="R4" i="43"/>
  <c r="AB21" i="4"/>
  <c r="AC21" i="4"/>
  <c r="P5" i="43"/>
  <c r="R5" i="43" s="1"/>
  <c r="P6" i="43"/>
  <c r="K24" i="7"/>
  <c r="F21" i="7"/>
  <c r="AA13" i="29" s="1"/>
  <c r="E21" i="7"/>
  <c r="Z13" i="29" s="1"/>
  <c r="G22" i="7"/>
  <c r="AB14" i="29" s="1"/>
  <c r="C22" i="7"/>
  <c r="X14" i="29" s="1"/>
  <c r="H21" i="7"/>
  <c r="AC13" i="29" s="1"/>
  <c r="I23" i="7"/>
  <c r="O19" i="7"/>
  <c r="AE19" i="7" s="1"/>
  <c r="I10" i="31" s="1"/>
  <c r="D10" i="31"/>
  <c r="G10" i="31" s="1"/>
  <c r="M20" i="7"/>
  <c r="AC20" i="7" s="1"/>
  <c r="R3" i="43"/>
  <c r="O6" i="43"/>
  <c r="N52" i="43"/>
  <c r="B19" i="30"/>
  <c r="B12" i="43"/>
  <c r="C17" i="29"/>
  <c r="T12" i="43"/>
  <c r="K26" i="39"/>
  <c r="L26" i="39" s="1"/>
  <c r="J26" i="39"/>
  <c r="I28" i="13"/>
  <c r="J28" i="13" s="1"/>
  <c r="Y14" i="29"/>
  <c r="AA22" i="4"/>
  <c r="AD20" i="4"/>
  <c r="AA66" i="7"/>
  <c r="B56" i="31"/>
  <c r="B28" i="20"/>
  <c r="A28" i="19"/>
  <c r="B28" i="18"/>
  <c r="B28" i="17"/>
  <c r="B28" i="16"/>
  <c r="B28" i="13"/>
  <c r="B28" i="14"/>
  <c r="B28" i="12"/>
  <c r="B28" i="39"/>
  <c r="B21" i="5"/>
  <c r="B28" i="15"/>
  <c r="H55" i="31"/>
  <c r="F55" i="31"/>
  <c r="E16" i="6"/>
  <c r="O16" i="8" s="1"/>
  <c r="AB19" i="7"/>
  <c r="B48" i="3"/>
  <c r="W47" i="3"/>
  <c r="L20" i="7"/>
  <c r="I26" i="19"/>
  <c r="J26" i="19" s="1"/>
  <c r="H26" i="19"/>
  <c r="H26" i="17"/>
  <c r="I26" i="17"/>
  <c r="J26" i="17" s="1"/>
  <c r="K18" i="8"/>
  <c r="I26" i="15"/>
  <c r="J26" i="15" s="1"/>
  <c r="H26" i="15"/>
  <c r="H26" i="14"/>
  <c r="I26" i="14"/>
  <c r="J26" i="14" s="1"/>
  <c r="H27" i="16"/>
  <c r="I27" i="16"/>
  <c r="J27" i="16" s="1"/>
  <c r="N15" i="8"/>
  <c r="M15" i="8"/>
  <c r="O15" i="8"/>
  <c r="H28" i="18"/>
  <c r="I28" i="18"/>
  <c r="J28" i="18" s="1"/>
  <c r="L18" i="8"/>
  <c r="AD18" i="7"/>
  <c r="E9" i="31" s="1"/>
  <c r="C9" i="31"/>
  <c r="I29" i="13"/>
  <c r="J29" i="13" s="1"/>
  <c r="H29" i="13"/>
  <c r="I29" i="20"/>
  <c r="J29" i="20" s="1"/>
  <c r="H29" i="20"/>
  <c r="I27" i="12"/>
  <c r="J27" i="12" s="1"/>
  <c r="H27" i="12"/>
  <c r="AB10" i="43" l="1"/>
  <c r="Z10" i="43"/>
  <c r="AH10" i="43"/>
  <c r="AD9" i="43"/>
  <c r="AF9" i="43"/>
  <c r="AJ9" i="43"/>
  <c r="AC22" i="4"/>
  <c r="AB22" i="4"/>
  <c r="Q5" i="43"/>
  <c r="P7" i="43"/>
  <c r="I24" i="7"/>
  <c r="H22" i="7"/>
  <c r="AC14" i="29" s="1"/>
  <c r="K25" i="7"/>
  <c r="G23" i="7"/>
  <c r="AB15" i="29" s="1"/>
  <c r="F22" i="7"/>
  <c r="AA14" i="29" s="1"/>
  <c r="C23" i="7"/>
  <c r="X15" i="29" s="1"/>
  <c r="O20" i="7"/>
  <c r="AE20" i="7" s="1"/>
  <c r="I11" i="31" s="1"/>
  <c r="D11" i="31"/>
  <c r="G11" i="31" s="1"/>
  <c r="M21" i="7"/>
  <c r="AC21" i="7" s="1"/>
  <c r="J22" i="8"/>
  <c r="D25" i="7"/>
  <c r="J21" i="8"/>
  <c r="D24" i="7"/>
  <c r="K19" i="8"/>
  <c r="E22" i="7"/>
  <c r="Z14" i="29" s="1"/>
  <c r="R6" i="43"/>
  <c r="Q6" i="43"/>
  <c r="N53" i="43"/>
  <c r="C18" i="29"/>
  <c r="T13" i="43"/>
  <c r="C10" i="31"/>
  <c r="O7" i="43"/>
  <c r="B20" i="30"/>
  <c r="B13" i="43"/>
  <c r="K27" i="39"/>
  <c r="L27" i="39" s="1"/>
  <c r="J27" i="39"/>
  <c r="Y15" i="29"/>
  <c r="N16" i="8"/>
  <c r="M16" i="8"/>
  <c r="B29" i="20"/>
  <c r="A29" i="19"/>
  <c r="B29" i="39"/>
  <c r="B29" i="17"/>
  <c r="B29" i="18"/>
  <c r="B29" i="14"/>
  <c r="B29" i="15"/>
  <c r="B29" i="12"/>
  <c r="B29" i="16"/>
  <c r="B29" i="13"/>
  <c r="B22" i="5"/>
  <c r="AD21" i="4"/>
  <c r="H56" i="31"/>
  <c r="F56" i="31"/>
  <c r="AA67" i="7"/>
  <c r="B57" i="31"/>
  <c r="AA23" i="4"/>
  <c r="AD19" i="7"/>
  <c r="E10" i="31" s="1"/>
  <c r="E17" i="6"/>
  <c r="O17" i="8" s="1"/>
  <c r="AB20" i="7"/>
  <c r="H27" i="19"/>
  <c r="I27" i="19"/>
  <c r="J27" i="19" s="1"/>
  <c r="B49" i="3"/>
  <c r="W48" i="3"/>
  <c r="H27" i="14"/>
  <c r="I27" i="14"/>
  <c r="J27" i="14" s="1"/>
  <c r="I29" i="18"/>
  <c r="J29" i="18" s="1"/>
  <c r="H29" i="18"/>
  <c r="I28" i="16"/>
  <c r="J28" i="16" s="1"/>
  <c r="H28" i="16"/>
  <c r="I27" i="15"/>
  <c r="J27" i="15" s="1"/>
  <c r="H27" i="15"/>
  <c r="L21" i="7"/>
  <c r="I27" i="17"/>
  <c r="J27" i="17" s="1"/>
  <c r="H27" i="17"/>
  <c r="L19" i="8"/>
  <c r="I30" i="20"/>
  <c r="J30" i="20" s="1"/>
  <c r="H30" i="20"/>
  <c r="I30" i="13"/>
  <c r="J30" i="13" s="1"/>
  <c r="H30" i="13"/>
  <c r="I28" i="12"/>
  <c r="J28" i="12" s="1"/>
  <c r="H28" i="12"/>
  <c r="Z11" i="43" l="1"/>
  <c r="AF10" i="43"/>
  <c r="AH11" i="43"/>
  <c r="AB11" i="43"/>
  <c r="AJ10" i="43"/>
  <c r="AD10" i="43"/>
  <c r="AB23" i="4"/>
  <c r="AC23" i="4"/>
  <c r="Q7" i="43"/>
  <c r="P8" i="43"/>
  <c r="C24" i="7"/>
  <c r="X16" i="29" s="1"/>
  <c r="K26" i="7"/>
  <c r="H23" i="7"/>
  <c r="AC15" i="29" s="1"/>
  <c r="G24" i="7"/>
  <c r="AB16" i="29" s="1"/>
  <c r="F23" i="7"/>
  <c r="AA15" i="29" s="1"/>
  <c r="I25" i="7"/>
  <c r="D12" i="31"/>
  <c r="G12" i="31" s="1"/>
  <c r="M22" i="7"/>
  <c r="AC22" i="7" s="1"/>
  <c r="K20" i="8"/>
  <c r="E23" i="7"/>
  <c r="J23" i="8"/>
  <c r="D26" i="7"/>
  <c r="O8" i="43"/>
  <c r="N54" i="43"/>
  <c r="B21" i="30"/>
  <c r="B14" i="43"/>
  <c r="R7" i="43"/>
  <c r="C19" i="29"/>
  <c r="T14" i="43"/>
  <c r="AD22" i="4"/>
  <c r="K28" i="39"/>
  <c r="L28" i="39" s="1"/>
  <c r="J28" i="39"/>
  <c r="Y16" i="29"/>
  <c r="H57" i="31"/>
  <c r="F57" i="31"/>
  <c r="AA68" i="7"/>
  <c r="B58" i="31"/>
  <c r="B30" i="20"/>
  <c r="A30" i="19"/>
  <c r="B30" i="39"/>
  <c r="B30" i="18"/>
  <c r="B30" i="17"/>
  <c r="B30" i="16"/>
  <c r="B30" i="13"/>
  <c r="B30" i="15"/>
  <c r="B30" i="12"/>
  <c r="B30" i="14"/>
  <c r="B23" i="5"/>
  <c r="AA24" i="4"/>
  <c r="N17" i="8"/>
  <c r="M17" i="8"/>
  <c r="C11" i="31"/>
  <c r="AD20" i="7"/>
  <c r="E11" i="31" s="1"/>
  <c r="H28" i="19"/>
  <c r="I28" i="19"/>
  <c r="J28" i="19" s="1"/>
  <c r="B50" i="3"/>
  <c r="W49" i="3"/>
  <c r="L22" i="7"/>
  <c r="H28" i="15"/>
  <c r="I28" i="15"/>
  <c r="J28" i="15" s="1"/>
  <c r="I30" i="18"/>
  <c r="J30" i="18" s="1"/>
  <c r="H30" i="18"/>
  <c r="L20" i="8"/>
  <c r="H28" i="17"/>
  <c r="I28" i="17"/>
  <c r="J28" i="17" s="1"/>
  <c r="I29" i="16"/>
  <c r="J29" i="16" s="1"/>
  <c r="H29" i="16"/>
  <c r="I28" i="14"/>
  <c r="J28" i="14" s="1"/>
  <c r="H28" i="14"/>
  <c r="AB21" i="7"/>
  <c r="O21" i="7"/>
  <c r="AE21" i="7" s="1"/>
  <c r="I12" i="31" s="1"/>
  <c r="E18" i="6"/>
  <c r="I31" i="20"/>
  <c r="J31" i="20" s="1"/>
  <c r="H31" i="20"/>
  <c r="I29" i="12"/>
  <c r="J29" i="12" s="1"/>
  <c r="H29" i="12"/>
  <c r="I31" i="13"/>
  <c r="J31" i="13" s="1"/>
  <c r="H31" i="13"/>
  <c r="AF11" i="43" l="1"/>
  <c r="AB12" i="43"/>
  <c r="AH12" i="43"/>
  <c r="AJ11" i="43"/>
  <c r="Z12" i="43"/>
  <c r="AC24" i="4"/>
  <c r="AB24" i="4"/>
  <c r="P9" i="43"/>
  <c r="I26" i="7"/>
  <c r="C25" i="7"/>
  <c r="X17" i="29" s="1"/>
  <c r="F24" i="7"/>
  <c r="AA16" i="29" s="1"/>
  <c r="G25" i="7"/>
  <c r="AB17" i="29" s="1"/>
  <c r="K27" i="7"/>
  <c r="H24" i="7"/>
  <c r="AC16" i="29" s="1"/>
  <c r="D13" i="31"/>
  <c r="G13" i="31" s="1"/>
  <c r="M23" i="7"/>
  <c r="AC23" i="7" s="1"/>
  <c r="D14" i="31" s="1"/>
  <c r="G14" i="31" s="1"/>
  <c r="J24" i="8"/>
  <c r="D27" i="7"/>
  <c r="K21" i="8"/>
  <c r="E24" i="7"/>
  <c r="Z16" i="29" s="1"/>
  <c r="Z15" i="29"/>
  <c r="R8" i="43"/>
  <c r="Q8" i="43"/>
  <c r="N55" i="43"/>
  <c r="O9" i="43"/>
  <c r="B22" i="30"/>
  <c r="B15" i="43"/>
  <c r="C20" i="29"/>
  <c r="T15" i="43"/>
  <c r="K29" i="39"/>
  <c r="L29" i="39" s="1"/>
  <c r="J29" i="39"/>
  <c r="Y17" i="29"/>
  <c r="A31" i="19"/>
  <c r="B31" i="20"/>
  <c r="B31" i="39"/>
  <c r="B31" i="17"/>
  <c r="B31" i="18"/>
  <c r="B31" i="14"/>
  <c r="B31" i="15"/>
  <c r="B31" i="12"/>
  <c r="B31" i="13"/>
  <c r="B31" i="16"/>
  <c r="B24" i="5"/>
  <c r="AD23" i="4"/>
  <c r="H58" i="31"/>
  <c r="F58" i="31"/>
  <c r="AA69" i="7"/>
  <c r="B59" i="31"/>
  <c r="AA25" i="4"/>
  <c r="E19" i="6"/>
  <c r="AB22" i="7"/>
  <c r="I29" i="19"/>
  <c r="J29" i="19" s="1"/>
  <c r="H29" i="19"/>
  <c r="B51" i="3"/>
  <c r="W50" i="3"/>
  <c r="O22" i="7"/>
  <c r="AE22" i="7" s="1"/>
  <c r="I13" i="31" s="1"/>
  <c r="N18" i="8"/>
  <c r="O18" i="8"/>
  <c r="M18" i="8"/>
  <c r="H30" i="16"/>
  <c r="I30" i="16"/>
  <c r="J30" i="16" s="1"/>
  <c r="AD21" i="7"/>
  <c r="E12" i="31" s="1"/>
  <c r="C12" i="31"/>
  <c r="I29" i="17"/>
  <c r="J29" i="17" s="1"/>
  <c r="H29" i="17"/>
  <c r="H29" i="15"/>
  <c r="I29" i="15"/>
  <c r="J29" i="15" s="1"/>
  <c r="L21" i="8"/>
  <c r="I29" i="14"/>
  <c r="J29" i="14" s="1"/>
  <c r="H29" i="14"/>
  <c r="H31" i="18"/>
  <c r="I31" i="18"/>
  <c r="J31" i="18" s="1"/>
  <c r="I30" i="12"/>
  <c r="J30" i="12" s="1"/>
  <c r="H30" i="12"/>
  <c r="I32" i="20"/>
  <c r="J32" i="20" s="1"/>
  <c r="H32" i="20"/>
  <c r="I32" i="13"/>
  <c r="J32" i="13" s="1"/>
  <c r="H32" i="13"/>
  <c r="AB13" i="43" l="1"/>
  <c r="AJ12" i="43"/>
  <c r="AD11" i="43"/>
  <c r="AD12" i="43"/>
  <c r="AH13" i="43"/>
  <c r="Z13" i="43"/>
  <c r="AF12" i="43"/>
  <c r="AB25" i="4"/>
  <c r="AC25" i="4"/>
  <c r="P10" i="43"/>
  <c r="F25" i="7"/>
  <c r="AA17" i="29" s="1"/>
  <c r="C26" i="7"/>
  <c r="X18" i="29" s="1"/>
  <c r="I27" i="7"/>
  <c r="G26" i="7"/>
  <c r="AB18" i="29" s="1"/>
  <c r="K28" i="7"/>
  <c r="H25" i="7"/>
  <c r="AC17" i="29" s="1"/>
  <c r="M24" i="7"/>
  <c r="AC24" i="7" s="1"/>
  <c r="J25" i="8"/>
  <c r="D28" i="7"/>
  <c r="K22" i="8"/>
  <c r="E25" i="7"/>
  <c r="Z17" i="29" s="1"/>
  <c r="P11" i="43"/>
  <c r="L23" i="7"/>
  <c r="E20" i="6" s="1"/>
  <c r="N20" i="8" s="1"/>
  <c r="R9" i="43"/>
  <c r="Q9" i="43"/>
  <c r="O10" i="43"/>
  <c r="N56" i="43"/>
  <c r="C21" i="29"/>
  <c r="T16" i="43"/>
  <c r="B23" i="30"/>
  <c r="B16" i="43"/>
  <c r="K30" i="39"/>
  <c r="L30" i="39" s="1"/>
  <c r="J30" i="39"/>
  <c r="AD24" i="4"/>
  <c r="Y18" i="29"/>
  <c r="AA26" i="4"/>
  <c r="L24" i="7"/>
  <c r="AB24" i="7" s="1"/>
  <c r="H59" i="31"/>
  <c r="F59" i="31"/>
  <c r="AA70" i="7"/>
  <c r="B60" i="31"/>
  <c r="B32" i="20"/>
  <c r="A32" i="19"/>
  <c r="B32" i="18"/>
  <c r="B32" i="17"/>
  <c r="B32" i="39"/>
  <c r="B32" i="16"/>
  <c r="B32" i="13"/>
  <c r="B32" i="15"/>
  <c r="B32" i="12"/>
  <c r="B25" i="5"/>
  <c r="B32" i="14"/>
  <c r="AD22" i="7"/>
  <c r="E13" i="31" s="1"/>
  <c r="C13" i="31"/>
  <c r="B52" i="3"/>
  <c r="W51" i="3"/>
  <c r="M19" i="8"/>
  <c r="O19" i="8"/>
  <c r="N19" i="8"/>
  <c r="I30" i="19"/>
  <c r="J30" i="19" s="1"/>
  <c r="H30" i="19"/>
  <c r="I30" i="14"/>
  <c r="J30" i="14" s="1"/>
  <c r="H30" i="14"/>
  <c r="H30" i="17"/>
  <c r="I30" i="17"/>
  <c r="J30" i="17" s="1"/>
  <c r="I30" i="15"/>
  <c r="J30" i="15" s="1"/>
  <c r="H30" i="15"/>
  <c r="H32" i="18"/>
  <c r="I32" i="18"/>
  <c r="J32" i="18" s="1"/>
  <c r="L22" i="8"/>
  <c r="H31" i="16"/>
  <c r="I31" i="16"/>
  <c r="J31" i="16" s="1"/>
  <c r="I31" i="12"/>
  <c r="J31" i="12" s="1"/>
  <c r="H31" i="12"/>
  <c r="I33" i="13"/>
  <c r="J33" i="13" s="1"/>
  <c r="H33" i="13"/>
  <c r="I33" i="20"/>
  <c r="J33" i="20" s="1"/>
  <c r="H33" i="20"/>
  <c r="Z14" i="43" l="1"/>
  <c r="AB14" i="43"/>
  <c r="AF13" i="43"/>
  <c r="AH14" i="43"/>
  <c r="AD13" i="43"/>
  <c r="AJ13" i="43"/>
  <c r="AB26" i="4"/>
  <c r="AC26" i="4"/>
  <c r="G27" i="7"/>
  <c r="AB19" i="29" s="1"/>
  <c r="I28" i="7"/>
  <c r="H26" i="7"/>
  <c r="AC18" i="29" s="1"/>
  <c r="K29" i="7"/>
  <c r="C27" i="7"/>
  <c r="X19" i="29" s="1"/>
  <c r="F26" i="7"/>
  <c r="AA18" i="29" s="1"/>
  <c r="D15" i="31"/>
  <c r="G15" i="31" s="1"/>
  <c r="M25" i="7"/>
  <c r="AC25" i="7" s="1"/>
  <c r="K23" i="8"/>
  <c r="E26" i="7"/>
  <c r="Z18" i="29" s="1"/>
  <c r="J26" i="8"/>
  <c r="D29" i="7"/>
  <c r="M20" i="8"/>
  <c r="O20" i="8"/>
  <c r="AB23" i="7"/>
  <c r="O23" i="7"/>
  <c r="AE23" i="7" s="1"/>
  <c r="I14" i="31" s="1"/>
  <c r="R10" i="43"/>
  <c r="Q10" i="43"/>
  <c r="N57" i="43"/>
  <c r="O12" i="43"/>
  <c r="B24" i="30"/>
  <c r="B17" i="43"/>
  <c r="C22" i="29"/>
  <c r="T17" i="43"/>
  <c r="K31" i="39"/>
  <c r="L31" i="39" s="1"/>
  <c r="J31" i="39"/>
  <c r="AD25" i="4"/>
  <c r="E21" i="6"/>
  <c r="O21" i="8" s="1"/>
  <c r="O24" i="7"/>
  <c r="AE24" i="7" s="1"/>
  <c r="I15" i="31" s="1"/>
  <c r="Y19" i="29"/>
  <c r="B33" i="20"/>
  <c r="B33" i="18"/>
  <c r="B33" i="39"/>
  <c r="A33" i="19"/>
  <c r="B33" i="14"/>
  <c r="B33" i="16"/>
  <c r="B33" i="15"/>
  <c r="B33" i="12"/>
  <c r="B33" i="17"/>
  <c r="B33" i="13"/>
  <c r="B26" i="5"/>
  <c r="AA27" i="4"/>
  <c r="H60" i="31"/>
  <c r="F60" i="31"/>
  <c r="AA71" i="7"/>
  <c r="B61" i="31"/>
  <c r="B53" i="3"/>
  <c r="W52" i="3"/>
  <c r="H31" i="19"/>
  <c r="I31" i="19"/>
  <c r="J31" i="19" s="1"/>
  <c r="H33" i="18"/>
  <c r="I33" i="18"/>
  <c r="J33" i="18" s="1"/>
  <c r="H31" i="15"/>
  <c r="I31" i="15"/>
  <c r="J31" i="15" s="1"/>
  <c r="C15" i="31"/>
  <c r="AD24" i="7"/>
  <c r="E15" i="31" s="1"/>
  <c r="I32" i="16"/>
  <c r="J32" i="16" s="1"/>
  <c r="H32" i="16"/>
  <c r="L25" i="7"/>
  <c r="I31" i="14"/>
  <c r="J31" i="14" s="1"/>
  <c r="H31" i="14"/>
  <c r="L23" i="8"/>
  <c r="I31" i="17"/>
  <c r="J31" i="17" s="1"/>
  <c r="H31" i="17"/>
  <c r="I34" i="20"/>
  <c r="J34" i="20" s="1"/>
  <c r="H34" i="20"/>
  <c r="I32" i="12"/>
  <c r="J32" i="12" s="1"/>
  <c r="H32" i="12"/>
  <c r="I34" i="13"/>
  <c r="J34" i="13" s="1"/>
  <c r="H34" i="13"/>
  <c r="AB15" i="43" l="1"/>
  <c r="AF14" i="43"/>
  <c r="AH15" i="43"/>
  <c r="AD14" i="43"/>
  <c r="Z15" i="43"/>
  <c r="AJ14" i="43"/>
  <c r="AB27" i="4"/>
  <c r="AC27" i="4"/>
  <c r="C14" i="31"/>
  <c r="P12" i="43"/>
  <c r="Q12" i="43" s="1"/>
  <c r="K30" i="7"/>
  <c r="F27" i="7"/>
  <c r="AA19" i="29" s="1"/>
  <c r="G28" i="7"/>
  <c r="AB20" i="29" s="1"/>
  <c r="C28" i="7"/>
  <c r="X20" i="29" s="1"/>
  <c r="H27" i="7"/>
  <c r="AC19" i="29" s="1"/>
  <c r="I29" i="7"/>
  <c r="D16" i="31"/>
  <c r="G16" i="31" s="1"/>
  <c r="M26" i="7"/>
  <c r="AC26" i="7" s="1"/>
  <c r="J27" i="8"/>
  <c r="D30" i="7"/>
  <c r="K24" i="8"/>
  <c r="E27" i="7"/>
  <c r="Z19" i="29" s="1"/>
  <c r="O11" i="43"/>
  <c r="R11" i="43" s="1"/>
  <c r="AD23" i="7"/>
  <c r="E14" i="31" s="1"/>
  <c r="N58" i="43"/>
  <c r="C23" i="29"/>
  <c r="T18" i="43"/>
  <c r="B25" i="30"/>
  <c r="B18" i="43"/>
  <c r="K32" i="39"/>
  <c r="L32" i="39" s="1"/>
  <c r="J32" i="39"/>
  <c r="M21" i="8"/>
  <c r="N21" i="8"/>
  <c r="Y20" i="29"/>
  <c r="AD26" i="4"/>
  <c r="AA28" i="4"/>
  <c r="H61" i="31"/>
  <c r="F61" i="31"/>
  <c r="AA72" i="7"/>
  <c r="B62" i="31"/>
  <c r="B34" i="20"/>
  <c r="A34" i="19"/>
  <c r="B34" i="39"/>
  <c r="B34" i="18"/>
  <c r="B34" i="17"/>
  <c r="B34" i="16"/>
  <c r="B34" i="13"/>
  <c r="B34" i="14"/>
  <c r="B34" i="15"/>
  <c r="B27" i="5"/>
  <c r="B34" i="12"/>
  <c r="B54" i="3"/>
  <c r="W53" i="3"/>
  <c r="L26" i="7"/>
  <c r="AB26" i="7" s="1"/>
  <c r="I32" i="19"/>
  <c r="J32" i="19" s="1"/>
  <c r="H32" i="19"/>
  <c r="H34" i="18"/>
  <c r="I34" i="18"/>
  <c r="J34" i="18" s="1"/>
  <c r="I32" i="17"/>
  <c r="J32" i="17" s="1"/>
  <c r="H32" i="17"/>
  <c r="E22" i="6"/>
  <c r="AB25" i="7"/>
  <c r="O25" i="7"/>
  <c r="AE25" i="7" s="1"/>
  <c r="I16" i="31" s="1"/>
  <c r="L24" i="8"/>
  <c r="H32" i="14"/>
  <c r="I32" i="14"/>
  <c r="J32" i="14" s="1"/>
  <c r="I33" i="16"/>
  <c r="J33" i="16" s="1"/>
  <c r="H33" i="16"/>
  <c r="H32" i="15"/>
  <c r="I32" i="15"/>
  <c r="J32" i="15" s="1"/>
  <c r="I35" i="13"/>
  <c r="J35" i="13" s="1"/>
  <c r="H35" i="13"/>
  <c r="I35" i="20"/>
  <c r="J35" i="20" s="1"/>
  <c r="H35" i="20"/>
  <c r="I33" i="12"/>
  <c r="J33" i="12" s="1"/>
  <c r="H33" i="12"/>
  <c r="Z16" i="43" l="1"/>
  <c r="AH16" i="43"/>
  <c r="AJ15" i="43"/>
  <c r="AD15" i="43"/>
  <c r="AF15" i="43"/>
  <c r="AB16" i="43"/>
  <c r="AB28" i="4"/>
  <c r="AC28" i="4"/>
  <c r="R12" i="43"/>
  <c r="P13" i="43"/>
  <c r="F28" i="7"/>
  <c r="AA20" i="29" s="1"/>
  <c r="H28" i="7"/>
  <c r="AC20" i="29" s="1"/>
  <c r="K31" i="7"/>
  <c r="I30" i="7"/>
  <c r="C29" i="7"/>
  <c r="X21" i="29" s="1"/>
  <c r="G29" i="7"/>
  <c r="AB21" i="29" s="1"/>
  <c r="D17" i="31"/>
  <c r="G17" i="31" s="1"/>
  <c r="M27" i="7"/>
  <c r="AC27" i="7" s="1"/>
  <c r="J28" i="8"/>
  <c r="D31" i="7"/>
  <c r="K25" i="8"/>
  <c r="E28" i="7"/>
  <c r="Z20" i="29" s="1"/>
  <c r="Q11" i="43"/>
  <c r="O14" i="43"/>
  <c r="O13" i="43"/>
  <c r="N59" i="43"/>
  <c r="B26" i="30"/>
  <c r="B19" i="43"/>
  <c r="C24" i="29"/>
  <c r="T19" i="43"/>
  <c r="J33" i="39"/>
  <c r="K33" i="39"/>
  <c r="L33" i="39" s="1"/>
  <c r="Y21" i="29"/>
  <c r="AD27" i="4"/>
  <c r="L27" i="7"/>
  <c r="E24" i="6" s="1"/>
  <c r="AA29" i="4"/>
  <c r="AA73" i="7"/>
  <c r="B63" i="31"/>
  <c r="A35" i="19"/>
  <c r="B35" i="39"/>
  <c r="B35" i="17"/>
  <c r="B35" i="20"/>
  <c r="B35" i="18"/>
  <c r="B35" i="16"/>
  <c r="B35" i="14"/>
  <c r="B35" i="15"/>
  <c r="B35" i="12"/>
  <c r="B35" i="13"/>
  <c r="B28" i="5"/>
  <c r="H62" i="31"/>
  <c r="F62" i="31"/>
  <c r="O26" i="7"/>
  <c r="AE26" i="7" s="1"/>
  <c r="I17" i="31" s="1"/>
  <c r="E23" i="6"/>
  <c r="N23" i="8" s="1"/>
  <c r="C17" i="31"/>
  <c r="K17" i="31" s="1"/>
  <c r="AD26" i="7"/>
  <c r="E17" i="31" s="1"/>
  <c r="H33" i="19"/>
  <c r="I33" i="19"/>
  <c r="J33" i="19" s="1"/>
  <c r="B55" i="3"/>
  <c r="W54" i="3"/>
  <c r="I33" i="14"/>
  <c r="J33" i="14" s="1"/>
  <c r="H33" i="14"/>
  <c r="H34" i="16"/>
  <c r="I34" i="16"/>
  <c r="J34" i="16" s="1"/>
  <c r="I35" i="18"/>
  <c r="J35" i="18" s="1"/>
  <c r="H35" i="18"/>
  <c r="I33" i="15"/>
  <c r="J33" i="15" s="1"/>
  <c r="H33" i="15"/>
  <c r="AD25" i="7"/>
  <c r="E16" i="31" s="1"/>
  <c r="C16" i="31"/>
  <c r="K16" i="31" s="1"/>
  <c r="L25" i="8"/>
  <c r="N22" i="8"/>
  <c r="O22" i="8"/>
  <c r="M22" i="8"/>
  <c r="H33" i="17"/>
  <c r="I33" i="17"/>
  <c r="J33" i="17" s="1"/>
  <c r="I36" i="13"/>
  <c r="J36" i="13" s="1"/>
  <c r="H36" i="13"/>
  <c r="I36" i="20"/>
  <c r="J36" i="20" s="1"/>
  <c r="H36" i="20"/>
  <c r="I34" i="12"/>
  <c r="J34" i="12" s="1"/>
  <c r="H34" i="12"/>
  <c r="AB17" i="43" l="1"/>
  <c r="AD16" i="43"/>
  <c r="AH17" i="43"/>
  <c r="Z17" i="43"/>
  <c r="AJ16" i="43"/>
  <c r="AF16" i="43"/>
  <c r="AB29" i="4"/>
  <c r="AC29" i="4"/>
  <c r="P14" i="43"/>
  <c r="R14" i="43" s="1"/>
  <c r="C30" i="7"/>
  <c r="X22" i="29" s="1"/>
  <c r="H29" i="7"/>
  <c r="AC21" i="29" s="1"/>
  <c r="I31" i="7"/>
  <c r="K32" i="7"/>
  <c r="G30" i="7"/>
  <c r="AB22" i="29" s="1"/>
  <c r="F29" i="7"/>
  <c r="AA21" i="29" s="1"/>
  <c r="D18" i="31"/>
  <c r="G18" i="31" s="1"/>
  <c r="M28" i="7"/>
  <c r="AC28" i="7" s="1"/>
  <c r="D19" i="31" s="1"/>
  <c r="G19" i="31" s="1"/>
  <c r="J29" i="8"/>
  <c r="D32" i="7"/>
  <c r="K26" i="8"/>
  <c r="E29" i="7"/>
  <c r="Z21" i="29" s="1"/>
  <c r="R13" i="43"/>
  <c r="Q13" i="43"/>
  <c r="N60" i="43"/>
  <c r="B27" i="30"/>
  <c r="B20" i="43"/>
  <c r="C25" i="29"/>
  <c r="T20" i="43"/>
  <c r="J34" i="39"/>
  <c r="K34" i="39"/>
  <c r="L34" i="39" s="1"/>
  <c r="AB27" i="7"/>
  <c r="O27" i="7"/>
  <c r="AE27" i="7" s="1"/>
  <c r="I18" i="31" s="1"/>
  <c r="Y22" i="29"/>
  <c r="AD28" i="4"/>
  <c r="AA74" i="7"/>
  <c r="B64" i="31"/>
  <c r="H63" i="31"/>
  <c r="F63" i="31"/>
  <c r="AA30" i="4"/>
  <c r="B36" i="20"/>
  <c r="A36" i="19"/>
  <c r="B36" i="18"/>
  <c r="B36" i="17"/>
  <c r="B36" i="39"/>
  <c r="B36" i="16"/>
  <c r="B36" i="13"/>
  <c r="B36" i="14"/>
  <c r="B36" i="12"/>
  <c r="B36" i="15"/>
  <c r="B29" i="5"/>
  <c r="L28" i="7"/>
  <c r="O23" i="8"/>
  <c r="M23" i="8"/>
  <c r="B56" i="3"/>
  <c r="W55" i="3"/>
  <c r="I34" i="19"/>
  <c r="J34" i="19" s="1"/>
  <c r="H34" i="19"/>
  <c r="H34" i="17"/>
  <c r="I34" i="17"/>
  <c r="J34" i="17" s="1"/>
  <c r="O24" i="8"/>
  <c r="N24" i="8"/>
  <c r="M24" i="8"/>
  <c r="H35" i="16"/>
  <c r="I35" i="16"/>
  <c r="J35" i="16" s="1"/>
  <c r="L26" i="8"/>
  <c r="I34" i="14"/>
  <c r="J34" i="14" s="1"/>
  <c r="H34" i="14"/>
  <c r="H34" i="15"/>
  <c r="I34" i="15"/>
  <c r="J34" i="15" s="1"/>
  <c r="I36" i="18"/>
  <c r="J36" i="18" s="1"/>
  <c r="H36" i="18"/>
  <c r="I37" i="20"/>
  <c r="J37" i="20" s="1"/>
  <c r="H37" i="20"/>
  <c r="I35" i="12"/>
  <c r="J35" i="12" s="1"/>
  <c r="H35" i="12"/>
  <c r="I37" i="13"/>
  <c r="J37" i="13" s="1"/>
  <c r="H37" i="13"/>
  <c r="AH18" i="43" l="1"/>
  <c r="AF17" i="43"/>
  <c r="AD17" i="43"/>
  <c r="AB18" i="43"/>
  <c r="AJ17" i="43"/>
  <c r="Z18" i="43"/>
  <c r="AB30" i="4"/>
  <c r="AC30" i="4"/>
  <c r="Q14" i="43"/>
  <c r="P15" i="43"/>
  <c r="F30" i="7"/>
  <c r="AA22" i="29" s="1"/>
  <c r="K33" i="7"/>
  <c r="G31" i="7"/>
  <c r="AB23" i="29" s="1"/>
  <c r="C31" i="7"/>
  <c r="X23" i="29" s="1"/>
  <c r="I32" i="7"/>
  <c r="H30" i="7"/>
  <c r="AC22" i="29" s="1"/>
  <c r="O28" i="7"/>
  <c r="AE28" i="7" s="1"/>
  <c r="I19" i="31" s="1"/>
  <c r="M29" i="7"/>
  <c r="AC29" i="7" s="1"/>
  <c r="J30" i="8"/>
  <c r="D33" i="7"/>
  <c r="K27" i="8"/>
  <c r="E30" i="7"/>
  <c r="Z22" i="29" s="1"/>
  <c r="P16" i="43"/>
  <c r="N61" i="43"/>
  <c r="AD27" i="7"/>
  <c r="E18" i="31" s="1"/>
  <c r="O15" i="43"/>
  <c r="C26" i="29"/>
  <c r="T21" i="43"/>
  <c r="B28" i="30"/>
  <c r="B21" i="43"/>
  <c r="C18" i="31"/>
  <c r="K18" i="31" s="1"/>
  <c r="J35" i="39"/>
  <c r="K35" i="39"/>
  <c r="L35" i="39" s="1"/>
  <c r="Y23" i="29"/>
  <c r="AA31" i="4"/>
  <c r="A37" i="19"/>
  <c r="B37" i="39"/>
  <c r="B37" i="17"/>
  <c r="B37" i="14"/>
  <c r="B37" i="15"/>
  <c r="B37" i="12"/>
  <c r="B37" i="20"/>
  <c r="B37" i="16"/>
  <c r="B37" i="13"/>
  <c r="B37" i="18"/>
  <c r="B30" i="5"/>
  <c r="AA75" i="7"/>
  <c r="B65" i="31"/>
  <c r="AD29" i="4"/>
  <c r="H64" i="31"/>
  <c r="F64" i="31"/>
  <c r="AB28" i="7"/>
  <c r="E25" i="6"/>
  <c r="O25" i="8" s="1"/>
  <c r="L29" i="7"/>
  <c r="AB29" i="7" s="1"/>
  <c r="B57" i="3"/>
  <c r="W56" i="3"/>
  <c r="I35" i="19"/>
  <c r="J35" i="19" s="1"/>
  <c r="H35" i="19"/>
  <c r="I35" i="17"/>
  <c r="J35" i="17" s="1"/>
  <c r="H35" i="17"/>
  <c r="H37" i="18"/>
  <c r="I37" i="18"/>
  <c r="J37" i="18" s="1"/>
  <c r="L27" i="8"/>
  <c r="I35" i="14"/>
  <c r="J35" i="14" s="1"/>
  <c r="H35" i="14"/>
  <c r="I36" i="16"/>
  <c r="J36" i="16" s="1"/>
  <c r="H36" i="16"/>
  <c r="H35" i="15"/>
  <c r="I35" i="15"/>
  <c r="J35" i="15" s="1"/>
  <c r="I38" i="13"/>
  <c r="J38" i="13" s="1"/>
  <c r="H38" i="13"/>
  <c r="I38" i="20"/>
  <c r="J38" i="20" s="1"/>
  <c r="H38" i="20"/>
  <c r="I36" i="12"/>
  <c r="J36" i="12" s="1"/>
  <c r="H36" i="12"/>
  <c r="AJ18" i="43" l="1"/>
  <c r="AD18" i="43"/>
  <c r="Z19" i="43"/>
  <c r="AH19" i="43"/>
  <c r="AF18" i="43"/>
  <c r="AB19" i="43"/>
  <c r="AB31" i="4"/>
  <c r="AC31" i="4"/>
  <c r="Q15" i="43"/>
  <c r="K34" i="7"/>
  <c r="C32" i="7"/>
  <c r="X24" i="29" s="1"/>
  <c r="G32" i="7"/>
  <c r="AB24" i="29" s="1"/>
  <c r="H31" i="7"/>
  <c r="AC23" i="29" s="1"/>
  <c r="F31" i="7"/>
  <c r="AA23" i="29" s="1"/>
  <c r="I33" i="7"/>
  <c r="D20" i="31"/>
  <c r="G20" i="31" s="1"/>
  <c r="M30" i="7"/>
  <c r="AC30" i="7" s="1"/>
  <c r="K28" i="8"/>
  <c r="E31" i="7"/>
  <c r="Z23" i="29" s="1"/>
  <c r="J31" i="8"/>
  <c r="D34" i="7"/>
  <c r="N62" i="43"/>
  <c r="C19" i="31"/>
  <c r="K19" i="31" s="1"/>
  <c r="O16" i="43"/>
  <c r="Q16" i="43" s="1"/>
  <c r="B29" i="30"/>
  <c r="B22" i="43"/>
  <c r="C27" i="29"/>
  <c r="T22" i="43"/>
  <c r="C20" i="31"/>
  <c r="K20" i="31" s="1"/>
  <c r="O17" i="43"/>
  <c r="R15" i="43"/>
  <c r="K36" i="39"/>
  <c r="L36" i="39" s="1"/>
  <c r="J36" i="39"/>
  <c r="Y24" i="29"/>
  <c r="N25" i="8"/>
  <c r="AA76" i="7"/>
  <c r="B66" i="31"/>
  <c r="AD30" i="4"/>
  <c r="B38" i="20"/>
  <c r="A38" i="19"/>
  <c r="B38" i="39"/>
  <c r="B38" i="18"/>
  <c r="B38" i="17"/>
  <c r="B38" i="16"/>
  <c r="B38" i="13"/>
  <c r="B38" i="12"/>
  <c r="B31" i="5"/>
  <c r="B38" i="15"/>
  <c r="B38" i="14"/>
  <c r="M25" i="8"/>
  <c r="H65" i="31"/>
  <c r="F65" i="31"/>
  <c r="AA32" i="4"/>
  <c r="AD28" i="7"/>
  <c r="E19" i="31" s="1"/>
  <c r="AD29" i="7"/>
  <c r="E20" i="31" s="1"/>
  <c r="O29" i="7"/>
  <c r="AE29" i="7" s="1"/>
  <c r="I20" i="31" s="1"/>
  <c r="E26" i="6"/>
  <c r="O26" i="8" s="1"/>
  <c r="I36" i="19"/>
  <c r="J36" i="19" s="1"/>
  <c r="H36" i="19"/>
  <c r="B58" i="3"/>
  <c r="W57" i="3"/>
  <c r="L30" i="7"/>
  <c r="I36" i="17"/>
  <c r="J36" i="17" s="1"/>
  <c r="H36" i="17"/>
  <c r="I37" i="16"/>
  <c r="J37" i="16" s="1"/>
  <c r="H37" i="16"/>
  <c r="I38" i="18"/>
  <c r="J38" i="18" s="1"/>
  <c r="H38" i="18"/>
  <c r="I36" i="15"/>
  <c r="J36" i="15" s="1"/>
  <c r="H36" i="15"/>
  <c r="H36" i="14"/>
  <c r="I36" i="14"/>
  <c r="J36" i="14" s="1"/>
  <c r="L28" i="8"/>
  <c r="I39" i="20"/>
  <c r="J39" i="20" s="1"/>
  <c r="H39" i="20"/>
  <c r="I39" i="13"/>
  <c r="J39" i="13" s="1"/>
  <c r="H39" i="13"/>
  <c r="I37" i="12"/>
  <c r="J37" i="12" s="1"/>
  <c r="H37" i="12"/>
  <c r="AF19" i="43" l="1"/>
  <c r="AJ19" i="43"/>
  <c r="AH20" i="43"/>
  <c r="AD19" i="43"/>
  <c r="Z20" i="43"/>
  <c r="AB20" i="43"/>
  <c r="AC32" i="4"/>
  <c r="AB32" i="4"/>
  <c r="P17" i="43"/>
  <c r="R17" i="43" s="1"/>
  <c r="C33" i="7"/>
  <c r="X25" i="29" s="1"/>
  <c r="K35" i="7"/>
  <c r="I34" i="7"/>
  <c r="H32" i="7"/>
  <c r="AC24" i="29" s="1"/>
  <c r="F32" i="7"/>
  <c r="AA24" i="29" s="1"/>
  <c r="G33" i="7"/>
  <c r="AB25" i="29" s="1"/>
  <c r="D21" i="31"/>
  <c r="G21" i="31" s="1"/>
  <c r="M31" i="7"/>
  <c r="AC31" i="7" s="1"/>
  <c r="D22" i="31" s="1"/>
  <c r="G22" i="31" s="1"/>
  <c r="O30" i="7"/>
  <c r="AE30" i="7" s="1"/>
  <c r="I21" i="31" s="1"/>
  <c r="K29" i="8"/>
  <c r="E32" i="7"/>
  <c r="Z24" i="29" s="1"/>
  <c r="J32" i="8"/>
  <c r="D35" i="7"/>
  <c r="N63" i="43"/>
  <c r="C28" i="29"/>
  <c r="T23" i="43"/>
  <c r="R16" i="43"/>
  <c r="B30" i="30"/>
  <c r="B23" i="43"/>
  <c r="K37" i="39"/>
  <c r="L37" i="39" s="1"/>
  <c r="J37" i="39"/>
  <c r="Y25" i="29"/>
  <c r="AA33" i="4"/>
  <c r="AA77" i="7"/>
  <c r="B67" i="31"/>
  <c r="AD31" i="4"/>
  <c r="A39" i="19"/>
  <c r="B39" i="20"/>
  <c r="B39" i="39"/>
  <c r="B39" i="18"/>
  <c r="B39" i="14"/>
  <c r="B39" i="17"/>
  <c r="B39" i="15"/>
  <c r="B39" i="12"/>
  <c r="B39" i="13"/>
  <c r="B39" i="16"/>
  <c r="B32" i="5"/>
  <c r="H66" i="31"/>
  <c r="F66" i="31"/>
  <c r="N26" i="8"/>
  <c r="M26" i="8"/>
  <c r="L31" i="7"/>
  <c r="AB31" i="7" s="1"/>
  <c r="E27" i="6"/>
  <c r="O27" i="8" s="1"/>
  <c r="AB30" i="7"/>
  <c r="B59" i="3"/>
  <c r="W58" i="3"/>
  <c r="I37" i="19"/>
  <c r="J37" i="19" s="1"/>
  <c r="H37" i="19"/>
  <c r="H37" i="15"/>
  <c r="I37" i="15"/>
  <c r="J37" i="15" s="1"/>
  <c r="I37" i="14"/>
  <c r="J37" i="14" s="1"/>
  <c r="H37" i="14"/>
  <c r="I39" i="18"/>
  <c r="J39" i="18" s="1"/>
  <c r="H39" i="18"/>
  <c r="I38" i="16"/>
  <c r="J38" i="16" s="1"/>
  <c r="H38" i="16"/>
  <c r="L29" i="8"/>
  <c r="H37" i="17"/>
  <c r="I37" i="17"/>
  <c r="J37" i="17" s="1"/>
  <c r="I40" i="20"/>
  <c r="J40" i="20" s="1"/>
  <c r="H40" i="20"/>
  <c r="I38" i="12"/>
  <c r="J38" i="12" s="1"/>
  <c r="H38" i="12"/>
  <c r="I40" i="13"/>
  <c r="J40" i="13" s="1"/>
  <c r="H40" i="13"/>
  <c r="AH21" i="43" l="1"/>
  <c r="AJ20" i="43"/>
  <c r="AD20" i="43"/>
  <c r="Z21" i="43"/>
  <c r="AB21" i="43"/>
  <c r="AF20" i="43"/>
  <c r="AB33" i="4"/>
  <c r="AC33" i="4"/>
  <c r="Q17" i="43"/>
  <c r="P18" i="43"/>
  <c r="K36" i="7"/>
  <c r="I35" i="7"/>
  <c r="H33" i="7"/>
  <c r="AC25" i="29" s="1"/>
  <c r="C34" i="7"/>
  <c r="X26" i="29" s="1"/>
  <c r="G34" i="7"/>
  <c r="AB26" i="29" s="1"/>
  <c r="F33" i="7"/>
  <c r="AA25" i="29" s="1"/>
  <c r="M32" i="7"/>
  <c r="AC32" i="7" s="1"/>
  <c r="D23" i="31" s="1"/>
  <c r="G23" i="31" s="1"/>
  <c r="J33" i="8"/>
  <c r="D36" i="7"/>
  <c r="K30" i="8"/>
  <c r="E33" i="7"/>
  <c r="Z25" i="29" s="1"/>
  <c r="P19" i="43"/>
  <c r="N64" i="43"/>
  <c r="C21" i="31"/>
  <c r="K21" i="31" s="1"/>
  <c r="O18" i="43"/>
  <c r="B31" i="30"/>
  <c r="B24" i="43"/>
  <c r="AD31" i="7"/>
  <c r="E22" i="31" s="1"/>
  <c r="O19" i="43"/>
  <c r="C29" i="29"/>
  <c r="T24" i="43"/>
  <c r="K38" i="39"/>
  <c r="L38" i="39" s="1"/>
  <c r="J38" i="39"/>
  <c r="O31" i="7"/>
  <c r="AE31" i="7" s="1"/>
  <c r="I22" i="31" s="1"/>
  <c r="Y26" i="29"/>
  <c r="AA78" i="7"/>
  <c r="B68" i="31"/>
  <c r="F67" i="31"/>
  <c r="H67" i="31"/>
  <c r="B40" i="20"/>
  <c r="A40" i="19"/>
  <c r="B40" i="18"/>
  <c r="B40" i="17"/>
  <c r="B40" i="39"/>
  <c r="B40" i="16"/>
  <c r="B40" i="13"/>
  <c r="B40" i="15"/>
  <c r="B40" i="14"/>
  <c r="B33" i="5"/>
  <c r="B40" i="12"/>
  <c r="AA34" i="4"/>
  <c r="AD32" i="4"/>
  <c r="M27" i="8"/>
  <c r="E28" i="6"/>
  <c r="O28" i="8" s="1"/>
  <c r="C22" i="31"/>
  <c r="K22" i="31" s="1"/>
  <c r="N27" i="8"/>
  <c r="AD30" i="7"/>
  <c r="E21" i="31" s="1"/>
  <c r="L32" i="7"/>
  <c r="E29" i="6" s="1"/>
  <c r="O29" i="8" s="1"/>
  <c r="I38" i="19"/>
  <c r="J38" i="19" s="1"/>
  <c r="H38" i="19"/>
  <c r="B60" i="3"/>
  <c r="W59" i="3"/>
  <c r="I39" i="16"/>
  <c r="J39" i="16" s="1"/>
  <c r="H39" i="16"/>
  <c r="I38" i="14"/>
  <c r="J38" i="14" s="1"/>
  <c r="H38" i="14"/>
  <c r="L30" i="8"/>
  <c r="I38" i="15"/>
  <c r="J38" i="15" s="1"/>
  <c r="H38" i="15"/>
  <c r="H38" i="17"/>
  <c r="I38" i="17"/>
  <c r="J38" i="17" s="1"/>
  <c r="I40" i="18"/>
  <c r="J40" i="18" s="1"/>
  <c r="H40" i="18"/>
  <c r="I41" i="13"/>
  <c r="J41" i="13" s="1"/>
  <c r="H41" i="13"/>
  <c r="I41" i="20"/>
  <c r="J41" i="20" s="1"/>
  <c r="H41" i="20"/>
  <c r="I39" i="12"/>
  <c r="J39" i="12" s="1"/>
  <c r="H39" i="12"/>
  <c r="AH22" i="43" l="1"/>
  <c r="Z22" i="43"/>
  <c r="AD21" i="43"/>
  <c r="AJ21" i="43"/>
  <c r="AF21" i="43"/>
  <c r="AB22" i="43"/>
  <c r="AC34" i="4"/>
  <c r="AB34" i="4"/>
  <c r="Q18" i="43"/>
  <c r="K37" i="7"/>
  <c r="I36" i="7"/>
  <c r="F34" i="7"/>
  <c r="AA26" i="29" s="1"/>
  <c r="H34" i="7"/>
  <c r="AC26" i="29" s="1"/>
  <c r="C35" i="7"/>
  <c r="X27" i="29" s="1"/>
  <c r="G35" i="7"/>
  <c r="AB27" i="29" s="1"/>
  <c r="R19" i="43"/>
  <c r="M33" i="7"/>
  <c r="AC33" i="7" s="1"/>
  <c r="J34" i="8"/>
  <c r="D37" i="7"/>
  <c r="K31" i="8"/>
  <c r="E34" i="7"/>
  <c r="Z26" i="29" s="1"/>
  <c r="P20" i="43"/>
  <c r="Q19" i="43"/>
  <c r="N65" i="43"/>
  <c r="B32" i="30"/>
  <c r="B25" i="43"/>
  <c r="C30" i="29"/>
  <c r="T25" i="43"/>
  <c r="R18" i="43"/>
  <c r="K39" i="39"/>
  <c r="L39" i="39" s="1"/>
  <c r="J39" i="39"/>
  <c r="L33" i="7"/>
  <c r="AB33" i="7" s="1"/>
  <c r="N28" i="8"/>
  <c r="Y27" i="29"/>
  <c r="AD33" i="4"/>
  <c r="M28" i="8"/>
  <c r="B41" i="20"/>
  <c r="B41" i="18"/>
  <c r="A41" i="19"/>
  <c r="B41" i="17"/>
  <c r="B41" i="39"/>
  <c r="B41" i="14"/>
  <c r="B41" i="16"/>
  <c r="B41" i="15"/>
  <c r="B41" i="12"/>
  <c r="B41" i="13"/>
  <c r="B34" i="5"/>
  <c r="AA35" i="4"/>
  <c r="AA79" i="7"/>
  <c r="B69" i="31"/>
  <c r="H68" i="31"/>
  <c r="F68" i="31"/>
  <c r="AB32" i="7"/>
  <c r="O32" i="7"/>
  <c r="AE32" i="7" s="1"/>
  <c r="I23" i="31" s="1"/>
  <c r="M29" i="8"/>
  <c r="N29" i="8"/>
  <c r="B61" i="3"/>
  <c r="W60" i="3"/>
  <c r="I39" i="19"/>
  <c r="J39" i="19" s="1"/>
  <c r="H39" i="19"/>
  <c r="I41" i="18"/>
  <c r="J41" i="18" s="1"/>
  <c r="H41" i="18"/>
  <c r="I39" i="14"/>
  <c r="J39" i="14" s="1"/>
  <c r="H39" i="14"/>
  <c r="L31" i="8"/>
  <c r="H39" i="17"/>
  <c r="I39" i="17"/>
  <c r="J39" i="17" s="1"/>
  <c r="H39" i="15"/>
  <c r="I39" i="15"/>
  <c r="J39" i="15" s="1"/>
  <c r="I40" i="16"/>
  <c r="J40" i="16" s="1"/>
  <c r="H40" i="16"/>
  <c r="I42" i="20"/>
  <c r="J42" i="20" s="1"/>
  <c r="H42" i="20"/>
  <c r="I42" i="13"/>
  <c r="J42" i="13" s="1"/>
  <c r="H42" i="13"/>
  <c r="I40" i="12"/>
  <c r="J40" i="12" s="1"/>
  <c r="H40" i="12"/>
  <c r="AH23" i="43" l="1"/>
  <c r="AB23" i="43"/>
  <c r="Z23" i="43"/>
  <c r="AD22" i="43"/>
  <c r="AJ22" i="43"/>
  <c r="AF22" i="43"/>
  <c r="AB35" i="4"/>
  <c r="AC35" i="4"/>
  <c r="H35" i="7"/>
  <c r="AC27" i="29" s="1"/>
  <c r="G36" i="7"/>
  <c r="AB28" i="29" s="1"/>
  <c r="F35" i="7"/>
  <c r="AA27" i="29" s="1"/>
  <c r="C36" i="7"/>
  <c r="X28" i="29" s="1"/>
  <c r="K38" i="7"/>
  <c r="I37" i="7"/>
  <c r="D24" i="31"/>
  <c r="G24" i="31" s="1"/>
  <c r="M34" i="7"/>
  <c r="AC34" i="7" s="1"/>
  <c r="J35" i="8"/>
  <c r="D38" i="7"/>
  <c r="K32" i="8"/>
  <c r="E35" i="7"/>
  <c r="Z27" i="29" s="1"/>
  <c r="N66" i="43"/>
  <c r="O20" i="43"/>
  <c r="C31" i="29"/>
  <c r="T26" i="43"/>
  <c r="B33" i="30"/>
  <c r="B26" i="43"/>
  <c r="AD33" i="7"/>
  <c r="E24" i="31" s="1"/>
  <c r="O21" i="43"/>
  <c r="O33" i="7"/>
  <c r="AE33" i="7" s="1"/>
  <c r="I24" i="31" s="1"/>
  <c r="K40" i="39"/>
  <c r="L40" i="39" s="1"/>
  <c r="J40" i="39"/>
  <c r="E30" i="6"/>
  <c r="M30" i="8" s="1"/>
  <c r="Y28" i="29"/>
  <c r="AA80" i="7"/>
  <c r="B70" i="31"/>
  <c r="AA36" i="4"/>
  <c r="H69" i="31"/>
  <c r="F69" i="31"/>
  <c r="AD34" i="4"/>
  <c r="B42" i="20"/>
  <c r="A42" i="19"/>
  <c r="B42" i="39"/>
  <c r="B42" i="18"/>
  <c r="B42" i="17"/>
  <c r="B42" i="16"/>
  <c r="B42" i="13"/>
  <c r="B42" i="14"/>
  <c r="B42" i="15"/>
  <c r="B35" i="5"/>
  <c r="B42" i="12"/>
  <c r="AD32" i="7"/>
  <c r="E23" i="31" s="1"/>
  <c r="C23" i="31"/>
  <c r="K23" i="31" s="1"/>
  <c r="L34" i="7"/>
  <c r="C24" i="31"/>
  <c r="K24" i="31" s="1"/>
  <c r="B62" i="3"/>
  <c r="W61" i="3"/>
  <c r="I40" i="19"/>
  <c r="J40" i="19" s="1"/>
  <c r="H40" i="19"/>
  <c r="I41" i="16"/>
  <c r="J41" i="16" s="1"/>
  <c r="H41" i="16"/>
  <c r="I40" i="15"/>
  <c r="J40" i="15" s="1"/>
  <c r="H40" i="15"/>
  <c r="I40" i="14"/>
  <c r="J40" i="14" s="1"/>
  <c r="H40" i="14"/>
  <c r="I40" i="17"/>
  <c r="J40" i="17" s="1"/>
  <c r="H40" i="17"/>
  <c r="L32" i="8"/>
  <c r="I42" i="18"/>
  <c r="J42" i="18" s="1"/>
  <c r="H42" i="18"/>
  <c r="I43" i="13"/>
  <c r="J43" i="13" s="1"/>
  <c r="H43" i="13"/>
  <c r="I43" i="20"/>
  <c r="J43" i="20" s="1"/>
  <c r="H43" i="20"/>
  <c r="I41" i="12"/>
  <c r="J41" i="12" s="1"/>
  <c r="H41" i="12"/>
  <c r="AD23" i="43" l="1"/>
  <c r="AB24" i="43"/>
  <c r="Z24" i="43"/>
  <c r="AJ23" i="43"/>
  <c r="AF23" i="43"/>
  <c r="AH24" i="43"/>
  <c r="AB36" i="4"/>
  <c r="AC36" i="4"/>
  <c r="P21" i="43"/>
  <c r="R21" i="43" s="1"/>
  <c r="C37" i="7"/>
  <c r="X29" i="29" s="1"/>
  <c r="G37" i="7"/>
  <c r="AB29" i="29" s="1"/>
  <c r="K39" i="7"/>
  <c r="I38" i="7"/>
  <c r="H36" i="7"/>
  <c r="AC28" i="29" s="1"/>
  <c r="F36" i="7"/>
  <c r="AA28" i="29" s="1"/>
  <c r="O34" i="7"/>
  <c r="AE34" i="7" s="1"/>
  <c r="I25" i="31" s="1"/>
  <c r="D25" i="31"/>
  <c r="G25" i="31" s="1"/>
  <c r="M35" i="7"/>
  <c r="AC35" i="7" s="1"/>
  <c r="J36" i="8"/>
  <c r="D39" i="7"/>
  <c r="K33" i="8"/>
  <c r="E36" i="7"/>
  <c r="Z28" i="29" s="1"/>
  <c r="N30" i="8"/>
  <c r="R20" i="43"/>
  <c r="Q20" i="43"/>
  <c r="N67" i="43"/>
  <c r="B34" i="30"/>
  <c r="B27" i="43"/>
  <c r="C32" i="29"/>
  <c r="T27" i="43"/>
  <c r="K41" i="39"/>
  <c r="L41" i="39" s="1"/>
  <c r="J41" i="39"/>
  <c r="O30" i="8"/>
  <c r="AB34" i="7"/>
  <c r="E31" i="6"/>
  <c r="N31" i="8" s="1"/>
  <c r="Y29" i="29"/>
  <c r="AA37" i="4"/>
  <c r="AA81" i="7"/>
  <c r="B71" i="31"/>
  <c r="A43" i="19"/>
  <c r="B43" i="39"/>
  <c r="B43" i="17"/>
  <c r="B43" i="18"/>
  <c r="B43" i="16"/>
  <c r="B43" i="14"/>
  <c r="B43" i="20"/>
  <c r="B43" i="15"/>
  <c r="B43" i="12"/>
  <c r="B43" i="13"/>
  <c r="B36" i="5"/>
  <c r="AD35" i="4"/>
  <c r="H70" i="31"/>
  <c r="F70" i="31"/>
  <c r="L35" i="7"/>
  <c r="I41" i="19"/>
  <c r="J41" i="19" s="1"/>
  <c r="H41" i="19"/>
  <c r="B63" i="3"/>
  <c r="W62" i="3"/>
  <c r="L33" i="8"/>
  <c r="I43" i="18"/>
  <c r="J43" i="18" s="1"/>
  <c r="H43" i="18"/>
  <c r="H41" i="17"/>
  <c r="I41" i="17"/>
  <c r="J41" i="17" s="1"/>
  <c r="I41" i="14"/>
  <c r="J41" i="14" s="1"/>
  <c r="H41" i="14"/>
  <c r="I42" i="16"/>
  <c r="J42" i="16" s="1"/>
  <c r="H42" i="16"/>
  <c r="I41" i="15"/>
  <c r="J41" i="15" s="1"/>
  <c r="H41" i="15"/>
  <c r="I44" i="13"/>
  <c r="J44" i="13" s="1"/>
  <c r="H44" i="13"/>
  <c r="I42" i="12"/>
  <c r="J42" i="12" s="1"/>
  <c r="H42" i="12"/>
  <c r="I44" i="20"/>
  <c r="J44" i="20" s="1"/>
  <c r="H44" i="20"/>
  <c r="AF24" i="43" l="1"/>
  <c r="AD24" i="43"/>
  <c r="AJ24" i="43"/>
  <c r="AB25" i="43"/>
  <c r="AH25" i="43"/>
  <c r="Z25" i="43"/>
  <c r="AB37" i="4"/>
  <c r="AC37" i="4"/>
  <c r="Q21" i="43"/>
  <c r="P22" i="43"/>
  <c r="C38" i="7"/>
  <c r="X30" i="29" s="1"/>
  <c r="F37" i="7"/>
  <c r="AA29" i="29" s="1"/>
  <c r="I39" i="7"/>
  <c r="H37" i="7"/>
  <c r="AC29" i="29" s="1"/>
  <c r="K40" i="7"/>
  <c r="G38" i="7"/>
  <c r="AB30" i="29" s="1"/>
  <c r="O35" i="7"/>
  <c r="AE35" i="7" s="1"/>
  <c r="I26" i="31" s="1"/>
  <c r="D26" i="31"/>
  <c r="G26" i="31" s="1"/>
  <c r="M36" i="7"/>
  <c r="AC36" i="7" s="1"/>
  <c r="D27" i="31" s="1"/>
  <c r="G27" i="31" s="1"/>
  <c r="K34" i="8"/>
  <c r="E37" i="7"/>
  <c r="Z29" i="29" s="1"/>
  <c r="J37" i="8"/>
  <c r="D40" i="7"/>
  <c r="N68" i="43"/>
  <c r="B35" i="30"/>
  <c r="B28" i="43"/>
  <c r="AD34" i="7"/>
  <c r="E25" i="31" s="1"/>
  <c r="O22" i="43"/>
  <c r="C33" i="29"/>
  <c r="T28" i="43"/>
  <c r="C25" i="31"/>
  <c r="K25" i="31" s="1"/>
  <c r="L36" i="7"/>
  <c r="AB36" i="7" s="1"/>
  <c r="K42" i="39"/>
  <c r="L42" i="39" s="1"/>
  <c r="J42" i="39"/>
  <c r="M31" i="8"/>
  <c r="O31" i="8"/>
  <c r="AD36" i="4"/>
  <c r="Y30" i="29"/>
  <c r="H71" i="31"/>
  <c r="F71" i="31"/>
  <c r="B44" i="20"/>
  <c r="A44" i="19"/>
  <c r="B44" i="18"/>
  <c r="B44" i="17"/>
  <c r="B44" i="16"/>
  <c r="B44" i="39"/>
  <c r="B44" i="13"/>
  <c r="B44" i="14"/>
  <c r="B44" i="12"/>
  <c r="B37" i="5"/>
  <c r="B44" i="15"/>
  <c r="AB35" i="7"/>
  <c r="AA38" i="4"/>
  <c r="AA82" i="7"/>
  <c r="B72" i="31"/>
  <c r="E32" i="6"/>
  <c r="B64" i="3"/>
  <c r="W63" i="3"/>
  <c r="H42" i="19"/>
  <c r="I42" i="19"/>
  <c r="J42" i="19" s="1"/>
  <c r="L34" i="8"/>
  <c r="I42" i="14"/>
  <c r="J42" i="14" s="1"/>
  <c r="H42" i="14"/>
  <c r="I44" i="18"/>
  <c r="J44" i="18" s="1"/>
  <c r="H44" i="18"/>
  <c r="I43" i="16"/>
  <c r="J43" i="16" s="1"/>
  <c r="H43" i="16"/>
  <c r="I42" i="15"/>
  <c r="J42" i="15" s="1"/>
  <c r="H42" i="15"/>
  <c r="H42" i="17"/>
  <c r="I42" i="17"/>
  <c r="J42" i="17" s="1"/>
  <c r="I45" i="13"/>
  <c r="J45" i="13" s="1"/>
  <c r="H45" i="13"/>
  <c r="I43" i="12"/>
  <c r="J43" i="12" s="1"/>
  <c r="H43" i="12"/>
  <c r="I45" i="20"/>
  <c r="J45" i="20" s="1"/>
  <c r="H45" i="20"/>
  <c r="AB26" i="43" l="1"/>
  <c r="AJ25" i="43"/>
  <c r="AD25" i="43"/>
  <c r="AF25" i="43"/>
  <c r="Z26" i="43"/>
  <c r="AH26" i="43"/>
  <c r="AB38" i="4"/>
  <c r="AC38" i="4"/>
  <c r="Q22" i="43"/>
  <c r="P23" i="43"/>
  <c r="K41" i="7"/>
  <c r="F38" i="7"/>
  <c r="AA30" i="29" s="1"/>
  <c r="I40" i="7"/>
  <c r="H38" i="7"/>
  <c r="AC30" i="29" s="1"/>
  <c r="C39" i="7"/>
  <c r="X31" i="29" s="1"/>
  <c r="G39" i="7"/>
  <c r="AB31" i="29" s="1"/>
  <c r="M37" i="7"/>
  <c r="AC37" i="7" s="1"/>
  <c r="D28" i="31" s="1"/>
  <c r="G28" i="31" s="1"/>
  <c r="J38" i="8"/>
  <c r="D41" i="7"/>
  <c r="K35" i="8"/>
  <c r="E38" i="7"/>
  <c r="Z30" i="29" s="1"/>
  <c r="P24" i="43"/>
  <c r="N69" i="43"/>
  <c r="O24" i="43"/>
  <c r="R22" i="43"/>
  <c r="C26" i="31"/>
  <c r="K26" i="31" s="1"/>
  <c r="O23" i="43"/>
  <c r="C34" i="29"/>
  <c r="T29" i="43"/>
  <c r="B36" i="30"/>
  <c r="B29" i="43"/>
  <c r="E33" i="6"/>
  <c r="M33" i="8" s="1"/>
  <c r="C27" i="31"/>
  <c r="K27" i="31" s="1"/>
  <c r="AD36" i="7"/>
  <c r="E27" i="31" s="1"/>
  <c r="O36" i="7"/>
  <c r="AE36" i="7" s="1"/>
  <c r="I27" i="31" s="1"/>
  <c r="J43" i="39"/>
  <c r="K43" i="39"/>
  <c r="L43" i="39" s="1"/>
  <c r="AD37" i="4"/>
  <c r="Y31" i="29"/>
  <c r="AD35" i="7"/>
  <c r="E26" i="31" s="1"/>
  <c r="AA39" i="4"/>
  <c r="H72" i="31"/>
  <c r="F72" i="31"/>
  <c r="AA83" i="7"/>
  <c r="B73" i="31"/>
  <c r="B45" i="20"/>
  <c r="A45" i="19"/>
  <c r="B45" i="39"/>
  <c r="B45" i="17"/>
  <c r="B45" i="18"/>
  <c r="B45" i="14"/>
  <c r="B45" i="15"/>
  <c r="B45" i="12"/>
  <c r="B45" i="16"/>
  <c r="B45" i="13"/>
  <c r="B38" i="5"/>
  <c r="N32" i="8"/>
  <c r="O32" i="8"/>
  <c r="M32" i="8"/>
  <c r="L37" i="7"/>
  <c r="E34" i="6" s="1"/>
  <c r="B65" i="3"/>
  <c r="W64" i="3"/>
  <c r="I43" i="19"/>
  <c r="J43" i="19" s="1"/>
  <c r="H43" i="19"/>
  <c r="L35" i="8"/>
  <c r="I44" i="16"/>
  <c r="J44" i="16" s="1"/>
  <c r="H44" i="16"/>
  <c r="H43" i="15"/>
  <c r="I43" i="15"/>
  <c r="J43" i="15" s="1"/>
  <c r="H43" i="17"/>
  <c r="I43" i="17"/>
  <c r="J43" i="17" s="1"/>
  <c r="I45" i="18"/>
  <c r="J45" i="18" s="1"/>
  <c r="H45" i="18"/>
  <c r="I43" i="14"/>
  <c r="J43" i="14" s="1"/>
  <c r="H43" i="14"/>
  <c r="I46" i="20"/>
  <c r="J46" i="20" s="1"/>
  <c r="H46" i="20"/>
  <c r="I44" i="12"/>
  <c r="J44" i="12" s="1"/>
  <c r="H44" i="12"/>
  <c r="I46" i="13"/>
  <c r="J46" i="13" s="1"/>
  <c r="H46" i="13"/>
  <c r="AB27" i="43" l="1"/>
  <c r="AD26" i="43"/>
  <c r="Z27" i="43"/>
  <c r="AJ26" i="43"/>
  <c r="AF26" i="43"/>
  <c r="AH27" i="43"/>
  <c r="Q23" i="43"/>
  <c r="AB39" i="4"/>
  <c r="AC39" i="4"/>
  <c r="K42" i="7"/>
  <c r="I41" i="7"/>
  <c r="H39" i="7"/>
  <c r="AC31" i="29" s="1"/>
  <c r="C40" i="7"/>
  <c r="X32" i="29" s="1"/>
  <c r="G40" i="7"/>
  <c r="AB32" i="29" s="1"/>
  <c r="F39" i="7"/>
  <c r="AA31" i="29" s="1"/>
  <c r="M38" i="7"/>
  <c r="AC38" i="7" s="1"/>
  <c r="J39" i="8"/>
  <c r="D42" i="7"/>
  <c r="K36" i="8"/>
  <c r="E39" i="7"/>
  <c r="Z31" i="29" s="1"/>
  <c r="R24" i="43"/>
  <c r="P25" i="43"/>
  <c r="Q24" i="43"/>
  <c r="N70" i="43"/>
  <c r="C35" i="29"/>
  <c r="T30" i="43"/>
  <c r="B37" i="30"/>
  <c r="B30" i="43"/>
  <c r="R23" i="43"/>
  <c r="O33" i="8"/>
  <c r="N33" i="8"/>
  <c r="J44" i="39"/>
  <c r="K44" i="39"/>
  <c r="L44" i="39" s="1"/>
  <c r="Y32" i="29"/>
  <c r="AD38" i="4"/>
  <c r="H73" i="31"/>
  <c r="F73" i="31"/>
  <c r="AA40" i="4"/>
  <c r="B46" i="20"/>
  <c r="A46" i="19"/>
  <c r="B46" i="39"/>
  <c r="B46" i="18"/>
  <c r="B46" i="17"/>
  <c r="B46" i="16"/>
  <c r="B46" i="13"/>
  <c r="B46" i="15"/>
  <c r="B46" i="14"/>
  <c r="B39" i="5"/>
  <c r="B46" i="12"/>
  <c r="AA84" i="7"/>
  <c r="AB37" i="7"/>
  <c r="O37" i="7"/>
  <c r="AE37" i="7" s="1"/>
  <c r="I28" i="31" s="1"/>
  <c r="H44" i="19"/>
  <c r="I44" i="19"/>
  <c r="J44" i="19" s="1"/>
  <c r="L38" i="7"/>
  <c r="E35" i="6" s="1"/>
  <c r="B66" i="3"/>
  <c r="W65" i="3"/>
  <c r="H46" i="18"/>
  <c r="I46" i="18"/>
  <c r="J46" i="18" s="1"/>
  <c r="I44" i="15"/>
  <c r="J44" i="15" s="1"/>
  <c r="H44" i="15"/>
  <c r="N34" i="8"/>
  <c r="M34" i="8"/>
  <c r="H44" i="14"/>
  <c r="I44" i="14"/>
  <c r="J44" i="14" s="1"/>
  <c r="I44" i="17"/>
  <c r="J44" i="17" s="1"/>
  <c r="H44" i="17"/>
  <c r="L36" i="8"/>
  <c r="H45" i="16"/>
  <c r="I45" i="16"/>
  <c r="J45" i="16" s="1"/>
  <c r="O34" i="8"/>
  <c r="I47" i="13"/>
  <c r="J47" i="13" s="1"/>
  <c r="H47" i="13"/>
  <c r="I45" i="12"/>
  <c r="J45" i="12" s="1"/>
  <c r="H45" i="12"/>
  <c r="I47" i="20"/>
  <c r="J47" i="20" s="1"/>
  <c r="H47" i="20"/>
  <c r="AF27" i="43" l="1"/>
  <c r="AD27" i="43"/>
  <c r="AJ27" i="43"/>
  <c r="AC40" i="4"/>
  <c r="AB40" i="4"/>
  <c r="F40" i="7"/>
  <c r="AA32" i="29" s="1"/>
  <c r="C41" i="7"/>
  <c r="X33" i="29" s="1"/>
  <c r="G41" i="7"/>
  <c r="AB33" i="29" s="1"/>
  <c r="I42" i="7"/>
  <c r="H40" i="7"/>
  <c r="AC32" i="29" s="1"/>
  <c r="K43" i="7"/>
  <c r="D29" i="31"/>
  <c r="G29" i="31" s="1"/>
  <c r="M39" i="7"/>
  <c r="AC39" i="7" s="1"/>
  <c r="J40" i="8"/>
  <c r="D43" i="7"/>
  <c r="K37" i="8"/>
  <c r="E40" i="7"/>
  <c r="Z32" i="29" s="1"/>
  <c r="AH28" i="43"/>
  <c r="AB28" i="43"/>
  <c r="Z28" i="43"/>
  <c r="O25" i="43"/>
  <c r="C36" i="29"/>
  <c r="T31" i="43"/>
  <c r="B38" i="30"/>
  <c r="B31" i="43"/>
  <c r="C28" i="31"/>
  <c r="K28" i="31" s="1"/>
  <c r="AD37" i="7"/>
  <c r="E28" i="31" s="1"/>
  <c r="K45" i="39"/>
  <c r="L45" i="39" s="1"/>
  <c r="J45" i="39"/>
  <c r="AD39" i="4"/>
  <c r="Y33" i="29"/>
  <c r="AA85" i="7"/>
  <c r="AA41" i="4"/>
  <c r="A47" i="19"/>
  <c r="B47" i="20"/>
  <c r="B47" i="39"/>
  <c r="B47" i="17"/>
  <c r="B47" i="14"/>
  <c r="B47" i="15"/>
  <c r="B47" i="12"/>
  <c r="B47" i="13"/>
  <c r="B47" i="16"/>
  <c r="B47" i="18"/>
  <c r="B40" i="5"/>
  <c r="O38" i="7"/>
  <c r="AE38" i="7" s="1"/>
  <c r="I29" i="31" s="1"/>
  <c r="B67" i="3"/>
  <c r="W66" i="3"/>
  <c r="L39" i="7"/>
  <c r="AB39" i="7" s="1"/>
  <c r="AB38" i="7"/>
  <c r="I45" i="19"/>
  <c r="J45" i="19" s="1"/>
  <c r="H45" i="19"/>
  <c r="H47" i="18"/>
  <c r="I47" i="18"/>
  <c r="J47" i="18" s="1"/>
  <c r="I45" i="17"/>
  <c r="J45" i="17" s="1"/>
  <c r="H45" i="17"/>
  <c r="L37" i="8"/>
  <c r="O35" i="8"/>
  <c r="M35" i="8"/>
  <c r="N35" i="8"/>
  <c r="I46" i="16"/>
  <c r="J46" i="16" s="1"/>
  <c r="H46" i="16"/>
  <c r="H45" i="14"/>
  <c r="I45" i="14"/>
  <c r="J45" i="14" s="1"/>
  <c r="H45" i="15"/>
  <c r="I45" i="15"/>
  <c r="J45" i="15" s="1"/>
  <c r="I48" i="13"/>
  <c r="J48" i="13" s="1"/>
  <c r="H48" i="13"/>
  <c r="I46" i="12"/>
  <c r="J46" i="12" s="1"/>
  <c r="H46" i="12"/>
  <c r="I48" i="20"/>
  <c r="J48" i="20" s="1"/>
  <c r="H48" i="20"/>
  <c r="AC41" i="4" l="1"/>
  <c r="AB41" i="4"/>
  <c r="P26" i="43"/>
  <c r="K44" i="7"/>
  <c r="F41" i="7"/>
  <c r="AA33" i="29" s="1"/>
  <c r="H41" i="7"/>
  <c r="AC33" i="29" s="1"/>
  <c r="C42" i="7"/>
  <c r="X34" i="29" s="1"/>
  <c r="G42" i="7"/>
  <c r="AB34" i="29" s="1"/>
  <c r="I43" i="7"/>
  <c r="D30" i="31"/>
  <c r="G30" i="31" s="1"/>
  <c r="M40" i="7"/>
  <c r="AC40" i="7" s="1"/>
  <c r="D31" i="31" s="1"/>
  <c r="G31" i="31" s="1"/>
  <c r="K38" i="8"/>
  <c r="E41" i="7"/>
  <c r="Z33" i="29" s="1"/>
  <c r="J41" i="8"/>
  <c r="D44" i="7"/>
  <c r="AF28" i="43"/>
  <c r="AB29" i="43"/>
  <c r="AJ28" i="43"/>
  <c r="AD28" i="43"/>
  <c r="Z29" i="43"/>
  <c r="AH29" i="43"/>
  <c r="R25" i="43"/>
  <c r="Q25" i="43"/>
  <c r="O26" i="43"/>
  <c r="C37" i="29"/>
  <c r="T32" i="43"/>
  <c r="B39" i="30"/>
  <c r="B32" i="43"/>
  <c r="C30" i="31"/>
  <c r="K30" i="31" s="1"/>
  <c r="O27" i="43"/>
  <c r="C29" i="31"/>
  <c r="K29" i="31" s="1"/>
  <c r="AD38" i="7"/>
  <c r="E29" i="31" s="1"/>
  <c r="AD39" i="7"/>
  <c r="E30" i="31" s="1"/>
  <c r="J46" i="39"/>
  <c r="K46" i="39"/>
  <c r="L46" i="39" s="1"/>
  <c r="AD40" i="4"/>
  <c r="Y34" i="29"/>
  <c r="B48" i="20"/>
  <c r="A48" i="19"/>
  <c r="B48" i="18"/>
  <c r="B48" i="17"/>
  <c r="B48" i="39"/>
  <c r="B48" i="16"/>
  <c r="B48" i="13"/>
  <c r="B48" i="15"/>
  <c r="B41" i="5"/>
  <c r="B48" i="14"/>
  <c r="B48" i="12"/>
  <c r="AA42" i="4"/>
  <c r="AA86" i="7"/>
  <c r="L40" i="7"/>
  <c r="E36" i="6"/>
  <c r="N36" i="8" s="1"/>
  <c r="O39" i="7"/>
  <c r="AE39" i="7" s="1"/>
  <c r="I30" i="31" s="1"/>
  <c r="H46" i="19"/>
  <c r="I46" i="19"/>
  <c r="J46" i="19" s="1"/>
  <c r="B68" i="3"/>
  <c r="W67" i="3"/>
  <c r="L38" i="8"/>
  <c r="I46" i="17"/>
  <c r="J46" i="17" s="1"/>
  <c r="H46" i="17"/>
  <c r="H48" i="18"/>
  <c r="I48" i="18"/>
  <c r="J48" i="18" s="1"/>
  <c r="H46" i="15"/>
  <c r="I46" i="15"/>
  <c r="J46" i="15" s="1"/>
  <c r="I47" i="16"/>
  <c r="J47" i="16" s="1"/>
  <c r="H47" i="16"/>
  <c r="H46" i="14"/>
  <c r="I46" i="14"/>
  <c r="J46" i="14" s="1"/>
  <c r="I49" i="20"/>
  <c r="J49" i="20" s="1"/>
  <c r="H49" i="20"/>
  <c r="I47" i="12"/>
  <c r="J47" i="12" s="1"/>
  <c r="H47" i="12"/>
  <c r="I49" i="13"/>
  <c r="J49" i="13" s="1"/>
  <c r="H49" i="13"/>
  <c r="AC42" i="4" l="1"/>
  <c r="AB42" i="4"/>
  <c r="P27" i="43"/>
  <c r="R27" i="43" s="1"/>
  <c r="K45" i="7"/>
  <c r="G43" i="7"/>
  <c r="AB35" i="29" s="1"/>
  <c r="F42" i="7"/>
  <c r="AA34" i="29" s="1"/>
  <c r="C43" i="7"/>
  <c r="X35" i="29" s="1"/>
  <c r="H42" i="7"/>
  <c r="AC34" i="29" s="1"/>
  <c r="I44" i="7"/>
  <c r="O40" i="7"/>
  <c r="AE40" i="7" s="1"/>
  <c r="I31" i="31" s="1"/>
  <c r="M41" i="7"/>
  <c r="AC41" i="7" s="1"/>
  <c r="D32" i="31" s="1"/>
  <c r="G32" i="31" s="1"/>
  <c r="J42" i="8"/>
  <c r="D45" i="7"/>
  <c r="K39" i="8"/>
  <c r="E42" i="7"/>
  <c r="Z34" i="29" s="1"/>
  <c r="AD29" i="43"/>
  <c r="AB30" i="43"/>
  <c r="AH30" i="43"/>
  <c r="Z30" i="43"/>
  <c r="AF29" i="43"/>
  <c r="P28" i="43"/>
  <c r="AJ29" i="43"/>
  <c r="R26" i="43"/>
  <c r="Q26" i="43"/>
  <c r="B40" i="30"/>
  <c r="B33" i="43"/>
  <c r="C38" i="29"/>
  <c r="T33" i="43"/>
  <c r="J47" i="39"/>
  <c r="K47" i="39"/>
  <c r="L47" i="39" s="1"/>
  <c r="L41" i="7"/>
  <c r="AB41" i="7" s="1"/>
  <c r="Y35" i="29"/>
  <c r="AA43" i="4"/>
  <c r="AB86" i="7"/>
  <c r="AA87" i="7"/>
  <c r="AC86" i="7"/>
  <c r="AE86" i="7"/>
  <c r="AD41" i="4"/>
  <c r="B49" i="20"/>
  <c r="B49" i="18"/>
  <c r="B49" i="39"/>
  <c r="B49" i="17"/>
  <c r="B49" i="14"/>
  <c r="B49" i="16"/>
  <c r="B49" i="15"/>
  <c r="B49" i="12"/>
  <c r="A49" i="19"/>
  <c r="B49" i="13"/>
  <c r="B42" i="5"/>
  <c r="M36" i="8"/>
  <c r="O36" i="8"/>
  <c r="AB40" i="7"/>
  <c r="E37" i="6"/>
  <c r="O37" i="8" s="1"/>
  <c r="B69" i="3"/>
  <c r="W68" i="3"/>
  <c r="I47" i="19"/>
  <c r="J47" i="19" s="1"/>
  <c r="H47" i="19"/>
  <c r="L39" i="8"/>
  <c r="H47" i="17"/>
  <c r="I47" i="17"/>
  <c r="J47" i="17" s="1"/>
  <c r="I49" i="18"/>
  <c r="J49" i="18" s="1"/>
  <c r="H49" i="18"/>
  <c r="I48" i="16"/>
  <c r="J48" i="16" s="1"/>
  <c r="H48" i="16"/>
  <c r="H47" i="15"/>
  <c r="I47" i="15"/>
  <c r="J47" i="15" s="1"/>
  <c r="I47" i="14"/>
  <c r="J47" i="14" s="1"/>
  <c r="H47" i="14"/>
  <c r="I48" i="12"/>
  <c r="J48" i="12" s="1"/>
  <c r="H48" i="12"/>
  <c r="I50" i="20"/>
  <c r="J50" i="20" s="1"/>
  <c r="H50" i="20"/>
  <c r="I50" i="13"/>
  <c r="J50" i="13" s="1"/>
  <c r="H50" i="13"/>
  <c r="Q27" i="43" l="1"/>
  <c r="AB43" i="4"/>
  <c r="AC43" i="4"/>
  <c r="K46" i="7"/>
  <c r="E43" i="7"/>
  <c r="Z35" i="29" s="1"/>
  <c r="G44" i="7"/>
  <c r="AB36" i="29" s="1"/>
  <c r="F43" i="7"/>
  <c r="AA35" i="29" s="1"/>
  <c r="C44" i="7"/>
  <c r="X36" i="29" s="1"/>
  <c r="I45" i="7"/>
  <c r="H43" i="7"/>
  <c r="AC35" i="29" s="1"/>
  <c r="M42" i="7"/>
  <c r="AC42" i="7" s="1"/>
  <c r="J43" i="8"/>
  <c r="D46" i="7"/>
  <c r="AB31" i="43"/>
  <c r="AH31" i="43"/>
  <c r="AF30" i="43"/>
  <c r="P29" i="43"/>
  <c r="Z31" i="43"/>
  <c r="AD30" i="43"/>
  <c r="AJ30" i="43"/>
  <c r="O74" i="43"/>
  <c r="Q74" i="43" s="1"/>
  <c r="O28" i="43"/>
  <c r="Q28" i="43" s="1"/>
  <c r="C39" i="29"/>
  <c r="T34" i="43"/>
  <c r="C32" i="31"/>
  <c r="K32" i="31" s="1"/>
  <c r="O29" i="43"/>
  <c r="B41" i="30"/>
  <c r="B34" i="43"/>
  <c r="C31" i="31"/>
  <c r="K31" i="31" s="1"/>
  <c r="AD40" i="7"/>
  <c r="E31" i="31" s="1"/>
  <c r="AD41" i="7"/>
  <c r="E32" i="31" s="1"/>
  <c r="E38" i="6"/>
  <c r="O38" i="8" s="1"/>
  <c r="K48" i="39"/>
  <c r="L48" i="39" s="1"/>
  <c r="J48" i="39"/>
  <c r="O41" i="7"/>
  <c r="AE41" i="7" s="1"/>
  <c r="I32" i="31" s="1"/>
  <c r="Y36" i="29"/>
  <c r="AD86" i="7"/>
  <c r="AD42" i="4"/>
  <c r="B50" i="20"/>
  <c r="A50" i="19"/>
  <c r="B50" i="39"/>
  <c r="B50" i="18"/>
  <c r="B50" i="17"/>
  <c r="B50" i="16"/>
  <c r="B50" i="13"/>
  <c r="B50" i="14"/>
  <c r="B50" i="15"/>
  <c r="B50" i="12"/>
  <c r="B43" i="5"/>
  <c r="AE87" i="7"/>
  <c r="AC87" i="7"/>
  <c r="AB87" i="7"/>
  <c r="AA44" i="4"/>
  <c r="N37" i="8"/>
  <c r="M37" i="8"/>
  <c r="L42" i="7"/>
  <c r="E39" i="6" s="1"/>
  <c r="H48" i="19"/>
  <c r="I48" i="19"/>
  <c r="J48" i="19" s="1"/>
  <c r="B70" i="3"/>
  <c r="W69" i="3"/>
  <c r="K40" i="8"/>
  <c r="H49" i="16"/>
  <c r="I49" i="16"/>
  <c r="J49" i="16" s="1"/>
  <c r="I48" i="15"/>
  <c r="J48" i="15" s="1"/>
  <c r="H48" i="15"/>
  <c r="I50" i="18"/>
  <c r="J50" i="18" s="1"/>
  <c r="H50" i="18"/>
  <c r="H48" i="14"/>
  <c r="I48" i="14"/>
  <c r="J48" i="14" s="1"/>
  <c r="L40" i="8"/>
  <c r="H48" i="17"/>
  <c r="I48" i="17"/>
  <c r="J48" i="17" s="1"/>
  <c r="I51" i="20"/>
  <c r="J51" i="20" s="1"/>
  <c r="H51" i="20"/>
  <c r="I49" i="12"/>
  <c r="J49" i="12" s="1"/>
  <c r="H49" i="12"/>
  <c r="I51" i="13"/>
  <c r="J51" i="13" s="1"/>
  <c r="H51" i="13"/>
  <c r="AB44" i="4" l="1"/>
  <c r="AC44" i="4"/>
  <c r="C45" i="7"/>
  <c r="X37" i="29" s="1"/>
  <c r="F44" i="7"/>
  <c r="AA36" i="29" s="1"/>
  <c r="G45" i="7"/>
  <c r="AB37" i="29" s="1"/>
  <c r="K47" i="7"/>
  <c r="I46" i="7"/>
  <c r="H44" i="7"/>
  <c r="AC36" i="29" s="1"/>
  <c r="D33" i="31"/>
  <c r="G33" i="31" s="1"/>
  <c r="M43" i="7"/>
  <c r="AC43" i="7" s="1"/>
  <c r="J44" i="8"/>
  <c r="D47" i="7"/>
  <c r="K41" i="8"/>
  <c r="E44" i="7"/>
  <c r="Z36" i="29" s="1"/>
  <c r="Q29" i="43"/>
  <c r="AB32" i="43"/>
  <c r="AF31" i="43"/>
  <c r="Z32" i="43"/>
  <c r="AJ31" i="43"/>
  <c r="AD31" i="43"/>
  <c r="AH32" i="43"/>
  <c r="R28" i="43"/>
  <c r="R74" i="43"/>
  <c r="O75" i="43"/>
  <c r="Q75" i="43" s="1"/>
  <c r="B42" i="30"/>
  <c r="B35" i="43"/>
  <c r="R29" i="43"/>
  <c r="C40" i="29"/>
  <c r="T35" i="43"/>
  <c r="M38" i="8"/>
  <c r="N38" i="8"/>
  <c r="J49" i="39"/>
  <c r="K49" i="39"/>
  <c r="L49" i="39" s="1"/>
  <c r="Y37" i="29"/>
  <c r="A51" i="19"/>
  <c r="B51" i="39"/>
  <c r="B51" i="17"/>
  <c r="B51" i="20"/>
  <c r="B51" i="18"/>
  <c r="B51" i="16"/>
  <c r="B51" i="14"/>
  <c r="B51" i="15"/>
  <c r="B51" i="12"/>
  <c r="B51" i="13"/>
  <c r="B44" i="5"/>
  <c r="AD43" i="4"/>
  <c r="AD87" i="7"/>
  <c r="AA45" i="4"/>
  <c r="AB42" i="7"/>
  <c r="O42" i="7"/>
  <c r="AE42" i="7" s="1"/>
  <c r="I33" i="31" s="1"/>
  <c r="B71" i="3"/>
  <c r="W70" i="3"/>
  <c r="L43" i="7"/>
  <c r="I49" i="19"/>
  <c r="J49" i="19" s="1"/>
  <c r="H49" i="19"/>
  <c r="I49" i="14"/>
  <c r="J49" i="14" s="1"/>
  <c r="H49" i="14"/>
  <c r="L41" i="8"/>
  <c r="I50" i="16"/>
  <c r="J50" i="16" s="1"/>
  <c r="H50" i="16"/>
  <c r="I51" i="18"/>
  <c r="J51" i="18" s="1"/>
  <c r="H51" i="18"/>
  <c r="H49" i="17"/>
  <c r="I49" i="17"/>
  <c r="J49" i="17" s="1"/>
  <c r="H49" i="15"/>
  <c r="I49" i="15"/>
  <c r="J49" i="15" s="1"/>
  <c r="M39" i="8"/>
  <c r="N39" i="8"/>
  <c r="O39" i="8"/>
  <c r="I52" i="20"/>
  <c r="J52" i="20" s="1"/>
  <c r="H52" i="20"/>
  <c r="I50" i="12"/>
  <c r="J50" i="12" s="1"/>
  <c r="H50" i="12"/>
  <c r="I52" i="13"/>
  <c r="J52" i="13" s="1"/>
  <c r="H52" i="13"/>
  <c r="AC45" i="4" l="1"/>
  <c r="AB45" i="4"/>
  <c r="P30" i="43"/>
  <c r="C46" i="7"/>
  <c r="X38" i="29" s="1"/>
  <c r="H45" i="7"/>
  <c r="AC37" i="29" s="1"/>
  <c r="G46" i="7"/>
  <c r="AB38" i="29" s="1"/>
  <c r="K48" i="7"/>
  <c r="F45" i="7"/>
  <c r="AA37" i="29" s="1"/>
  <c r="I47" i="7"/>
  <c r="D34" i="31"/>
  <c r="G34" i="31" s="1"/>
  <c r="O43" i="7"/>
  <c r="AE43" i="7" s="1"/>
  <c r="I34" i="31" s="1"/>
  <c r="M44" i="7"/>
  <c r="AC44" i="7" s="1"/>
  <c r="K42" i="8"/>
  <c r="E45" i="7"/>
  <c r="Z37" i="29" s="1"/>
  <c r="J45" i="8"/>
  <c r="D48" i="7"/>
  <c r="AB33" i="43"/>
  <c r="Z33" i="43"/>
  <c r="AF32" i="43"/>
  <c r="AD32" i="43"/>
  <c r="AH33" i="43"/>
  <c r="AJ32" i="43"/>
  <c r="R75" i="43"/>
  <c r="O30" i="43"/>
  <c r="C41" i="29"/>
  <c r="T36" i="43"/>
  <c r="B43" i="30"/>
  <c r="B36" i="43"/>
  <c r="C33" i="31"/>
  <c r="K33" i="31" s="1"/>
  <c r="AD42" i="7"/>
  <c r="E33" i="31" s="1"/>
  <c r="K50" i="39"/>
  <c r="L50" i="39" s="1"/>
  <c r="J50" i="39"/>
  <c r="Y38" i="29"/>
  <c r="AD44" i="4"/>
  <c r="AA46" i="4"/>
  <c r="B52" i="20"/>
  <c r="A52" i="19"/>
  <c r="B52" i="18"/>
  <c r="B52" i="17"/>
  <c r="B52" i="39"/>
  <c r="B52" i="16"/>
  <c r="B52" i="15"/>
  <c r="B52" i="13"/>
  <c r="B52" i="14"/>
  <c r="B52" i="12"/>
  <c r="B45" i="5"/>
  <c r="L44" i="7"/>
  <c r="AB44" i="7" s="1"/>
  <c r="H50" i="19"/>
  <c r="I50" i="19"/>
  <c r="J50" i="19" s="1"/>
  <c r="B72" i="3"/>
  <c r="W71" i="3"/>
  <c r="AB43" i="7"/>
  <c r="E40" i="6"/>
  <c r="H51" i="16"/>
  <c r="I51" i="16"/>
  <c r="J51" i="16" s="1"/>
  <c r="H50" i="17"/>
  <c r="I50" i="17"/>
  <c r="J50" i="17" s="1"/>
  <c r="H50" i="15"/>
  <c r="I50" i="15"/>
  <c r="J50" i="15" s="1"/>
  <c r="I50" i="14"/>
  <c r="J50" i="14" s="1"/>
  <c r="H50" i="14"/>
  <c r="L42" i="8"/>
  <c r="I52" i="18"/>
  <c r="J52" i="18" s="1"/>
  <c r="H52" i="18"/>
  <c r="I51" i="12"/>
  <c r="J51" i="12" s="1"/>
  <c r="H51" i="12"/>
  <c r="I53" i="13"/>
  <c r="J53" i="13" s="1"/>
  <c r="H53" i="13"/>
  <c r="I53" i="20"/>
  <c r="J53" i="20" s="1"/>
  <c r="H53" i="20"/>
  <c r="AB46" i="4" l="1"/>
  <c r="AC46" i="4"/>
  <c r="P31" i="43"/>
  <c r="K49" i="7"/>
  <c r="C47" i="7"/>
  <c r="X39" i="29" s="1"/>
  <c r="H46" i="7"/>
  <c r="AC38" i="29" s="1"/>
  <c r="I48" i="7"/>
  <c r="F46" i="7"/>
  <c r="AA38" i="29" s="1"/>
  <c r="G47" i="7"/>
  <c r="AB39" i="29" s="1"/>
  <c r="D35" i="31"/>
  <c r="G35" i="31" s="1"/>
  <c r="M45" i="7"/>
  <c r="AC45" i="7" s="1"/>
  <c r="J46" i="8"/>
  <c r="D49" i="7"/>
  <c r="K43" i="8"/>
  <c r="E46" i="7"/>
  <c r="Z38" i="29" s="1"/>
  <c r="AB34" i="43"/>
  <c r="AH34" i="43"/>
  <c r="Z34" i="43"/>
  <c r="AJ33" i="43"/>
  <c r="AF33" i="43"/>
  <c r="AD33" i="43"/>
  <c r="R30" i="43"/>
  <c r="Q30" i="43"/>
  <c r="O31" i="43"/>
  <c r="C42" i="29"/>
  <c r="T37" i="43"/>
  <c r="C35" i="31"/>
  <c r="K35" i="31" s="1"/>
  <c r="O32" i="43"/>
  <c r="B44" i="30"/>
  <c r="B37" i="43"/>
  <c r="C34" i="31"/>
  <c r="K34" i="31" s="1"/>
  <c r="AD43" i="7"/>
  <c r="E34" i="31" s="1"/>
  <c r="AD44" i="7"/>
  <c r="E35" i="31" s="1"/>
  <c r="K51" i="39"/>
  <c r="L51" i="39" s="1"/>
  <c r="J51" i="39"/>
  <c r="Y39" i="29"/>
  <c r="AD45" i="4"/>
  <c r="AA47" i="4"/>
  <c r="A53" i="19"/>
  <c r="B53" i="39"/>
  <c r="B53" i="17"/>
  <c r="B53" i="20"/>
  <c r="B53" i="15"/>
  <c r="B53" i="14"/>
  <c r="B53" i="18"/>
  <c r="B53" i="12"/>
  <c r="B53" i="13"/>
  <c r="B53" i="16"/>
  <c r="B46" i="5"/>
  <c r="L45" i="7"/>
  <c r="O44" i="7"/>
  <c r="AE44" i="7" s="1"/>
  <c r="I35" i="31" s="1"/>
  <c r="E41" i="6"/>
  <c r="M41" i="8" s="1"/>
  <c r="B73" i="3"/>
  <c r="W72" i="3"/>
  <c r="N40" i="8"/>
  <c r="M40" i="8"/>
  <c r="O40" i="8"/>
  <c r="I51" i="19"/>
  <c r="J51" i="19" s="1"/>
  <c r="H51" i="19"/>
  <c r="H53" i="18"/>
  <c r="I53" i="18"/>
  <c r="J53" i="18" s="1"/>
  <c r="I51" i="17"/>
  <c r="J51" i="17" s="1"/>
  <c r="H51" i="17"/>
  <c r="I52" i="16"/>
  <c r="J52" i="16" s="1"/>
  <c r="H52" i="16"/>
  <c r="H51" i="14"/>
  <c r="I51" i="14"/>
  <c r="J51" i="14" s="1"/>
  <c r="L43" i="8"/>
  <c r="H51" i="15"/>
  <c r="I51" i="15"/>
  <c r="J51" i="15" s="1"/>
  <c r="I54" i="20"/>
  <c r="J54" i="20" s="1"/>
  <c r="H54" i="20"/>
  <c r="I52" i="12"/>
  <c r="J52" i="12" s="1"/>
  <c r="H52" i="12"/>
  <c r="I54" i="13"/>
  <c r="J54" i="13" s="1"/>
  <c r="H54" i="13"/>
  <c r="AB47" i="4" l="1"/>
  <c r="AC47" i="4"/>
  <c r="Q31" i="43"/>
  <c r="P32" i="43"/>
  <c r="R32" i="43" s="1"/>
  <c r="C48" i="7"/>
  <c r="X40" i="29" s="1"/>
  <c r="H47" i="7"/>
  <c r="AC39" i="29" s="1"/>
  <c r="I49" i="7"/>
  <c r="K50" i="7"/>
  <c r="G48" i="7"/>
  <c r="AB40" i="29" s="1"/>
  <c r="F47" i="7"/>
  <c r="AA39" i="29" s="1"/>
  <c r="E47" i="7"/>
  <c r="Z39" i="29" s="1"/>
  <c r="D36" i="31"/>
  <c r="G36" i="31" s="1"/>
  <c r="O45" i="7"/>
  <c r="AE45" i="7" s="1"/>
  <c r="I36" i="31" s="1"/>
  <c r="M46" i="7"/>
  <c r="AC46" i="7" s="1"/>
  <c r="J47" i="8"/>
  <c r="D50" i="7"/>
  <c r="AJ34" i="43"/>
  <c r="AD34" i="43"/>
  <c r="Z35" i="43"/>
  <c r="AH35" i="43"/>
  <c r="AB35" i="43"/>
  <c r="AF34" i="43"/>
  <c r="R31" i="43"/>
  <c r="B45" i="30"/>
  <c r="B38" i="43"/>
  <c r="C43" i="29"/>
  <c r="T38" i="43"/>
  <c r="AD46" i="4"/>
  <c r="K52" i="39"/>
  <c r="L52" i="39" s="1"/>
  <c r="J52" i="39"/>
  <c r="Y40" i="29"/>
  <c r="AA48" i="4"/>
  <c r="B54" i="20"/>
  <c r="A54" i="19"/>
  <c r="B54" i="39"/>
  <c r="B54" i="18"/>
  <c r="B54" i="17"/>
  <c r="B54" i="16"/>
  <c r="B54" i="15"/>
  <c r="B54" i="13"/>
  <c r="B47" i="5"/>
  <c r="B54" i="14"/>
  <c r="B54" i="12"/>
  <c r="E42" i="6"/>
  <c r="O42" i="8" s="1"/>
  <c r="AB45" i="7"/>
  <c r="L46" i="7"/>
  <c r="AB46" i="7" s="1"/>
  <c r="N41" i="8"/>
  <c r="O41" i="8"/>
  <c r="H52" i="19"/>
  <c r="I52" i="19"/>
  <c r="J52" i="19" s="1"/>
  <c r="B74" i="3"/>
  <c r="W73" i="3"/>
  <c r="H52" i="15"/>
  <c r="I52" i="15"/>
  <c r="J52" i="15" s="1"/>
  <c r="I53" i="16"/>
  <c r="J53" i="16" s="1"/>
  <c r="H53" i="16"/>
  <c r="L44" i="8"/>
  <c r="K44" i="8"/>
  <c r="I54" i="18"/>
  <c r="J54" i="18" s="1"/>
  <c r="H54" i="18"/>
  <c r="I52" i="14"/>
  <c r="J52" i="14" s="1"/>
  <c r="H52" i="14"/>
  <c r="H52" i="17"/>
  <c r="I52" i="17"/>
  <c r="J52" i="17" s="1"/>
  <c r="I55" i="20"/>
  <c r="J55" i="20" s="1"/>
  <c r="H55" i="20"/>
  <c r="I53" i="12"/>
  <c r="J53" i="12" s="1"/>
  <c r="H53" i="12"/>
  <c r="I55" i="13"/>
  <c r="J55" i="13" s="1"/>
  <c r="H55" i="13"/>
  <c r="Q32" i="43" l="1"/>
  <c r="AB48" i="4"/>
  <c r="AC48" i="4"/>
  <c r="P33" i="43"/>
  <c r="G49" i="7"/>
  <c r="AB41" i="29" s="1"/>
  <c r="K51" i="7"/>
  <c r="F48" i="7"/>
  <c r="AA40" i="29" s="1"/>
  <c r="H48" i="7"/>
  <c r="AC40" i="29" s="1"/>
  <c r="C49" i="7"/>
  <c r="X41" i="29" s="1"/>
  <c r="I50" i="7"/>
  <c r="D37" i="31"/>
  <c r="G37" i="31" s="1"/>
  <c r="M47" i="7"/>
  <c r="AC47" i="7" s="1"/>
  <c r="D38" i="31" s="1"/>
  <c r="G38" i="31" s="1"/>
  <c r="J48" i="8"/>
  <c r="D51" i="7"/>
  <c r="K45" i="8"/>
  <c r="E48" i="7"/>
  <c r="Z40" i="29" s="1"/>
  <c r="AB36" i="43"/>
  <c r="AH36" i="43"/>
  <c r="AD35" i="43"/>
  <c r="AF35" i="43"/>
  <c r="Z36" i="43"/>
  <c r="AJ35" i="43"/>
  <c r="O33" i="43"/>
  <c r="C37" i="31"/>
  <c r="K37" i="31" s="1"/>
  <c r="O34" i="43"/>
  <c r="C44" i="29"/>
  <c r="T39" i="43"/>
  <c r="B46" i="30"/>
  <c r="B39" i="43"/>
  <c r="AD46" i="7"/>
  <c r="E37" i="31" s="1"/>
  <c r="C36" i="31"/>
  <c r="K36" i="31" s="1"/>
  <c r="AD45" i="7"/>
  <c r="E36" i="31" s="1"/>
  <c r="J53" i="39"/>
  <c r="K53" i="39"/>
  <c r="L53" i="39" s="1"/>
  <c r="O46" i="7"/>
  <c r="AE46" i="7" s="1"/>
  <c r="I37" i="31" s="1"/>
  <c r="Y41" i="29"/>
  <c r="AD47" i="4"/>
  <c r="A55" i="19"/>
  <c r="B55" i="20"/>
  <c r="B55" i="39"/>
  <c r="B55" i="18"/>
  <c r="B55" i="14"/>
  <c r="B55" i="12"/>
  <c r="B55" i="13"/>
  <c r="B55" i="17"/>
  <c r="B55" i="15"/>
  <c r="B55" i="16"/>
  <c r="B48" i="5"/>
  <c r="E43" i="6"/>
  <c r="O43" i="8" s="1"/>
  <c r="AA49" i="4"/>
  <c r="N42" i="8"/>
  <c r="M42" i="8"/>
  <c r="L47" i="7"/>
  <c r="H53" i="19"/>
  <c r="I53" i="19"/>
  <c r="J53" i="19" s="1"/>
  <c r="B75" i="3"/>
  <c r="W74" i="3"/>
  <c r="I53" i="14"/>
  <c r="J53" i="14" s="1"/>
  <c r="H53" i="14"/>
  <c r="H53" i="15"/>
  <c r="I53" i="15"/>
  <c r="J53" i="15" s="1"/>
  <c r="H53" i="17"/>
  <c r="I53" i="17"/>
  <c r="J53" i="17" s="1"/>
  <c r="I55" i="18"/>
  <c r="J55" i="18" s="1"/>
  <c r="H55" i="18"/>
  <c r="L45" i="8"/>
  <c r="I54" i="16"/>
  <c r="J54" i="16" s="1"/>
  <c r="H54" i="16"/>
  <c r="I54" i="12"/>
  <c r="J54" i="12" s="1"/>
  <c r="H54" i="12"/>
  <c r="I56" i="13"/>
  <c r="J56" i="13" s="1"/>
  <c r="H56" i="13"/>
  <c r="I56" i="20"/>
  <c r="J56" i="20" s="1"/>
  <c r="H56" i="20"/>
  <c r="AC49" i="4" l="1"/>
  <c r="AB49" i="4"/>
  <c r="P34" i="43"/>
  <c r="Q34" i="43" s="1"/>
  <c r="H49" i="7"/>
  <c r="AC41" i="29" s="1"/>
  <c r="K52" i="7"/>
  <c r="C50" i="7"/>
  <c r="X42" i="29" s="1"/>
  <c r="F49" i="7"/>
  <c r="AA41" i="29" s="1"/>
  <c r="G50" i="7"/>
  <c r="AB42" i="29" s="1"/>
  <c r="I51" i="7"/>
  <c r="O47" i="7"/>
  <c r="AE47" i="7" s="1"/>
  <c r="I38" i="31" s="1"/>
  <c r="M48" i="7"/>
  <c r="AC48" i="7" s="1"/>
  <c r="K46" i="8"/>
  <c r="E49" i="7"/>
  <c r="Z41" i="29" s="1"/>
  <c r="J49" i="8"/>
  <c r="D52" i="7"/>
  <c r="AF36" i="43"/>
  <c r="P35" i="43"/>
  <c r="AB37" i="43"/>
  <c r="AD36" i="43"/>
  <c r="AJ36" i="43"/>
  <c r="Z37" i="43"/>
  <c r="AH37" i="43"/>
  <c r="R33" i="43"/>
  <c r="Q33" i="43"/>
  <c r="B47" i="30"/>
  <c r="B40" i="43"/>
  <c r="C45" i="29"/>
  <c r="T40" i="43"/>
  <c r="J54" i="39"/>
  <c r="K54" i="39"/>
  <c r="L54" i="39" s="1"/>
  <c r="N43" i="8"/>
  <c r="M43" i="8"/>
  <c r="Y42" i="29"/>
  <c r="AA50" i="4"/>
  <c r="AD48" i="4"/>
  <c r="B56" i="20"/>
  <c r="A56" i="19"/>
  <c r="B56" i="18"/>
  <c r="B56" i="17"/>
  <c r="B56" i="39"/>
  <c r="B56" i="16"/>
  <c r="B56" i="15"/>
  <c r="B56" i="13"/>
  <c r="B56" i="14"/>
  <c r="B56" i="12"/>
  <c r="B49" i="5"/>
  <c r="E44" i="6"/>
  <c r="N44" i="8" s="1"/>
  <c r="AB47" i="7"/>
  <c r="B76" i="3"/>
  <c r="W75" i="3"/>
  <c r="L48" i="7"/>
  <c r="I54" i="19"/>
  <c r="J54" i="19" s="1"/>
  <c r="H54" i="19"/>
  <c r="I54" i="15"/>
  <c r="J54" i="15" s="1"/>
  <c r="H54" i="15"/>
  <c r="I56" i="18"/>
  <c r="J56" i="18" s="1"/>
  <c r="H56" i="18"/>
  <c r="I54" i="14"/>
  <c r="J54" i="14" s="1"/>
  <c r="H54" i="14"/>
  <c r="I54" i="17"/>
  <c r="J54" i="17" s="1"/>
  <c r="H54" i="17"/>
  <c r="H55" i="16"/>
  <c r="I55" i="16"/>
  <c r="J55" i="16" s="1"/>
  <c r="L46" i="8"/>
  <c r="I57" i="13"/>
  <c r="J57" i="13" s="1"/>
  <c r="H57" i="13"/>
  <c r="I57" i="20"/>
  <c r="J57" i="20" s="1"/>
  <c r="H57" i="20"/>
  <c r="I55" i="12"/>
  <c r="J55" i="12" s="1"/>
  <c r="H55" i="12"/>
  <c r="AJ37" i="43" l="1"/>
  <c r="R34" i="43"/>
  <c r="AC50" i="4"/>
  <c r="AB50" i="4"/>
  <c r="K53" i="7"/>
  <c r="H50" i="7"/>
  <c r="AC42" i="29" s="1"/>
  <c r="I52" i="7"/>
  <c r="G51" i="7"/>
  <c r="AB43" i="29" s="1"/>
  <c r="C51" i="7"/>
  <c r="X43" i="29" s="1"/>
  <c r="F50" i="7"/>
  <c r="AA42" i="29" s="1"/>
  <c r="O48" i="7"/>
  <c r="AE48" i="7" s="1"/>
  <c r="I39" i="31" s="1"/>
  <c r="D39" i="31"/>
  <c r="G39" i="31" s="1"/>
  <c r="M49" i="7"/>
  <c r="AC49" i="7" s="1"/>
  <c r="J50" i="8"/>
  <c r="D53" i="7"/>
  <c r="K47" i="8"/>
  <c r="E50" i="7"/>
  <c r="Z42" i="29" s="1"/>
  <c r="AB38" i="43"/>
  <c r="AH38" i="43"/>
  <c r="Z38" i="43"/>
  <c r="AD37" i="43"/>
  <c r="AF37" i="43"/>
  <c r="O35" i="43"/>
  <c r="C46" i="29"/>
  <c r="T41" i="43"/>
  <c r="B48" i="30"/>
  <c r="B41" i="43"/>
  <c r="C38" i="31"/>
  <c r="K38" i="31" s="1"/>
  <c r="AD47" i="7"/>
  <c r="E38" i="31" s="1"/>
  <c r="L49" i="7"/>
  <c r="AB49" i="7" s="1"/>
  <c r="K55" i="39"/>
  <c r="L55" i="39" s="1"/>
  <c r="J55" i="39"/>
  <c r="Y43" i="29"/>
  <c r="AD49" i="4"/>
  <c r="B57" i="39"/>
  <c r="B57" i="20"/>
  <c r="B57" i="18"/>
  <c r="A57" i="19"/>
  <c r="B57" i="17"/>
  <c r="B57" i="14"/>
  <c r="B57" i="16"/>
  <c r="B57" i="12"/>
  <c r="B57" i="15"/>
  <c r="B57" i="13"/>
  <c r="B50" i="5"/>
  <c r="AA51" i="4"/>
  <c r="M44" i="8"/>
  <c r="O44" i="8"/>
  <c r="E45" i="6"/>
  <c r="N45" i="8" s="1"/>
  <c r="AB48" i="7"/>
  <c r="I55" i="19"/>
  <c r="J55" i="19" s="1"/>
  <c r="H55" i="19"/>
  <c r="B77" i="3"/>
  <c r="W76" i="3"/>
  <c r="I56" i="16"/>
  <c r="J56" i="16" s="1"/>
  <c r="H56" i="16"/>
  <c r="I55" i="15"/>
  <c r="J55" i="15" s="1"/>
  <c r="H55" i="15"/>
  <c r="I55" i="14"/>
  <c r="J55" i="14" s="1"/>
  <c r="H55" i="14"/>
  <c r="I57" i="18"/>
  <c r="J57" i="18" s="1"/>
  <c r="H57" i="18"/>
  <c r="L47" i="8"/>
  <c r="I55" i="17"/>
  <c r="J55" i="17" s="1"/>
  <c r="H55" i="17"/>
  <c r="I58" i="13"/>
  <c r="J58" i="13" s="1"/>
  <c r="H58" i="13"/>
  <c r="I56" i="12"/>
  <c r="J56" i="12" s="1"/>
  <c r="H56" i="12"/>
  <c r="I58" i="20"/>
  <c r="J58" i="20" s="1"/>
  <c r="H58" i="20"/>
  <c r="AB51" i="4" l="1"/>
  <c r="AC51" i="4"/>
  <c r="P36" i="43"/>
  <c r="K54" i="7"/>
  <c r="E51" i="7"/>
  <c r="Z43" i="29" s="1"/>
  <c r="G52" i="7"/>
  <c r="AB44" i="29" s="1"/>
  <c r="C52" i="7"/>
  <c r="X44" i="29" s="1"/>
  <c r="H51" i="7"/>
  <c r="AC43" i="29" s="1"/>
  <c r="I53" i="7"/>
  <c r="F51" i="7"/>
  <c r="AA43" i="29" s="1"/>
  <c r="D40" i="31"/>
  <c r="G40" i="31" s="1"/>
  <c r="M50" i="7"/>
  <c r="AC50" i="7" s="1"/>
  <c r="J51" i="8"/>
  <c r="D54" i="7"/>
  <c r="AB39" i="43"/>
  <c r="AD38" i="43"/>
  <c r="Z39" i="43"/>
  <c r="AJ38" i="43"/>
  <c r="AF38" i="43"/>
  <c r="AH39" i="43"/>
  <c r="R35" i="43"/>
  <c r="Q35" i="43"/>
  <c r="O36" i="43"/>
  <c r="C40" i="31"/>
  <c r="K40" i="31" s="1"/>
  <c r="O37" i="43"/>
  <c r="B49" i="30"/>
  <c r="B42" i="43"/>
  <c r="C47" i="29"/>
  <c r="T42" i="43"/>
  <c r="E46" i="6"/>
  <c r="N46" i="8" s="1"/>
  <c r="O49" i="7"/>
  <c r="AE49" i="7" s="1"/>
  <c r="I40" i="31" s="1"/>
  <c r="C39" i="31"/>
  <c r="K39" i="31" s="1"/>
  <c r="AD48" i="7"/>
  <c r="E39" i="31" s="1"/>
  <c r="AD49" i="7"/>
  <c r="E40" i="31" s="1"/>
  <c r="K56" i="39"/>
  <c r="L56" i="39" s="1"/>
  <c r="J56" i="39"/>
  <c r="O45" i="8"/>
  <c r="Y44" i="29"/>
  <c r="B58" i="20"/>
  <c r="A58" i="19"/>
  <c r="B58" i="18"/>
  <c r="B58" i="17"/>
  <c r="B58" i="16"/>
  <c r="B58" i="15"/>
  <c r="B58" i="13"/>
  <c r="B58" i="14"/>
  <c r="B58" i="39"/>
  <c r="B58" i="12"/>
  <c r="B51" i="5"/>
  <c r="AA52" i="4"/>
  <c r="AD50" i="4"/>
  <c r="M45" i="8"/>
  <c r="L50" i="7"/>
  <c r="I56" i="19"/>
  <c r="J56" i="19" s="1"/>
  <c r="H56" i="19"/>
  <c r="B78" i="3"/>
  <c r="W77" i="3"/>
  <c r="I56" i="14"/>
  <c r="J56" i="14" s="1"/>
  <c r="H56" i="14"/>
  <c r="H56" i="17"/>
  <c r="I56" i="17"/>
  <c r="J56" i="17" s="1"/>
  <c r="K48" i="8"/>
  <c r="I57" i="16"/>
  <c r="J57" i="16" s="1"/>
  <c r="H57" i="16"/>
  <c r="I58" i="18"/>
  <c r="J58" i="18" s="1"/>
  <c r="H58" i="18"/>
  <c r="H56" i="15"/>
  <c r="I56" i="15"/>
  <c r="J56" i="15" s="1"/>
  <c r="L48" i="8"/>
  <c r="I59" i="13"/>
  <c r="J59" i="13" s="1"/>
  <c r="H59" i="13"/>
  <c r="I59" i="20"/>
  <c r="J59" i="20" s="1"/>
  <c r="H59" i="20"/>
  <c r="I57" i="12"/>
  <c r="J57" i="12" s="1"/>
  <c r="H57" i="12"/>
  <c r="Q36" i="43" l="1"/>
  <c r="AB52" i="4"/>
  <c r="AC52" i="4"/>
  <c r="P37" i="43"/>
  <c r="R37" i="43" s="1"/>
  <c r="F52" i="7"/>
  <c r="AA44" i="29" s="1"/>
  <c r="C53" i="7"/>
  <c r="X45" i="29" s="1"/>
  <c r="G53" i="7"/>
  <c r="AB45" i="29" s="1"/>
  <c r="E52" i="7"/>
  <c r="Z44" i="29" s="1"/>
  <c r="K55" i="7"/>
  <c r="I54" i="7"/>
  <c r="H52" i="7"/>
  <c r="AC44" i="29" s="1"/>
  <c r="D41" i="31"/>
  <c r="G41" i="31" s="1"/>
  <c r="M51" i="7"/>
  <c r="AC51" i="7" s="1"/>
  <c r="O50" i="7"/>
  <c r="AE50" i="7" s="1"/>
  <c r="I41" i="31" s="1"/>
  <c r="J52" i="8"/>
  <c r="D55" i="7"/>
  <c r="AJ39" i="43"/>
  <c r="Z40" i="43"/>
  <c r="AB40" i="43"/>
  <c r="AF39" i="43"/>
  <c r="AD39" i="43"/>
  <c r="AH40" i="43"/>
  <c r="R36" i="43"/>
  <c r="M46" i="8"/>
  <c r="B50" i="30"/>
  <c r="B43" i="43"/>
  <c r="C48" i="29"/>
  <c r="T43" i="43"/>
  <c r="O46" i="8"/>
  <c r="K57" i="39"/>
  <c r="L57" i="39" s="1"/>
  <c r="J57" i="39"/>
  <c r="Y45" i="29"/>
  <c r="AA53" i="4"/>
  <c r="AD51" i="4"/>
  <c r="A59" i="19"/>
  <c r="B59" i="39"/>
  <c r="B59" i="17"/>
  <c r="B59" i="18"/>
  <c r="B59" i="20"/>
  <c r="B59" i="16"/>
  <c r="B59" i="14"/>
  <c r="B59" i="15"/>
  <c r="B59" i="12"/>
  <c r="B59" i="13"/>
  <c r="B52" i="5"/>
  <c r="L51" i="7"/>
  <c r="E47" i="6"/>
  <c r="N47" i="8" s="1"/>
  <c r="AB50" i="7"/>
  <c r="I57" i="19"/>
  <c r="J57" i="19" s="1"/>
  <c r="H57" i="19"/>
  <c r="B79" i="3"/>
  <c r="W78" i="3"/>
  <c r="H57" i="15"/>
  <c r="I57" i="15"/>
  <c r="J57" i="15" s="1"/>
  <c r="I57" i="17"/>
  <c r="J57" i="17" s="1"/>
  <c r="H57" i="17"/>
  <c r="I57" i="14"/>
  <c r="J57" i="14" s="1"/>
  <c r="H57" i="14"/>
  <c r="L49" i="8"/>
  <c r="I58" i="16"/>
  <c r="J58" i="16" s="1"/>
  <c r="H58" i="16"/>
  <c r="H59" i="18"/>
  <c r="I59" i="18"/>
  <c r="J59" i="18" s="1"/>
  <c r="K49" i="8"/>
  <c r="I60" i="13"/>
  <c r="J60" i="13" s="1"/>
  <c r="H60" i="13"/>
  <c r="I58" i="12"/>
  <c r="J58" i="12" s="1"/>
  <c r="H58" i="12"/>
  <c r="I60" i="20"/>
  <c r="J60" i="20" s="1"/>
  <c r="H60" i="20"/>
  <c r="AC53" i="4" l="1"/>
  <c r="AB53" i="4"/>
  <c r="Q37" i="43"/>
  <c r="P38" i="43"/>
  <c r="H53" i="7"/>
  <c r="AC45" i="29" s="1"/>
  <c r="K56" i="7"/>
  <c r="F53" i="7"/>
  <c r="AA45" i="29" s="1"/>
  <c r="G54" i="7"/>
  <c r="AB46" i="29" s="1"/>
  <c r="C54" i="7"/>
  <c r="X46" i="29" s="1"/>
  <c r="I55" i="7"/>
  <c r="O51" i="7"/>
  <c r="AE51" i="7" s="1"/>
  <c r="I42" i="31" s="1"/>
  <c r="D42" i="31"/>
  <c r="G42" i="31" s="1"/>
  <c r="M52" i="7"/>
  <c r="AC52" i="7" s="1"/>
  <c r="K50" i="8"/>
  <c r="E53" i="7"/>
  <c r="Z45" i="29" s="1"/>
  <c r="J53" i="8"/>
  <c r="D56" i="7"/>
  <c r="Z41" i="43"/>
  <c r="AF40" i="43"/>
  <c r="AJ40" i="43"/>
  <c r="AH41" i="43"/>
  <c r="AB41" i="43"/>
  <c r="AD40" i="43"/>
  <c r="O38" i="43"/>
  <c r="C49" i="29"/>
  <c r="T44" i="43"/>
  <c r="B51" i="30"/>
  <c r="B44" i="43"/>
  <c r="C41" i="31"/>
  <c r="K41" i="31" s="1"/>
  <c r="AD50" i="7"/>
  <c r="E41" i="31" s="1"/>
  <c r="K58" i="39"/>
  <c r="L58" i="39" s="1"/>
  <c r="J58" i="39"/>
  <c r="Y46" i="29"/>
  <c r="AB51" i="7"/>
  <c r="AD52" i="4"/>
  <c r="AA54" i="4"/>
  <c r="B60" i="20"/>
  <c r="A60" i="19"/>
  <c r="B60" i="39"/>
  <c r="B60" i="18"/>
  <c r="B60" i="17"/>
  <c r="B60" i="16"/>
  <c r="B60" i="15"/>
  <c r="B60" i="13"/>
  <c r="B60" i="14"/>
  <c r="B60" i="12"/>
  <c r="B53" i="5"/>
  <c r="E48" i="6"/>
  <c r="O47" i="8"/>
  <c r="M47" i="8"/>
  <c r="L52" i="7"/>
  <c r="AB52" i="7" s="1"/>
  <c r="H58" i="19"/>
  <c r="I58" i="19"/>
  <c r="J58" i="19" s="1"/>
  <c r="B80" i="3"/>
  <c r="W79" i="3"/>
  <c r="I58" i="17"/>
  <c r="J58" i="17" s="1"/>
  <c r="H58" i="17"/>
  <c r="I58" i="14"/>
  <c r="J58" i="14" s="1"/>
  <c r="H58" i="14"/>
  <c r="L50" i="8"/>
  <c r="H58" i="15"/>
  <c r="I58" i="15"/>
  <c r="J58" i="15" s="1"/>
  <c r="H59" i="16"/>
  <c r="I59" i="16"/>
  <c r="J59" i="16" s="1"/>
  <c r="I60" i="18"/>
  <c r="J60" i="18" s="1"/>
  <c r="H60" i="18"/>
  <c r="I59" i="12"/>
  <c r="J59" i="12" s="1"/>
  <c r="H59" i="12"/>
  <c r="I61" i="20"/>
  <c r="J61" i="20" s="1"/>
  <c r="H61" i="20"/>
  <c r="I61" i="13"/>
  <c r="J61" i="13" s="1"/>
  <c r="H61" i="13"/>
  <c r="AB54" i="4" l="1"/>
  <c r="AC54" i="4"/>
  <c r="P39" i="43"/>
  <c r="F54" i="7"/>
  <c r="AA46" i="29" s="1"/>
  <c r="K57" i="7"/>
  <c r="I56" i="7"/>
  <c r="G55" i="7"/>
  <c r="AB47" i="29" s="1"/>
  <c r="C55" i="7"/>
  <c r="X47" i="29" s="1"/>
  <c r="H54" i="7"/>
  <c r="AC46" i="29" s="1"/>
  <c r="D43" i="31"/>
  <c r="G43" i="31" s="1"/>
  <c r="M53" i="7"/>
  <c r="AC53" i="7" s="1"/>
  <c r="K51" i="8"/>
  <c r="E54" i="7"/>
  <c r="Z46" i="29" s="1"/>
  <c r="J54" i="8"/>
  <c r="D57" i="7"/>
  <c r="AJ41" i="43"/>
  <c r="AF41" i="43"/>
  <c r="AD41" i="43"/>
  <c r="Z42" i="43"/>
  <c r="AB42" i="43"/>
  <c r="AH42" i="43"/>
  <c r="R38" i="43"/>
  <c r="Q38" i="43"/>
  <c r="O39" i="43"/>
  <c r="C43" i="31"/>
  <c r="K43" i="31" s="1"/>
  <c r="O40" i="43"/>
  <c r="B52" i="30"/>
  <c r="B45" i="43"/>
  <c r="C50" i="29"/>
  <c r="T45" i="43"/>
  <c r="AD52" i="7"/>
  <c r="E43" i="31" s="1"/>
  <c r="C42" i="31"/>
  <c r="K42" i="31" s="1"/>
  <c r="AD51" i="7"/>
  <c r="E42" i="31" s="1"/>
  <c r="J59" i="39"/>
  <c r="K59" i="39"/>
  <c r="L59" i="39" s="1"/>
  <c r="Y47" i="29"/>
  <c r="B61" i="39"/>
  <c r="B61" i="20"/>
  <c r="A61" i="19"/>
  <c r="B61" i="17"/>
  <c r="B61" i="18"/>
  <c r="B61" i="15"/>
  <c r="B61" i="14"/>
  <c r="B61" i="12"/>
  <c r="B61" i="16"/>
  <c r="B61" i="13"/>
  <c r="B54" i="5"/>
  <c r="AD53" i="4"/>
  <c r="AA55" i="4"/>
  <c r="O48" i="8"/>
  <c r="N48" i="8"/>
  <c r="M48" i="8"/>
  <c r="E49" i="6"/>
  <c r="N49" i="8" s="1"/>
  <c r="O52" i="7"/>
  <c r="AE52" i="7" s="1"/>
  <c r="I43" i="31" s="1"/>
  <c r="L53" i="7"/>
  <c r="AB53" i="7" s="1"/>
  <c r="B81" i="3"/>
  <c r="W80" i="3"/>
  <c r="H59" i="19"/>
  <c r="I59" i="19"/>
  <c r="J59" i="19" s="1"/>
  <c r="I61" i="18"/>
  <c r="J61" i="18" s="1"/>
  <c r="H61" i="18"/>
  <c r="I59" i="15"/>
  <c r="J59" i="15" s="1"/>
  <c r="H59" i="15"/>
  <c r="H59" i="17"/>
  <c r="I59" i="17"/>
  <c r="J59" i="17" s="1"/>
  <c r="I60" i="16"/>
  <c r="J60" i="16" s="1"/>
  <c r="H60" i="16"/>
  <c r="L51" i="8"/>
  <c r="I59" i="14"/>
  <c r="J59" i="14" s="1"/>
  <c r="H59" i="14"/>
  <c r="I62" i="20"/>
  <c r="J62" i="20" s="1"/>
  <c r="H62" i="20"/>
  <c r="I60" i="12"/>
  <c r="J60" i="12" s="1"/>
  <c r="H60" i="12"/>
  <c r="I62" i="13"/>
  <c r="J62" i="13" s="1"/>
  <c r="H62" i="13"/>
  <c r="AB55" i="4" l="1"/>
  <c r="AC55" i="4"/>
  <c r="Q39" i="43"/>
  <c r="P40" i="43"/>
  <c r="R40" i="43" s="1"/>
  <c r="C56" i="7"/>
  <c r="X48" i="29" s="1"/>
  <c r="G56" i="7"/>
  <c r="AB48" i="29" s="1"/>
  <c r="F55" i="7"/>
  <c r="AA47" i="29" s="1"/>
  <c r="H55" i="7"/>
  <c r="AC47" i="29" s="1"/>
  <c r="K58" i="7"/>
  <c r="I57" i="7"/>
  <c r="D44" i="31"/>
  <c r="G44" i="31" s="1"/>
  <c r="M54" i="7"/>
  <c r="AC54" i="7" s="1"/>
  <c r="K52" i="8"/>
  <c r="E55" i="7"/>
  <c r="Z47" i="29" s="1"/>
  <c r="J55" i="8"/>
  <c r="D58" i="7"/>
  <c r="Z43" i="43"/>
  <c r="AF42" i="43"/>
  <c r="AD42" i="43"/>
  <c r="AB43" i="43"/>
  <c r="AJ42" i="43"/>
  <c r="AH43" i="43"/>
  <c r="R39" i="43"/>
  <c r="C51" i="29"/>
  <c r="T46" i="43"/>
  <c r="C44" i="31"/>
  <c r="O41" i="43"/>
  <c r="B53" i="30"/>
  <c r="B46" i="43"/>
  <c r="AD53" i="7"/>
  <c r="E44" i="31" s="1"/>
  <c r="J60" i="39"/>
  <c r="K60" i="39"/>
  <c r="L60" i="39" s="1"/>
  <c r="Y48" i="29"/>
  <c r="B62" i="20"/>
  <c r="A62" i="19"/>
  <c r="B62" i="18"/>
  <c r="B62" i="17"/>
  <c r="B62" i="16"/>
  <c r="B62" i="15"/>
  <c r="B62" i="13"/>
  <c r="B62" i="39"/>
  <c r="B62" i="12"/>
  <c r="B62" i="14"/>
  <c r="B55" i="5"/>
  <c r="AA56" i="4"/>
  <c r="AD54" i="4"/>
  <c r="M49" i="8"/>
  <c r="O49" i="8"/>
  <c r="E50" i="6"/>
  <c r="O50" i="8" s="1"/>
  <c r="O53" i="7"/>
  <c r="AE53" i="7" s="1"/>
  <c r="I44" i="31" s="1"/>
  <c r="L54" i="7"/>
  <c r="I60" i="19"/>
  <c r="J60" i="19" s="1"/>
  <c r="H60" i="19"/>
  <c r="B82" i="3"/>
  <c r="W81" i="3"/>
  <c r="H60" i="14"/>
  <c r="I60" i="14"/>
  <c r="J60" i="14" s="1"/>
  <c r="I61" i="16"/>
  <c r="J61" i="16" s="1"/>
  <c r="H61" i="16"/>
  <c r="I60" i="15"/>
  <c r="J60" i="15" s="1"/>
  <c r="H60" i="15"/>
  <c r="L52" i="8"/>
  <c r="H60" i="17"/>
  <c r="I60" i="17"/>
  <c r="J60" i="17" s="1"/>
  <c r="I62" i="18"/>
  <c r="J62" i="18" s="1"/>
  <c r="H62" i="18"/>
  <c r="I63" i="20"/>
  <c r="J63" i="20" s="1"/>
  <c r="H63" i="20"/>
  <c r="I63" i="13"/>
  <c r="J63" i="13" s="1"/>
  <c r="H63" i="13"/>
  <c r="I61" i="12"/>
  <c r="J61" i="12" s="1"/>
  <c r="H61" i="12"/>
  <c r="Q40" i="43" l="1"/>
  <c r="AB56" i="4"/>
  <c r="AC56" i="4"/>
  <c r="P41" i="43"/>
  <c r="R41" i="43" s="1"/>
  <c r="H56" i="7"/>
  <c r="AC48" i="29" s="1"/>
  <c r="E56" i="7"/>
  <c r="Z48" i="29" s="1"/>
  <c r="C57" i="7"/>
  <c r="X49" i="29" s="1"/>
  <c r="K59" i="7"/>
  <c r="F56" i="7"/>
  <c r="AA48" i="29" s="1"/>
  <c r="I58" i="7"/>
  <c r="G57" i="7"/>
  <c r="AB49" i="29" s="1"/>
  <c r="O54" i="7"/>
  <c r="AE54" i="7" s="1"/>
  <c r="I45" i="31" s="1"/>
  <c r="D45" i="31"/>
  <c r="G45" i="31" s="1"/>
  <c r="M55" i="7"/>
  <c r="AC55" i="7" s="1"/>
  <c r="D46" i="31" s="1"/>
  <c r="G46" i="31" s="1"/>
  <c r="J56" i="8"/>
  <c r="D59" i="7"/>
  <c r="AF43" i="43"/>
  <c r="AB44" i="43"/>
  <c r="Z44" i="43"/>
  <c r="AD43" i="43"/>
  <c r="AH44" i="43"/>
  <c r="AJ43" i="43"/>
  <c r="B54" i="30"/>
  <c r="B47" i="43"/>
  <c r="C52" i="29"/>
  <c r="T47" i="43"/>
  <c r="K61" i="39"/>
  <c r="L61" i="39" s="1"/>
  <c r="J61" i="39"/>
  <c r="E51" i="6"/>
  <c r="N51" i="8" s="1"/>
  <c r="Y49" i="29"/>
  <c r="AB54" i="7"/>
  <c r="AD55" i="4"/>
  <c r="AA57" i="4"/>
  <c r="A63" i="19"/>
  <c r="B63" i="20"/>
  <c r="B63" i="39"/>
  <c r="B63" i="17"/>
  <c r="B63" i="18"/>
  <c r="B63" i="14"/>
  <c r="B63" i="12"/>
  <c r="B63" i="13"/>
  <c r="B63" i="16"/>
  <c r="B63" i="15"/>
  <c r="B56" i="5"/>
  <c r="M50" i="8"/>
  <c r="N50" i="8"/>
  <c r="B83" i="3"/>
  <c r="W82" i="3"/>
  <c r="I61" i="19"/>
  <c r="J61" i="19" s="1"/>
  <c r="H61" i="19"/>
  <c r="L53" i="8"/>
  <c r="K53" i="8"/>
  <c r="H63" i="18"/>
  <c r="I63" i="18"/>
  <c r="J63" i="18" s="1"/>
  <c r="I61" i="14"/>
  <c r="J61" i="14" s="1"/>
  <c r="H61" i="14"/>
  <c r="H61" i="17"/>
  <c r="I61" i="17"/>
  <c r="J61" i="17" s="1"/>
  <c r="L55" i="7"/>
  <c r="H61" i="15"/>
  <c r="I61" i="15"/>
  <c r="J61" i="15" s="1"/>
  <c r="H62" i="16"/>
  <c r="I62" i="16"/>
  <c r="J62" i="16" s="1"/>
  <c r="I64" i="13"/>
  <c r="J64" i="13" s="1"/>
  <c r="H64" i="13"/>
  <c r="I62" i="12"/>
  <c r="J62" i="12" s="1"/>
  <c r="H62" i="12"/>
  <c r="I64" i="20"/>
  <c r="J64" i="20" s="1"/>
  <c r="H64" i="20"/>
  <c r="AC57" i="4" l="1"/>
  <c r="AB57" i="4"/>
  <c r="Q41" i="43"/>
  <c r="P42" i="43"/>
  <c r="C58" i="7"/>
  <c r="X50" i="29" s="1"/>
  <c r="H57" i="7"/>
  <c r="AC49" i="29" s="1"/>
  <c r="I59" i="7"/>
  <c r="F57" i="7"/>
  <c r="AA49" i="29" s="1"/>
  <c r="K60" i="7"/>
  <c r="G58" i="7"/>
  <c r="AB50" i="29" s="1"/>
  <c r="M56" i="7"/>
  <c r="AC56" i="7" s="1"/>
  <c r="J57" i="8"/>
  <c r="D60" i="7"/>
  <c r="K54" i="8"/>
  <c r="E57" i="7"/>
  <c r="Z49" i="29" s="1"/>
  <c r="AD44" i="43"/>
  <c r="AJ44" i="43"/>
  <c r="AH45" i="43"/>
  <c r="AB45" i="43"/>
  <c r="P43" i="43"/>
  <c r="AF44" i="43"/>
  <c r="Z45" i="43"/>
  <c r="O42" i="43"/>
  <c r="B55" i="30"/>
  <c r="B48" i="43"/>
  <c r="C53" i="29"/>
  <c r="T48" i="43"/>
  <c r="C45" i="31"/>
  <c r="AD54" i="7"/>
  <c r="E45" i="31" s="1"/>
  <c r="K62" i="39"/>
  <c r="L62" i="39" s="1"/>
  <c r="J62" i="39"/>
  <c r="O51" i="8"/>
  <c r="M51" i="8"/>
  <c r="Y50" i="29"/>
  <c r="AD56" i="4"/>
  <c r="AA58" i="4"/>
  <c r="B64" i="20"/>
  <c r="B64" i="39"/>
  <c r="A64" i="19"/>
  <c r="B64" i="18"/>
  <c r="B64" i="17"/>
  <c r="B64" i="16"/>
  <c r="B64" i="15"/>
  <c r="B64" i="13"/>
  <c r="B64" i="12"/>
  <c r="B57" i="5"/>
  <c r="B64" i="14"/>
  <c r="I62" i="19"/>
  <c r="J62" i="19" s="1"/>
  <c r="H62" i="19"/>
  <c r="B84" i="3"/>
  <c r="W83" i="3"/>
  <c r="L54" i="8"/>
  <c r="I62" i="14"/>
  <c r="J62" i="14" s="1"/>
  <c r="H62" i="14"/>
  <c r="I62" i="15"/>
  <c r="J62" i="15" s="1"/>
  <c r="H62" i="15"/>
  <c r="O55" i="7"/>
  <c r="AE55" i="7" s="1"/>
  <c r="I46" i="31" s="1"/>
  <c r="AB55" i="7"/>
  <c r="E52" i="6"/>
  <c r="H64" i="18"/>
  <c r="I64" i="18"/>
  <c r="J64" i="18" s="1"/>
  <c r="H63" i="16"/>
  <c r="I63" i="16"/>
  <c r="J63" i="16" s="1"/>
  <c r="I62" i="17"/>
  <c r="J62" i="17" s="1"/>
  <c r="H62" i="17"/>
  <c r="L56" i="7"/>
  <c r="AB56" i="7" s="1"/>
  <c r="I65" i="13"/>
  <c r="J65" i="13" s="1"/>
  <c r="H65" i="13"/>
  <c r="I65" i="20"/>
  <c r="J65" i="20" s="1"/>
  <c r="H65" i="20"/>
  <c r="I63" i="12"/>
  <c r="J63" i="12" s="1"/>
  <c r="H63" i="12"/>
  <c r="AC58" i="4" l="1"/>
  <c r="AB58" i="4"/>
  <c r="Q42" i="43"/>
  <c r="K61" i="7"/>
  <c r="I60" i="7"/>
  <c r="H58" i="7"/>
  <c r="AC50" i="29" s="1"/>
  <c r="C59" i="7"/>
  <c r="X51" i="29" s="1"/>
  <c r="G59" i="7"/>
  <c r="AB51" i="29" s="1"/>
  <c r="F58" i="7"/>
  <c r="AA50" i="29" s="1"/>
  <c r="D47" i="31"/>
  <c r="G47" i="31" s="1"/>
  <c r="M57" i="7"/>
  <c r="AC57" i="7" s="1"/>
  <c r="K55" i="8"/>
  <c r="E58" i="7"/>
  <c r="Z50" i="29" s="1"/>
  <c r="J58" i="8"/>
  <c r="D61" i="7"/>
  <c r="AJ45" i="43"/>
  <c r="Z46" i="43"/>
  <c r="AF45" i="43"/>
  <c r="AD45" i="43"/>
  <c r="AB46" i="43"/>
  <c r="AH46" i="43"/>
  <c r="R42" i="43"/>
  <c r="O43" i="43"/>
  <c r="C54" i="29"/>
  <c r="T49" i="43"/>
  <c r="B56" i="30"/>
  <c r="B49" i="43"/>
  <c r="C47" i="31"/>
  <c r="O44" i="43"/>
  <c r="C46" i="31"/>
  <c r="AD55" i="7"/>
  <c r="E46" i="31" s="1"/>
  <c r="AD56" i="7"/>
  <c r="E47" i="31" s="1"/>
  <c r="J63" i="39"/>
  <c r="K63" i="39"/>
  <c r="L63" i="39" s="1"/>
  <c r="AD57" i="4"/>
  <c r="Y51" i="29"/>
  <c r="B65" i="39"/>
  <c r="B65" i="20"/>
  <c r="B65" i="18"/>
  <c r="A65" i="19"/>
  <c r="B65" i="14"/>
  <c r="B65" i="16"/>
  <c r="B65" i="12"/>
  <c r="B65" i="13"/>
  <c r="B65" i="17"/>
  <c r="B65" i="15"/>
  <c r="B58" i="5"/>
  <c r="AA59" i="4"/>
  <c r="L57" i="7"/>
  <c r="E54" i="6" s="1"/>
  <c r="O54" i="8" s="1"/>
  <c r="B85" i="3"/>
  <c r="W84" i="3"/>
  <c r="I63" i="19"/>
  <c r="J63" i="19" s="1"/>
  <c r="H63" i="19"/>
  <c r="O56" i="7"/>
  <c r="AE56" i="7" s="1"/>
  <c r="I47" i="31" s="1"/>
  <c r="E53" i="6"/>
  <c r="L55" i="8"/>
  <c r="I64" i="16"/>
  <c r="J64" i="16" s="1"/>
  <c r="H64" i="16"/>
  <c r="H63" i="17"/>
  <c r="I63" i="17"/>
  <c r="J63" i="17" s="1"/>
  <c r="I65" i="18"/>
  <c r="J65" i="18" s="1"/>
  <c r="H65" i="18"/>
  <c r="I63" i="15"/>
  <c r="J63" i="15" s="1"/>
  <c r="H63" i="15"/>
  <c r="O52" i="8"/>
  <c r="N52" i="8"/>
  <c r="M52" i="8"/>
  <c r="I63" i="14"/>
  <c r="J63" i="14" s="1"/>
  <c r="H63" i="14"/>
  <c r="I66" i="20"/>
  <c r="J66" i="20" s="1"/>
  <c r="H66" i="20"/>
  <c r="I66" i="13"/>
  <c r="J66" i="13" s="1"/>
  <c r="H66" i="13"/>
  <c r="I64" i="12"/>
  <c r="J64" i="12" s="1"/>
  <c r="H64" i="12"/>
  <c r="AB59" i="4" l="1"/>
  <c r="AC59" i="4"/>
  <c r="P44" i="43"/>
  <c r="Q44" i="43" s="1"/>
  <c r="I61" i="7"/>
  <c r="G60" i="7"/>
  <c r="AB52" i="29" s="1"/>
  <c r="H59" i="7"/>
  <c r="AC51" i="29" s="1"/>
  <c r="F59" i="7"/>
  <c r="AA51" i="29" s="1"/>
  <c r="C60" i="7"/>
  <c r="X52" i="29" s="1"/>
  <c r="K62" i="7"/>
  <c r="D48" i="31"/>
  <c r="G48" i="31" s="1"/>
  <c r="M58" i="7"/>
  <c r="AC58" i="7" s="1"/>
  <c r="J59" i="8"/>
  <c r="D62" i="7"/>
  <c r="K56" i="8"/>
  <c r="E59" i="7"/>
  <c r="Z51" i="29" s="1"/>
  <c r="AD46" i="43"/>
  <c r="AJ46" i="43"/>
  <c r="Z47" i="43"/>
  <c r="AH47" i="43"/>
  <c r="AB47" i="43"/>
  <c r="AF46" i="43"/>
  <c r="R43" i="43"/>
  <c r="Q43" i="43"/>
  <c r="B57" i="30"/>
  <c r="B50" i="43"/>
  <c r="C55" i="29"/>
  <c r="T50" i="43"/>
  <c r="J64" i="39"/>
  <c r="K64" i="39"/>
  <c r="L64" i="39" s="1"/>
  <c r="O57" i="7"/>
  <c r="AE57" i="7" s="1"/>
  <c r="I48" i="31" s="1"/>
  <c r="AB57" i="7"/>
  <c r="Y52" i="29"/>
  <c r="L58" i="7"/>
  <c r="AB58" i="7" s="1"/>
  <c r="AA60" i="4"/>
  <c r="AD58" i="4"/>
  <c r="B66" i="20"/>
  <c r="A66" i="19"/>
  <c r="B66" i="39"/>
  <c r="B66" i="18"/>
  <c r="B66" i="17"/>
  <c r="B66" i="16"/>
  <c r="B66" i="15"/>
  <c r="B66" i="13"/>
  <c r="B66" i="14"/>
  <c r="B59" i="5"/>
  <c r="B66" i="12"/>
  <c r="H64" i="19"/>
  <c r="I64" i="19"/>
  <c r="J64" i="19" s="1"/>
  <c r="B86" i="3"/>
  <c r="W85" i="3"/>
  <c r="I64" i="15"/>
  <c r="J64" i="15" s="1"/>
  <c r="H64" i="15"/>
  <c r="I65" i="16"/>
  <c r="J65" i="16" s="1"/>
  <c r="H65" i="16"/>
  <c r="M54" i="8"/>
  <c r="N54" i="8"/>
  <c r="L56" i="8"/>
  <c r="I64" i="17"/>
  <c r="J64" i="17" s="1"/>
  <c r="H64" i="17"/>
  <c r="I66" i="18"/>
  <c r="J66" i="18" s="1"/>
  <c r="H66" i="18"/>
  <c r="N53" i="8"/>
  <c r="O53" i="8"/>
  <c r="M53" i="8"/>
  <c r="H64" i="14"/>
  <c r="I64" i="14"/>
  <c r="J64" i="14" s="1"/>
  <c r="I65" i="12"/>
  <c r="J65" i="12" s="1"/>
  <c r="H65" i="12"/>
  <c r="I67" i="13"/>
  <c r="J67" i="13" s="1"/>
  <c r="H67" i="13"/>
  <c r="I67" i="20"/>
  <c r="J67" i="20" s="1"/>
  <c r="H67" i="20"/>
  <c r="R44" i="43" l="1"/>
  <c r="AB60" i="4"/>
  <c r="AC60" i="4"/>
  <c r="P45" i="43"/>
  <c r="K63" i="7"/>
  <c r="C61" i="7"/>
  <c r="X53" i="29" s="1"/>
  <c r="E60" i="7"/>
  <c r="Z52" i="29" s="1"/>
  <c r="H60" i="7"/>
  <c r="AC52" i="29" s="1"/>
  <c r="F60" i="7"/>
  <c r="AA52" i="29" s="1"/>
  <c r="I62" i="7"/>
  <c r="G61" i="7"/>
  <c r="AB53" i="29" s="1"/>
  <c r="D49" i="31"/>
  <c r="G49" i="31" s="1"/>
  <c r="M59" i="7"/>
  <c r="AC59" i="7" s="1"/>
  <c r="J60" i="8"/>
  <c r="D63" i="7"/>
  <c r="Z48" i="43"/>
  <c r="AH48" i="43"/>
  <c r="AF47" i="43"/>
  <c r="AD47" i="43"/>
  <c r="AB48" i="43"/>
  <c r="AJ47" i="43"/>
  <c r="O45" i="43"/>
  <c r="C49" i="31"/>
  <c r="O46" i="43"/>
  <c r="C56" i="29"/>
  <c r="T51" i="43"/>
  <c r="B58" i="30"/>
  <c r="B51" i="43"/>
  <c r="AD58" i="7"/>
  <c r="E49" i="31" s="1"/>
  <c r="C48" i="31"/>
  <c r="AD57" i="7"/>
  <c r="E48" i="31" s="1"/>
  <c r="J65" i="39"/>
  <c r="K65" i="39"/>
  <c r="L65" i="39" s="1"/>
  <c r="AD59" i="4"/>
  <c r="O58" i="7"/>
  <c r="AE58" i="7" s="1"/>
  <c r="I49" i="31" s="1"/>
  <c r="Y53" i="29"/>
  <c r="E55" i="6"/>
  <c r="M55" i="8" s="1"/>
  <c r="A67" i="19"/>
  <c r="B67" i="39"/>
  <c r="B67" i="17"/>
  <c r="B67" i="20"/>
  <c r="B67" i="18"/>
  <c r="B67" i="16"/>
  <c r="B67" i="14"/>
  <c r="B67" i="15"/>
  <c r="B67" i="12"/>
  <c r="B67" i="13"/>
  <c r="B60" i="5"/>
  <c r="AA61" i="4"/>
  <c r="L59" i="7"/>
  <c r="I65" i="19"/>
  <c r="J65" i="19" s="1"/>
  <c r="H65" i="19"/>
  <c r="B87" i="3"/>
  <c r="W86" i="3"/>
  <c r="H65" i="14"/>
  <c r="I65" i="14"/>
  <c r="J65" i="14" s="1"/>
  <c r="I65" i="17"/>
  <c r="J65" i="17" s="1"/>
  <c r="H65" i="17"/>
  <c r="I65" i="15"/>
  <c r="J65" i="15" s="1"/>
  <c r="H65" i="15"/>
  <c r="L57" i="8"/>
  <c r="H66" i="16"/>
  <c r="I66" i="16"/>
  <c r="J66" i="16" s="1"/>
  <c r="K57" i="8"/>
  <c r="H67" i="18"/>
  <c r="I67" i="18"/>
  <c r="J67" i="18" s="1"/>
  <c r="I68" i="20"/>
  <c r="J68" i="20" s="1"/>
  <c r="H68" i="20"/>
  <c r="I68" i="13"/>
  <c r="J68" i="13" s="1"/>
  <c r="H68" i="13"/>
  <c r="I66" i="12"/>
  <c r="J66" i="12" s="1"/>
  <c r="H66" i="12"/>
  <c r="AC61" i="4" l="1"/>
  <c r="AB61" i="4"/>
  <c r="P46" i="43"/>
  <c r="Q46" i="43" s="1"/>
  <c r="H61" i="7"/>
  <c r="AC53" i="29" s="1"/>
  <c r="C62" i="7"/>
  <c r="X54" i="29" s="1"/>
  <c r="K64" i="7"/>
  <c r="G62" i="7"/>
  <c r="AB54" i="29" s="1"/>
  <c r="E61" i="7"/>
  <c r="Z53" i="29" s="1"/>
  <c r="I63" i="7"/>
  <c r="F61" i="7"/>
  <c r="AA53" i="29" s="1"/>
  <c r="D50" i="31"/>
  <c r="G50" i="31" s="1"/>
  <c r="M60" i="7"/>
  <c r="AC60" i="7" s="1"/>
  <c r="J61" i="8"/>
  <c r="D64" i="7"/>
  <c r="AF48" i="43"/>
  <c r="AD48" i="43"/>
  <c r="Z49" i="43"/>
  <c r="AJ48" i="43"/>
  <c r="AH49" i="43"/>
  <c r="AB49" i="43"/>
  <c r="R45" i="43"/>
  <c r="Q45" i="43"/>
  <c r="B59" i="30"/>
  <c r="B52" i="43"/>
  <c r="C57" i="29"/>
  <c r="T52" i="43"/>
  <c r="K66" i="39"/>
  <c r="L66" i="39" s="1"/>
  <c r="J66" i="39"/>
  <c r="O55" i="8"/>
  <c r="N55" i="8"/>
  <c r="O59" i="7"/>
  <c r="AE59" i="7" s="1"/>
  <c r="I50" i="31" s="1"/>
  <c r="AB59" i="7"/>
  <c r="Y54" i="29"/>
  <c r="E56" i="6"/>
  <c r="M56" i="8" s="1"/>
  <c r="AD60" i="4"/>
  <c r="AA62" i="4"/>
  <c r="B68" i="20"/>
  <c r="A68" i="19"/>
  <c r="B68" i="18"/>
  <c r="B68" i="17"/>
  <c r="B68" i="16"/>
  <c r="B68" i="39"/>
  <c r="B68" i="15"/>
  <c r="B68" i="13"/>
  <c r="B68" i="14"/>
  <c r="B68" i="12"/>
  <c r="B61" i="5"/>
  <c r="B88" i="3"/>
  <c r="W87" i="3"/>
  <c r="H66" i="19"/>
  <c r="I66" i="19"/>
  <c r="J66" i="19" s="1"/>
  <c r="L60" i="7"/>
  <c r="L58" i="8"/>
  <c r="H66" i="14"/>
  <c r="I66" i="14"/>
  <c r="J66" i="14" s="1"/>
  <c r="I66" i="17"/>
  <c r="J66" i="17" s="1"/>
  <c r="H66" i="17"/>
  <c r="I68" i="18"/>
  <c r="J68" i="18" s="1"/>
  <c r="H68" i="18"/>
  <c r="I66" i="15"/>
  <c r="J66" i="15" s="1"/>
  <c r="H66" i="15"/>
  <c r="K58" i="8"/>
  <c r="I67" i="16"/>
  <c r="J67" i="16" s="1"/>
  <c r="H67" i="16"/>
  <c r="I69" i="13"/>
  <c r="J69" i="13" s="1"/>
  <c r="H69" i="13"/>
  <c r="I69" i="20"/>
  <c r="J69" i="20" s="1"/>
  <c r="H69" i="20"/>
  <c r="I67" i="12"/>
  <c r="J67" i="12" s="1"/>
  <c r="H67" i="12"/>
  <c r="AB62" i="4" l="1"/>
  <c r="AC62" i="4"/>
  <c r="R46" i="43"/>
  <c r="P47" i="43"/>
  <c r="C63" i="7"/>
  <c r="X55" i="29" s="1"/>
  <c r="F62" i="7"/>
  <c r="AA54" i="29" s="1"/>
  <c r="H62" i="7"/>
  <c r="AC54" i="29" s="1"/>
  <c r="K65" i="7"/>
  <c r="G63" i="7"/>
  <c r="AB55" i="29" s="1"/>
  <c r="I64" i="7"/>
  <c r="D51" i="31"/>
  <c r="G51" i="31" s="1"/>
  <c r="M61" i="7"/>
  <c r="AC61" i="7" s="1"/>
  <c r="K59" i="8"/>
  <c r="E62" i="7"/>
  <c r="Z54" i="29" s="1"/>
  <c r="J62" i="8"/>
  <c r="D65" i="7"/>
  <c r="AH50" i="43"/>
  <c r="AF49" i="43"/>
  <c r="AB50" i="43"/>
  <c r="AD49" i="43"/>
  <c r="AJ49" i="43"/>
  <c r="Z50" i="43"/>
  <c r="O47" i="43"/>
  <c r="C58" i="29"/>
  <c r="T53" i="43"/>
  <c r="B60" i="30"/>
  <c r="B53" i="43"/>
  <c r="C50" i="31"/>
  <c r="AD59" i="7"/>
  <c r="E50" i="31" s="1"/>
  <c r="K67" i="39"/>
  <c r="L67" i="39" s="1"/>
  <c r="J67" i="39"/>
  <c r="AD61" i="4"/>
  <c r="L61" i="7"/>
  <c r="E58" i="6" s="1"/>
  <c r="N58" i="8" s="1"/>
  <c r="Y55" i="29"/>
  <c r="O60" i="7"/>
  <c r="AE60" i="7" s="1"/>
  <c r="I51" i="31" s="1"/>
  <c r="AB60" i="7"/>
  <c r="AA63" i="4"/>
  <c r="B69" i="39"/>
  <c r="A69" i="19"/>
  <c r="B69" i="17"/>
  <c r="B69" i="20"/>
  <c r="B69" i="15"/>
  <c r="B69" i="14"/>
  <c r="B69" i="12"/>
  <c r="B69" i="18"/>
  <c r="B69" i="16"/>
  <c r="B69" i="13"/>
  <c r="B62" i="5"/>
  <c r="O56" i="8"/>
  <c r="N56" i="8"/>
  <c r="B89" i="3"/>
  <c r="W88" i="3"/>
  <c r="E57" i="6"/>
  <c r="M57" i="8" s="1"/>
  <c r="H67" i="19"/>
  <c r="I67" i="19"/>
  <c r="J67" i="19" s="1"/>
  <c r="L59" i="8"/>
  <c r="I68" i="16"/>
  <c r="J68" i="16" s="1"/>
  <c r="H68" i="16"/>
  <c r="I67" i="14"/>
  <c r="J67" i="14" s="1"/>
  <c r="H67" i="14"/>
  <c r="I67" i="17"/>
  <c r="J67" i="17" s="1"/>
  <c r="H67" i="17"/>
  <c r="I67" i="15"/>
  <c r="J67" i="15" s="1"/>
  <c r="H67" i="15"/>
  <c r="I69" i="18"/>
  <c r="J69" i="18" s="1"/>
  <c r="H69" i="18"/>
  <c r="I70" i="20"/>
  <c r="J70" i="20" s="1"/>
  <c r="H70" i="20"/>
  <c r="I70" i="13"/>
  <c r="J70" i="13" s="1"/>
  <c r="H70" i="13"/>
  <c r="I68" i="12"/>
  <c r="J68" i="12" s="1"/>
  <c r="H68" i="12"/>
  <c r="AB63" i="4" l="1"/>
  <c r="AC63" i="4"/>
  <c r="P48" i="43"/>
  <c r="I65" i="7"/>
  <c r="H63" i="7"/>
  <c r="AC55" i="29" s="1"/>
  <c r="G64" i="7"/>
  <c r="AB56" i="29" s="1"/>
  <c r="C64" i="7"/>
  <c r="X56" i="29" s="1"/>
  <c r="K66" i="7"/>
  <c r="F63" i="7"/>
  <c r="AA55" i="29" s="1"/>
  <c r="D52" i="31"/>
  <c r="G52" i="31" s="1"/>
  <c r="M62" i="7"/>
  <c r="AC62" i="7" s="1"/>
  <c r="J63" i="8"/>
  <c r="D66" i="7"/>
  <c r="K60" i="8"/>
  <c r="E63" i="7"/>
  <c r="Z55" i="29" s="1"/>
  <c r="AH51" i="43"/>
  <c r="AF50" i="43"/>
  <c r="AB51" i="43"/>
  <c r="AD50" i="43"/>
  <c r="Z51" i="43"/>
  <c r="AJ50" i="43"/>
  <c r="R47" i="43"/>
  <c r="Q47" i="43"/>
  <c r="O48" i="43"/>
  <c r="C59" i="29"/>
  <c r="T54" i="43"/>
  <c r="B61" i="30"/>
  <c r="B54" i="43"/>
  <c r="C51" i="31"/>
  <c r="AD60" i="7"/>
  <c r="E51" i="31" s="1"/>
  <c r="J68" i="39"/>
  <c r="K68" i="39"/>
  <c r="L68" i="39" s="1"/>
  <c r="AB61" i="7"/>
  <c r="O61" i="7"/>
  <c r="AE61" i="7" s="1"/>
  <c r="I52" i="31" s="1"/>
  <c r="Y56" i="29"/>
  <c r="AD62" i="4"/>
  <c r="B70" i="20"/>
  <c r="A70" i="19"/>
  <c r="B70" i="39"/>
  <c r="B70" i="18"/>
  <c r="B70" i="17"/>
  <c r="B70" i="16"/>
  <c r="B70" i="15"/>
  <c r="B70" i="13"/>
  <c r="B70" i="12"/>
  <c r="B63" i="5"/>
  <c r="B70" i="14"/>
  <c r="AA64" i="4"/>
  <c r="O58" i="8"/>
  <c r="M58" i="8"/>
  <c r="O57" i="8"/>
  <c r="L62" i="7"/>
  <c r="N57" i="8"/>
  <c r="B90" i="3"/>
  <c r="W89" i="3"/>
  <c r="I68" i="19"/>
  <c r="J68" i="19" s="1"/>
  <c r="H68" i="19"/>
  <c r="I68" i="17"/>
  <c r="J68" i="17" s="1"/>
  <c r="H68" i="17"/>
  <c r="H70" i="18"/>
  <c r="I70" i="18"/>
  <c r="J70" i="18" s="1"/>
  <c r="I68" i="15"/>
  <c r="J68" i="15" s="1"/>
  <c r="H68" i="15"/>
  <c r="L60" i="8"/>
  <c r="H68" i="14"/>
  <c r="I68" i="14"/>
  <c r="J68" i="14" s="1"/>
  <c r="I69" i="16"/>
  <c r="J69" i="16" s="1"/>
  <c r="H69" i="16"/>
  <c r="I69" i="12"/>
  <c r="J69" i="12" s="1"/>
  <c r="H69" i="12"/>
  <c r="I71" i="13"/>
  <c r="J71" i="13" s="1"/>
  <c r="H71" i="13"/>
  <c r="I71" i="20"/>
  <c r="J71" i="20" s="1"/>
  <c r="H71" i="20"/>
  <c r="AB64" i="4" l="1"/>
  <c r="AC64" i="4"/>
  <c r="Q48" i="43"/>
  <c r="P49" i="43"/>
  <c r="K67" i="7"/>
  <c r="C65" i="7"/>
  <c r="X57" i="29" s="1"/>
  <c r="F64" i="7"/>
  <c r="AA56" i="29" s="1"/>
  <c r="H64" i="7"/>
  <c r="AC56" i="29" s="1"/>
  <c r="I66" i="7"/>
  <c r="G65" i="7"/>
  <c r="AB57" i="29" s="1"/>
  <c r="D53" i="31"/>
  <c r="G53" i="31" s="1"/>
  <c r="M63" i="7"/>
  <c r="AC63" i="7" s="1"/>
  <c r="J64" i="8"/>
  <c r="D67" i="7"/>
  <c r="K61" i="8"/>
  <c r="E64" i="7"/>
  <c r="Z56" i="29" s="1"/>
  <c r="AJ51" i="43"/>
  <c r="AF51" i="43"/>
  <c r="AH52" i="43"/>
  <c r="Z52" i="43"/>
  <c r="AB52" i="43"/>
  <c r="AD51" i="43"/>
  <c r="R48" i="43"/>
  <c r="O49" i="43"/>
  <c r="B62" i="30"/>
  <c r="B55" i="43"/>
  <c r="C60" i="29"/>
  <c r="T55" i="43"/>
  <c r="C52" i="31"/>
  <c r="AD61" i="7"/>
  <c r="E52" i="31" s="1"/>
  <c r="J69" i="39"/>
  <c r="K69" i="39"/>
  <c r="L69" i="39" s="1"/>
  <c r="O62" i="7"/>
  <c r="AE62" i="7" s="1"/>
  <c r="I53" i="31" s="1"/>
  <c r="AB62" i="7"/>
  <c r="Y57" i="29"/>
  <c r="AD63" i="4"/>
  <c r="A71" i="19"/>
  <c r="B71" i="20"/>
  <c r="B71" i="39"/>
  <c r="B71" i="18"/>
  <c r="B71" i="14"/>
  <c r="B71" i="17"/>
  <c r="B71" i="12"/>
  <c r="B71" i="13"/>
  <c r="B71" i="15"/>
  <c r="B71" i="16"/>
  <c r="B64" i="5"/>
  <c r="AA65" i="4"/>
  <c r="E59" i="6"/>
  <c r="M59" i="8" s="1"/>
  <c r="L63" i="7"/>
  <c r="B91" i="3"/>
  <c r="W90" i="3"/>
  <c r="I69" i="19"/>
  <c r="J69" i="19" s="1"/>
  <c r="H69" i="19"/>
  <c r="I69" i="15"/>
  <c r="J69" i="15" s="1"/>
  <c r="H69" i="15"/>
  <c r="L61" i="8"/>
  <c r="I69" i="14"/>
  <c r="J69" i="14" s="1"/>
  <c r="H69" i="14"/>
  <c r="I71" i="18"/>
  <c r="J71" i="18" s="1"/>
  <c r="H71" i="18"/>
  <c r="I70" i="16"/>
  <c r="J70" i="16" s="1"/>
  <c r="H70" i="16"/>
  <c r="I69" i="17"/>
  <c r="J69" i="17" s="1"/>
  <c r="H69" i="17"/>
  <c r="I72" i="13"/>
  <c r="J72" i="13" s="1"/>
  <c r="H72" i="13"/>
  <c r="I72" i="20"/>
  <c r="J72" i="20" s="1"/>
  <c r="H72" i="20"/>
  <c r="I70" i="12"/>
  <c r="J70" i="12" s="1"/>
  <c r="H70" i="12"/>
  <c r="AC65" i="4" l="1"/>
  <c r="AB65" i="4"/>
  <c r="P50" i="43"/>
  <c r="C66" i="7"/>
  <c r="X58" i="29" s="1"/>
  <c r="G66" i="7"/>
  <c r="AB58" i="29" s="1"/>
  <c r="F65" i="7"/>
  <c r="AA57" i="29" s="1"/>
  <c r="K68" i="7"/>
  <c r="H65" i="7"/>
  <c r="AC57" i="29" s="1"/>
  <c r="I67" i="7"/>
  <c r="D54" i="31"/>
  <c r="G54" i="31" s="1"/>
  <c r="M64" i="7"/>
  <c r="AC64" i="7" s="1"/>
  <c r="J65" i="8"/>
  <c r="D68" i="7"/>
  <c r="K62" i="8"/>
  <c r="E65" i="7"/>
  <c r="Z57" i="29" s="1"/>
  <c r="AD52" i="43"/>
  <c r="Z53" i="43"/>
  <c r="AB53" i="43"/>
  <c r="AF52" i="43"/>
  <c r="AH53" i="43"/>
  <c r="AJ52" i="43"/>
  <c r="R49" i="43"/>
  <c r="Q49" i="43"/>
  <c r="O50" i="43"/>
  <c r="C61" i="29"/>
  <c r="T56" i="43"/>
  <c r="B63" i="30"/>
  <c r="B56" i="43"/>
  <c r="C53" i="31"/>
  <c r="AD62" i="7"/>
  <c r="E53" i="31" s="1"/>
  <c r="K70" i="39"/>
  <c r="L70" i="39" s="1"/>
  <c r="J70" i="39"/>
  <c r="Y58" i="29"/>
  <c r="O63" i="7"/>
  <c r="AE63" i="7" s="1"/>
  <c r="I54" i="31" s="1"/>
  <c r="AB63" i="7"/>
  <c r="E60" i="6"/>
  <c r="N60" i="8" s="1"/>
  <c r="O59" i="8"/>
  <c r="N59" i="8"/>
  <c r="AA66" i="4"/>
  <c r="AD64" i="4"/>
  <c r="B72" i="20"/>
  <c r="A72" i="19"/>
  <c r="B72" i="18"/>
  <c r="B72" i="17"/>
  <c r="B72" i="39"/>
  <c r="B72" i="16"/>
  <c r="B72" i="15"/>
  <c r="B72" i="13"/>
  <c r="B72" i="14"/>
  <c r="B65" i="5"/>
  <c r="B72" i="12"/>
  <c r="L64" i="7"/>
  <c r="B92" i="3"/>
  <c r="W91" i="3"/>
  <c r="I70" i="19"/>
  <c r="J70" i="19" s="1"/>
  <c r="H70" i="19"/>
  <c r="I70" i="15"/>
  <c r="J70" i="15" s="1"/>
  <c r="H70" i="15"/>
  <c r="H71" i="16"/>
  <c r="I71" i="16"/>
  <c r="J71" i="16" s="1"/>
  <c r="L62" i="8"/>
  <c r="I72" i="18"/>
  <c r="J72" i="18" s="1"/>
  <c r="H72" i="18"/>
  <c r="H70" i="14"/>
  <c r="I70" i="14"/>
  <c r="J70" i="14" s="1"/>
  <c r="I70" i="17"/>
  <c r="J70" i="17" s="1"/>
  <c r="H70" i="17"/>
  <c r="I71" i="12"/>
  <c r="J71" i="12" s="1"/>
  <c r="H71" i="12"/>
  <c r="I73" i="20"/>
  <c r="J73" i="20" s="1"/>
  <c r="H73" i="20"/>
  <c r="I73" i="13"/>
  <c r="J73" i="13" s="1"/>
  <c r="H73" i="13"/>
  <c r="Q50" i="43" l="1"/>
  <c r="AB66" i="4"/>
  <c r="AC66" i="4"/>
  <c r="P51" i="43"/>
  <c r="C67" i="7"/>
  <c r="X59" i="29" s="1"/>
  <c r="F66" i="7"/>
  <c r="AA58" i="29" s="1"/>
  <c r="G67" i="7"/>
  <c r="AB59" i="29" s="1"/>
  <c r="K69" i="7"/>
  <c r="H66" i="7"/>
  <c r="AC58" i="29" s="1"/>
  <c r="I68" i="7"/>
  <c r="D55" i="31"/>
  <c r="G55" i="31" s="1"/>
  <c r="M65" i="7"/>
  <c r="AC65" i="7" s="1"/>
  <c r="K63" i="8"/>
  <c r="E66" i="7"/>
  <c r="Z58" i="29" s="1"/>
  <c r="J66" i="8"/>
  <c r="D69" i="7"/>
  <c r="AH54" i="43"/>
  <c r="AJ53" i="43"/>
  <c r="AB54" i="43"/>
  <c r="AD53" i="43"/>
  <c r="AF53" i="43"/>
  <c r="Z54" i="43"/>
  <c r="R50" i="43"/>
  <c r="O51" i="43"/>
  <c r="B64" i="30"/>
  <c r="B57" i="43"/>
  <c r="C62" i="29"/>
  <c r="T57" i="43"/>
  <c r="C54" i="31"/>
  <c r="AD63" i="7"/>
  <c r="E54" i="31" s="1"/>
  <c r="J71" i="39"/>
  <c r="K71" i="39"/>
  <c r="L71" i="39" s="1"/>
  <c r="O60" i="8"/>
  <c r="M60" i="8"/>
  <c r="O64" i="7"/>
  <c r="AE64" i="7" s="1"/>
  <c r="I55" i="31" s="1"/>
  <c r="AB64" i="7"/>
  <c r="Y59" i="29"/>
  <c r="B73" i="39"/>
  <c r="B73" i="20"/>
  <c r="B73" i="18"/>
  <c r="A73" i="19"/>
  <c r="B73" i="17"/>
  <c r="B73" i="14"/>
  <c r="B73" i="16"/>
  <c r="B73" i="12"/>
  <c r="B73" i="15"/>
  <c r="B73" i="13"/>
  <c r="B66" i="5"/>
  <c r="AD65" i="4"/>
  <c r="AA67" i="4"/>
  <c r="L65" i="7"/>
  <c r="E61" i="6"/>
  <c r="O61" i="8" s="1"/>
  <c r="B93" i="3"/>
  <c r="W92" i="3"/>
  <c r="I71" i="19"/>
  <c r="J71" i="19" s="1"/>
  <c r="H71" i="19"/>
  <c r="I71" i="17"/>
  <c r="J71" i="17" s="1"/>
  <c r="H71" i="17"/>
  <c r="H71" i="14"/>
  <c r="I71" i="14"/>
  <c r="J71" i="14" s="1"/>
  <c r="I73" i="18"/>
  <c r="J73" i="18" s="1"/>
  <c r="H73" i="18"/>
  <c r="H72" i="16"/>
  <c r="I72" i="16"/>
  <c r="J72" i="16" s="1"/>
  <c r="L63" i="8"/>
  <c r="I71" i="15"/>
  <c r="J71" i="15" s="1"/>
  <c r="H71" i="15"/>
  <c r="I74" i="13"/>
  <c r="J74" i="13" s="1"/>
  <c r="H74" i="13"/>
  <c r="I74" i="20"/>
  <c r="J74" i="20" s="1"/>
  <c r="H74" i="20"/>
  <c r="I72" i="12"/>
  <c r="J72" i="12" s="1"/>
  <c r="H72" i="12"/>
  <c r="Q51" i="43" l="1"/>
  <c r="AB67" i="4"/>
  <c r="AC67" i="4"/>
  <c r="P52" i="43"/>
  <c r="K70" i="7"/>
  <c r="F67" i="7"/>
  <c r="AA59" i="29" s="1"/>
  <c r="C68" i="7"/>
  <c r="X60" i="29" s="1"/>
  <c r="I69" i="7"/>
  <c r="H67" i="7"/>
  <c r="AC59" i="29" s="1"/>
  <c r="G68" i="7"/>
  <c r="AB60" i="29" s="1"/>
  <c r="D56" i="31"/>
  <c r="G56" i="31" s="1"/>
  <c r="M66" i="7"/>
  <c r="AC66" i="7" s="1"/>
  <c r="D57" i="31" s="1"/>
  <c r="G57" i="31" s="1"/>
  <c r="J67" i="8"/>
  <c r="D70" i="7"/>
  <c r="K64" i="8"/>
  <c r="E67" i="7"/>
  <c r="Z59" i="29" s="1"/>
  <c r="AJ54" i="43"/>
  <c r="AB55" i="43"/>
  <c r="Z55" i="43"/>
  <c r="AH55" i="43"/>
  <c r="AF54" i="43"/>
  <c r="AD54" i="43"/>
  <c r="R51" i="43"/>
  <c r="O52" i="43"/>
  <c r="B65" i="30"/>
  <c r="B58" i="43"/>
  <c r="C63" i="29"/>
  <c r="T58" i="43"/>
  <c r="C55" i="31"/>
  <c r="AD64" i="7"/>
  <c r="E55" i="31" s="1"/>
  <c r="K72" i="39"/>
  <c r="L72" i="39" s="1"/>
  <c r="J72" i="39"/>
  <c r="Y60" i="29"/>
  <c r="E62" i="6"/>
  <c r="N62" i="8" s="1"/>
  <c r="AB65" i="7"/>
  <c r="AA68" i="4"/>
  <c r="AD66" i="4"/>
  <c r="B74" i="20"/>
  <c r="A74" i="19"/>
  <c r="B74" i="18"/>
  <c r="B74" i="17"/>
  <c r="B74" i="39"/>
  <c r="B74" i="16"/>
  <c r="B74" i="15"/>
  <c r="B74" i="13"/>
  <c r="B74" i="14"/>
  <c r="B67" i="5"/>
  <c r="B74" i="12"/>
  <c r="M61" i="8"/>
  <c r="N61" i="8"/>
  <c r="O65" i="7"/>
  <c r="AE65" i="7" s="1"/>
  <c r="I56" i="31" s="1"/>
  <c r="B94" i="3"/>
  <c r="W93" i="3"/>
  <c r="H72" i="19"/>
  <c r="I72" i="19"/>
  <c r="J72" i="19" s="1"/>
  <c r="L66" i="7"/>
  <c r="AB66" i="7" s="1"/>
  <c r="L64" i="8"/>
  <c r="I73" i="16"/>
  <c r="J73" i="16" s="1"/>
  <c r="H73" i="16"/>
  <c r="I72" i="14"/>
  <c r="J72" i="14" s="1"/>
  <c r="H72" i="14"/>
  <c r="I74" i="18"/>
  <c r="J74" i="18" s="1"/>
  <c r="H74" i="18"/>
  <c r="I72" i="17"/>
  <c r="J72" i="17" s="1"/>
  <c r="H72" i="17"/>
  <c r="H72" i="15"/>
  <c r="I72" i="15"/>
  <c r="J72" i="15" s="1"/>
  <c r="I75" i="20"/>
  <c r="J75" i="20" s="1"/>
  <c r="H75" i="20"/>
  <c r="I75" i="13"/>
  <c r="J75" i="13" s="1"/>
  <c r="H75" i="13"/>
  <c r="I73" i="12"/>
  <c r="J73" i="12" s="1"/>
  <c r="H73" i="12"/>
  <c r="Q52" i="43" l="1"/>
  <c r="AB68" i="4"/>
  <c r="AC68" i="4"/>
  <c r="P53" i="43"/>
  <c r="I70" i="7"/>
  <c r="G69" i="7"/>
  <c r="AB61" i="29" s="1"/>
  <c r="C69" i="7"/>
  <c r="X61" i="29" s="1"/>
  <c r="K71" i="7"/>
  <c r="H68" i="7"/>
  <c r="AC60" i="29" s="1"/>
  <c r="E68" i="7"/>
  <c r="Z60" i="29" s="1"/>
  <c r="F68" i="7"/>
  <c r="AA60" i="29" s="1"/>
  <c r="M67" i="7"/>
  <c r="AC67" i="7" s="1"/>
  <c r="D58" i="31" s="1"/>
  <c r="G58" i="31" s="1"/>
  <c r="J68" i="8"/>
  <c r="D71" i="7"/>
  <c r="Z56" i="43"/>
  <c r="AF55" i="43"/>
  <c r="AB56" i="43"/>
  <c r="AD55" i="43"/>
  <c r="AJ55" i="43"/>
  <c r="P54" i="43"/>
  <c r="AH56" i="43"/>
  <c r="R52" i="43"/>
  <c r="O53" i="43"/>
  <c r="M62" i="8"/>
  <c r="C64" i="29"/>
  <c r="T59" i="43"/>
  <c r="C57" i="31"/>
  <c r="O54" i="43"/>
  <c r="B66" i="30"/>
  <c r="B59" i="43"/>
  <c r="AD66" i="7"/>
  <c r="E57" i="31" s="1"/>
  <c r="C56" i="31"/>
  <c r="AD65" i="7"/>
  <c r="E56" i="31" s="1"/>
  <c r="K73" i="39"/>
  <c r="L73" i="39" s="1"/>
  <c r="J73" i="39"/>
  <c r="O62" i="8"/>
  <c r="Y61" i="29"/>
  <c r="AD67" i="4"/>
  <c r="AA69" i="4"/>
  <c r="A75" i="19"/>
  <c r="B75" i="39"/>
  <c r="B75" i="17"/>
  <c r="B75" i="18"/>
  <c r="B75" i="16"/>
  <c r="B75" i="14"/>
  <c r="B75" i="15"/>
  <c r="B75" i="12"/>
  <c r="B75" i="20"/>
  <c r="B75" i="13"/>
  <c r="B68" i="5"/>
  <c r="B95" i="3"/>
  <c r="W94" i="3"/>
  <c r="L67" i="7"/>
  <c r="H73" i="19"/>
  <c r="I73" i="19"/>
  <c r="J73" i="19" s="1"/>
  <c r="E63" i="6"/>
  <c r="O66" i="7"/>
  <c r="AE66" i="7" s="1"/>
  <c r="I57" i="31" s="1"/>
  <c r="K65" i="8"/>
  <c r="I74" i="16"/>
  <c r="J74" i="16" s="1"/>
  <c r="H74" i="16"/>
  <c r="I75" i="18"/>
  <c r="J75" i="18" s="1"/>
  <c r="H75" i="18"/>
  <c r="H73" i="15"/>
  <c r="I73" i="15"/>
  <c r="J73" i="15" s="1"/>
  <c r="I73" i="17"/>
  <c r="J73" i="17" s="1"/>
  <c r="H73" i="17"/>
  <c r="L65" i="8"/>
  <c r="H73" i="14"/>
  <c r="I73" i="14"/>
  <c r="J73" i="14" s="1"/>
  <c r="I76" i="13"/>
  <c r="J76" i="13" s="1"/>
  <c r="H76" i="13"/>
  <c r="I76" i="20"/>
  <c r="J76" i="20" s="1"/>
  <c r="H76" i="20"/>
  <c r="I74" i="12"/>
  <c r="J74" i="12" s="1"/>
  <c r="H74" i="12"/>
  <c r="AC69" i="4" l="1"/>
  <c r="AB69" i="4"/>
  <c r="Q53" i="43"/>
  <c r="K72" i="7"/>
  <c r="H69" i="7"/>
  <c r="AC61" i="29" s="1"/>
  <c r="I71" i="7"/>
  <c r="F69" i="7"/>
  <c r="AA61" i="29" s="1"/>
  <c r="C70" i="7"/>
  <c r="X62" i="29" s="1"/>
  <c r="G70" i="7"/>
  <c r="AB62" i="29" s="1"/>
  <c r="M68" i="7"/>
  <c r="AC68" i="7" s="1"/>
  <c r="D59" i="31" s="1"/>
  <c r="G59" i="31" s="1"/>
  <c r="J69" i="8"/>
  <c r="D72" i="7"/>
  <c r="K66" i="8"/>
  <c r="E69" i="7"/>
  <c r="Z61" i="29" s="1"/>
  <c r="Q54" i="43"/>
  <c r="AD56" i="43"/>
  <c r="AH57" i="43"/>
  <c r="AB57" i="43"/>
  <c r="Z57" i="43"/>
  <c r="AF56" i="43"/>
  <c r="P55" i="43"/>
  <c r="AJ56" i="43"/>
  <c r="R53" i="43"/>
  <c r="B67" i="30"/>
  <c r="B60" i="43"/>
  <c r="R54" i="43"/>
  <c r="C65" i="29"/>
  <c r="T60" i="43"/>
  <c r="K74" i="39"/>
  <c r="L74" i="39" s="1"/>
  <c r="J74" i="39"/>
  <c r="Y62" i="29"/>
  <c r="E64" i="6"/>
  <c r="M64" i="8" s="1"/>
  <c r="AB67" i="7"/>
  <c r="AD68" i="4"/>
  <c r="B76" i="20"/>
  <c r="A76" i="19"/>
  <c r="B76" i="39"/>
  <c r="B76" i="18"/>
  <c r="B76" i="17"/>
  <c r="B76" i="16"/>
  <c r="B76" i="15"/>
  <c r="B76" i="13"/>
  <c r="B76" i="14"/>
  <c r="B76" i="12"/>
  <c r="B69" i="5"/>
  <c r="AA70" i="4"/>
  <c r="O67" i="7"/>
  <c r="AE67" i="7" s="1"/>
  <c r="I58" i="31" s="1"/>
  <c r="L68" i="7"/>
  <c r="E65" i="6" s="1"/>
  <c r="B96" i="3"/>
  <c r="W95" i="3"/>
  <c r="H74" i="19"/>
  <c r="I74" i="19"/>
  <c r="J74" i="19" s="1"/>
  <c r="O63" i="8"/>
  <c r="N63" i="8"/>
  <c r="M63" i="8"/>
  <c r="I74" i="14"/>
  <c r="J74" i="14" s="1"/>
  <c r="H74" i="14"/>
  <c r="I74" i="15"/>
  <c r="J74" i="15" s="1"/>
  <c r="H74" i="15"/>
  <c r="I75" i="16"/>
  <c r="J75" i="16" s="1"/>
  <c r="H75" i="16"/>
  <c r="I74" i="17"/>
  <c r="J74" i="17" s="1"/>
  <c r="H74" i="17"/>
  <c r="H76" i="18"/>
  <c r="I76" i="18"/>
  <c r="J76" i="18" s="1"/>
  <c r="L66" i="8"/>
  <c r="I75" i="12"/>
  <c r="J75" i="12" s="1"/>
  <c r="H75" i="12"/>
  <c r="I77" i="20"/>
  <c r="J77" i="20" s="1"/>
  <c r="H77" i="20"/>
  <c r="I77" i="13"/>
  <c r="J77" i="13" s="1"/>
  <c r="H77" i="13"/>
  <c r="AC70" i="4" l="1"/>
  <c r="AB70" i="4"/>
  <c r="K73" i="7"/>
  <c r="H70" i="7"/>
  <c r="AC62" i="29" s="1"/>
  <c r="F70" i="7"/>
  <c r="AA62" i="29" s="1"/>
  <c r="I72" i="7"/>
  <c r="C71" i="7"/>
  <c r="X63" i="29" s="1"/>
  <c r="G71" i="7"/>
  <c r="AB63" i="29" s="1"/>
  <c r="E70" i="7"/>
  <c r="Z62" i="29" s="1"/>
  <c r="M69" i="7"/>
  <c r="AC69" i="7" s="1"/>
  <c r="D60" i="31" s="1"/>
  <c r="G60" i="31" s="1"/>
  <c r="J70" i="8"/>
  <c r="D73" i="7"/>
  <c r="AJ57" i="43"/>
  <c r="P56" i="43"/>
  <c r="AD57" i="43"/>
  <c r="AH58" i="43"/>
  <c r="AF57" i="43"/>
  <c r="Z58" i="43"/>
  <c r="AB58" i="43"/>
  <c r="O55" i="43"/>
  <c r="C66" i="29"/>
  <c r="T61" i="43"/>
  <c r="B68" i="30"/>
  <c r="B61" i="43"/>
  <c r="C58" i="31"/>
  <c r="AD67" i="7"/>
  <c r="E58" i="31" s="1"/>
  <c r="K75" i="39"/>
  <c r="L75" i="39" s="1"/>
  <c r="J75" i="39"/>
  <c r="O64" i="8"/>
  <c r="N64" i="8"/>
  <c r="O68" i="7"/>
  <c r="AE68" i="7" s="1"/>
  <c r="I59" i="31" s="1"/>
  <c r="AB68" i="7"/>
  <c r="Y63" i="29"/>
  <c r="AD69" i="4"/>
  <c r="AA71" i="4"/>
  <c r="B77" i="39"/>
  <c r="B77" i="20"/>
  <c r="A77" i="19"/>
  <c r="B77" i="17"/>
  <c r="B77" i="18"/>
  <c r="B77" i="15"/>
  <c r="B77" i="14"/>
  <c r="B77" i="12"/>
  <c r="B77" i="16"/>
  <c r="B77" i="13"/>
  <c r="B70" i="5"/>
  <c r="L69" i="7"/>
  <c r="B97" i="3"/>
  <c r="W96" i="3"/>
  <c r="I75" i="19"/>
  <c r="J75" i="19" s="1"/>
  <c r="H75" i="19"/>
  <c r="H77" i="18"/>
  <c r="I77" i="18"/>
  <c r="J77" i="18" s="1"/>
  <c r="I75" i="14"/>
  <c r="J75" i="14" s="1"/>
  <c r="H75" i="14"/>
  <c r="O65" i="8"/>
  <c r="N65" i="8"/>
  <c r="M65" i="8"/>
  <c r="L67" i="8"/>
  <c r="H76" i="16"/>
  <c r="I76" i="16"/>
  <c r="J76" i="16" s="1"/>
  <c r="H75" i="17"/>
  <c r="I75" i="17"/>
  <c r="J75" i="17" s="1"/>
  <c r="I75" i="15"/>
  <c r="J75" i="15" s="1"/>
  <c r="H75" i="15"/>
  <c r="K67" i="8"/>
  <c r="I78" i="13"/>
  <c r="J78" i="13" s="1"/>
  <c r="H78" i="13"/>
  <c r="I78" i="20"/>
  <c r="J78" i="20" s="1"/>
  <c r="H78" i="20"/>
  <c r="I76" i="12"/>
  <c r="J76" i="12" s="1"/>
  <c r="H76" i="12"/>
  <c r="AC71" i="4" l="1"/>
  <c r="AB71" i="4"/>
  <c r="C72" i="7"/>
  <c r="X64" i="29" s="1"/>
  <c r="H71" i="7"/>
  <c r="AC63" i="29" s="1"/>
  <c r="K74" i="7"/>
  <c r="G72" i="7"/>
  <c r="AB64" i="29" s="1"/>
  <c r="F71" i="7"/>
  <c r="AA63" i="29" s="1"/>
  <c r="I73" i="7"/>
  <c r="M70" i="7"/>
  <c r="AC70" i="7" s="1"/>
  <c r="D61" i="31" s="1"/>
  <c r="G61" i="31" s="1"/>
  <c r="K68" i="8"/>
  <c r="E71" i="7"/>
  <c r="Z63" i="29" s="1"/>
  <c r="J71" i="8"/>
  <c r="D74" i="7"/>
  <c r="AF58" i="43"/>
  <c r="AB59" i="43"/>
  <c r="P57" i="43"/>
  <c r="AH59" i="43"/>
  <c r="Z59" i="43"/>
  <c r="AD58" i="43"/>
  <c r="AJ58" i="43"/>
  <c r="R55" i="43"/>
  <c r="Q55" i="43"/>
  <c r="O56" i="43"/>
  <c r="C67" i="29"/>
  <c r="T62" i="43"/>
  <c r="B69" i="30"/>
  <c r="B62" i="43"/>
  <c r="C59" i="31"/>
  <c r="AD68" i="7"/>
  <c r="E59" i="31" s="1"/>
  <c r="K76" i="39"/>
  <c r="L76" i="39" s="1"/>
  <c r="J76" i="39"/>
  <c r="O69" i="7"/>
  <c r="AE69" i="7" s="1"/>
  <c r="I60" i="31" s="1"/>
  <c r="AB69" i="7"/>
  <c r="Y64" i="29"/>
  <c r="AD70" i="4"/>
  <c r="AA72" i="4"/>
  <c r="B78" i="20"/>
  <c r="A78" i="19"/>
  <c r="B78" i="18"/>
  <c r="B78" i="17"/>
  <c r="B78" i="39"/>
  <c r="B78" i="16"/>
  <c r="B78" i="15"/>
  <c r="B78" i="13"/>
  <c r="B78" i="14"/>
  <c r="B71" i="5"/>
  <c r="B78" i="12"/>
  <c r="E66" i="6"/>
  <c r="O66" i="8" s="1"/>
  <c r="B98" i="3"/>
  <c r="W98" i="3" s="1"/>
  <c r="W97" i="3"/>
  <c r="L70" i="7"/>
  <c r="E67" i="6" s="1"/>
  <c r="N67" i="8" s="1"/>
  <c r="H76" i="19"/>
  <c r="I76" i="19"/>
  <c r="J76" i="19" s="1"/>
  <c r="H78" i="18"/>
  <c r="I78" i="18"/>
  <c r="J78" i="18" s="1"/>
  <c r="I76" i="15"/>
  <c r="J76" i="15" s="1"/>
  <c r="H76" i="15"/>
  <c r="L68" i="8"/>
  <c r="H77" i="16"/>
  <c r="I77" i="16"/>
  <c r="J77" i="16" s="1"/>
  <c r="I76" i="14"/>
  <c r="J76" i="14" s="1"/>
  <c r="H76" i="14"/>
  <c r="I76" i="17"/>
  <c r="J76" i="17" s="1"/>
  <c r="H76" i="17"/>
  <c r="I77" i="12"/>
  <c r="J77" i="12" s="1"/>
  <c r="H77" i="12"/>
  <c r="I79" i="20"/>
  <c r="J79" i="20" s="1"/>
  <c r="H79" i="20"/>
  <c r="I79" i="13"/>
  <c r="J79" i="13" s="1"/>
  <c r="H79" i="13"/>
  <c r="AC72" i="4" l="1"/>
  <c r="AB72" i="4"/>
  <c r="C73" i="7"/>
  <c r="X65" i="29" s="1"/>
  <c r="G73" i="7"/>
  <c r="AB65" i="29" s="1"/>
  <c r="K75" i="7"/>
  <c r="H72" i="7"/>
  <c r="AC64" i="29" s="1"/>
  <c r="F72" i="7"/>
  <c r="AA64" i="29" s="1"/>
  <c r="I74" i="7"/>
  <c r="M71" i="7"/>
  <c r="AC71" i="7" s="1"/>
  <c r="D62" i="31" s="1"/>
  <c r="G62" i="31" s="1"/>
  <c r="J72" i="8"/>
  <c r="D75" i="7"/>
  <c r="K69" i="8"/>
  <c r="E72" i="7"/>
  <c r="Z64" i="29" s="1"/>
  <c r="AJ59" i="43"/>
  <c r="AB60" i="43"/>
  <c r="AH60" i="43"/>
  <c r="P58" i="43"/>
  <c r="Z60" i="43"/>
  <c r="AF59" i="43"/>
  <c r="AD59" i="43"/>
  <c r="R56" i="43"/>
  <c r="Q56" i="43"/>
  <c r="O57" i="43"/>
  <c r="Q57" i="43" s="1"/>
  <c r="B70" i="30"/>
  <c r="B63" i="43"/>
  <c r="C68" i="29"/>
  <c r="T63" i="43"/>
  <c r="C60" i="31"/>
  <c r="AD69" i="7"/>
  <c r="E60" i="31" s="1"/>
  <c r="J77" i="39"/>
  <c r="K77" i="39"/>
  <c r="L77" i="39" s="1"/>
  <c r="N66" i="8"/>
  <c r="Y65" i="29"/>
  <c r="O70" i="7"/>
  <c r="AE70" i="7" s="1"/>
  <c r="I61" i="31" s="1"/>
  <c r="AB70" i="7"/>
  <c r="AD71" i="4"/>
  <c r="A79" i="19"/>
  <c r="B79" i="20"/>
  <c r="B79" i="17"/>
  <c r="B79" i="39"/>
  <c r="B79" i="14"/>
  <c r="B79" i="12"/>
  <c r="B79" i="13"/>
  <c r="B79" i="18"/>
  <c r="B79" i="16"/>
  <c r="B79" i="15"/>
  <c r="B72" i="5"/>
  <c r="AA73" i="4"/>
  <c r="M66" i="8"/>
  <c r="L71" i="7"/>
  <c r="E68" i="6" s="1"/>
  <c r="M68" i="8" s="1"/>
  <c r="M67" i="8"/>
  <c r="O67" i="8"/>
  <c r="I77" i="19"/>
  <c r="J77" i="19" s="1"/>
  <c r="H77" i="19"/>
  <c r="L69" i="8"/>
  <c r="H77" i="15"/>
  <c r="I77" i="15"/>
  <c r="J77" i="15" s="1"/>
  <c r="I77" i="14"/>
  <c r="J77" i="14" s="1"/>
  <c r="H77" i="14"/>
  <c r="I78" i="16"/>
  <c r="J78" i="16" s="1"/>
  <c r="H78" i="16"/>
  <c r="H79" i="18"/>
  <c r="I79" i="18"/>
  <c r="J79" i="18" s="1"/>
  <c r="I77" i="17"/>
  <c r="J77" i="17" s="1"/>
  <c r="H77" i="17"/>
  <c r="I78" i="12"/>
  <c r="J78" i="12" s="1"/>
  <c r="H78" i="12"/>
  <c r="I80" i="20"/>
  <c r="J80" i="20" s="1"/>
  <c r="H80" i="20"/>
  <c r="I80" i="13"/>
  <c r="J80" i="13" s="1"/>
  <c r="H80" i="13"/>
  <c r="AC73" i="4" l="1"/>
  <c r="AB73" i="4"/>
  <c r="F73" i="7"/>
  <c r="AA65" i="29" s="1"/>
  <c r="K76" i="7"/>
  <c r="H73" i="7"/>
  <c r="AC65" i="29" s="1"/>
  <c r="G74" i="7"/>
  <c r="AB66" i="29" s="1"/>
  <c r="I75" i="7"/>
  <c r="C74" i="7"/>
  <c r="X66" i="29" s="1"/>
  <c r="M72" i="7"/>
  <c r="AC72" i="7" s="1"/>
  <c r="D63" i="31" s="1"/>
  <c r="G63" i="31" s="1"/>
  <c r="J73" i="8"/>
  <c r="D76" i="7"/>
  <c r="K70" i="8"/>
  <c r="E73" i="7"/>
  <c r="Z65" i="29" s="1"/>
  <c r="AF60" i="43"/>
  <c r="AD60" i="43"/>
  <c r="AH61" i="43"/>
  <c r="P59" i="43"/>
  <c r="AB61" i="43"/>
  <c r="Z61" i="43"/>
  <c r="AJ60" i="43"/>
  <c r="R57" i="43"/>
  <c r="O58" i="43"/>
  <c r="B71" i="30"/>
  <c r="B64" i="43"/>
  <c r="C69" i="29"/>
  <c r="T64" i="43"/>
  <c r="C61" i="31"/>
  <c r="AD70" i="7"/>
  <c r="E61" i="31" s="1"/>
  <c r="K78" i="39"/>
  <c r="L78" i="39" s="1"/>
  <c r="J78" i="39"/>
  <c r="O71" i="7"/>
  <c r="AE71" i="7" s="1"/>
  <c r="I62" i="31" s="1"/>
  <c r="AB71" i="7"/>
  <c r="Y66" i="29"/>
  <c r="AA74" i="4"/>
  <c r="AD72" i="4"/>
  <c r="B80" i="20"/>
  <c r="B80" i="39"/>
  <c r="A80" i="19"/>
  <c r="B80" i="18"/>
  <c r="B80" i="17"/>
  <c r="B80" i="16"/>
  <c r="B80" i="15"/>
  <c r="B80" i="13"/>
  <c r="B73" i="5"/>
  <c r="B80" i="14"/>
  <c r="B80" i="12"/>
  <c r="O68" i="8"/>
  <c r="L72" i="7"/>
  <c r="I78" i="19"/>
  <c r="J78" i="19" s="1"/>
  <c r="H78" i="19"/>
  <c r="H80" i="18"/>
  <c r="I80" i="18"/>
  <c r="J80" i="18" s="1"/>
  <c r="L70" i="8"/>
  <c r="H79" i="16"/>
  <c r="I79" i="16"/>
  <c r="J79" i="16" s="1"/>
  <c r="H78" i="15"/>
  <c r="I78" i="15"/>
  <c r="J78" i="15" s="1"/>
  <c r="N68" i="8"/>
  <c r="H78" i="14"/>
  <c r="I78" i="14"/>
  <c r="J78" i="14" s="1"/>
  <c r="I78" i="17"/>
  <c r="J78" i="17" s="1"/>
  <c r="H78" i="17"/>
  <c r="I81" i="13"/>
  <c r="J81" i="13" s="1"/>
  <c r="H81" i="13"/>
  <c r="I81" i="20"/>
  <c r="J81" i="20" s="1"/>
  <c r="H81" i="20"/>
  <c r="I79" i="12"/>
  <c r="J79" i="12" s="1"/>
  <c r="H79" i="12"/>
  <c r="AB74" i="4" l="1"/>
  <c r="AC74" i="4"/>
  <c r="K77" i="7"/>
  <c r="H74" i="7"/>
  <c r="AC66" i="29" s="1"/>
  <c r="F74" i="7"/>
  <c r="AA66" i="29" s="1"/>
  <c r="C75" i="7"/>
  <c r="X67" i="29" s="1"/>
  <c r="G75" i="7"/>
  <c r="AB67" i="29" s="1"/>
  <c r="I76" i="7"/>
  <c r="M73" i="7"/>
  <c r="AC73" i="7" s="1"/>
  <c r="D64" i="31" s="1"/>
  <c r="G64" i="31" s="1"/>
  <c r="K71" i="8"/>
  <c r="E74" i="7"/>
  <c r="Z66" i="29" s="1"/>
  <c r="J74" i="8"/>
  <c r="D77" i="7"/>
  <c r="AB62" i="43"/>
  <c r="Z62" i="43"/>
  <c r="AJ61" i="43"/>
  <c r="AF61" i="43"/>
  <c r="AH62" i="43"/>
  <c r="AD61" i="43"/>
  <c r="P60" i="43"/>
  <c r="R58" i="43"/>
  <c r="Q58" i="43"/>
  <c r="O59" i="43"/>
  <c r="Q59" i="43" s="1"/>
  <c r="C70" i="29"/>
  <c r="T65" i="43"/>
  <c r="B72" i="30"/>
  <c r="B65" i="43"/>
  <c r="C62" i="31"/>
  <c r="AD71" i="7"/>
  <c r="E62" i="31" s="1"/>
  <c r="K79" i="39"/>
  <c r="L79" i="39" s="1"/>
  <c r="J79" i="39"/>
  <c r="O72" i="7"/>
  <c r="AE72" i="7" s="1"/>
  <c r="I63" i="31" s="1"/>
  <c r="AB72" i="7"/>
  <c r="Y67" i="29"/>
  <c r="E69" i="6"/>
  <c r="N69" i="8" s="1"/>
  <c r="B81" i="39"/>
  <c r="B81" i="20"/>
  <c r="B81" i="18"/>
  <c r="B81" i="16"/>
  <c r="B81" i="17"/>
  <c r="B81" i="14"/>
  <c r="B81" i="12"/>
  <c r="B81" i="13"/>
  <c r="A81" i="19"/>
  <c r="B81" i="15"/>
  <c r="B74" i="5"/>
  <c r="AD73" i="4"/>
  <c r="AA75" i="4"/>
  <c r="I79" i="19"/>
  <c r="J79" i="19" s="1"/>
  <c r="H79" i="19"/>
  <c r="L73" i="7"/>
  <c r="I79" i="14"/>
  <c r="J79" i="14" s="1"/>
  <c r="H79" i="14"/>
  <c r="H79" i="15"/>
  <c r="I79" i="15"/>
  <c r="J79" i="15" s="1"/>
  <c r="I80" i="16"/>
  <c r="J80" i="16" s="1"/>
  <c r="H80" i="16"/>
  <c r="I79" i="17"/>
  <c r="J79" i="17" s="1"/>
  <c r="H79" i="17"/>
  <c r="L71" i="8"/>
  <c r="I81" i="18"/>
  <c r="J81" i="18" s="1"/>
  <c r="H81" i="18"/>
  <c r="I82" i="20"/>
  <c r="J82" i="20" s="1"/>
  <c r="H82" i="20"/>
  <c r="I82" i="13"/>
  <c r="J82" i="13" s="1"/>
  <c r="H82" i="13"/>
  <c r="I80" i="12"/>
  <c r="J80" i="12" s="1"/>
  <c r="H80" i="12"/>
  <c r="AB75" i="4" l="1"/>
  <c r="AC75" i="4"/>
  <c r="AA76" i="4"/>
  <c r="C76" i="7"/>
  <c r="X68" i="29" s="1"/>
  <c r="K78" i="7"/>
  <c r="G76" i="7"/>
  <c r="AB68" i="29" s="1"/>
  <c r="F75" i="7"/>
  <c r="AA67" i="29" s="1"/>
  <c r="I77" i="7"/>
  <c r="H75" i="7"/>
  <c r="AC67" i="29" s="1"/>
  <c r="M74" i="7"/>
  <c r="AC74" i="7" s="1"/>
  <c r="D65" i="31" s="1"/>
  <c r="G65" i="31" s="1"/>
  <c r="K72" i="8"/>
  <c r="E75" i="7"/>
  <c r="Z67" i="29" s="1"/>
  <c r="J75" i="8"/>
  <c r="D78" i="7"/>
  <c r="Z63" i="43"/>
  <c r="AJ62" i="43"/>
  <c r="AB63" i="43"/>
  <c r="AH63" i="43"/>
  <c r="AF62" i="43"/>
  <c r="P61" i="43"/>
  <c r="AD62" i="43"/>
  <c r="R59" i="43"/>
  <c r="O60" i="43"/>
  <c r="B73" i="30"/>
  <c r="B66" i="43"/>
  <c r="C71" i="29"/>
  <c r="T66" i="43"/>
  <c r="C63" i="31"/>
  <c r="AD72" i="7"/>
  <c r="E63" i="31" s="1"/>
  <c r="K80" i="39"/>
  <c r="L80" i="39" s="1"/>
  <c r="J80" i="39"/>
  <c r="O69" i="8"/>
  <c r="M69" i="8"/>
  <c r="Y68" i="29"/>
  <c r="E70" i="6"/>
  <c r="O70" i="8" s="1"/>
  <c r="AB73" i="7"/>
  <c r="AD74" i="4"/>
  <c r="B82" i="20"/>
  <c r="A82" i="19"/>
  <c r="B82" i="39"/>
  <c r="B82" i="18"/>
  <c r="B82" i="17"/>
  <c r="B82" i="16"/>
  <c r="B82" i="15"/>
  <c r="B82" i="13"/>
  <c r="B82" i="14"/>
  <c r="B82" i="12"/>
  <c r="B75" i="5"/>
  <c r="L74" i="7"/>
  <c r="O73" i="7"/>
  <c r="AE73" i="7" s="1"/>
  <c r="I64" i="31" s="1"/>
  <c r="H80" i="19"/>
  <c r="I80" i="19"/>
  <c r="J80" i="19" s="1"/>
  <c r="H80" i="17"/>
  <c r="I80" i="17"/>
  <c r="J80" i="17" s="1"/>
  <c r="I81" i="16"/>
  <c r="J81" i="16" s="1"/>
  <c r="H81" i="16"/>
  <c r="I80" i="14"/>
  <c r="J80" i="14" s="1"/>
  <c r="H80" i="14"/>
  <c r="L72" i="8"/>
  <c r="I82" i="18"/>
  <c r="J82" i="18" s="1"/>
  <c r="H82" i="18"/>
  <c r="I80" i="15"/>
  <c r="J80" i="15" s="1"/>
  <c r="H80" i="15"/>
  <c r="I81" i="12"/>
  <c r="J81" i="12" s="1"/>
  <c r="H81" i="12"/>
  <c r="I83" i="13"/>
  <c r="J83" i="13" s="1"/>
  <c r="H83" i="13"/>
  <c r="I83" i="20"/>
  <c r="J83" i="20" s="1"/>
  <c r="H83" i="20"/>
  <c r="AB76" i="4" l="1"/>
  <c r="AC76" i="4"/>
  <c r="AA77" i="4"/>
  <c r="O74" i="7"/>
  <c r="AE74" i="7" s="1"/>
  <c r="I65" i="31" s="1"/>
  <c r="F76" i="7"/>
  <c r="AA68" i="29" s="1"/>
  <c r="G77" i="7"/>
  <c r="AB69" i="29" s="1"/>
  <c r="H76" i="7"/>
  <c r="AC68" i="29" s="1"/>
  <c r="K79" i="7"/>
  <c r="C77" i="7"/>
  <c r="X69" i="29" s="1"/>
  <c r="I78" i="7"/>
  <c r="M75" i="7"/>
  <c r="AC75" i="7" s="1"/>
  <c r="D66" i="31" s="1"/>
  <c r="G66" i="31" s="1"/>
  <c r="K73" i="8"/>
  <c r="E76" i="7"/>
  <c r="Z68" i="29" s="1"/>
  <c r="J76" i="8"/>
  <c r="D79" i="7"/>
  <c r="Z64" i="43"/>
  <c r="P62" i="43"/>
  <c r="AB64" i="43"/>
  <c r="AJ63" i="43"/>
  <c r="AD63" i="43"/>
  <c r="AF63" i="43"/>
  <c r="AH64" i="43"/>
  <c r="R60" i="43"/>
  <c r="Q60" i="43"/>
  <c r="O61" i="43"/>
  <c r="M70" i="8"/>
  <c r="C72" i="29"/>
  <c r="T67" i="43"/>
  <c r="B74" i="30"/>
  <c r="B67" i="43"/>
  <c r="C64" i="31"/>
  <c r="AD73" i="7"/>
  <c r="E64" i="31" s="1"/>
  <c r="K81" i="39"/>
  <c r="L81" i="39" s="1"/>
  <c r="J81" i="39"/>
  <c r="N70" i="8"/>
  <c r="AD75" i="4"/>
  <c r="E71" i="6"/>
  <c r="O71" i="8" s="1"/>
  <c r="AB74" i="7"/>
  <c r="Y69" i="29"/>
  <c r="A83" i="19"/>
  <c r="B83" i="17"/>
  <c r="B83" i="20"/>
  <c r="B83" i="18"/>
  <c r="B83" i="16"/>
  <c r="B83" i="14"/>
  <c r="B83" i="39"/>
  <c r="B83" i="15"/>
  <c r="B83" i="12"/>
  <c r="B83" i="13"/>
  <c r="B76" i="5"/>
  <c r="H81" i="19"/>
  <c r="I81" i="19"/>
  <c r="J81" i="19" s="1"/>
  <c r="L75" i="7"/>
  <c r="H82" i="16"/>
  <c r="I82" i="16"/>
  <c r="J82" i="16" s="1"/>
  <c r="I81" i="15"/>
  <c r="J81" i="15" s="1"/>
  <c r="H81" i="15"/>
  <c r="L73" i="8"/>
  <c r="H81" i="17"/>
  <c r="I81" i="17"/>
  <c r="J81" i="17" s="1"/>
  <c r="H83" i="18"/>
  <c r="I83" i="18"/>
  <c r="J83" i="18" s="1"/>
  <c r="I81" i="14"/>
  <c r="J81" i="14" s="1"/>
  <c r="H81" i="14"/>
  <c r="I82" i="12"/>
  <c r="J82" i="12" s="1"/>
  <c r="H82" i="12"/>
  <c r="I84" i="20"/>
  <c r="J84" i="20" s="1"/>
  <c r="H84" i="20"/>
  <c r="I84" i="13"/>
  <c r="J84" i="13" s="1"/>
  <c r="H84" i="13"/>
  <c r="AD76" i="4" l="1"/>
  <c r="AA78" i="4"/>
  <c r="AA79" i="4" s="1"/>
  <c r="AC77" i="4"/>
  <c r="AB77" i="4"/>
  <c r="C78" i="7"/>
  <c r="X70" i="29" s="1"/>
  <c r="H77" i="7"/>
  <c r="AC69" i="29" s="1"/>
  <c r="K80" i="7"/>
  <c r="F77" i="7"/>
  <c r="AA69" i="29" s="1"/>
  <c r="I79" i="7"/>
  <c r="G78" i="7"/>
  <c r="AB70" i="29" s="1"/>
  <c r="M76" i="7"/>
  <c r="AC76" i="7" s="1"/>
  <c r="D67" i="31" s="1"/>
  <c r="G67" i="31" s="1"/>
  <c r="K74" i="8"/>
  <c r="E77" i="7"/>
  <c r="Z69" i="29" s="1"/>
  <c r="J77" i="8"/>
  <c r="D80" i="7"/>
  <c r="Z65" i="43"/>
  <c r="AJ64" i="43"/>
  <c r="AB65" i="43"/>
  <c r="AH65" i="43"/>
  <c r="AF64" i="43"/>
  <c r="P63" i="43"/>
  <c r="AD64" i="43"/>
  <c r="R61" i="43"/>
  <c r="Q61" i="43"/>
  <c r="O62" i="43"/>
  <c r="B75" i="30"/>
  <c r="B68" i="43"/>
  <c r="C73" i="29"/>
  <c r="T68" i="43"/>
  <c r="C65" i="31"/>
  <c r="AD74" i="7"/>
  <c r="E65" i="31" s="1"/>
  <c r="J82" i="39"/>
  <c r="K82" i="39"/>
  <c r="L82" i="39" s="1"/>
  <c r="M71" i="8"/>
  <c r="N71" i="8"/>
  <c r="Y70" i="29"/>
  <c r="O75" i="7"/>
  <c r="AE75" i="7" s="1"/>
  <c r="I66" i="31" s="1"/>
  <c r="AB75" i="7"/>
  <c r="B84" i="20"/>
  <c r="A84" i="19"/>
  <c r="B84" i="18"/>
  <c r="B84" i="17"/>
  <c r="B84" i="16"/>
  <c r="B84" i="39"/>
  <c r="B84" i="15"/>
  <c r="B84" i="13"/>
  <c r="B84" i="14"/>
  <c r="B84" i="12"/>
  <c r="B77" i="5"/>
  <c r="E72" i="6"/>
  <c r="M72" i="8" s="1"/>
  <c r="I82" i="19"/>
  <c r="J82" i="19" s="1"/>
  <c r="H82" i="19"/>
  <c r="L76" i="7"/>
  <c r="H82" i="14"/>
  <c r="I82" i="14"/>
  <c r="J82" i="14" s="1"/>
  <c r="I83" i="16"/>
  <c r="J83" i="16" s="1"/>
  <c r="H83" i="16"/>
  <c r="H82" i="17"/>
  <c r="I82" i="17"/>
  <c r="J82" i="17" s="1"/>
  <c r="I82" i="15"/>
  <c r="J82" i="15" s="1"/>
  <c r="H82" i="15"/>
  <c r="H84" i="18"/>
  <c r="I84" i="18"/>
  <c r="J84" i="18" s="1"/>
  <c r="L74" i="8"/>
  <c r="I83" i="12"/>
  <c r="J83" i="12" s="1"/>
  <c r="H83" i="12"/>
  <c r="I85" i="13"/>
  <c r="J85" i="13" s="1"/>
  <c r="H85" i="13"/>
  <c r="I85" i="20"/>
  <c r="J85" i="20" s="1"/>
  <c r="H85" i="20"/>
  <c r="AD77" i="4" l="1"/>
  <c r="AB79" i="4"/>
  <c r="AC79" i="4"/>
  <c r="AC78" i="4"/>
  <c r="AB78" i="4"/>
  <c r="AA80" i="4"/>
  <c r="K81" i="7"/>
  <c r="C79" i="7"/>
  <c r="X71" i="29" s="1"/>
  <c r="F78" i="7"/>
  <c r="AA70" i="29" s="1"/>
  <c r="G79" i="7"/>
  <c r="AB71" i="29" s="1"/>
  <c r="I80" i="7"/>
  <c r="H78" i="7"/>
  <c r="AC70" i="29" s="1"/>
  <c r="M77" i="7"/>
  <c r="AC77" i="7" s="1"/>
  <c r="D68" i="31" s="1"/>
  <c r="G68" i="31" s="1"/>
  <c r="J78" i="8"/>
  <c r="D81" i="7"/>
  <c r="K75" i="8"/>
  <c r="E78" i="7"/>
  <c r="Z70" i="29" s="1"/>
  <c r="P64" i="43"/>
  <c r="AF65" i="43"/>
  <c r="AB66" i="43"/>
  <c r="AH66" i="43"/>
  <c r="AJ65" i="43"/>
  <c r="Z66" i="43"/>
  <c r="AD65" i="43"/>
  <c r="R62" i="43"/>
  <c r="Q62" i="43"/>
  <c r="O63" i="43"/>
  <c r="Q63" i="43" s="1"/>
  <c r="B76" i="30"/>
  <c r="B69" i="43"/>
  <c r="C74" i="29"/>
  <c r="T69" i="43"/>
  <c r="C66" i="31"/>
  <c r="AD75" i="7"/>
  <c r="E66" i="31" s="1"/>
  <c r="J83" i="39"/>
  <c r="K83" i="39"/>
  <c r="L83" i="39" s="1"/>
  <c r="O72" i="8"/>
  <c r="Y71" i="29"/>
  <c r="E73" i="6"/>
  <c r="M73" i="8" s="1"/>
  <c r="AB76" i="7"/>
  <c r="B85" i="39"/>
  <c r="A85" i="19"/>
  <c r="B85" i="17"/>
  <c r="B85" i="20"/>
  <c r="B85" i="15"/>
  <c r="B85" i="14"/>
  <c r="B85" i="18"/>
  <c r="B85" i="16"/>
  <c r="B85" i="12"/>
  <c r="B85" i="13"/>
  <c r="B78" i="5"/>
  <c r="N72" i="8"/>
  <c r="O76" i="7"/>
  <c r="AE76" i="7" s="1"/>
  <c r="I67" i="31" s="1"/>
  <c r="L77" i="7"/>
  <c r="I83" i="19"/>
  <c r="J83" i="19" s="1"/>
  <c r="H83" i="19"/>
  <c r="L75" i="8"/>
  <c r="I83" i="14"/>
  <c r="J83" i="14" s="1"/>
  <c r="H83" i="14"/>
  <c r="I83" i="17"/>
  <c r="J83" i="17" s="1"/>
  <c r="H83" i="17"/>
  <c r="I85" i="18"/>
  <c r="J85" i="18" s="1"/>
  <c r="H85" i="18"/>
  <c r="I83" i="15"/>
  <c r="J83" i="15" s="1"/>
  <c r="H83" i="15"/>
  <c r="H84" i="16"/>
  <c r="I84" i="16"/>
  <c r="J84" i="16" s="1"/>
  <c r="I86" i="20"/>
  <c r="J86" i="20" s="1"/>
  <c r="H86" i="20"/>
  <c r="I86" i="13"/>
  <c r="J86" i="13" s="1"/>
  <c r="H86" i="13"/>
  <c r="I84" i="12"/>
  <c r="J84" i="12" s="1"/>
  <c r="H84" i="12"/>
  <c r="AD78" i="4" l="1"/>
  <c r="AC80" i="4"/>
  <c r="AB80" i="4"/>
  <c r="AD79" i="4"/>
  <c r="AA81" i="4"/>
  <c r="C80" i="7"/>
  <c r="X72" i="29" s="1"/>
  <c r="K82" i="7"/>
  <c r="F79" i="7"/>
  <c r="AA71" i="29" s="1"/>
  <c r="H79" i="7"/>
  <c r="AC71" i="29" s="1"/>
  <c r="G80" i="7"/>
  <c r="AB72" i="29" s="1"/>
  <c r="I81" i="7"/>
  <c r="M78" i="7"/>
  <c r="AC78" i="7" s="1"/>
  <c r="D69" i="31" s="1"/>
  <c r="G69" i="31" s="1"/>
  <c r="J79" i="8"/>
  <c r="D82" i="7"/>
  <c r="K76" i="8"/>
  <c r="E79" i="7"/>
  <c r="Z71" i="29" s="1"/>
  <c r="P65" i="43"/>
  <c r="AB67" i="43"/>
  <c r="Z67" i="43"/>
  <c r="AF66" i="43"/>
  <c r="AD66" i="43"/>
  <c r="AJ66" i="43"/>
  <c r="AH67" i="43"/>
  <c r="R63" i="43"/>
  <c r="O64" i="43"/>
  <c r="Q64" i="43" s="1"/>
  <c r="C75" i="29"/>
  <c r="T70" i="43"/>
  <c r="B77" i="30"/>
  <c r="B70" i="43"/>
  <c r="C67" i="31"/>
  <c r="AD76" i="7"/>
  <c r="E67" i="31" s="1"/>
  <c r="K84" i="39"/>
  <c r="L84" i="39" s="1"/>
  <c r="J84" i="39"/>
  <c r="O73" i="8"/>
  <c r="N73" i="8"/>
  <c r="Y72" i="29"/>
  <c r="E74" i="6"/>
  <c r="N74" i="8" s="1"/>
  <c r="AB77" i="7"/>
  <c r="B86" i="20"/>
  <c r="A86" i="19"/>
  <c r="B86" i="39"/>
  <c r="B86" i="18"/>
  <c r="B86" i="17"/>
  <c r="B86" i="16"/>
  <c r="B86" i="15"/>
  <c r="B86" i="13"/>
  <c r="B79" i="5"/>
  <c r="B86" i="14"/>
  <c r="B86" i="12"/>
  <c r="O77" i="7"/>
  <c r="AE77" i="7" s="1"/>
  <c r="I68" i="31" s="1"/>
  <c r="H84" i="19"/>
  <c r="I84" i="19"/>
  <c r="J84" i="19" s="1"/>
  <c r="L78" i="7"/>
  <c r="I84" i="15"/>
  <c r="J84" i="15" s="1"/>
  <c r="H84" i="15"/>
  <c r="I84" i="17"/>
  <c r="J84" i="17" s="1"/>
  <c r="H84" i="17"/>
  <c r="I84" i="14"/>
  <c r="J84" i="14" s="1"/>
  <c r="H84" i="14"/>
  <c r="I85" i="16"/>
  <c r="J85" i="16" s="1"/>
  <c r="H85" i="16"/>
  <c r="L76" i="8"/>
  <c r="I86" i="18"/>
  <c r="J86" i="18" s="1"/>
  <c r="H86" i="18"/>
  <c r="I87" i="20"/>
  <c r="J87" i="20" s="1"/>
  <c r="H87" i="20"/>
  <c r="I87" i="13"/>
  <c r="J87" i="13" s="1"/>
  <c r="H87" i="13"/>
  <c r="I85" i="12"/>
  <c r="J85" i="12" s="1"/>
  <c r="H85" i="12"/>
  <c r="AC81" i="4" l="1"/>
  <c r="AB81" i="4"/>
  <c r="AD80" i="4"/>
  <c r="AA82" i="4"/>
  <c r="C81" i="7"/>
  <c r="X73" i="29" s="1"/>
  <c r="K83" i="7"/>
  <c r="F80" i="7"/>
  <c r="AA72" i="29" s="1"/>
  <c r="I82" i="7"/>
  <c r="G81" i="7"/>
  <c r="AB73" i="29" s="1"/>
  <c r="H80" i="7"/>
  <c r="AC72" i="29" s="1"/>
  <c r="M79" i="7"/>
  <c r="AC79" i="7" s="1"/>
  <c r="D70" i="31" s="1"/>
  <c r="G70" i="31" s="1"/>
  <c r="J80" i="8"/>
  <c r="D83" i="7"/>
  <c r="K77" i="8"/>
  <c r="E80" i="7"/>
  <c r="Z72" i="29" s="1"/>
  <c r="AB68" i="43"/>
  <c r="AF67" i="43"/>
  <c r="P66" i="43"/>
  <c r="AJ67" i="43"/>
  <c r="AD67" i="43"/>
  <c r="Z68" i="43"/>
  <c r="AH68" i="43"/>
  <c r="R64" i="43"/>
  <c r="O65" i="43"/>
  <c r="Q65" i="43" s="1"/>
  <c r="C76" i="29"/>
  <c r="T71" i="43"/>
  <c r="B78" i="30"/>
  <c r="B71" i="43"/>
  <c r="M74" i="8"/>
  <c r="C68" i="31"/>
  <c r="AD77" i="7"/>
  <c r="E68" i="31" s="1"/>
  <c r="J85" i="39"/>
  <c r="K85" i="39"/>
  <c r="L85" i="39" s="1"/>
  <c r="O74" i="8"/>
  <c r="Y73" i="29"/>
  <c r="E75" i="6"/>
  <c r="N75" i="8" s="1"/>
  <c r="AB78" i="7"/>
  <c r="A87" i="19"/>
  <c r="B87" i="20"/>
  <c r="B87" i="39"/>
  <c r="B87" i="18"/>
  <c r="B87" i="16"/>
  <c r="B87" i="14"/>
  <c r="B87" i="12"/>
  <c r="B87" i="17"/>
  <c r="B87" i="13"/>
  <c r="B87" i="15"/>
  <c r="B80" i="5"/>
  <c r="O78" i="7"/>
  <c r="AE78" i="7" s="1"/>
  <c r="I69" i="31" s="1"/>
  <c r="L79" i="7"/>
  <c r="AB79" i="7" s="1"/>
  <c r="I85" i="19"/>
  <c r="J85" i="19" s="1"/>
  <c r="H85" i="19"/>
  <c r="I85" i="14"/>
  <c r="J85" i="14" s="1"/>
  <c r="H85" i="14"/>
  <c r="H86" i="16"/>
  <c r="I86" i="16"/>
  <c r="J86" i="16" s="1"/>
  <c r="I87" i="18"/>
  <c r="J87" i="18" s="1"/>
  <c r="H87" i="18"/>
  <c r="I85" i="15"/>
  <c r="J85" i="15" s="1"/>
  <c r="H85" i="15"/>
  <c r="L77" i="8"/>
  <c r="H85" i="17"/>
  <c r="I85" i="17"/>
  <c r="J85" i="17" s="1"/>
  <c r="I88" i="20"/>
  <c r="J88" i="20" s="1"/>
  <c r="H88" i="20"/>
  <c r="I86" i="12"/>
  <c r="J86" i="12" s="1"/>
  <c r="H86" i="12"/>
  <c r="I88" i="13"/>
  <c r="J88" i="13" s="1"/>
  <c r="H88" i="13"/>
  <c r="AB82" i="4" l="1"/>
  <c r="AC82" i="4"/>
  <c r="AD81" i="4"/>
  <c r="AA83" i="4"/>
  <c r="K84" i="7"/>
  <c r="I83" i="7"/>
  <c r="H81" i="7"/>
  <c r="AC73" i="29" s="1"/>
  <c r="G82" i="7"/>
  <c r="AB74" i="29" s="1"/>
  <c r="C82" i="7"/>
  <c r="X74" i="29" s="1"/>
  <c r="F81" i="7"/>
  <c r="AA73" i="29" s="1"/>
  <c r="M80" i="7"/>
  <c r="AC80" i="7" s="1"/>
  <c r="D71" i="31" s="1"/>
  <c r="G71" i="31" s="1"/>
  <c r="J81" i="8"/>
  <c r="D84" i="7"/>
  <c r="K78" i="8"/>
  <c r="E81" i="7"/>
  <c r="Z73" i="29" s="1"/>
  <c r="AJ68" i="43"/>
  <c r="Z69" i="43"/>
  <c r="AB69" i="43"/>
  <c r="P67" i="43"/>
  <c r="AD68" i="43"/>
  <c r="AF68" i="43"/>
  <c r="AH69" i="43"/>
  <c r="R65" i="43"/>
  <c r="O66" i="43"/>
  <c r="C70" i="31"/>
  <c r="O67" i="43"/>
  <c r="C77" i="29"/>
  <c r="T72" i="43"/>
  <c r="B79" i="30"/>
  <c r="B72" i="43"/>
  <c r="C69" i="31"/>
  <c r="AD78" i="7"/>
  <c r="E69" i="31" s="1"/>
  <c r="AD79" i="7"/>
  <c r="E70" i="31" s="1"/>
  <c r="K86" i="39"/>
  <c r="L86" i="39" s="1"/>
  <c r="J86" i="39"/>
  <c r="O75" i="8"/>
  <c r="M75" i="8"/>
  <c r="L80" i="7"/>
  <c r="AB80" i="7" s="1"/>
  <c r="Y74" i="29"/>
  <c r="B88" i="20"/>
  <c r="A88" i="19"/>
  <c r="B88" i="18"/>
  <c r="B88" i="17"/>
  <c r="B88" i="39"/>
  <c r="B88" i="16"/>
  <c r="B88" i="15"/>
  <c r="B88" i="13"/>
  <c r="B88" i="14"/>
  <c r="B88" i="12"/>
  <c r="B81" i="5"/>
  <c r="I86" i="19"/>
  <c r="J86" i="19" s="1"/>
  <c r="H86" i="19"/>
  <c r="E76" i="6"/>
  <c r="O79" i="7"/>
  <c r="AE79" i="7" s="1"/>
  <c r="I70" i="31" s="1"/>
  <c r="H86" i="15"/>
  <c r="I86" i="15"/>
  <c r="J86" i="15" s="1"/>
  <c r="I87" i="16"/>
  <c r="J87" i="16" s="1"/>
  <c r="H87" i="16"/>
  <c r="L78" i="8"/>
  <c r="I86" i="14"/>
  <c r="J86" i="14" s="1"/>
  <c r="H86" i="14"/>
  <c r="I86" i="17"/>
  <c r="J86" i="17" s="1"/>
  <c r="H86" i="17"/>
  <c r="H88" i="18"/>
  <c r="I88" i="18"/>
  <c r="J88" i="18" s="1"/>
  <c r="I89" i="13"/>
  <c r="J89" i="13" s="1"/>
  <c r="H89" i="13"/>
  <c r="I87" i="12"/>
  <c r="J87" i="12" s="1"/>
  <c r="H87" i="12"/>
  <c r="I89" i="20"/>
  <c r="J89" i="20" s="1"/>
  <c r="H89" i="20"/>
  <c r="AB83" i="4" l="1"/>
  <c r="AC83" i="4"/>
  <c r="AD82" i="4"/>
  <c r="AA84" i="4"/>
  <c r="I84" i="7"/>
  <c r="C83" i="7"/>
  <c r="X75" i="29" s="1"/>
  <c r="G83" i="7"/>
  <c r="AB75" i="29" s="1"/>
  <c r="F82" i="7"/>
  <c r="AA74" i="29" s="1"/>
  <c r="K85" i="7"/>
  <c r="H82" i="7"/>
  <c r="AC74" i="29" s="1"/>
  <c r="M81" i="7"/>
  <c r="AC81" i="7" s="1"/>
  <c r="D72" i="31" s="1"/>
  <c r="G72" i="31" s="1"/>
  <c r="J82" i="8"/>
  <c r="D85" i="7"/>
  <c r="K79" i="8"/>
  <c r="E82" i="7"/>
  <c r="Z74" i="29" s="1"/>
  <c r="Q67" i="43"/>
  <c r="P68" i="43"/>
  <c r="AB70" i="43"/>
  <c r="Z70" i="43"/>
  <c r="AF69" i="43"/>
  <c r="AD69" i="43"/>
  <c r="AJ69" i="43"/>
  <c r="AH70" i="43"/>
  <c r="R66" i="43"/>
  <c r="Q66" i="43"/>
  <c r="B73" i="43"/>
  <c r="T73" i="43"/>
  <c r="C71" i="31"/>
  <c r="O68" i="43"/>
  <c r="R67" i="43"/>
  <c r="AD80" i="7"/>
  <c r="E71" i="31" s="1"/>
  <c r="J87" i="39"/>
  <c r="K87" i="39"/>
  <c r="L87" i="39" s="1"/>
  <c r="O80" i="7"/>
  <c r="AE80" i="7" s="1"/>
  <c r="I71" i="31" s="1"/>
  <c r="E77" i="6"/>
  <c r="N77" i="8" s="1"/>
  <c r="Y75" i="29"/>
  <c r="B89" i="39"/>
  <c r="B89" i="20"/>
  <c r="B89" i="18"/>
  <c r="A89" i="19"/>
  <c r="B89" i="17"/>
  <c r="B89" i="16"/>
  <c r="B89" i="14"/>
  <c r="B89" i="12"/>
  <c r="B89" i="15"/>
  <c r="B89" i="13"/>
  <c r="B82" i="5"/>
  <c r="L81" i="7"/>
  <c r="M76" i="8"/>
  <c r="N76" i="8"/>
  <c r="O76" i="8"/>
  <c r="I87" i="19"/>
  <c r="J87" i="19" s="1"/>
  <c r="H87" i="19"/>
  <c r="H87" i="17"/>
  <c r="I87" i="17"/>
  <c r="J87" i="17" s="1"/>
  <c r="I87" i="14"/>
  <c r="J87" i="14" s="1"/>
  <c r="H87" i="14"/>
  <c r="H88" i="16"/>
  <c r="I88" i="16"/>
  <c r="J88" i="16" s="1"/>
  <c r="H89" i="18"/>
  <c r="I89" i="18"/>
  <c r="J89" i="18" s="1"/>
  <c r="L79" i="8"/>
  <c r="H87" i="15"/>
  <c r="I87" i="15"/>
  <c r="J87" i="15" s="1"/>
  <c r="I88" i="12"/>
  <c r="J88" i="12" s="1"/>
  <c r="H88" i="12"/>
  <c r="I90" i="20"/>
  <c r="J90" i="20" s="1"/>
  <c r="H90" i="20"/>
  <c r="I90" i="13"/>
  <c r="J90" i="13" s="1"/>
  <c r="H90" i="13"/>
  <c r="AB84" i="4" l="1"/>
  <c r="AC84" i="4"/>
  <c r="AD83" i="4"/>
  <c r="AA85" i="4"/>
  <c r="C84" i="7"/>
  <c r="X76" i="29" s="1"/>
  <c r="F83" i="7"/>
  <c r="AA75" i="29" s="1"/>
  <c r="I85" i="7"/>
  <c r="K86" i="7"/>
  <c r="G84" i="7"/>
  <c r="AB76" i="29" s="1"/>
  <c r="H83" i="7"/>
  <c r="AC75" i="29" s="1"/>
  <c r="M82" i="7"/>
  <c r="AC82" i="7" s="1"/>
  <c r="D73" i="31" s="1"/>
  <c r="G73" i="31" s="1"/>
  <c r="K80" i="8"/>
  <c r="E83" i="7"/>
  <c r="Z75" i="29" s="1"/>
  <c r="J83" i="8"/>
  <c r="D86" i="7"/>
  <c r="Q68" i="43"/>
  <c r="AF70" i="43"/>
  <c r="Z71" i="43"/>
  <c r="AJ70" i="43"/>
  <c r="P69" i="43"/>
  <c r="AH71" i="43"/>
  <c r="AB71" i="43"/>
  <c r="AD70" i="43"/>
  <c r="R68" i="43"/>
  <c r="O77" i="8"/>
  <c r="J88" i="39"/>
  <c r="K88" i="39"/>
  <c r="L88" i="39" s="1"/>
  <c r="M77" i="8"/>
  <c r="O81" i="7"/>
  <c r="AE81" i="7" s="1"/>
  <c r="I72" i="31" s="1"/>
  <c r="AB81" i="7"/>
  <c r="Y76" i="29"/>
  <c r="B90" i="20"/>
  <c r="A90" i="19"/>
  <c r="B90" i="39"/>
  <c r="B90" i="18"/>
  <c r="B90" i="17"/>
  <c r="B90" i="16"/>
  <c r="B90" i="15"/>
  <c r="B90" i="13"/>
  <c r="B90" i="14"/>
  <c r="B90" i="12"/>
  <c r="B83" i="5"/>
  <c r="L82" i="7"/>
  <c r="E78" i="6"/>
  <c r="O78" i="8" s="1"/>
  <c r="I88" i="19"/>
  <c r="J88" i="19" s="1"/>
  <c r="H88" i="19"/>
  <c r="I89" i="16"/>
  <c r="J89" i="16" s="1"/>
  <c r="H89" i="16"/>
  <c r="H88" i="17"/>
  <c r="I88" i="17"/>
  <c r="J88" i="17" s="1"/>
  <c r="L80" i="8"/>
  <c r="I88" i="14"/>
  <c r="J88" i="14" s="1"/>
  <c r="H88" i="14"/>
  <c r="I88" i="15"/>
  <c r="J88" i="15" s="1"/>
  <c r="H88" i="15"/>
  <c r="I90" i="18"/>
  <c r="J90" i="18" s="1"/>
  <c r="H90" i="18"/>
  <c r="I89" i="12"/>
  <c r="J89" i="12" s="1"/>
  <c r="H89" i="12"/>
  <c r="I91" i="13"/>
  <c r="J91" i="13" s="1"/>
  <c r="H91" i="13"/>
  <c r="I91" i="20"/>
  <c r="J91" i="20" s="1"/>
  <c r="H91" i="20"/>
  <c r="AC85" i="4" l="1"/>
  <c r="AB85" i="4"/>
  <c r="AD84" i="4"/>
  <c r="AA86" i="4"/>
  <c r="H84" i="7"/>
  <c r="AC76" i="29" s="1"/>
  <c r="I86" i="7"/>
  <c r="K87" i="7"/>
  <c r="C85" i="7"/>
  <c r="X77" i="29" s="1"/>
  <c r="F84" i="7"/>
  <c r="AA76" i="29" s="1"/>
  <c r="G85" i="7"/>
  <c r="AB77" i="29" s="1"/>
  <c r="M83" i="7"/>
  <c r="AC83" i="7" s="1"/>
  <c r="J84" i="8"/>
  <c r="D87" i="7"/>
  <c r="K81" i="8"/>
  <c r="E84" i="7"/>
  <c r="Z76" i="29" s="1"/>
  <c r="Z72" i="43"/>
  <c r="AF71" i="43"/>
  <c r="P70" i="43"/>
  <c r="AD71" i="43"/>
  <c r="AB72" i="43"/>
  <c r="AJ71" i="43"/>
  <c r="AH72" i="43"/>
  <c r="O69" i="43"/>
  <c r="M78" i="8"/>
  <c r="C72" i="31"/>
  <c r="AD81" i="7"/>
  <c r="E72" i="31" s="1"/>
  <c r="K89" i="39"/>
  <c r="L89" i="39" s="1"/>
  <c r="J89" i="39"/>
  <c r="O82" i="7"/>
  <c r="AE82" i="7" s="1"/>
  <c r="I73" i="31" s="1"/>
  <c r="AB82" i="7"/>
  <c r="Y77" i="29"/>
  <c r="A91" i="19"/>
  <c r="B91" i="17"/>
  <c r="B91" i="18"/>
  <c r="B91" i="20"/>
  <c r="B91" i="39"/>
  <c r="B91" i="16"/>
  <c r="B91" i="14"/>
  <c r="B91" i="15"/>
  <c r="B91" i="12"/>
  <c r="B91" i="13"/>
  <c r="B84" i="5"/>
  <c r="N78" i="8"/>
  <c r="E79" i="6"/>
  <c r="O79" i="8" s="1"/>
  <c r="H89" i="19"/>
  <c r="I89" i="19"/>
  <c r="J89" i="19" s="1"/>
  <c r="H89" i="14"/>
  <c r="I89" i="14"/>
  <c r="J89" i="14" s="1"/>
  <c r="L81" i="8"/>
  <c r="L83" i="7"/>
  <c r="AB83" i="7" s="1"/>
  <c r="I91" i="18"/>
  <c r="J91" i="18" s="1"/>
  <c r="H91" i="18"/>
  <c r="H90" i="16"/>
  <c r="I90" i="16"/>
  <c r="J90" i="16" s="1"/>
  <c r="I89" i="15"/>
  <c r="J89" i="15" s="1"/>
  <c r="H89" i="15"/>
  <c r="I89" i="17"/>
  <c r="J89" i="17" s="1"/>
  <c r="H89" i="17"/>
  <c r="I90" i="12"/>
  <c r="J90" i="12" s="1"/>
  <c r="H90" i="12"/>
  <c r="I92" i="20"/>
  <c r="J92" i="20" s="1"/>
  <c r="H92" i="20"/>
  <c r="I92" i="13"/>
  <c r="J92" i="13" s="1"/>
  <c r="H92" i="13"/>
  <c r="AC86" i="4" l="1"/>
  <c r="AB86" i="4"/>
  <c r="AD85" i="4"/>
  <c r="AA87" i="4"/>
  <c r="K88" i="7"/>
  <c r="H85" i="7"/>
  <c r="AC77" i="29" s="1"/>
  <c r="C86" i="7"/>
  <c r="F85" i="7"/>
  <c r="AA77" i="29" s="1"/>
  <c r="I87" i="7"/>
  <c r="G86" i="7"/>
  <c r="M84" i="7"/>
  <c r="AC84" i="7" s="1"/>
  <c r="K82" i="8"/>
  <c r="E85" i="7"/>
  <c r="Z77" i="29" s="1"/>
  <c r="J85" i="8"/>
  <c r="D88" i="7"/>
  <c r="AF72" i="43"/>
  <c r="Z73" i="43"/>
  <c r="AD72" i="43"/>
  <c r="AB73" i="43"/>
  <c r="AJ72" i="43"/>
  <c r="AH73" i="43"/>
  <c r="R69" i="43"/>
  <c r="Q69" i="43"/>
  <c r="O70" i="43"/>
  <c r="AD83" i="7"/>
  <c r="O71" i="43"/>
  <c r="Q71" i="43" s="1"/>
  <c r="C73" i="31"/>
  <c r="AD82" i="7"/>
  <c r="E73" i="31" s="1"/>
  <c r="K90" i="39"/>
  <c r="L90" i="39" s="1"/>
  <c r="J90" i="39"/>
  <c r="B92" i="20"/>
  <c r="B92" i="39"/>
  <c r="A92" i="19"/>
  <c r="B92" i="18"/>
  <c r="B92" i="17"/>
  <c r="B92" i="16"/>
  <c r="B92" i="15"/>
  <c r="B92" i="13"/>
  <c r="B92" i="14"/>
  <c r="B92" i="12"/>
  <c r="B85" i="5"/>
  <c r="N79" i="8"/>
  <c r="M79" i="8"/>
  <c r="L84" i="7"/>
  <c r="AB84" i="7" s="1"/>
  <c r="I90" i="19"/>
  <c r="J90" i="19" s="1"/>
  <c r="H90" i="19"/>
  <c r="I90" i="14"/>
  <c r="J90" i="14" s="1"/>
  <c r="H90" i="14"/>
  <c r="H90" i="17"/>
  <c r="I90" i="17"/>
  <c r="J90" i="17" s="1"/>
  <c r="H91" i="16"/>
  <c r="I91" i="16"/>
  <c r="J91" i="16" s="1"/>
  <c r="I92" i="18"/>
  <c r="J92" i="18" s="1"/>
  <c r="H92" i="18"/>
  <c r="O83" i="7"/>
  <c r="AE83" i="7" s="1"/>
  <c r="E80" i="6"/>
  <c r="I90" i="15"/>
  <c r="J90" i="15" s="1"/>
  <c r="H90" i="15"/>
  <c r="L82" i="8"/>
  <c r="I93" i="13"/>
  <c r="J93" i="13" s="1"/>
  <c r="H93" i="13"/>
  <c r="I93" i="20"/>
  <c r="J93" i="20" s="1"/>
  <c r="H93" i="20"/>
  <c r="I91" i="12"/>
  <c r="J91" i="12" s="1"/>
  <c r="H91" i="12"/>
  <c r="AC87" i="4" l="1"/>
  <c r="AB87" i="4"/>
  <c r="AD86" i="4"/>
  <c r="AA88" i="4"/>
  <c r="K89" i="7"/>
  <c r="H86" i="7"/>
  <c r="C87" i="7"/>
  <c r="F86" i="7"/>
  <c r="I88" i="7"/>
  <c r="G87" i="7"/>
  <c r="M85" i="7"/>
  <c r="AC85" i="7" s="1"/>
  <c r="K83" i="8"/>
  <c r="E86" i="7"/>
  <c r="J86" i="8"/>
  <c r="D89" i="7"/>
  <c r="AJ73" i="43"/>
  <c r="AF73" i="43"/>
  <c r="AD73" i="43"/>
  <c r="R70" i="43"/>
  <c r="Q70" i="43"/>
  <c r="AD84" i="7"/>
  <c r="O72" i="43"/>
  <c r="Q72" i="43" s="1"/>
  <c r="R71" i="43"/>
  <c r="K91" i="39"/>
  <c r="L91" i="39" s="1"/>
  <c r="J91" i="39"/>
  <c r="M86" i="7"/>
  <c r="B93" i="39"/>
  <c r="B93" i="20"/>
  <c r="A93" i="19"/>
  <c r="B93" i="17"/>
  <c r="B93" i="18"/>
  <c r="B93" i="15"/>
  <c r="B93" i="14"/>
  <c r="B93" i="12"/>
  <c r="B93" i="16"/>
  <c r="B93" i="13"/>
  <c r="B86" i="5"/>
  <c r="L85" i="7"/>
  <c r="O84" i="7"/>
  <c r="AE84" i="7" s="1"/>
  <c r="E81" i="6"/>
  <c r="I91" i="19"/>
  <c r="J91" i="19" s="1"/>
  <c r="H91" i="19"/>
  <c r="I92" i="16"/>
  <c r="J92" i="16" s="1"/>
  <c r="H92" i="16"/>
  <c r="I93" i="18"/>
  <c r="J93" i="18" s="1"/>
  <c r="H93" i="18"/>
  <c r="I91" i="14"/>
  <c r="J91" i="14" s="1"/>
  <c r="H91" i="14"/>
  <c r="I91" i="15"/>
  <c r="J91" i="15" s="1"/>
  <c r="H91" i="15"/>
  <c r="L83" i="8"/>
  <c r="M80" i="8"/>
  <c r="N80" i="8"/>
  <c r="O80" i="8"/>
  <c r="H91" i="17"/>
  <c r="I91" i="17"/>
  <c r="J91" i="17" s="1"/>
  <c r="I94" i="20"/>
  <c r="J94" i="20" s="1"/>
  <c r="H94" i="20"/>
  <c r="I92" i="12"/>
  <c r="J92" i="12" s="1"/>
  <c r="H92" i="12"/>
  <c r="I94" i="13"/>
  <c r="J94" i="13" s="1"/>
  <c r="H94" i="13"/>
  <c r="AC88" i="4" l="1"/>
  <c r="AB88" i="4"/>
  <c r="AD87" i="4"/>
  <c r="AA89" i="4"/>
  <c r="K90" i="7"/>
  <c r="F87" i="7"/>
  <c r="I89" i="7"/>
  <c r="H87" i="7"/>
  <c r="C88" i="7"/>
  <c r="G88" i="7"/>
  <c r="K84" i="8"/>
  <c r="E87" i="7"/>
  <c r="J87" i="8"/>
  <c r="D90" i="7"/>
  <c r="R72" i="43"/>
  <c r="J92" i="39"/>
  <c r="K92" i="39"/>
  <c r="L92" i="39" s="1"/>
  <c r="M87" i="7"/>
  <c r="E82" i="6"/>
  <c r="M82" i="8" s="1"/>
  <c r="AB85" i="7"/>
  <c r="B94" i="20"/>
  <c r="A94" i="19"/>
  <c r="B94" i="39"/>
  <c r="B94" i="18"/>
  <c r="B94" i="17"/>
  <c r="B94" i="16"/>
  <c r="B94" i="15"/>
  <c r="B94" i="13"/>
  <c r="B94" i="12"/>
  <c r="B94" i="14"/>
  <c r="B87" i="5"/>
  <c r="O85" i="7"/>
  <c r="AE85" i="7" s="1"/>
  <c r="L86" i="7"/>
  <c r="E83" i="6" s="1"/>
  <c r="I92" i="19"/>
  <c r="J92" i="19" s="1"/>
  <c r="H92" i="19"/>
  <c r="N81" i="8"/>
  <c r="O81" i="8"/>
  <c r="M81" i="8"/>
  <c r="L84" i="8"/>
  <c r="I92" i="15"/>
  <c r="J92" i="15" s="1"/>
  <c r="H92" i="15"/>
  <c r="I93" i="16"/>
  <c r="J93" i="16" s="1"/>
  <c r="H93" i="16"/>
  <c r="I92" i="17"/>
  <c r="J92" i="17" s="1"/>
  <c r="H92" i="17"/>
  <c r="I92" i="14"/>
  <c r="J92" i="14" s="1"/>
  <c r="H92" i="14"/>
  <c r="I94" i="18"/>
  <c r="J94" i="18" s="1"/>
  <c r="H94" i="18"/>
  <c r="I95" i="20"/>
  <c r="J95" i="20" s="1"/>
  <c r="H95" i="20"/>
  <c r="I95" i="13"/>
  <c r="J95" i="13" s="1"/>
  <c r="H95" i="13"/>
  <c r="I93" i="12"/>
  <c r="J93" i="12" s="1"/>
  <c r="H93" i="12"/>
  <c r="AC89" i="4" l="1"/>
  <c r="AB89" i="4"/>
  <c r="AD88" i="4"/>
  <c r="AA90" i="4"/>
  <c r="C89" i="7"/>
  <c r="K91" i="7"/>
  <c r="G89" i="7"/>
  <c r="I90" i="7"/>
  <c r="H88" i="7"/>
  <c r="F88" i="7"/>
  <c r="J88" i="8"/>
  <c r="D91" i="7"/>
  <c r="K85" i="8"/>
  <c r="E88" i="7"/>
  <c r="AD85" i="7"/>
  <c r="O73" i="43"/>
  <c r="Q73" i="43" s="1"/>
  <c r="K93" i="39"/>
  <c r="L93" i="39" s="1"/>
  <c r="J93" i="39"/>
  <c r="M88" i="7"/>
  <c r="N82" i="8"/>
  <c r="O82" i="8"/>
  <c r="A95" i="19"/>
  <c r="B95" i="20"/>
  <c r="B95" i="39"/>
  <c r="B95" i="17"/>
  <c r="B95" i="18"/>
  <c r="B95" i="14"/>
  <c r="B95" i="12"/>
  <c r="B95" i="13"/>
  <c r="B95" i="15"/>
  <c r="B95" i="16"/>
  <c r="B88" i="5"/>
  <c r="O86" i="7"/>
  <c r="L87" i="7"/>
  <c r="E84" i="6" s="1"/>
  <c r="I93" i="19"/>
  <c r="J93" i="19" s="1"/>
  <c r="H93" i="19"/>
  <c r="L85" i="8"/>
  <c r="I95" i="18"/>
  <c r="J95" i="18" s="1"/>
  <c r="H95" i="18"/>
  <c r="I93" i="14"/>
  <c r="J93" i="14" s="1"/>
  <c r="H93" i="14"/>
  <c r="H94" i="16"/>
  <c r="I94" i="16"/>
  <c r="J94" i="16" s="1"/>
  <c r="O83" i="8"/>
  <c r="N83" i="8"/>
  <c r="M83" i="8"/>
  <c r="H93" i="17"/>
  <c r="I93" i="17"/>
  <c r="J93" i="17" s="1"/>
  <c r="I93" i="15"/>
  <c r="J93" i="15" s="1"/>
  <c r="H93" i="15"/>
  <c r="I96" i="20"/>
  <c r="J96" i="20" s="1"/>
  <c r="H96" i="20"/>
  <c r="I94" i="12"/>
  <c r="J94" i="12" s="1"/>
  <c r="H94" i="12"/>
  <c r="I96" i="13"/>
  <c r="J96" i="13" s="1"/>
  <c r="H96" i="13"/>
  <c r="AB90" i="4" l="1"/>
  <c r="AC90" i="4"/>
  <c r="AD89" i="4"/>
  <c r="AA91" i="4"/>
  <c r="K92" i="7"/>
  <c r="G90" i="7"/>
  <c r="I91" i="7"/>
  <c r="C90" i="7"/>
  <c r="F89" i="7"/>
  <c r="H89" i="7"/>
  <c r="K86" i="8"/>
  <c r="E89" i="7"/>
  <c r="J89" i="8"/>
  <c r="D92" i="7"/>
  <c r="R73" i="43"/>
  <c r="K94" i="39"/>
  <c r="L94" i="39" s="1"/>
  <c r="J94" i="39"/>
  <c r="M89" i="7"/>
  <c r="B96" i="20"/>
  <c r="A96" i="19"/>
  <c r="B96" i="18"/>
  <c r="B96" i="17"/>
  <c r="B96" i="16"/>
  <c r="B96" i="39"/>
  <c r="B96" i="15"/>
  <c r="B96" i="13"/>
  <c r="B96" i="12"/>
  <c r="B89" i="5"/>
  <c r="B96" i="14"/>
  <c r="O87" i="7"/>
  <c r="L88" i="7"/>
  <c r="E85" i="6" s="1"/>
  <c r="H94" i="19"/>
  <c r="I94" i="19"/>
  <c r="J94" i="19" s="1"/>
  <c r="H94" i="17"/>
  <c r="I94" i="17"/>
  <c r="J94" i="17" s="1"/>
  <c r="I96" i="18"/>
  <c r="J96" i="18" s="1"/>
  <c r="H96" i="18"/>
  <c r="N84" i="8"/>
  <c r="O84" i="8"/>
  <c r="M84" i="8"/>
  <c r="L86" i="8"/>
  <c r="H94" i="14"/>
  <c r="I94" i="14"/>
  <c r="J94" i="14" s="1"/>
  <c r="I94" i="15"/>
  <c r="J94" i="15" s="1"/>
  <c r="H94" i="15"/>
  <c r="H95" i="16"/>
  <c r="I95" i="16"/>
  <c r="J95" i="16" s="1"/>
  <c r="I97" i="20"/>
  <c r="J97" i="20" s="1"/>
  <c r="H97" i="20"/>
  <c r="I97" i="13"/>
  <c r="J97" i="13" s="1"/>
  <c r="H97" i="13"/>
  <c r="I95" i="12"/>
  <c r="J95" i="12" s="1"/>
  <c r="H95" i="12"/>
  <c r="AB91" i="4" l="1"/>
  <c r="AC91" i="4"/>
  <c r="AD90" i="4"/>
  <c r="AA92" i="4"/>
  <c r="G91" i="7"/>
  <c r="E90" i="7"/>
  <c r="H90" i="7"/>
  <c r="C91" i="7"/>
  <c r="K93" i="7"/>
  <c r="F90" i="7"/>
  <c r="I92" i="7"/>
  <c r="J90" i="8"/>
  <c r="D93" i="7"/>
  <c r="L89" i="7"/>
  <c r="E86" i="6" s="1"/>
  <c r="J95" i="39"/>
  <c r="K95" i="39"/>
  <c r="L95" i="39" s="1"/>
  <c r="M90" i="7"/>
  <c r="B97" i="39"/>
  <c r="B97" i="20"/>
  <c r="B97" i="18"/>
  <c r="B97" i="16"/>
  <c r="A97" i="19"/>
  <c r="B97" i="14"/>
  <c r="B97" i="12"/>
  <c r="B97" i="17"/>
  <c r="B97" i="13"/>
  <c r="B97" i="15"/>
  <c r="B90" i="5"/>
  <c r="O88" i="7"/>
  <c r="H95" i="19"/>
  <c r="I95" i="19"/>
  <c r="J95" i="19" s="1"/>
  <c r="H95" i="15"/>
  <c r="I95" i="15"/>
  <c r="J95" i="15" s="1"/>
  <c r="K87" i="8"/>
  <c r="I96" i="16"/>
  <c r="J96" i="16" s="1"/>
  <c r="H96" i="16"/>
  <c r="I97" i="18"/>
  <c r="J97" i="18" s="1"/>
  <c r="H97" i="18"/>
  <c r="L87" i="8"/>
  <c r="H95" i="14"/>
  <c r="I95" i="14"/>
  <c r="J95" i="14" s="1"/>
  <c r="I95" i="17"/>
  <c r="J95" i="17" s="1"/>
  <c r="H95" i="17"/>
  <c r="N85" i="8"/>
  <c r="M85" i="8"/>
  <c r="O85" i="8"/>
  <c r="I96" i="12"/>
  <c r="J96" i="12" s="1"/>
  <c r="H96" i="12"/>
  <c r="I98" i="20"/>
  <c r="J98" i="20" s="1"/>
  <c r="H98" i="20"/>
  <c r="I98" i="13"/>
  <c r="J98" i="13" s="1"/>
  <c r="H98" i="13"/>
  <c r="AC92" i="4" l="1"/>
  <c r="AB92" i="4"/>
  <c r="AD91" i="4"/>
  <c r="H91" i="7"/>
  <c r="K94" i="7"/>
  <c r="I93" i="7"/>
  <c r="F91" i="7"/>
  <c r="C92" i="7"/>
  <c r="G92" i="7"/>
  <c r="J91" i="8"/>
  <c r="D94" i="7"/>
  <c r="K88" i="8"/>
  <c r="E91" i="7"/>
  <c r="O89" i="7"/>
  <c r="K96" i="39"/>
  <c r="L96" i="39" s="1"/>
  <c r="J96" i="39"/>
  <c r="M91" i="7"/>
  <c r="B98" i="20"/>
  <c r="A98" i="19"/>
  <c r="B98" i="39"/>
  <c r="B98" i="18"/>
  <c r="B98" i="17"/>
  <c r="B98" i="16"/>
  <c r="B98" i="15"/>
  <c r="B98" i="13"/>
  <c r="B98" i="14"/>
  <c r="B91" i="5"/>
  <c r="B98" i="12"/>
  <c r="H96" i="19"/>
  <c r="I96" i="19"/>
  <c r="J96" i="19" s="1"/>
  <c r="I96" i="17"/>
  <c r="J96" i="17" s="1"/>
  <c r="H96" i="17"/>
  <c r="I97" i="16"/>
  <c r="J97" i="16" s="1"/>
  <c r="H97" i="16"/>
  <c r="L90" i="7"/>
  <c r="H96" i="14"/>
  <c r="I96" i="14"/>
  <c r="J96" i="14" s="1"/>
  <c r="H98" i="18"/>
  <c r="I98" i="18"/>
  <c r="J98" i="18" s="1"/>
  <c r="L88" i="8"/>
  <c r="O86" i="8"/>
  <c r="N86" i="8"/>
  <c r="M86" i="8"/>
  <c r="H96" i="15"/>
  <c r="I96" i="15"/>
  <c r="J96" i="15" s="1"/>
  <c r="I97" i="12"/>
  <c r="J97" i="12" s="1"/>
  <c r="H97" i="12"/>
  <c r="I99" i="13"/>
  <c r="J99" i="13" s="1"/>
  <c r="H99" i="13"/>
  <c r="I99" i="20"/>
  <c r="J99" i="20" s="1"/>
  <c r="H99" i="20"/>
  <c r="AD92" i="4" l="1"/>
  <c r="K95" i="7"/>
  <c r="C93" i="7"/>
  <c r="F92" i="7"/>
  <c r="G93" i="7"/>
  <c r="I94" i="7"/>
  <c r="H92" i="7"/>
  <c r="K89" i="8"/>
  <c r="E92" i="7"/>
  <c r="J92" i="8"/>
  <c r="D95" i="7"/>
  <c r="J97" i="39"/>
  <c r="K97" i="39"/>
  <c r="L97" i="39" s="1"/>
  <c r="M92" i="7"/>
  <c r="A99" i="19"/>
  <c r="B99" i="17"/>
  <c r="B99" i="20"/>
  <c r="B99" i="39"/>
  <c r="B99" i="18"/>
  <c r="B99" i="16"/>
  <c r="B99" i="14"/>
  <c r="B99" i="15"/>
  <c r="B99" i="12"/>
  <c r="B99" i="13"/>
  <c r="L91" i="7"/>
  <c r="O91" i="7" s="1"/>
  <c r="I97" i="19"/>
  <c r="J97" i="19" s="1"/>
  <c r="H97" i="19"/>
  <c r="I99" i="18"/>
  <c r="J99" i="18" s="1"/>
  <c r="H99" i="18"/>
  <c r="I97" i="17"/>
  <c r="J97" i="17" s="1"/>
  <c r="H97" i="17"/>
  <c r="L89" i="8"/>
  <c r="O90" i="7"/>
  <c r="E87" i="6"/>
  <c r="I97" i="15"/>
  <c r="J97" i="15" s="1"/>
  <c r="H97" i="15"/>
  <c r="I97" i="14"/>
  <c r="J97" i="14" s="1"/>
  <c r="H97" i="14"/>
  <c r="I98" i="16"/>
  <c r="J98" i="16" s="1"/>
  <c r="H98" i="16"/>
  <c r="I98" i="12"/>
  <c r="J98" i="12" s="1"/>
  <c r="H98" i="12"/>
  <c r="I95" i="7" l="1"/>
  <c r="G94" i="7"/>
  <c r="F93" i="7"/>
  <c r="H93" i="7"/>
  <c r="C94" i="7"/>
  <c r="K90" i="8"/>
  <c r="E93" i="7"/>
  <c r="K98" i="39"/>
  <c r="L98" i="39" s="1"/>
  <c r="J98" i="39"/>
  <c r="M93" i="7"/>
  <c r="L92" i="7"/>
  <c r="O92" i="7" s="1"/>
  <c r="E88" i="6"/>
  <c r="I98" i="19"/>
  <c r="J98" i="19" s="1"/>
  <c r="H98" i="19"/>
  <c r="M87" i="8"/>
  <c r="N87" i="8"/>
  <c r="O87" i="8"/>
  <c r="I99" i="16"/>
  <c r="J99" i="16" s="1"/>
  <c r="H99" i="16"/>
  <c r="I98" i="15"/>
  <c r="J98" i="15" s="1"/>
  <c r="H98" i="15"/>
  <c r="H98" i="17"/>
  <c r="I98" i="17"/>
  <c r="J98" i="17" s="1"/>
  <c r="L90" i="8"/>
  <c r="I98" i="14"/>
  <c r="J98" i="14" s="1"/>
  <c r="H98" i="14"/>
  <c r="I99" i="12"/>
  <c r="J99" i="12" s="1"/>
  <c r="H99" i="12"/>
  <c r="F94" i="7" l="1"/>
  <c r="C95" i="7"/>
  <c r="H94" i="7"/>
  <c r="G95" i="7"/>
  <c r="E94" i="7"/>
  <c r="K99" i="39"/>
  <c r="L99" i="39" s="1"/>
  <c r="J99" i="39"/>
  <c r="M94" i="7"/>
  <c r="E89" i="6"/>
  <c r="O89" i="8" s="1"/>
  <c r="N88" i="8"/>
  <c r="O88" i="8"/>
  <c r="M88" i="8"/>
  <c r="I99" i="19"/>
  <c r="J99" i="19" s="1"/>
  <c r="H99" i="19"/>
  <c r="I99" i="17"/>
  <c r="J99" i="17" s="1"/>
  <c r="H99" i="17"/>
  <c r="H99" i="14"/>
  <c r="I99" i="14"/>
  <c r="J99" i="14" s="1"/>
  <c r="H99" i="15"/>
  <c r="I99" i="15"/>
  <c r="J99" i="15" s="1"/>
  <c r="K91" i="8"/>
  <c r="L91" i="8"/>
  <c r="L93" i="7"/>
  <c r="F95" i="7" l="1"/>
  <c r="H95" i="7"/>
  <c r="K92" i="8"/>
  <c r="E95" i="7"/>
  <c r="M95" i="7"/>
  <c r="N89" i="8"/>
  <c r="M89" i="8"/>
  <c r="L92" i="8"/>
  <c r="O93" i="7"/>
  <c r="E90" i="6"/>
  <c r="L94" i="7"/>
  <c r="L95" i="7" l="1"/>
  <c r="O95" i="7" s="1"/>
  <c r="O94" i="7"/>
  <c r="E91" i="6"/>
  <c r="N90" i="8"/>
  <c r="M90" i="8"/>
  <c r="O90" i="8"/>
  <c r="E92" i="6" l="1"/>
  <c r="O91" i="8"/>
  <c r="N91" i="8"/>
  <c r="M91" i="8"/>
  <c r="N92" i="8" l="1"/>
  <c r="M92" i="8"/>
  <c r="O9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L13" authorId="0" shapeId="0" xr:uid="{00000000-0006-0000-0400-000001000000}">
      <text>
        <r>
          <rPr>
            <sz val="10"/>
            <color rgb="FF000000"/>
            <rFont val="Arial"/>
            <family val="2"/>
          </rPr>
          <t>This may include garden waste provided that a suitable value of DOC is used</t>
        </r>
      </text>
    </comment>
    <comment ref="L14" authorId="0" shapeId="0" xr:uid="{00000000-0006-0000-0400-000002000000}">
      <text>
        <r>
          <rPr>
            <sz val="10"/>
            <color rgb="FF000000"/>
            <rFont val="Arial"/>
            <family val="2"/>
          </rPr>
          <t>Garden and park waste and other moderately fast degrading waste</t>
        </r>
      </text>
    </comment>
    <comment ref="L17" authorId="0" shapeId="0" xr:uid="{00000000-0006-0000-0400-000003000000}">
      <text>
        <r>
          <rPr>
            <sz val="10"/>
            <color rgb="FF000000"/>
            <rFont val="Arial"/>
            <family val="2"/>
          </rPr>
          <t>Natural textiles such as wool and cotton. The default DOC value assumes 40% of textiles are synthetic materials that do not contain DOC.</t>
        </r>
      </text>
    </comment>
    <comment ref="L21" authorId="0" shapeId="0" xr:uid="{00000000-0006-0000-0400-000004000000}">
      <text>
        <r>
          <rPr>
            <sz val="10"/>
            <color rgb="FF000000"/>
            <rFont val="Arial"/>
            <family val="2"/>
          </rPr>
          <t>The composition of industrial waste will vary significantly by country. This DOC value should match the amounts entered (see guidelines).</t>
        </r>
      </text>
    </comment>
    <comment ref="L27" authorId="0" shapeId="0" xr:uid="{00000000-0006-0000-0400-000005000000}">
      <text>
        <r>
          <rPr>
            <sz val="10"/>
            <color rgb="FF000000"/>
            <rFont val="Arial"/>
            <family val="2"/>
          </rPr>
          <t>This may include garden waste provided that a suitable value of DOC is used</t>
        </r>
      </text>
    </comment>
    <comment ref="L28" authorId="0" shapeId="0" xr:uid="{00000000-0006-0000-0400-000006000000}">
      <text>
        <r>
          <rPr>
            <sz val="10"/>
            <color rgb="FF000000"/>
            <rFont val="Arial"/>
            <family val="2"/>
          </rPr>
          <t>Garden and park waste and other moderately fast degrading waste</t>
        </r>
      </text>
    </comment>
    <comment ref="L31" authorId="0" shapeId="0" xr:uid="{00000000-0006-0000-0400-000007000000}">
      <text>
        <r>
          <rPr>
            <sz val="10"/>
            <color rgb="FF000000"/>
            <rFont val="Arial"/>
            <family val="2"/>
          </rPr>
          <t>Natural textiles such as wool and cotton. Synthetic textiles are assumed not to contain DOC</t>
        </r>
      </text>
    </comment>
    <comment ref="L35" authorId="0" shapeId="0" xr:uid="{00000000-0006-0000-0400-000008000000}">
      <text>
        <r>
          <rPr>
            <sz val="10"/>
            <color rgb="FF000000"/>
            <rFont val="Arial"/>
            <family val="2"/>
          </rPr>
          <t>The composition of industrial waste will vary significantly by country. This DOC value should match the amounts entered (see guidelines).</t>
        </r>
      </text>
    </comment>
    <comment ref="B37" authorId="0" shapeId="0" xr:uid="{00000000-0006-0000-0400-000009000000}">
      <text>
        <r>
          <rPr>
            <sz val="10"/>
            <color rgb="FF000000"/>
            <rFont val="Arial"/>
            <family val="2"/>
          </rPr>
          <t>This is the average time before anaerobic decay begins - usually assumed to be a few months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16" authorId="0" shapeId="0" xr:uid="{00000000-0006-0000-0D00-000001000000}">
      <text>
        <r>
          <rPr>
            <sz val="10"/>
            <color rgb="FF000000"/>
            <rFont val="Arial"/>
            <family val="2"/>
          </rPr>
          <t xml:space="preserve">% of waste to site type:  Enter value for % by waste  to site type here (as a start) to quickly fill-in a fixed % by site type for all years.
</t>
        </r>
      </text>
    </comment>
    <comment ref="E16" authorId="0" shapeId="0" xr:uid="{00000000-0006-0000-0D00-000002000000}">
      <text>
        <r>
          <rPr>
            <sz val="10"/>
            <color rgb="FF000000"/>
            <rFont val="Arial"/>
            <family val="2"/>
          </rPr>
          <t xml:space="preserve">% of waste to site type:  Enter value for % by waste  to site type here (as a start) to quickly fill-in a fixed % by site type for all years.
</t>
        </r>
      </text>
    </comment>
    <comment ref="G16" authorId="0" shapeId="0" xr:uid="{00000000-0006-0000-0D00-000003000000}">
      <text>
        <r>
          <rPr>
            <sz val="10"/>
            <color rgb="FF000000"/>
            <rFont val="Arial"/>
            <family val="2"/>
          </rPr>
          <t>% of waste to site type:  Enter value for % by waste  to site type here (as a start) to quickly fill-in a fixed % by site type for all years.</t>
        </r>
      </text>
    </comment>
    <comment ref="I16" authorId="0" shapeId="0" xr:uid="{00000000-0006-0000-0D00-000004000000}">
      <text>
        <r>
          <rPr>
            <sz val="10"/>
            <color rgb="FF000000"/>
            <rFont val="Arial"/>
            <family val="2"/>
          </rPr>
          <t xml:space="preserve">% of waste to site type:  Enter value for % by waste  to site type here (as a start) to quickly fill-in a fixed % by site type for all years.
</t>
        </r>
      </text>
    </comment>
    <comment ref="J16" authorId="0" shapeId="0" xr:uid="{00000000-0006-0000-0D00-000005000000}">
      <text>
        <r>
          <rPr>
            <sz val="10"/>
            <color rgb="FF000000"/>
            <rFont val="Arial"/>
            <family val="2"/>
          </rPr>
          <t xml:space="preserve">% of waste to site type:  Enter value for % by waste  to site type here (as a start) to quickly fill-in a fixed % by site type for all years.
</t>
        </r>
      </text>
    </comment>
    <comment ref="K16" authorId="0" shapeId="0" xr:uid="{00000000-0006-0000-0D00-000006000000}">
      <text>
        <r>
          <rPr>
            <sz val="10"/>
            <color rgb="FF000000"/>
            <rFont val="Arial"/>
            <family val="2"/>
          </rPr>
          <t xml:space="preserve">% of waste to site type:  Enter value for % by waste  to site type here (as a start) to quickly fill-in a fixed % by site type for all years.
</t>
        </r>
      </text>
    </comment>
    <comment ref="M16" authorId="0" shapeId="0" xr:uid="{00000000-0006-0000-0D00-000007000000}">
      <text>
        <r>
          <rPr>
            <sz val="10"/>
            <color rgb="FF000000"/>
            <rFont val="Arial"/>
            <family val="2"/>
          </rPr>
          <t xml:space="preserve">% of waste to site type:  Enter value for % by waste  to site type here (as a start) to quickly fill-in a fixed % by site type for all years.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G9" authorId="0" shapeId="0" xr:uid="{00000000-0006-0000-0E00-000001000000}">
      <text>
        <r>
          <rPr>
            <sz val="10"/>
            <color rgb="FF000000"/>
            <rFont val="Arial"/>
            <family val="2"/>
          </rPr>
          <t>This should be the composition of the waste entering the disposal sites, after any removal of material for recycling etc.
Other categories, e.g. street sweepings, should be re-categorised into the columns below (see guidance).</t>
        </r>
      </text>
    </comment>
    <comment ref="C10" authorId="0" shapeId="0" xr:uid="{00000000-0006-0000-0E00-000002000000}">
      <text>
        <r>
          <rPr>
            <sz val="10"/>
            <color rgb="FF000000"/>
            <rFont val="Arial"/>
            <family val="2"/>
          </rPr>
          <t xml:space="preserve">Enter the population for which waste collection is organised (could be urban population)
</t>
        </r>
      </text>
    </comment>
    <comment ref="F10" authorId="0" shapeId="0" xr:uid="{00000000-0006-0000-0E00-000003000000}">
      <text>
        <r>
          <rPr>
            <sz val="10"/>
            <color rgb="FF000000"/>
            <rFont val="Arial"/>
            <family val="2"/>
          </rPr>
          <t>Enter the percentage of waste generated which goes to solid waste disposal sites</t>
        </r>
      </text>
    </comment>
    <comment ref="M10" authorId="0" shapeId="0" xr:uid="{00000000-0006-0000-0E00-000004000000}">
      <text>
        <r>
          <rPr>
            <sz val="10"/>
            <color rgb="FF000000"/>
            <rFont val="Arial"/>
            <family val="2"/>
          </rPr>
          <t xml:space="preserve">Inert waste, i.e. not containing degradable organic carbon, e.g. glass, metal etc. (DOC=0)
</t>
        </r>
      </text>
    </comment>
    <comment ref="U10" authorId="0" shapeId="0" xr:uid="{00000000-0006-0000-0E00-000005000000}">
      <text>
        <r>
          <rPr>
            <sz val="10"/>
            <color rgb="FF000000"/>
            <rFont val="Arial"/>
            <family val="2"/>
          </rPr>
          <t>Enter the percentage of waste generated which goes to solid waste disposal sites</t>
        </r>
      </text>
    </comment>
    <comment ref="E11" authorId="0" shapeId="0" xr:uid="{00000000-0006-0000-0E00-000006000000}">
      <text>
        <r>
          <rPr>
            <sz val="10"/>
            <color rgb="FF000000"/>
            <rFont val="Arial"/>
            <family val="2"/>
          </rPr>
          <t xml:space="preserve">1 gigagram (Gg) is 1000 tonnes
</t>
        </r>
      </text>
    </comment>
    <comment ref="T11" authorId="0" shapeId="0" xr:uid="{00000000-0006-0000-0E00-000007000000}">
      <text>
        <r>
          <rPr>
            <sz val="10"/>
            <color rgb="FF000000"/>
            <rFont val="Arial"/>
            <family val="2"/>
          </rPr>
          <t xml:space="preserve">1 gigagram (Gg) is 1000 tonnes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K9" authorId="0" shapeId="0" xr:uid="{00000000-0006-0000-0F00-000001000000}">
      <text>
        <r>
          <rPr>
            <sz val="10"/>
            <color rgb="FF000000"/>
            <rFont val="Arial"/>
            <family val="2"/>
          </rPr>
          <t xml:space="preserve">Inert waste are wastes that do not contain degradable organic carbon (i.e., DOC=0).   E.g., plastic, glass, metal etc. 
</t>
        </r>
      </text>
    </comment>
    <comment ref="C10" authorId="0" shapeId="0" xr:uid="{00000000-0006-0000-0F00-000002000000}">
      <text>
        <r>
          <rPr>
            <sz val="10"/>
            <color rgb="FF000000"/>
            <rFont val="Arial"/>
            <family val="2"/>
          </rPr>
          <t xml:space="preserve">1 gigagram (Gg) is 1000 tonnes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C11" authorId="0" shapeId="0" xr:uid="{00000000-0006-0000-1000-000001000000}">
      <text>
        <r>
          <rPr>
            <sz val="10"/>
            <color rgb="FF000000"/>
            <rFont val="Arial"/>
            <family val="2"/>
          </rPr>
          <t xml:space="preserve">1 gigagram (Gg) is 1000 tonnes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C10" authorId="0" shapeId="0" xr:uid="{00000000-0006-0000-1300-000001000000}">
      <text>
        <r>
          <rPr>
            <sz val="10"/>
            <color rgb="FF000000"/>
            <rFont val="Arial"/>
            <family val="2"/>
          </rPr>
          <t xml:space="preserve">1 gigagram (Gg) is 1000 tonnes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C14" authorId="0" shapeId="0" xr:uid="{00000000-0006-0000-1400-000001000000}">
      <text>
        <r>
          <rPr>
            <sz val="10"/>
            <color rgb="FF000000"/>
            <rFont val="Arial"/>
            <family val="2"/>
          </rPr>
          <t xml:space="preserve">1 gigagram (Gg) is 1000 tonnes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AE7" authorId="0" shapeId="0" xr:uid="{00000000-0006-0000-1600-000001000000}">
      <text>
        <r>
          <rPr>
            <sz val="10"/>
            <color rgb="FF000000"/>
            <rFont val="Arial"/>
            <family val="2"/>
          </rPr>
          <t>Includes plastic, metal, glass, ash, and other inert material (i.e., material with DOC=0).</t>
        </r>
      </text>
    </comment>
    <comment ref="AF11" authorId="0" shapeId="0" xr:uid="{00000000-0006-0000-1600-000002000000}">
      <text>
        <r>
          <rPr>
            <sz val="10"/>
            <color rgb="FF000000"/>
            <rFont val="Arial"/>
            <family val="2"/>
          </rPr>
          <t xml:space="preserve">No data; defulat is average of all available regional data.
</t>
        </r>
      </text>
    </comment>
    <comment ref="AG11" authorId="0" shapeId="0" xr:uid="{00000000-0006-0000-1600-000003000000}">
      <text>
        <r>
          <rPr>
            <sz val="10"/>
            <color rgb="FF000000"/>
            <rFont val="Arial"/>
            <family val="2"/>
          </rPr>
          <t xml:space="preserve">No data; defulat is average of all available regional data.
</t>
        </r>
      </text>
    </comment>
    <comment ref="G16" authorId="0" shapeId="0" xr:uid="{00000000-0006-0000-1600-000004000000}">
      <text>
        <r>
          <rPr>
            <sz val="10"/>
            <color rgb="FF000000"/>
            <rFont val="Arial"/>
            <family val="2"/>
          </rPr>
          <t>This cell records which climate zone is selected in the drop-down box on the parameter sheet.</t>
        </r>
      </text>
    </comment>
    <comment ref="O19" authorId="0" shapeId="0" xr:uid="{00000000-0006-0000-1600-000005000000}">
      <text>
        <r>
          <rPr>
            <sz val="10"/>
            <color rgb="FF000000"/>
            <rFont val="Arial"/>
            <family val="2"/>
          </rPr>
          <t xml:space="preserve">Cell records waste type DOC selection from parameters worksheet.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O11" authorId="0" shapeId="0" xr:uid="{00000000-0006-0000-1700-000001000000}">
      <text>
        <r>
          <rPr>
            <sz val="10"/>
            <color rgb="FF000000"/>
            <rFont val="Arial"/>
            <family val="2"/>
          </rPr>
          <t>Final summation. Adds the methane produced from the different materials and subtracts the methane recovery. Finally it subtracts the methane oxidation in the top layer. Equation 10 on the Theory sheet.</t>
        </r>
      </text>
    </comment>
    <comment ref="C13" authorId="0" shapeId="0" xr:uid="{00000000-0006-0000-1700-000002000000}">
      <text>
        <r>
          <rPr>
            <sz val="10"/>
            <color rgb="FF000000"/>
            <rFont val="Arial"/>
            <family val="2"/>
          </rPr>
          <t xml:space="preserve">1 gigagram (Gg) is 1000 tonnes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authors>
  <commentList>
    <comment ref="I7" authorId="0" shapeId="0" xr:uid="{00000000-0006-0000-1800-000001000000}">
      <text>
        <r>
          <rPr>
            <sz val="10"/>
            <color rgb="FF000000"/>
            <rFont val="Arial"/>
            <family val="2"/>
          </rPr>
          <t>Transferred from parameter sheet</t>
        </r>
      </text>
    </comment>
    <comment ref="I8" authorId="0" shapeId="0" xr:uid="{00000000-0006-0000-1800-000002000000}">
      <text>
        <r>
          <rPr>
            <sz val="10"/>
            <color rgb="FF000000"/>
            <rFont val="Arial"/>
            <family val="2"/>
          </rPr>
          <t>Transferred from parameter sheet</t>
        </r>
      </text>
    </comment>
    <comment ref="I10" authorId="0" shapeId="0" xr:uid="{00000000-0006-0000-1800-000003000000}">
      <text>
        <r>
          <rPr>
            <sz val="10"/>
            <color rgb="FF000000"/>
            <rFont val="Arial"/>
            <family val="2"/>
          </rPr>
          <t xml:space="preserve">Calculates e^-k for use in columns H and I
</t>
        </r>
      </text>
    </comment>
    <comment ref="I11" authorId="0" shapeId="0" xr:uid="{00000000-0006-0000-1800-000004000000}">
      <text>
        <r>
          <rPr>
            <sz val="10"/>
            <color rgb="FF000000"/>
            <rFont val="Arial"/>
            <family val="2"/>
          </rPr>
          <t>Zero delay is equivalent to average decomposition start at beginning of month 7 (half way through the first year of deposition)</t>
        </r>
      </text>
    </comment>
    <comment ref="I12" authorId="0" shapeId="0" xr:uid="{00000000-0006-0000-1800-000005000000}">
      <text>
        <r>
          <rPr>
            <sz val="10"/>
            <color rgb="FF000000"/>
            <rFont val="Arial"/>
            <family val="2"/>
          </rPr>
          <t xml:space="preserve">Calculates e^-k*((13-M)/12) for use in columns F and G.
</t>
        </r>
      </text>
    </comment>
    <comment ref="C15" authorId="0" shapeId="0" xr:uid="{00000000-0006-0000-1800-000006000000}">
      <text>
        <r>
          <rPr>
            <sz val="10"/>
            <color rgb="FF000000"/>
            <rFont val="Arial"/>
            <family val="2"/>
          </rPr>
          <t>Transferred from activity sheet</t>
        </r>
      </text>
    </comment>
    <comment ref="D15" authorId="0" shapeId="0" xr:uid="{00000000-0006-0000-1800-000007000000}">
      <text>
        <r>
          <rPr>
            <sz val="10"/>
            <color rgb="FF000000"/>
            <rFont val="Arial"/>
            <family val="2"/>
          </rPr>
          <t xml:space="preserve">Methane correction factor from MCF sheet
</t>
        </r>
      </text>
    </comment>
    <comment ref="E15" authorId="0" shapeId="0" xr:uid="{00000000-0006-0000-1800-000008000000}">
      <text>
        <r>
          <rPr>
            <sz val="10"/>
            <color rgb="FF000000"/>
            <rFont val="Arial"/>
            <family val="2"/>
          </rPr>
          <t>Calculates the mass of DOC in the deposited material which will actually degrade in the SWDS. Equation 4 on the Theory sheet.</t>
        </r>
      </text>
    </comment>
    <comment ref="F15" authorId="0" shapeId="0" xr:uid="{00000000-0006-0000-1800-000009000000}">
      <text>
        <r>
          <rPr>
            <sz val="10"/>
            <color rgb="FF000000"/>
            <rFont val="Arial"/>
            <family val="2"/>
          </rPr>
          <t>Calculates the mass of DDOC from material deposited in each year which is left in the SWDS at the end of the year. Equation 5 on the Theory sheet.</t>
        </r>
      </text>
    </comment>
    <comment ref="G15" authorId="0" shapeId="0" xr:uid="{00000000-0006-0000-1800-00000A000000}">
      <text>
        <r>
          <rPr>
            <sz val="10"/>
            <color rgb="FF000000"/>
            <rFont val="Arial"/>
            <family val="2"/>
          </rPr>
          <t xml:space="preserve">Calculates the amount of DDOCm from material deposited each year, which is decomposed to methane and carbon dioxide in the deposition year. Equation 6 on the Theory sheet.
</t>
        </r>
      </text>
    </comment>
    <comment ref="H15" authorId="0" shapeId="0" xr:uid="{00000000-0006-0000-1800-00000B000000}">
      <text>
        <r>
          <rPr>
            <sz val="10"/>
            <color rgb="FF000000"/>
            <rFont val="Arial"/>
            <family val="2"/>
          </rPr>
          <t>Calculates the total amount of DDOCm left not decomposed in the SWDS at the end of the year. Equation 7 on the Theory sheet.</t>
        </r>
      </text>
    </comment>
    <comment ref="I15" authorId="0" shapeId="0" xr:uid="{00000000-0006-0000-1800-00000C000000}">
      <text>
        <r>
          <rPr>
            <sz val="10"/>
            <color rgb="FF000000"/>
            <rFont val="Arial"/>
            <family val="2"/>
          </rPr>
          <t>Calculates the total mass of DDOC dedomposed to methane and carbon dioxide each year. Equation 8 on the Theory sheet.</t>
        </r>
      </text>
    </comment>
    <comment ref="J15" authorId="0" shapeId="0" xr:uid="{00000000-0006-0000-1800-00000D000000}">
      <text>
        <r>
          <rPr>
            <sz val="10"/>
            <color rgb="FF000000"/>
            <rFont val="Arial"/>
            <family val="2"/>
          </rPr>
          <t>Calculates the mass of methane formed from DDOCm decomposed. Equation 9 on the Theory sheet.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authors>
  <commentList>
    <comment ref="I7" authorId="0" shapeId="0" xr:uid="{00000000-0006-0000-1900-000001000000}">
      <text>
        <r>
          <rPr>
            <sz val="10"/>
            <color rgb="FF000000"/>
            <rFont val="Arial"/>
            <family val="2"/>
          </rPr>
          <t>Transferred from parameter sheet</t>
        </r>
      </text>
    </comment>
    <comment ref="I8" authorId="0" shapeId="0" xr:uid="{00000000-0006-0000-1900-000002000000}">
      <text>
        <r>
          <rPr>
            <sz val="10"/>
            <color rgb="FF000000"/>
            <rFont val="Arial"/>
            <family val="2"/>
          </rPr>
          <t>Transferred from parameter sheet</t>
        </r>
      </text>
    </comment>
    <comment ref="I10" authorId="0" shapeId="0" xr:uid="{00000000-0006-0000-1900-000003000000}">
      <text>
        <r>
          <rPr>
            <sz val="10"/>
            <color rgb="FF000000"/>
            <rFont val="Arial"/>
            <family val="2"/>
          </rPr>
          <t xml:space="preserve">Calculates e^-k for use in columns H and I
</t>
        </r>
      </text>
    </comment>
    <comment ref="I11" authorId="0" shapeId="0" xr:uid="{00000000-0006-0000-1900-000004000000}">
      <text>
        <r>
          <rPr>
            <sz val="10"/>
            <color rgb="FF000000"/>
            <rFont val="Arial"/>
            <family val="2"/>
          </rPr>
          <t>Zero delay is equivalent to average decomposition start at beginning of month 7 (half way through the first year of deposition)</t>
        </r>
      </text>
    </comment>
    <comment ref="I12" authorId="0" shapeId="0" xr:uid="{00000000-0006-0000-1900-000005000000}">
      <text>
        <r>
          <rPr>
            <sz val="10"/>
            <color rgb="FF000000"/>
            <rFont val="Arial"/>
            <family val="2"/>
          </rPr>
          <t xml:space="preserve">Calculates e^-k*((13-M)/12) for use in columns F and G.
</t>
        </r>
      </text>
    </comment>
    <comment ref="C15" authorId="0" shapeId="0" xr:uid="{00000000-0006-0000-1900-000006000000}">
      <text>
        <r>
          <rPr>
            <sz val="10"/>
            <color rgb="FF000000"/>
            <rFont val="Arial"/>
            <family val="2"/>
          </rPr>
          <t>Transferred from activity sheet</t>
        </r>
      </text>
    </comment>
    <comment ref="D15" authorId="0" shapeId="0" xr:uid="{00000000-0006-0000-1900-000007000000}">
      <text>
        <r>
          <rPr>
            <sz val="10"/>
            <color rgb="FF000000"/>
            <rFont val="Arial"/>
            <family val="2"/>
          </rPr>
          <t xml:space="preserve">Methane correction factor from MCF sheet
</t>
        </r>
      </text>
    </comment>
    <comment ref="E15" authorId="0" shapeId="0" xr:uid="{00000000-0006-0000-1900-000008000000}">
      <text>
        <r>
          <rPr>
            <sz val="10"/>
            <color rgb="FF000000"/>
            <rFont val="Arial"/>
            <family val="2"/>
          </rPr>
          <t>Calculates the mass of DOC in the deposited material which will actually degrade in the SWDS. Equation 4 on the Theory sheet.</t>
        </r>
      </text>
    </comment>
    <comment ref="F15" authorId="0" shapeId="0" xr:uid="{00000000-0006-0000-1900-000009000000}">
      <text>
        <r>
          <rPr>
            <sz val="10"/>
            <color rgb="FF000000"/>
            <rFont val="Arial"/>
            <family val="2"/>
          </rPr>
          <t>Calculates the mass of DDOC from material deposited in each year which is left in the SWDS at the end of the year. Equation 5 on the Theory sheet.</t>
        </r>
      </text>
    </comment>
    <comment ref="G15" authorId="0" shapeId="0" xr:uid="{00000000-0006-0000-1900-00000A000000}">
      <text>
        <r>
          <rPr>
            <sz val="10"/>
            <color rgb="FF000000"/>
            <rFont val="Arial"/>
            <family val="2"/>
          </rPr>
          <t xml:space="preserve">Calculates the amount of DDOCm from material deposited each year, which is decomposed to methane and carbon dioxide in the deposition year. Equation 6 on the Theory sheet.
</t>
        </r>
      </text>
    </comment>
    <comment ref="H15" authorId="0" shapeId="0" xr:uid="{00000000-0006-0000-1900-00000B000000}">
      <text>
        <r>
          <rPr>
            <sz val="10"/>
            <color rgb="FF000000"/>
            <rFont val="Arial"/>
            <family val="2"/>
          </rPr>
          <t>Calculates the total amount of DDOCm left not decomposed in the SWDS at the end of the year. Equation 7 on the Theory sheet.</t>
        </r>
      </text>
    </comment>
    <comment ref="I15" authorId="0" shapeId="0" xr:uid="{00000000-0006-0000-1900-00000C000000}">
      <text>
        <r>
          <rPr>
            <sz val="10"/>
            <color rgb="FF000000"/>
            <rFont val="Arial"/>
            <family val="2"/>
          </rPr>
          <t>Calculates the total mass of DDOC dedomposed to methane and carbon dioxide each year. Equation 8 on the Theory sheet.</t>
        </r>
      </text>
    </comment>
    <comment ref="J15" authorId="0" shapeId="0" xr:uid="{00000000-0006-0000-1900-00000D000000}">
      <text>
        <r>
          <rPr>
            <sz val="10"/>
            <color rgb="FF000000"/>
            <rFont val="Arial"/>
            <family val="2"/>
          </rPr>
          <t>Calculates the mass of methane formed from DDOCm decomposed. Equation 9 on the Theory sheet.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
  </authors>
  <commentList>
    <comment ref="I7" authorId="0" shapeId="0" xr:uid="{00000000-0006-0000-1A00-000001000000}">
      <text>
        <r>
          <rPr>
            <sz val="10"/>
            <color rgb="FF000000"/>
            <rFont val="Arial"/>
            <family val="2"/>
          </rPr>
          <t>Transferred from parameter sheet</t>
        </r>
      </text>
    </comment>
    <comment ref="I8" authorId="0" shapeId="0" xr:uid="{00000000-0006-0000-1A00-000002000000}">
      <text>
        <r>
          <rPr>
            <sz val="10"/>
            <color rgb="FF000000"/>
            <rFont val="Arial"/>
            <family val="2"/>
          </rPr>
          <t>Transferred from parameter sheet</t>
        </r>
      </text>
    </comment>
    <comment ref="I10" authorId="0" shapeId="0" xr:uid="{00000000-0006-0000-1A00-000003000000}">
      <text>
        <r>
          <rPr>
            <sz val="10"/>
            <color rgb="FF000000"/>
            <rFont val="Arial"/>
            <family val="2"/>
          </rPr>
          <t xml:space="preserve">Calculates e^-k for use in columns H and I
</t>
        </r>
      </text>
    </comment>
    <comment ref="I11" authorId="0" shapeId="0" xr:uid="{00000000-0006-0000-1A00-000004000000}">
      <text>
        <r>
          <rPr>
            <sz val="10"/>
            <color rgb="FF000000"/>
            <rFont val="Arial"/>
            <family val="2"/>
          </rPr>
          <t>Zero delay is equivalent to average decomposition start at beginning of month 7 (half way through the first year of deposition)</t>
        </r>
      </text>
    </comment>
    <comment ref="I12" authorId="0" shapeId="0" xr:uid="{00000000-0006-0000-1A00-000005000000}">
      <text>
        <r>
          <rPr>
            <sz val="10"/>
            <color rgb="FF000000"/>
            <rFont val="Arial"/>
            <family val="2"/>
          </rPr>
          <t xml:space="preserve">Calculates e^-k*((13-M)/12) for use in columns F and G.
</t>
        </r>
      </text>
    </comment>
    <comment ref="C15" authorId="0" shapeId="0" xr:uid="{00000000-0006-0000-1A00-000006000000}">
      <text>
        <r>
          <rPr>
            <sz val="10"/>
            <color rgb="FF000000"/>
            <rFont val="Arial"/>
            <family val="2"/>
          </rPr>
          <t>Transferred from activity sheet</t>
        </r>
      </text>
    </comment>
    <comment ref="D15" authorId="0" shapeId="0" xr:uid="{00000000-0006-0000-1A00-000007000000}">
      <text>
        <r>
          <rPr>
            <sz val="10"/>
            <color rgb="FF000000"/>
            <rFont val="Arial"/>
            <family val="2"/>
          </rPr>
          <t xml:space="preserve">Methane correction factor from MCF sheet
</t>
        </r>
      </text>
    </comment>
    <comment ref="E15" authorId="0" shapeId="0" xr:uid="{00000000-0006-0000-1A00-000008000000}">
      <text>
        <r>
          <rPr>
            <sz val="10"/>
            <color rgb="FF000000"/>
            <rFont val="Arial"/>
            <family val="2"/>
          </rPr>
          <t>Calculates the mass of DOC in the deposited material which will actually degrade in the SWDS. Equation 4 on the Theory sheet.</t>
        </r>
      </text>
    </comment>
    <comment ref="F15" authorId="0" shapeId="0" xr:uid="{00000000-0006-0000-1A00-000009000000}">
      <text>
        <r>
          <rPr>
            <sz val="10"/>
            <color rgb="FF000000"/>
            <rFont val="Arial"/>
            <family val="2"/>
          </rPr>
          <t>Calculates the mass of DDOC from material deposited in each year which is left in the SWDS at the end of the year. Equation 5 on the Theory sheet.</t>
        </r>
      </text>
    </comment>
    <comment ref="G15" authorId="0" shapeId="0" xr:uid="{00000000-0006-0000-1A00-00000A000000}">
      <text>
        <r>
          <rPr>
            <sz val="10"/>
            <color rgb="FF000000"/>
            <rFont val="Arial"/>
            <family val="2"/>
          </rPr>
          <t xml:space="preserve">Calculates the amount of DDOCm from material deposited each year, which is decomposed to methane and carbon dioxide in the deposition year. Equation 6 on the Theory sheet.
</t>
        </r>
      </text>
    </comment>
    <comment ref="H15" authorId="0" shapeId="0" xr:uid="{00000000-0006-0000-1A00-00000B000000}">
      <text>
        <r>
          <rPr>
            <sz val="10"/>
            <color rgb="FF000000"/>
            <rFont val="Arial"/>
            <family val="2"/>
          </rPr>
          <t>Calculates the total amount of DDOCm left not decomposed in the SWDS at the end of the year. Equation 7 on the Theory sheet.</t>
        </r>
      </text>
    </comment>
    <comment ref="I15" authorId="0" shapeId="0" xr:uid="{00000000-0006-0000-1A00-00000C000000}">
      <text>
        <r>
          <rPr>
            <sz val="10"/>
            <color rgb="FF000000"/>
            <rFont val="Arial"/>
            <family val="2"/>
          </rPr>
          <t>Calculates the total mass of DDOC dedomposed to methane and carbon dioxide each year. Equation 8 on the Theory sheet.</t>
        </r>
      </text>
    </comment>
    <comment ref="J15" authorId="0" shapeId="0" xr:uid="{00000000-0006-0000-1A00-00000D000000}">
      <text>
        <r>
          <rPr>
            <sz val="10"/>
            <color rgb="FF000000"/>
            <rFont val="Arial"/>
            <family val="2"/>
          </rPr>
          <t>Calculates the mass of methane formed from DDOCm decomposed. Equation 9 on the Theory sheet.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
  </authors>
  <commentList>
    <comment ref="I7" authorId="0" shapeId="0" xr:uid="{00000000-0006-0000-1B00-000001000000}">
      <text>
        <r>
          <rPr>
            <sz val="10"/>
            <color rgb="FF000000"/>
            <rFont val="Arial"/>
            <family val="2"/>
          </rPr>
          <t>Transferred from parameter sheet</t>
        </r>
      </text>
    </comment>
    <comment ref="I8" authorId="0" shapeId="0" xr:uid="{00000000-0006-0000-1B00-000002000000}">
      <text>
        <r>
          <rPr>
            <sz val="10"/>
            <color rgb="FF000000"/>
            <rFont val="Arial"/>
            <family val="2"/>
          </rPr>
          <t>Transferred from parameter sheet</t>
        </r>
      </text>
    </comment>
    <comment ref="I10" authorId="0" shapeId="0" xr:uid="{00000000-0006-0000-1B00-000003000000}">
      <text>
        <r>
          <rPr>
            <sz val="10"/>
            <color rgb="FF000000"/>
            <rFont val="Arial"/>
            <family val="2"/>
          </rPr>
          <t xml:space="preserve">Calculates e^-k for use in columns H and I
</t>
        </r>
      </text>
    </comment>
    <comment ref="I11" authorId="0" shapeId="0" xr:uid="{00000000-0006-0000-1B00-000004000000}">
      <text>
        <r>
          <rPr>
            <sz val="10"/>
            <color rgb="FF000000"/>
            <rFont val="Arial"/>
            <family val="2"/>
          </rPr>
          <t>Zero delay is equivalent to average decomposition start at beginning of month 7 (half way through the first year of deposition)</t>
        </r>
      </text>
    </comment>
    <comment ref="I12" authorId="0" shapeId="0" xr:uid="{00000000-0006-0000-1B00-000005000000}">
      <text>
        <r>
          <rPr>
            <sz val="10"/>
            <color rgb="FF000000"/>
            <rFont val="Arial"/>
            <family val="2"/>
          </rPr>
          <t xml:space="preserve">Calculates e^-k*((13-M)/12) for use in columns F and G.
</t>
        </r>
      </text>
    </comment>
    <comment ref="C15" authorId="0" shapeId="0" xr:uid="{00000000-0006-0000-1B00-000006000000}">
      <text>
        <r>
          <rPr>
            <sz val="10"/>
            <color rgb="FF000000"/>
            <rFont val="Arial"/>
            <family val="2"/>
          </rPr>
          <t>Transferred from activity sheet</t>
        </r>
      </text>
    </comment>
    <comment ref="D15" authorId="0" shapeId="0" xr:uid="{00000000-0006-0000-1B00-000007000000}">
      <text>
        <r>
          <rPr>
            <sz val="10"/>
            <color rgb="FF000000"/>
            <rFont val="Arial"/>
            <family val="2"/>
          </rPr>
          <t xml:space="preserve">Methane correction factor from MCF sheet
</t>
        </r>
      </text>
    </comment>
    <comment ref="E15" authorId="0" shapeId="0" xr:uid="{00000000-0006-0000-1B00-000008000000}">
      <text>
        <r>
          <rPr>
            <sz val="10"/>
            <color rgb="FF000000"/>
            <rFont val="Arial"/>
            <family val="2"/>
          </rPr>
          <t>Calculates the mass of DOC in the deposited material which will actually degrade in the SWDS. Equation 4 on the Theory sheet.</t>
        </r>
      </text>
    </comment>
    <comment ref="F15" authorId="0" shapeId="0" xr:uid="{00000000-0006-0000-1B00-000009000000}">
      <text>
        <r>
          <rPr>
            <sz val="10"/>
            <color rgb="FF000000"/>
            <rFont val="Arial"/>
            <family val="2"/>
          </rPr>
          <t>Calculates the mass of DDOC from material deposited in each year which is left in the SWDS at the end of the year. Equation 5 on the Theory sheet.</t>
        </r>
      </text>
    </comment>
    <comment ref="G15" authorId="0" shapeId="0" xr:uid="{00000000-0006-0000-1B00-00000A000000}">
      <text>
        <r>
          <rPr>
            <sz val="10"/>
            <color rgb="FF000000"/>
            <rFont val="Arial"/>
            <family val="2"/>
          </rPr>
          <t xml:space="preserve">Calculates the amount of DDOCm from material deposited each year, which is decomposed to methane and carbon dioxide in the deposition year. Equation 6 on the Theory sheet.
</t>
        </r>
      </text>
    </comment>
    <comment ref="H15" authorId="0" shapeId="0" xr:uid="{00000000-0006-0000-1B00-00000B000000}">
      <text>
        <r>
          <rPr>
            <sz val="10"/>
            <color rgb="FF000000"/>
            <rFont val="Arial"/>
            <family val="2"/>
          </rPr>
          <t>Calculates the total amount of DDOCm left not decomposed in the SWDS at the end of the year. Equation 7 on the Theory sheet.</t>
        </r>
      </text>
    </comment>
    <comment ref="I15" authorId="0" shapeId="0" xr:uid="{00000000-0006-0000-1B00-00000C000000}">
      <text>
        <r>
          <rPr>
            <sz val="10"/>
            <color rgb="FF000000"/>
            <rFont val="Arial"/>
            <family val="2"/>
          </rPr>
          <t>Calculates the total mass of DDOC dedomposed to methane and carbon dioxide each year. Equation 8 on the Theory sheet.</t>
        </r>
      </text>
    </comment>
    <comment ref="J15" authorId="0" shapeId="0" xr:uid="{00000000-0006-0000-1B00-00000D000000}">
      <text>
        <r>
          <rPr>
            <sz val="10"/>
            <color rgb="FF000000"/>
            <rFont val="Arial"/>
            <family val="2"/>
          </rPr>
          <t>Calculates the mass of methane formed from DDOCm decomposed. Equation 9 on the Theory sheet.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
  </authors>
  <commentList>
    <comment ref="I7" authorId="0" shapeId="0" xr:uid="{00000000-0006-0000-1C00-000001000000}">
      <text>
        <r>
          <rPr>
            <sz val="10"/>
            <color rgb="FF000000"/>
            <rFont val="Arial"/>
            <family val="2"/>
          </rPr>
          <t>Transferred from parameter sheet</t>
        </r>
      </text>
    </comment>
    <comment ref="I8" authorId="0" shapeId="0" xr:uid="{00000000-0006-0000-1C00-000002000000}">
      <text>
        <r>
          <rPr>
            <sz val="10"/>
            <color rgb="FF000000"/>
            <rFont val="Arial"/>
            <family val="2"/>
          </rPr>
          <t>Transferred from parameter sheet</t>
        </r>
      </text>
    </comment>
    <comment ref="I10" authorId="0" shapeId="0" xr:uid="{00000000-0006-0000-1C00-000003000000}">
      <text>
        <r>
          <rPr>
            <sz val="10"/>
            <color rgb="FF000000"/>
            <rFont val="Arial"/>
            <family val="2"/>
          </rPr>
          <t xml:space="preserve">Calculates e^-k for use in columns H and I
</t>
        </r>
      </text>
    </comment>
    <comment ref="I11" authorId="0" shapeId="0" xr:uid="{00000000-0006-0000-1C00-000004000000}">
      <text>
        <r>
          <rPr>
            <sz val="10"/>
            <color rgb="FF000000"/>
            <rFont val="Arial"/>
            <family val="2"/>
          </rPr>
          <t>Zero delay is equivalent to average decomposition start at beginning of month 7 (half way through the first year of deposition)</t>
        </r>
      </text>
    </comment>
    <comment ref="I12" authorId="0" shapeId="0" xr:uid="{00000000-0006-0000-1C00-000005000000}">
      <text>
        <r>
          <rPr>
            <sz val="10"/>
            <color rgb="FF000000"/>
            <rFont val="Arial"/>
            <family val="2"/>
          </rPr>
          <t xml:space="preserve">Calculates e^-k*((13-M)/12) for use in columns F and G.
</t>
        </r>
      </text>
    </comment>
    <comment ref="C15" authorId="0" shapeId="0" xr:uid="{00000000-0006-0000-1C00-000006000000}">
      <text>
        <r>
          <rPr>
            <sz val="10"/>
            <color rgb="FF000000"/>
            <rFont val="Arial"/>
            <family val="2"/>
          </rPr>
          <t>Transferred from activity sheet</t>
        </r>
      </text>
    </comment>
    <comment ref="D15" authorId="0" shapeId="0" xr:uid="{00000000-0006-0000-1C00-000007000000}">
      <text>
        <r>
          <rPr>
            <sz val="10"/>
            <color rgb="FF000000"/>
            <rFont val="Arial"/>
            <family val="2"/>
          </rPr>
          <t xml:space="preserve">Methane correction factor from MCF sheet
</t>
        </r>
      </text>
    </comment>
    <comment ref="E15" authorId="0" shapeId="0" xr:uid="{00000000-0006-0000-1C00-000008000000}">
      <text>
        <r>
          <rPr>
            <sz val="10"/>
            <color rgb="FF000000"/>
            <rFont val="Arial"/>
            <family val="2"/>
          </rPr>
          <t>Calculates the mass of DOC in the deposited material which will actually degrade in the SWDS. Equation 4 on the Theory sheet.</t>
        </r>
      </text>
    </comment>
    <comment ref="F15" authorId="0" shapeId="0" xr:uid="{00000000-0006-0000-1C00-000009000000}">
      <text>
        <r>
          <rPr>
            <sz val="10"/>
            <color rgb="FF000000"/>
            <rFont val="Arial"/>
            <family val="2"/>
          </rPr>
          <t>Calculates the mass of DDOC from material deposited in each year which is left in the SWDS at the end of the year. Equation 5 on the Theory sheet.</t>
        </r>
      </text>
    </comment>
    <comment ref="G15" authorId="0" shapeId="0" xr:uid="{00000000-0006-0000-1C00-00000A000000}">
      <text>
        <r>
          <rPr>
            <sz val="10"/>
            <color rgb="FF000000"/>
            <rFont val="Arial"/>
            <family val="2"/>
          </rPr>
          <t xml:space="preserve">Calculates the amount of DDOCm from material deposited each year, which is decomposed to methane and carbon dioxide in the deposition year. Equation 6 on the Theory sheet.
</t>
        </r>
      </text>
    </comment>
    <comment ref="H15" authorId="0" shapeId="0" xr:uid="{00000000-0006-0000-1C00-00000B000000}">
      <text>
        <r>
          <rPr>
            <sz val="10"/>
            <color rgb="FF000000"/>
            <rFont val="Arial"/>
            <family val="2"/>
          </rPr>
          <t>Calculates the total amount of DDOCm left not decomposed in the SWDS at the end of the year. Equation 7 on the Theory sheet.</t>
        </r>
      </text>
    </comment>
    <comment ref="I15" authorId="0" shapeId="0" xr:uid="{00000000-0006-0000-1C00-00000C000000}">
      <text>
        <r>
          <rPr>
            <sz val="10"/>
            <color rgb="FF000000"/>
            <rFont val="Arial"/>
            <family val="2"/>
          </rPr>
          <t>Calculates the total mass of DDOC dedomposed to methane and carbon dioxide each year. Equation 8 on the Theory sheet.</t>
        </r>
      </text>
    </comment>
    <comment ref="J15" authorId="0" shapeId="0" xr:uid="{00000000-0006-0000-1C00-00000D000000}">
      <text>
        <r>
          <rPr>
            <sz val="10"/>
            <color rgb="FF000000"/>
            <rFont val="Arial"/>
            <family val="2"/>
          </rPr>
          <t>Calculates the mass of methane formed from DDOCm decomposed. Equation 9 on the Theory sheet.</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
  </authors>
  <commentList>
    <comment ref="I7" authorId="0" shapeId="0" xr:uid="{00000000-0006-0000-1D00-000001000000}">
      <text>
        <r>
          <rPr>
            <sz val="10"/>
            <color rgb="FF000000"/>
            <rFont val="Arial"/>
            <family val="2"/>
          </rPr>
          <t>Transferred from parameter sheet</t>
        </r>
      </text>
    </comment>
    <comment ref="I8" authorId="0" shapeId="0" xr:uid="{00000000-0006-0000-1D00-000002000000}">
      <text>
        <r>
          <rPr>
            <sz val="10"/>
            <color rgb="FF000000"/>
            <rFont val="Arial"/>
            <family val="2"/>
          </rPr>
          <t>Transferred from parameter sheet</t>
        </r>
      </text>
    </comment>
    <comment ref="I10" authorId="0" shapeId="0" xr:uid="{00000000-0006-0000-1D00-000003000000}">
      <text>
        <r>
          <rPr>
            <sz val="10"/>
            <color rgb="FF000000"/>
            <rFont val="Arial"/>
            <family val="2"/>
          </rPr>
          <t xml:space="preserve">Calculates e^-k for use in columns H and I
</t>
        </r>
      </text>
    </comment>
    <comment ref="I11" authorId="0" shapeId="0" xr:uid="{00000000-0006-0000-1D00-000004000000}">
      <text>
        <r>
          <rPr>
            <sz val="10"/>
            <color rgb="FF000000"/>
            <rFont val="Arial"/>
            <family val="2"/>
          </rPr>
          <t>Zero delay is equivalent to average decomposition start at beginning of month 7 (half way through the first year of deposition)</t>
        </r>
      </text>
    </comment>
    <comment ref="I12" authorId="0" shapeId="0" xr:uid="{00000000-0006-0000-1D00-000005000000}">
      <text>
        <r>
          <rPr>
            <sz val="10"/>
            <color rgb="FF000000"/>
            <rFont val="Arial"/>
            <family val="2"/>
          </rPr>
          <t xml:space="preserve">Calculates e^-k*((13-M)/12) for use in columns F and G.
</t>
        </r>
      </text>
    </comment>
    <comment ref="C15" authorId="0" shapeId="0" xr:uid="{00000000-0006-0000-1D00-000006000000}">
      <text>
        <r>
          <rPr>
            <sz val="10"/>
            <color rgb="FF000000"/>
            <rFont val="Arial"/>
            <family val="2"/>
          </rPr>
          <t>Transferred from activity sheet</t>
        </r>
      </text>
    </comment>
    <comment ref="D15" authorId="0" shapeId="0" xr:uid="{00000000-0006-0000-1D00-000007000000}">
      <text>
        <r>
          <rPr>
            <sz val="10"/>
            <color rgb="FF000000"/>
            <rFont val="Arial"/>
            <family val="2"/>
          </rPr>
          <t xml:space="preserve">Methane correction factor from MCF sheet
</t>
        </r>
      </text>
    </comment>
    <comment ref="E15" authorId="0" shapeId="0" xr:uid="{00000000-0006-0000-1D00-000008000000}">
      <text>
        <r>
          <rPr>
            <sz val="10"/>
            <color rgb="FF000000"/>
            <rFont val="Arial"/>
            <family val="2"/>
          </rPr>
          <t>Calculates the mass of DOC in the deposited material which will actually degrade in the SWDS. Equation 4 on the Theory sheet.</t>
        </r>
      </text>
    </comment>
    <comment ref="F15" authorId="0" shapeId="0" xr:uid="{00000000-0006-0000-1D00-000009000000}">
      <text>
        <r>
          <rPr>
            <sz val="10"/>
            <color rgb="FF000000"/>
            <rFont val="Arial"/>
            <family val="2"/>
          </rPr>
          <t>Calculates the mass of DDOC from material deposited in each year which is left in the SWDS at the end of the year. Equation 5 on the Theory sheet.</t>
        </r>
      </text>
    </comment>
    <comment ref="G15" authorId="0" shapeId="0" xr:uid="{00000000-0006-0000-1D00-00000A000000}">
      <text>
        <r>
          <rPr>
            <sz val="10"/>
            <color rgb="FF000000"/>
            <rFont val="Arial"/>
            <family val="2"/>
          </rPr>
          <t xml:space="preserve">Calculates the amount of DDOCm from material deposited each year, which is decomposed to methane and carbon dioxide in the deposition year. Equation 6 on the Theory sheet.
</t>
        </r>
      </text>
    </comment>
    <comment ref="H15" authorId="0" shapeId="0" xr:uid="{00000000-0006-0000-1D00-00000B000000}">
      <text>
        <r>
          <rPr>
            <sz val="10"/>
            <color rgb="FF000000"/>
            <rFont val="Arial"/>
            <family val="2"/>
          </rPr>
          <t>Calculates the total amount of DDOCm left not decomposed in the SWDS at the end of the year. Equation 7 on the Theory sheet.</t>
        </r>
      </text>
    </comment>
    <comment ref="I15" authorId="0" shapeId="0" xr:uid="{00000000-0006-0000-1D00-00000C000000}">
      <text>
        <r>
          <rPr>
            <sz val="10"/>
            <color rgb="FF000000"/>
            <rFont val="Arial"/>
            <family val="2"/>
          </rPr>
          <t>Calculates the total mass of DDOC dedomposed to methane and carbon dioxide each year. Equation 8 on the Theory sheet.</t>
        </r>
      </text>
    </comment>
    <comment ref="J15" authorId="0" shapeId="0" xr:uid="{00000000-0006-0000-1D00-00000D000000}">
      <text>
        <r>
          <rPr>
            <sz val="10"/>
            <color rgb="FF000000"/>
            <rFont val="Arial"/>
            <family val="2"/>
          </rPr>
          <t>Calculates the mass of methane formed from DDOCm decomposed. Equation 9 on the Theory sheet.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
  </authors>
  <commentList>
    <comment ref="I7" authorId="0" shapeId="0" xr:uid="{00000000-0006-0000-1E00-000001000000}">
      <text>
        <r>
          <rPr>
            <sz val="10"/>
            <color rgb="FF000000"/>
            <rFont val="Arial"/>
            <family val="2"/>
          </rPr>
          <t>Transferred from parameter sheet</t>
        </r>
      </text>
    </comment>
    <comment ref="I8" authorId="0" shapeId="0" xr:uid="{00000000-0006-0000-1E00-000002000000}">
      <text>
        <r>
          <rPr>
            <sz val="10"/>
            <color rgb="FF000000"/>
            <rFont val="Arial"/>
            <family val="2"/>
          </rPr>
          <t>Transferred from parameter sheet</t>
        </r>
      </text>
    </comment>
    <comment ref="I10" authorId="0" shapeId="0" xr:uid="{00000000-0006-0000-1E00-000003000000}">
      <text>
        <r>
          <rPr>
            <sz val="10"/>
            <color rgb="FF000000"/>
            <rFont val="Arial"/>
            <family val="2"/>
          </rPr>
          <t xml:space="preserve">Calculates e^-k for use in columns H and I
</t>
        </r>
      </text>
    </comment>
    <comment ref="I11" authorId="0" shapeId="0" xr:uid="{00000000-0006-0000-1E00-000004000000}">
      <text>
        <r>
          <rPr>
            <sz val="10"/>
            <color rgb="FF000000"/>
            <rFont val="Arial"/>
            <family val="2"/>
          </rPr>
          <t>Zero delay is equivalent to average decomposition start at beginning of month 7 (half way through the first year of deposition)</t>
        </r>
      </text>
    </comment>
    <comment ref="I12" authorId="0" shapeId="0" xr:uid="{00000000-0006-0000-1E00-000005000000}">
      <text>
        <r>
          <rPr>
            <sz val="10"/>
            <color rgb="FF000000"/>
            <rFont val="Arial"/>
            <family val="2"/>
          </rPr>
          <t xml:space="preserve">Calculates e^-k*((13-M)/12) for use in columns F and G.
</t>
        </r>
      </text>
    </comment>
    <comment ref="C15" authorId="0" shapeId="0" xr:uid="{00000000-0006-0000-1E00-000006000000}">
      <text>
        <r>
          <rPr>
            <sz val="10"/>
            <color rgb="FF000000"/>
            <rFont val="Arial"/>
            <family val="2"/>
          </rPr>
          <t>Transferred from activity sheet</t>
        </r>
      </text>
    </comment>
    <comment ref="D15" authorId="0" shapeId="0" xr:uid="{00000000-0006-0000-1E00-000007000000}">
      <text>
        <r>
          <rPr>
            <sz val="10"/>
            <color rgb="FF000000"/>
            <rFont val="Arial"/>
            <family val="2"/>
          </rPr>
          <t xml:space="preserve">Methane correction factor from MCF sheet
</t>
        </r>
      </text>
    </comment>
    <comment ref="E15" authorId="0" shapeId="0" xr:uid="{00000000-0006-0000-1E00-000008000000}">
      <text>
        <r>
          <rPr>
            <sz val="10"/>
            <color rgb="FF000000"/>
            <rFont val="Arial"/>
            <family val="2"/>
          </rPr>
          <t>Calculates the mass of DOC in the deposited material which will actually degrade in the SWDS. Equation 4 on the Theory sheet.</t>
        </r>
      </text>
    </comment>
    <comment ref="F15" authorId="0" shapeId="0" xr:uid="{00000000-0006-0000-1E00-000009000000}">
      <text>
        <r>
          <rPr>
            <sz val="10"/>
            <color rgb="FF000000"/>
            <rFont val="Arial"/>
            <family val="2"/>
          </rPr>
          <t>Calculates the mass of DDOC from material deposited in each year which is left in the SWDS at the end of the year. Equation 5 on the Theory sheet.</t>
        </r>
      </text>
    </comment>
    <comment ref="G15" authorId="0" shapeId="0" xr:uid="{00000000-0006-0000-1E00-00000A000000}">
      <text>
        <r>
          <rPr>
            <sz val="10"/>
            <color rgb="FF000000"/>
            <rFont val="Arial"/>
            <family val="2"/>
          </rPr>
          <t xml:space="preserve">Calculates the amount of DDOCm from material deposited each year, which is decomposed to methane and carbon dioxide in the deposition year. Equation 6 on the Theory sheet.
</t>
        </r>
      </text>
    </comment>
    <comment ref="H15" authorId="0" shapeId="0" xr:uid="{00000000-0006-0000-1E00-00000B000000}">
      <text>
        <r>
          <rPr>
            <sz val="10"/>
            <color rgb="FF000000"/>
            <rFont val="Arial"/>
            <family val="2"/>
          </rPr>
          <t>Calculates the total amount of DDOCm left not decomposed in the SWDS at the end of the year. Equation 7 on the Theory sheet.</t>
        </r>
      </text>
    </comment>
    <comment ref="I15" authorId="0" shapeId="0" xr:uid="{00000000-0006-0000-1E00-00000C000000}">
      <text>
        <r>
          <rPr>
            <sz val="10"/>
            <color rgb="FF000000"/>
            <rFont val="Arial"/>
            <family val="2"/>
          </rPr>
          <t>Calculates the total mass of DDOC dedomposed to methane and carbon dioxide each year. Equation 8 on the Theory sheet.</t>
        </r>
      </text>
    </comment>
    <comment ref="J15" authorId="0" shapeId="0" xr:uid="{00000000-0006-0000-1E00-00000D000000}">
      <text>
        <r>
          <rPr>
            <sz val="10"/>
            <color rgb="FF000000"/>
            <rFont val="Arial"/>
            <family val="2"/>
          </rPr>
          <t>Calculates the mass of methane formed from DDOCm decomposed. Equation 9 on the Theory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
  </authors>
  <commentList>
    <comment ref="K7" authorId="0" shapeId="0" xr:uid="{00000000-0006-0000-1F00-000001000000}">
      <text>
        <r>
          <rPr>
            <sz val="10"/>
            <color rgb="FF000000"/>
            <rFont val="Arial"/>
            <family val="2"/>
          </rPr>
          <t>Transferred from parameter sheet</t>
        </r>
      </text>
    </comment>
    <comment ref="K8" authorId="0" shapeId="0" xr:uid="{00000000-0006-0000-1F00-000002000000}">
      <text>
        <r>
          <rPr>
            <sz val="10"/>
            <color rgb="FF000000"/>
            <rFont val="Arial"/>
            <family val="2"/>
          </rPr>
          <t>Transferred from parameter sheet</t>
        </r>
      </text>
    </comment>
    <comment ref="K10" authorId="0" shapeId="0" xr:uid="{00000000-0006-0000-1F00-000003000000}">
      <text>
        <r>
          <rPr>
            <sz val="10"/>
            <color rgb="FF000000"/>
            <rFont val="Arial"/>
            <family val="2"/>
          </rPr>
          <t xml:space="preserve">Calculates e^-k for use in columns H and I
</t>
        </r>
      </text>
    </comment>
    <comment ref="K11" authorId="0" shapeId="0" xr:uid="{00000000-0006-0000-1F00-000004000000}">
      <text>
        <r>
          <rPr>
            <sz val="10"/>
            <color rgb="FF000000"/>
            <rFont val="Arial"/>
            <family val="2"/>
          </rPr>
          <t>Zero delay is equivalent to average decomposition start at beginning of month 7 (half way through the first year of deposition)</t>
        </r>
      </text>
    </comment>
    <comment ref="K12" authorId="0" shapeId="0" xr:uid="{00000000-0006-0000-1F00-000005000000}">
      <text>
        <r>
          <rPr>
            <sz val="10"/>
            <color rgb="FF000000"/>
            <rFont val="Arial"/>
            <family val="2"/>
          </rPr>
          <t xml:space="preserve">Calculates e^-k*((13-M)/12) for use in columns F and G.
</t>
        </r>
      </text>
    </comment>
    <comment ref="C15" authorId="0" shapeId="0" xr:uid="{00000000-0006-0000-1F00-000006000000}">
      <text>
        <r>
          <rPr>
            <sz val="10"/>
            <color rgb="FF000000"/>
            <rFont val="Arial"/>
            <family val="2"/>
          </rPr>
          <t>Transferred from activity sheet</t>
        </r>
      </text>
    </comment>
    <comment ref="F15" authorId="0" shapeId="0" xr:uid="{00000000-0006-0000-1F00-000007000000}">
      <text>
        <r>
          <rPr>
            <sz val="10"/>
            <color rgb="FF000000"/>
            <rFont val="Arial"/>
            <family val="2"/>
          </rPr>
          <t xml:space="preserve">Methane correction factor from MCF sheet
</t>
        </r>
      </text>
    </comment>
    <comment ref="G15" authorId="0" shapeId="0" xr:uid="{00000000-0006-0000-1F00-000008000000}">
      <text>
        <r>
          <rPr>
            <sz val="10"/>
            <color rgb="FF000000"/>
            <rFont val="Arial"/>
            <family val="2"/>
          </rPr>
          <t>Calculates the mass of DOC in the deposited material which will actually degrade in the SWDS. Equation 4 on the Theory sheet.</t>
        </r>
      </text>
    </comment>
    <comment ref="H15" authorId="0" shapeId="0" xr:uid="{00000000-0006-0000-1F00-000009000000}">
      <text>
        <r>
          <rPr>
            <sz val="10"/>
            <color rgb="FF000000"/>
            <rFont val="Arial"/>
            <family val="2"/>
          </rPr>
          <t>Calculates the mass of DDOC from material deposited in each year which is left in the SWDS at the end of the year. Equation 5 on the Theory sheet.</t>
        </r>
      </text>
    </comment>
    <comment ref="I15" authorId="0" shapeId="0" xr:uid="{00000000-0006-0000-1F00-00000A000000}">
      <text>
        <r>
          <rPr>
            <sz val="10"/>
            <color rgb="FF000000"/>
            <rFont val="Arial"/>
            <family val="2"/>
          </rPr>
          <t xml:space="preserve">Calculates the amount of DDOCm from material deposited each year, which is decomposed to methane and carbon dioxide in the deposition year. Equation 6 on the Theory sheet.
</t>
        </r>
      </text>
    </comment>
    <comment ref="J15" authorId="0" shapeId="0" xr:uid="{00000000-0006-0000-1F00-00000B000000}">
      <text>
        <r>
          <rPr>
            <sz val="10"/>
            <color rgb="FF000000"/>
            <rFont val="Arial"/>
            <family val="2"/>
          </rPr>
          <t>Calculates the total amount of DDOCm left not decomposed in the SWDS at the end of the year. Equation 7 on the Theory sheet.</t>
        </r>
      </text>
    </comment>
    <comment ref="K15" authorId="0" shapeId="0" xr:uid="{00000000-0006-0000-1F00-00000C000000}">
      <text>
        <r>
          <rPr>
            <sz val="10"/>
            <color rgb="FF000000"/>
            <rFont val="Arial"/>
            <family val="2"/>
          </rPr>
          <t>Calculates the total mass of DDOC dedomposed to methane and carbon dioxide each year. Equation 8 on the Theory sheet.</t>
        </r>
      </text>
    </comment>
    <comment ref="L15" authorId="0" shapeId="0" xr:uid="{00000000-0006-0000-1F00-00000D000000}">
      <text>
        <r>
          <rPr>
            <sz val="10"/>
            <color rgb="FF000000"/>
            <rFont val="Arial"/>
            <family val="2"/>
          </rPr>
          <t>Calculates the mass of methane formed from DDOCm decomposed. Equation 9 on the Theory sheet.</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
  </authors>
  <commentList>
    <comment ref="H7" authorId="0" shapeId="0" xr:uid="{00000000-0006-0000-2000-000001000000}">
      <text>
        <r>
          <rPr>
            <sz val="10"/>
            <color rgb="FF000000"/>
            <rFont val="Arial"/>
            <family val="2"/>
          </rPr>
          <t>Transferred from parameter sheet</t>
        </r>
      </text>
    </comment>
    <comment ref="H8" authorId="0" shapeId="0" xr:uid="{00000000-0006-0000-2000-000002000000}">
      <text>
        <r>
          <rPr>
            <sz val="10"/>
            <color rgb="FF000000"/>
            <rFont val="Arial"/>
            <family val="2"/>
          </rPr>
          <t>Transferred from parameter sheet</t>
        </r>
      </text>
    </comment>
    <comment ref="H10" authorId="0" shapeId="0" xr:uid="{00000000-0006-0000-2000-000003000000}">
      <text>
        <r>
          <rPr>
            <sz val="10"/>
            <color rgb="FF000000"/>
            <rFont val="Arial"/>
            <family val="2"/>
          </rPr>
          <t xml:space="preserve">Calculates e^-k for use in columns H and I
</t>
        </r>
      </text>
    </comment>
    <comment ref="H11" authorId="0" shapeId="0" xr:uid="{00000000-0006-0000-2000-000004000000}">
      <text>
        <r>
          <rPr>
            <sz val="10"/>
            <color rgb="FF000000"/>
            <rFont val="Arial"/>
            <family val="2"/>
          </rPr>
          <t>Zero delay is equivalent to average decomposition start at beginning of month 7 (half way through the first year of deposition)</t>
        </r>
      </text>
    </comment>
    <comment ref="H12" authorId="0" shapeId="0" xr:uid="{00000000-0006-0000-2000-000005000000}">
      <text>
        <r>
          <rPr>
            <sz val="10"/>
            <color rgb="FF000000"/>
            <rFont val="Arial"/>
            <family val="2"/>
          </rPr>
          <t xml:space="preserve">Calculates e^-k*((13-M)/12) for use in columns F and G.
</t>
        </r>
      </text>
    </comment>
    <comment ref="B15" authorId="0" shapeId="0" xr:uid="{00000000-0006-0000-2000-000006000000}">
      <text>
        <r>
          <rPr>
            <sz val="10"/>
            <color rgb="FF000000"/>
            <rFont val="Arial"/>
            <family val="2"/>
          </rPr>
          <t>Transferred from activity sheet</t>
        </r>
      </text>
    </comment>
    <comment ref="C15" authorId="0" shapeId="0" xr:uid="{00000000-0006-0000-2000-000007000000}">
      <text>
        <r>
          <rPr>
            <sz val="10"/>
            <color rgb="FF000000"/>
            <rFont val="Arial"/>
            <family val="2"/>
          </rPr>
          <t xml:space="preserve">Methane correction factor from MCF sheet
</t>
        </r>
      </text>
    </comment>
    <comment ref="E15" authorId="0" shapeId="0" xr:uid="{00000000-0006-0000-2000-000008000000}">
      <text>
        <r>
          <rPr>
            <sz val="10"/>
            <color rgb="FF000000"/>
            <rFont val="Arial"/>
            <family val="2"/>
          </rPr>
          <t>Calculates the mass of DOC in the deposited material which will actually degrade in the SWDS. Equation 4 on the Theory sheet.</t>
        </r>
      </text>
    </comment>
    <comment ref="F15" authorId="0" shapeId="0" xr:uid="{00000000-0006-0000-2000-000009000000}">
      <text>
        <r>
          <rPr>
            <sz val="10"/>
            <color rgb="FF000000"/>
            <rFont val="Arial"/>
            <family val="2"/>
          </rPr>
          <t>Calculates the mass of DDOC from material deposited in each year which is left in the SWDS at the end of the year. Equation 5 on the Theory sheet.</t>
        </r>
      </text>
    </comment>
    <comment ref="G15" authorId="0" shapeId="0" xr:uid="{00000000-0006-0000-2000-00000A000000}">
      <text>
        <r>
          <rPr>
            <sz val="10"/>
            <color rgb="FF000000"/>
            <rFont val="Arial"/>
            <family val="2"/>
          </rPr>
          <t xml:space="preserve">Calculates the amount of DDOCm from material deposited each year, which is decomposed to methane and carbon dioxide in the deposition year. Equation 6 on the Theory sheet.
</t>
        </r>
      </text>
    </comment>
    <comment ref="H15" authorId="0" shapeId="0" xr:uid="{00000000-0006-0000-2000-00000B000000}">
      <text>
        <r>
          <rPr>
            <sz val="10"/>
            <color rgb="FF000000"/>
            <rFont val="Arial"/>
            <family val="2"/>
          </rPr>
          <t>Calculates the total amount of DDOCm left not decomposed in the SWDS at the end of the year. Equation 7 on the Theory sheet.</t>
        </r>
      </text>
    </comment>
    <comment ref="I15" authorId="0" shapeId="0" xr:uid="{00000000-0006-0000-2000-00000C000000}">
      <text>
        <r>
          <rPr>
            <sz val="10"/>
            <color rgb="FF000000"/>
            <rFont val="Arial"/>
            <family val="2"/>
          </rPr>
          <t>Calculates the total mass of DDOC dedomposed to methane and carbon dioxide each year. Equation 8 on the Theory sheet.</t>
        </r>
      </text>
    </comment>
    <comment ref="J15" authorId="0" shapeId="0" xr:uid="{00000000-0006-0000-2000-00000D000000}">
      <text>
        <r>
          <rPr>
            <sz val="10"/>
            <color rgb="FF000000"/>
            <rFont val="Arial"/>
            <family val="2"/>
          </rPr>
          <t>Calculates the mass of methane formed from DDOCm decomposed. Equation 9 on the Theory sheet.</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
  </authors>
  <commentList>
    <comment ref="I6" authorId="0" shapeId="0" xr:uid="{00000000-0006-0000-2100-000001000000}">
      <text>
        <r>
          <rPr>
            <sz val="10"/>
            <color rgb="FF000000"/>
            <rFont val="Arial"/>
            <family val="2"/>
          </rPr>
          <t>Transferred from parameter sheet</t>
        </r>
      </text>
    </comment>
    <comment ref="I7" authorId="0" shapeId="0" xr:uid="{00000000-0006-0000-2100-000002000000}">
      <text>
        <r>
          <rPr>
            <sz val="10"/>
            <color rgb="FF000000"/>
            <rFont val="Arial"/>
            <family val="2"/>
          </rPr>
          <t>Transferred from parameter sheet</t>
        </r>
      </text>
    </comment>
    <comment ref="I8" authorId="0" shapeId="0" xr:uid="{00000000-0006-0000-2100-000003000000}">
      <text>
        <r>
          <rPr>
            <sz val="10"/>
            <color rgb="FF000000"/>
            <rFont val="Arial"/>
            <family val="2"/>
          </rPr>
          <t>Transferred from parameter sheet</t>
        </r>
      </text>
    </comment>
    <comment ref="I10" authorId="0" shapeId="0" xr:uid="{00000000-0006-0000-2100-000004000000}">
      <text>
        <r>
          <rPr>
            <sz val="10"/>
            <color rgb="FF000000"/>
            <rFont val="Arial"/>
            <family val="2"/>
          </rPr>
          <t xml:space="preserve">Calculates e^-k for use in columns H and I
</t>
        </r>
      </text>
    </comment>
    <comment ref="I11" authorId="0" shapeId="0" xr:uid="{00000000-0006-0000-2100-000005000000}">
      <text>
        <r>
          <rPr>
            <sz val="10"/>
            <color rgb="FF000000"/>
            <rFont val="Arial"/>
            <family val="2"/>
          </rPr>
          <t>Zero delay is equivalent to average decomposition start at beginning of month 7 (half way through the first year of deposition)</t>
        </r>
      </text>
    </comment>
    <comment ref="I12" authorId="0" shapeId="0" xr:uid="{00000000-0006-0000-2100-000006000000}">
      <text>
        <r>
          <rPr>
            <sz val="10"/>
            <color rgb="FF000000"/>
            <rFont val="Arial"/>
            <family val="2"/>
          </rPr>
          <t xml:space="preserve">Calculates e^-k*((13-M)/12) for use in columns F and G.
</t>
        </r>
      </text>
    </comment>
    <comment ref="C15" authorId="0" shapeId="0" xr:uid="{00000000-0006-0000-2100-000007000000}">
      <text>
        <r>
          <rPr>
            <sz val="10"/>
            <color rgb="FF000000"/>
            <rFont val="Arial"/>
            <family val="2"/>
          </rPr>
          <t>Transferred from activity sheet</t>
        </r>
      </text>
    </comment>
    <comment ref="D15" authorId="0" shapeId="0" xr:uid="{00000000-0006-0000-2100-000008000000}">
      <text>
        <r>
          <rPr>
            <sz val="10"/>
            <color rgb="FF000000"/>
            <rFont val="Arial"/>
            <family val="2"/>
          </rPr>
          <t xml:space="preserve">Methane correction factor from MCF sheet
</t>
        </r>
      </text>
    </comment>
    <comment ref="E15" authorId="0" shapeId="0" xr:uid="{00000000-0006-0000-2100-000009000000}">
      <text>
        <r>
          <rPr>
            <sz val="10"/>
            <color rgb="FF000000"/>
            <rFont val="Arial"/>
            <family val="2"/>
          </rPr>
          <t>Calculates the mass of DOC in the deposited material which will actually degrade in the SWDS. Equation 4 on the Theory sheet.</t>
        </r>
      </text>
    </comment>
    <comment ref="F15" authorId="0" shapeId="0" xr:uid="{00000000-0006-0000-2100-00000A000000}">
      <text>
        <r>
          <rPr>
            <sz val="10"/>
            <color rgb="FF000000"/>
            <rFont val="Arial"/>
            <family val="2"/>
          </rPr>
          <t>Calculates the mass of DDOC from material deposited in each year which is left in the SWDS at the end of the year. Equation 5 on the Theory sheet.</t>
        </r>
      </text>
    </comment>
    <comment ref="G15" authorId="0" shapeId="0" xr:uid="{00000000-0006-0000-2100-00000B000000}">
      <text>
        <r>
          <rPr>
            <sz val="10"/>
            <color rgb="FF000000"/>
            <rFont val="Arial"/>
            <family val="2"/>
          </rPr>
          <t xml:space="preserve">Calculates the amount of DDOCm from material deposited each year, which is decomposed to methane and carbon dioxide in the deposition year. Equation 6 on the Theory sheet.
</t>
        </r>
      </text>
    </comment>
    <comment ref="H15" authorId="0" shapeId="0" xr:uid="{00000000-0006-0000-2100-00000C000000}">
      <text>
        <r>
          <rPr>
            <sz val="10"/>
            <color rgb="FF000000"/>
            <rFont val="Arial"/>
            <family val="2"/>
          </rPr>
          <t>Calculates the total amount of DDOCm left not decomposed in the SWDS at the end of the year. Equation 7 on the Theory sheet.</t>
        </r>
      </text>
    </comment>
    <comment ref="I15" authorId="0" shapeId="0" xr:uid="{00000000-0006-0000-2100-00000D000000}">
      <text>
        <r>
          <rPr>
            <sz val="10"/>
            <color rgb="FF000000"/>
            <rFont val="Arial"/>
            <family val="2"/>
          </rPr>
          <t>Calculates the total mass of DDOC dedomposed to methane and carbon dioxide each year. Equation 8 on the Theory sheet.</t>
        </r>
      </text>
    </comment>
    <comment ref="J15" authorId="0" shapeId="0" xr:uid="{00000000-0006-0000-2100-00000E000000}">
      <text>
        <r>
          <rPr>
            <sz val="10"/>
            <color rgb="FF000000"/>
            <rFont val="Arial"/>
            <family val="2"/>
          </rPr>
          <t>Calculates the mass of methane formed from DDOCm decomposed. Equation 9 on the Theory sheet.</t>
        </r>
      </text>
    </comment>
  </commentList>
</comments>
</file>

<file path=xl/sharedStrings.xml><?xml version="1.0" encoding="utf-8"?>
<sst xmlns="http://schemas.openxmlformats.org/spreadsheetml/2006/main" count="1139" uniqueCount="486">
  <si>
    <t>Parameters</t>
  </si>
  <si>
    <t>Country</t>
  </si>
  <si>
    <t xml:space="preserve">Brazil </t>
  </si>
  <si>
    <t>Region</t>
  </si>
  <si>
    <t>Please enter parameters in the yellow cells.  If no national data are available, copy the IPCC default value.</t>
  </si>
  <si>
    <t>Help on parameter selection can be found in the 2006 IPCC guidelines</t>
  </si>
  <si>
    <t>IPCC default value</t>
  </si>
  <si>
    <t>Country-specific parameters</t>
  </si>
  <si>
    <t>Value</t>
  </si>
  <si>
    <t>Reference and remarks</t>
  </si>
  <si>
    <t>Notes</t>
  </si>
  <si>
    <t>Starting year</t>
  </si>
  <si>
    <t>Specified Inputs:  expanded for spreadsheet calculations</t>
  </si>
  <si>
    <t>DOC (Degradable organic carbon)</t>
  </si>
  <si>
    <t xml:space="preserve">  (weight fraction, wet basis)</t>
  </si>
  <si>
    <t>Range</t>
  </si>
  <si>
    <t>Default</t>
  </si>
  <si>
    <t>Selected DOC inputs</t>
  </si>
  <si>
    <t>Food waste</t>
  </si>
  <si>
    <t>Garden</t>
  </si>
  <si>
    <t>Paper</t>
  </si>
  <si>
    <t>Wood and straw</t>
  </si>
  <si>
    <t>Textiles</t>
  </si>
  <si>
    <t>Disposable nappies</t>
  </si>
  <si>
    <t>Sewage sludge</t>
  </si>
  <si>
    <t/>
  </si>
  <si>
    <t>Bulk MSW</t>
  </si>
  <si>
    <t>Industrial waste</t>
  </si>
  <si>
    <t>DOCf (fraction of DOC dissimilated)</t>
  </si>
  <si>
    <r>
      <t xml:space="preserve">Methane generation rate constant </t>
    </r>
    <r>
      <rPr>
        <sz val="10"/>
        <rFont val="Arial"/>
        <family val="2"/>
      </rPr>
      <t>(k)</t>
    </r>
  </si>
  <si>
    <r>
      <t>(years</t>
    </r>
    <r>
      <rPr>
        <b/>
        <sz val="10"/>
        <rFont val="Arial"/>
        <family val="2"/>
      </rPr>
      <t>-1</t>
    </r>
    <r>
      <rPr>
        <b/>
        <sz val="10"/>
        <rFont val="Arial"/>
        <family val="2"/>
      </rPr>
      <t>)</t>
    </r>
  </si>
  <si>
    <t>Selected half-life inputs</t>
  </si>
  <si>
    <t>Delay time (months)</t>
  </si>
  <si>
    <r>
      <t xml:space="preserve">Fraction of methane </t>
    </r>
    <r>
      <rPr>
        <sz val="10"/>
        <rFont val="Arial"/>
        <family val="2"/>
      </rPr>
      <t>(F) in developed gas</t>
    </r>
  </si>
  <si>
    <r>
      <t>Conversion factor</t>
    </r>
    <r>
      <rPr>
        <sz val="10"/>
        <rFont val="Arial"/>
        <family val="2"/>
      </rPr>
      <t>, C to CH</t>
    </r>
    <r>
      <rPr>
        <sz val="10"/>
        <rFont val="Arial"/>
        <family val="2"/>
      </rPr>
      <t>4</t>
    </r>
  </si>
  <si>
    <r>
      <t xml:space="preserve">Oxidation factor </t>
    </r>
    <r>
      <rPr>
        <sz val="10"/>
        <rFont val="Arial"/>
        <family val="2"/>
      </rPr>
      <t>(OX)</t>
    </r>
  </si>
  <si>
    <t>Parameters for carbon storage</t>
  </si>
  <si>
    <t>% paper in industrial waste</t>
  </si>
  <si>
    <t>% wood in industrial waste</t>
  </si>
  <si>
    <t>For Harwested Wood Products calculations for Bulk waste option only:</t>
  </si>
  <si>
    <t>Methane Correction Factor (MCF)</t>
  </si>
  <si>
    <t>Calculated values for MCF</t>
  </si>
  <si>
    <t>This worksheet calculates a weighted average MCF from the estimated distribution of site types</t>
  </si>
  <si>
    <t>Enter either IPCC default values or national values into the yellow MCF cells in row 12</t>
  </si>
  <si>
    <t>Then enter the approximate distribution of waste disposals (by mass) between site types in the columns below.</t>
  </si>
  <si>
    <t>Totals on each row must add up to 100% (see "distribution check" values)</t>
  </si>
  <si>
    <t>MSW</t>
  </si>
  <si>
    <t>Industrial</t>
  </si>
  <si>
    <t>Un-managed, shallow</t>
  </si>
  <si>
    <t>Un-managed, deep</t>
  </si>
  <si>
    <t>Managed</t>
  </si>
  <si>
    <t>Managed, semi-aerobic</t>
  </si>
  <si>
    <t>Uncate-gorised</t>
  </si>
  <si>
    <t>Distri-bution Check</t>
  </si>
  <si>
    <t>References / remarks</t>
  </si>
  <si>
    <t>Weighted average MCF for MSW</t>
  </si>
  <si>
    <t>Weighted average MCF for Industrial Waste</t>
  </si>
  <si>
    <t>MCF</t>
  </si>
  <si>
    <t>IPCC default</t>
  </si>
  <si>
    <t>Country-specific value</t>
  </si>
  <si>
    <t>Distribution of Waste by Waste Management Type</t>
  </si>
  <si>
    <t>"Fixed" Country-specifc value</t>
  </si>
  <si>
    <t>Total (100%)</t>
  </si>
  <si>
    <t>Year</t>
  </si>
  <si>
    <t>%</t>
  </si>
  <si>
    <t>wt. fraction</t>
  </si>
  <si>
    <t>2006 IPCC Guidelines for National Greenhouse Gas Inventories</t>
  </si>
  <si>
    <t>This spreadsheet implements the Tier 1 method for estimating emissions of methane from solid waste disposal sites. For details of the method see the 2006 IPCC Guidelines for National Greenhouse Gas Inventories Volume 5 Chapter 3</t>
  </si>
  <si>
    <r>
      <t>©</t>
    </r>
    <r>
      <rPr>
        <sz val="10"/>
        <rFont val="Arial"/>
        <family val="2"/>
      </rPr>
      <t>IPCC 2006</t>
    </r>
  </si>
  <si>
    <t xml:space="preserve">MSW activity data </t>
  </si>
  <si>
    <t xml:space="preserve">Industrial waste activity data </t>
  </si>
  <si>
    <t xml:space="preserve">Enter population, waste per capita and MSW waste composition into the yellow cells.  </t>
  </si>
  <si>
    <t xml:space="preserve">Enter GDP, waste generation rate, % to SWDS and distribution of waste between site types into the yellow cells.  </t>
  </si>
  <si>
    <t>Help and default regional values are given in the 2006 IPCC Guidelines.</t>
  </si>
  <si>
    <t>Industrial waste activity data must be entered separately starting in Column Q.</t>
  </si>
  <si>
    <t>IPCC Regional defaults</t>
  </si>
  <si>
    <t>Composition of waste going to solid waste disposal sites</t>
  </si>
  <si>
    <t>Population</t>
  </si>
  <si>
    <t>Waste per capita</t>
  </si>
  <si>
    <t>Total MSW</t>
  </si>
  <si>
    <t>% to SWDS</t>
  </si>
  <si>
    <t>Food</t>
  </si>
  <si>
    <t>Wood</t>
  </si>
  <si>
    <t>Textile</t>
  </si>
  <si>
    <t>Nappies</t>
  </si>
  <si>
    <t>Plastics, other inert</t>
  </si>
  <si>
    <t>Total</t>
  </si>
  <si>
    <t>GDP</t>
  </si>
  <si>
    <t>Waste generation rate</t>
  </si>
  <si>
    <t>Total industrial waste</t>
  </si>
  <si>
    <t>Total to SWDS</t>
  </si>
  <si>
    <t xml:space="preserve">Amount deposited data </t>
  </si>
  <si>
    <t>Gg</t>
  </si>
  <si>
    <t>(=100%)</t>
  </si>
  <si>
    <t>$ millions</t>
  </si>
  <si>
    <t>Gg/$m GDP/yr</t>
  </si>
  <si>
    <t>Countries with good inventory data:</t>
  </si>
  <si>
    <t>Enter those data onto this sheet.</t>
  </si>
  <si>
    <t>Amounts deposited in SWDS</t>
  </si>
  <si>
    <t>Sludge</t>
  </si>
  <si>
    <t>Deposited MSW</t>
  </si>
  <si>
    <t>Inert</t>
  </si>
  <si>
    <t>Methane Recovery and methane oxidised in top layer (OX)</t>
  </si>
  <si>
    <t xml:space="preserve">Enter the total amount of methane recovered </t>
  </si>
  <si>
    <t xml:space="preserve">from all SWDS. </t>
  </si>
  <si>
    <t>Amount of Methane Recovered from SWDS</t>
  </si>
  <si>
    <t>Fraction recovered methane</t>
  </si>
  <si>
    <t>Methane oxidised (OX)</t>
  </si>
  <si>
    <t>References/remarks</t>
  </si>
  <si>
    <t>Fraction</t>
  </si>
  <si>
    <t>Results</t>
  </si>
  <si>
    <t xml:space="preserve">Enter starting year, industrial waste disposal data and methane recovery into the yellow cells. </t>
  </si>
  <si>
    <t>MSW activity data is entered on MSW sheet</t>
  </si>
  <si>
    <t>Methane generated</t>
  </si>
  <si>
    <t>Methane recovery</t>
  </si>
  <si>
    <t>Methane emission</t>
  </si>
  <si>
    <t xml:space="preserve">A </t>
  </si>
  <si>
    <t>B</t>
  </si>
  <si>
    <t>C</t>
  </si>
  <si>
    <t>D</t>
  </si>
  <si>
    <t>E</t>
  </si>
  <si>
    <t>F</t>
  </si>
  <si>
    <t>G</t>
  </si>
  <si>
    <t>H</t>
  </si>
  <si>
    <t>J</t>
  </si>
  <si>
    <t>K</t>
  </si>
  <si>
    <t>L</t>
  </si>
  <si>
    <t>M = (K-L)*(1-OX)</t>
  </si>
  <si>
    <t>Harwested Wood Products</t>
  </si>
  <si>
    <t>This sheet gives information on the methane emission from HWP, and HWP C long-term stored in SWDS</t>
  </si>
  <si>
    <t>Long-term stored C</t>
  </si>
  <si>
    <t>Long term stored C accumulated</t>
  </si>
  <si>
    <t>CH4 generated</t>
  </si>
  <si>
    <t>CH4 emitted</t>
  </si>
  <si>
    <t>Garden C</t>
  </si>
  <si>
    <t>Paper C</t>
  </si>
  <si>
    <t>Wood C</t>
  </si>
  <si>
    <t>Long-term stored C in SWDS</t>
  </si>
  <si>
    <t>In this sheet carbon long-term stored C in SWDS is calculated.</t>
  </si>
  <si>
    <t>DOC:</t>
  </si>
  <si>
    <t>Industry</t>
  </si>
  <si>
    <t>C, Industry</t>
  </si>
  <si>
    <t>Paper, industry subtotal</t>
  </si>
  <si>
    <t>Wood, industry subtotal</t>
  </si>
  <si>
    <t>Long-term stored C accumulated</t>
  </si>
  <si>
    <t>IPCC Spreadsheet for Estimating Methane emissions from Solid Waste Disposal Sites</t>
  </si>
  <si>
    <t>Bulk waste and waste composition options.</t>
  </si>
  <si>
    <t>Methane calculation from:  Food waste</t>
  </si>
  <si>
    <t>National values</t>
  </si>
  <si>
    <t>DOC</t>
  </si>
  <si>
    <t>DOCf</t>
  </si>
  <si>
    <t>Methane generation rate constant</t>
  </si>
  <si>
    <t>k</t>
  </si>
  <si>
    <r>
      <t>Half-life time (t</t>
    </r>
    <r>
      <rPr>
        <sz val="10"/>
        <rFont val="Arial"/>
        <family val="2"/>
      </rPr>
      <t>1/2</t>
    </r>
    <r>
      <rPr>
        <sz val="10"/>
        <rFont val="Arial"/>
        <family val="2"/>
      </rPr>
      <t>, years</t>
    </r>
    <r>
      <rPr>
        <sz val="10"/>
        <rFont val="Arial"/>
        <family val="2"/>
      </rPr>
      <t>):</t>
    </r>
  </si>
  <si>
    <t>h = ln(2)/k</t>
  </si>
  <si>
    <t>exp1</t>
  </si>
  <si>
    <t xml:space="preserve"> exp(-k)</t>
  </si>
  <si>
    <t>Process start in deposition year. Month M</t>
  </si>
  <si>
    <t>M</t>
  </si>
  <si>
    <t>exp2</t>
  </si>
  <si>
    <t>exp(-k*((13-M)/12))</t>
  </si>
  <si>
    <t>Fraction to CH4</t>
  </si>
  <si>
    <t>Amount deposited</t>
  </si>
  <si>
    <t>Decomposable DOC (DDOCm) deposited</t>
  </si>
  <si>
    <t>DDOCm not reacted. Deposition year</t>
  </si>
  <si>
    <t>DDOCm decomposed. Deposition year</t>
  </si>
  <si>
    <t>DDOCm accumulated in SWDS end of year</t>
  </si>
  <si>
    <t>DDOCm decomposed</t>
  </si>
  <si>
    <r>
      <t>CH</t>
    </r>
    <r>
      <rPr>
        <sz val="10"/>
        <color rgb="FF000000"/>
        <rFont val="Arial"/>
        <family val="2"/>
      </rPr>
      <t>4</t>
    </r>
    <r>
      <rPr>
        <sz val="10"/>
        <color rgb="FF000000"/>
        <rFont val="Arial"/>
        <family val="2"/>
      </rPr>
      <t xml:space="preserve"> generated</t>
    </r>
    <r>
      <rPr>
        <sz val="10"/>
        <rFont val="Arial"/>
        <family val="2"/>
      </rPr>
      <t xml:space="preserve"> </t>
    </r>
  </si>
  <si>
    <t xml:space="preserve">W </t>
  </si>
  <si>
    <t>D = W * DOC * DOCf * MCF</t>
  </si>
  <si>
    <t>B = D * exp2</t>
  </si>
  <si>
    <t>C = D * (1- exp2)</t>
  </si>
  <si>
    <r>
      <t>H = B + (H</t>
    </r>
    <r>
      <rPr>
        <sz val="8"/>
        <rFont val="Arial"/>
        <family val="2"/>
      </rPr>
      <t>last year</t>
    </r>
    <r>
      <rPr>
        <sz val="8"/>
        <rFont val="Arial"/>
        <family val="2"/>
      </rPr>
      <t xml:space="preserve"> * exp1)</t>
    </r>
  </si>
  <si>
    <r>
      <t>E = C + H</t>
    </r>
    <r>
      <rPr>
        <sz val="8"/>
        <rFont val="Arial"/>
        <family val="2"/>
      </rPr>
      <t>last year</t>
    </r>
    <r>
      <rPr>
        <sz val="8"/>
        <rFont val="Arial"/>
        <family val="2"/>
      </rPr>
      <t xml:space="preserve"> * (1 - exp1)</t>
    </r>
  </si>
  <si>
    <t>Q = E * 16/12 * F</t>
  </si>
  <si>
    <t>fraction</t>
  </si>
  <si>
    <r>
      <t>IPCC</t>
    </r>
    <r>
      <rPr>
        <b/>
        <sz val="10"/>
        <rFont val="Arial"/>
        <family val="2"/>
      </rPr>
      <t xml:space="preserve"> DEFAULT METHANE GENERATION RATE CONSTANTS (1/yr)</t>
    </r>
  </si>
  <si>
    <r>
      <t>IPCC</t>
    </r>
    <r>
      <rPr>
        <b/>
        <sz val="10"/>
        <rFont val="Arial"/>
        <family val="2"/>
      </rPr>
      <t xml:space="preserve"> DEFAULT DOC VALUES</t>
    </r>
  </si>
  <si>
    <r>
      <t>IPCC</t>
    </r>
    <r>
      <rPr>
        <b/>
        <sz val="10"/>
        <rFont val="Arial"/>
        <family val="2"/>
      </rPr>
      <t xml:space="preserve"> REGIONAL DEFAULT VALUES FOR WASTE COMPOSITION, WASTE GENERATION, AND FRACTION DISPOSED</t>
    </r>
  </si>
  <si>
    <t xml:space="preserve">(Derived from k values obtained in experimental measurements, calculated by models, or used in GHG inventories and other studies) </t>
  </si>
  <si>
    <t>Default DOC</t>
  </si>
  <si>
    <t>Temperate</t>
  </si>
  <si>
    <t>Tropical</t>
  </si>
  <si>
    <t>Select3</t>
  </si>
  <si>
    <t>MSW Generation Rate (tonnes/cap/yr)</t>
  </si>
  <si>
    <t>Fraction MSW disposed to SWDS</t>
  </si>
  <si>
    <t>Regional Average DOC (wt fraction)</t>
  </si>
  <si>
    <t>Dry</t>
  </si>
  <si>
    <t>Wet</t>
  </si>
  <si>
    <t>Moist and Wet</t>
  </si>
  <si>
    <t>Percent Waste Composition Data</t>
  </si>
  <si>
    <t>Type of Waste</t>
  </si>
  <si>
    <t>Default Value</t>
  </si>
  <si>
    <t>Paper/ card board</t>
  </si>
  <si>
    <t>Garden / park</t>
  </si>
  <si>
    <t>Nappies / Diapers</t>
  </si>
  <si>
    <t>Rubber / leather</t>
  </si>
  <si>
    <t>All other, inerts</t>
  </si>
  <si>
    <t>Slowly degrading waste</t>
  </si>
  <si>
    <t>Paper/textile waste</t>
  </si>
  <si>
    <t>0.03–0.05</t>
  </si>
  <si>
    <t>0.05–0.07</t>
  </si>
  <si>
    <t>0.04–0.06</t>
  </si>
  <si>
    <t>0.06–0.085</t>
  </si>
  <si>
    <t>0.08-0.20</t>
  </si>
  <si>
    <t>Asia: Eastern</t>
  </si>
  <si>
    <t>Wood/ straw/ rubber waste</t>
  </si>
  <si>
    <t>0.01–0.03</t>
  </si>
  <si>
    <t>0.02–0.04</t>
  </si>
  <si>
    <t>0.18-0.22</t>
  </si>
  <si>
    <t>Asia: South-central</t>
  </si>
  <si>
    <t>Moderately degrading waste</t>
  </si>
  <si>
    <t>Garden and park waste</t>
  </si>
  <si>
    <t>0.06–0.1</t>
  </si>
  <si>
    <t>0.05–0.08</t>
  </si>
  <si>
    <t>0.15–0.2</t>
  </si>
  <si>
    <t>0.36-0.45</t>
  </si>
  <si>
    <t>Asia- Southeast</t>
  </si>
  <si>
    <t>Rapidly degrading waste</t>
  </si>
  <si>
    <t>Food waste/ sewage sludge</t>
  </si>
  <si>
    <t>0.1–0.2</t>
  </si>
  <si>
    <t>0.07–0.1</t>
  </si>
  <si>
    <t xml:space="preserve">0.17–0.7 </t>
  </si>
  <si>
    <t>0.39-0.46</t>
  </si>
  <si>
    <t>Asia- Western &amp; Middle East</t>
  </si>
  <si>
    <t>Bulk MSW or Industrial Waste</t>
  </si>
  <si>
    <t>Mixed composition</t>
  </si>
  <si>
    <t>0.08–0.1</t>
  </si>
  <si>
    <t>0.20-0.40</t>
  </si>
  <si>
    <t>Africa: Eastern</t>
  </si>
  <si>
    <t>0.18-0.32</t>
  </si>
  <si>
    <t>Africa: Middle</t>
  </si>
  <si>
    <t>IPCC Climate Zone Definitions</t>
  </si>
  <si>
    <t>0.04-0.05</t>
  </si>
  <si>
    <t>Africa: Northern</t>
  </si>
  <si>
    <t>Rubber</t>
  </si>
  <si>
    <t>0.39</t>
  </si>
  <si>
    <t>Africa: Southern</t>
  </si>
  <si>
    <t>MAT</t>
  </si>
  <si>
    <t>MAP</t>
  </si>
  <si>
    <t>MAP/PET</t>
  </si>
  <si>
    <t>Selected:</t>
  </si>
  <si>
    <t>Bulk MSW waste</t>
  </si>
  <si>
    <t>0.12-0.28</t>
  </si>
  <si>
    <t>Africa: Western</t>
  </si>
  <si>
    <t>Dry temperate</t>
  </si>
  <si>
    <t>0 - 20°C</t>
  </si>
  <si>
    <t>&lt;1</t>
  </si>
  <si>
    <t>0-0.54</t>
  </si>
  <si>
    <t>Europe: Eastern</t>
  </si>
  <si>
    <t>Wet temperate</t>
  </si>
  <si>
    <t>&gt;1</t>
  </si>
  <si>
    <t>Europe: Northern</t>
  </si>
  <si>
    <t>Dry tropical</t>
  </si>
  <si>
    <t>&gt; 20°C</t>
  </si>
  <si>
    <t>&lt;1000 mm</t>
  </si>
  <si>
    <t>Select2:</t>
  </si>
  <si>
    <t>Waste by composition</t>
  </si>
  <si>
    <t>Europe: Southern</t>
  </si>
  <si>
    <t>Moist and wet tropical</t>
  </si>
  <si>
    <t>&gt;1000 mm</t>
  </si>
  <si>
    <t>Bulk waste data only</t>
  </si>
  <si>
    <t>Europe: Western</t>
  </si>
  <si>
    <t>Oceania: Austrailia &amp; New Zealand</t>
  </si>
  <si>
    <t>Oceania: Other Oceania</t>
  </si>
  <si>
    <t xml:space="preserve">MAT – Mean annual temperature; </t>
  </si>
  <si>
    <t>America: North</t>
  </si>
  <si>
    <t xml:space="preserve">MAP – Mean annual precipitation; </t>
  </si>
  <si>
    <t>America: Central</t>
  </si>
  <si>
    <t xml:space="preserve">PET  – Potential evapotranspiration. </t>
  </si>
  <si>
    <t>America: South</t>
  </si>
  <si>
    <t>The average annual MAT, MAP and PET during the time series selected to estimate the emission and indicated by the nearest representative meteorological station. The information available is not adequate to subdivide temperate into cold (&lt;10°C) and warm (10-20°C). In this IPCC classification for warm temperate, MAT is referred to the growing season.</t>
  </si>
  <si>
    <t>Caribbean</t>
  </si>
  <si>
    <t>Relationship between half-life and decay rate</t>
  </si>
  <si>
    <t>Averages</t>
  </si>
  <si>
    <t>Half-life = ln(2)/k where k is the decay rate constant.</t>
  </si>
  <si>
    <t>Conversion boxes for comparison</t>
  </si>
  <si>
    <t>Half-life (years)</t>
  </si>
  <si>
    <r>
      <t>Decay rate constant (y</t>
    </r>
    <r>
      <rPr>
        <b/>
        <sz val="10"/>
        <rFont val="Arial"/>
        <family val="2"/>
      </rPr>
      <t>-1</t>
    </r>
    <r>
      <rPr>
        <b/>
        <sz val="10"/>
        <rFont val="Arial"/>
        <family val="2"/>
      </rPr>
      <t>)</t>
    </r>
  </si>
  <si>
    <r>
      <t>Decay rate constant  (y</t>
    </r>
    <r>
      <rPr>
        <b/>
        <sz val="10"/>
        <rFont val="Arial"/>
        <family val="2"/>
      </rPr>
      <t>-1</t>
    </r>
    <r>
      <rPr>
        <b/>
        <sz val="10"/>
        <rFont val="Arial"/>
        <family val="2"/>
      </rPr>
      <t>)</t>
    </r>
  </si>
  <si>
    <t>Half life (years)</t>
  </si>
  <si>
    <t>Methane calculation from:  Garden / park waste</t>
  </si>
  <si>
    <r>
      <t>Half-life time (t</t>
    </r>
    <r>
      <rPr>
        <sz val="10"/>
        <rFont val="Arial"/>
        <family val="2"/>
      </rPr>
      <t>1/2</t>
    </r>
    <r>
      <rPr>
        <sz val="10"/>
        <rFont val="Arial"/>
        <family val="2"/>
      </rPr>
      <t>, years</t>
    </r>
    <r>
      <rPr>
        <sz val="10"/>
        <rFont val="Arial"/>
        <family val="2"/>
      </rPr>
      <t>):</t>
    </r>
  </si>
  <si>
    <r>
      <t>CH</t>
    </r>
    <r>
      <rPr>
        <sz val="10"/>
        <color rgb="FF000000"/>
        <rFont val="Arial"/>
        <family val="2"/>
      </rPr>
      <t>4</t>
    </r>
    <r>
      <rPr>
        <sz val="10"/>
        <color rgb="FF000000"/>
        <rFont val="Arial"/>
        <family val="2"/>
      </rPr>
      <t xml:space="preserve"> generated</t>
    </r>
    <r>
      <rPr>
        <sz val="10"/>
        <rFont val="Arial"/>
        <family val="2"/>
      </rPr>
      <t xml:space="preserve"> </t>
    </r>
  </si>
  <si>
    <r>
      <t>H = B + (H</t>
    </r>
    <r>
      <rPr>
        <sz val="8"/>
        <rFont val="Arial"/>
        <family val="2"/>
      </rPr>
      <t>last year</t>
    </r>
    <r>
      <rPr>
        <sz val="8"/>
        <rFont val="Arial"/>
        <family val="2"/>
      </rPr>
      <t xml:space="preserve"> * exp1)</t>
    </r>
  </si>
  <si>
    <r>
      <t>E = C + H</t>
    </r>
    <r>
      <rPr>
        <sz val="8"/>
        <rFont val="Arial"/>
        <family val="2"/>
      </rPr>
      <t>last year</t>
    </r>
    <r>
      <rPr>
        <sz val="8"/>
        <rFont val="Arial"/>
        <family val="2"/>
      </rPr>
      <t xml:space="preserve"> * (1 - exp1)</t>
    </r>
  </si>
  <si>
    <t>Methane calculation from:  Paper / card board</t>
  </si>
  <si>
    <r>
      <t>Half-life time (t</t>
    </r>
    <r>
      <rPr>
        <sz val="10"/>
        <rFont val="Arial"/>
        <family val="2"/>
      </rPr>
      <t>1/2</t>
    </r>
    <r>
      <rPr>
        <sz val="10"/>
        <rFont val="Arial"/>
        <family val="2"/>
      </rPr>
      <t>, years</t>
    </r>
    <r>
      <rPr>
        <sz val="10"/>
        <rFont val="Arial"/>
        <family val="2"/>
      </rPr>
      <t>):</t>
    </r>
  </si>
  <si>
    <r>
      <t>CH</t>
    </r>
    <r>
      <rPr>
        <sz val="10"/>
        <color rgb="FF000000"/>
        <rFont val="Arial"/>
        <family val="2"/>
      </rPr>
      <t>4</t>
    </r>
    <r>
      <rPr>
        <sz val="10"/>
        <color rgb="FF000000"/>
        <rFont val="Arial"/>
        <family val="2"/>
      </rPr>
      <t xml:space="preserve"> generated</t>
    </r>
    <r>
      <rPr>
        <sz val="10"/>
        <rFont val="Arial"/>
        <family val="2"/>
      </rPr>
      <t xml:space="preserve"> </t>
    </r>
  </si>
  <si>
    <r>
      <t>H = B + (H</t>
    </r>
    <r>
      <rPr>
        <sz val="8"/>
        <rFont val="Arial"/>
        <family val="2"/>
      </rPr>
      <t>last year</t>
    </r>
    <r>
      <rPr>
        <sz val="8"/>
        <rFont val="Arial"/>
        <family val="2"/>
      </rPr>
      <t xml:space="preserve"> * exp1)</t>
    </r>
  </si>
  <si>
    <r>
      <t>E = C + H</t>
    </r>
    <r>
      <rPr>
        <sz val="8"/>
        <rFont val="Arial"/>
        <family val="2"/>
      </rPr>
      <t>last year</t>
    </r>
    <r>
      <rPr>
        <sz val="8"/>
        <rFont val="Arial"/>
        <family val="2"/>
      </rPr>
      <t xml:space="preserve"> * (1 - exp1)</t>
    </r>
  </si>
  <si>
    <t>Methane calculation from:  Wood</t>
  </si>
  <si>
    <r>
      <t>Half-life time (t</t>
    </r>
    <r>
      <rPr>
        <sz val="10"/>
        <rFont val="Arial"/>
        <family val="2"/>
      </rPr>
      <t>1/2</t>
    </r>
    <r>
      <rPr>
        <sz val="10"/>
        <rFont val="Arial"/>
        <family val="2"/>
      </rPr>
      <t>, years</t>
    </r>
    <r>
      <rPr>
        <sz val="10"/>
        <rFont val="Arial"/>
        <family val="2"/>
      </rPr>
      <t>):</t>
    </r>
  </si>
  <si>
    <r>
      <t>CH</t>
    </r>
    <r>
      <rPr>
        <sz val="10"/>
        <color rgb="FF000000"/>
        <rFont val="Arial"/>
        <family val="2"/>
      </rPr>
      <t>4</t>
    </r>
    <r>
      <rPr>
        <sz val="10"/>
        <color rgb="FF000000"/>
        <rFont val="Arial"/>
        <family val="2"/>
      </rPr>
      <t xml:space="preserve"> generated</t>
    </r>
    <r>
      <rPr>
        <sz val="10"/>
        <rFont val="Arial"/>
        <family val="2"/>
      </rPr>
      <t xml:space="preserve"> </t>
    </r>
  </si>
  <si>
    <r>
      <t>H = B + (H</t>
    </r>
    <r>
      <rPr>
        <sz val="8"/>
        <rFont val="Arial"/>
        <family val="2"/>
      </rPr>
      <t>last year</t>
    </r>
    <r>
      <rPr>
        <sz val="8"/>
        <rFont val="Arial"/>
        <family val="2"/>
      </rPr>
      <t xml:space="preserve"> * exp1)</t>
    </r>
  </si>
  <si>
    <r>
      <t>E = C + H</t>
    </r>
    <r>
      <rPr>
        <sz val="8"/>
        <rFont val="Arial"/>
        <family val="2"/>
      </rPr>
      <t>last year</t>
    </r>
    <r>
      <rPr>
        <sz val="8"/>
        <rFont val="Arial"/>
        <family val="2"/>
      </rPr>
      <t xml:space="preserve"> * (1 - exp1)</t>
    </r>
  </si>
  <si>
    <t>Methane calculation from:  Textiles</t>
  </si>
  <si>
    <r>
      <t>Half-life time (t</t>
    </r>
    <r>
      <rPr>
        <sz val="10"/>
        <rFont val="Arial"/>
        <family val="2"/>
      </rPr>
      <t>1/2</t>
    </r>
    <r>
      <rPr>
        <sz val="10"/>
        <rFont val="Arial"/>
        <family val="2"/>
      </rPr>
      <t>, years</t>
    </r>
    <r>
      <rPr>
        <sz val="10"/>
        <rFont val="Arial"/>
        <family val="2"/>
      </rPr>
      <t>):</t>
    </r>
  </si>
  <si>
    <r>
      <t>CH</t>
    </r>
    <r>
      <rPr>
        <sz val="10"/>
        <color rgb="FF000000"/>
        <rFont val="Arial"/>
        <family val="2"/>
      </rPr>
      <t>4</t>
    </r>
    <r>
      <rPr>
        <sz val="10"/>
        <color rgb="FF000000"/>
        <rFont val="Arial"/>
        <family val="2"/>
      </rPr>
      <t xml:space="preserve"> generated</t>
    </r>
    <r>
      <rPr>
        <sz val="10"/>
        <rFont val="Arial"/>
        <family val="2"/>
      </rPr>
      <t xml:space="preserve"> </t>
    </r>
  </si>
  <si>
    <r>
      <t>H = B + (H</t>
    </r>
    <r>
      <rPr>
        <sz val="8"/>
        <rFont val="Arial"/>
        <family val="2"/>
      </rPr>
      <t>last year</t>
    </r>
    <r>
      <rPr>
        <sz val="8"/>
        <rFont val="Arial"/>
        <family val="2"/>
      </rPr>
      <t xml:space="preserve"> * exp1)</t>
    </r>
  </si>
  <si>
    <r>
      <t>E = C + H</t>
    </r>
    <r>
      <rPr>
        <sz val="8"/>
        <rFont val="Arial"/>
        <family val="2"/>
      </rPr>
      <t>last year</t>
    </r>
    <r>
      <rPr>
        <sz val="8"/>
        <rFont val="Arial"/>
        <family val="2"/>
      </rPr>
      <t xml:space="preserve"> * (1 - exp1)</t>
    </r>
  </si>
  <si>
    <t>Methane calculation from:  Nappies</t>
  </si>
  <si>
    <r>
      <t>Half-life time (t</t>
    </r>
    <r>
      <rPr>
        <sz val="10"/>
        <rFont val="Arial"/>
        <family val="2"/>
      </rPr>
      <t>1/2</t>
    </r>
    <r>
      <rPr>
        <sz val="10"/>
        <rFont val="Arial"/>
        <family val="2"/>
      </rPr>
      <t>, years</t>
    </r>
    <r>
      <rPr>
        <sz val="10"/>
        <rFont val="Arial"/>
        <family val="2"/>
      </rPr>
      <t>):</t>
    </r>
  </si>
  <si>
    <r>
      <t>CH</t>
    </r>
    <r>
      <rPr>
        <sz val="10"/>
        <color rgb="FF000000"/>
        <rFont val="Arial"/>
        <family val="2"/>
      </rPr>
      <t>4</t>
    </r>
    <r>
      <rPr>
        <sz val="10"/>
        <color rgb="FF000000"/>
        <rFont val="Arial"/>
        <family val="2"/>
      </rPr>
      <t xml:space="preserve"> generated</t>
    </r>
    <r>
      <rPr>
        <sz val="10"/>
        <rFont val="Arial"/>
        <family val="2"/>
      </rPr>
      <t xml:space="preserve"> </t>
    </r>
  </si>
  <si>
    <r>
      <t>H = B + (H</t>
    </r>
    <r>
      <rPr>
        <sz val="8"/>
        <rFont val="Arial"/>
        <family val="2"/>
      </rPr>
      <t>last year</t>
    </r>
    <r>
      <rPr>
        <sz val="8"/>
        <rFont val="Arial"/>
        <family val="2"/>
      </rPr>
      <t xml:space="preserve"> * exp1)</t>
    </r>
  </si>
  <si>
    <r>
      <t>E = C + H</t>
    </r>
    <r>
      <rPr>
        <sz val="8"/>
        <rFont val="Arial"/>
        <family val="2"/>
      </rPr>
      <t>last year</t>
    </r>
    <r>
      <rPr>
        <sz val="8"/>
        <rFont val="Arial"/>
        <family val="2"/>
      </rPr>
      <t xml:space="preserve"> * (1 - exp1)</t>
    </r>
  </si>
  <si>
    <t>Methane calculation from:  Sewage sludge</t>
  </si>
  <si>
    <r>
      <t>Half-life time (t</t>
    </r>
    <r>
      <rPr>
        <sz val="10"/>
        <rFont val="Arial"/>
        <family val="2"/>
      </rPr>
      <t>1/2</t>
    </r>
    <r>
      <rPr>
        <sz val="10"/>
        <rFont val="Arial"/>
        <family val="2"/>
      </rPr>
      <t>, years</t>
    </r>
    <r>
      <rPr>
        <sz val="10"/>
        <rFont val="Arial"/>
        <family val="2"/>
      </rPr>
      <t>):</t>
    </r>
  </si>
  <si>
    <r>
      <t>CH</t>
    </r>
    <r>
      <rPr>
        <sz val="10"/>
        <color rgb="FF000000"/>
        <rFont val="Arial"/>
        <family val="2"/>
      </rPr>
      <t>4</t>
    </r>
    <r>
      <rPr>
        <sz val="10"/>
        <color rgb="FF000000"/>
        <rFont val="Arial"/>
        <family val="2"/>
      </rPr>
      <t xml:space="preserve"> generated</t>
    </r>
    <r>
      <rPr>
        <sz val="10"/>
        <rFont val="Arial"/>
        <family val="2"/>
      </rPr>
      <t xml:space="preserve"> </t>
    </r>
  </si>
  <si>
    <r>
      <t>H = B + (H</t>
    </r>
    <r>
      <rPr>
        <sz val="8"/>
        <rFont val="Arial"/>
        <family val="2"/>
      </rPr>
      <t>last year</t>
    </r>
    <r>
      <rPr>
        <sz val="8"/>
        <rFont val="Arial"/>
        <family val="2"/>
      </rPr>
      <t xml:space="preserve"> * exp1)</t>
    </r>
  </si>
  <si>
    <r>
      <t>E = C + H</t>
    </r>
    <r>
      <rPr>
        <sz val="8"/>
        <rFont val="Arial"/>
        <family val="2"/>
      </rPr>
      <t>last year</t>
    </r>
    <r>
      <rPr>
        <sz val="8"/>
        <rFont val="Arial"/>
        <family val="2"/>
      </rPr>
      <t xml:space="preserve"> * (1 - exp1)</t>
    </r>
  </si>
  <si>
    <t>Methane calculation from:  MSW</t>
  </si>
  <si>
    <r>
      <t>Half-life time (t</t>
    </r>
    <r>
      <rPr>
        <sz val="10"/>
        <rFont val="Arial"/>
        <family val="2"/>
      </rPr>
      <t>1/2</t>
    </r>
    <r>
      <rPr>
        <sz val="10"/>
        <rFont val="Arial"/>
        <family val="2"/>
      </rPr>
      <t>, years</t>
    </r>
    <r>
      <rPr>
        <sz val="10"/>
        <rFont val="Arial"/>
        <family val="2"/>
      </rPr>
      <t>):</t>
    </r>
  </si>
  <si>
    <r>
      <t>CH</t>
    </r>
    <r>
      <rPr>
        <sz val="10"/>
        <color rgb="FF000000"/>
        <rFont val="Arial"/>
        <family val="2"/>
      </rPr>
      <t>4</t>
    </r>
    <r>
      <rPr>
        <sz val="10"/>
        <color rgb="FF000000"/>
        <rFont val="Arial"/>
        <family val="2"/>
      </rPr>
      <t xml:space="preserve"> generated</t>
    </r>
    <r>
      <rPr>
        <sz val="10"/>
        <rFont val="Arial"/>
        <family val="2"/>
      </rPr>
      <t xml:space="preserve"> </t>
    </r>
  </si>
  <si>
    <r>
      <t>H = B + (H</t>
    </r>
    <r>
      <rPr>
        <sz val="8"/>
        <rFont val="Arial"/>
        <family val="2"/>
      </rPr>
      <t>last year</t>
    </r>
    <r>
      <rPr>
        <sz val="8"/>
        <rFont val="Arial"/>
        <family val="2"/>
      </rPr>
      <t xml:space="preserve"> * exp1)</t>
    </r>
  </si>
  <si>
    <r>
      <t>E = C + H</t>
    </r>
    <r>
      <rPr>
        <sz val="8"/>
        <rFont val="Arial"/>
        <family val="2"/>
      </rPr>
      <t>last year</t>
    </r>
    <r>
      <rPr>
        <sz val="8"/>
        <rFont val="Arial"/>
        <family val="2"/>
      </rPr>
      <t xml:space="preserve"> * (1 - exp1)</t>
    </r>
  </si>
  <si>
    <t>Methane calculation from:  Industrial Waste</t>
  </si>
  <si>
    <r>
      <t>Half-life time (t</t>
    </r>
    <r>
      <rPr>
        <sz val="10"/>
        <rFont val="Arial"/>
        <family val="2"/>
      </rPr>
      <t>1/2</t>
    </r>
    <r>
      <rPr>
        <sz val="10"/>
        <rFont val="Arial"/>
        <family val="2"/>
      </rPr>
      <t>, years</t>
    </r>
    <r>
      <rPr>
        <sz val="10"/>
        <rFont val="Arial"/>
        <family val="2"/>
      </rPr>
      <t>):</t>
    </r>
  </si>
  <si>
    <r>
      <t>CH</t>
    </r>
    <r>
      <rPr>
        <sz val="10"/>
        <color rgb="FF000000"/>
        <rFont val="Arial"/>
        <family val="2"/>
      </rPr>
      <t>4</t>
    </r>
    <r>
      <rPr>
        <sz val="10"/>
        <color rgb="FF000000"/>
        <rFont val="Arial"/>
        <family val="2"/>
      </rPr>
      <t xml:space="preserve"> generated</t>
    </r>
    <r>
      <rPr>
        <sz val="10"/>
        <rFont val="Arial"/>
        <family val="2"/>
      </rPr>
      <t xml:space="preserve"> </t>
    </r>
  </si>
  <si>
    <r>
      <t>H = B + (H</t>
    </r>
    <r>
      <rPr>
        <sz val="8"/>
        <rFont val="Arial"/>
        <family val="2"/>
      </rPr>
      <t>last year</t>
    </r>
    <r>
      <rPr>
        <sz val="8"/>
        <rFont val="Arial"/>
        <family val="2"/>
      </rPr>
      <t xml:space="preserve"> * exp1)</t>
    </r>
  </si>
  <si>
    <r>
      <t>E = C + H</t>
    </r>
    <r>
      <rPr>
        <sz val="8"/>
        <rFont val="Arial"/>
        <family val="2"/>
      </rPr>
      <t>last year</t>
    </r>
    <r>
      <rPr>
        <sz val="8"/>
        <rFont val="Arial"/>
        <family val="2"/>
      </rPr>
      <t xml:space="preserve"> * (1 - exp1)</t>
    </r>
  </si>
  <si>
    <t>0,4</t>
  </si>
  <si>
    <t>0,5</t>
  </si>
  <si>
    <t>0,8</t>
  </si>
  <si>
    <t>0,6</t>
  </si>
  <si>
    <t>Rótulos de Linha</t>
  </si>
  <si>
    <t>Total Geral</t>
  </si>
  <si>
    <t>Lixão</t>
  </si>
  <si>
    <t>Aterro Controlado</t>
  </si>
  <si>
    <t>Aterro Sanitário</t>
  </si>
  <si>
    <t>Não Coletado</t>
  </si>
  <si>
    <t>Metano Recuperado</t>
  </si>
  <si>
    <t>Papel</t>
  </si>
  <si>
    <t>Madeira</t>
  </si>
  <si>
    <t>AB13</t>
  </si>
  <si>
    <t>AC13</t>
  </si>
  <si>
    <t>AD13</t>
  </si>
  <si>
    <t>AA15</t>
  </si>
  <si>
    <t>Ano</t>
  </si>
  <si>
    <t>Metano Gerado</t>
  </si>
  <si>
    <t>Fração de Metano Recuperado</t>
  </si>
  <si>
    <t>Metano Emitido</t>
  </si>
  <si>
    <t>Resíduos Orgânicos</t>
  </si>
  <si>
    <t>Têxtil (Roupas)</t>
  </si>
  <si>
    <t>Resíduos de Poda/Jardim</t>
  </si>
  <si>
    <t>Fraldas</t>
  </si>
  <si>
    <t>1000t</t>
  </si>
  <si>
    <r>
      <t>1.</t>
    </r>
    <r>
      <rPr>
        <sz val="7"/>
        <color rgb="FF000000"/>
        <rFont val="Times New Roman"/>
        <family val="1"/>
      </rPr>
      <t xml:space="preserve">      </t>
    </r>
    <r>
      <rPr>
        <sz val="12"/>
        <color rgb="FF000000"/>
        <rFont val="Times New Roman"/>
        <family val="1"/>
      </rPr>
      <t>(Re) inserir quadro com informações sobre temperatura, pluviosidade, etc. no primeiro formulário, ao lado do quadro de premissas já existente (quadro verde).</t>
    </r>
  </si>
  <si>
    <r>
      <t>2.</t>
    </r>
    <r>
      <rPr>
        <sz val="7"/>
        <color rgb="FF000000"/>
        <rFont val="Times New Roman"/>
        <family val="1"/>
      </rPr>
      <t xml:space="preserve">      </t>
    </r>
    <r>
      <rPr>
        <sz val="12"/>
        <color rgb="FF000000"/>
        <rFont val="Times New Roman"/>
        <family val="1"/>
      </rPr>
      <t>Inverter a ordem dos botões adicionar e consultar registro (ao lado dos dados de população, per capita, total RSU).  “Adicionar” deve ser posicionado acima do botão “consultar registro”.</t>
    </r>
  </si>
  <si>
    <r>
      <t>3.</t>
    </r>
    <r>
      <rPr>
        <sz val="7"/>
        <color rgb="FF000000"/>
        <rFont val="Times New Roman"/>
        <family val="1"/>
      </rPr>
      <t xml:space="preserve">      </t>
    </r>
    <r>
      <rPr>
        <sz val="12"/>
        <color rgb="FF000000"/>
        <rFont val="Times New Roman"/>
        <family val="1"/>
      </rPr>
      <t>Botão de “padrão IPCC” para inserir os dados de composição gravimétrica, acima do botão “registrar” correspondente a esta caixa de dados.</t>
    </r>
  </si>
  <si>
    <r>
      <t>4.</t>
    </r>
    <r>
      <rPr>
        <sz val="7"/>
        <color rgb="FF000000"/>
        <rFont val="Times New Roman"/>
        <family val="1"/>
      </rPr>
      <t xml:space="preserve">      </t>
    </r>
    <r>
      <rPr>
        <sz val="12"/>
        <color rgb="FF000000"/>
        <rFont val="Times New Roman"/>
        <family val="1"/>
      </rPr>
      <t>Aumentar caixa de registro de dados que fica aparente no formulário de recuperação de metano, já que temos espaço.</t>
    </r>
  </si>
  <si>
    <r>
      <t>5.</t>
    </r>
    <r>
      <rPr>
        <sz val="7"/>
        <color rgb="FF000000"/>
        <rFont val="Times New Roman"/>
        <family val="1"/>
      </rPr>
      <t xml:space="preserve">      </t>
    </r>
    <r>
      <rPr>
        <sz val="12"/>
        <color rgb="FF000000"/>
        <rFont val="Times New Roman"/>
        <family val="1"/>
      </rPr>
      <t>Ampliar anos de inserção de dados, até 2040.</t>
    </r>
  </si>
  <si>
    <r>
      <t>6.</t>
    </r>
    <r>
      <rPr>
        <sz val="7"/>
        <color rgb="FF000000"/>
        <rFont val="Times New Roman"/>
        <family val="1"/>
      </rPr>
      <t xml:space="preserve">      </t>
    </r>
    <r>
      <rPr>
        <sz val="12"/>
        <color rgb="FF000000"/>
        <rFont val="Times New Roman"/>
        <family val="1"/>
      </rPr>
      <t>Exportar dados de registro de todos os formulários, de alguma maneira, para que seja possível trabalhar com os dados em Excel, fazer novos gráficos, etc.</t>
    </r>
  </si>
  <si>
    <t>a. – Inserir botão para exportar dados, criando um novo excel.</t>
  </si>
  <si>
    <t>b. – Manter tudo formatado, com dados em uma aba e gráficos em outra.</t>
  </si>
  <si>
    <r>
      <t>7.</t>
    </r>
    <r>
      <rPr>
        <sz val="7"/>
        <color rgb="FF000000"/>
        <rFont val="Times New Roman"/>
        <family val="1"/>
      </rPr>
      <t xml:space="preserve">      </t>
    </r>
    <r>
      <rPr>
        <sz val="12"/>
        <color rgb="FF000000"/>
        <rFont val="Times New Roman"/>
        <family val="1"/>
      </rPr>
      <t>Inserir nova forma de inserção do dado de “metano recuperado”.</t>
    </r>
  </si>
  <si>
    <t>a. – Adicionar cálculo de metano recuperado à planilha do IPCC 2016</t>
  </si>
  <si>
    <t>b. – Criar gráficos e mostra-los na aba resultados.</t>
  </si>
  <si>
    <r>
      <t>8.</t>
    </r>
    <r>
      <rPr>
        <sz val="7"/>
        <color rgb="FF000000"/>
        <rFont val="Times New Roman"/>
        <family val="1"/>
      </rPr>
      <t xml:space="preserve">      </t>
    </r>
    <r>
      <rPr>
        <sz val="12"/>
        <color rgb="FF000000"/>
        <rFont val="Times New Roman"/>
        <family val="1"/>
      </rPr>
      <t>Inserir mecanismo para edição dos dados das séries temporais já registradas (algo como um lápis na lateral do quadro, que após clicar, permite a edição de números na caixa de entrada de dados ou limpar dados separadamente, sem que apague todos os registros.</t>
    </r>
  </si>
  <si>
    <t>ok</t>
  </si>
  <si>
    <t>Aumentar a altura?</t>
  </si>
  <si>
    <t>População</t>
  </si>
  <si>
    <t xml:space="preserve">RSU per capta </t>
  </si>
  <si>
    <t>Total RSU ano</t>
  </si>
  <si>
    <t>Jardim/Poda</t>
  </si>
  <si>
    <t xml:space="preserve">População e Geração de RSU </t>
  </si>
  <si>
    <t xml:space="preserve">Composição e massa de RSU encaminhado à destinação final  </t>
  </si>
  <si>
    <t>kg/dia</t>
  </si>
  <si>
    <t>Milhões</t>
  </si>
  <si>
    <t>Disposição Final de RSU - Distribuição Temporal</t>
  </si>
  <si>
    <t>Fração Pond.</t>
  </si>
  <si>
    <t>Não coletado / 
Outra categoria</t>
  </si>
  <si>
    <t>Somatório</t>
  </si>
  <si>
    <t>Milhões t</t>
  </si>
  <si>
    <t>Gerenciado Semi-Aeróbio</t>
  </si>
  <si>
    <t xml:space="preserve"> Gerenciado Semi-Aeróbio</t>
  </si>
  <si>
    <t>Não coletado / Outra categoria</t>
  </si>
  <si>
    <t>Fator de Correção de Metano (MCF)</t>
  </si>
  <si>
    <t>RSU encaminhado a disposição final</t>
  </si>
  <si>
    <t>Têxtil</t>
  </si>
  <si>
    <t>Plásticos e inertes</t>
  </si>
  <si>
    <t>Fração de Metano Oxidado</t>
  </si>
  <si>
    <t>Lixão %</t>
  </si>
  <si>
    <t>Lixão Gg</t>
  </si>
  <si>
    <t>Aterro Controlado %</t>
  </si>
  <si>
    <t>Aterro Controlado Gg</t>
  </si>
  <si>
    <t>Não Coletado Gg</t>
  </si>
  <si>
    <t>Sem Correspondência %</t>
  </si>
  <si>
    <t>Sem Correspondência Gg</t>
  </si>
  <si>
    <t>Aterro Sanitário %</t>
  </si>
  <si>
    <t>Aterro Sanitário Gg</t>
  </si>
  <si>
    <t>Lixão [Gg]</t>
  </si>
  <si>
    <t>Aterro Controlado [Gg]</t>
  </si>
  <si>
    <t>Aterro Sanitário [Gg]</t>
  </si>
  <si>
    <t>Sem Correspondência [Gg]</t>
  </si>
  <si>
    <t>Não Coletado [Gg]</t>
  </si>
  <si>
    <t>Lixão [%]</t>
  </si>
  <si>
    <t>Aterro Controlado [%]</t>
  </si>
  <si>
    <t>Aterro Sanitário [%]</t>
  </si>
  <si>
    <t>Sem Correspondência [%]</t>
  </si>
  <si>
    <t>Não Coletado [%]</t>
  </si>
  <si>
    <t>Eficiência</t>
  </si>
  <si>
    <t>Soma de Metano Recuperado</t>
  </si>
  <si>
    <t>Soma de Metano Emitido</t>
  </si>
  <si>
    <t>Metano Recuperado [Gg]</t>
  </si>
  <si>
    <t>ano</t>
  </si>
  <si>
    <t xml:space="preserve"> Gerenciado Semi-Aeróbio Gg</t>
  </si>
  <si>
    <t xml:space="preserve"> Gerenciado Semi-Aeróbio %</t>
  </si>
  <si>
    <t>Não coletado / 
Outra categoria Gg</t>
  </si>
  <si>
    <t>Não coletado / 
Outra categoria %</t>
  </si>
  <si>
    <t>Resíduos Orgânicos %</t>
  </si>
  <si>
    <t>Jardim/Poda %</t>
  </si>
  <si>
    <t>papel %</t>
  </si>
  <si>
    <t>Madeira %</t>
  </si>
  <si>
    <t>Têxtil %</t>
  </si>
  <si>
    <t>Plásticos e inertes %</t>
  </si>
  <si>
    <t>Plásticos e inertes Gg</t>
  </si>
  <si>
    <t>Têxtil Gg</t>
  </si>
  <si>
    <t>Madeira Gg</t>
  </si>
  <si>
    <t>papel Gg</t>
  </si>
  <si>
    <t>Jardim/Poda Gg</t>
  </si>
  <si>
    <t>Resíduos Orgânicos Gg</t>
  </si>
  <si>
    <t>Gerenciado Semi-Aeróbio [Gg]</t>
  </si>
  <si>
    <t>Gerenciado Semi-Aeróbio [%]</t>
  </si>
  <si>
    <t>Não coletado / Outra Categoria [Gg]</t>
  </si>
  <si>
    <t>Não coletado / Outra categoria [%]</t>
  </si>
  <si>
    <t>Resíduos Orgânicos [%]</t>
  </si>
  <si>
    <t>Jardim/Poda [%]</t>
  </si>
  <si>
    <t>Papel [%]</t>
  </si>
  <si>
    <t>Madeira [%]</t>
  </si>
  <si>
    <t>Têxtil [%]</t>
  </si>
  <si>
    <t>Resíduos Orgânicos [Gg]</t>
  </si>
  <si>
    <t>Jardim/Poda [Gg]</t>
  </si>
  <si>
    <t>Papel [Gg]</t>
  </si>
  <si>
    <t>Madeira [Gg]</t>
  </si>
  <si>
    <t>Têxtil [Gg]</t>
  </si>
  <si>
    <t>Plásticos e inertes [Gg]</t>
  </si>
  <si>
    <t>Plásticos e inertes [%]</t>
  </si>
  <si>
    <t>Fraudas Descartáveis %</t>
  </si>
  <si>
    <t>Fraudas Descartáveis Gg</t>
  </si>
  <si>
    <t>Ano Inicial</t>
  </si>
  <si>
    <t>Ano Final</t>
  </si>
  <si>
    <t>Pop</t>
  </si>
  <si>
    <t>Geração per</t>
  </si>
  <si>
    <t>%rsu</t>
  </si>
  <si>
    <t>Jardim</t>
  </si>
  <si>
    <t>Plasticos</t>
  </si>
  <si>
    <t>LB2</t>
  </si>
  <si>
    <t>LB1</t>
  </si>
  <si>
    <t>Aterro contro</t>
  </si>
  <si>
    <t>Aterro San</t>
  </si>
  <si>
    <t>S/c</t>
  </si>
  <si>
    <t>N/c</t>
  </si>
  <si>
    <t>Ano final</t>
  </si>
  <si>
    <t>Total RSU</t>
  </si>
  <si>
    <t>n1b</t>
  </si>
  <si>
    <t>n1</t>
  </si>
  <si>
    <t>n2</t>
  </si>
  <si>
    <t>n4</t>
  </si>
  <si>
    <t>iREC</t>
  </si>
  <si>
    <t>f2REC</t>
  </si>
  <si>
    <t>n3</t>
  </si>
  <si>
    <t>iMCF</t>
  </si>
  <si>
    <t>f2MCF</t>
  </si>
  <si>
    <t>iact</t>
  </si>
  <si>
    <t>f2act</t>
  </si>
  <si>
    <t>L3</t>
  </si>
  <si>
    <t>L4</t>
  </si>
  <si>
    <t>tblb11</t>
  </si>
  <si>
    <t>tblb31</t>
  </si>
  <si>
    <t>tblb41</t>
  </si>
  <si>
    <t>Fraldas Descartáveis</t>
  </si>
  <si>
    <t>Dados que usuario entra na foodREC</t>
  </si>
  <si>
    <t xml:space="preserve">Metano total gerado 
</t>
  </si>
  <si>
    <t>% recuperação</t>
  </si>
  <si>
    <t>Aumento em função de projetos de energia</t>
  </si>
  <si>
    <t xml:space="preserve">Disposição final do RSU Distribuição Temporal 
</t>
  </si>
  <si>
    <t>Contribuição das emissões por tipo de Resíduo</t>
  </si>
  <si>
    <t>Metano Emitido x Metano Recuperado</t>
  </si>
  <si>
    <t>txp</t>
  </si>
  <si>
    <t>txr</t>
  </si>
  <si>
    <t>TxM</t>
  </si>
  <si>
    <t>clima</t>
  </si>
  <si>
    <t>Gg de CH4</t>
  </si>
  <si>
    <t>Metano Emitido Líquido [Gg]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</si>
</sst>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0.0"/>
    <numFmt numFmtId="165" formatCode="#,##0.000"/>
    <numFmt numFmtId="166" formatCode="#,##0.0"/>
    <numFmt numFmtId="167" formatCode="0.0%"/>
    <numFmt numFmtId="168" formatCode="0.000"/>
    <numFmt numFmtId="169" formatCode="_-* #,##0_-;\-* #,##0_-;_-* &quot;-&quot;??_-;_-@_-"/>
    <numFmt numFmtId="170" formatCode="_-* #,##0.000_-;\-* #,##0.000_-;_-* &quot;-&quot;??_-;_-@_-"/>
  </numFmts>
  <fonts count="37" x14ac:knownFonts="1">
    <font>
      <sz val="10"/>
      <color rgb="FF000000"/>
      <name val="Arial"/>
    </font>
    <font>
      <b/>
      <sz val="12"/>
      <name val="Arial"/>
      <family val="2"/>
    </font>
    <font>
      <b/>
      <sz val="10"/>
      <name val="Arial"/>
      <family val="2"/>
    </font>
    <font>
      <sz val="10"/>
      <name val="Arial"/>
      <family val="2"/>
    </font>
    <font>
      <sz val="10"/>
      <name val="Arial"/>
      <family val="2"/>
    </font>
    <font>
      <sz val="8"/>
      <name val="Arial"/>
      <family val="2"/>
    </font>
    <font>
      <b/>
      <sz val="10"/>
      <color rgb="FFFF0000"/>
      <name val="Arial"/>
      <family val="2"/>
    </font>
    <font>
      <sz val="10"/>
      <color rgb="FFFF0000"/>
      <name val="Arial"/>
      <family val="2"/>
    </font>
    <font>
      <b/>
      <sz val="14"/>
      <name val="Arial"/>
      <family val="2"/>
    </font>
    <font>
      <sz val="9"/>
      <name val="Arial"/>
      <family val="2"/>
    </font>
    <font>
      <b/>
      <sz val="11"/>
      <name val="Arial"/>
      <family val="2"/>
    </font>
    <font>
      <b/>
      <u/>
      <sz val="12"/>
      <name val="Arial"/>
      <family val="2"/>
    </font>
    <font>
      <sz val="12"/>
      <name val="Arial"/>
      <family val="2"/>
    </font>
    <font>
      <b/>
      <u/>
      <sz val="10"/>
      <name val="Arial"/>
      <family val="2"/>
    </font>
    <font>
      <b/>
      <sz val="10"/>
      <name val="Arial"/>
      <family val="2"/>
    </font>
    <font>
      <sz val="10"/>
      <name val="Arial"/>
      <family val="2"/>
    </font>
    <font>
      <sz val="10"/>
      <color rgb="FF000000"/>
      <name val="Arial"/>
      <family val="2"/>
    </font>
    <font>
      <sz val="10"/>
      <name val="Arial"/>
      <family val="2"/>
    </font>
    <font>
      <b/>
      <sz val="12"/>
      <name val="Arial"/>
      <family val="2"/>
    </font>
    <font>
      <b/>
      <sz val="10"/>
      <name val="Arial"/>
      <family val="2"/>
    </font>
    <font>
      <sz val="10"/>
      <color rgb="FFFF0000"/>
      <name val="Arial"/>
      <family val="2"/>
    </font>
    <font>
      <sz val="8"/>
      <name val="Arial"/>
      <family val="2"/>
    </font>
    <font>
      <sz val="10"/>
      <color rgb="FF000000"/>
      <name val="Arial"/>
      <family val="2"/>
    </font>
    <font>
      <sz val="12"/>
      <color rgb="FF000000"/>
      <name val="Times New Roman"/>
      <family val="1"/>
    </font>
    <font>
      <sz val="7"/>
      <color rgb="FF000000"/>
      <name val="Times New Roman"/>
      <family val="1"/>
    </font>
    <font>
      <sz val="10"/>
      <color rgb="FF000000"/>
      <name val="Arial"/>
      <family val="2"/>
    </font>
    <font>
      <b/>
      <sz val="9"/>
      <name val="Arial"/>
      <family val="2"/>
    </font>
    <font>
      <b/>
      <sz val="10"/>
      <color rgb="FF000000"/>
      <name val="Arial"/>
      <family val="2"/>
    </font>
    <font>
      <b/>
      <sz val="9"/>
      <color rgb="FF000000"/>
      <name val="Arial"/>
      <family val="2"/>
    </font>
    <font>
      <b/>
      <sz val="10"/>
      <color theme="1"/>
      <name val="Arial"/>
      <family val="2"/>
    </font>
    <font>
      <b/>
      <sz val="9"/>
      <color theme="2"/>
      <name val="Arial"/>
      <family val="2"/>
    </font>
    <font>
      <sz val="10"/>
      <color theme="2"/>
      <name val="Arial"/>
      <family val="2"/>
    </font>
    <font>
      <b/>
      <sz val="10"/>
      <color theme="1"/>
      <name val="Arial"/>
      <family val="2"/>
    </font>
    <font>
      <b/>
      <sz val="10"/>
      <color theme="0" tint="-4.9989318521683403E-2"/>
      <name val="Arial"/>
      <family val="2"/>
    </font>
    <font>
      <sz val="10"/>
      <color theme="0"/>
      <name val="Arial"/>
      <family val="2"/>
    </font>
    <font>
      <b/>
      <sz val="10"/>
      <color theme="0"/>
      <name val="Arial"/>
      <family val="2"/>
    </font>
    <font>
      <sz val="12"/>
      <color rgb="FF595959"/>
      <name val="Arial"/>
      <family val="2"/>
    </font>
  </fonts>
  <fills count="31">
    <fill>
      <patternFill patternType="none"/>
    </fill>
    <fill>
      <patternFill patternType="gray125"/>
    </fill>
    <fill>
      <patternFill patternType="solid">
        <fgColor rgb="FFFFFF00"/>
        <bgColor rgb="FFFFFF00"/>
      </patternFill>
    </fill>
    <fill>
      <patternFill patternType="solid">
        <fgColor rgb="FFCCFFCC"/>
        <bgColor rgb="FFCCFFCC"/>
      </patternFill>
    </fill>
    <fill>
      <patternFill patternType="solid">
        <fgColor rgb="FFC0C0C0"/>
        <bgColor rgb="FFC0C0C0"/>
      </patternFill>
    </fill>
    <fill>
      <patternFill patternType="solid">
        <fgColor rgb="FFCCFFFF"/>
        <bgColor rgb="FFCCFFFF"/>
      </patternFill>
    </fill>
    <fill>
      <patternFill patternType="solid">
        <fgColor rgb="FFFFFFFF"/>
        <bgColor rgb="FFFFFFFF"/>
      </patternFill>
    </fill>
    <fill>
      <patternFill patternType="solid">
        <fgColor rgb="FF00FF00"/>
        <bgColor rgb="FF00FF00"/>
      </patternFill>
    </fill>
    <fill>
      <patternFill patternType="solid">
        <fgColor rgb="FFFFFF99"/>
        <bgColor rgb="FFFFFF99"/>
      </patternFill>
    </fill>
    <fill>
      <patternFill patternType="solid">
        <fgColor rgb="FFFFFFCC"/>
        <bgColor rgb="FFFFFFCC"/>
      </patternFill>
    </fill>
    <fill>
      <patternFill patternType="solid">
        <fgColor rgb="FF00FFFF"/>
        <bgColor rgb="FF00FFFF"/>
      </patternFill>
    </fill>
    <fill>
      <patternFill patternType="solid">
        <fgColor rgb="FFFF99CC"/>
        <bgColor rgb="FFFF99CC"/>
      </patternFill>
    </fill>
    <fill>
      <patternFill patternType="solid">
        <fgColor rgb="FFFFC000"/>
        <bgColor rgb="FFFFFF00"/>
      </patternFill>
    </fill>
    <fill>
      <patternFill patternType="solid">
        <fgColor rgb="FFFFC000"/>
        <bgColor indexed="64"/>
      </patternFill>
    </fill>
    <fill>
      <patternFill patternType="solid">
        <fgColor rgb="FFFFC000"/>
        <bgColor rgb="FFCCFFCC"/>
      </patternFill>
    </fill>
    <fill>
      <patternFill patternType="solid">
        <fgColor rgb="FFFFC000"/>
        <bgColor rgb="FFC0C0C0"/>
      </patternFill>
    </fill>
    <fill>
      <patternFill patternType="solid">
        <fgColor theme="0" tint="-4.9989318521683403E-2"/>
        <bgColor rgb="FFCCFFCC"/>
      </patternFill>
    </fill>
    <fill>
      <patternFill patternType="solid">
        <fgColor theme="7" tint="0.39997558519241921"/>
        <bgColor indexed="64"/>
      </patternFill>
    </fill>
    <fill>
      <patternFill patternType="solid">
        <fgColor rgb="FFFFC000"/>
        <bgColor rgb="FFCCFFFF"/>
      </patternFill>
    </fill>
    <fill>
      <patternFill patternType="solid">
        <fgColor theme="0"/>
        <bgColor indexed="64"/>
      </patternFill>
    </fill>
    <fill>
      <patternFill patternType="solid">
        <fgColor theme="0"/>
        <bgColor rgb="FFFFFF00"/>
      </patternFill>
    </fill>
    <fill>
      <patternFill patternType="solid">
        <fgColor theme="7"/>
        <bgColor rgb="FFCCFFCC"/>
      </patternFill>
    </fill>
    <fill>
      <patternFill patternType="solid">
        <fgColor theme="2"/>
        <bgColor rgb="FFCCFFCC"/>
      </patternFill>
    </fill>
    <fill>
      <patternFill patternType="solid">
        <fgColor theme="0"/>
        <bgColor rgb="FFFFFFCC"/>
      </patternFill>
    </fill>
    <fill>
      <patternFill patternType="solid">
        <fgColor theme="7"/>
        <bgColor rgb="FFCCFFFF"/>
      </patternFill>
    </fill>
    <fill>
      <patternFill patternType="solid">
        <fgColor theme="2"/>
        <bgColor rgb="FFCCFFFF"/>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rgb="FFCCFFCC"/>
      </patternFill>
    </fill>
    <fill>
      <patternFill patternType="solid">
        <fgColor theme="0" tint="-4.9989318521683403E-2"/>
        <bgColor rgb="FFC0C0C0"/>
      </patternFill>
    </fill>
    <fill>
      <patternFill patternType="solid">
        <fgColor theme="4" tint="0.79998168889431442"/>
        <bgColor theme="4" tint="0.79998168889431442"/>
      </patternFill>
    </fill>
  </fills>
  <borders count="169">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bottom/>
      <diagonal/>
    </border>
    <border>
      <left style="medium">
        <color rgb="FF000000"/>
      </left>
      <right style="thin">
        <color rgb="FF000000"/>
      </right>
      <top/>
      <bottom/>
      <diagonal/>
    </border>
    <border>
      <left style="thin">
        <color rgb="FF000000"/>
      </left>
      <right style="medium">
        <color rgb="FF000000"/>
      </right>
      <top/>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medium">
        <color rgb="FF000000"/>
      </right>
      <top/>
      <bottom style="thin">
        <color rgb="FF000000"/>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top style="medium">
        <color rgb="FF000000"/>
      </top>
      <bottom style="thin">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style="thin">
        <color rgb="FF000000"/>
      </top>
      <bottom style="medium">
        <color rgb="FF000000"/>
      </bottom>
      <diagonal/>
    </border>
    <border>
      <left/>
      <right/>
      <top style="medium">
        <color rgb="FF000000"/>
      </top>
      <bottom style="medium">
        <color rgb="FF000000"/>
      </bottom>
      <diagonal/>
    </border>
    <border>
      <left style="medium">
        <color rgb="FF000000"/>
      </left>
      <right style="thin">
        <color rgb="FF000000"/>
      </right>
      <top style="medium">
        <color rgb="FF000000"/>
      </top>
      <bottom/>
      <diagonal/>
    </border>
    <border>
      <left/>
      <right/>
      <top style="medium">
        <color rgb="FF000000"/>
      </top>
      <bottom/>
      <diagonal/>
    </border>
    <border>
      <left style="medium">
        <color rgb="FF000000"/>
      </left>
      <right style="medium">
        <color rgb="FF000000"/>
      </right>
      <top style="medium">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right/>
      <top style="medium">
        <color rgb="FF000000"/>
      </top>
      <bottom style="thin">
        <color rgb="FF000000"/>
      </bottom>
      <diagonal/>
    </border>
    <border>
      <left/>
      <right/>
      <top/>
      <bottom style="thin">
        <color rgb="FF000000"/>
      </bottom>
      <diagonal/>
    </border>
    <border>
      <left style="medium">
        <color rgb="FF000000"/>
      </left>
      <right style="medium">
        <color rgb="FF000000"/>
      </right>
      <top/>
      <bottom style="thin">
        <color rgb="FF000000"/>
      </bottom>
      <diagonal/>
    </border>
    <border>
      <left/>
      <right/>
      <top style="thin">
        <color rgb="FF000000"/>
      </top>
      <bottom style="thin">
        <color rgb="FF000000"/>
      </bottom>
      <diagonal/>
    </border>
    <border>
      <left/>
      <right/>
      <top style="thin">
        <color rgb="FF000000"/>
      </top>
      <bottom style="medium">
        <color rgb="FF000000"/>
      </bottom>
      <diagonal/>
    </border>
    <border>
      <left/>
      <right style="thin">
        <color rgb="FF000000"/>
      </right>
      <top/>
      <bottom/>
      <diagonal/>
    </border>
    <border>
      <left/>
      <right style="thin">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right style="thin">
        <color rgb="FF000000"/>
      </right>
      <top style="medium">
        <color rgb="FF000000"/>
      </top>
      <bottom/>
      <diagonal/>
    </border>
    <border>
      <left style="thin">
        <color rgb="FF000000"/>
      </left>
      <right/>
      <top style="medium">
        <color rgb="FF000000"/>
      </top>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top style="medium">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medium">
        <color rgb="FF000000"/>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right/>
      <top style="medium">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diagonal/>
    </border>
    <border>
      <left style="medium">
        <color rgb="FF000000"/>
      </left>
      <right style="medium">
        <color rgb="FF000000"/>
      </right>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bottom style="medium">
        <color rgb="FF000000"/>
      </bottom>
      <diagonal/>
    </border>
    <border>
      <left style="medium">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style="medium">
        <color rgb="FF000000"/>
      </right>
      <top/>
      <bottom style="thin">
        <color rgb="FF000000"/>
      </bottom>
      <diagonal/>
    </border>
    <border>
      <left style="medium">
        <color rgb="FF000000"/>
      </left>
      <right/>
      <top style="thin">
        <color rgb="FF000000"/>
      </top>
      <bottom style="thin">
        <color rgb="FF000000"/>
      </bottom>
      <diagonal/>
    </border>
    <border>
      <left/>
      <right/>
      <top/>
      <bottom/>
      <diagonal/>
    </border>
    <border>
      <left/>
      <right/>
      <top/>
      <bottom/>
      <diagonal/>
    </border>
    <border>
      <left/>
      <right/>
      <top/>
      <bottom/>
      <diagonal/>
    </border>
    <border>
      <left/>
      <right/>
      <top/>
      <bottom/>
      <diagonal/>
    </border>
    <border>
      <left style="medium">
        <color rgb="FF000000"/>
      </left>
      <right/>
      <top style="thin">
        <color rgb="FF000000"/>
      </top>
      <bottom style="medium">
        <color rgb="FF000000"/>
      </bottom>
      <diagonal/>
    </border>
    <border>
      <left/>
      <right/>
      <top style="medium">
        <color rgb="FF000000"/>
      </top>
      <bottom style="medium">
        <color rgb="FF000000"/>
      </bottom>
      <diagonal/>
    </border>
    <border>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medium">
        <color rgb="FF000000"/>
      </left>
      <right style="medium">
        <color rgb="FF000000"/>
      </right>
      <top style="thin">
        <color rgb="FF000000"/>
      </top>
      <bottom/>
      <diagonal/>
    </border>
    <border>
      <left/>
      <right style="thin">
        <color rgb="FF000000"/>
      </right>
      <top style="thin">
        <color rgb="FF000000"/>
      </top>
      <bottom style="medium">
        <color rgb="FF000000"/>
      </bottom>
      <diagonal/>
    </border>
    <border>
      <left style="medium">
        <color rgb="FF000000"/>
      </left>
      <right/>
      <top style="thin">
        <color rgb="FF000000"/>
      </top>
      <bottom/>
      <diagonal/>
    </border>
    <border>
      <left style="medium">
        <color rgb="FF000000"/>
      </left>
      <right/>
      <top/>
      <bottom style="thin">
        <color rgb="FF000000"/>
      </bottom>
      <diagonal/>
    </border>
    <border>
      <left style="medium">
        <color rgb="FF000000"/>
      </left>
      <right style="medium">
        <color rgb="FF000000"/>
      </right>
      <top/>
      <bottom style="medium">
        <color rgb="FF000000"/>
      </bottom>
      <diagonal/>
    </border>
    <border>
      <left style="medium">
        <color rgb="FF000000"/>
      </left>
      <right/>
      <top/>
      <bottom style="medium">
        <color rgb="FF000000"/>
      </bottom>
      <diagonal/>
    </border>
    <border>
      <left style="medium">
        <color rgb="FF000000"/>
      </left>
      <right style="medium">
        <color rgb="FF000000"/>
      </right>
      <top/>
      <bottom/>
      <diagonal/>
    </border>
    <border>
      <left style="medium">
        <color rgb="FF000000"/>
      </left>
      <right/>
      <top style="medium">
        <color rgb="FF000000"/>
      </top>
      <bottom/>
      <diagonal/>
    </border>
    <border>
      <left/>
      <right style="medium">
        <color rgb="FF000000"/>
      </right>
      <top style="medium">
        <color rgb="FF000000"/>
      </top>
      <bottom style="thin">
        <color rgb="FF000000"/>
      </bottom>
      <diagonal/>
    </border>
    <border>
      <left/>
      <right style="medium">
        <color rgb="FF000000"/>
      </right>
      <top style="thin">
        <color rgb="FF000000"/>
      </top>
      <bottom style="medium">
        <color rgb="FF000000"/>
      </bottom>
      <diagonal/>
    </border>
    <border>
      <left/>
      <right style="medium">
        <color rgb="FF000000"/>
      </right>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thin">
        <color rgb="FF000000"/>
      </left>
      <right/>
      <top style="medium">
        <color rgb="FF000000"/>
      </top>
      <bottom style="medium">
        <color rgb="FF000000"/>
      </bottom>
      <diagonal/>
    </border>
    <border>
      <left/>
      <right/>
      <top style="medium">
        <color rgb="FF000000"/>
      </top>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style="medium">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right style="medium">
        <color rgb="FF000000"/>
      </right>
      <top/>
      <bottom style="medium">
        <color rgb="FF000000"/>
      </bottom>
      <diagonal/>
    </border>
    <border>
      <left/>
      <right style="medium">
        <color rgb="FF000000"/>
      </right>
      <top/>
      <bottom/>
      <diagonal/>
    </border>
    <border>
      <left/>
      <right/>
      <top style="medium">
        <color rgb="FF000000"/>
      </top>
      <bottom style="medium">
        <color rgb="FF000000"/>
      </bottom>
      <diagonal/>
    </border>
    <border>
      <left style="thin">
        <color rgb="FF000000"/>
      </left>
      <right/>
      <top style="medium">
        <color rgb="FF000000"/>
      </top>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right style="thin">
        <color rgb="FF000000"/>
      </right>
      <top style="thin">
        <color rgb="FF000000"/>
      </top>
      <bottom style="thin">
        <color rgb="FF000000"/>
      </bottom>
      <diagonal/>
    </border>
    <border>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medium">
        <color rgb="FF000000"/>
      </top>
      <bottom style="medium">
        <color rgb="FF000000"/>
      </bottom>
      <diagonal/>
    </border>
    <border>
      <left style="medium">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top style="thin">
        <color rgb="FF000000"/>
      </top>
      <bottom/>
      <diagonal/>
    </border>
    <border>
      <left/>
      <right style="thin">
        <color rgb="FF000000"/>
      </right>
      <top style="thin">
        <color rgb="FF000000"/>
      </top>
      <bottom/>
      <diagonal/>
    </border>
    <border>
      <left/>
      <right style="medium">
        <color rgb="FF000000"/>
      </right>
      <top style="thin">
        <color rgb="FF000000"/>
      </top>
      <bottom/>
      <diagonal/>
    </border>
    <border>
      <left style="thin">
        <color rgb="FF000000"/>
      </left>
      <right style="thin">
        <color rgb="FF000000"/>
      </right>
      <top/>
      <bottom/>
      <diagonal/>
    </border>
    <border>
      <left/>
      <right/>
      <top style="medium">
        <color rgb="FF000000"/>
      </top>
      <bottom style="thin">
        <color rgb="FF000000"/>
      </bottom>
      <diagonal/>
    </border>
    <border>
      <left style="medium">
        <color rgb="FF000000"/>
      </left>
      <right/>
      <top style="thin">
        <color rgb="FF000000"/>
      </top>
      <bottom/>
      <diagonal/>
    </border>
    <border>
      <left/>
      <right style="medium">
        <color rgb="FF000000"/>
      </right>
      <top style="thin">
        <color rgb="FF000000"/>
      </top>
      <bottom/>
      <diagonal/>
    </border>
    <border>
      <left/>
      <right style="thin">
        <color rgb="FF000000"/>
      </right>
      <top style="medium">
        <color rgb="FF000000"/>
      </top>
      <bottom style="thin">
        <color rgb="FF000000"/>
      </bottom>
      <diagonal/>
    </border>
    <border>
      <left style="medium">
        <color rgb="FF000000"/>
      </left>
      <right style="thin">
        <color rgb="FF000000"/>
      </right>
      <top style="thin">
        <color rgb="FF000000"/>
      </top>
      <bottom/>
      <diagonal/>
    </border>
    <border>
      <left/>
      <right style="medium">
        <color rgb="FF000000"/>
      </right>
      <top style="medium">
        <color rgb="FF000000"/>
      </top>
      <bottom/>
      <diagonal/>
    </border>
    <border>
      <left/>
      <right/>
      <top style="thin">
        <color indexed="64"/>
      </top>
      <bottom/>
      <diagonal/>
    </border>
    <border>
      <left style="dotted">
        <color auto="1"/>
      </left>
      <right style="dotted">
        <color auto="1"/>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dotted">
        <color indexed="64"/>
      </left>
      <right style="dotted">
        <color indexed="64"/>
      </right>
      <top style="thin">
        <color theme="0"/>
      </top>
      <bottom style="thin">
        <color theme="0"/>
      </bottom>
      <diagonal/>
    </border>
    <border>
      <left style="dotted">
        <color indexed="64"/>
      </left>
      <right style="dotted">
        <color indexed="64"/>
      </right>
      <top style="thin">
        <color theme="0"/>
      </top>
      <bottom style="dotted">
        <color indexed="64"/>
      </bottom>
      <diagonal/>
    </border>
    <border>
      <left style="dotted">
        <color indexed="64"/>
      </left>
      <right style="thin">
        <color theme="0"/>
      </right>
      <top style="thin">
        <color theme="0"/>
      </top>
      <bottom style="thin">
        <color theme="0"/>
      </bottom>
      <diagonal/>
    </border>
    <border>
      <left style="dotted">
        <color indexed="64"/>
      </left>
      <right/>
      <top style="thin">
        <color theme="0"/>
      </top>
      <bottom style="thin">
        <color theme="0"/>
      </bottom>
      <diagonal/>
    </border>
    <border>
      <left style="thin">
        <color theme="0"/>
      </left>
      <right style="dotted">
        <color indexed="64"/>
      </right>
      <top style="thin">
        <color theme="0"/>
      </top>
      <bottom/>
      <diagonal/>
    </border>
    <border>
      <left style="thin">
        <color theme="0"/>
      </left>
      <right/>
      <top style="thin">
        <color theme="0"/>
      </top>
      <bottom/>
      <diagonal/>
    </border>
    <border>
      <left style="thin">
        <color theme="0"/>
      </left>
      <right/>
      <top/>
      <bottom style="thin">
        <color theme="0"/>
      </bottom>
      <diagonal/>
    </border>
    <border>
      <left style="dotted">
        <color indexed="64"/>
      </left>
      <right/>
      <top/>
      <bottom style="thin">
        <color theme="0"/>
      </bottom>
      <diagonal/>
    </border>
    <border>
      <left style="dotted">
        <color indexed="64"/>
      </left>
      <right/>
      <top style="thin">
        <color theme="0"/>
      </top>
      <bottom style="dotted">
        <color indexed="64"/>
      </bottom>
      <diagonal/>
    </border>
    <border>
      <left style="dotted">
        <color indexed="64"/>
      </left>
      <right style="thin">
        <color theme="0"/>
      </right>
      <top style="thin">
        <color theme="0"/>
      </top>
      <bottom style="dotted">
        <color indexed="64"/>
      </bottom>
      <diagonal/>
    </border>
    <border>
      <left style="dotted">
        <color indexed="64"/>
      </left>
      <right style="dotted">
        <color indexed="64"/>
      </right>
      <top/>
      <bottom style="thin">
        <color theme="0"/>
      </bottom>
      <diagonal/>
    </border>
    <border>
      <left/>
      <right style="dotted">
        <color indexed="64"/>
      </right>
      <top/>
      <bottom style="thin">
        <color theme="0"/>
      </bottom>
      <diagonal/>
    </border>
    <border>
      <left/>
      <right/>
      <top/>
      <bottom style="thin">
        <color theme="0"/>
      </bottom>
      <diagonal/>
    </border>
    <border>
      <left style="dotted">
        <color indexed="64"/>
      </left>
      <right/>
      <top/>
      <bottom/>
      <diagonal/>
    </border>
    <border>
      <left style="dotted">
        <color indexed="64"/>
      </left>
      <right style="dotted">
        <color indexed="64"/>
      </right>
      <top style="thin">
        <color theme="0"/>
      </top>
      <bottom/>
      <diagonal/>
    </border>
    <border>
      <left style="dotted">
        <color indexed="64"/>
      </left>
      <right style="thin">
        <color theme="0"/>
      </right>
      <top style="thin">
        <color theme="0"/>
      </top>
      <bottom/>
      <diagonal/>
    </border>
    <border>
      <left style="dotted">
        <color indexed="64"/>
      </left>
      <right/>
      <top/>
      <bottom style="dotted">
        <color indexed="64"/>
      </bottom>
      <diagonal/>
    </border>
    <border>
      <left/>
      <right/>
      <top/>
      <bottom style="dotted">
        <color indexed="64"/>
      </bottom>
      <diagonal/>
    </border>
    <border>
      <left style="dotted">
        <color indexed="64"/>
      </left>
      <right style="dotted">
        <color indexed="64"/>
      </right>
      <top/>
      <bottom style="dotted">
        <color indexed="64"/>
      </bottom>
      <diagonal/>
    </border>
    <border>
      <left/>
      <right/>
      <top/>
      <bottom style="hair">
        <color indexed="64"/>
      </bottom>
      <diagonal/>
    </border>
    <border>
      <left/>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style="thin">
        <color theme="0"/>
      </right>
      <top/>
      <bottom style="thin">
        <color theme="0"/>
      </bottom>
      <diagonal/>
    </border>
    <border>
      <left style="dotted">
        <color indexed="64"/>
      </left>
      <right/>
      <top style="hair">
        <color indexed="64"/>
      </top>
      <bottom style="thin">
        <color theme="0"/>
      </bottom>
      <diagonal/>
    </border>
    <border>
      <left/>
      <right/>
      <top style="hair">
        <color indexed="64"/>
      </top>
      <bottom style="thin">
        <color theme="0"/>
      </bottom>
      <diagonal/>
    </border>
    <border>
      <left/>
      <right style="dotted">
        <color indexed="64"/>
      </right>
      <top style="hair">
        <color indexed="64"/>
      </top>
      <bottom style="thin">
        <color theme="0"/>
      </bottom>
      <diagonal/>
    </border>
    <border>
      <left/>
      <right/>
      <top/>
      <bottom style="thin">
        <color theme="4" tint="0.39997558519241921"/>
      </bottom>
      <diagonal/>
    </border>
    <border>
      <left/>
      <right/>
      <top style="thin">
        <color theme="0"/>
      </top>
      <bottom style="thin">
        <color theme="0"/>
      </bottom>
      <diagonal/>
    </border>
    <border>
      <left style="thin">
        <color theme="0"/>
      </left>
      <right/>
      <top/>
      <bottom/>
      <diagonal/>
    </border>
    <border>
      <left/>
      <right style="thin">
        <color theme="0"/>
      </right>
      <top/>
      <bottom/>
      <diagonal/>
    </border>
  </borders>
  <cellStyleXfs count="4">
    <xf numFmtId="0" fontId="0" fillId="0" borderId="0"/>
    <xf numFmtId="9" fontId="22" fillId="0" borderId="0" applyFont="0" applyFill="0" applyBorder="0" applyAlignment="0" applyProtection="0"/>
    <xf numFmtId="43" fontId="25" fillId="0" borderId="0" applyFont="0" applyFill="0" applyBorder="0" applyAlignment="0" applyProtection="0"/>
    <xf numFmtId="0" fontId="25" fillId="0" borderId="78"/>
  </cellStyleXfs>
  <cellXfs count="883">
    <xf numFmtId="0" fontId="0" fillId="0" borderId="0" xfId="0" applyFont="1" applyAlignment="1"/>
    <xf numFmtId="0" fontId="1" fillId="0" borderId="0" xfId="0" applyFont="1" applyAlignment="1">
      <alignment wrapText="1"/>
    </xf>
    <xf numFmtId="0" fontId="2" fillId="0" borderId="0" xfId="0" applyFont="1" applyAlignment="1"/>
    <xf numFmtId="0" fontId="4" fillId="0" borderId="0" xfId="0" applyFont="1" applyAlignment="1"/>
    <xf numFmtId="0" fontId="2" fillId="0" borderId="0" xfId="0" applyFont="1" applyAlignment="1">
      <alignment wrapText="1"/>
    </xf>
    <xf numFmtId="0" fontId="4" fillId="3" borderId="8" xfId="0" applyFont="1" applyFill="1" applyBorder="1" applyAlignment="1"/>
    <xf numFmtId="0" fontId="4" fillId="3" borderId="9" xfId="0" applyFont="1" applyFill="1" applyBorder="1" applyAlignment="1"/>
    <xf numFmtId="0" fontId="2" fillId="3" borderId="10" xfId="0" applyFont="1" applyFill="1" applyBorder="1" applyAlignment="1">
      <alignment horizontal="center"/>
    </xf>
    <xf numFmtId="0" fontId="2" fillId="3" borderId="11" xfId="0" applyFont="1" applyFill="1" applyBorder="1" applyAlignment="1">
      <alignment horizontal="center"/>
    </xf>
    <xf numFmtId="0" fontId="2" fillId="3" borderId="11" xfId="0" applyFont="1" applyFill="1" applyBorder="1" applyAlignment="1">
      <alignment horizontal="left"/>
    </xf>
    <xf numFmtId="0" fontId="2" fillId="3" borderId="12" xfId="0" applyFont="1" applyFill="1" applyBorder="1" applyAlignment="1"/>
    <xf numFmtId="0" fontId="4" fillId="4" borderId="13" xfId="0" applyFont="1" applyFill="1" applyBorder="1" applyAlignment="1"/>
    <xf numFmtId="0" fontId="4" fillId="4" borderId="14" xfId="0" applyFont="1" applyFill="1" applyBorder="1" applyAlignment="1"/>
    <xf numFmtId="0" fontId="4" fillId="2" borderId="15" xfId="0" applyFont="1" applyFill="1" applyBorder="1" applyAlignment="1"/>
    <xf numFmtId="0" fontId="2" fillId="2" borderId="16" xfId="0" applyFont="1" applyFill="1" applyBorder="1" applyAlignment="1"/>
    <xf numFmtId="0" fontId="4" fillId="0" borderId="17" xfId="0" applyFont="1" applyBorder="1" applyAlignment="1"/>
    <xf numFmtId="0" fontId="4" fillId="0" borderId="18" xfId="0" applyFont="1" applyBorder="1" applyAlignment="1"/>
    <xf numFmtId="0" fontId="4" fillId="0" borderId="19" xfId="0" applyFont="1" applyBorder="1" applyAlignment="1"/>
    <xf numFmtId="0" fontId="4" fillId="0" borderId="20" xfId="0" applyFont="1" applyBorder="1" applyAlignment="1"/>
    <xf numFmtId="0" fontId="2" fillId="3" borderId="21" xfId="0" applyFont="1" applyFill="1" applyBorder="1" applyAlignment="1"/>
    <xf numFmtId="0" fontId="2" fillId="3" borderId="16" xfId="0" applyFont="1" applyFill="1" applyBorder="1" applyAlignment="1"/>
    <xf numFmtId="0" fontId="2" fillId="3" borderId="15" xfId="0" applyFont="1" applyFill="1" applyBorder="1" applyAlignment="1"/>
    <xf numFmtId="0" fontId="4" fillId="3" borderId="16" xfId="0" applyFont="1" applyFill="1" applyBorder="1" applyAlignment="1"/>
    <xf numFmtId="0" fontId="2" fillId="3" borderId="21" xfId="0" applyFont="1" applyFill="1" applyBorder="1" applyAlignment="1">
      <alignment horizontal="center"/>
    </xf>
    <xf numFmtId="0" fontId="2" fillId="3" borderId="16" xfId="0" applyFont="1" applyFill="1" applyBorder="1" applyAlignment="1">
      <alignment horizontal="center"/>
    </xf>
    <xf numFmtId="0" fontId="2" fillId="3" borderId="22" xfId="0" applyFont="1" applyFill="1" applyBorder="1" applyAlignment="1"/>
    <xf numFmtId="0" fontId="4" fillId="3" borderId="23" xfId="0" applyFont="1" applyFill="1" applyBorder="1" applyAlignment="1"/>
    <xf numFmtId="0" fontId="4" fillId="0" borderId="24" xfId="0" applyFont="1" applyBorder="1" applyAlignment="1"/>
    <xf numFmtId="49" fontId="4" fillId="4" borderId="25" xfId="0" applyNumberFormat="1" applyFont="1" applyFill="1" applyBorder="1" applyAlignment="1">
      <alignment horizontal="right"/>
    </xf>
    <xf numFmtId="0" fontId="4" fillId="4" borderId="26" xfId="0" applyFont="1" applyFill="1" applyBorder="1" applyAlignment="1"/>
    <xf numFmtId="0" fontId="4" fillId="2" borderId="28" xfId="0" applyFont="1" applyFill="1" applyBorder="1" applyAlignment="1"/>
    <xf numFmtId="0" fontId="5" fillId="0" borderId="0" xfId="0" applyFont="1" applyAlignment="1"/>
    <xf numFmtId="0" fontId="4" fillId="0" borderId="28" xfId="0" applyFont="1" applyBorder="1" applyAlignment="1"/>
    <xf numFmtId="0" fontId="4" fillId="2" borderId="29" xfId="0" applyFont="1" applyFill="1" applyBorder="1" applyAlignment="1"/>
    <xf numFmtId="0" fontId="4" fillId="2" borderId="30" xfId="0" applyFont="1" applyFill="1" applyBorder="1" applyAlignment="1"/>
    <xf numFmtId="0" fontId="4" fillId="0" borderId="30" xfId="0" applyFont="1" applyBorder="1" applyAlignment="1"/>
    <xf numFmtId="49" fontId="4" fillId="4" borderId="31" xfId="0" applyNumberFormat="1" applyFont="1" applyFill="1" applyBorder="1" applyAlignment="1">
      <alignment horizontal="right"/>
    </xf>
    <xf numFmtId="0" fontId="4" fillId="4" borderId="32" xfId="0" applyFont="1" applyFill="1" applyBorder="1" applyAlignment="1"/>
    <xf numFmtId="0" fontId="4" fillId="0" borderId="33" xfId="0" applyFont="1" applyBorder="1" applyAlignment="1"/>
    <xf numFmtId="49" fontId="4" fillId="4" borderId="10" xfId="0" applyNumberFormat="1" applyFont="1" applyFill="1" applyBorder="1" applyAlignment="1">
      <alignment horizontal="right"/>
    </xf>
    <xf numFmtId="0" fontId="4" fillId="4" borderId="11" xfId="0" applyFont="1" applyFill="1" applyBorder="1" applyAlignment="1"/>
    <xf numFmtId="0" fontId="4" fillId="4" borderId="10" xfId="0" applyFont="1" applyFill="1" applyBorder="1" applyAlignment="1">
      <alignment horizontal="right"/>
    </xf>
    <xf numFmtId="0" fontId="4" fillId="0" borderId="34" xfId="0" applyFont="1" applyBorder="1" applyAlignment="1"/>
    <xf numFmtId="49" fontId="4" fillId="4" borderId="35" xfId="0" applyNumberFormat="1" applyFont="1" applyFill="1" applyBorder="1" applyAlignment="1">
      <alignment horizontal="right"/>
    </xf>
    <xf numFmtId="0" fontId="4" fillId="4" borderId="36" xfId="0" applyFont="1" applyFill="1" applyBorder="1" applyAlignment="1"/>
    <xf numFmtId="0" fontId="4" fillId="2" borderId="37" xfId="0" applyFont="1" applyFill="1" applyBorder="1" applyAlignment="1"/>
    <xf numFmtId="0" fontId="4" fillId="2" borderId="34" xfId="0" applyFont="1" applyFill="1" applyBorder="1" applyAlignment="1"/>
    <xf numFmtId="0" fontId="4" fillId="5" borderId="21" xfId="0" applyFont="1" applyFill="1" applyBorder="1" applyAlignment="1"/>
    <xf numFmtId="0" fontId="4" fillId="4" borderId="16" xfId="0" applyFont="1" applyFill="1" applyBorder="1" applyAlignment="1"/>
    <xf numFmtId="0" fontId="4" fillId="2" borderId="38" xfId="0" applyFont="1" applyFill="1" applyBorder="1" applyAlignment="1"/>
    <xf numFmtId="0" fontId="4" fillId="2" borderId="12" xfId="0" applyFont="1" applyFill="1" applyBorder="1" applyAlignment="1"/>
    <xf numFmtId="0" fontId="4" fillId="3" borderId="38" xfId="0" applyFont="1" applyFill="1" applyBorder="1" applyAlignment="1"/>
    <xf numFmtId="0" fontId="4" fillId="3" borderId="12" xfId="0" applyFont="1" applyFill="1" applyBorder="1" applyAlignment="1"/>
    <xf numFmtId="0" fontId="2" fillId="3" borderId="12" xfId="0" applyFont="1" applyFill="1" applyBorder="1" applyAlignment="1">
      <alignment horizontal="center"/>
    </xf>
    <xf numFmtId="0" fontId="2" fillId="3" borderId="39" xfId="0" applyFont="1" applyFill="1" applyBorder="1" applyAlignment="1">
      <alignment horizontal="center"/>
    </xf>
    <xf numFmtId="0" fontId="2" fillId="3" borderId="23" xfId="0" applyFont="1" applyFill="1" applyBorder="1" applyAlignment="1">
      <alignment horizontal="center"/>
    </xf>
    <xf numFmtId="0" fontId="4" fillId="3" borderId="40" xfId="0" applyFont="1" applyFill="1" applyBorder="1" applyAlignment="1"/>
    <xf numFmtId="0" fontId="4" fillId="3" borderId="41" xfId="0" applyFont="1" applyFill="1" applyBorder="1" applyAlignment="1"/>
    <xf numFmtId="49" fontId="4" fillId="4" borderId="42" xfId="0" applyNumberFormat="1" applyFont="1" applyFill="1" applyBorder="1" applyAlignment="1">
      <alignment horizontal="right"/>
    </xf>
    <xf numFmtId="0" fontId="4" fillId="4" borderId="43" xfId="0" applyFont="1" applyFill="1" applyBorder="1" applyAlignment="1"/>
    <xf numFmtId="0" fontId="4" fillId="2" borderId="44" xfId="0" applyFont="1" applyFill="1" applyBorder="1" applyAlignment="1"/>
    <xf numFmtId="0" fontId="4" fillId="2" borderId="45" xfId="0" applyFont="1" applyFill="1" applyBorder="1" applyAlignment="1"/>
    <xf numFmtId="0" fontId="4" fillId="2" borderId="46" xfId="0" applyFont="1" applyFill="1" applyBorder="1" applyAlignment="1"/>
    <xf numFmtId="0" fontId="4" fillId="2" borderId="47" xfId="0" applyFont="1" applyFill="1" applyBorder="1" applyAlignment="1"/>
    <xf numFmtId="0" fontId="4" fillId="4" borderId="31" xfId="0" applyFont="1" applyFill="1" applyBorder="1" applyAlignment="1">
      <alignment horizontal="right"/>
    </xf>
    <xf numFmtId="0" fontId="4" fillId="2" borderId="48" xfId="0" applyFont="1" applyFill="1" applyBorder="1" applyAlignment="1"/>
    <xf numFmtId="0" fontId="4" fillId="3" borderId="21" xfId="0" applyFont="1" applyFill="1" applyBorder="1" applyAlignment="1"/>
    <xf numFmtId="0" fontId="4" fillId="2" borderId="16" xfId="0" applyFont="1" applyFill="1" applyBorder="1" applyAlignment="1"/>
    <xf numFmtId="0" fontId="4" fillId="6" borderId="49" xfId="0" applyFont="1" applyFill="1" applyBorder="1" applyAlignment="1"/>
    <xf numFmtId="2" fontId="4" fillId="0" borderId="16" xfId="0" applyNumberFormat="1" applyFont="1" applyBorder="1" applyAlignment="1"/>
    <xf numFmtId="2" fontId="4" fillId="0" borderId="50" xfId="0" applyNumberFormat="1" applyFont="1" applyBorder="1" applyAlignment="1"/>
    <xf numFmtId="0" fontId="4" fillId="0" borderId="16" xfId="0" applyFont="1" applyBorder="1" applyAlignment="1"/>
    <xf numFmtId="0" fontId="2" fillId="0" borderId="17" xfId="0" applyFont="1" applyBorder="1" applyAlignment="1"/>
    <xf numFmtId="0" fontId="4" fillId="3" borderId="15" xfId="0" applyFont="1" applyFill="1" applyBorder="1" applyAlignment="1"/>
    <xf numFmtId="0" fontId="4" fillId="0" borderId="42" xfId="0" applyFont="1" applyBorder="1" applyAlignment="1"/>
    <xf numFmtId="9" fontId="4" fillId="4" borderId="43" xfId="0" applyNumberFormat="1" applyFont="1" applyFill="1" applyBorder="1" applyAlignment="1"/>
    <xf numFmtId="9" fontId="4" fillId="2" borderId="42" xfId="0" applyNumberFormat="1" applyFont="1" applyFill="1" applyBorder="1" applyAlignment="1"/>
    <xf numFmtId="0" fontId="4" fillId="2" borderId="43" xfId="0" applyFont="1" applyFill="1" applyBorder="1" applyAlignment="1"/>
    <xf numFmtId="0" fontId="4" fillId="0" borderId="35" xfId="0" applyFont="1" applyBorder="1" applyAlignment="1"/>
    <xf numFmtId="9" fontId="4" fillId="4" borderId="36" xfId="0" applyNumberFormat="1" applyFont="1" applyFill="1" applyBorder="1" applyAlignment="1"/>
    <xf numFmtId="9" fontId="4" fillId="2" borderId="35" xfId="0" applyNumberFormat="1" applyFont="1" applyFill="1" applyBorder="1" applyAlignment="1"/>
    <xf numFmtId="0" fontId="4" fillId="2" borderId="36" xfId="0" applyFont="1" applyFill="1" applyBorder="1" applyAlignment="1"/>
    <xf numFmtId="0" fontId="4" fillId="0" borderId="51" xfId="0" applyFont="1" applyBorder="1" applyAlignment="1"/>
    <xf numFmtId="0" fontId="4" fillId="0" borderId="52" xfId="0" applyFont="1" applyBorder="1" applyAlignment="1"/>
    <xf numFmtId="9" fontId="4" fillId="0" borderId="53" xfId="0" applyNumberFormat="1" applyFont="1" applyBorder="1" applyAlignment="1"/>
    <xf numFmtId="9" fontId="4" fillId="0" borderId="54" xfId="0" applyNumberFormat="1" applyFont="1" applyBorder="1" applyAlignment="1"/>
    <xf numFmtId="0" fontId="4" fillId="0" borderId="55" xfId="0" applyFont="1" applyBorder="1" applyAlignment="1"/>
    <xf numFmtId="0" fontId="6" fillId="3" borderId="41" xfId="0" applyFont="1" applyFill="1" applyBorder="1" applyAlignment="1">
      <alignment wrapText="1"/>
    </xf>
    <xf numFmtId="0" fontId="4" fillId="3" borderId="22" xfId="0" applyFont="1" applyFill="1" applyBorder="1" applyAlignment="1"/>
    <xf numFmtId="0" fontId="4" fillId="3" borderId="56" xfId="0" applyFont="1" applyFill="1" applyBorder="1" applyAlignment="1"/>
    <xf numFmtId="0" fontId="1" fillId="0" borderId="0" xfId="0" applyFont="1" applyAlignment="1"/>
    <xf numFmtId="0" fontId="2" fillId="3" borderId="14" xfId="0" applyFont="1" applyFill="1" applyBorder="1" applyAlignment="1">
      <alignment horizontal="center"/>
    </xf>
    <xf numFmtId="0" fontId="2" fillId="3" borderId="39" xfId="0" applyFont="1" applyFill="1" applyBorder="1" applyAlignment="1">
      <alignment horizontal="center" wrapText="1"/>
    </xf>
    <xf numFmtId="0" fontId="2" fillId="3" borderId="56" xfId="0" applyFont="1" applyFill="1" applyBorder="1" applyAlignment="1">
      <alignment horizontal="center" wrapText="1"/>
    </xf>
    <xf numFmtId="0" fontId="2" fillId="3" borderId="23" xfId="0" applyFont="1" applyFill="1" applyBorder="1" applyAlignment="1">
      <alignment horizontal="center" wrapText="1"/>
    </xf>
    <xf numFmtId="0" fontId="2" fillId="7" borderId="39" xfId="0" applyFont="1" applyFill="1" applyBorder="1" applyAlignment="1">
      <alignment horizontal="center" wrapText="1"/>
    </xf>
    <xf numFmtId="0" fontId="2" fillId="7" borderId="56" xfId="0" applyFont="1" applyFill="1" applyBorder="1" applyAlignment="1">
      <alignment horizontal="center" wrapText="1"/>
    </xf>
    <xf numFmtId="0" fontId="7" fillId="0" borderId="28" xfId="0" applyFont="1" applyBorder="1" applyAlignment="1"/>
    <xf numFmtId="0" fontId="2" fillId="7" borderId="23" xfId="0" applyFont="1" applyFill="1" applyBorder="1" applyAlignment="1">
      <alignment horizontal="center" wrapText="1"/>
    </xf>
    <xf numFmtId="0" fontId="2" fillId="3" borderId="28" xfId="0" applyFont="1" applyFill="1" applyBorder="1" applyAlignment="1">
      <alignment horizontal="center" wrapText="1"/>
    </xf>
    <xf numFmtId="0" fontId="4" fillId="4" borderId="57" xfId="0" applyFont="1" applyFill="1" applyBorder="1" applyAlignment="1"/>
    <xf numFmtId="0" fontId="4" fillId="8" borderId="42" xfId="0" applyFont="1" applyFill="1" applyBorder="1" applyAlignment="1"/>
    <xf numFmtId="0" fontId="4" fillId="0" borderId="0" xfId="0" applyFont="1" applyAlignment="1">
      <alignment wrapText="1"/>
    </xf>
    <xf numFmtId="0" fontId="4" fillId="3" borderId="10" xfId="0" applyFont="1" applyFill="1" applyBorder="1" applyAlignment="1">
      <alignment horizontal="center" wrapText="1"/>
    </xf>
    <xf numFmtId="0" fontId="4" fillId="8" borderId="43" xfId="0" applyFont="1" applyFill="1" applyBorder="1" applyAlignment="1"/>
    <xf numFmtId="0" fontId="7" fillId="0" borderId="30" xfId="0" applyFont="1" applyBorder="1" applyAlignment="1"/>
    <xf numFmtId="0" fontId="4" fillId="0" borderId="31" xfId="0" applyFont="1" applyBorder="1" applyAlignment="1"/>
    <xf numFmtId="0" fontId="4" fillId="4" borderId="58" xfId="0" applyFont="1" applyFill="1" applyBorder="1" applyAlignment="1"/>
    <xf numFmtId="0" fontId="4" fillId="8" borderId="31" xfId="0" applyFont="1" applyFill="1" applyBorder="1" applyAlignment="1"/>
    <xf numFmtId="0" fontId="4" fillId="8" borderId="32" xfId="0" applyFont="1" applyFill="1" applyBorder="1" applyAlignment="1"/>
    <xf numFmtId="0" fontId="4" fillId="3" borderId="59" xfId="0" applyFont="1" applyFill="1" applyBorder="1" applyAlignment="1">
      <alignment horizontal="center" wrapText="1"/>
    </xf>
    <xf numFmtId="0" fontId="7" fillId="0" borderId="34" xfId="0" applyFont="1" applyBorder="1" applyAlignment="1"/>
    <xf numFmtId="0" fontId="4" fillId="3" borderId="11" xfId="0" applyFont="1" applyFill="1" applyBorder="1" applyAlignment="1">
      <alignment horizontal="center" wrapText="1"/>
    </xf>
    <xf numFmtId="0" fontId="4" fillId="4" borderId="60" xfId="0" applyFont="1" applyFill="1" applyBorder="1" applyAlignment="1"/>
    <xf numFmtId="0" fontId="4" fillId="3" borderId="34" xfId="0" applyFont="1" applyFill="1" applyBorder="1" applyAlignment="1">
      <alignment wrapText="1"/>
    </xf>
    <xf numFmtId="0" fontId="4" fillId="8" borderId="35" xfId="0" applyFont="1" applyFill="1" applyBorder="1" applyAlignment="1"/>
    <xf numFmtId="0" fontId="4" fillId="8" borderId="36" xfId="0" applyFont="1" applyFill="1" applyBorder="1" applyAlignment="1"/>
    <xf numFmtId="0" fontId="4" fillId="3" borderId="12" xfId="0" applyFont="1" applyFill="1" applyBorder="1" applyAlignment="1">
      <alignment horizontal="center" wrapText="1"/>
    </xf>
    <xf numFmtId="0" fontId="4" fillId="4" borderId="39" xfId="0" applyFont="1" applyFill="1" applyBorder="1" applyAlignment="1">
      <alignment horizontal="center" wrapText="1"/>
    </xf>
    <xf numFmtId="0" fontId="4" fillId="4" borderId="56" xfId="0" applyFont="1" applyFill="1" applyBorder="1" applyAlignment="1">
      <alignment horizontal="center" wrapText="1"/>
    </xf>
    <xf numFmtId="0" fontId="4" fillId="3" borderId="23" xfId="0" applyFont="1" applyFill="1" applyBorder="1" applyAlignment="1">
      <alignment horizontal="center" wrapText="1"/>
    </xf>
    <xf numFmtId="0" fontId="4" fillId="3" borderId="12" xfId="0" applyFont="1" applyFill="1" applyBorder="1" applyAlignment="1">
      <alignment wrapText="1"/>
    </xf>
    <xf numFmtId="0" fontId="4" fillId="2" borderId="21" xfId="0" applyFont="1" applyFill="1" applyBorder="1" applyAlignment="1">
      <alignment horizontal="center" wrapText="1"/>
    </xf>
    <xf numFmtId="0" fontId="4" fillId="2" borderId="54" xfId="0" applyFont="1" applyFill="1" applyBorder="1" applyAlignment="1">
      <alignment horizontal="center" wrapText="1"/>
    </xf>
    <xf numFmtId="0" fontId="4" fillId="2" borderId="16" xfId="0" applyFont="1" applyFill="1" applyBorder="1" applyAlignment="1">
      <alignment wrapText="1"/>
    </xf>
    <xf numFmtId="0" fontId="4" fillId="2" borderId="12" xfId="0" applyFont="1" applyFill="1" applyBorder="1" applyAlignment="1">
      <alignment wrapText="1"/>
    </xf>
    <xf numFmtId="0" fontId="4" fillId="3" borderId="61" xfId="0" applyFont="1" applyFill="1" applyBorder="1" applyAlignment="1">
      <alignment horizontal="center" wrapText="1"/>
    </xf>
    <xf numFmtId="0" fontId="4" fillId="3" borderId="62" xfId="0" applyFont="1" applyFill="1" applyBorder="1" applyAlignment="1">
      <alignment horizontal="center" wrapText="1"/>
    </xf>
    <xf numFmtId="0" fontId="4" fillId="3" borderId="63" xfId="0" applyFont="1" applyFill="1" applyBorder="1" applyAlignment="1">
      <alignment horizontal="center" wrapText="1"/>
    </xf>
    <xf numFmtId="0" fontId="4" fillId="3" borderId="41" xfId="0" applyFont="1" applyFill="1" applyBorder="1" applyAlignment="1">
      <alignment wrapText="1"/>
    </xf>
    <xf numFmtId="0" fontId="4" fillId="3" borderId="42" xfId="0" applyFont="1" applyFill="1" applyBorder="1" applyAlignment="1">
      <alignment horizontal="center" wrapText="1"/>
    </xf>
    <xf numFmtId="0" fontId="4" fillId="3" borderId="28" xfId="0" applyFont="1" applyFill="1" applyBorder="1" applyAlignment="1">
      <alignment wrapText="1"/>
    </xf>
    <xf numFmtId="0" fontId="4" fillId="2" borderId="30" xfId="0" applyFont="1" applyFill="1" applyBorder="1" applyAlignment="1">
      <alignment wrapText="1"/>
    </xf>
    <xf numFmtId="0" fontId="4" fillId="3" borderId="35" xfId="0" applyFont="1" applyFill="1" applyBorder="1" applyAlignment="1">
      <alignment horizontal="center" wrapText="1"/>
    </xf>
    <xf numFmtId="0" fontId="4" fillId="3" borderId="68" xfId="0" applyFont="1" applyFill="1" applyBorder="1" applyAlignment="1">
      <alignment horizontal="center" wrapText="1"/>
    </xf>
    <xf numFmtId="0" fontId="4" fillId="3" borderId="16" xfId="0" applyFont="1" applyFill="1" applyBorder="1" applyAlignment="1">
      <alignment horizontal="center" wrapText="1"/>
    </xf>
    <xf numFmtId="0" fontId="4" fillId="0" borderId="70" xfId="0" applyFont="1" applyBorder="1" applyAlignment="1">
      <alignment horizontal="center"/>
    </xf>
    <xf numFmtId="9" fontId="4" fillId="2" borderId="25" xfId="0" applyNumberFormat="1" applyFont="1" applyFill="1" applyBorder="1" applyAlignment="1"/>
    <xf numFmtId="9" fontId="4" fillId="2" borderId="71" xfId="0" applyNumberFormat="1" applyFont="1" applyFill="1" applyBorder="1" applyAlignment="1"/>
    <xf numFmtId="9" fontId="4" fillId="0" borderId="72" xfId="0" applyNumberFormat="1" applyFont="1" applyBorder="1" applyAlignment="1"/>
    <xf numFmtId="2" fontId="4" fillId="0" borderId="24" xfId="0" applyNumberFormat="1" applyFont="1" applyBorder="1" applyAlignment="1"/>
    <xf numFmtId="2" fontId="4" fillId="0" borderId="73" xfId="0" applyNumberFormat="1" applyFont="1" applyBorder="1" applyAlignment="1"/>
    <xf numFmtId="0" fontId="4" fillId="0" borderId="74" xfId="0" applyFont="1" applyBorder="1" applyAlignment="1">
      <alignment horizontal="center"/>
    </xf>
    <xf numFmtId="9" fontId="4" fillId="2" borderId="31" xfId="0" applyNumberFormat="1" applyFont="1" applyFill="1" applyBorder="1" applyAlignment="1"/>
    <xf numFmtId="9" fontId="4" fillId="2" borderId="65" xfId="0" applyNumberFormat="1" applyFont="1" applyFill="1" applyBorder="1" applyAlignment="1"/>
    <xf numFmtId="9" fontId="4" fillId="0" borderId="32" xfId="0" applyNumberFormat="1" applyFont="1" applyBorder="1" applyAlignment="1"/>
    <xf numFmtId="0" fontId="4" fillId="3" borderId="75" xfId="0" applyFont="1" applyFill="1" applyBorder="1" applyAlignment="1"/>
    <xf numFmtId="0" fontId="8" fillId="3" borderId="75" xfId="0" applyFont="1" applyFill="1" applyBorder="1" applyAlignment="1"/>
    <xf numFmtId="0" fontId="2" fillId="3" borderId="75" xfId="0" applyFont="1" applyFill="1" applyBorder="1" applyAlignment="1"/>
    <xf numFmtId="0" fontId="9" fillId="3" borderId="75" xfId="0" applyFont="1" applyFill="1" applyBorder="1" applyAlignment="1">
      <alignment vertical="top" wrapText="1"/>
    </xf>
    <xf numFmtId="0" fontId="4" fillId="0" borderId="79" xfId="0" applyFont="1" applyBorder="1" applyAlignment="1">
      <alignment horizontal="center"/>
    </xf>
    <xf numFmtId="9" fontId="4" fillId="2" borderId="68" xfId="0" applyNumberFormat="1" applyFont="1" applyFill="1" applyBorder="1" applyAlignment="1"/>
    <xf numFmtId="9" fontId="4" fillId="0" borderId="36" xfId="0" applyNumberFormat="1" applyFont="1" applyBorder="1" applyAlignment="1"/>
    <xf numFmtId="2" fontId="4" fillId="0" borderId="34" xfId="0" applyNumberFormat="1" applyFont="1" applyBorder="1" applyAlignment="1"/>
    <xf numFmtId="0" fontId="2" fillId="0" borderId="0" xfId="0" applyFont="1" applyAlignment="1">
      <alignment horizontal="left"/>
    </xf>
    <xf numFmtId="0" fontId="4" fillId="4" borderId="12" xfId="0" applyFont="1" applyFill="1" applyBorder="1" applyAlignment="1"/>
    <xf numFmtId="9" fontId="4" fillId="0" borderId="12" xfId="0" applyNumberFormat="1" applyFont="1" applyBorder="1" applyAlignment="1"/>
    <xf numFmtId="0" fontId="4" fillId="5" borderId="14" xfId="0" applyFont="1" applyFill="1" applyBorder="1" applyAlignment="1"/>
    <xf numFmtId="0" fontId="2" fillId="0" borderId="0" xfId="0" applyFont="1" applyAlignment="1">
      <alignment horizontal="center" wrapText="1"/>
    </xf>
    <xf numFmtId="0" fontId="2" fillId="3" borderId="27" xfId="0" applyFont="1" applyFill="1" applyBorder="1" applyAlignment="1">
      <alignment horizontal="center" wrapText="1"/>
    </xf>
    <xf numFmtId="0" fontId="2" fillId="3" borderId="81" xfId="0" applyFont="1" applyFill="1" applyBorder="1" applyAlignment="1">
      <alignment horizontal="center" wrapText="1"/>
    </xf>
    <xf numFmtId="0" fontId="2" fillId="3" borderId="82" xfId="0" applyFont="1" applyFill="1" applyBorder="1" applyAlignment="1">
      <alignment horizontal="center" wrapText="1"/>
    </xf>
    <xf numFmtId="0" fontId="2" fillId="3" borderId="57" xfId="0" applyFont="1" applyFill="1" applyBorder="1" applyAlignment="1">
      <alignment horizontal="center" wrapText="1"/>
    </xf>
    <xf numFmtId="0" fontId="4" fillId="0" borderId="0" xfId="0" applyFont="1" applyAlignment="1">
      <alignment horizontal="center" wrapText="1"/>
    </xf>
    <xf numFmtId="0" fontId="4" fillId="3" borderId="37" xfId="0" applyFont="1" applyFill="1" applyBorder="1" applyAlignment="1">
      <alignment horizontal="center" wrapText="1"/>
    </xf>
    <xf numFmtId="0" fontId="4" fillId="3" borderId="34" xfId="0" applyFont="1" applyFill="1" applyBorder="1" applyAlignment="1">
      <alignment horizontal="center" wrapText="1"/>
    </xf>
    <xf numFmtId="0" fontId="4" fillId="3" borderId="83" xfId="0" applyFont="1" applyFill="1" applyBorder="1" applyAlignment="1">
      <alignment horizontal="center" wrapText="1"/>
    </xf>
    <xf numFmtId="0" fontId="4" fillId="3" borderId="84" xfId="0" applyFont="1" applyFill="1" applyBorder="1" applyAlignment="1">
      <alignment horizontal="center" wrapText="1"/>
    </xf>
    <xf numFmtId="0" fontId="4" fillId="3" borderId="60" xfId="0" applyFont="1" applyFill="1" applyBorder="1" applyAlignment="1">
      <alignment horizontal="center" wrapText="1"/>
    </xf>
    <xf numFmtId="0" fontId="7" fillId="0" borderId="0" xfId="0" applyFont="1" applyAlignment="1"/>
    <xf numFmtId="0" fontId="4" fillId="3" borderId="85" xfId="0" applyFont="1" applyFill="1" applyBorder="1" applyAlignment="1">
      <alignment horizontal="center" wrapText="1"/>
    </xf>
    <xf numFmtId="0" fontId="4" fillId="0" borderId="70" xfId="0" applyFont="1" applyBorder="1" applyAlignment="1"/>
    <xf numFmtId="0" fontId="2" fillId="3" borderId="42" xfId="0" applyFont="1" applyFill="1" applyBorder="1" applyAlignment="1">
      <alignment horizontal="center" wrapText="1"/>
    </xf>
    <xf numFmtId="0" fontId="2" fillId="3" borderId="43" xfId="0" applyFont="1" applyFill="1" applyBorder="1" applyAlignment="1">
      <alignment horizontal="center" wrapText="1"/>
    </xf>
    <xf numFmtId="0" fontId="4" fillId="3" borderId="36" xfId="0" applyFont="1" applyFill="1" applyBorder="1" applyAlignment="1">
      <alignment horizontal="center" wrapText="1"/>
    </xf>
    <xf numFmtId="3" fontId="4" fillId="8" borderId="42" xfId="0" applyNumberFormat="1" applyFont="1" applyFill="1" applyBorder="1" applyAlignment="1"/>
    <xf numFmtId="9" fontId="4" fillId="2" borderId="45" xfId="0" applyNumberFormat="1" applyFont="1" applyFill="1" applyBorder="1" applyAlignment="1"/>
    <xf numFmtId="3" fontId="4" fillId="8" borderId="82" xfId="0" applyNumberFormat="1" applyFont="1" applyFill="1" applyBorder="1" applyAlignment="1"/>
    <xf numFmtId="9" fontId="4" fillId="2" borderId="86" xfId="0" applyNumberFormat="1" applyFont="1" applyFill="1" applyBorder="1" applyAlignment="1"/>
    <xf numFmtId="9" fontId="4" fillId="0" borderId="28" xfId="0" applyNumberFormat="1" applyFont="1" applyBorder="1" applyAlignment="1"/>
    <xf numFmtId="3" fontId="4" fillId="8" borderId="56" xfId="0" applyNumberFormat="1" applyFont="1" applyFill="1" applyBorder="1" applyAlignment="1"/>
    <xf numFmtId="0" fontId="4" fillId="0" borderId="6" xfId="0" applyFont="1" applyBorder="1" applyAlignment="1"/>
    <xf numFmtId="3" fontId="4" fillId="8" borderId="43" xfId="0" applyNumberFormat="1" applyFont="1" applyFill="1" applyBorder="1" applyAlignment="1"/>
    <xf numFmtId="9" fontId="4" fillId="2" borderId="27" xfId="0" applyNumberFormat="1" applyFont="1" applyFill="1" applyBorder="1" applyAlignment="1"/>
    <xf numFmtId="3" fontId="4" fillId="0" borderId="0" xfId="0" applyNumberFormat="1" applyFont="1" applyAlignment="1"/>
    <xf numFmtId="0" fontId="4" fillId="0" borderId="74" xfId="0" applyFont="1" applyBorder="1" applyAlignment="1"/>
    <xf numFmtId="3" fontId="4" fillId="8" borderId="31" xfId="0" applyNumberFormat="1" applyFont="1" applyFill="1" applyBorder="1" applyAlignment="1"/>
    <xf numFmtId="3" fontId="4" fillId="8" borderId="65" xfId="0" applyNumberFormat="1" applyFont="1" applyFill="1" applyBorder="1" applyAlignment="1"/>
    <xf numFmtId="9" fontId="4" fillId="0" borderId="30" xfId="0" applyNumberFormat="1" applyFont="1" applyBorder="1" applyAlignment="1"/>
    <xf numFmtId="9" fontId="4" fillId="2" borderId="29" xfId="0" applyNumberFormat="1" applyFont="1" applyFill="1" applyBorder="1" applyAlignment="1"/>
    <xf numFmtId="3" fontId="4" fillId="8" borderId="58" xfId="0" applyNumberFormat="1" applyFont="1" applyFill="1" applyBorder="1" applyAlignment="1"/>
    <xf numFmtId="3" fontId="4" fillId="8" borderId="26" xfId="0" applyNumberFormat="1" applyFont="1" applyFill="1" applyBorder="1" applyAlignment="1"/>
    <xf numFmtId="0" fontId="4" fillId="0" borderId="79" xfId="0" applyFont="1" applyBorder="1" applyAlignment="1"/>
    <xf numFmtId="0" fontId="4" fillId="2" borderId="87" xfId="0" applyFont="1" applyFill="1" applyBorder="1" applyAlignment="1"/>
    <xf numFmtId="9" fontId="4" fillId="0" borderId="34" xfId="0" applyNumberFormat="1" applyFont="1" applyBorder="1" applyAlignment="1"/>
    <xf numFmtId="9" fontId="4" fillId="2" borderId="37" xfId="0" applyNumberFormat="1" applyFont="1" applyFill="1" applyBorder="1" applyAlignment="1"/>
    <xf numFmtId="3" fontId="4" fillId="8" borderId="35" xfId="0" applyNumberFormat="1" applyFont="1" applyFill="1" applyBorder="1" applyAlignment="1"/>
    <xf numFmtId="3" fontId="4" fillId="8" borderId="68" xfId="0" applyNumberFormat="1" applyFont="1" applyFill="1" applyBorder="1" applyAlignment="1"/>
    <xf numFmtId="3" fontId="4" fillId="8" borderId="60" xfId="0" applyNumberFormat="1" applyFont="1" applyFill="1" applyBorder="1" applyAlignment="1"/>
    <xf numFmtId="3" fontId="4" fillId="8" borderId="36" xfId="0" applyNumberFormat="1" applyFont="1" applyFill="1" applyBorder="1" applyAlignment="1"/>
    <xf numFmtId="2" fontId="4" fillId="0" borderId="0" xfId="0" applyNumberFormat="1" applyFont="1" applyAlignment="1"/>
    <xf numFmtId="2" fontId="1" fillId="0" borderId="0" xfId="0" applyNumberFormat="1" applyFont="1" applyAlignment="1"/>
    <xf numFmtId="0" fontId="2" fillId="3" borderId="21" xfId="0" applyFont="1" applyFill="1" applyBorder="1" applyAlignment="1">
      <alignment horizontal="center" wrapText="1"/>
    </xf>
    <xf numFmtId="0" fontId="2" fillId="3" borderId="14" xfId="0" applyFont="1" applyFill="1" applyBorder="1" applyAlignment="1">
      <alignment horizontal="center" wrapText="1"/>
    </xf>
    <xf numFmtId="0" fontId="2" fillId="3" borderId="13" xfId="0" applyFont="1" applyFill="1" applyBorder="1" applyAlignment="1">
      <alignment horizontal="center" wrapText="1"/>
    </xf>
    <xf numFmtId="2" fontId="2" fillId="3" borderId="13" xfId="0" applyNumberFormat="1" applyFont="1" applyFill="1" applyBorder="1" applyAlignment="1">
      <alignment horizontal="center" wrapText="1"/>
    </xf>
    <xf numFmtId="0" fontId="2" fillId="3" borderId="12" xfId="0" applyFont="1" applyFill="1" applyBorder="1" applyAlignment="1">
      <alignment horizontal="center" wrapText="1"/>
    </xf>
    <xf numFmtId="0" fontId="4" fillId="3" borderId="9" xfId="0" applyFont="1" applyFill="1" applyBorder="1" applyAlignment="1">
      <alignment horizontal="center" wrapText="1"/>
    </xf>
    <xf numFmtId="0" fontId="4" fillId="3" borderId="88" xfId="0" applyFont="1" applyFill="1" applyBorder="1" applyAlignment="1">
      <alignment horizontal="center" wrapText="1"/>
    </xf>
    <xf numFmtId="2" fontId="4" fillId="3" borderId="8" xfId="0" applyNumberFormat="1" applyFont="1" applyFill="1" applyBorder="1" applyAlignment="1">
      <alignment horizontal="center" wrapText="1"/>
    </xf>
    <xf numFmtId="0" fontId="4" fillId="3" borderId="89" xfId="0" applyFont="1" applyFill="1" applyBorder="1" applyAlignment="1"/>
    <xf numFmtId="0" fontId="4" fillId="4" borderId="12" xfId="0" applyFont="1" applyFill="1" applyBorder="1" applyAlignment="1">
      <alignment horizontal="center" wrapText="1"/>
    </xf>
    <xf numFmtId="0" fontId="4" fillId="3" borderId="13" xfId="0" applyFont="1" applyFill="1" applyBorder="1" applyAlignment="1">
      <alignment horizontal="center" wrapText="1"/>
    </xf>
    <xf numFmtId="2" fontId="4" fillId="3" borderId="13" xfId="0" applyNumberFormat="1" applyFont="1" applyFill="1" applyBorder="1" applyAlignment="1">
      <alignment horizontal="center" wrapText="1"/>
    </xf>
    <xf numFmtId="0" fontId="4" fillId="4" borderId="12" xfId="0" applyFont="1" applyFill="1" applyBorder="1" applyAlignment="1">
      <alignment horizontal="center"/>
    </xf>
    <xf numFmtId="0" fontId="4" fillId="3" borderId="14" xfId="0" applyFont="1" applyFill="1" applyBorder="1" applyAlignment="1"/>
    <xf numFmtId="0" fontId="4" fillId="3" borderId="90" xfId="0" applyFont="1" applyFill="1" applyBorder="1" applyAlignment="1">
      <alignment horizontal="center" wrapText="1"/>
    </xf>
    <xf numFmtId="2" fontId="4" fillId="3" borderId="90" xfId="0" applyNumberFormat="1" applyFont="1" applyFill="1" applyBorder="1" applyAlignment="1">
      <alignment horizontal="center" wrapText="1"/>
    </xf>
    <xf numFmtId="0" fontId="4" fillId="3" borderId="28" xfId="0" applyFont="1" applyFill="1" applyBorder="1" applyAlignment="1"/>
    <xf numFmtId="0" fontId="4" fillId="3" borderId="91" xfId="0" applyFont="1" applyFill="1" applyBorder="1" applyAlignment="1"/>
    <xf numFmtId="2" fontId="4" fillId="3" borderId="37" xfId="0" applyNumberFormat="1" applyFont="1" applyFill="1" applyBorder="1" applyAlignment="1">
      <alignment horizontal="center" wrapText="1"/>
    </xf>
    <xf numFmtId="0" fontId="4" fillId="3" borderId="34" xfId="0" applyFont="1" applyFill="1" applyBorder="1" applyAlignment="1">
      <alignment horizontal="center"/>
    </xf>
    <xf numFmtId="0" fontId="4" fillId="3" borderId="92" xfId="0" applyFont="1" applyFill="1" applyBorder="1" applyAlignment="1"/>
    <xf numFmtId="164" fontId="4" fillId="2" borderId="46" xfId="0" applyNumberFormat="1" applyFont="1" applyFill="1" applyBorder="1" applyAlignment="1"/>
    <xf numFmtId="2" fontId="4" fillId="0" borderId="70" xfId="0" applyNumberFormat="1" applyFont="1" applyBorder="1" applyAlignment="1"/>
    <xf numFmtId="2" fontId="4" fillId="8" borderId="46" xfId="0" applyNumberFormat="1" applyFont="1" applyFill="1" applyBorder="1" applyAlignment="1"/>
    <xf numFmtId="0" fontId="4" fillId="8" borderId="93" xfId="0" applyFont="1" applyFill="1" applyBorder="1" applyAlignment="1"/>
    <xf numFmtId="0" fontId="4" fillId="8" borderId="94" xfId="0" applyFont="1" applyFill="1" applyBorder="1" applyAlignment="1"/>
    <xf numFmtId="0" fontId="4" fillId="8" borderId="92" xfId="0" applyFont="1" applyFill="1" applyBorder="1" applyAlignment="1"/>
    <xf numFmtId="3" fontId="5" fillId="3" borderId="62" xfId="0" applyNumberFormat="1" applyFont="1" applyFill="1" applyBorder="1" applyAlignment="1">
      <alignment horizontal="center" wrapText="1"/>
    </xf>
    <xf numFmtId="3" fontId="4" fillId="3" borderId="68" xfId="0" applyNumberFormat="1" applyFont="1" applyFill="1" applyBorder="1" applyAlignment="1">
      <alignment horizontal="center" wrapText="1"/>
    </xf>
    <xf numFmtId="3" fontId="4" fillId="0" borderId="98" xfId="0" applyNumberFormat="1" applyFont="1" applyBorder="1" applyAlignment="1"/>
    <xf numFmtId="3" fontId="4" fillId="0" borderId="99" xfId="0" applyNumberFormat="1" applyFont="1" applyBorder="1" applyAlignment="1"/>
    <xf numFmtId="3" fontId="4" fillId="0" borderId="100" xfId="0" applyNumberFormat="1" applyFont="1" applyBorder="1" applyAlignment="1"/>
    <xf numFmtId="3" fontId="4" fillId="0" borderId="28" xfId="0" applyNumberFormat="1" applyFont="1" applyBorder="1" applyAlignment="1"/>
    <xf numFmtId="3" fontId="4" fillId="0" borderId="101" xfId="0" applyNumberFormat="1" applyFont="1" applyBorder="1" applyAlignment="1"/>
    <xf numFmtId="3" fontId="4" fillId="0" borderId="65" xfId="0" applyNumberFormat="1" applyFont="1" applyBorder="1" applyAlignment="1"/>
    <xf numFmtId="3" fontId="4" fillId="0" borderId="102" xfId="0" applyNumberFormat="1" applyFont="1" applyBorder="1" applyAlignment="1"/>
    <xf numFmtId="3" fontId="4" fillId="0" borderId="30" xfId="0" applyNumberFormat="1" applyFont="1" applyBorder="1" applyAlignment="1"/>
    <xf numFmtId="3" fontId="2" fillId="0" borderId="0" xfId="0" applyNumberFormat="1" applyFont="1" applyAlignment="1"/>
    <xf numFmtId="0" fontId="2" fillId="0" borderId="104" xfId="0" applyFont="1" applyBorder="1" applyAlignment="1"/>
    <xf numFmtId="0" fontId="2" fillId="0" borderId="105" xfId="0" applyFont="1" applyBorder="1" applyAlignment="1"/>
    <xf numFmtId="3" fontId="2" fillId="3" borderId="39" xfId="0" applyNumberFormat="1" applyFont="1" applyFill="1" applyBorder="1" applyAlignment="1">
      <alignment horizontal="center" wrapText="1"/>
    </xf>
    <xf numFmtId="3" fontId="2" fillId="3" borderId="56" xfId="0" applyNumberFormat="1" applyFont="1" applyFill="1" applyBorder="1" applyAlignment="1">
      <alignment horizontal="center" wrapText="1"/>
    </xf>
    <xf numFmtId="3" fontId="2" fillId="3" borderId="107" xfId="0" applyNumberFormat="1" applyFont="1" applyFill="1" applyBorder="1" applyAlignment="1">
      <alignment horizontal="center" wrapText="1"/>
    </xf>
    <xf numFmtId="0" fontId="2" fillId="3" borderId="54" xfId="0" applyFont="1" applyFill="1" applyBorder="1" applyAlignment="1">
      <alignment horizontal="center" wrapText="1"/>
    </xf>
    <xf numFmtId="0" fontId="2" fillId="3" borderId="16" xfId="0" applyFont="1" applyFill="1" applyBorder="1" applyAlignment="1">
      <alignment horizontal="center" wrapText="1"/>
    </xf>
    <xf numFmtId="3" fontId="2" fillId="3" borderId="15" xfId="0" applyNumberFormat="1" applyFont="1" applyFill="1" applyBorder="1" applyAlignment="1">
      <alignment horizontal="center" wrapText="1"/>
    </xf>
    <xf numFmtId="3" fontId="2" fillId="3" borderId="54" xfId="0" applyNumberFormat="1" applyFont="1" applyFill="1" applyBorder="1" applyAlignment="1">
      <alignment horizontal="center" wrapText="1"/>
    </xf>
    <xf numFmtId="3" fontId="2" fillId="3" borderId="16" xfId="0" applyNumberFormat="1" applyFont="1" applyFill="1" applyBorder="1" applyAlignment="1">
      <alignment horizontal="center" wrapText="1"/>
    </xf>
    <xf numFmtId="0" fontId="4" fillId="3" borderId="21" xfId="0" applyFont="1" applyFill="1" applyBorder="1" applyAlignment="1">
      <alignment horizontal="center" wrapText="1"/>
    </xf>
    <xf numFmtId="0" fontId="4" fillId="3" borderId="54" xfId="0" applyFont="1" applyFill="1" applyBorder="1" applyAlignment="1">
      <alignment horizontal="center" wrapText="1"/>
    </xf>
    <xf numFmtId="0" fontId="4" fillId="0" borderId="105" xfId="0" applyFont="1" applyBorder="1" applyAlignment="1">
      <alignment horizontal="center" wrapText="1"/>
    </xf>
    <xf numFmtId="0" fontId="4" fillId="0" borderId="1" xfId="0" applyFont="1" applyBorder="1" applyAlignment="1"/>
    <xf numFmtId="3" fontId="4" fillId="0" borderId="21" xfId="0" applyNumberFormat="1" applyFont="1" applyBorder="1" applyAlignment="1"/>
    <xf numFmtId="3" fontId="4" fillId="0" borderId="54" xfId="0" applyNumberFormat="1" applyFont="1" applyBorder="1" applyAlignment="1"/>
    <xf numFmtId="3" fontId="4" fillId="0" borderId="16" xfId="0" applyNumberFormat="1" applyFont="1" applyBorder="1" applyAlignment="1"/>
    <xf numFmtId="0" fontId="4" fillId="0" borderId="50" xfId="0" applyFont="1" applyBorder="1" applyAlignment="1"/>
    <xf numFmtId="0" fontId="4" fillId="0" borderId="54" xfId="0" applyFont="1" applyBorder="1" applyAlignment="1"/>
    <xf numFmtId="0" fontId="4" fillId="0" borderId="105" xfId="0" applyFont="1" applyBorder="1" applyAlignment="1"/>
    <xf numFmtId="0" fontId="4" fillId="0" borderId="108" xfId="0" applyFont="1" applyBorder="1" applyAlignment="1"/>
    <xf numFmtId="0" fontId="4" fillId="0" borderId="109" xfId="0" applyFont="1" applyBorder="1" applyAlignment="1"/>
    <xf numFmtId="3" fontId="4" fillId="0" borderId="50" xfId="0" applyNumberFormat="1" applyFont="1" applyBorder="1" applyAlignment="1"/>
    <xf numFmtId="3" fontId="4" fillId="11" borderId="42" xfId="0" applyNumberFormat="1" applyFont="1" applyFill="1" applyBorder="1" applyAlignment="1">
      <alignment horizontal="right"/>
    </xf>
    <xf numFmtId="3" fontId="4" fillId="11" borderId="82" xfId="0" applyNumberFormat="1" applyFont="1" applyFill="1" applyBorder="1" applyAlignment="1"/>
    <xf numFmtId="3" fontId="4" fillId="11" borderId="43" xfId="0" applyNumberFormat="1" applyFont="1" applyFill="1" applyBorder="1" applyAlignment="1"/>
    <xf numFmtId="3" fontId="4" fillId="11" borderId="42" xfId="0" applyNumberFormat="1" applyFont="1" applyFill="1" applyBorder="1" applyAlignment="1"/>
    <xf numFmtId="3" fontId="4" fillId="5" borderId="42" xfId="0" applyNumberFormat="1" applyFont="1" applyFill="1" applyBorder="1" applyAlignment="1"/>
    <xf numFmtId="3" fontId="4" fillId="5" borderId="82" xfId="0" applyNumberFormat="1" applyFont="1" applyFill="1" applyBorder="1" applyAlignment="1"/>
    <xf numFmtId="3" fontId="4" fillId="5" borderId="43" xfId="0" applyNumberFormat="1" applyFont="1" applyFill="1" applyBorder="1" applyAlignment="1"/>
    <xf numFmtId="3" fontId="4" fillId="5" borderId="81" xfId="0" applyNumberFormat="1" applyFont="1" applyFill="1" applyBorder="1" applyAlignment="1"/>
    <xf numFmtId="3" fontId="4" fillId="11" borderId="31" xfId="0" applyNumberFormat="1" applyFont="1" applyFill="1" applyBorder="1" applyAlignment="1">
      <alignment horizontal="right"/>
    </xf>
    <xf numFmtId="3" fontId="4" fillId="11" borderId="65" xfId="0" applyNumberFormat="1" applyFont="1" applyFill="1" applyBorder="1" applyAlignment="1"/>
    <xf numFmtId="3" fontId="4" fillId="11" borderId="32" xfId="0" applyNumberFormat="1" applyFont="1" applyFill="1" applyBorder="1" applyAlignment="1"/>
    <xf numFmtId="3" fontId="4" fillId="11" borderId="31" xfId="0" applyNumberFormat="1" applyFont="1" applyFill="1" applyBorder="1" applyAlignment="1"/>
    <xf numFmtId="3" fontId="4" fillId="5" borderId="31" xfId="0" applyNumberFormat="1" applyFont="1" applyFill="1" applyBorder="1" applyAlignment="1"/>
    <xf numFmtId="3" fontId="4" fillId="5" borderId="65" xfId="0" applyNumberFormat="1" applyFont="1" applyFill="1" applyBorder="1" applyAlignment="1"/>
    <xf numFmtId="3" fontId="4" fillId="5" borderId="32" xfId="0" applyNumberFormat="1" applyFont="1" applyFill="1" applyBorder="1" applyAlignment="1"/>
    <xf numFmtId="3" fontId="4" fillId="5" borderId="110" xfId="0" applyNumberFormat="1" applyFont="1" applyFill="1" applyBorder="1" applyAlignment="1"/>
    <xf numFmtId="3" fontId="4" fillId="0" borderId="111" xfId="0" applyNumberFormat="1" applyFont="1" applyBorder="1" applyAlignment="1"/>
    <xf numFmtId="3" fontId="4" fillId="0" borderId="68" xfId="0" applyNumberFormat="1" applyFont="1" applyBorder="1" applyAlignment="1"/>
    <xf numFmtId="3" fontId="4" fillId="0" borderId="112" xfId="0" applyNumberFormat="1" applyFont="1" applyBorder="1" applyAlignment="1"/>
    <xf numFmtId="3" fontId="4" fillId="0" borderId="34" xfId="0" applyNumberFormat="1" applyFont="1" applyBorder="1" applyAlignment="1"/>
    <xf numFmtId="3" fontId="4" fillId="11" borderId="35" xfId="0" applyNumberFormat="1" applyFont="1" applyFill="1" applyBorder="1" applyAlignment="1">
      <alignment horizontal="right"/>
    </xf>
    <xf numFmtId="3" fontId="4" fillId="11" borderId="68" xfId="0" applyNumberFormat="1" applyFont="1" applyFill="1" applyBorder="1" applyAlignment="1"/>
    <xf numFmtId="3" fontId="4" fillId="11" borderId="36" xfId="0" applyNumberFormat="1" applyFont="1" applyFill="1" applyBorder="1" applyAlignment="1"/>
    <xf numFmtId="3" fontId="4" fillId="11" borderId="35" xfId="0" applyNumberFormat="1" applyFont="1" applyFill="1" applyBorder="1" applyAlignment="1"/>
    <xf numFmtId="3" fontId="4" fillId="5" borderId="35" xfId="0" applyNumberFormat="1" applyFont="1" applyFill="1" applyBorder="1" applyAlignment="1"/>
    <xf numFmtId="3" fontId="4" fillId="5" borderId="68" xfId="0" applyNumberFormat="1" applyFont="1" applyFill="1" applyBorder="1" applyAlignment="1"/>
    <xf numFmtId="3" fontId="4" fillId="5" borderId="36" xfId="0" applyNumberFormat="1" applyFont="1" applyFill="1" applyBorder="1" applyAlignment="1"/>
    <xf numFmtId="3" fontId="4" fillId="5" borderId="84" xfId="0" applyNumberFormat="1" applyFont="1" applyFill="1" applyBorder="1" applyAlignment="1"/>
    <xf numFmtId="0" fontId="4" fillId="0" borderId="0" xfId="0" applyFont="1" applyAlignment="1">
      <alignment horizontal="center"/>
    </xf>
    <xf numFmtId="3" fontId="2" fillId="0" borderId="12" xfId="0" applyNumberFormat="1" applyFont="1" applyBorder="1" applyAlignment="1"/>
    <xf numFmtId="3" fontId="1" fillId="0" borderId="0" xfId="0" applyNumberFormat="1" applyFont="1" applyAlignment="1"/>
    <xf numFmtId="3" fontId="2" fillId="3" borderId="41" xfId="0" applyNumberFormat="1" applyFont="1" applyFill="1" applyBorder="1" applyAlignment="1"/>
    <xf numFmtId="3" fontId="2" fillId="3" borderId="42" xfId="0" applyNumberFormat="1" applyFont="1" applyFill="1" applyBorder="1" applyAlignment="1"/>
    <xf numFmtId="0" fontId="4" fillId="3" borderId="82" xfId="0" applyFont="1" applyFill="1" applyBorder="1" applyAlignment="1">
      <alignment horizontal="center"/>
    </xf>
    <xf numFmtId="3" fontId="2" fillId="3" borderId="82" xfId="0" applyNumberFormat="1" applyFont="1" applyFill="1" applyBorder="1" applyAlignment="1"/>
    <xf numFmtId="0" fontId="2" fillId="3" borderId="82" xfId="0" applyFont="1" applyFill="1" applyBorder="1" applyAlignment="1">
      <alignment horizontal="center"/>
    </xf>
    <xf numFmtId="0" fontId="4" fillId="3" borderId="43" xfId="0" applyFont="1" applyFill="1" applyBorder="1" applyAlignment="1">
      <alignment horizontal="center"/>
    </xf>
    <xf numFmtId="3" fontId="2" fillId="3" borderId="31" xfId="0" applyNumberFormat="1" applyFont="1" applyFill="1" applyBorder="1" applyAlignment="1"/>
    <xf numFmtId="0" fontId="4" fillId="3" borderId="65" xfId="0" applyFont="1" applyFill="1" applyBorder="1" applyAlignment="1">
      <alignment horizontal="center"/>
    </xf>
    <xf numFmtId="3" fontId="2" fillId="3" borderId="65" xfId="0" applyNumberFormat="1" applyFont="1" applyFill="1" applyBorder="1" applyAlignment="1"/>
    <xf numFmtId="0" fontId="2" fillId="3" borderId="65" xfId="0" applyFont="1" applyFill="1" applyBorder="1" applyAlignment="1">
      <alignment horizontal="center"/>
    </xf>
    <xf numFmtId="0" fontId="4" fillId="3" borderId="32" xfId="0" applyFont="1" applyFill="1" applyBorder="1" applyAlignment="1">
      <alignment horizontal="center"/>
    </xf>
    <xf numFmtId="3" fontId="2" fillId="3" borderId="35" xfId="0" applyNumberFormat="1" applyFont="1" applyFill="1" applyBorder="1" applyAlignment="1"/>
    <xf numFmtId="0" fontId="4" fillId="3" borderId="68" xfId="0" applyFont="1" applyFill="1" applyBorder="1" applyAlignment="1">
      <alignment horizontal="center"/>
    </xf>
    <xf numFmtId="3" fontId="2" fillId="3" borderId="68" xfId="0" applyNumberFormat="1" applyFont="1" applyFill="1" applyBorder="1" applyAlignment="1"/>
    <xf numFmtId="0" fontId="4" fillId="3" borderId="36" xfId="0" applyFont="1" applyFill="1" applyBorder="1" applyAlignment="1">
      <alignment horizontal="center"/>
    </xf>
    <xf numFmtId="0" fontId="2" fillId="3" borderId="114" xfId="0" applyFont="1" applyFill="1" applyBorder="1" applyAlignment="1">
      <alignment horizontal="center" wrapText="1"/>
    </xf>
    <xf numFmtId="0" fontId="2" fillId="3" borderId="15" xfId="0" applyFont="1" applyFill="1" applyBorder="1" applyAlignment="1">
      <alignment horizontal="center" wrapText="1"/>
    </xf>
    <xf numFmtId="3" fontId="2" fillId="3" borderId="21" xfId="0" applyNumberFormat="1" applyFont="1" applyFill="1" applyBorder="1" applyAlignment="1">
      <alignment horizontal="center" wrapText="1"/>
    </xf>
    <xf numFmtId="0" fontId="4" fillId="3" borderId="114" xfId="0" applyFont="1" applyFill="1" applyBorder="1" applyAlignment="1">
      <alignment horizontal="center" wrapText="1"/>
    </xf>
    <xf numFmtId="0" fontId="4" fillId="3" borderId="15" xfId="0" applyFont="1" applyFill="1" applyBorder="1" applyAlignment="1">
      <alignment horizontal="center" wrapText="1"/>
    </xf>
    <xf numFmtId="3" fontId="4" fillId="3" borderId="21" xfId="0" applyNumberFormat="1" applyFont="1" applyFill="1" applyBorder="1" applyAlignment="1">
      <alignment horizontal="center" wrapText="1"/>
    </xf>
    <xf numFmtId="3" fontId="4" fillId="0" borderId="70" xfId="0" applyNumberFormat="1" applyFont="1" applyBorder="1" applyAlignment="1"/>
    <xf numFmtId="3" fontId="4" fillId="0" borderId="115" xfId="0" applyNumberFormat="1" applyFont="1" applyBorder="1" applyAlignment="1"/>
    <xf numFmtId="0" fontId="4" fillId="0" borderId="99" xfId="0" applyFont="1" applyBorder="1" applyAlignment="1"/>
    <xf numFmtId="0" fontId="4" fillId="0" borderId="116" xfId="0" applyFont="1" applyBorder="1" applyAlignment="1"/>
    <xf numFmtId="0" fontId="4" fillId="0" borderId="72" xfId="0" applyFont="1" applyBorder="1" applyAlignment="1"/>
    <xf numFmtId="3" fontId="4" fillId="0" borderId="74" xfId="0" applyNumberFormat="1" applyFont="1" applyBorder="1" applyAlignment="1"/>
    <xf numFmtId="3" fontId="4" fillId="0" borderId="31" xfId="0" applyNumberFormat="1" applyFont="1" applyBorder="1" applyAlignment="1"/>
    <xf numFmtId="3" fontId="4" fillId="0" borderId="79" xfId="0" applyNumberFormat="1" applyFont="1" applyBorder="1" applyAlignment="1"/>
    <xf numFmtId="3" fontId="4" fillId="0" borderId="35" xfId="0" applyNumberFormat="1" applyFont="1" applyBorder="1" applyAlignment="1"/>
    <xf numFmtId="0" fontId="10" fillId="3" borderId="75" xfId="0" applyFont="1" applyFill="1" applyBorder="1" applyAlignment="1"/>
    <xf numFmtId="0" fontId="1" fillId="3" borderId="75" xfId="0" applyFont="1" applyFill="1" applyBorder="1" applyAlignment="1"/>
    <xf numFmtId="0" fontId="11" fillId="0" borderId="0" xfId="0" applyFont="1" applyAlignment="1"/>
    <xf numFmtId="0" fontId="12" fillId="0" borderId="0" xfId="0" applyFont="1" applyAlignment="1"/>
    <xf numFmtId="2" fontId="12" fillId="0" borderId="0" xfId="0" applyNumberFormat="1" applyFont="1" applyAlignment="1"/>
    <xf numFmtId="3" fontId="12" fillId="0" borderId="0" xfId="0" applyNumberFormat="1" applyFont="1" applyAlignment="1"/>
    <xf numFmtId="2" fontId="2" fillId="0" borderId="0" xfId="0" applyNumberFormat="1" applyFont="1" applyAlignment="1"/>
    <xf numFmtId="2" fontId="4" fillId="0" borderId="0" xfId="0" applyNumberFormat="1" applyFont="1" applyAlignment="1">
      <alignment wrapText="1"/>
    </xf>
    <xf numFmtId="3" fontId="4" fillId="0" borderId="0" xfId="0" applyNumberFormat="1" applyFont="1" applyAlignment="1">
      <alignment wrapText="1"/>
    </xf>
    <xf numFmtId="3" fontId="4" fillId="3" borderId="12" xfId="0" applyNumberFormat="1" applyFont="1" applyFill="1" applyBorder="1" applyAlignment="1">
      <alignment horizontal="center" wrapText="1"/>
    </xf>
    <xf numFmtId="0" fontId="4" fillId="3" borderId="27" xfId="0" applyFont="1" applyFill="1" applyBorder="1" applyAlignment="1">
      <alignment horizontal="left"/>
    </xf>
    <xf numFmtId="0" fontId="4" fillId="3" borderId="44" xfId="0" applyFont="1" applyFill="1" applyBorder="1" applyAlignment="1">
      <alignment horizontal="left"/>
    </xf>
    <xf numFmtId="0" fontId="4" fillId="3" borderId="81" xfId="0" applyFont="1" applyFill="1" applyBorder="1" applyAlignment="1">
      <alignment horizontal="left"/>
    </xf>
    <xf numFmtId="0" fontId="5" fillId="3" borderId="91" xfId="0" applyFont="1" applyFill="1" applyBorder="1" applyAlignment="1">
      <alignment horizontal="left"/>
    </xf>
    <xf numFmtId="0" fontId="4" fillId="0" borderId="51" xfId="0" applyFont="1" applyBorder="1" applyAlignment="1">
      <alignment horizontal="center"/>
    </xf>
    <xf numFmtId="0" fontId="4" fillId="3" borderId="37" xfId="0" applyFont="1" applyFill="1" applyBorder="1" applyAlignment="1">
      <alignment horizontal="left"/>
    </xf>
    <xf numFmtId="0" fontId="4" fillId="3" borderId="48" xfId="0" applyFont="1" applyFill="1" applyBorder="1" applyAlignment="1">
      <alignment horizontal="left"/>
    </xf>
    <xf numFmtId="0" fontId="4" fillId="3" borderId="84" xfId="0" applyFont="1" applyFill="1" applyBorder="1" applyAlignment="1">
      <alignment horizontal="left"/>
    </xf>
    <xf numFmtId="0" fontId="5" fillId="3" borderId="92" xfId="0" applyFont="1" applyFill="1" applyBorder="1" applyAlignment="1">
      <alignment horizontal="left"/>
    </xf>
    <xf numFmtId="165" fontId="4" fillId="0" borderId="34" xfId="0" applyNumberFormat="1" applyFont="1" applyBorder="1" applyAlignment="1">
      <alignment horizontal="center"/>
    </xf>
    <xf numFmtId="165" fontId="4" fillId="0" borderId="24" xfId="0" applyNumberFormat="1" applyFont="1" applyBorder="1" applyAlignment="1">
      <alignment horizontal="center"/>
    </xf>
    <xf numFmtId="0" fontId="4" fillId="3" borderId="86" xfId="0" applyFont="1" applyFill="1" applyBorder="1" applyAlignment="1">
      <alignment horizontal="left"/>
    </xf>
    <xf numFmtId="0" fontId="4" fillId="3" borderId="45" xfId="0" applyFont="1" applyFill="1" applyBorder="1" applyAlignment="1">
      <alignment horizontal="left"/>
    </xf>
    <xf numFmtId="0" fontId="4" fillId="3" borderId="117" xfId="0" applyFont="1" applyFill="1" applyBorder="1" applyAlignment="1">
      <alignment horizontal="left"/>
    </xf>
    <xf numFmtId="0" fontId="5" fillId="3" borderId="93" xfId="0" applyFont="1" applyFill="1" applyBorder="1" applyAlignment="1">
      <alignment horizontal="left"/>
    </xf>
    <xf numFmtId="166" fontId="4" fillId="0" borderId="30" xfId="0" applyNumberFormat="1" applyFont="1" applyBorder="1" applyAlignment="1">
      <alignment horizontal="center"/>
    </xf>
    <xf numFmtId="0" fontId="4" fillId="3" borderId="29" xfId="0" applyFont="1" applyFill="1" applyBorder="1" applyAlignment="1">
      <alignment horizontal="left"/>
    </xf>
    <xf numFmtId="0" fontId="4" fillId="3" borderId="47" xfId="0" applyFont="1" applyFill="1" applyBorder="1" applyAlignment="1">
      <alignment horizontal="left"/>
    </xf>
    <xf numFmtId="0" fontId="4" fillId="3" borderId="110" xfId="0" applyFont="1" applyFill="1" applyBorder="1" applyAlignment="1">
      <alignment horizontal="left"/>
    </xf>
    <xf numFmtId="0" fontId="5" fillId="3" borderId="94" xfId="0" applyFont="1" applyFill="1" applyBorder="1" applyAlignment="1">
      <alignment horizontal="left"/>
    </xf>
    <xf numFmtId="2" fontId="4" fillId="0" borderId="30" xfId="0" applyNumberFormat="1" applyFont="1" applyBorder="1" applyAlignment="1">
      <alignment horizontal="center"/>
    </xf>
    <xf numFmtId="0" fontId="4" fillId="3" borderId="85" xfId="0" applyFont="1" applyFill="1" applyBorder="1" applyAlignment="1">
      <alignment horizontal="left"/>
    </xf>
    <xf numFmtId="0" fontId="4" fillId="3" borderId="118" xfId="0" applyFont="1" applyFill="1" applyBorder="1" applyAlignment="1">
      <alignment horizontal="left"/>
    </xf>
    <xf numFmtId="0" fontId="4" fillId="3" borderId="119" xfId="0" applyFont="1" applyFill="1" applyBorder="1" applyAlignment="1">
      <alignment horizontal="left"/>
    </xf>
    <xf numFmtId="0" fontId="5" fillId="3" borderId="120" xfId="0" applyFont="1" applyFill="1" applyBorder="1" applyAlignment="1">
      <alignment horizontal="left"/>
    </xf>
    <xf numFmtId="2" fontId="4" fillId="0" borderId="33" xfId="0" applyNumberFormat="1" applyFont="1" applyBorder="1" applyAlignment="1">
      <alignment horizontal="center"/>
    </xf>
    <xf numFmtId="0" fontId="4" fillId="0" borderId="0" xfId="0" applyFont="1" applyAlignment="1">
      <alignment horizontal="left"/>
    </xf>
    <xf numFmtId="0" fontId="4" fillId="3" borderId="13" xfId="0" applyFont="1" applyFill="1" applyBorder="1" applyAlignment="1">
      <alignment horizontal="left"/>
    </xf>
    <xf numFmtId="0" fontId="4" fillId="3" borderId="38" xfId="0" applyFont="1" applyFill="1" applyBorder="1" applyAlignment="1">
      <alignment horizontal="left"/>
    </xf>
    <xf numFmtId="0" fontId="4" fillId="3" borderId="15" xfId="0" applyFont="1" applyFill="1" applyBorder="1" applyAlignment="1">
      <alignment horizontal="left"/>
    </xf>
    <xf numFmtId="0" fontId="5" fillId="3" borderId="14" xfId="0" applyFont="1" applyFill="1" applyBorder="1" applyAlignment="1">
      <alignment horizontal="left"/>
    </xf>
    <xf numFmtId="165" fontId="4" fillId="0" borderId="12" xfId="0" applyNumberFormat="1" applyFont="1" applyBorder="1" applyAlignment="1">
      <alignment horizontal="center"/>
    </xf>
    <xf numFmtId="0" fontId="4" fillId="3" borderId="82" xfId="0" applyFont="1" applyFill="1" applyBorder="1" applyAlignment="1">
      <alignment horizontal="center" wrapText="1"/>
    </xf>
    <xf numFmtId="2" fontId="4" fillId="3" borderId="82" xfId="0" applyNumberFormat="1" applyFont="1" applyFill="1" applyBorder="1" applyAlignment="1">
      <alignment horizontal="center" wrapText="1"/>
    </xf>
    <xf numFmtId="3" fontId="4" fillId="3" borderId="82" xfId="0" applyNumberFormat="1" applyFont="1" applyFill="1" applyBorder="1" applyAlignment="1">
      <alignment horizontal="center" wrapText="1"/>
    </xf>
    <xf numFmtId="3" fontId="0" fillId="3" borderId="43" xfId="0" applyNumberFormat="1" applyFont="1" applyFill="1" applyBorder="1" applyAlignment="1">
      <alignment horizontal="center" wrapText="1"/>
    </xf>
    <xf numFmtId="0" fontId="5" fillId="3" borderId="61" xfId="0" applyFont="1" applyFill="1" applyBorder="1" applyAlignment="1">
      <alignment horizontal="center" wrapText="1"/>
    </xf>
    <xf numFmtId="0" fontId="5" fillId="3" borderId="62" xfId="0" applyFont="1" applyFill="1" applyBorder="1" applyAlignment="1">
      <alignment horizontal="center" wrapText="1"/>
    </xf>
    <xf numFmtId="2" fontId="5" fillId="3" borderId="62" xfId="0" applyNumberFormat="1" applyFont="1" applyFill="1" applyBorder="1" applyAlignment="1">
      <alignment horizontal="center" wrapText="1"/>
    </xf>
    <xf numFmtId="3" fontId="5" fillId="3" borderId="63" xfId="0" applyNumberFormat="1" applyFont="1" applyFill="1" applyBorder="1" applyAlignment="1">
      <alignment horizontal="center" wrapText="1"/>
    </xf>
    <xf numFmtId="2" fontId="4" fillId="3" borderId="68" xfId="0" applyNumberFormat="1" applyFont="1" applyFill="1" applyBorder="1" applyAlignment="1">
      <alignment horizontal="center" wrapText="1"/>
    </xf>
    <xf numFmtId="3" fontId="4" fillId="3" borderId="36" xfId="0" applyNumberFormat="1" applyFont="1" applyFill="1" applyBorder="1" applyAlignment="1">
      <alignment horizontal="center" wrapText="1"/>
    </xf>
    <xf numFmtId="0" fontId="4" fillId="0" borderId="121" xfId="0" applyFont="1" applyBorder="1" applyAlignment="1"/>
    <xf numFmtId="2" fontId="4" fillId="0" borderId="121" xfId="0" applyNumberFormat="1" applyFont="1" applyBorder="1" applyAlignment="1"/>
    <xf numFmtId="3" fontId="4" fillId="0" borderId="121" xfId="0" applyNumberFormat="1" applyFont="1" applyBorder="1" applyAlignment="1"/>
    <xf numFmtId="3" fontId="4" fillId="0" borderId="19" xfId="0" applyNumberFormat="1" applyFont="1" applyBorder="1" applyAlignment="1"/>
    <xf numFmtId="0" fontId="4" fillId="6" borderId="27" xfId="0" applyFont="1" applyFill="1" applyBorder="1" applyAlignment="1"/>
    <xf numFmtId="3" fontId="4" fillId="0" borderId="42" xfId="0" applyNumberFormat="1" applyFont="1" applyBorder="1" applyAlignment="1"/>
    <xf numFmtId="2" fontId="4" fillId="8" borderId="82" xfId="0" applyNumberFormat="1" applyFont="1" applyFill="1" applyBorder="1" applyAlignment="1"/>
    <xf numFmtId="3" fontId="4" fillId="0" borderId="82" xfId="0" applyNumberFormat="1" applyFont="1" applyBorder="1" applyAlignment="1"/>
    <xf numFmtId="3" fontId="4" fillId="0" borderId="43" xfId="0" applyNumberFormat="1" applyFont="1" applyBorder="1" applyAlignment="1"/>
    <xf numFmtId="0" fontId="4" fillId="6" borderId="86" xfId="0" applyFont="1" applyFill="1" applyBorder="1" applyAlignment="1"/>
    <xf numFmtId="2" fontId="4" fillId="8" borderId="65" xfId="0" applyNumberFormat="1" applyFont="1" applyFill="1" applyBorder="1" applyAlignment="1"/>
    <xf numFmtId="3" fontId="4" fillId="0" borderId="32" xfId="0" applyNumberFormat="1" applyFont="1" applyBorder="1" applyAlignment="1"/>
    <xf numFmtId="0" fontId="10" fillId="0" borderId="0" xfId="0" applyFont="1" applyAlignment="1">
      <alignment horizontal="left"/>
    </xf>
    <xf numFmtId="0" fontId="4" fillId="5" borderId="12" xfId="0" applyFont="1" applyFill="1" applyBorder="1" applyAlignment="1">
      <alignment wrapText="1"/>
    </xf>
    <xf numFmtId="0" fontId="4" fillId="0" borderId="21" xfId="0" applyFont="1" applyBorder="1" applyAlignment="1"/>
    <xf numFmtId="0" fontId="4" fillId="5" borderId="90" xfId="0" applyFont="1" applyFill="1" applyBorder="1" applyAlignment="1"/>
    <xf numFmtId="0" fontId="4" fillId="5" borderId="40" xfId="0" applyFont="1" applyFill="1" applyBorder="1" applyAlignment="1"/>
    <xf numFmtId="0" fontId="2" fillId="0" borderId="0" xfId="0" applyFont="1" applyAlignment="1">
      <alignment horizontal="center"/>
    </xf>
    <xf numFmtId="0" fontId="4" fillId="5" borderId="87" xfId="0" applyFont="1" applyFill="1" applyBorder="1" applyAlignment="1">
      <alignment wrapText="1"/>
    </xf>
    <xf numFmtId="0" fontId="4" fillId="5" borderId="8" xfId="0" applyFont="1" applyFill="1" applyBorder="1" applyAlignment="1"/>
    <xf numFmtId="0" fontId="4" fillId="5" borderId="75" xfId="0" applyFont="1" applyFill="1" applyBorder="1" applyAlignment="1"/>
    <xf numFmtId="0" fontId="2" fillId="5" borderId="21" xfId="0" applyFont="1" applyFill="1" applyBorder="1" applyAlignment="1">
      <alignment horizontal="center" vertical="top" wrapText="1"/>
    </xf>
    <xf numFmtId="0" fontId="2" fillId="5" borderId="16" xfId="0" applyFont="1" applyFill="1" applyBorder="1" applyAlignment="1">
      <alignment horizontal="center" wrapText="1"/>
    </xf>
    <xf numFmtId="0" fontId="2" fillId="5" borderId="15" xfId="0" applyFont="1" applyFill="1" applyBorder="1" applyAlignment="1">
      <alignment horizontal="center" vertical="top" wrapText="1"/>
    </xf>
    <xf numFmtId="0" fontId="2" fillId="0" borderId="0" xfId="0" applyFont="1" applyAlignment="1">
      <alignment horizontal="center" vertical="top" wrapText="1"/>
    </xf>
    <xf numFmtId="0" fontId="2" fillId="5" borderId="13" xfId="0" applyFont="1" applyFill="1" applyBorder="1" applyAlignment="1">
      <alignment vertical="top"/>
    </xf>
    <xf numFmtId="0" fontId="4" fillId="0" borderId="0" xfId="0" applyFont="1" applyAlignment="1">
      <alignment vertical="top"/>
    </xf>
    <xf numFmtId="0" fontId="2" fillId="5" borderId="21" xfId="0" applyFont="1" applyFill="1" applyBorder="1" applyAlignment="1">
      <alignment horizontal="center" wrapText="1"/>
    </xf>
    <xf numFmtId="0" fontId="2" fillId="5" borderId="54" xfId="0" applyFont="1" applyFill="1" applyBorder="1" applyAlignment="1">
      <alignment horizontal="center" wrapText="1"/>
    </xf>
    <xf numFmtId="0" fontId="2" fillId="5" borderId="43" xfId="0" applyFont="1" applyFill="1" applyBorder="1" applyAlignment="1">
      <alignment vertical="top" wrapText="1"/>
    </xf>
    <xf numFmtId="0" fontId="4" fillId="0" borderId="42" xfId="0" applyFont="1" applyBorder="1" applyAlignment="1">
      <alignment horizontal="center" vertical="top" wrapText="1"/>
    </xf>
    <xf numFmtId="49" fontId="4" fillId="0" borderId="43" xfId="0" applyNumberFormat="1" applyFont="1" applyBorder="1" applyAlignment="1">
      <alignment horizontal="center" vertical="top" wrapText="1"/>
    </xf>
    <xf numFmtId="0" fontId="4" fillId="0" borderId="125" xfId="0" applyFont="1" applyBorder="1" applyAlignment="1">
      <alignment horizontal="center" vertical="top" wrapText="1"/>
    </xf>
    <xf numFmtId="49" fontId="4" fillId="0" borderId="7" xfId="0" applyNumberFormat="1" applyFont="1" applyBorder="1" applyAlignment="1">
      <alignment horizontal="center" vertical="top" wrapText="1"/>
    </xf>
    <xf numFmtId="0" fontId="4" fillId="0" borderId="0" xfId="0" applyFont="1" applyAlignment="1">
      <alignment horizontal="center" vertical="top" wrapText="1"/>
    </xf>
    <xf numFmtId="0" fontId="2" fillId="5" borderId="86" xfId="0" applyFont="1" applyFill="1" applyBorder="1" applyAlignment="1">
      <alignment vertical="top" wrapText="1"/>
    </xf>
    <xf numFmtId="0" fontId="4" fillId="0" borderId="115" xfId="0" applyFont="1" applyBorder="1" applyAlignment="1">
      <alignment horizontal="center" vertical="top"/>
    </xf>
    <xf numFmtId="49" fontId="4" fillId="0" borderId="72" xfId="0" applyNumberFormat="1" applyFont="1" applyBorder="1" applyAlignment="1">
      <alignment horizontal="center" vertical="top"/>
    </xf>
    <xf numFmtId="0" fontId="2" fillId="5" borderId="28" xfId="0" applyFont="1" applyFill="1" applyBorder="1" applyAlignment="1">
      <alignment vertical="top" wrapText="1"/>
    </xf>
    <xf numFmtId="164" fontId="4" fillId="0" borderId="115" xfId="0" applyNumberFormat="1" applyFont="1" applyBorder="1" applyAlignment="1">
      <alignment vertical="top"/>
    </xf>
    <xf numFmtId="164" fontId="4" fillId="0" borderId="99" xfId="0" applyNumberFormat="1" applyFont="1" applyBorder="1" applyAlignment="1">
      <alignment vertical="top"/>
    </xf>
    <xf numFmtId="2" fontId="4" fillId="0" borderId="42" xfId="0" applyNumberFormat="1" applyFont="1" applyBorder="1" applyAlignment="1">
      <alignment vertical="top"/>
    </xf>
    <xf numFmtId="2" fontId="4" fillId="0" borderId="43" xfId="0" applyNumberFormat="1" applyFont="1" applyBorder="1" applyAlignment="1">
      <alignment vertical="top"/>
    </xf>
    <xf numFmtId="2" fontId="4" fillId="0" borderId="28" xfId="0" applyNumberFormat="1" applyFont="1" applyBorder="1" applyAlignment="1">
      <alignment vertical="top"/>
    </xf>
    <xf numFmtId="0" fontId="2" fillId="5" borderId="32" xfId="0" applyFont="1" applyFill="1" applyBorder="1" applyAlignment="1">
      <alignment vertical="top" wrapText="1"/>
    </xf>
    <xf numFmtId="0" fontId="4" fillId="0" borderId="31" xfId="0" applyFont="1" applyBorder="1" applyAlignment="1">
      <alignment horizontal="center" vertical="top" wrapText="1"/>
    </xf>
    <xf numFmtId="49" fontId="4" fillId="0" borderId="32" xfId="0" applyNumberFormat="1" applyFont="1" applyBorder="1" applyAlignment="1">
      <alignment horizontal="center" vertical="top" wrapText="1"/>
    </xf>
    <xf numFmtId="0" fontId="4" fillId="0" borderId="101" xfId="0" applyFont="1" applyBorder="1" applyAlignment="1">
      <alignment horizontal="center" vertical="top" wrapText="1"/>
    </xf>
    <xf numFmtId="49" fontId="4" fillId="0" borderId="103" xfId="0" applyNumberFormat="1" applyFont="1" applyBorder="1" applyAlignment="1">
      <alignment horizontal="center" vertical="top" wrapText="1"/>
    </xf>
    <xf numFmtId="0" fontId="2" fillId="5" borderId="29" xfId="0" applyFont="1" applyFill="1" applyBorder="1" applyAlignment="1">
      <alignment vertical="top" wrapText="1"/>
    </xf>
    <xf numFmtId="0" fontId="4" fillId="0" borderId="31" xfId="0" applyFont="1" applyBorder="1" applyAlignment="1">
      <alignment horizontal="center" vertical="top"/>
    </xf>
    <xf numFmtId="49" fontId="4" fillId="0" borderId="32" xfId="0" applyNumberFormat="1" applyFont="1" applyBorder="1" applyAlignment="1">
      <alignment horizontal="center" vertical="top"/>
    </xf>
    <xf numFmtId="0" fontId="2" fillId="5" borderId="30" xfId="0" applyFont="1" applyFill="1" applyBorder="1" applyAlignment="1">
      <alignment vertical="top" wrapText="1"/>
    </xf>
    <xf numFmtId="164" fontId="4" fillId="0" borderId="31" xfId="0" applyNumberFormat="1" applyFont="1" applyBorder="1" applyAlignment="1">
      <alignment vertical="top"/>
    </xf>
    <xf numFmtId="164" fontId="4" fillId="0" borderId="65" xfId="0" applyNumberFormat="1" applyFont="1" applyBorder="1" applyAlignment="1">
      <alignment vertical="top"/>
    </xf>
    <xf numFmtId="2" fontId="4" fillId="0" borderId="31" xfId="0" applyNumberFormat="1" applyFont="1" applyBorder="1" applyAlignment="1">
      <alignment vertical="top"/>
    </xf>
    <xf numFmtId="2" fontId="4" fillId="0" borderId="32" xfId="0" applyNumberFormat="1" applyFont="1" applyBorder="1" applyAlignment="1">
      <alignment vertical="top"/>
    </xf>
    <xf numFmtId="2" fontId="4" fillId="0" borderId="30" xfId="0" applyNumberFormat="1" applyFont="1" applyBorder="1" applyAlignment="1">
      <alignment vertical="top"/>
    </xf>
    <xf numFmtId="0" fontId="2" fillId="5" borderId="31" xfId="0" applyFont="1" applyFill="1" applyBorder="1" applyAlignment="1">
      <alignment vertical="top" wrapText="1"/>
    </xf>
    <xf numFmtId="0" fontId="4" fillId="0" borderId="115" xfId="0" applyFont="1" applyBorder="1" applyAlignment="1">
      <alignment horizontal="center" vertical="top" wrapText="1"/>
    </xf>
    <xf numFmtId="49" fontId="4" fillId="0" borderId="72" xfId="0" applyNumberFormat="1" applyFont="1" applyBorder="1" applyAlignment="1">
      <alignment horizontal="center" vertical="top" wrapText="1"/>
    </xf>
    <xf numFmtId="0" fontId="4" fillId="0" borderId="98" xfId="0" applyFont="1" applyBorder="1" applyAlignment="1">
      <alignment horizontal="center" vertical="top" wrapText="1"/>
    </xf>
    <xf numFmtId="49" fontId="4" fillId="0" borderId="73" xfId="0" applyNumberFormat="1" applyFont="1" applyBorder="1" applyAlignment="1">
      <alignment horizontal="center" vertical="top" wrapText="1"/>
    </xf>
    <xf numFmtId="0" fontId="2" fillId="5" borderId="35" xfId="0" applyFont="1" applyFill="1" applyBorder="1" applyAlignment="1">
      <alignment vertical="top" wrapText="1"/>
    </xf>
    <xf numFmtId="0" fontId="2" fillId="5" borderId="36" xfId="0" applyFont="1" applyFill="1" applyBorder="1" applyAlignment="1">
      <alignment vertical="top" wrapText="1"/>
    </xf>
    <xf numFmtId="0" fontId="4" fillId="0" borderId="18" xfId="0" applyFont="1" applyBorder="1" applyAlignment="1">
      <alignment horizontal="center" vertical="top" wrapText="1"/>
    </xf>
    <xf numFmtId="49" fontId="4" fillId="0" borderId="19" xfId="0" applyNumberFormat="1" applyFont="1" applyBorder="1" applyAlignment="1">
      <alignment horizontal="center" vertical="top" wrapText="1"/>
    </xf>
    <xf numFmtId="0" fontId="4" fillId="0" borderId="20" xfId="0" applyFont="1" applyBorder="1" applyAlignment="1">
      <alignment horizontal="center" vertical="top" wrapText="1"/>
    </xf>
    <xf numFmtId="0" fontId="2" fillId="5" borderId="21" xfId="0" applyFont="1" applyFill="1" applyBorder="1" applyAlignment="1">
      <alignment vertical="top" wrapText="1"/>
    </xf>
    <xf numFmtId="0" fontId="2" fillId="5" borderId="16" xfId="0" applyFont="1" applyFill="1" applyBorder="1" applyAlignment="1">
      <alignment vertical="top" wrapText="1"/>
    </xf>
    <xf numFmtId="0" fontId="4" fillId="0" borderId="21" xfId="0" applyFont="1" applyBorder="1" applyAlignment="1">
      <alignment horizontal="center" vertical="top" wrapText="1"/>
    </xf>
    <xf numFmtId="49" fontId="4" fillId="0" borderId="16" xfId="0" applyNumberFormat="1" applyFont="1" applyBorder="1" applyAlignment="1">
      <alignment horizontal="center" vertical="top" wrapText="1"/>
    </xf>
    <xf numFmtId="0" fontId="4" fillId="0" borderId="50" xfId="0" applyFont="1" applyBorder="1" applyAlignment="1">
      <alignment horizontal="center" vertical="top" wrapText="1"/>
    </xf>
    <xf numFmtId="49" fontId="4" fillId="0" borderId="3" xfId="0" applyNumberFormat="1" applyFont="1" applyBorder="1" applyAlignment="1">
      <alignment horizontal="center" vertical="top" wrapText="1"/>
    </xf>
    <xf numFmtId="0" fontId="2" fillId="5" borderId="85" xfId="0" applyFont="1" applyFill="1" applyBorder="1" applyAlignment="1">
      <alignment vertical="top" wrapText="1"/>
    </xf>
    <xf numFmtId="0" fontId="4" fillId="0" borderId="126" xfId="0" applyFont="1" applyBorder="1" applyAlignment="1">
      <alignment horizontal="center" vertical="top"/>
    </xf>
    <xf numFmtId="49" fontId="4" fillId="0" borderId="66" xfId="0" applyNumberFormat="1" applyFont="1" applyBorder="1" applyAlignment="1">
      <alignment horizontal="center" vertical="top"/>
    </xf>
    <xf numFmtId="0" fontId="4" fillId="0" borderId="65" xfId="0" applyFont="1" applyBorder="1" applyAlignment="1">
      <alignment vertical="top"/>
    </xf>
    <xf numFmtId="0" fontId="13" fillId="0" borderId="0" xfId="0" applyFont="1" applyAlignment="1"/>
    <xf numFmtId="0" fontId="2" fillId="5" borderId="90" xfId="0" applyFont="1" applyFill="1" applyBorder="1" applyAlignment="1"/>
    <xf numFmtId="0" fontId="2" fillId="5" borderId="40" xfId="0" applyFont="1" applyFill="1" applyBorder="1" applyAlignment="1"/>
    <xf numFmtId="0" fontId="2" fillId="5" borderId="127" xfId="0" applyFont="1" applyFill="1" applyBorder="1" applyAlignment="1"/>
    <xf numFmtId="0" fontId="2" fillId="5" borderId="12" xfId="0" applyFont="1" applyFill="1" applyBorder="1" applyAlignment="1">
      <alignment horizontal="center" vertical="top" wrapText="1"/>
    </xf>
    <xf numFmtId="0" fontId="2" fillId="5" borderId="90" xfId="0" applyFont="1" applyFill="1" applyBorder="1" applyAlignment="1">
      <alignment vertical="top" wrapText="1"/>
    </xf>
    <xf numFmtId="0" fontId="4" fillId="0" borderId="108" xfId="0" applyFont="1" applyBorder="1" applyAlignment="1">
      <alignment horizontal="center" vertical="top"/>
    </xf>
    <xf numFmtId="49" fontId="4" fillId="0" borderId="55" xfId="0" applyNumberFormat="1" applyFont="1" applyBorder="1" applyAlignment="1">
      <alignment horizontal="center" vertical="top"/>
    </xf>
    <xf numFmtId="0" fontId="2" fillId="5" borderId="13" xfId="0" applyFont="1" applyFill="1" applyBorder="1" applyAlignment="1">
      <alignment horizontal="left" vertical="top" wrapText="1"/>
    </xf>
    <xf numFmtId="0" fontId="4" fillId="0" borderId="82" xfId="0" applyFont="1" applyBorder="1" applyAlignment="1"/>
    <xf numFmtId="0" fontId="4" fillId="0" borderId="43" xfId="0" applyFont="1" applyBorder="1" applyAlignment="1"/>
    <xf numFmtId="0" fontId="4" fillId="0" borderId="12" xfId="0" applyFont="1" applyBorder="1" applyAlignment="1"/>
    <xf numFmtId="0" fontId="2" fillId="5" borderId="37" xfId="0" applyFont="1" applyFill="1" applyBorder="1" applyAlignment="1">
      <alignment vertical="top" wrapText="1"/>
    </xf>
    <xf numFmtId="0" fontId="4" fillId="0" borderId="35" xfId="0" applyFont="1" applyBorder="1" applyAlignment="1">
      <alignment horizontal="center" vertical="top"/>
    </xf>
    <xf numFmtId="49" fontId="4" fillId="0" borderId="36" xfId="0" applyNumberFormat="1" applyFont="1" applyBorder="1" applyAlignment="1">
      <alignment horizontal="center" vertical="top"/>
    </xf>
    <xf numFmtId="0" fontId="4" fillId="0" borderId="65" xfId="0" applyFont="1" applyBorder="1" applyAlignment="1"/>
    <xf numFmtId="0" fontId="4" fillId="0" borderId="32" xfId="0" applyFont="1" applyBorder="1" applyAlignment="1"/>
    <xf numFmtId="0" fontId="2" fillId="5" borderId="12" xfId="0" applyFont="1" applyFill="1" applyBorder="1" applyAlignment="1">
      <alignment horizontal="center"/>
    </xf>
    <xf numFmtId="0" fontId="4" fillId="0" borderId="68" xfId="0" applyFont="1" applyBorder="1" applyAlignment="1"/>
    <xf numFmtId="0" fontId="4" fillId="0" borderId="36" xfId="0" applyFont="1" applyBorder="1" applyAlignment="1"/>
    <xf numFmtId="164" fontId="4" fillId="0" borderId="35" xfId="0" applyNumberFormat="1" applyFont="1" applyBorder="1" applyAlignment="1">
      <alignment vertical="top"/>
    </xf>
    <xf numFmtId="164" fontId="4" fillId="0" borderId="68" xfId="0" applyNumberFormat="1" applyFont="1" applyBorder="1" applyAlignment="1">
      <alignment vertical="top"/>
    </xf>
    <xf numFmtId="2" fontId="4" fillId="0" borderId="35" xfId="0" applyNumberFormat="1" applyFont="1" applyBorder="1" applyAlignment="1">
      <alignment vertical="top"/>
    </xf>
    <xf numFmtId="2" fontId="4" fillId="0" borderId="36" xfId="0" applyNumberFormat="1" applyFont="1" applyBorder="1" applyAlignment="1">
      <alignment vertical="top"/>
    </xf>
    <xf numFmtId="2" fontId="4" fillId="0" borderId="34" xfId="0" applyNumberFormat="1" applyFont="1" applyBorder="1" applyAlignment="1">
      <alignment vertical="top"/>
    </xf>
    <xf numFmtId="0" fontId="4" fillId="0" borderId="0" xfId="0" applyFont="1" applyAlignment="1">
      <alignment vertical="top" wrapText="1"/>
    </xf>
    <xf numFmtId="164" fontId="4" fillId="0" borderId="0" xfId="0" applyNumberFormat="1" applyFont="1" applyAlignment="1"/>
    <xf numFmtId="167" fontId="4" fillId="0" borderId="0" xfId="0" applyNumberFormat="1" applyFont="1" applyAlignment="1"/>
    <xf numFmtId="2" fontId="4" fillId="0" borderId="54" xfId="0" applyNumberFormat="1" applyFont="1" applyBorder="1" applyAlignment="1"/>
    <xf numFmtId="2" fontId="4" fillId="0" borderId="96" xfId="0" applyNumberFormat="1" applyFont="1" applyBorder="1" applyAlignment="1"/>
    <xf numFmtId="2" fontId="4" fillId="0" borderId="12" xfId="0" applyNumberFormat="1" applyFont="1" applyBorder="1" applyAlignment="1"/>
    <xf numFmtId="0" fontId="2" fillId="5" borderId="42" xfId="0" applyFont="1" applyFill="1" applyBorder="1" applyAlignment="1"/>
    <xf numFmtId="0" fontId="4" fillId="2" borderId="31" xfId="0" applyFont="1" applyFill="1" applyBorder="1" applyAlignment="1">
      <alignment horizontal="center"/>
    </xf>
    <xf numFmtId="0" fontId="2" fillId="5" borderId="31" xfId="0" applyFont="1" applyFill="1" applyBorder="1" applyAlignment="1">
      <alignment vertical="center" wrapText="1"/>
    </xf>
    <xf numFmtId="0" fontId="4" fillId="6" borderId="88" xfId="0" applyFont="1" applyFill="1" applyBorder="1" applyAlignment="1"/>
    <xf numFmtId="2" fontId="4" fillId="8" borderId="68" xfId="0" applyNumberFormat="1" applyFont="1" applyFill="1" applyBorder="1" applyAlignment="1"/>
    <xf numFmtId="0" fontId="4" fillId="2" borderId="35" xfId="0" applyFont="1" applyFill="1" applyBorder="1" applyAlignment="1">
      <alignment horizontal="center"/>
    </xf>
    <xf numFmtId="3" fontId="4" fillId="0" borderId="36" xfId="0" applyNumberFormat="1" applyFont="1" applyBorder="1" applyAlignment="1"/>
    <xf numFmtId="0" fontId="4" fillId="6" borderId="28" xfId="0" applyFont="1" applyFill="1" applyBorder="1" applyAlignment="1"/>
    <xf numFmtId="2" fontId="4" fillId="8" borderId="81" xfId="0" applyNumberFormat="1" applyFont="1" applyFill="1" applyBorder="1" applyAlignment="1"/>
    <xf numFmtId="0" fontId="4" fillId="6" borderId="46" xfId="0" applyFont="1" applyFill="1" applyBorder="1" applyAlignment="1"/>
    <xf numFmtId="2" fontId="4" fillId="8" borderId="110" xfId="0" applyNumberFormat="1" applyFont="1" applyFill="1" applyBorder="1" applyAlignment="1"/>
    <xf numFmtId="0" fontId="4" fillId="6" borderId="87" xfId="0" applyFont="1" applyFill="1" applyBorder="1" applyAlignment="1"/>
    <xf numFmtId="2" fontId="4" fillId="8" borderId="84" xfId="0" applyNumberFormat="1" applyFont="1" applyFill="1" applyBorder="1" applyAlignment="1"/>
    <xf numFmtId="2" fontId="4" fillId="0" borderId="34" xfId="0" applyNumberFormat="1" applyFont="1" applyBorder="1" applyAlignment="1">
      <alignment horizontal="center"/>
    </xf>
    <xf numFmtId="2" fontId="4" fillId="0" borderId="82" xfId="0" applyNumberFormat="1" applyFont="1" applyBorder="1" applyAlignment="1"/>
    <xf numFmtId="2" fontId="4" fillId="8" borderId="71" xfId="0" applyNumberFormat="1" applyFont="1" applyFill="1" applyBorder="1" applyAlignment="1">
      <alignment horizontal="right"/>
    </xf>
    <xf numFmtId="2" fontId="4" fillId="0" borderId="65" xfId="0" applyNumberFormat="1" applyFont="1" applyBorder="1" applyAlignment="1"/>
    <xf numFmtId="2" fontId="4" fillId="0" borderId="68" xfId="0" applyNumberFormat="1" applyFont="1" applyBorder="1" applyAlignment="1"/>
    <xf numFmtId="2" fontId="4" fillId="8" borderId="68" xfId="0" applyNumberFormat="1" applyFont="1" applyFill="1" applyBorder="1" applyAlignment="1">
      <alignment horizontal="right"/>
    </xf>
    <xf numFmtId="165" fontId="4" fillId="0" borderId="28" xfId="0" applyNumberFormat="1" applyFont="1" applyBorder="1" applyAlignment="1">
      <alignment horizontal="center"/>
    </xf>
    <xf numFmtId="0" fontId="4" fillId="13" borderId="24" xfId="0" applyFont="1" applyFill="1" applyBorder="1" applyAlignment="1"/>
    <xf numFmtId="0" fontId="4" fillId="13" borderId="30" xfId="0" applyFont="1" applyFill="1" applyBorder="1" applyAlignment="1"/>
    <xf numFmtId="0" fontId="4" fillId="13" borderId="33" xfId="0" applyFont="1" applyFill="1" applyBorder="1" applyAlignment="1"/>
    <xf numFmtId="0" fontId="4" fillId="13" borderId="34" xfId="0" applyFont="1" applyFill="1" applyBorder="1" applyAlignment="1"/>
    <xf numFmtId="9" fontId="4" fillId="12" borderId="31" xfId="0" applyNumberFormat="1" applyFont="1" applyFill="1" applyBorder="1" applyAlignment="1">
      <alignment horizontal="center" wrapText="1"/>
    </xf>
    <xf numFmtId="9" fontId="4" fillId="12" borderId="65" xfId="0" applyNumberFormat="1" applyFont="1" applyFill="1" applyBorder="1" applyAlignment="1">
      <alignment horizontal="center" wrapText="1"/>
    </xf>
    <xf numFmtId="0" fontId="4" fillId="14" borderId="12" xfId="0" applyFont="1" applyFill="1" applyBorder="1" applyAlignment="1">
      <alignment horizontal="center" wrapText="1"/>
    </xf>
    <xf numFmtId="9" fontId="4" fillId="15" borderId="12" xfId="0" applyNumberFormat="1" applyFont="1" applyFill="1" applyBorder="1" applyAlignment="1"/>
    <xf numFmtId="9" fontId="4" fillId="15" borderId="21" xfId="0" applyNumberFormat="1" applyFont="1" applyFill="1" applyBorder="1" applyAlignment="1"/>
    <xf numFmtId="9" fontId="4" fillId="15" borderId="54" xfId="0" applyNumberFormat="1" applyFont="1" applyFill="1" applyBorder="1" applyAlignment="1"/>
    <xf numFmtId="0" fontId="2" fillId="14" borderId="14" xfId="0" applyFont="1" applyFill="1" applyBorder="1" applyAlignment="1">
      <alignment horizontal="center" wrapText="1"/>
    </xf>
    <xf numFmtId="0" fontId="14" fillId="3" borderId="39" xfId="0" applyFont="1" applyFill="1" applyBorder="1" applyAlignment="1">
      <alignment horizontal="center" wrapText="1"/>
    </xf>
    <xf numFmtId="0" fontId="15" fillId="3" borderId="37" xfId="0" applyFont="1" applyFill="1" applyBorder="1" applyAlignment="1">
      <alignment horizontal="center" wrapText="1"/>
    </xf>
    <xf numFmtId="3" fontId="4" fillId="2" borderId="27" xfId="0" applyNumberFormat="1" applyFont="1" applyFill="1" applyBorder="1" applyAlignment="1"/>
    <xf numFmtId="0" fontId="17" fillId="9" borderId="78" xfId="0" applyFont="1" applyFill="1" applyBorder="1" applyAlignment="1"/>
    <xf numFmtId="3" fontId="17" fillId="9" borderId="78" xfId="0" applyNumberFormat="1" applyFont="1" applyFill="1" applyBorder="1" applyAlignment="1"/>
    <xf numFmtId="0" fontId="0" fillId="0" borderId="78" xfId="0" applyFont="1" applyFill="1" applyBorder="1" applyAlignment="1"/>
    <xf numFmtId="3" fontId="18" fillId="9" borderId="78" xfId="0" applyNumberFormat="1" applyFont="1" applyFill="1" applyBorder="1" applyAlignment="1"/>
    <xf numFmtId="3" fontId="19" fillId="9" borderId="78" xfId="0" applyNumberFormat="1" applyFont="1" applyFill="1" applyBorder="1" applyAlignment="1"/>
    <xf numFmtId="3" fontId="19" fillId="9" borderId="78" xfId="0" applyNumberFormat="1" applyFont="1" applyFill="1" applyBorder="1" applyAlignment="1">
      <alignment horizontal="left"/>
    </xf>
    <xf numFmtId="3" fontId="20" fillId="9" borderId="78" xfId="0" applyNumberFormat="1" applyFont="1" applyFill="1" applyBorder="1" applyAlignment="1"/>
    <xf numFmtId="3" fontId="17" fillId="0" borderId="78" xfId="0" applyNumberFormat="1" applyFont="1" applyFill="1" applyBorder="1" applyAlignment="1"/>
    <xf numFmtId="3" fontId="17" fillId="6" borderId="78" xfId="0" applyNumberFormat="1" applyFont="1" applyFill="1" applyBorder="1" applyAlignment="1"/>
    <xf numFmtId="0" fontId="19" fillId="9" borderId="78" xfId="0" applyFont="1" applyFill="1" applyBorder="1" applyAlignment="1">
      <alignment wrapText="1"/>
    </xf>
    <xf numFmtId="3" fontId="19" fillId="3" borderId="27" xfId="0" applyNumberFormat="1" applyFont="1" applyFill="1" applyBorder="1" applyAlignment="1">
      <alignment horizontal="center" wrapText="1"/>
    </xf>
    <xf numFmtId="3" fontId="19" fillId="3" borderId="42" xfId="0" applyNumberFormat="1" applyFont="1" applyFill="1" applyBorder="1" applyAlignment="1">
      <alignment horizontal="center" wrapText="1"/>
    </xf>
    <xf numFmtId="3" fontId="19" fillId="3" borderId="82" xfId="0" applyNumberFormat="1" applyFont="1" applyFill="1" applyBorder="1" applyAlignment="1">
      <alignment horizontal="center" wrapText="1"/>
    </xf>
    <xf numFmtId="3" fontId="19" fillId="3" borderId="100" xfId="0" applyNumberFormat="1" applyFont="1" applyFill="1" applyBorder="1" applyAlignment="1">
      <alignment horizontal="center" wrapText="1"/>
    </xf>
    <xf numFmtId="3" fontId="19" fillId="3" borderId="28" xfId="0" applyNumberFormat="1" applyFont="1" applyFill="1" applyBorder="1" applyAlignment="1">
      <alignment horizontal="center" wrapText="1"/>
    </xf>
    <xf numFmtId="3" fontId="19" fillId="3" borderId="45" xfId="0" applyNumberFormat="1" applyFont="1" applyFill="1" applyBorder="1" applyAlignment="1">
      <alignment horizontal="center" wrapText="1"/>
    </xf>
    <xf numFmtId="3" fontId="19" fillId="6" borderId="78" xfId="0" applyNumberFormat="1" applyFont="1" applyFill="1" applyBorder="1" applyAlignment="1">
      <alignment horizontal="center" wrapText="1"/>
    </xf>
    <xf numFmtId="0" fontId="21" fillId="9" borderId="78" xfId="0" applyFont="1" applyFill="1" applyBorder="1" applyAlignment="1">
      <alignment wrapText="1"/>
    </xf>
    <xf numFmtId="3" fontId="21" fillId="3" borderId="8" xfId="0" applyNumberFormat="1" applyFont="1" applyFill="1" applyBorder="1" applyAlignment="1">
      <alignment horizontal="center" wrapText="1"/>
    </xf>
    <xf numFmtId="3" fontId="21" fillId="3" borderId="61" xfId="0" applyNumberFormat="1" applyFont="1" applyFill="1" applyBorder="1" applyAlignment="1">
      <alignment horizontal="center" wrapText="1"/>
    </xf>
    <xf numFmtId="3" fontId="21" fillId="3" borderId="121" xfId="0" applyNumberFormat="1" applyFont="1" applyFill="1" applyBorder="1" applyAlignment="1">
      <alignment horizontal="center" wrapText="1"/>
    </xf>
    <xf numFmtId="3" fontId="21" fillId="3" borderId="102" xfId="0" applyNumberFormat="1" applyFont="1" applyFill="1" applyBorder="1" applyAlignment="1">
      <alignment horizontal="center" wrapText="1"/>
    </xf>
    <xf numFmtId="3" fontId="21" fillId="3" borderId="30" xfId="0" applyNumberFormat="1" applyFont="1" applyFill="1" applyBorder="1" applyAlignment="1">
      <alignment horizontal="center" wrapText="1"/>
    </xf>
    <xf numFmtId="3" fontId="21" fillId="3" borderId="89" xfId="0" applyNumberFormat="1" applyFont="1" applyFill="1" applyBorder="1" applyAlignment="1">
      <alignment horizontal="center" wrapText="1"/>
    </xf>
    <xf numFmtId="3" fontId="21" fillId="3" borderId="78" xfId="0" applyNumberFormat="1" applyFont="1" applyFill="1" applyBorder="1" applyAlignment="1">
      <alignment horizontal="center" wrapText="1"/>
    </xf>
    <xf numFmtId="3" fontId="21" fillId="6" borderId="78" xfId="0" applyNumberFormat="1" applyFont="1" applyFill="1" applyBorder="1" applyAlignment="1">
      <alignment horizontal="center" wrapText="1"/>
    </xf>
    <xf numFmtId="0" fontId="17" fillId="9" borderId="78" xfId="0" applyFont="1" applyFill="1" applyBorder="1" applyAlignment="1">
      <alignment wrapText="1"/>
    </xf>
    <xf numFmtId="3" fontId="17" fillId="3" borderId="79" xfId="0" applyNumberFormat="1" applyFont="1" applyFill="1" applyBorder="1" applyAlignment="1">
      <alignment horizontal="center" wrapText="1"/>
    </xf>
    <xf numFmtId="3" fontId="17" fillId="3" borderId="35" xfId="0" applyNumberFormat="1" applyFont="1" applyFill="1" applyBorder="1" applyAlignment="1">
      <alignment horizontal="center" wrapText="1"/>
    </xf>
    <xf numFmtId="3" fontId="17" fillId="3" borderId="68" xfId="0" applyNumberFormat="1" applyFont="1" applyFill="1" applyBorder="1" applyAlignment="1">
      <alignment horizontal="center" wrapText="1"/>
    </xf>
    <xf numFmtId="3" fontId="17" fillId="3" borderId="112" xfId="0" applyNumberFormat="1" applyFont="1" applyFill="1" applyBorder="1" applyAlignment="1">
      <alignment horizontal="center" wrapText="1"/>
    </xf>
    <xf numFmtId="3" fontId="17" fillId="3" borderId="34" xfId="0" applyNumberFormat="1" applyFont="1" applyFill="1" applyBorder="1" applyAlignment="1">
      <alignment horizontal="center" wrapText="1"/>
    </xf>
    <xf numFmtId="3" fontId="17" fillId="3" borderId="48" xfId="0" applyNumberFormat="1" applyFont="1" applyFill="1" applyBorder="1" applyAlignment="1">
      <alignment horizontal="center" wrapText="1"/>
    </xf>
    <xf numFmtId="3" fontId="17" fillId="6" borderId="78" xfId="0" applyNumberFormat="1" applyFont="1" applyFill="1" applyBorder="1" applyAlignment="1">
      <alignment horizontal="center" wrapText="1"/>
    </xf>
    <xf numFmtId="3" fontId="17" fillId="0" borderId="95" xfId="0" applyNumberFormat="1" applyFont="1" applyFill="1" applyBorder="1" applyAlignment="1">
      <alignment wrapText="1"/>
    </xf>
    <xf numFmtId="3" fontId="17" fillId="0" borderId="21" xfId="0" applyNumberFormat="1" applyFont="1" applyFill="1" applyBorder="1" applyAlignment="1">
      <alignment wrapText="1"/>
    </xf>
    <xf numFmtId="3" fontId="17" fillId="0" borderId="54" xfId="0" applyNumberFormat="1" applyFont="1" applyFill="1" applyBorder="1" applyAlignment="1">
      <alignment wrapText="1"/>
    </xf>
    <xf numFmtId="3" fontId="17" fillId="0" borderId="114" xfId="0" applyNumberFormat="1" applyFont="1" applyFill="1" applyBorder="1" applyAlignment="1">
      <alignment wrapText="1"/>
    </xf>
    <xf numFmtId="3" fontId="17" fillId="0" borderId="12" xfId="0" applyNumberFormat="1" applyFont="1" applyFill="1" applyBorder="1" applyAlignment="1">
      <alignment wrapText="1"/>
    </xf>
    <xf numFmtId="3" fontId="17" fillId="0" borderId="51" xfId="0" applyNumberFormat="1" applyFont="1" applyFill="1" applyBorder="1" applyAlignment="1">
      <alignment wrapText="1"/>
    </xf>
    <xf numFmtId="3" fontId="17" fillId="0" borderId="97" xfId="0" applyNumberFormat="1" applyFont="1" applyFill="1" applyBorder="1" applyAlignment="1">
      <alignment wrapText="1"/>
    </xf>
    <xf numFmtId="3" fontId="17" fillId="6" borderId="78" xfId="0" applyNumberFormat="1" applyFont="1" applyFill="1" applyBorder="1" applyAlignment="1">
      <alignment wrapText="1"/>
    </xf>
    <xf numFmtId="3" fontId="17" fillId="0" borderId="117" xfId="0" applyNumberFormat="1" applyFont="1" applyFill="1" applyBorder="1" applyAlignment="1"/>
    <xf numFmtId="3" fontId="17" fillId="0" borderId="99" xfId="0" applyNumberFormat="1" applyFont="1" applyFill="1" applyBorder="1" applyAlignment="1"/>
    <xf numFmtId="3" fontId="17" fillId="0" borderId="100" xfId="0" applyNumberFormat="1" applyFont="1" applyFill="1" applyBorder="1" applyAlignment="1"/>
    <xf numFmtId="3" fontId="17" fillId="0" borderId="28" xfId="0" applyNumberFormat="1" applyFont="1" applyFill="1" applyBorder="1" applyAlignment="1"/>
    <xf numFmtId="3" fontId="17" fillId="0" borderId="46" xfId="0" applyNumberFormat="1" applyFont="1" applyFill="1" applyBorder="1" applyAlignment="1"/>
    <xf numFmtId="3" fontId="17" fillId="0" borderId="91" xfId="0" applyNumberFormat="1" applyFont="1" applyFill="1" applyBorder="1" applyAlignment="1"/>
    <xf numFmtId="3" fontId="17" fillId="0" borderId="103" xfId="0" applyNumberFormat="1" applyFont="1" applyFill="1" applyBorder="1" applyAlignment="1"/>
    <xf numFmtId="3" fontId="17" fillId="0" borderId="113" xfId="0" applyNumberFormat="1" applyFont="1" applyFill="1" applyBorder="1" applyAlignment="1"/>
    <xf numFmtId="0" fontId="0" fillId="0" borderId="0" xfId="0" applyFont="1" applyAlignment="1"/>
    <xf numFmtId="1" fontId="4" fillId="2" borderId="15" xfId="0" applyNumberFormat="1" applyFont="1" applyFill="1" applyBorder="1" applyAlignment="1"/>
    <xf numFmtId="3" fontId="0" fillId="0" borderId="78" xfId="0" applyNumberFormat="1" applyFont="1" applyFill="1" applyBorder="1" applyAlignment="1"/>
    <xf numFmtId="0" fontId="17" fillId="0" borderId="28" xfId="0" applyNumberFormat="1" applyFont="1" applyFill="1" applyBorder="1" applyAlignment="1"/>
    <xf numFmtId="0" fontId="17" fillId="0" borderId="30" xfId="0" applyNumberFormat="1" applyFont="1" applyFill="1" applyBorder="1" applyAlignment="1"/>
    <xf numFmtId="0" fontId="17" fillId="0" borderId="34" xfId="0" applyNumberFormat="1" applyFont="1" applyFill="1" applyBorder="1" applyAlignment="1"/>
    <xf numFmtId="0" fontId="0" fillId="0" borderId="0" xfId="0" applyFont="1" applyAlignment="1"/>
    <xf numFmtId="0" fontId="0" fillId="0" borderId="0" xfId="0" applyNumberFormat="1" applyFont="1" applyAlignment="1"/>
    <xf numFmtId="0" fontId="0" fillId="0" borderId="0" xfId="0" pivotButton="1" applyFont="1" applyAlignment="1"/>
    <xf numFmtId="0" fontId="0" fillId="0" borderId="0" xfId="0" applyFont="1" applyAlignment="1">
      <alignment horizontal="left"/>
    </xf>
    <xf numFmtId="10" fontId="0" fillId="0" borderId="0" xfId="0" applyNumberFormat="1" applyFont="1" applyAlignment="1"/>
    <xf numFmtId="3" fontId="16" fillId="0" borderId="78" xfId="0" applyNumberFormat="1" applyFont="1" applyFill="1" applyBorder="1" applyAlignment="1"/>
    <xf numFmtId="9" fontId="0" fillId="0" borderId="78" xfId="1" applyFont="1" applyFill="1" applyBorder="1" applyAlignment="1"/>
    <xf numFmtId="2" fontId="17" fillId="9" borderId="78" xfId="0" applyNumberFormat="1" applyFont="1" applyFill="1" applyBorder="1" applyAlignment="1"/>
    <xf numFmtId="166" fontId="17" fillId="10" borderId="28" xfId="0" applyNumberFormat="1" applyFont="1" applyFill="1" applyBorder="1" applyAlignment="1"/>
    <xf numFmtId="166" fontId="17" fillId="9" borderId="78" xfId="0" applyNumberFormat="1" applyFont="1" applyFill="1" applyBorder="1" applyAlignment="1"/>
    <xf numFmtId="166" fontId="17" fillId="0" borderId="78" xfId="0" applyNumberFormat="1" applyFont="1" applyFill="1" applyBorder="1" applyAlignment="1"/>
    <xf numFmtId="166" fontId="19" fillId="10" borderId="12" xfId="0" applyNumberFormat="1" applyFont="1" applyFill="1" applyBorder="1" applyAlignment="1">
      <alignment horizontal="center" wrapText="1"/>
    </xf>
    <xf numFmtId="166" fontId="21" fillId="10" borderId="12" xfId="0" applyNumberFormat="1" applyFont="1" applyFill="1" applyBorder="1" applyAlignment="1">
      <alignment horizontal="center" wrapText="1"/>
    </xf>
    <xf numFmtId="166" fontId="17" fillId="10" borderId="12" xfId="0" applyNumberFormat="1" applyFont="1" applyFill="1" applyBorder="1" applyAlignment="1">
      <alignment horizontal="center" wrapText="1"/>
    </xf>
    <xf numFmtId="166" fontId="17" fillId="0" borderId="89" xfId="0" applyNumberFormat="1" applyFont="1" applyFill="1" applyBorder="1" applyAlignment="1">
      <alignment wrapText="1"/>
    </xf>
    <xf numFmtId="166" fontId="0" fillId="0" borderId="78" xfId="0" applyNumberFormat="1" applyFont="1" applyFill="1" applyBorder="1" applyAlignment="1"/>
    <xf numFmtId="2" fontId="0" fillId="0" borderId="78" xfId="0" applyNumberFormat="1" applyFont="1" applyFill="1" applyBorder="1" applyAlignment="1"/>
    <xf numFmtId="0" fontId="0" fillId="0" borderId="0" xfId="0" applyFont="1" applyAlignment="1"/>
    <xf numFmtId="167" fontId="17" fillId="2" borderId="31" xfId="0" applyNumberFormat="1" applyFont="1" applyFill="1" applyBorder="1" applyAlignment="1"/>
    <xf numFmtId="167" fontId="17" fillId="2" borderId="65" xfId="0" applyNumberFormat="1" applyFont="1" applyFill="1" applyBorder="1" applyAlignment="1"/>
    <xf numFmtId="11" fontId="0" fillId="0" borderId="0" xfId="0" applyNumberFormat="1" applyFont="1" applyAlignment="1"/>
    <xf numFmtId="11" fontId="4" fillId="0" borderId="0" xfId="0" applyNumberFormat="1" applyFont="1" applyAlignment="1"/>
    <xf numFmtId="11" fontId="2" fillId="3" borderId="28" xfId="0" applyNumberFormat="1" applyFont="1" applyFill="1" applyBorder="1" applyAlignment="1">
      <alignment horizontal="center" wrapText="1"/>
    </xf>
    <xf numFmtId="11" fontId="4" fillId="3" borderId="83" xfId="0" applyNumberFormat="1" applyFont="1" applyFill="1" applyBorder="1" applyAlignment="1">
      <alignment horizontal="center" wrapText="1"/>
    </xf>
    <xf numFmtId="11" fontId="4" fillId="8" borderId="28" xfId="0" applyNumberFormat="1" applyFont="1" applyFill="1" applyBorder="1" applyAlignment="1"/>
    <xf numFmtId="11" fontId="4" fillId="8" borderId="30" xfId="0" applyNumberFormat="1" applyFont="1" applyFill="1" applyBorder="1" applyAlignment="1"/>
    <xf numFmtId="11" fontId="4" fillId="8" borderId="34" xfId="0" applyNumberFormat="1" applyFont="1" applyFill="1" applyBorder="1" applyAlignment="1"/>
    <xf numFmtId="2" fontId="3" fillId="2" borderId="46" xfId="0" applyNumberFormat="1" applyFont="1" applyFill="1" applyBorder="1" applyAlignment="1"/>
    <xf numFmtId="2" fontId="4" fillId="2" borderId="86" xfId="0" applyNumberFormat="1" applyFont="1" applyFill="1" applyBorder="1" applyAlignment="1"/>
    <xf numFmtId="2" fontId="4" fillId="2" borderId="46" xfId="0" applyNumberFormat="1" applyFont="1" applyFill="1" applyBorder="1" applyAlignment="1"/>
    <xf numFmtId="2" fontId="4" fillId="2" borderId="87" xfId="0" applyNumberFormat="1" applyFont="1" applyFill="1" applyBorder="1" applyAlignment="1"/>
    <xf numFmtId="3" fontId="0" fillId="0" borderId="0" xfId="0" applyNumberFormat="1" applyFont="1" applyAlignment="1"/>
    <xf numFmtId="1" fontId="0" fillId="0" borderId="0" xfId="0" applyNumberFormat="1" applyFont="1" applyAlignment="1">
      <alignment horizontal="center" vertical="center"/>
    </xf>
    <xf numFmtId="168" fontId="0" fillId="0" borderId="0" xfId="0" applyNumberFormat="1" applyFont="1" applyAlignment="1">
      <alignment horizontal="center" vertical="center"/>
    </xf>
    <xf numFmtId="0" fontId="0" fillId="0" borderId="0" xfId="0" applyFont="1" applyAlignment="1">
      <alignment horizontal="center" vertical="center"/>
    </xf>
    <xf numFmtId="0" fontId="2" fillId="0" borderId="0" xfId="0" applyFont="1" applyAlignment="1">
      <alignment horizontal="center" vertical="center" wrapText="1"/>
    </xf>
    <xf numFmtId="0" fontId="4" fillId="0" borderId="0" xfId="0" applyFont="1" applyAlignment="1">
      <alignment horizontal="center" vertical="center" wrapText="1"/>
    </xf>
    <xf numFmtId="0" fontId="0" fillId="0" borderId="78" xfId="0" applyFont="1" applyFill="1" applyBorder="1" applyAlignment="1">
      <alignment horizontal="center" vertical="center"/>
    </xf>
    <xf numFmtId="3" fontId="0" fillId="0" borderId="78" xfId="0" applyNumberFormat="1" applyFont="1" applyFill="1" applyBorder="1" applyAlignment="1">
      <alignment horizontal="center" vertical="center"/>
    </xf>
    <xf numFmtId="2" fontId="0" fillId="0" borderId="78" xfId="0" applyNumberFormat="1" applyFont="1" applyFill="1" applyBorder="1" applyAlignment="1">
      <alignment horizontal="center" vertical="center"/>
    </xf>
    <xf numFmtId="0" fontId="3" fillId="9" borderId="78" xfId="0" applyFont="1" applyFill="1" applyBorder="1" applyAlignment="1">
      <alignment horizontal="center" vertical="center"/>
    </xf>
    <xf numFmtId="4" fontId="0" fillId="0" borderId="78" xfId="0" applyNumberFormat="1" applyFont="1" applyFill="1" applyBorder="1" applyAlignment="1">
      <alignment horizontal="center" vertical="center"/>
    </xf>
    <xf numFmtId="2" fontId="0" fillId="0" borderId="78" xfId="1" applyNumberFormat="1" applyFont="1" applyFill="1" applyBorder="1" applyAlignment="1">
      <alignment horizontal="center" vertical="center"/>
    </xf>
    <xf numFmtId="0" fontId="17" fillId="9" borderId="78" xfId="0" applyFont="1" applyFill="1" applyBorder="1" applyAlignment="1">
      <alignment horizontal="center" vertical="center"/>
    </xf>
    <xf numFmtId="0" fontId="23" fillId="0" borderId="0" xfId="0" applyFont="1" applyAlignment="1">
      <alignment horizontal="justify" vertical="center"/>
    </xf>
    <xf numFmtId="0" fontId="16" fillId="0" borderId="0" xfId="0" applyFont="1" applyAlignment="1"/>
    <xf numFmtId="0" fontId="0" fillId="0" borderId="0" xfId="0" applyFont="1" applyAlignment="1"/>
    <xf numFmtId="0" fontId="4" fillId="0" borderId="0" xfId="0" applyFont="1" applyAlignment="1">
      <alignment wrapText="1"/>
    </xf>
    <xf numFmtId="0" fontId="0" fillId="0" borderId="0" xfId="0" applyFont="1" applyAlignment="1"/>
    <xf numFmtId="0" fontId="4" fillId="0" borderId="0" xfId="0" applyFont="1" applyAlignment="1">
      <alignment wrapText="1"/>
    </xf>
    <xf numFmtId="0" fontId="5" fillId="3" borderId="121" xfId="0" applyFont="1" applyFill="1" applyBorder="1" applyAlignment="1">
      <alignment horizontal="center" wrapText="1"/>
    </xf>
    <xf numFmtId="3" fontId="4" fillId="0" borderId="125" xfId="0" applyNumberFormat="1" applyFont="1" applyBorder="1" applyAlignment="1"/>
    <xf numFmtId="3" fontId="4" fillId="0" borderId="110" xfId="0" applyNumberFormat="1" applyFont="1" applyBorder="1" applyAlignment="1"/>
    <xf numFmtId="164" fontId="4" fillId="2" borderId="89" xfId="0" applyNumberFormat="1" applyFont="1" applyFill="1" applyBorder="1" applyAlignment="1"/>
    <xf numFmtId="0" fontId="4" fillId="0" borderId="128" xfId="0" applyFont="1" applyBorder="1" applyAlignment="1"/>
    <xf numFmtId="0" fontId="4" fillId="0" borderId="78" xfId="0" applyFont="1" applyBorder="1" applyAlignment="1"/>
    <xf numFmtId="0" fontId="0" fillId="0" borderId="130" xfId="0" applyFont="1" applyBorder="1" applyAlignment="1"/>
    <xf numFmtId="0" fontId="0" fillId="0" borderId="133" xfId="0" applyFont="1" applyBorder="1" applyAlignment="1"/>
    <xf numFmtId="1" fontId="0" fillId="0" borderId="130" xfId="0" applyNumberFormat="1" applyFont="1" applyBorder="1" applyAlignment="1"/>
    <xf numFmtId="2" fontId="4" fillId="0" borderId="137" xfId="0" applyNumberFormat="1" applyFont="1" applyBorder="1" applyAlignment="1">
      <alignment horizontal="center" vertical="center"/>
    </xf>
    <xf numFmtId="9" fontId="4" fillId="0" borderId="137" xfId="0" applyNumberFormat="1" applyFont="1" applyBorder="1" applyAlignment="1">
      <alignment horizontal="center" vertical="center"/>
    </xf>
    <xf numFmtId="9" fontId="4" fillId="0" borderId="137" xfId="1" applyFont="1" applyBorder="1" applyAlignment="1">
      <alignment horizontal="center" vertical="center"/>
    </xf>
    <xf numFmtId="9" fontId="0" fillId="0" borderId="136" xfId="0" applyNumberFormat="1" applyFont="1" applyBorder="1" applyAlignment="1"/>
    <xf numFmtId="0" fontId="0" fillId="0" borderId="131" xfId="0" applyFont="1" applyBorder="1" applyAlignment="1"/>
    <xf numFmtId="0" fontId="2" fillId="0" borderId="131" xfId="0" applyFont="1" applyBorder="1" applyAlignment="1">
      <alignment horizontal="center" wrapText="1"/>
    </xf>
    <xf numFmtId="0" fontId="4" fillId="0" borderId="131" xfId="0" applyFont="1" applyBorder="1" applyAlignment="1">
      <alignment horizontal="center" wrapText="1"/>
    </xf>
    <xf numFmtId="1" fontId="0" fillId="0" borderId="133" xfId="0" applyNumberFormat="1" applyFont="1" applyBorder="1" applyAlignment="1"/>
    <xf numFmtId="0" fontId="4" fillId="0" borderId="137" xfId="0" applyFont="1" applyBorder="1" applyAlignment="1">
      <alignment horizontal="center" vertical="center"/>
    </xf>
    <xf numFmtId="9" fontId="4" fillId="0" borderId="134" xfId="1" applyFont="1" applyBorder="1" applyAlignment="1">
      <alignment horizontal="center" vertical="center"/>
    </xf>
    <xf numFmtId="0" fontId="4" fillId="0" borderId="142" xfId="0" applyFont="1" applyBorder="1" applyAlignment="1">
      <alignment horizontal="center" vertical="center"/>
    </xf>
    <xf numFmtId="2" fontId="4" fillId="0" borderId="142" xfId="0" applyNumberFormat="1" applyFont="1" applyBorder="1" applyAlignment="1">
      <alignment horizontal="center" vertical="center"/>
    </xf>
    <xf numFmtId="9" fontId="4" fillId="0" borderId="142" xfId="0" applyNumberFormat="1" applyFont="1" applyBorder="1" applyAlignment="1">
      <alignment horizontal="center" vertical="center"/>
    </xf>
    <xf numFmtId="9" fontId="4" fillId="0" borderId="142" xfId="1" applyFont="1" applyBorder="1" applyAlignment="1">
      <alignment horizontal="center" vertical="center"/>
    </xf>
    <xf numFmtId="9" fontId="0" fillId="0" borderId="143" xfId="0" applyNumberFormat="1" applyFont="1" applyBorder="1" applyAlignment="1"/>
    <xf numFmtId="9" fontId="4" fillId="0" borderId="135" xfId="1" applyFont="1" applyBorder="1" applyAlignment="1">
      <alignment horizontal="center" vertical="center"/>
    </xf>
    <xf numFmtId="0" fontId="2" fillId="16" borderId="148" xfId="3" applyFont="1" applyFill="1" applyBorder="1" applyAlignment="1">
      <alignment horizontal="center" vertical="center" wrapText="1"/>
    </xf>
    <xf numFmtId="3" fontId="4" fillId="0" borderId="137" xfId="0" applyNumberFormat="1" applyFont="1" applyBorder="1" applyAlignment="1">
      <alignment horizontal="center" vertical="center"/>
    </xf>
    <xf numFmtId="0" fontId="0" fillId="19" borderId="78" xfId="0" applyFont="1" applyFill="1" applyBorder="1" applyAlignment="1"/>
    <xf numFmtId="2" fontId="0" fillId="19" borderId="78" xfId="0" applyNumberFormat="1" applyFont="1" applyFill="1" applyBorder="1" applyAlignment="1"/>
    <xf numFmtId="0" fontId="2" fillId="19" borderId="78" xfId="0" applyFont="1" applyFill="1" applyBorder="1" applyAlignment="1">
      <alignment wrapText="1"/>
    </xf>
    <xf numFmtId="0" fontId="4" fillId="19" borderId="78" xfId="0" applyFont="1" applyFill="1" applyBorder="1" applyAlignment="1">
      <alignment wrapText="1"/>
    </xf>
    <xf numFmtId="167" fontId="17" fillId="20" borderId="147" xfId="0" applyNumberFormat="1" applyFont="1" applyFill="1" applyBorder="1" applyAlignment="1">
      <alignment horizontal="center" vertical="center"/>
    </xf>
    <xf numFmtId="9" fontId="4" fillId="19" borderId="147" xfId="0" applyNumberFormat="1" applyFont="1" applyFill="1" applyBorder="1" applyAlignment="1">
      <alignment horizontal="center" vertical="center"/>
    </xf>
    <xf numFmtId="167" fontId="17" fillId="20" borderId="150" xfId="0" applyNumberFormat="1" applyFont="1" applyFill="1" applyBorder="1" applyAlignment="1">
      <alignment horizontal="center" vertical="center"/>
    </xf>
    <xf numFmtId="9" fontId="4" fillId="19" borderId="150" xfId="0" applyNumberFormat="1" applyFont="1" applyFill="1" applyBorder="1" applyAlignment="1">
      <alignment horizontal="center" vertical="center"/>
    </xf>
    <xf numFmtId="3" fontId="0" fillId="19" borderId="78" xfId="0" applyNumberFormat="1" applyFont="1" applyFill="1" applyBorder="1" applyAlignment="1"/>
    <xf numFmtId="9" fontId="0" fillId="19" borderId="78" xfId="1" applyFont="1" applyFill="1" applyBorder="1" applyAlignment="1"/>
    <xf numFmtId="0" fontId="26" fillId="24" borderId="78" xfId="3" applyFont="1" applyFill="1" applyBorder="1" applyAlignment="1">
      <alignment horizontal="center" vertical="center" wrapText="1"/>
    </xf>
    <xf numFmtId="3" fontId="2" fillId="21" borderId="78" xfId="0" applyNumberFormat="1" applyFont="1" applyFill="1" applyBorder="1" applyAlignment="1">
      <alignment horizontal="center" vertical="center" wrapText="1"/>
    </xf>
    <xf numFmtId="3" fontId="19" fillId="21" borderId="78" xfId="0" applyNumberFormat="1" applyFont="1" applyFill="1" applyBorder="1" applyAlignment="1">
      <alignment horizontal="center" vertical="center" wrapText="1"/>
    </xf>
    <xf numFmtId="0" fontId="3" fillId="23" borderId="147" xfId="0" applyFont="1" applyFill="1" applyBorder="1" applyAlignment="1">
      <alignment horizontal="center" vertical="center"/>
    </xf>
    <xf numFmtId="3" fontId="3" fillId="22" borderId="147" xfId="0" applyNumberFormat="1" applyFont="1" applyFill="1" applyBorder="1" applyAlignment="1">
      <alignment horizontal="center" vertical="center" wrapText="1"/>
    </xf>
    <xf numFmtId="0" fontId="3" fillId="23" borderId="129" xfId="0" applyFont="1" applyFill="1" applyBorder="1" applyAlignment="1">
      <alignment horizontal="center" vertical="center"/>
    </xf>
    <xf numFmtId="0" fontId="3" fillId="23" borderId="150" xfId="0" applyFont="1" applyFill="1" applyBorder="1" applyAlignment="1">
      <alignment horizontal="center" vertical="center"/>
    </xf>
    <xf numFmtId="0" fontId="3" fillId="23" borderId="152" xfId="0" applyFont="1" applyFill="1" applyBorder="1" applyAlignment="1">
      <alignment horizontal="center" vertical="center"/>
    </xf>
    <xf numFmtId="43" fontId="0" fillId="19" borderId="78" xfId="2" applyFont="1" applyFill="1" applyBorder="1" applyAlignment="1"/>
    <xf numFmtId="0" fontId="0" fillId="19" borderId="78" xfId="0" applyFont="1" applyFill="1" applyBorder="1" applyAlignment="1">
      <alignment horizontal="center"/>
    </xf>
    <xf numFmtId="2" fontId="0" fillId="19" borderId="78" xfId="2" applyNumberFormat="1" applyFont="1" applyFill="1" applyBorder="1" applyAlignment="1">
      <alignment horizontal="center"/>
    </xf>
    <xf numFmtId="2" fontId="4" fillId="19" borderId="129" xfId="2" applyNumberFormat="1" applyFont="1" applyFill="1" applyBorder="1" applyAlignment="1">
      <alignment horizontal="center" vertical="center"/>
    </xf>
    <xf numFmtId="169" fontId="0" fillId="19" borderId="78" xfId="2" applyNumberFormat="1" applyFont="1" applyFill="1" applyBorder="1" applyAlignment="1"/>
    <xf numFmtId="169" fontId="17" fillId="20" borderId="78" xfId="2" applyNumberFormat="1" applyFont="1" applyFill="1" applyBorder="1" applyAlignment="1">
      <alignment horizontal="center" vertical="center"/>
    </xf>
    <xf numFmtId="169" fontId="17" fillId="20" borderId="151" xfId="2" applyNumberFormat="1" applyFont="1" applyFill="1" applyBorder="1" applyAlignment="1">
      <alignment horizontal="center" vertical="center"/>
    </xf>
    <xf numFmtId="167" fontId="17" fillId="20" borderId="78" xfId="0" applyNumberFormat="1" applyFont="1" applyFill="1" applyBorder="1" applyAlignment="1">
      <alignment horizontal="center" vertical="center"/>
    </xf>
    <xf numFmtId="167" fontId="17" fillId="20" borderId="151" xfId="0" applyNumberFormat="1" applyFont="1" applyFill="1" applyBorder="1" applyAlignment="1">
      <alignment horizontal="center" vertical="center"/>
    </xf>
    <xf numFmtId="0" fontId="4" fillId="27" borderId="78" xfId="0" applyFont="1" applyFill="1" applyBorder="1" applyAlignment="1">
      <alignment horizontal="center" vertical="center"/>
    </xf>
    <xf numFmtId="0" fontId="2" fillId="16" borderId="78" xfId="0" applyFont="1" applyFill="1" applyBorder="1" applyAlignment="1">
      <alignment horizontal="center" vertical="center" wrapText="1"/>
    </xf>
    <xf numFmtId="2" fontId="2" fillId="0" borderId="78" xfId="2" applyNumberFormat="1" applyFont="1" applyFill="1" applyBorder="1" applyAlignment="1">
      <alignment horizontal="center" vertical="center" wrapText="1"/>
    </xf>
    <xf numFmtId="0" fontId="2" fillId="14" borderId="78" xfId="0" applyFont="1" applyFill="1" applyBorder="1" applyAlignment="1">
      <alignment horizontal="center" vertical="center" wrapText="1"/>
    </xf>
    <xf numFmtId="169" fontId="0" fillId="19" borderId="78" xfId="2" applyNumberFormat="1" applyFont="1" applyFill="1" applyBorder="1" applyAlignment="1">
      <alignment horizontal="center"/>
    </xf>
    <xf numFmtId="0" fontId="7" fillId="19" borderId="78" xfId="0" applyFont="1" applyFill="1" applyBorder="1" applyAlignment="1"/>
    <xf numFmtId="0" fontId="6" fillId="19" borderId="78" xfId="0" applyFont="1" applyFill="1" applyBorder="1" applyAlignment="1">
      <alignment horizontal="center" vertical="center" wrapText="1"/>
    </xf>
    <xf numFmtId="9" fontId="7" fillId="19" borderId="147" xfId="0" applyNumberFormat="1" applyFont="1" applyFill="1" applyBorder="1" applyAlignment="1">
      <alignment horizontal="center" vertical="center"/>
    </xf>
    <xf numFmtId="9" fontId="7" fillId="19" borderId="150" xfId="0" applyNumberFormat="1" applyFont="1" applyFill="1" applyBorder="1" applyAlignment="1">
      <alignment horizontal="center" vertical="center"/>
    </xf>
    <xf numFmtId="0" fontId="2" fillId="19" borderId="78" xfId="0" applyFont="1" applyFill="1" applyBorder="1" applyAlignment="1">
      <alignment vertical="center" wrapText="1"/>
    </xf>
    <xf numFmtId="169" fontId="2" fillId="13" borderId="78" xfId="2" applyNumberFormat="1" applyFont="1" applyFill="1" applyBorder="1" applyAlignment="1">
      <alignment horizontal="center" vertical="center" wrapText="1"/>
    </xf>
    <xf numFmtId="0" fontId="2" fillId="13" borderId="78" xfId="0" applyFont="1" applyFill="1" applyBorder="1" applyAlignment="1">
      <alignment horizontal="center" vertical="center" wrapText="1"/>
    </xf>
    <xf numFmtId="0" fontId="2" fillId="13" borderId="154" xfId="0" applyFont="1" applyFill="1" applyBorder="1" applyAlignment="1">
      <alignment horizontal="center" vertical="center" wrapText="1"/>
    </xf>
    <xf numFmtId="169" fontId="2" fillId="13" borderId="154" xfId="2" applyNumberFormat="1" applyFont="1" applyFill="1" applyBorder="1" applyAlignment="1">
      <alignment horizontal="center" vertical="center" wrapText="1"/>
    </xf>
    <xf numFmtId="0" fontId="26" fillId="14" borderId="153" xfId="0" applyFont="1" applyFill="1" applyBorder="1" applyAlignment="1">
      <alignment vertical="center" wrapText="1"/>
    </xf>
    <xf numFmtId="0" fontId="2" fillId="28" borderId="78" xfId="0" applyFont="1" applyFill="1" applyBorder="1" applyAlignment="1">
      <alignment vertical="center" wrapText="1"/>
    </xf>
    <xf numFmtId="0" fontId="0" fillId="19" borderId="78" xfId="0" applyFont="1" applyFill="1" applyBorder="1" applyAlignment="1">
      <alignment vertical="center"/>
    </xf>
    <xf numFmtId="0" fontId="28" fillId="27" borderId="78" xfId="0" applyFont="1" applyFill="1" applyBorder="1" applyAlignment="1">
      <alignment vertical="center"/>
    </xf>
    <xf numFmtId="169" fontId="28" fillId="27" borderId="78" xfId="2" applyNumberFormat="1" applyFont="1" applyFill="1" applyBorder="1" applyAlignment="1">
      <alignment vertical="center"/>
    </xf>
    <xf numFmtId="0" fontId="7" fillId="19" borderId="78" xfId="0" applyFont="1" applyFill="1" applyBorder="1" applyAlignment="1">
      <alignment vertical="center"/>
    </xf>
    <xf numFmtId="2" fontId="0" fillId="19" borderId="78" xfId="2" applyNumberFormat="1" applyFont="1" applyFill="1" applyBorder="1" applyAlignment="1">
      <alignment horizontal="center" vertical="center"/>
    </xf>
    <xf numFmtId="43" fontId="4" fillId="0" borderId="137" xfId="2" applyFont="1" applyBorder="1" applyAlignment="1">
      <alignment horizontal="center" vertical="center"/>
    </xf>
    <xf numFmtId="43" fontId="4" fillId="0" borderId="142" xfId="2" applyFont="1" applyBorder="1" applyAlignment="1">
      <alignment horizontal="center" vertical="center"/>
    </xf>
    <xf numFmtId="43" fontId="0" fillId="0" borderId="133" xfId="2" applyFont="1" applyBorder="1" applyAlignment="1"/>
    <xf numFmtId="43" fontId="0" fillId="0" borderId="130" xfId="2" applyFont="1" applyBorder="1" applyAlignment="1"/>
    <xf numFmtId="170" fontId="4" fillId="0" borderId="137" xfId="2" applyNumberFormat="1" applyFont="1" applyBorder="1" applyAlignment="1">
      <alignment horizontal="center" vertical="center"/>
    </xf>
    <xf numFmtId="170" fontId="4" fillId="0" borderId="142" xfId="2" applyNumberFormat="1" applyFont="1" applyBorder="1" applyAlignment="1">
      <alignment horizontal="center" vertical="center"/>
    </xf>
    <xf numFmtId="170" fontId="0" fillId="0" borderId="133" xfId="2" applyNumberFormat="1" applyFont="1" applyBorder="1" applyAlignment="1"/>
    <xf numFmtId="170" fontId="0" fillId="0" borderId="130" xfId="2" applyNumberFormat="1" applyFont="1" applyBorder="1" applyAlignment="1"/>
    <xf numFmtId="0" fontId="0" fillId="0" borderId="140" xfId="0" applyFont="1" applyBorder="1" applyAlignment="1"/>
    <xf numFmtId="170" fontId="0" fillId="19" borderId="78" xfId="2" applyNumberFormat="1" applyFont="1" applyFill="1" applyBorder="1" applyAlignment="1"/>
    <xf numFmtId="1" fontId="0" fillId="19" borderId="78" xfId="0" applyNumberFormat="1" applyFont="1" applyFill="1" applyBorder="1" applyAlignment="1"/>
    <xf numFmtId="170" fontId="2" fillId="16" borderId="129" xfId="2" applyNumberFormat="1" applyFont="1" applyFill="1" applyBorder="1" applyAlignment="1">
      <alignment horizontal="center" vertical="center" wrapText="1"/>
    </xf>
    <xf numFmtId="0" fontId="2" fillId="16" borderId="147" xfId="3" applyFont="1" applyFill="1" applyBorder="1" applyAlignment="1">
      <alignment horizontal="center" vertical="center" wrapText="1"/>
    </xf>
    <xf numFmtId="43" fontId="2" fillId="16" borderId="129" xfId="2" applyFont="1" applyFill="1" applyBorder="1" applyAlignment="1">
      <alignment horizontal="center" vertical="center" wrapText="1"/>
    </xf>
    <xf numFmtId="0" fontId="2" fillId="16" borderId="129" xfId="3" applyFont="1" applyFill="1" applyBorder="1" applyAlignment="1">
      <alignment horizontal="center" vertical="center" wrapText="1"/>
    </xf>
    <xf numFmtId="0" fontId="2" fillId="16" borderId="144" xfId="3" applyFont="1" applyFill="1" applyBorder="1" applyAlignment="1">
      <alignment horizontal="center" vertical="center" wrapText="1"/>
    </xf>
    <xf numFmtId="170" fontId="2" fillId="16" borderId="162" xfId="2" applyNumberFormat="1" applyFont="1" applyFill="1" applyBorder="1" applyAlignment="1">
      <alignment horizontal="center" vertical="center" wrapText="1"/>
    </xf>
    <xf numFmtId="0" fontId="2" fillId="16" borderId="162" xfId="3" applyFont="1" applyFill="1" applyBorder="1" applyAlignment="1">
      <alignment horizontal="center" vertical="center" wrapText="1"/>
    </xf>
    <xf numFmtId="43" fontId="2" fillId="16" borderId="162" xfId="2" applyFont="1" applyFill="1" applyBorder="1" applyAlignment="1">
      <alignment horizontal="center" vertical="center" wrapText="1"/>
    </xf>
    <xf numFmtId="1" fontId="2" fillId="16" borderId="163" xfId="3" applyNumberFormat="1" applyFont="1" applyFill="1" applyBorder="1" applyAlignment="1">
      <alignment horizontal="center" vertical="center" wrapText="1"/>
    </xf>
    <xf numFmtId="9" fontId="2" fillId="16" borderId="162" xfId="1" applyFont="1" applyFill="1" applyBorder="1" applyAlignment="1">
      <alignment horizontal="center" vertical="center" wrapText="1"/>
    </xf>
    <xf numFmtId="1" fontId="2" fillId="16" borderId="164" xfId="3" applyNumberFormat="1" applyFont="1" applyFill="1" applyBorder="1" applyAlignment="1">
      <alignment horizontal="center" vertical="center" wrapText="1"/>
    </xf>
    <xf numFmtId="169" fontId="2" fillId="21" borderId="78" xfId="2" applyNumberFormat="1" applyFont="1" applyFill="1" applyBorder="1" applyAlignment="1">
      <alignment horizontal="center" vertical="center" wrapText="1"/>
    </xf>
    <xf numFmtId="169" fontId="3" fillId="22" borderId="147" xfId="2" applyNumberFormat="1" applyFont="1" applyFill="1" applyBorder="1" applyAlignment="1">
      <alignment horizontal="center" vertical="center" wrapText="1"/>
    </xf>
    <xf numFmtId="4" fontId="3" fillId="23" borderId="147" xfId="0" applyNumberFormat="1" applyFont="1" applyFill="1" applyBorder="1" applyAlignment="1">
      <alignment horizontal="center" vertical="center"/>
    </xf>
    <xf numFmtId="4" fontId="17" fillId="9" borderId="78" xfId="0" applyNumberFormat="1" applyFont="1" applyFill="1" applyBorder="1" applyAlignment="1"/>
    <xf numFmtId="4" fontId="19" fillId="9" borderId="78" xfId="0" applyNumberFormat="1" applyFont="1" applyFill="1" applyBorder="1" applyAlignment="1">
      <alignment horizontal="left"/>
    </xf>
    <xf numFmtId="4" fontId="17" fillId="0" borderId="78" xfId="0" applyNumberFormat="1" applyFont="1" applyFill="1" applyBorder="1" applyAlignment="1">
      <alignment horizontal="center"/>
    </xf>
    <xf numFmtId="4" fontId="19" fillId="3" borderId="28" xfId="0" applyNumberFormat="1" applyFont="1" applyFill="1" applyBorder="1" applyAlignment="1">
      <alignment horizontal="center" wrapText="1"/>
    </xf>
    <xf numFmtId="4" fontId="21" fillId="3" borderId="89" xfId="0" applyNumberFormat="1" applyFont="1" applyFill="1" applyBorder="1" applyAlignment="1">
      <alignment horizontal="center" wrapText="1"/>
    </xf>
    <xf numFmtId="4" fontId="17" fillId="3" borderId="34" xfId="0" applyNumberFormat="1" applyFont="1" applyFill="1" applyBorder="1" applyAlignment="1">
      <alignment horizontal="center" wrapText="1"/>
    </xf>
    <xf numFmtId="4" fontId="17" fillId="0" borderId="51" xfId="0" applyNumberFormat="1" applyFont="1" applyFill="1" applyBorder="1" applyAlignment="1">
      <alignment wrapText="1"/>
    </xf>
    <xf numFmtId="4" fontId="17" fillId="0" borderId="28" xfId="0" applyNumberFormat="1" applyFont="1" applyFill="1" applyBorder="1" applyAlignment="1"/>
    <xf numFmtId="4" fontId="0" fillId="0" borderId="78" xfId="0" applyNumberFormat="1" applyFont="1" applyFill="1" applyBorder="1" applyAlignment="1"/>
    <xf numFmtId="0" fontId="0" fillId="0" borderId="0" xfId="0" applyFont="1" applyAlignment="1"/>
    <xf numFmtId="0" fontId="4" fillId="0" borderId="0" xfId="0" applyFont="1" applyAlignment="1">
      <alignment wrapText="1"/>
    </xf>
    <xf numFmtId="9" fontId="3" fillId="23" borderId="147" xfId="0" applyNumberFormat="1" applyFont="1" applyFill="1" applyBorder="1" applyAlignment="1">
      <alignment horizontal="center" vertical="center"/>
    </xf>
    <xf numFmtId="2" fontId="3" fillId="23" borderId="129" xfId="0" applyNumberFormat="1" applyFont="1" applyFill="1" applyBorder="1" applyAlignment="1">
      <alignment horizontal="center" vertical="center"/>
    </xf>
    <xf numFmtId="2" fontId="3" fillId="23" borderId="147" xfId="2" applyNumberFormat="1" applyFont="1" applyFill="1" applyBorder="1" applyAlignment="1">
      <alignment horizontal="center" vertical="center"/>
    </xf>
    <xf numFmtId="2" fontId="3" fillId="23" borderId="129" xfId="2" applyNumberFormat="1" applyFont="1" applyFill="1" applyBorder="1" applyAlignment="1">
      <alignment horizontal="center" vertical="center"/>
    </xf>
    <xf numFmtId="2" fontId="3" fillId="23" borderId="152" xfId="2" applyNumberFormat="1" applyFont="1" applyFill="1" applyBorder="1" applyAlignment="1">
      <alignment horizontal="center" vertical="center"/>
    </xf>
    <xf numFmtId="3" fontId="0" fillId="0" borderId="0" xfId="0" applyNumberFormat="1" applyFont="1" applyAlignment="1">
      <alignment horizontal="center" vertical="center"/>
    </xf>
    <xf numFmtId="0" fontId="29" fillId="30" borderId="165" xfId="0" applyFont="1" applyFill="1" applyBorder="1" applyAlignment="1"/>
    <xf numFmtId="0" fontId="3" fillId="0" borderId="0" xfId="0" applyFont="1" applyAlignment="1">
      <alignment wrapText="1"/>
    </xf>
    <xf numFmtId="167" fontId="0" fillId="0" borderId="0" xfId="0" applyNumberFormat="1" applyFont="1" applyAlignment="1"/>
    <xf numFmtId="0" fontId="29" fillId="30" borderId="78" xfId="0" applyFont="1" applyFill="1" applyBorder="1" applyAlignment="1"/>
    <xf numFmtId="0" fontId="2" fillId="16" borderId="147" xfId="3" applyFont="1" applyFill="1" applyBorder="1" applyAlignment="1">
      <alignment horizontal="center" vertical="center" wrapText="1"/>
    </xf>
    <xf numFmtId="0" fontId="0" fillId="0" borderId="0" xfId="0" applyFont="1" applyAlignment="1"/>
    <xf numFmtId="0" fontId="30" fillId="25" borderId="147" xfId="3" applyFont="1" applyFill="1" applyBorder="1" applyAlignment="1">
      <alignment vertical="center" wrapText="1"/>
    </xf>
    <xf numFmtId="3" fontId="31" fillId="22" borderId="147" xfId="0" applyNumberFormat="1" applyFont="1" applyFill="1" applyBorder="1" applyAlignment="1">
      <alignment horizontal="center" vertical="center" wrapText="1"/>
    </xf>
    <xf numFmtId="0" fontId="32" fillId="30" borderId="165" xfId="0" applyFont="1" applyFill="1" applyBorder="1" applyAlignment="1"/>
    <xf numFmtId="0" fontId="33" fillId="16" borderId="78" xfId="0" applyFont="1" applyFill="1" applyBorder="1" applyAlignment="1">
      <alignment vertical="center" wrapText="1"/>
    </xf>
    <xf numFmtId="11" fontId="16" fillId="0" borderId="0" xfId="0" applyNumberFormat="1" applyFont="1" applyAlignment="1"/>
    <xf numFmtId="0" fontId="32" fillId="30" borderId="165" xfId="0" applyFont="1" applyFill="1" applyBorder="1" applyAlignment="1">
      <alignment wrapText="1"/>
    </xf>
    <xf numFmtId="2" fontId="0" fillId="0" borderId="0" xfId="0" applyNumberFormat="1" applyFont="1" applyAlignment="1"/>
    <xf numFmtId="9" fontId="0" fillId="0" borderId="0" xfId="1" applyFont="1" applyAlignment="1"/>
    <xf numFmtId="10" fontId="0" fillId="0" borderId="78" xfId="1" applyNumberFormat="1" applyFont="1" applyFill="1" applyBorder="1" applyAlignment="1">
      <alignment horizontal="center" vertical="center"/>
    </xf>
    <xf numFmtId="10" fontId="0" fillId="0" borderId="0" xfId="1" applyNumberFormat="1" applyFont="1" applyAlignment="1"/>
    <xf numFmtId="0" fontId="2" fillId="16" borderId="149" xfId="3" applyFont="1" applyFill="1" applyBorder="1" applyAlignment="1">
      <alignment vertical="center" wrapText="1"/>
    </xf>
    <xf numFmtId="9" fontId="2" fillId="16" borderId="149" xfId="1" applyFont="1" applyFill="1" applyBorder="1" applyAlignment="1">
      <alignment vertical="center" wrapText="1"/>
    </xf>
    <xf numFmtId="1" fontId="2" fillId="16" borderId="138" xfId="3" applyNumberFormat="1" applyFont="1" applyFill="1" applyBorder="1" applyAlignment="1">
      <alignment vertical="center" wrapText="1"/>
    </xf>
    <xf numFmtId="0" fontId="0" fillId="0" borderId="0" xfId="0" applyFont="1" applyAlignment="1"/>
    <xf numFmtId="0" fontId="0" fillId="0" borderId="130" xfId="0" pivotButton="1" applyFont="1" applyBorder="1" applyAlignment="1"/>
    <xf numFmtId="0" fontId="0" fillId="0" borderId="130" xfId="0" applyFont="1" applyBorder="1" applyAlignment="1">
      <alignment horizontal="left"/>
    </xf>
    <xf numFmtId="0" fontId="0" fillId="0" borderId="130" xfId="0" applyNumberFormat="1" applyFont="1" applyBorder="1" applyAlignment="1"/>
    <xf numFmtId="2" fontId="3" fillId="23" borderId="147" xfId="0" applyNumberFormat="1" applyFont="1" applyFill="1" applyBorder="1" applyAlignment="1">
      <alignment horizontal="center" vertical="center"/>
    </xf>
    <xf numFmtId="0" fontId="0" fillId="0" borderId="0" xfId="0" applyFont="1" applyAlignment="1"/>
    <xf numFmtId="0" fontId="0" fillId="0" borderId="0" xfId="0" applyFont="1" applyAlignment="1"/>
    <xf numFmtId="3" fontId="7" fillId="0" borderId="130" xfId="0" applyNumberFormat="1" applyFont="1" applyBorder="1" applyAlignment="1"/>
    <xf numFmtId="0" fontId="7" fillId="0" borderId="130" xfId="0" applyFont="1" applyBorder="1" applyAlignment="1"/>
    <xf numFmtId="0" fontId="7" fillId="0" borderId="133" xfId="0" applyFont="1" applyBorder="1" applyAlignment="1"/>
    <xf numFmtId="0" fontId="3" fillId="19" borderId="147" xfId="0" applyFont="1" applyFill="1" applyBorder="1" applyAlignment="1"/>
    <xf numFmtId="169" fontId="3" fillId="19" borderId="147" xfId="0" applyNumberFormat="1" applyFont="1" applyFill="1" applyBorder="1" applyAlignment="1"/>
    <xf numFmtId="0" fontId="3" fillId="3" borderId="113" xfId="0" applyFont="1" applyFill="1" applyBorder="1" applyAlignment="1">
      <alignment horizontal="center" wrapText="1"/>
    </xf>
    <xf numFmtId="0" fontId="3" fillId="3" borderId="79" xfId="0" applyFont="1" applyFill="1" applyBorder="1" applyAlignment="1">
      <alignment horizontal="center" wrapText="1"/>
    </xf>
    <xf numFmtId="164" fontId="3" fillId="2" borderId="46" xfId="0" applyNumberFormat="1" applyFont="1" applyFill="1" applyBorder="1" applyAlignment="1"/>
    <xf numFmtId="0" fontId="3" fillId="2" borderId="86" xfId="0" applyFont="1" applyFill="1" applyBorder="1" applyAlignment="1"/>
    <xf numFmtId="0" fontId="3" fillId="2" borderId="74" xfId="0" applyFont="1" applyFill="1" applyBorder="1" applyAlignment="1"/>
    <xf numFmtId="0" fontId="34" fillId="19" borderId="78" xfId="0" applyFont="1" applyFill="1" applyBorder="1" applyAlignment="1"/>
    <xf numFmtId="0" fontId="34" fillId="0" borderId="161" xfId="0" applyFont="1" applyBorder="1" applyAlignment="1"/>
    <xf numFmtId="0" fontId="34" fillId="0" borderId="133" xfId="0" applyFont="1" applyBorder="1" applyAlignment="1"/>
    <xf numFmtId="0" fontId="34" fillId="0" borderId="132" xfId="0" applyFont="1" applyBorder="1" applyAlignment="1"/>
    <xf numFmtId="0" fontId="34" fillId="0" borderId="130" xfId="0" applyFont="1" applyBorder="1" applyAlignment="1"/>
    <xf numFmtId="3" fontId="34" fillId="0" borderId="130" xfId="0" applyNumberFormat="1" applyFont="1" applyBorder="1" applyAlignment="1"/>
    <xf numFmtId="0" fontId="35" fillId="19" borderId="78" xfId="0" applyFont="1" applyFill="1" applyBorder="1" applyAlignment="1">
      <alignment vertical="center"/>
    </xf>
    <xf numFmtId="0" fontId="34" fillId="19" borderId="147" xfId="0" applyFont="1" applyFill="1" applyBorder="1" applyAlignment="1"/>
    <xf numFmtId="43" fontId="34" fillId="19" borderId="147" xfId="0" applyNumberFormat="1" applyFont="1" applyFill="1" applyBorder="1" applyAlignment="1"/>
    <xf numFmtId="164" fontId="34" fillId="19" borderId="147" xfId="0" applyNumberFormat="1" applyFont="1" applyFill="1" applyBorder="1" applyAlignment="1"/>
    <xf numFmtId="164" fontId="34" fillId="19" borderId="78" xfId="0" applyNumberFormat="1" applyFont="1" applyFill="1" applyBorder="1" applyAlignment="1"/>
    <xf numFmtId="9" fontId="35" fillId="19" borderId="78" xfId="0" applyNumberFormat="1" applyFont="1" applyFill="1" applyBorder="1" applyAlignment="1"/>
    <xf numFmtId="0" fontId="0" fillId="0" borderId="0" xfId="0" applyFont="1" applyAlignment="1"/>
    <xf numFmtId="0" fontId="0" fillId="0" borderId="78" xfId="0" applyFont="1" applyBorder="1" applyAlignment="1"/>
    <xf numFmtId="3" fontId="0" fillId="0" borderId="130" xfId="0" applyNumberFormat="1" applyFont="1" applyBorder="1" applyAlignment="1"/>
    <xf numFmtId="0" fontId="36" fillId="0" borderId="0" xfId="0" applyFont="1" applyAlignment="1">
      <alignment horizontal="center" vertical="center" readingOrder="1"/>
    </xf>
    <xf numFmtId="1" fontId="0" fillId="0" borderId="0" xfId="0" applyNumberFormat="1" applyFont="1" applyAlignment="1"/>
    <xf numFmtId="0" fontId="16" fillId="0" borderId="0" xfId="0" applyFont="1" applyAlignment="1">
      <alignment horizontal="center"/>
    </xf>
    <xf numFmtId="0" fontId="0" fillId="0" borderId="0" xfId="0" applyFont="1" applyAlignment="1"/>
    <xf numFmtId="0" fontId="3" fillId="3" borderId="35" xfId="0" applyFont="1" applyFill="1" applyBorder="1" applyAlignment="1">
      <alignment horizontal="center" wrapText="1"/>
    </xf>
    <xf numFmtId="0" fontId="3" fillId="3" borderId="68" xfId="0" applyFont="1" applyFill="1" applyBorder="1" applyAlignment="1">
      <alignment horizontal="center" wrapText="1"/>
    </xf>
    <xf numFmtId="0" fontId="0" fillId="0" borderId="0" xfId="0" applyFont="1" applyAlignment="1"/>
    <xf numFmtId="0" fontId="8" fillId="3" borderId="76" xfId="0" applyFont="1" applyFill="1" applyBorder="1" applyAlignment="1">
      <alignment horizontal="center"/>
    </xf>
    <xf numFmtId="0" fontId="3" fillId="0" borderId="77" xfId="0" applyFont="1" applyBorder="1"/>
    <xf numFmtId="0" fontId="3" fillId="0" borderId="78" xfId="0" applyFont="1" applyBorder="1"/>
    <xf numFmtId="0" fontId="9" fillId="3" borderId="76" xfId="0" applyFont="1" applyFill="1" applyBorder="1" applyAlignment="1">
      <alignment horizontal="center" vertical="top" wrapText="1"/>
    </xf>
    <xf numFmtId="0" fontId="2" fillId="3" borderId="4" xfId="0" applyFont="1" applyFill="1" applyBorder="1" applyAlignment="1">
      <alignment horizontal="center" wrapText="1"/>
    </xf>
    <xf numFmtId="0" fontId="3" fillId="0" borderId="5" xfId="0" applyFont="1" applyBorder="1"/>
    <xf numFmtId="0" fontId="2" fillId="3" borderId="6" xfId="0" applyFont="1" applyFill="1" applyBorder="1" applyAlignment="1">
      <alignment horizontal="center"/>
    </xf>
    <xf numFmtId="0" fontId="3" fillId="0" borderId="7" xfId="0" applyFont="1" applyBorder="1"/>
    <xf numFmtId="0" fontId="2" fillId="2" borderId="1" xfId="0" applyFont="1" applyFill="1" applyBorder="1" applyAlignment="1"/>
    <xf numFmtId="0" fontId="3" fillId="0" borderId="2" xfId="0" applyFont="1" applyBorder="1"/>
    <xf numFmtId="0" fontId="3" fillId="0" borderId="3" xfId="0" applyFont="1" applyBorder="1"/>
    <xf numFmtId="0" fontId="16" fillId="0" borderId="0" xfId="0" applyFont="1" applyAlignment="1">
      <alignment horizontal="center"/>
    </xf>
    <xf numFmtId="0" fontId="0" fillId="0" borderId="0" xfId="0" applyFont="1" applyAlignment="1">
      <alignment horizontal="center"/>
    </xf>
    <xf numFmtId="0" fontId="26" fillId="18" borderId="78" xfId="3" applyFont="1" applyFill="1" applyBorder="1" applyAlignment="1">
      <alignment horizontal="center" vertical="center" wrapText="1"/>
    </xf>
    <xf numFmtId="0" fontId="26" fillId="18" borderId="153" xfId="3" applyFont="1" applyFill="1" applyBorder="1" applyAlignment="1">
      <alignment horizontal="center" vertical="center" wrapText="1"/>
    </xf>
    <xf numFmtId="0" fontId="27" fillId="26" borderId="155" xfId="0" applyFont="1" applyFill="1" applyBorder="1" applyAlignment="1">
      <alignment horizontal="center"/>
    </xf>
    <xf numFmtId="0" fontId="27" fillId="26" borderId="154" xfId="0" applyFont="1" applyFill="1" applyBorder="1" applyAlignment="1">
      <alignment horizontal="center"/>
    </xf>
    <xf numFmtId="0" fontId="27" fillId="26" borderId="156" xfId="0" applyFont="1" applyFill="1" applyBorder="1" applyAlignment="1">
      <alignment horizontal="center"/>
    </xf>
    <xf numFmtId="0" fontId="28" fillId="27" borderId="157" xfId="0" applyFont="1" applyFill="1" applyBorder="1" applyAlignment="1">
      <alignment horizontal="center" vertical="center"/>
    </xf>
    <xf numFmtId="0" fontId="28" fillId="27" borderId="78" xfId="0" applyFont="1" applyFill="1" applyBorder="1" applyAlignment="1">
      <alignment horizontal="center" vertical="center"/>
    </xf>
    <xf numFmtId="0" fontId="28" fillId="27" borderId="78" xfId="0" applyFont="1" applyFill="1" applyBorder="1" applyAlignment="1">
      <alignment horizontal="center" vertical="center" wrapText="1"/>
    </xf>
    <xf numFmtId="0" fontId="28" fillId="27" borderId="158" xfId="0" applyFont="1" applyFill="1" applyBorder="1" applyAlignment="1">
      <alignment horizontal="center" vertical="center" wrapText="1"/>
    </xf>
    <xf numFmtId="0" fontId="2" fillId="0" borderId="78" xfId="0" applyFont="1" applyFill="1" applyBorder="1" applyAlignment="1">
      <alignment horizontal="center" vertical="center" wrapText="1"/>
    </xf>
    <xf numFmtId="0" fontId="4" fillId="29" borderId="159" xfId="0" applyFont="1" applyFill="1" applyBorder="1" applyAlignment="1">
      <alignment horizontal="center" vertical="center" wrapText="1"/>
    </xf>
    <xf numFmtId="0" fontId="4" fillId="29" borderId="153" xfId="0" applyFont="1" applyFill="1" applyBorder="1" applyAlignment="1">
      <alignment horizontal="center" vertical="center" wrapText="1"/>
    </xf>
    <xf numFmtId="2" fontId="2" fillId="0" borderId="78" xfId="2" applyNumberFormat="1" applyFont="1" applyFill="1" applyBorder="1" applyAlignment="1">
      <alignment horizontal="center" vertical="center" wrapText="1"/>
    </xf>
    <xf numFmtId="9" fontId="4" fillId="19" borderId="78" xfId="1" applyFont="1" applyFill="1" applyBorder="1" applyAlignment="1">
      <alignment horizontal="center" vertical="center" wrapText="1"/>
    </xf>
    <xf numFmtId="0" fontId="2" fillId="0" borderId="78" xfId="0" applyFont="1" applyFill="1" applyBorder="1" applyAlignment="1">
      <alignment horizontal="center" wrapText="1"/>
    </xf>
    <xf numFmtId="0" fontId="4" fillId="29" borderId="160" xfId="0" applyFont="1" applyFill="1" applyBorder="1" applyAlignment="1">
      <alignment horizontal="center" vertical="center" wrapText="1"/>
    </xf>
    <xf numFmtId="0" fontId="27" fillId="0" borderId="131" xfId="0" applyFont="1" applyBorder="1" applyAlignment="1">
      <alignment horizontal="center" vertical="center" wrapText="1"/>
    </xf>
    <xf numFmtId="0" fontId="27" fillId="0" borderId="166" xfId="0" applyFont="1" applyBorder="1" applyAlignment="1">
      <alignment horizontal="center" vertical="center" wrapText="1"/>
    </xf>
    <xf numFmtId="0" fontId="27" fillId="0" borderId="132" xfId="0" applyFont="1" applyBorder="1" applyAlignment="1">
      <alignment horizontal="center" vertical="center" wrapText="1"/>
    </xf>
    <xf numFmtId="0" fontId="27" fillId="0" borderId="131" xfId="0" applyFont="1" applyBorder="1" applyAlignment="1">
      <alignment horizontal="center" vertical="center"/>
    </xf>
    <xf numFmtId="0" fontId="27" fillId="0" borderId="166" xfId="0" applyFont="1" applyBorder="1" applyAlignment="1">
      <alignment horizontal="center" vertical="center"/>
    </xf>
    <xf numFmtId="0" fontId="27" fillId="0" borderId="132" xfId="0" applyFont="1" applyBorder="1" applyAlignment="1">
      <alignment horizontal="center" vertical="center"/>
    </xf>
    <xf numFmtId="0" fontId="27" fillId="0" borderId="167" xfId="0" applyFont="1" applyBorder="1" applyAlignment="1">
      <alignment horizontal="center" vertical="center"/>
    </xf>
    <xf numFmtId="0" fontId="27" fillId="0" borderId="78" xfId="0" applyFont="1" applyBorder="1" applyAlignment="1">
      <alignment horizontal="center" vertical="center"/>
    </xf>
    <xf numFmtId="0" fontId="27" fillId="0" borderId="168" xfId="0" applyFont="1" applyBorder="1" applyAlignment="1">
      <alignment horizontal="center" vertical="center"/>
    </xf>
    <xf numFmtId="0" fontId="27" fillId="17" borderId="78" xfId="3" applyFont="1" applyFill="1" applyBorder="1" applyAlignment="1">
      <alignment horizontal="center" vertical="center"/>
    </xf>
    <xf numFmtId="0" fontId="2" fillId="16" borderId="147" xfId="3" applyFont="1" applyFill="1" applyBorder="1" applyAlignment="1">
      <alignment horizontal="center" vertical="center" wrapText="1"/>
    </xf>
    <xf numFmtId="0" fontId="2" fillId="16" borderId="141" xfId="3" applyFont="1" applyFill="1" applyBorder="1" applyAlignment="1">
      <alignment horizontal="center" vertical="center" wrapText="1"/>
    </xf>
    <xf numFmtId="1" fontId="2" fillId="18" borderId="146" xfId="3" applyNumberFormat="1" applyFont="1" applyFill="1" applyBorder="1" applyAlignment="1">
      <alignment horizontal="center" vertical="center"/>
    </xf>
    <xf numFmtId="1" fontId="2" fillId="18" borderId="145" xfId="3" applyNumberFormat="1" applyFont="1" applyFill="1" applyBorder="1" applyAlignment="1">
      <alignment horizontal="center" vertical="center"/>
    </xf>
    <xf numFmtId="0" fontId="2" fillId="16" borderId="149" xfId="3" applyFont="1" applyFill="1" applyBorder="1" applyAlignment="1">
      <alignment horizontal="center" vertical="center" wrapText="1"/>
    </xf>
    <xf numFmtId="1" fontId="2" fillId="16" borderId="139" xfId="3" applyNumberFormat="1" applyFont="1" applyFill="1" applyBorder="1" applyAlignment="1">
      <alignment horizontal="center" vertical="center" wrapText="1"/>
    </xf>
    <xf numFmtId="1" fontId="2" fillId="16" borderId="138" xfId="3" applyNumberFormat="1" applyFont="1" applyFill="1" applyBorder="1" applyAlignment="1">
      <alignment horizontal="center" vertical="center" wrapText="1"/>
    </xf>
    <xf numFmtId="0" fontId="1" fillId="0" borderId="0" xfId="0" applyFont="1" applyAlignment="1">
      <alignment horizontal="center"/>
    </xf>
    <xf numFmtId="0" fontId="0" fillId="0" borderId="0" xfId="0" applyFont="1" applyAlignment="1"/>
    <xf numFmtId="0" fontId="2" fillId="3" borderId="1" xfId="0" applyFont="1" applyFill="1" applyBorder="1" applyAlignment="1">
      <alignment horizontal="center"/>
    </xf>
    <xf numFmtId="0" fontId="2" fillId="7" borderId="1" xfId="0" applyFont="1" applyFill="1" applyBorder="1" applyAlignment="1">
      <alignment horizontal="center"/>
    </xf>
    <xf numFmtId="0" fontId="2" fillId="3" borderId="51" xfId="0" applyFont="1" applyFill="1" applyBorder="1" applyAlignment="1">
      <alignment horizontal="center" vertical="center" wrapText="1"/>
    </xf>
    <xf numFmtId="0" fontId="3" fillId="0" borderId="17" xfId="0" applyFont="1" applyBorder="1"/>
    <xf numFmtId="0" fontId="3" fillId="0" borderId="67" xfId="0" applyFont="1" applyBorder="1"/>
    <xf numFmtId="0" fontId="2" fillId="3" borderId="66" xfId="0" applyFont="1" applyFill="1" applyBorder="1" applyAlignment="1">
      <alignment horizontal="center" wrapText="1"/>
    </xf>
    <xf numFmtId="0" fontId="3" fillId="0" borderId="69" xfId="0" applyFont="1" applyBorder="1"/>
    <xf numFmtId="0" fontId="2" fillId="3" borderId="6" xfId="0" applyFont="1" applyFill="1" applyBorder="1" applyAlignment="1">
      <alignment horizontal="center" wrapText="1"/>
    </xf>
    <xf numFmtId="0" fontId="3" fillId="0" borderId="64" xfId="0" applyFont="1" applyBorder="1"/>
    <xf numFmtId="0" fontId="2" fillId="5" borderId="1" xfId="0" applyFont="1" applyFill="1" applyBorder="1" applyAlignment="1">
      <alignment horizontal="center"/>
    </xf>
    <xf numFmtId="0" fontId="3" fillId="0" borderId="80" xfId="0" applyFont="1" applyBorder="1"/>
    <xf numFmtId="0" fontId="2" fillId="0" borderId="1" xfId="0" applyFont="1" applyBorder="1" applyAlignment="1">
      <alignment horizontal="left"/>
    </xf>
    <xf numFmtId="3" fontId="2" fillId="3" borderId="106" xfId="0" applyNumberFormat="1" applyFont="1" applyFill="1" applyBorder="1" applyAlignment="1">
      <alignment horizontal="center"/>
    </xf>
    <xf numFmtId="3" fontId="2" fillId="0" borderId="1" xfId="0" applyNumberFormat="1" applyFont="1" applyBorder="1" applyAlignment="1">
      <alignment horizontal="left"/>
    </xf>
    <xf numFmtId="3" fontId="4" fillId="0" borderId="0" xfId="0" applyNumberFormat="1" applyFont="1" applyAlignment="1">
      <alignment horizontal="center"/>
    </xf>
    <xf numFmtId="0" fontId="4" fillId="0" borderId="0" xfId="0" applyFont="1" applyAlignment="1">
      <alignment horizontal="center"/>
    </xf>
    <xf numFmtId="0" fontId="2" fillId="0" borderId="0" xfId="0" applyFont="1" applyAlignment="1">
      <alignment horizontal="left" shrinkToFit="1"/>
    </xf>
    <xf numFmtId="0" fontId="2" fillId="5" borderId="123" xfId="0" applyFont="1" applyFill="1" applyBorder="1" applyAlignment="1">
      <alignment horizontal="center" vertical="top" wrapText="1"/>
    </xf>
    <xf numFmtId="0" fontId="3" fillId="0" borderId="124" xfId="0" applyFont="1" applyBorder="1"/>
    <xf numFmtId="0" fontId="2" fillId="5" borderId="6" xfId="0" applyFont="1" applyFill="1" applyBorder="1" applyAlignment="1">
      <alignment horizontal="center"/>
    </xf>
    <xf numFmtId="168" fontId="4" fillId="0" borderId="112" xfId="0" applyNumberFormat="1" applyFont="1" applyBorder="1" applyAlignment="1">
      <alignment horizontal="center"/>
    </xf>
    <xf numFmtId="0" fontId="3" fillId="0" borderId="113" xfId="0" applyFont="1" applyBorder="1"/>
    <xf numFmtId="0" fontId="2" fillId="5" borderId="100" xfId="0" applyFont="1" applyFill="1" applyBorder="1" applyAlignment="1">
      <alignment horizontal="center"/>
    </xf>
    <xf numFmtId="168" fontId="2" fillId="5" borderId="102" xfId="0" applyNumberFormat="1" applyFont="1" applyFill="1" applyBorder="1" applyAlignment="1">
      <alignment horizontal="center"/>
    </xf>
    <xf numFmtId="0" fontId="3" fillId="0" borderId="103" xfId="0" applyFont="1" applyBorder="1"/>
    <xf numFmtId="168" fontId="4" fillId="0" borderId="102" xfId="0" applyNumberFormat="1" applyFont="1" applyBorder="1" applyAlignment="1">
      <alignment horizontal="center"/>
    </xf>
    <xf numFmtId="0" fontId="2" fillId="5" borderId="51" xfId="0" applyFont="1" applyFill="1" applyBorder="1" applyAlignment="1">
      <alignment horizontal="center" wrapText="1"/>
    </xf>
    <xf numFmtId="0" fontId="4" fillId="0" borderId="0" xfId="0" applyFont="1" applyAlignment="1">
      <alignment wrapText="1"/>
    </xf>
    <xf numFmtId="0" fontId="2" fillId="5" borderId="122" xfId="0" applyFont="1" applyFill="1" applyBorder="1" applyAlignment="1">
      <alignment horizontal="center"/>
    </xf>
    <xf numFmtId="0" fontId="2" fillId="5" borderId="108" xfId="0" applyFont="1" applyFill="1" applyBorder="1" applyAlignment="1">
      <alignment horizontal="left" vertical="top" wrapText="1"/>
    </xf>
    <xf numFmtId="0" fontId="3" fillId="0" borderId="115" xfId="0" applyFont="1" applyBorder="1"/>
    <xf numFmtId="3" fontId="19" fillId="3" borderId="13" xfId="0" applyNumberFormat="1" applyFont="1" applyFill="1" applyBorder="1" applyAlignment="1">
      <alignment horizontal="center"/>
    </xf>
    <xf numFmtId="0" fontId="17" fillId="0" borderId="106" xfId="0" applyFont="1" applyFill="1" applyBorder="1"/>
    <xf numFmtId="0" fontId="17" fillId="0" borderId="14" xfId="0" applyFont="1" applyFill="1" applyBorder="1"/>
    <xf numFmtId="3" fontId="19" fillId="9" borderId="13" xfId="0" applyNumberFormat="1" applyFont="1" applyFill="1" applyBorder="1" applyAlignment="1">
      <alignment horizontal="left"/>
    </xf>
  </cellXfs>
  <cellStyles count="4">
    <cellStyle name="Normal" xfId="0" builtinId="0"/>
    <cellStyle name="Normal 2" xfId="3" xr:uid="{00000000-0005-0000-0000-000001000000}"/>
    <cellStyle name="Porcentagem" xfId="1" builtinId="5"/>
    <cellStyle name="Vírgula" xfId="2" builtinId="3"/>
  </cellStyles>
  <dxfs count="19">
    <dxf>
      <numFmt numFmtId="15" formatCode="0.00E+00"/>
    </dxf>
    <dxf>
      <numFmt numFmtId="1" formatCode="0"/>
    </dxf>
    <dxf>
      <numFmt numFmtId="1" formatCode="0"/>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numFmt numFmtId="1" formatCode="0"/>
    </dxf>
    <dxf>
      <numFmt numFmtId="1" formatCode="0"/>
    </dxf>
    <dxf>
      <numFmt numFmtId="1" formatCode="0"/>
    </dxf>
    <dxf>
      <numFmt numFmtId="1" formatCode="0"/>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s>
  <tableStyles count="0" defaultTableStyle="TableStyleMedium2" defaultPivotStyle="PivotStyleLight16"/>
  <colors>
    <mruColors>
      <color rgb="FFD6BBEB"/>
      <color rgb="FFBACEE0"/>
      <color rgb="FFFFD85D"/>
      <color rgb="FFFCCCB2"/>
      <color rgb="FFFDFCC7"/>
      <color rgb="FF226EB4"/>
      <color rgb="FFF0DB84"/>
      <color rgb="FFF1ECA7"/>
      <color rgb="FFEDF20E"/>
      <color rgb="FFFCFA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5.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pivotCacheDefinition" Target="pivotCache/pivotCacheDefinition6.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4.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pivotCacheDefinition" Target="pivotCache/pivotCacheDefinition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[Protegeer.xlsm]Graficos!Tabela dinâmica4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800" b="0" i="0" baseline="0">
                <a:effectLst/>
              </a:rPr>
              <a:t>Disposição final do RSU </a:t>
            </a:r>
            <a:endParaRPr lang="pt-BR" sz="1600">
              <a:effectLst/>
            </a:endParaRPr>
          </a:p>
          <a:p>
            <a:pPr>
              <a:defRPr sz="1400" b="0" i="0" u="none" strike="noStrike" kern="1200" spc="0" baseline="0">
                <a:solidFill>
                  <a:schemeClr val="tx1">
                    <a:lumMod val="65000"/>
                    <a:lumOff val="35000"/>
                  </a:schemeClr>
                </a:solidFill>
                <a:latin typeface="+mn-lt"/>
                <a:ea typeface="+mn-ea"/>
                <a:cs typeface="+mn-cs"/>
              </a:defRPr>
            </a:pPr>
            <a:r>
              <a:rPr lang="pt-BR" sz="1800" b="0" i="0" baseline="0">
                <a:effectLst/>
              </a:rPr>
              <a:t>Distribuição Temporal </a:t>
            </a:r>
            <a:endParaRPr lang="pt-BR" sz="1600">
              <a:effectLst/>
            </a:endParaRPr>
          </a:p>
        </c:rich>
      </c:tx>
      <c:layout>
        <c:manualLayout>
          <c:xMode val="edge"/>
          <c:yMode val="edge"/>
          <c:x val="6.6391739571379496E-3"/>
          <c:y val="3.8658046183995806E-2"/>
        </c:manualLayout>
      </c:layout>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2"/>
          </a:solidFill>
          <a:ln>
            <a:noFill/>
          </a:ln>
          <a:effectLst/>
        </c:spPr>
        <c:marker>
          <c:symbol val="none"/>
        </c:marker>
      </c:pivotFmt>
      <c:pivotFmt>
        <c:idx val="4"/>
        <c:spPr>
          <a:solidFill>
            <a:schemeClr val="accent3"/>
          </a:solidFill>
          <a:ln>
            <a:noFill/>
          </a:ln>
          <a:effectLst/>
        </c:spPr>
        <c:marker>
          <c:symbol val="none"/>
        </c:marker>
      </c:pivotFmt>
      <c:pivotFmt>
        <c:idx val="5"/>
        <c:spPr>
          <a:solidFill>
            <a:schemeClr val="accent4"/>
          </a:solidFill>
          <a:ln>
            <a:solidFill>
              <a:schemeClr val="accent4">
                <a:lumMod val="40000"/>
                <a:lumOff val="60000"/>
              </a:schemeClr>
            </a:solidFill>
          </a:ln>
          <a:effectLst/>
        </c:spPr>
        <c:marker>
          <c:symbol val="none"/>
        </c:marker>
      </c:pivotFmt>
      <c:pivotFmt>
        <c:idx val="6"/>
        <c:spPr>
          <a:solidFill>
            <a:schemeClr val="accent6"/>
          </a:solidFill>
          <a:ln>
            <a:solidFill>
              <a:schemeClr val="accent6"/>
            </a:solidFill>
          </a:ln>
          <a:effectLst/>
        </c:spPr>
        <c:marker>
          <c:symbol val="none"/>
        </c:marker>
      </c:pivotFmt>
      <c:pivotFmt>
        <c:idx val="7"/>
        <c:spPr>
          <a:ln w="28575" cap="rnd">
            <a:solidFill>
              <a:schemeClr val="accent4">
                <a:lumMod val="60000"/>
                <a:lumOff val="40000"/>
              </a:schemeClr>
            </a:solidFill>
            <a:round/>
          </a:ln>
          <a:effectLst/>
        </c:spPr>
        <c:marker>
          <c:symbol val="circle"/>
          <c:size val="5"/>
          <c:spPr>
            <a:solidFill>
              <a:schemeClr val="bg1"/>
            </a:solidFill>
            <a:ln w="9525">
              <a:solidFill>
                <a:schemeClr val="accent4">
                  <a:lumMod val="60000"/>
                  <a:lumOff val="40000"/>
                </a:schemeClr>
              </a:solidFill>
            </a:ln>
            <a:effectLst/>
          </c:spPr>
        </c:marker>
      </c:pivotFmt>
      <c:pivotFmt>
        <c:idx val="8"/>
        <c:spPr>
          <a:ln w="28575" cap="rnd">
            <a:solidFill>
              <a:schemeClr val="accent6"/>
            </a:solidFill>
            <a:round/>
          </a:ln>
          <a:effectLst/>
        </c:spPr>
        <c:marker>
          <c:symbol val="circle"/>
          <c:size val="5"/>
          <c:spPr>
            <a:solidFill>
              <a:sysClr val="window" lastClr="FFFFFF"/>
            </a:solidFill>
            <a:ln w="9525">
              <a:solidFill>
                <a:schemeClr val="accent6"/>
              </a:solidFill>
            </a:ln>
            <a:effectLst/>
          </c:spPr>
        </c:marker>
      </c:pivotFmt>
      <c:pivotFmt>
        <c:idx val="9"/>
        <c:spPr>
          <a:ln w="28575" cap="rnd">
            <a:solidFill>
              <a:schemeClr val="bg2">
                <a:lumMod val="90000"/>
              </a:schemeClr>
            </a:solidFill>
            <a:round/>
          </a:ln>
          <a:effectLst/>
        </c:spPr>
        <c:marker>
          <c:symbol val="circle"/>
          <c:size val="5"/>
          <c:spPr>
            <a:solidFill>
              <a:sysClr val="window" lastClr="FFFFFF"/>
            </a:solidFill>
            <a:ln w="9525">
              <a:solidFill>
                <a:schemeClr val="bg2">
                  <a:lumMod val="90000"/>
                </a:schemeClr>
              </a:solidFill>
            </a:ln>
            <a:effectLst/>
          </c:spPr>
        </c:marker>
      </c:pivotFmt>
      <c:pivotFmt>
        <c:idx val="10"/>
        <c:spPr>
          <a:ln w="28575" cap="rnd">
            <a:solidFill>
              <a:schemeClr val="accent2"/>
            </a:solidFill>
            <a:round/>
          </a:ln>
          <a:effectLst/>
        </c:spPr>
        <c:marker>
          <c:symbol val="circle"/>
          <c:size val="5"/>
          <c:spPr>
            <a:solidFill>
              <a:sysClr val="window" lastClr="FFFFFF"/>
            </a:solidFill>
            <a:ln w="9525">
              <a:solidFill>
                <a:schemeClr val="accent2"/>
              </a:solidFill>
            </a:ln>
            <a:effectLst/>
          </c:spPr>
        </c:marker>
      </c:pivotFmt>
      <c:pivotFmt>
        <c:idx val="11"/>
        <c:spPr>
          <a:ln w="28575" cap="rnd">
            <a:solidFill>
              <a:schemeClr val="accent1"/>
            </a:solidFill>
            <a:round/>
          </a:ln>
          <a:effectLst/>
        </c:spPr>
        <c:marker>
          <c:symbol val="circle"/>
          <c:size val="5"/>
          <c:spPr>
            <a:solidFill>
              <a:sysClr val="window" lastClr="FFFFFF"/>
            </a:solidFill>
            <a:ln w="9525">
              <a:solidFill>
                <a:schemeClr val="accent1"/>
              </a:solidFill>
            </a:ln>
            <a:effectLst/>
          </c:spPr>
        </c:marker>
      </c:pivotFmt>
    </c:pivotFmts>
    <c:plotArea>
      <c:layout>
        <c:manualLayout>
          <c:layoutTarget val="inner"/>
          <c:xMode val="edge"/>
          <c:yMode val="edge"/>
          <c:x val="9.9513543459877868E-2"/>
          <c:y val="0.31287523087391855"/>
          <c:w val="0.82311020537935708"/>
          <c:h val="0.61781593273063085"/>
        </c:manualLayout>
      </c:layout>
      <c:barChart>
        <c:barDir val="col"/>
        <c:grouping val="stacked"/>
        <c:varyColors val="0"/>
        <c:ser>
          <c:idx val="0"/>
          <c:order val="0"/>
          <c:tx>
            <c:strRef>
              <c:f>Graficos!$C$2</c:f>
              <c:strCache>
                <c:ptCount val="1"/>
                <c:pt idx="0">
                  <c:v>Lixão [Gg]</c:v>
                </c:pt>
              </c:strCache>
            </c:strRef>
          </c:tx>
          <c:spPr>
            <a:solidFill>
              <a:schemeClr val="accent1"/>
            </a:solidFill>
            <a:ln>
              <a:noFill/>
            </a:ln>
            <a:effectLst/>
          </c:spPr>
          <c:invertIfNegative val="0"/>
          <c:cat>
            <c:strRef>
              <c:f>Graficos!$B$3</c:f>
              <c:strCache>
                <c:ptCount val="1"/>
                <c:pt idx="0">
                  <c:v>Total Geral</c:v>
                </c:pt>
              </c:strCache>
            </c:strRef>
          </c:cat>
          <c:val>
            <c:numRef>
              <c:f>Graficos!$C$3</c:f>
              <c:numCache>
                <c:formatCode>General</c:formatCode>
                <c:ptCount val="1"/>
              </c:numCache>
            </c:numRef>
          </c:val>
          <c:extLst>
            <c:ext xmlns:c16="http://schemas.microsoft.com/office/drawing/2014/chart" uri="{C3380CC4-5D6E-409C-BE32-E72D297353CC}">
              <c16:uniqueId val="{00000001-26D3-4A82-8B54-BD08C1BCDBC5}"/>
            </c:ext>
          </c:extLst>
        </c:ser>
        <c:ser>
          <c:idx val="1"/>
          <c:order val="1"/>
          <c:tx>
            <c:strRef>
              <c:f>Graficos!$D$2</c:f>
              <c:strCache>
                <c:ptCount val="1"/>
                <c:pt idx="0">
                  <c:v>Aterro Controlado [Gg]</c:v>
                </c:pt>
              </c:strCache>
            </c:strRef>
          </c:tx>
          <c:spPr>
            <a:solidFill>
              <a:schemeClr val="accent2"/>
            </a:solidFill>
            <a:ln>
              <a:noFill/>
            </a:ln>
            <a:effectLst/>
          </c:spPr>
          <c:invertIfNegative val="0"/>
          <c:cat>
            <c:strRef>
              <c:f>Graficos!$B$3</c:f>
              <c:strCache>
                <c:ptCount val="1"/>
                <c:pt idx="0">
                  <c:v>Total Geral</c:v>
                </c:pt>
              </c:strCache>
            </c:strRef>
          </c:cat>
          <c:val>
            <c:numRef>
              <c:f>Graficos!$D$3</c:f>
              <c:numCache>
                <c:formatCode>General</c:formatCode>
                <c:ptCount val="1"/>
              </c:numCache>
            </c:numRef>
          </c:val>
          <c:extLst>
            <c:ext xmlns:c16="http://schemas.microsoft.com/office/drawing/2014/chart" uri="{C3380CC4-5D6E-409C-BE32-E72D297353CC}">
              <c16:uniqueId val="{00000002-26D3-4A82-8B54-BD08C1BCDBC5}"/>
            </c:ext>
          </c:extLst>
        </c:ser>
        <c:ser>
          <c:idx val="2"/>
          <c:order val="2"/>
          <c:tx>
            <c:strRef>
              <c:f>Graficos!$E$2</c:f>
              <c:strCache>
                <c:ptCount val="1"/>
                <c:pt idx="0">
                  <c:v>Aterro Sanitário [Gg]</c:v>
                </c:pt>
              </c:strCache>
            </c:strRef>
          </c:tx>
          <c:spPr>
            <a:solidFill>
              <a:schemeClr val="accent3"/>
            </a:solidFill>
            <a:ln>
              <a:noFill/>
            </a:ln>
            <a:effectLst/>
          </c:spPr>
          <c:invertIfNegative val="0"/>
          <c:cat>
            <c:strRef>
              <c:f>Graficos!$B$3</c:f>
              <c:strCache>
                <c:ptCount val="1"/>
                <c:pt idx="0">
                  <c:v>Total Geral</c:v>
                </c:pt>
              </c:strCache>
            </c:strRef>
          </c:cat>
          <c:val>
            <c:numRef>
              <c:f>Graficos!$E$3</c:f>
              <c:numCache>
                <c:formatCode>General</c:formatCode>
                <c:ptCount val="1"/>
              </c:numCache>
            </c:numRef>
          </c:val>
          <c:extLst>
            <c:ext xmlns:c16="http://schemas.microsoft.com/office/drawing/2014/chart" uri="{C3380CC4-5D6E-409C-BE32-E72D297353CC}">
              <c16:uniqueId val="{00000004-26D3-4A82-8B54-BD08C1BCDBC5}"/>
            </c:ext>
          </c:extLst>
        </c:ser>
        <c:ser>
          <c:idx val="3"/>
          <c:order val="3"/>
          <c:tx>
            <c:strRef>
              <c:f>Graficos!$F$2</c:f>
              <c:strCache>
                <c:ptCount val="1"/>
                <c:pt idx="0">
                  <c:v>Gerenciado Semi-Aeróbio [Gg]</c:v>
                </c:pt>
              </c:strCache>
            </c:strRef>
          </c:tx>
          <c:spPr>
            <a:solidFill>
              <a:schemeClr val="accent4"/>
            </a:solidFill>
            <a:ln>
              <a:solidFill>
                <a:schemeClr val="accent4">
                  <a:lumMod val="40000"/>
                  <a:lumOff val="60000"/>
                </a:schemeClr>
              </a:solidFill>
            </a:ln>
            <a:effectLst/>
          </c:spPr>
          <c:invertIfNegative val="0"/>
          <c:cat>
            <c:strRef>
              <c:f>Graficos!$B$3</c:f>
              <c:strCache>
                <c:ptCount val="1"/>
                <c:pt idx="0">
                  <c:v>Total Geral</c:v>
                </c:pt>
              </c:strCache>
            </c:strRef>
          </c:cat>
          <c:val>
            <c:numRef>
              <c:f>Graficos!$F$3</c:f>
              <c:numCache>
                <c:formatCode>General</c:formatCode>
                <c:ptCount val="1"/>
              </c:numCache>
            </c:numRef>
          </c:val>
          <c:extLst>
            <c:ext xmlns:c16="http://schemas.microsoft.com/office/drawing/2014/chart" uri="{C3380CC4-5D6E-409C-BE32-E72D297353CC}">
              <c16:uniqueId val="{00000005-26D3-4A82-8B54-BD08C1BCDBC5}"/>
            </c:ext>
          </c:extLst>
        </c:ser>
        <c:ser>
          <c:idx val="5"/>
          <c:order val="5"/>
          <c:tx>
            <c:strRef>
              <c:f>Graficos!$H$2</c:f>
              <c:strCache>
                <c:ptCount val="1"/>
                <c:pt idx="0">
                  <c:v>Não coletado / Outra Categoria [Gg]</c:v>
                </c:pt>
              </c:strCache>
            </c:strRef>
          </c:tx>
          <c:spPr>
            <a:solidFill>
              <a:schemeClr val="accent6"/>
            </a:solidFill>
            <a:ln>
              <a:solidFill>
                <a:schemeClr val="accent6"/>
              </a:solidFill>
            </a:ln>
            <a:effectLst/>
          </c:spPr>
          <c:invertIfNegative val="0"/>
          <c:cat>
            <c:strRef>
              <c:f>Graficos!$B$3</c:f>
              <c:strCache>
                <c:ptCount val="1"/>
                <c:pt idx="0">
                  <c:v>Total Geral</c:v>
                </c:pt>
              </c:strCache>
            </c:strRef>
          </c:cat>
          <c:val>
            <c:numRef>
              <c:f>Graficos!$H$3</c:f>
              <c:numCache>
                <c:formatCode>General</c:formatCode>
                <c:ptCount val="1"/>
              </c:numCache>
            </c:numRef>
          </c:val>
          <c:extLst>
            <c:ext xmlns:c16="http://schemas.microsoft.com/office/drawing/2014/chart" uri="{C3380CC4-5D6E-409C-BE32-E72D297353CC}">
              <c16:uniqueId val="{00000007-26D3-4A82-8B54-BD08C1BCDBC5}"/>
            </c:ext>
          </c:extLst>
        </c:ser>
        <c:dLbls>
          <c:showLegendKey val="0"/>
          <c:showVal val="0"/>
          <c:showCatName val="0"/>
          <c:showSerName val="0"/>
          <c:showPercent val="0"/>
          <c:showBubbleSize val="0"/>
        </c:dLbls>
        <c:gapWidth val="219"/>
        <c:overlap val="100"/>
        <c:axId val="118640640"/>
        <c:axId val="110200512"/>
      </c:barChart>
      <c:lineChart>
        <c:grouping val="standard"/>
        <c:varyColors val="0"/>
        <c:ser>
          <c:idx val="4"/>
          <c:order val="4"/>
          <c:tx>
            <c:strRef>
              <c:f>Graficos!$G$2</c:f>
              <c:strCache>
                <c:ptCount val="1"/>
                <c:pt idx="0">
                  <c:v>Gerenciado Semi-Aeróbio [%]</c:v>
                </c:pt>
              </c:strCache>
            </c:strRef>
          </c:tx>
          <c:spPr>
            <a:ln w="28575" cap="rnd">
              <a:solidFill>
                <a:schemeClr val="accent4">
                  <a:lumMod val="60000"/>
                  <a:lumOff val="40000"/>
                </a:schemeClr>
              </a:solidFill>
              <a:round/>
            </a:ln>
            <a:effectLst/>
          </c:spPr>
          <c:marker>
            <c:symbol val="circle"/>
            <c:size val="5"/>
            <c:spPr>
              <a:solidFill>
                <a:schemeClr val="bg1"/>
              </a:solidFill>
              <a:ln w="9525">
                <a:solidFill>
                  <a:schemeClr val="accent4">
                    <a:lumMod val="60000"/>
                    <a:lumOff val="40000"/>
                  </a:schemeClr>
                </a:solidFill>
              </a:ln>
              <a:effectLst/>
            </c:spPr>
          </c:marker>
          <c:cat>
            <c:strRef>
              <c:f>Graficos!$B$3</c:f>
              <c:strCache>
                <c:ptCount val="1"/>
                <c:pt idx="0">
                  <c:v>Total Geral</c:v>
                </c:pt>
              </c:strCache>
            </c:strRef>
          </c:cat>
          <c:val>
            <c:numRef>
              <c:f>Graficos!$G$3</c:f>
              <c:numCache>
                <c:formatCode>General</c:formatCode>
                <c:ptCount val="1"/>
              </c:numCache>
            </c:numRef>
          </c:val>
          <c:smooth val="0"/>
          <c:extLst>
            <c:ext xmlns:c16="http://schemas.microsoft.com/office/drawing/2014/chart" uri="{C3380CC4-5D6E-409C-BE32-E72D297353CC}">
              <c16:uniqueId val="{00000006-26D3-4A82-8B54-BD08C1BCDBC5}"/>
            </c:ext>
          </c:extLst>
        </c:ser>
        <c:ser>
          <c:idx val="6"/>
          <c:order val="6"/>
          <c:tx>
            <c:strRef>
              <c:f>Graficos!$I$2</c:f>
              <c:strCache>
                <c:ptCount val="1"/>
                <c:pt idx="0">
                  <c:v>Não coletado / Outra categoria [%]</c:v>
                </c:pt>
              </c:strCache>
            </c:strRef>
          </c:tx>
          <c:spPr>
            <a:ln w="28575" cap="rnd">
              <a:solidFill>
                <a:schemeClr val="accent6"/>
              </a:solidFill>
              <a:round/>
            </a:ln>
            <a:effectLst/>
          </c:spPr>
          <c:marker>
            <c:symbol val="circle"/>
            <c:size val="5"/>
            <c:spPr>
              <a:solidFill>
                <a:sysClr val="window" lastClr="FFFFFF"/>
              </a:solidFill>
              <a:ln w="9525">
                <a:solidFill>
                  <a:schemeClr val="accent6"/>
                </a:solidFill>
              </a:ln>
              <a:effectLst/>
            </c:spPr>
          </c:marker>
          <c:cat>
            <c:strRef>
              <c:f>Graficos!$B$3</c:f>
              <c:strCache>
                <c:ptCount val="1"/>
                <c:pt idx="0">
                  <c:v>Total Geral</c:v>
                </c:pt>
              </c:strCache>
            </c:strRef>
          </c:cat>
          <c:val>
            <c:numRef>
              <c:f>Graficos!$I$3</c:f>
              <c:numCache>
                <c:formatCode>General</c:formatCode>
                <c:ptCount val="1"/>
              </c:numCache>
            </c:numRef>
          </c:val>
          <c:smooth val="0"/>
          <c:extLst>
            <c:ext xmlns:c16="http://schemas.microsoft.com/office/drawing/2014/chart" uri="{C3380CC4-5D6E-409C-BE32-E72D297353CC}">
              <c16:uniqueId val="{00000008-26D3-4A82-8B54-BD08C1BCDBC5}"/>
            </c:ext>
          </c:extLst>
        </c:ser>
        <c:ser>
          <c:idx val="7"/>
          <c:order val="7"/>
          <c:tx>
            <c:strRef>
              <c:f>Graficos!$J$2</c:f>
              <c:strCache>
                <c:ptCount val="1"/>
                <c:pt idx="0">
                  <c:v>Aterro Sanitário [%]</c:v>
                </c:pt>
              </c:strCache>
            </c:strRef>
          </c:tx>
          <c:spPr>
            <a:ln w="28575" cap="rnd">
              <a:solidFill>
                <a:schemeClr val="bg2">
                  <a:lumMod val="90000"/>
                </a:schemeClr>
              </a:solidFill>
              <a:round/>
            </a:ln>
            <a:effectLst/>
          </c:spPr>
          <c:marker>
            <c:symbol val="circle"/>
            <c:size val="5"/>
            <c:spPr>
              <a:solidFill>
                <a:sysClr val="window" lastClr="FFFFFF"/>
              </a:solidFill>
              <a:ln w="9525">
                <a:solidFill>
                  <a:schemeClr val="bg2">
                    <a:lumMod val="90000"/>
                  </a:schemeClr>
                </a:solidFill>
              </a:ln>
              <a:effectLst/>
            </c:spPr>
          </c:marker>
          <c:cat>
            <c:strRef>
              <c:f>Graficos!$B$3</c:f>
              <c:strCache>
                <c:ptCount val="1"/>
                <c:pt idx="0">
                  <c:v>Total Geral</c:v>
                </c:pt>
              </c:strCache>
            </c:strRef>
          </c:cat>
          <c:val>
            <c:numRef>
              <c:f>Graficos!$J$3</c:f>
              <c:numCache>
                <c:formatCode>General</c:formatCode>
                <c:ptCount val="1"/>
              </c:numCache>
            </c:numRef>
          </c:val>
          <c:smooth val="0"/>
          <c:extLst>
            <c:ext xmlns:c16="http://schemas.microsoft.com/office/drawing/2014/chart" uri="{C3380CC4-5D6E-409C-BE32-E72D297353CC}">
              <c16:uniqueId val="{00000009-26D3-4A82-8B54-BD08C1BCDBC5}"/>
            </c:ext>
          </c:extLst>
        </c:ser>
        <c:ser>
          <c:idx val="8"/>
          <c:order val="8"/>
          <c:tx>
            <c:strRef>
              <c:f>Graficos!$K$2</c:f>
              <c:strCache>
                <c:ptCount val="1"/>
                <c:pt idx="0">
                  <c:v>Aterro Controlado [%]</c:v>
                </c:pt>
              </c:strCache>
            </c:strRef>
          </c:tx>
          <c:spPr>
            <a:ln w="28575" cap="rnd">
              <a:solidFill>
                <a:schemeClr val="accent2"/>
              </a:solidFill>
              <a:round/>
            </a:ln>
            <a:effectLst/>
          </c:spPr>
          <c:marker>
            <c:symbol val="circle"/>
            <c:size val="5"/>
            <c:spPr>
              <a:solidFill>
                <a:sysClr val="window" lastClr="FFFFFF"/>
              </a:solidFill>
              <a:ln w="9525">
                <a:solidFill>
                  <a:schemeClr val="accent2"/>
                </a:solidFill>
              </a:ln>
              <a:effectLst/>
            </c:spPr>
          </c:marker>
          <c:cat>
            <c:strRef>
              <c:f>Graficos!$B$3</c:f>
              <c:strCache>
                <c:ptCount val="1"/>
                <c:pt idx="0">
                  <c:v>Total Geral</c:v>
                </c:pt>
              </c:strCache>
            </c:strRef>
          </c:cat>
          <c:val>
            <c:numRef>
              <c:f>Graficos!$K$3</c:f>
              <c:numCache>
                <c:formatCode>General</c:formatCode>
                <c:ptCount val="1"/>
              </c:numCache>
            </c:numRef>
          </c:val>
          <c:smooth val="0"/>
          <c:extLst>
            <c:ext xmlns:c16="http://schemas.microsoft.com/office/drawing/2014/chart" uri="{C3380CC4-5D6E-409C-BE32-E72D297353CC}">
              <c16:uniqueId val="{0000000A-26D3-4A82-8B54-BD08C1BCDBC5}"/>
            </c:ext>
          </c:extLst>
        </c:ser>
        <c:ser>
          <c:idx val="9"/>
          <c:order val="9"/>
          <c:tx>
            <c:strRef>
              <c:f>Graficos!$L$2</c:f>
              <c:strCache>
                <c:ptCount val="1"/>
                <c:pt idx="0">
                  <c:v>Lixão [%]</c:v>
                </c:pt>
              </c:strCache>
            </c:strRef>
          </c:tx>
          <c:spPr>
            <a:ln w="28575" cap="rnd">
              <a:solidFill>
                <a:schemeClr val="accent1"/>
              </a:solidFill>
              <a:round/>
            </a:ln>
            <a:effectLst/>
          </c:spPr>
          <c:marker>
            <c:symbol val="circle"/>
            <c:size val="5"/>
            <c:spPr>
              <a:solidFill>
                <a:sysClr val="window" lastClr="FFFFFF"/>
              </a:solidFill>
              <a:ln w="9525">
                <a:solidFill>
                  <a:schemeClr val="accent1"/>
                </a:solidFill>
              </a:ln>
              <a:effectLst/>
            </c:spPr>
          </c:marker>
          <c:cat>
            <c:strRef>
              <c:f>Graficos!$B$3</c:f>
              <c:strCache>
                <c:ptCount val="1"/>
                <c:pt idx="0">
                  <c:v>Total Geral</c:v>
                </c:pt>
              </c:strCache>
            </c:strRef>
          </c:cat>
          <c:val>
            <c:numRef>
              <c:f>Graficos!$L$3</c:f>
              <c:numCache>
                <c:formatCode>General</c:formatCode>
                <c:ptCount val="1"/>
              </c:numCache>
            </c:numRef>
          </c:val>
          <c:smooth val="0"/>
          <c:extLst>
            <c:ext xmlns:c16="http://schemas.microsoft.com/office/drawing/2014/chart" uri="{C3380CC4-5D6E-409C-BE32-E72D297353CC}">
              <c16:uniqueId val="{0000000B-26D3-4A82-8B54-BD08C1BCDBC5}"/>
            </c:ext>
          </c:extLst>
        </c:ser>
        <c:dLbls>
          <c:showLegendKey val="0"/>
          <c:showVal val="0"/>
          <c:showCatName val="0"/>
          <c:showSerName val="0"/>
          <c:showPercent val="0"/>
          <c:showBubbleSize val="0"/>
        </c:dLbls>
        <c:marker val="1"/>
        <c:smooth val="0"/>
        <c:axId val="118642176"/>
        <c:axId val="110201088"/>
      </c:lineChart>
      <c:catAx>
        <c:axId val="11864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0200512"/>
        <c:crosses val="autoZero"/>
        <c:auto val="1"/>
        <c:lblAlgn val="ctr"/>
        <c:lblOffset val="100"/>
        <c:noMultiLvlLbl val="0"/>
      </c:catAx>
      <c:valAx>
        <c:axId val="110200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pt-BR"/>
                  <a:t>1000xt</a:t>
                </a:r>
                <a:r>
                  <a:rPr lang="pt-BR" baseline="0"/>
                  <a:t> de RSU</a:t>
                </a:r>
                <a:endParaRPr lang="pt-BR"/>
              </a:p>
            </c:rich>
          </c:tx>
          <c:layout>
            <c:manualLayout>
              <c:xMode val="edge"/>
              <c:yMode val="edge"/>
              <c:x val="8.3206895977883475E-3"/>
              <c:y val="0.46648998736269082"/>
            </c:manualLayout>
          </c:layout>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8640640"/>
        <c:crosses val="autoZero"/>
        <c:crossBetween val="between"/>
      </c:valAx>
      <c:valAx>
        <c:axId val="110201088"/>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8642176"/>
        <c:crosses val="max"/>
        <c:crossBetween val="between"/>
      </c:valAx>
      <c:catAx>
        <c:axId val="118642176"/>
        <c:scaling>
          <c:orientation val="minMax"/>
        </c:scaling>
        <c:delete val="1"/>
        <c:axPos val="b"/>
        <c:numFmt formatCode="General" sourceLinked="1"/>
        <c:majorTickMark val="out"/>
        <c:minorTickMark val="none"/>
        <c:tickLblPos val="nextTo"/>
        <c:crossAx val="110201088"/>
        <c:crosses val="autoZero"/>
        <c:auto val="1"/>
        <c:lblAlgn val="ctr"/>
        <c:lblOffset val="100"/>
        <c:noMultiLvlLbl val="0"/>
      </c:catAx>
      <c:spPr>
        <a:noFill/>
        <a:ln>
          <a:noFill/>
        </a:ln>
        <a:effectLst/>
      </c:spPr>
    </c:plotArea>
    <c:legend>
      <c:legendPos val="t"/>
      <c:layout>
        <c:manualLayout>
          <c:xMode val="edge"/>
          <c:yMode val="edge"/>
          <c:x val="0.44289300170304008"/>
          <c:y val="1.7409453652547577E-2"/>
          <c:w val="0.53645388716952691"/>
          <c:h val="0.189380857779517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[Protegeer.xlsm]Graficos!Tabela dinâmica5</c:name>
    <c:fmtId val="0"/>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pt-BR" sz="1200" b="0" i="0" baseline="0">
                <a:effectLst/>
              </a:rPr>
              <a:t>Contribuição das emissões</a:t>
            </a:r>
            <a:endParaRPr lang="pt-BR" sz="1200">
              <a:effectLst/>
            </a:endParaRPr>
          </a:p>
          <a:p>
            <a:pPr algn="ctr">
              <a:defRPr sz="1400" b="0" i="0" u="none" strike="noStrike" kern="1200" spc="0" baseline="0">
                <a:solidFill>
                  <a:schemeClr val="tx1">
                    <a:lumMod val="65000"/>
                    <a:lumOff val="35000"/>
                  </a:schemeClr>
                </a:solidFill>
                <a:latin typeface="+mn-lt"/>
                <a:ea typeface="+mn-ea"/>
                <a:cs typeface="+mn-cs"/>
              </a:defRPr>
            </a:pPr>
            <a:r>
              <a:rPr lang="pt-BR" sz="1200" b="0" i="0" baseline="0">
                <a:effectLst/>
              </a:rPr>
              <a:t>por tipo de Resíduo</a:t>
            </a:r>
            <a:endParaRPr lang="pt-BR" sz="1200">
              <a:effectLst/>
            </a:endParaRPr>
          </a:p>
        </c:rich>
      </c:tx>
      <c:layout>
        <c:manualLayout>
          <c:xMode val="edge"/>
          <c:yMode val="edge"/>
          <c:x val="1.0834722551429444E-2"/>
          <c:y val="5.6489215503896961E-2"/>
        </c:manualLayout>
      </c:layout>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6"/>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tx2"/>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2">
                <a:lumMod val="50000"/>
              </a:schemeClr>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6">
                <a:lumMod val="20000"/>
                <a:lumOff val="80000"/>
              </a:schemeClr>
            </a:solidFill>
            <a:round/>
          </a:ln>
          <a:effectLst/>
        </c:spPr>
        <c:marker>
          <c:spPr>
            <a:solidFill>
              <a:schemeClr val="accent1"/>
            </a:solidFill>
            <a:ln w="9525">
              <a:solidFill>
                <a:schemeClr val="accent1"/>
              </a:solidFill>
            </a:ln>
            <a:effectLst/>
          </c:spPr>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ln w="28575" cap="rnd">
            <a:solidFill>
              <a:schemeClr val="accent6"/>
            </a:solidFill>
            <a:round/>
          </a:ln>
          <a:effectLst/>
        </c:spPr>
        <c:marker>
          <c:symbol val="circle"/>
          <c:size val="5"/>
          <c:spPr>
            <a:solidFill>
              <a:schemeClr val="bg1"/>
            </a:solidFill>
            <a:ln w="9525">
              <a:solidFill>
                <a:schemeClr val="accent6"/>
              </a:solidFill>
            </a:ln>
            <a:effectLst/>
          </c:spPr>
        </c:marker>
      </c:pivotFmt>
      <c:pivotFmt>
        <c:idx val="14"/>
        <c:spPr>
          <a:ln w="28575" cap="rnd">
            <a:solidFill>
              <a:schemeClr val="accent5"/>
            </a:solidFill>
            <a:round/>
          </a:ln>
          <a:effectLst/>
        </c:spPr>
        <c:marker>
          <c:symbol val="circle"/>
          <c:size val="5"/>
          <c:spPr>
            <a:solidFill>
              <a:schemeClr val="bg1"/>
            </a:solidFill>
            <a:ln w="9525">
              <a:solidFill>
                <a:schemeClr val="accent5"/>
              </a:solidFill>
            </a:ln>
            <a:effectLst/>
          </c:spPr>
        </c:marker>
      </c:pivotFmt>
      <c:pivotFmt>
        <c:idx val="15"/>
        <c:spPr>
          <a:ln w="28575" cap="rnd">
            <a:solidFill>
              <a:schemeClr val="accent2">
                <a:lumMod val="50000"/>
              </a:schemeClr>
            </a:solidFill>
            <a:round/>
          </a:ln>
          <a:effectLst/>
        </c:spPr>
        <c:marker>
          <c:symbol val="circle"/>
          <c:size val="5"/>
          <c:spPr>
            <a:solidFill>
              <a:schemeClr val="bg1"/>
            </a:solidFill>
            <a:ln w="9525">
              <a:solidFill>
                <a:schemeClr val="accent2">
                  <a:lumMod val="50000"/>
                </a:schemeClr>
              </a:solidFill>
            </a:ln>
            <a:effectLst/>
          </c:spPr>
        </c:marker>
      </c:pivotFmt>
      <c:pivotFmt>
        <c:idx val="16"/>
        <c:spPr>
          <a:solidFill>
            <a:schemeClr val="accent4"/>
          </a:solidFill>
          <a:ln>
            <a:noFill/>
          </a:ln>
          <a:effectLst/>
        </c:spPr>
        <c:marker>
          <c:symbol val="none"/>
        </c:marker>
      </c:pivotFmt>
      <c:pivotFmt>
        <c:idx val="17"/>
        <c:spPr>
          <a:ln w="28575" cap="rnd">
            <a:solidFill>
              <a:schemeClr val="accent4"/>
            </a:solidFill>
            <a:round/>
          </a:ln>
          <a:effectLst/>
        </c:spPr>
        <c:marker>
          <c:symbol val="circle"/>
          <c:size val="5"/>
          <c:spPr>
            <a:solidFill>
              <a:sysClr val="window" lastClr="FFFFFF"/>
            </a:solidFill>
            <a:ln w="9525">
              <a:solidFill>
                <a:schemeClr val="accent4"/>
              </a:solidFill>
            </a:ln>
            <a:effectLst/>
          </c:spPr>
        </c:marker>
      </c:pivotFmt>
      <c:pivotFmt>
        <c:idx val="18"/>
        <c:spPr>
          <a:solidFill>
            <a:srgbClr val="D6BBEB"/>
          </a:solidFill>
          <a:ln>
            <a:noFill/>
          </a:ln>
          <a:effectLst/>
        </c:spPr>
        <c:marker>
          <c:symbol val="none"/>
        </c:marker>
      </c:pivotFmt>
      <c:pivotFmt>
        <c:idx val="19"/>
        <c:spPr>
          <a:ln w="28575" cap="rnd">
            <a:solidFill>
              <a:srgbClr val="D6BBEB"/>
            </a:solidFill>
            <a:round/>
          </a:ln>
          <a:effectLst/>
        </c:spPr>
        <c:marker>
          <c:symbol val="circle"/>
          <c:size val="5"/>
          <c:spPr>
            <a:solidFill>
              <a:schemeClr val="bg1"/>
            </a:solidFill>
            <a:ln w="9525">
              <a:solidFill>
                <a:srgbClr val="D6BBEB"/>
              </a:solidFill>
            </a:ln>
            <a:effectLst/>
          </c:spPr>
        </c:marker>
      </c:pivotFmt>
      <c:pivotFmt>
        <c:idx val="20"/>
        <c:spPr>
          <a:solidFill>
            <a:srgbClr val="FF0000"/>
          </a:solidFill>
          <a:ln>
            <a:noFill/>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ysClr val="window" lastClr="FFFFFF"/>
            </a:solidFill>
            <a:ln w="9525">
              <a:solidFill>
                <a:srgbClr val="FF0000"/>
              </a:solidFill>
            </a:ln>
            <a:effectLst/>
          </c:spPr>
        </c:marker>
      </c:pivotFmt>
      <c:pivotFmt>
        <c:idx val="22"/>
        <c:spPr>
          <a:solidFill>
            <a:schemeClr val="bg2">
              <a:lumMod val="90000"/>
            </a:schemeClr>
          </a:solidFill>
          <a:ln>
            <a:noFill/>
          </a:ln>
          <a:effectLst/>
        </c:spPr>
        <c:marker>
          <c:symbol val="none"/>
        </c:marker>
      </c:pivotFmt>
      <c:pivotFmt>
        <c:idx val="23"/>
        <c:spPr>
          <a:ln w="28575" cap="rnd">
            <a:solidFill>
              <a:schemeClr val="bg1">
                <a:lumMod val="85000"/>
              </a:schemeClr>
            </a:solidFill>
            <a:round/>
          </a:ln>
          <a:effectLst/>
        </c:spPr>
        <c:marker>
          <c:symbol val="circle"/>
          <c:size val="5"/>
          <c:spPr>
            <a:solidFill>
              <a:schemeClr val="bg1"/>
            </a:solidFill>
            <a:ln w="9525">
              <a:solidFill>
                <a:schemeClr val="bg1">
                  <a:lumMod val="85000"/>
                </a:schemeClr>
              </a:solidFill>
            </a:ln>
            <a:effectLst/>
          </c:spPr>
        </c:marker>
      </c:pivotFmt>
      <c:pivotFmt>
        <c:idx val="24"/>
        <c:spPr>
          <a:solidFill>
            <a:schemeClr val="accent6"/>
          </a:solidFill>
          <a:ln>
            <a:noFill/>
          </a:ln>
          <a:effectLst/>
        </c:spPr>
        <c:marker>
          <c:symbol val="none"/>
        </c:marker>
      </c:pivotFmt>
      <c:pivotFmt>
        <c:idx val="25"/>
        <c:spPr>
          <a:solidFill>
            <a:schemeClr val="accent1">
              <a:lumMod val="60000"/>
            </a:schemeClr>
          </a:solidFill>
          <a:ln>
            <a:noFill/>
          </a:ln>
          <a:effectLst/>
        </c:spPr>
        <c:marker>
          <c:symbol val="none"/>
        </c:marker>
      </c:pivotFmt>
      <c:pivotFmt>
        <c:idx val="26"/>
        <c:spPr>
          <a:solidFill>
            <a:schemeClr val="accent2">
              <a:lumMod val="60000"/>
            </a:schemeClr>
          </a:solidFill>
          <a:ln>
            <a:noFill/>
          </a:ln>
          <a:effectLst/>
        </c:spPr>
        <c:marker>
          <c:symbol val="none"/>
        </c:marker>
      </c:pivotFmt>
    </c:pivotFmts>
    <c:plotArea>
      <c:layout>
        <c:manualLayout>
          <c:layoutTarget val="inner"/>
          <c:xMode val="edge"/>
          <c:yMode val="edge"/>
          <c:x val="7.7723838720618527E-2"/>
          <c:y val="0.35211516294078671"/>
          <c:w val="0.83680631309592868"/>
          <c:h val="0.54151669255149304"/>
        </c:manualLayout>
      </c:layout>
      <c:barChart>
        <c:barDir val="col"/>
        <c:grouping val="stacked"/>
        <c:varyColors val="0"/>
        <c:ser>
          <c:idx val="5"/>
          <c:order val="5"/>
          <c:tx>
            <c:strRef>
              <c:f>Graficos!$U$2</c:f>
              <c:strCache>
                <c:ptCount val="1"/>
                <c:pt idx="0">
                  <c:v>Resíduos Orgânicos [Gg]</c:v>
                </c:pt>
              </c:strCache>
            </c:strRef>
          </c:tx>
          <c:spPr>
            <a:solidFill>
              <a:schemeClr val="accent6"/>
            </a:solidFill>
            <a:ln>
              <a:noFill/>
            </a:ln>
            <a:effectLst/>
          </c:spPr>
          <c:invertIfNegative val="0"/>
          <c:cat>
            <c:strRef>
              <c:f>Graficos!$O$3</c:f>
              <c:strCache>
                <c:ptCount val="1"/>
                <c:pt idx="0">
                  <c:v>Total Geral</c:v>
                </c:pt>
              </c:strCache>
            </c:strRef>
          </c:cat>
          <c:val>
            <c:numRef>
              <c:f>Graficos!$U$3</c:f>
              <c:numCache>
                <c:formatCode>General</c:formatCode>
                <c:ptCount val="1"/>
              </c:numCache>
            </c:numRef>
          </c:val>
          <c:extLst>
            <c:ext xmlns:c16="http://schemas.microsoft.com/office/drawing/2014/chart" uri="{C3380CC4-5D6E-409C-BE32-E72D297353CC}">
              <c16:uniqueId val="{00000000-7CEC-42C0-A92D-7B70E2FAFE3C}"/>
            </c:ext>
          </c:extLst>
        </c:ser>
        <c:ser>
          <c:idx val="6"/>
          <c:order val="6"/>
          <c:tx>
            <c:strRef>
              <c:f>Graficos!$V$2</c:f>
              <c:strCache>
                <c:ptCount val="1"/>
                <c:pt idx="0">
                  <c:v>Jardim/Poda [Gg]</c:v>
                </c:pt>
              </c:strCache>
            </c:strRef>
          </c:tx>
          <c:spPr>
            <a:solidFill>
              <a:schemeClr val="accent1">
                <a:lumMod val="60000"/>
              </a:schemeClr>
            </a:solidFill>
            <a:ln>
              <a:noFill/>
            </a:ln>
            <a:effectLst/>
          </c:spPr>
          <c:invertIfNegative val="0"/>
          <c:cat>
            <c:strRef>
              <c:f>Graficos!$O$3</c:f>
              <c:strCache>
                <c:ptCount val="1"/>
                <c:pt idx="0">
                  <c:v>Total Geral</c:v>
                </c:pt>
              </c:strCache>
            </c:strRef>
          </c:cat>
          <c:val>
            <c:numRef>
              <c:f>Graficos!$V$3</c:f>
              <c:numCache>
                <c:formatCode>General</c:formatCode>
                <c:ptCount val="1"/>
              </c:numCache>
            </c:numRef>
          </c:val>
          <c:extLst>
            <c:ext xmlns:c16="http://schemas.microsoft.com/office/drawing/2014/chart" uri="{C3380CC4-5D6E-409C-BE32-E72D297353CC}">
              <c16:uniqueId val="{00000001-7CEC-42C0-A92D-7B70E2FAFE3C}"/>
            </c:ext>
          </c:extLst>
        </c:ser>
        <c:ser>
          <c:idx val="7"/>
          <c:order val="7"/>
          <c:tx>
            <c:strRef>
              <c:f>Graficos!$W$2</c:f>
              <c:strCache>
                <c:ptCount val="1"/>
                <c:pt idx="0">
                  <c:v>Papel [Gg]</c:v>
                </c:pt>
              </c:strCache>
            </c:strRef>
          </c:tx>
          <c:spPr>
            <a:solidFill>
              <a:schemeClr val="accent2">
                <a:lumMod val="60000"/>
              </a:schemeClr>
            </a:solidFill>
            <a:ln>
              <a:noFill/>
            </a:ln>
            <a:effectLst/>
          </c:spPr>
          <c:invertIfNegative val="0"/>
          <c:cat>
            <c:strRef>
              <c:f>Graficos!$O$3</c:f>
              <c:strCache>
                <c:ptCount val="1"/>
                <c:pt idx="0">
                  <c:v>Total Geral</c:v>
                </c:pt>
              </c:strCache>
            </c:strRef>
          </c:cat>
          <c:val>
            <c:numRef>
              <c:f>Graficos!$W$3</c:f>
              <c:numCache>
                <c:formatCode>General</c:formatCode>
                <c:ptCount val="1"/>
              </c:numCache>
            </c:numRef>
          </c:val>
          <c:extLst>
            <c:ext xmlns:c16="http://schemas.microsoft.com/office/drawing/2014/chart" uri="{C3380CC4-5D6E-409C-BE32-E72D297353CC}">
              <c16:uniqueId val="{00000002-7CEC-42C0-A92D-7B70E2FAFE3C}"/>
            </c:ext>
          </c:extLst>
        </c:ser>
        <c:ser>
          <c:idx val="8"/>
          <c:order val="8"/>
          <c:tx>
            <c:strRef>
              <c:f>Graficos!$X$2</c:f>
              <c:strCache>
                <c:ptCount val="1"/>
                <c:pt idx="0">
                  <c:v>Madeira [Gg]</c:v>
                </c:pt>
              </c:strCache>
            </c:strRef>
          </c:tx>
          <c:spPr>
            <a:solidFill>
              <a:schemeClr val="accent4"/>
            </a:solidFill>
            <a:ln>
              <a:noFill/>
            </a:ln>
            <a:effectLst/>
          </c:spPr>
          <c:invertIfNegative val="0"/>
          <c:cat>
            <c:strRef>
              <c:f>Graficos!$O$3</c:f>
              <c:strCache>
                <c:ptCount val="1"/>
                <c:pt idx="0">
                  <c:v>Total Geral</c:v>
                </c:pt>
              </c:strCache>
            </c:strRef>
          </c:cat>
          <c:val>
            <c:numRef>
              <c:f>Graficos!$X$3</c:f>
              <c:numCache>
                <c:formatCode>General</c:formatCode>
                <c:ptCount val="1"/>
              </c:numCache>
            </c:numRef>
          </c:val>
          <c:extLst>
            <c:ext xmlns:c16="http://schemas.microsoft.com/office/drawing/2014/chart" uri="{C3380CC4-5D6E-409C-BE32-E72D297353CC}">
              <c16:uniqueId val="{00000003-7CEC-42C0-A92D-7B70E2FAFE3C}"/>
            </c:ext>
          </c:extLst>
        </c:ser>
        <c:ser>
          <c:idx val="9"/>
          <c:order val="9"/>
          <c:tx>
            <c:strRef>
              <c:f>Graficos!$Y$2</c:f>
              <c:strCache>
                <c:ptCount val="1"/>
                <c:pt idx="0">
                  <c:v>Têxtil [Gg]</c:v>
                </c:pt>
              </c:strCache>
            </c:strRef>
          </c:tx>
          <c:spPr>
            <a:solidFill>
              <a:srgbClr val="D6BBEB"/>
            </a:solidFill>
            <a:ln>
              <a:noFill/>
            </a:ln>
            <a:effectLst/>
          </c:spPr>
          <c:invertIfNegative val="0"/>
          <c:cat>
            <c:strRef>
              <c:f>Graficos!$O$3</c:f>
              <c:strCache>
                <c:ptCount val="1"/>
                <c:pt idx="0">
                  <c:v>Total Geral</c:v>
                </c:pt>
              </c:strCache>
            </c:strRef>
          </c:cat>
          <c:val>
            <c:numRef>
              <c:f>Graficos!$Y$3</c:f>
              <c:numCache>
                <c:formatCode>General</c:formatCode>
                <c:ptCount val="1"/>
              </c:numCache>
            </c:numRef>
          </c:val>
          <c:extLst>
            <c:ext xmlns:c16="http://schemas.microsoft.com/office/drawing/2014/chart" uri="{C3380CC4-5D6E-409C-BE32-E72D297353CC}">
              <c16:uniqueId val="{00000004-7CEC-42C0-A92D-7B70E2FAFE3C}"/>
            </c:ext>
          </c:extLst>
        </c:ser>
        <c:ser>
          <c:idx val="11"/>
          <c:order val="11"/>
          <c:tx>
            <c:strRef>
              <c:f>Graficos!$AA$2</c:f>
              <c:strCache>
                <c:ptCount val="1"/>
                <c:pt idx="0">
                  <c:v>Plásticos e inertes [Gg]</c:v>
                </c:pt>
              </c:strCache>
            </c:strRef>
          </c:tx>
          <c:spPr>
            <a:solidFill>
              <a:schemeClr val="bg2">
                <a:lumMod val="90000"/>
              </a:schemeClr>
            </a:solidFill>
            <a:ln>
              <a:noFill/>
            </a:ln>
            <a:effectLst/>
          </c:spPr>
          <c:invertIfNegative val="0"/>
          <c:cat>
            <c:strRef>
              <c:f>Graficos!$O$3</c:f>
              <c:strCache>
                <c:ptCount val="1"/>
                <c:pt idx="0">
                  <c:v>Total Geral</c:v>
                </c:pt>
              </c:strCache>
            </c:strRef>
          </c:cat>
          <c:val>
            <c:numRef>
              <c:f>Graficos!$AA$3</c:f>
              <c:numCache>
                <c:formatCode>General</c:formatCode>
                <c:ptCount val="1"/>
              </c:numCache>
            </c:numRef>
          </c:val>
          <c:extLst>
            <c:ext xmlns:c16="http://schemas.microsoft.com/office/drawing/2014/chart" uri="{C3380CC4-5D6E-409C-BE32-E72D297353CC}">
              <c16:uniqueId val="{00000006-7CEC-42C0-A92D-7B70E2FAFE3C}"/>
            </c:ext>
          </c:extLst>
        </c:ser>
        <c:dLbls>
          <c:showLegendKey val="0"/>
          <c:showVal val="0"/>
          <c:showCatName val="0"/>
          <c:showSerName val="0"/>
          <c:showPercent val="0"/>
          <c:showBubbleSize val="0"/>
        </c:dLbls>
        <c:gapWidth val="219"/>
        <c:overlap val="100"/>
        <c:axId val="118643712"/>
        <c:axId val="110202816"/>
      </c:barChart>
      <c:lineChart>
        <c:grouping val="standard"/>
        <c:varyColors val="0"/>
        <c:ser>
          <c:idx val="0"/>
          <c:order val="0"/>
          <c:tx>
            <c:strRef>
              <c:f>Graficos!$P$2</c:f>
              <c:strCache>
                <c:ptCount val="1"/>
                <c:pt idx="0">
                  <c:v>Resíduos Orgânicos [%]</c:v>
                </c:pt>
              </c:strCache>
            </c:strRef>
          </c:tx>
          <c:spPr>
            <a:ln w="28575" cap="rnd">
              <a:solidFill>
                <a:schemeClr val="accent6"/>
              </a:solidFill>
              <a:round/>
            </a:ln>
            <a:effectLst/>
          </c:spPr>
          <c:marker>
            <c:symbol val="circle"/>
            <c:size val="5"/>
            <c:spPr>
              <a:solidFill>
                <a:schemeClr val="bg1"/>
              </a:solidFill>
              <a:ln w="9525">
                <a:solidFill>
                  <a:schemeClr val="accent6"/>
                </a:solidFill>
              </a:ln>
              <a:effectLst/>
            </c:spPr>
          </c:marker>
          <c:cat>
            <c:strRef>
              <c:f>Graficos!$O$3</c:f>
              <c:strCache>
                <c:ptCount val="1"/>
                <c:pt idx="0">
                  <c:v>Total Geral</c:v>
                </c:pt>
              </c:strCache>
            </c:strRef>
          </c:cat>
          <c:val>
            <c:numRef>
              <c:f>Graficos!$P$3</c:f>
              <c:numCache>
                <c:formatCode>General</c:formatCode>
                <c:ptCount val="1"/>
              </c:numCache>
            </c:numRef>
          </c:val>
          <c:smooth val="0"/>
          <c:extLst>
            <c:ext xmlns:c16="http://schemas.microsoft.com/office/drawing/2014/chart" uri="{C3380CC4-5D6E-409C-BE32-E72D297353CC}">
              <c16:uniqueId val="{00000001-4FFA-4A48-B0D7-A806A0C975C8}"/>
            </c:ext>
          </c:extLst>
        </c:ser>
        <c:ser>
          <c:idx val="1"/>
          <c:order val="1"/>
          <c:tx>
            <c:strRef>
              <c:f>Graficos!$Q$2</c:f>
              <c:strCache>
                <c:ptCount val="1"/>
                <c:pt idx="0">
                  <c:v>Jardim/Poda [%]</c:v>
                </c:pt>
              </c:strCache>
            </c:strRef>
          </c:tx>
          <c:spPr>
            <a:ln w="28575" cap="rnd">
              <a:solidFill>
                <a:schemeClr val="accent5"/>
              </a:solidFill>
              <a:round/>
            </a:ln>
            <a:effectLst/>
          </c:spPr>
          <c:marker>
            <c:symbol val="circle"/>
            <c:size val="5"/>
            <c:spPr>
              <a:solidFill>
                <a:schemeClr val="bg1"/>
              </a:solidFill>
              <a:ln w="9525">
                <a:solidFill>
                  <a:schemeClr val="accent5"/>
                </a:solidFill>
              </a:ln>
              <a:effectLst/>
            </c:spPr>
          </c:marker>
          <c:cat>
            <c:strRef>
              <c:f>Graficos!$O$3</c:f>
              <c:strCache>
                <c:ptCount val="1"/>
                <c:pt idx="0">
                  <c:v>Total Geral</c:v>
                </c:pt>
              </c:strCache>
            </c:strRef>
          </c:cat>
          <c:val>
            <c:numRef>
              <c:f>Graficos!$Q$3</c:f>
              <c:numCache>
                <c:formatCode>General</c:formatCode>
                <c:ptCount val="1"/>
              </c:numCache>
            </c:numRef>
          </c:val>
          <c:smooth val="0"/>
          <c:extLst>
            <c:ext xmlns:c16="http://schemas.microsoft.com/office/drawing/2014/chart" uri="{C3380CC4-5D6E-409C-BE32-E72D297353CC}">
              <c16:uniqueId val="{00000002-4FFA-4A48-B0D7-A806A0C975C8}"/>
            </c:ext>
          </c:extLst>
        </c:ser>
        <c:ser>
          <c:idx val="2"/>
          <c:order val="2"/>
          <c:tx>
            <c:strRef>
              <c:f>Graficos!$R$2</c:f>
              <c:strCache>
                <c:ptCount val="1"/>
                <c:pt idx="0">
                  <c:v>Papel [%]</c:v>
                </c:pt>
              </c:strCache>
            </c:strRef>
          </c:tx>
          <c:spPr>
            <a:ln w="28575" cap="rnd">
              <a:solidFill>
                <a:schemeClr val="accent2">
                  <a:lumMod val="50000"/>
                </a:schemeClr>
              </a:solidFill>
              <a:round/>
            </a:ln>
            <a:effectLst/>
          </c:spPr>
          <c:marker>
            <c:symbol val="circle"/>
            <c:size val="5"/>
            <c:spPr>
              <a:solidFill>
                <a:schemeClr val="bg1"/>
              </a:solidFill>
              <a:ln w="9525">
                <a:solidFill>
                  <a:schemeClr val="accent2">
                    <a:lumMod val="50000"/>
                  </a:schemeClr>
                </a:solidFill>
              </a:ln>
              <a:effectLst/>
            </c:spPr>
          </c:marker>
          <c:cat>
            <c:strRef>
              <c:f>Graficos!$O$3</c:f>
              <c:strCache>
                <c:ptCount val="1"/>
                <c:pt idx="0">
                  <c:v>Total Geral</c:v>
                </c:pt>
              </c:strCache>
            </c:strRef>
          </c:cat>
          <c:val>
            <c:numRef>
              <c:f>Graficos!$R$3</c:f>
              <c:numCache>
                <c:formatCode>General</c:formatCode>
                <c:ptCount val="1"/>
              </c:numCache>
            </c:numRef>
          </c:val>
          <c:smooth val="0"/>
          <c:extLst>
            <c:ext xmlns:c16="http://schemas.microsoft.com/office/drawing/2014/chart" uri="{C3380CC4-5D6E-409C-BE32-E72D297353CC}">
              <c16:uniqueId val="{00000003-4FFA-4A48-B0D7-A806A0C975C8}"/>
            </c:ext>
          </c:extLst>
        </c:ser>
        <c:ser>
          <c:idx val="3"/>
          <c:order val="3"/>
          <c:tx>
            <c:strRef>
              <c:f>Graficos!$S$2</c:f>
              <c:strCache>
                <c:ptCount val="1"/>
                <c:pt idx="0">
                  <c:v>Madeira [%]</c:v>
                </c:pt>
              </c:strCache>
            </c:strRef>
          </c:tx>
          <c:spPr>
            <a:ln w="28575" cap="rnd">
              <a:solidFill>
                <a:schemeClr val="accent4"/>
              </a:solidFill>
              <a:round/>
            </a:ln>
            <a:effectLst/>
          </c:spPr>
          <c:marker>
            <c:symbol val="circle"/>
            <c:size val="5"/>
            <c:spPr>
              <a:solidFill>
                <a:sysClr val="window" lastClr="FFFFFF"/>
              </a:solidFill>
              <a:ln w="9525">
                <a:solidFill>
                  <a:schemeClr val="accent4"/>
                </a:solidFill>
              </a:ln>
              <a:effectLst/>
            </c:spPr>
          </c:marker>
          <c:cat>
            <c:strRef>
              <c:f>Graficos!$O$3</c:f>
              <c:strCache>
                <c:ptCount val="1"/>
                <c:pt idx="0">
                  <c:v>Total Geral</c:v>
                </c:pt>
              </c:strCache>
            </c:strRef>
          </c:cat>
          <c:val>
            <c:numRef>
              <c:f>Graficos!$S$3</c:f>
              <c:numCache>
                <c:formatCode>General</c:formatCode>
                <c:ptCount val="1"/>
              </c:numCache>
            </c:numRef>
          </c:val>
          <c:smooth val="0"/>
          <c:extLst>
            <c:ext xmlns:c16="http://schemas.microsoft.com/office/drawing/2014/chart" uri="{C3380CC4-5D6E-409C-BE32-E72D297353CC}">
              <c16:uniqueId val="{00000004-4FFA-4A48-B0D7-A806A0C975C8}"/>
            </c:ext>
          </c:extLst>
        </c:ser>
        <c:ser>
          <c:idx val="4"/>
          <c:order val="4"/>
          <c:tx>
            <c:strRef>
              <c:f>Graficos!$T$2</c:f>
              <c:strCache>
                <c:ptCount val="1"/>
                <c:pt idx="0">
                  <c:v>Têxtil [%]</c:v>
                </c:pt>
              </c:strCache>
            </c:strRef>
          </c:tx>
          <c:spPr>
            <a:ln w="28575" cap="rnd">
              <a:solidFill>
                <a:srgbClr val="D6BBEB"/>
              </a:solidFill>
              <a:round/>
            </a:ln>
            <a:effectLst/>
          </c:spPr>
          <c:marker>
            <c:symbol val="circle"/>
            <c:size val="5"/>
            <c:spPr>
              <a:solidFill>
                <a:schemeClr val="bg1"/>
              </a:solidFill>
              <a:ln w="9525">
                <a:solidFill>
                  <a:srgbClr val="D6BBEB"/>
                </a:solidFill>
              </a:ln>
              <a:effectLst/>
            </c:spPr>
          </c:marker>
          <c:cat>
            <c:strRef>
              <c:f>Graficos!$O$3</c:f>
              <c:strCache>
                <c:ptCount val="1"/>
                <c:pt idx="0">
                  <c:v>Total Geral</c:v>
                </c:pt>
              </c:strCache>
            </c:strRef>
          </c:cat>
          <c:val>
            <c:numRef>
              <c:f>Graficos!$T$3</c:f>
              <c:numCache>
                <c:formatCode>General</c:formatCode>
                <c:ptCount val="1"/>
              </c:numCache>
            </c:numRef>
          </c:val>
          <c:smooth val="0"/>
          <c:extLst>
            <c:ext xmlns:c16="http://schemas.microsoft.com/office/drawing/2014/chart" uri="{C3380CC4-5D6E-409C-BE32-E72D297353CC}">
              <c16:uniqueId val="{00000005-4FFA-4A48-B0D7-A806A0C975C8}"/>
            </c:ext>
          </c:extLst>
        </c:ser>
        <c:ser>
          <c:idx val="10"/>
          <c:order val="10"/>
          <c:tx>
            <c:strRef>
              <c:f>Graficos!$Z$2</c:f>
              <c:strCache>
                <c:ptCount val="1"/>
                <c:pt idx="0">
                  <c:v>Plásticos e inertes [%]</c:v>
                </c:pt>
              </c:strCache>
            </c:strRef>
          </c:tx>
          <c:spPr>
            <a:ln w="28575" cap="rnd">
              <a:solidFill>
                <a:schemeClr val="bg1">
                  <a:lumMod val="85000"/>
                </a:schemeClr>
              </a:solidFill>
              <a:round/>
            </a:ln>
            <a:effectLst/>
          </c:spPr>
          <c:marker>
            <c:symbol val="circle"/>
            <c:size val="5"/>
            <c:spPr>
              <a:solidFill>
                <a:schemeClr val="bg1"/>
              </a:solidFill>
              <a:ln w="9525">
                <a:solidFill>
                  <a:schemeClr val="bg1">
                    <a:lumMod val="85000"/>
                  </a:schemeClr>
                </a:solidFill>
              </a:ln>
              <a:effectLst/>
            </c:spPr>
          </c:marker>
          <c:cat>
            <c:strRef>
              <c:f>Graficos!$O$3</c:f>
              <c:strCache>
                <c:ptCount val="1"/>
                <c:pt idx="0">
                  <c:v>Total Geral</c:v>
                </c:pt>
              </c:strCache>
            </c:strRef>
          </c:cat>
          <c:val>
            <c:numRef>
              <c:f>Graficos!$Z$3</c:f>
              <c:numCache>
                <c:formatCode>General</c:formatCode>
                <c:ptCount val="1"/>
              </c:numCache>
            </c:numRef>
          </c:val>
          <c:smooth val="0"/>
          <c:extLst>
            <c:ext xmlns:c16="http://schemas.microsoft.com/office/drawing/2014/chart" uri="{C3380CC4-5D6E-409C-BE32-E72D297353CC}">
              <c16:uniqueId val="{00000005-7CEC-42C0-A92D-7B70E2FAFE3C}"/>
            </c:ext>
          </c:extLst>
        </c:ser>
        <c:dLbls>
          <c:showLegendKey val="0"/>
          <c:showVal val="0"/>
          <c:showCatName val="0"/>
          <c:showSerName val="0"/>
          <c:showPercent val="0"/>
          <c:showBubbleSize val="0"/>
        </c:dLbls>
        <c:marker val="1"/>
        <c:smooth val="0"/>
        <c:axId val="118643200"/>
        <c:axId val="110203392"/>
      </c:lineChart>
      <c:catAx>
        <c:axId val="11864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0202816"/>
        <c:crosses val="autoZero"/>
        <c:auto val="1"/>
        <c:lblAlgn val="ctr"/>
        <c:lblOffset val="100"/>
        <c:noMultiLvlLbl val="0"/>
      </c:catAx>
      <c:valAx>
        <c:axId val="1102028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pt-BR"/>
                  <a:t>Gg de CH4</a:t>
                </a:r>
              </a:p>
            </c:rich>
          </c:tx>
          <c:layout>
            <c:manualLayout>
              <c:xMode val="edge"/>
              <c:yMode val="edge"/>
              <c:x val="2.9684196312400415E-3"/>
              <c:y val="0.50629026335235905"/>
            </c:manualLayout>
          </c:layout>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8643712"/>
        <c:crosses val="autoZero"/>
        <c:crossBetween val="between"/>
      </c:valAx>
      <c:valAx>
        <c:axId val="110203392"/>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8643200"/>
        <c:crosses val="max"/>
        <c:crossBetween val="between"/>
      </c:valAx>
      <c:catAx>
        <c:axId val="118643200"/>
        <c:scaling>
          <c:orientation val="minMax"/>
        </c:scaling>
        <c:delete val="1"/>
        <c:axPos val="b"/>
        <c:numFmt formatCode="General" sourceLinked="1"/>
        <c:majorTickMark val="out"/>
        <c:minorTickMark val="none"/>
        <c:tickLblPos val="nextTo"/>
        <c:crossAx val="110203392"/>
        <c:crosses val="autoZero"/>
        <c:auto val="1"/>
        <c:lblAlgn val="ctr"/>
        <c:lblOffset val="100"/>
        <c:noMultiLvlLbl val="0"/>
      </c:catAx>
      <c:spPr>
        <a:noFill/>
        <a:ln>
          <a:noFill/>
        </a:ln>
        <a:effectLst/>
      </c:spPr>
    </c:plotArea>
    <c:legend>
      <c:legendPos val="t"/>
      <c:layout>
        <c:manualLayout>
          <c:xMode val="edge"/>
          <c:yMode val="edge"/>
          <c:x val="0.22002011543723893"/>
          <c:y val="2.7229759946374901E-2"/>
          <c:w val="0.69289577714859873"/>
          <c:h val="0.215830046962295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[Protegeer.xlsm]Graficos!Tabela dinâmica1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Metano</a:t>
            </a:r>
            <a:r>
              <a:rPr lang="pt-BR" baseline="0"/>
              <a:t> Emitido x Metano Recuperado</a:t>
            </a:r>
            <a:endParaRPr lang="pt-BR"/>
          </a:p>
        </c:rich>
      </c:tx>
      <c:layout>
        <c:manualLayout>
          <c:xMode val="edge"/>
          <c:yMode val="edge"/>
          <c:x val="6.1699025167523541E-2"/>
          <c:y val="4.1184626581007827E-2"/>
        </c:manualLayout>
      </c:layout>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4">
              <a:lumMod val="40000"/>
              <a:lumOff val="60000"/>
            </a:schemeClr>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lumMod val="60000"/>
              <a:lumOff val="40000"/>
            </a:schemeClr>
          </a:solidFill>
          <a:ln w="25400">
            <a:noFill/>
          </a:ln>
          <a:effectLst/>
        </c:spPr>
        <c:marker>
          <c:symbol val="none"/>
        </c:marker>
        <c:dLbl>
          <c:idx val="0"/>
          <c:delete val="1"/>
          <c:extLst>
            <c:ext xmlns:c15="http://schemas.microsoft.com/office/drawing/2012/chart" uri="{CE6537A1-D6FC-4f65-9D91-7224C49458BB}"/>
          </c:extLst>
        </c:dLbl>
      </c:pivotFmt>
      <c:pivotFmt>
        <c:idx val="4"/>
        <c:spPr>
          <a:solidFill>
            <a:schemeClr val="accent4">
              <a:lumMod val="40000"/>
              <a:lumOff val="60000"/>
            </a:schemeClr>
          </a:solidFill>
          <a:ln>
            <a:noFill/>
          </a:ln>
          <a:effectLst/>
        </c:spPr>
        <c:marker>
          <c:symbol val="none"/>
        </c:marker>
      </c:pivotFmt>
      <c:pivotFmt>
        <c:idx val="5"/>
        <c:spPr>
          <a:solidFill>
            <a:schemeClr val="accent1">
              <a:lumMod val="60000"/>
              <a:lumOff val="40000"/>
            </a:schemeClr>
          </a:solidFill>
          <a:ln>
            <a:noFill/>
          </a:ln>
          <a:effectLst/>
        </c:spPr>
        <c:marker>
          <c:symbol val="none"/>
        </c:marker>
      </c:pivotFmt>
      <c:pivotFmt>
        <c:idx val="6"/>
        <c:spPr>
          <a:solidFill>
            <a:schemeClr val="accent4">
              <a:lumMod val="20000"/>
              <a:lumOff val="80000"/>
            </a:schemeClr>
          </a:solidFill>
          <a:ln w="25400">
            <a:noFill/>
          </a:ln>
        </c:spPr>
        <c:marker>
          <c:symbol val="none"/>
        </c:marker>
      </c:pivotFmt>
      <c:pivotFmt>
        <c:idx val="7"/>
        <c:spPr>
          <a:solidFill>
            <a:schemeClr val="accent1">
              <a:lumMod val="40000"/>
              <a:lumOff val="60000"/>
            </a:schemeClr>
          </a:solidFill>
          <a:ln w="25400">
            <a:noFill/>
          </a:ln>
        </c:spPr>
        <c:marker>
          <c:symbol val="none"/>
        </c:marker>
      </c:pivotFmt>
      <c:pivotFmt>
        <c:idx val="8"/>
        <c:spPr>
          <a:solidFill>
            <a:schemeClr val="accent4">
              <a:lumMod val="20000"/>
              <a:lumOff val="80000"/>
            </a:schemeClr>
          </a:solidFill>
        </c:spPr>
        <c:marker>
          <c:symbol val="none"/>
        </c:marker>
      </c:pivotFmt>
    </c:pivotFmts>
    <c:plotArea>
      <c:layout>
        <c:manualLayout>
          <c:layoutTarget val="inner"/>
          <c:xMode val="edge"/>
          <c:yMode val="edge"/>
          <c:x val="8.9144635076465056E-2"/>
          <c:y val="0.24667537245790364"/>
          <c:w val="0.83681568949383323"/>
          <c:h val="0.65274199217659457"/>
        </c:manualLayout>
      </c:layout>
      <c:areaChart>
        <c:grouping val="stacked"/>
        <c:varyColors val="0"/>
        <c:ser>
          <c:idx val="0"/>
          <c:order val="0"/>
          <c:tx>
            <c:strRef>
              <c:f>Graficos!$AF$2</c:f>
              <c:strCache>
                <c:ptCount val="1"/>
                <c:pt idx="0">
                  <c:v>Metano Emitido Líquido [Gg]</c:v>
                </c:pt>
              </c:strCache>
            </c:strRef>
          </c:tx>
          <c:spPr>
            <a:solidFill>
              <a:schemeClr val="accent4">
                <a:lumMod val="20000"/>
                <a:lumOff val="80000"/>
              </a:schemeClr>
            </a:solidFill>
          </c:spPr>
          <c:cat>
            <c:strRef>
              <c:f>Graficos!$AE$3</c:f>
              <c:strCache>
                <c:ptCount val="1"/>
                <c:pt idx="0">
                  <c:v>Total Geral</c:v>
                </c:pt>
              </c:strCache>
            </c:strRef>
          </c:cat>
          <c:val>
            <c:numRef>
              <c:f>Graficos!$AF$3</c:f>
              <c:numCache>
                <c:formatCode>General</c:formatCode>
                <c:ptCount val="1"/>
              </c:numCache>
            </c:numRef>
          </c:val>
          <c:extLst>
            <c:ext xmlns:c16="http://schemas.microsoft.com/office/drawing/2014/chart" uri="{C3380CC4-5D6E-409C-BE32-E72D297353CC}">
              <c16:uniqueId val="{00000000-D8EB-4CD4-BC4E-9AF92A1696C4}"/>
            </c:ext>
          </c:extLst>
        </c:ser>
        <c:ser>
          <c:idx val="1"/>
          <c:order val="1"/>
          <c:tx>
            <c:strRef>
              <c:f>Graficos!$AG$2</c:f>
              <c:strCache>
                <c:ptCount val="1"/>
                <c:pt idx="0">
                  <c:v>Metano Recuperado [Gg]</c:v>
                </c:pt>
              </c:strCache>
            </c:strRef>
          </c:tx>
          <c:spPr>
            <a:solidFill>
              <a:schemeClr val="accent1">
                <a:lumMod val="40000"/>
                <a:lumOff val="60000"/>
              </a:schemeClr>
            </a:solidFill>
            <a:ln w="25400">
              <a:noFill/>
            </a:ln>
          </c:spPr>
          <c:cat>
            <c:strRef>
              <c:f>Graficos!$AE$3</c:f>
              <c:strCache>
                <c:ptCount val="1"/>
                <c:pt idx="0">
                  <c:v>Total Geral</c:v>
                </c:pt>
              </c:strCache>
            </c:strRef>
          </c:cat>
          <c:val>
            <c:numRef>
              <c:f>Graficos!$AG$3</c:f>
              <c:numCache>
                <c:formatCode>General</c:formatCode>
                <c:ptCount val="1"/>
              </c:numCache>
            </c:numRef>
          </c:val>
          <c:extLst>
            <c:ext xmlns:c16="http://schemas.microsoft.com/office/drawing/2014/chart" uri="{C3380CC4-5D6E-409C-BE32-E72D297353CC}">
              <c16:uniqueId val="{00000001-D8EB-4CD4-BC4E-9AF92A1696C4}"/>
            </c:ext>
          </c:extLst>
        </c:ser>
        <c:dLbls>
          <c:showLegendKey val="0"/>
          <c:showVal val="0"/>
          <c:showCatName val="0"/>
          <c:showSerName val="0"/>
          <c:showPercent val="0"/>
          <c:showBubbleSize val="0"/>
        </c:dLbls>
        <c:axId val="118644224"/>
        <c:axId val="110204544"/>
      </c:areaChart>
      <c:catAx>
        <c:axId val="1186442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0204544"/>
        <c:crosses val="autoZero"/>
        <c:auto val="1"/>
        <c:lblAlgn val="ctr"/>
        <c:lblOffset val="100"/>
        <c:noMultiLvlLbl val="0"/>
      </c:catAx>
      <c:valAx>
        <c:axId val="110204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pt-BR"/>
                  <a:t>Gg</a:t>
                </a:r>
                <a:r>
                  <a:rPr lang="pt-BR" baseline="0"/>
                  <a:t> de CH4</a:t>
                </a:r>
                <a:endParaRPr lang="pt-BR"/>
              </a:p>
            </c:rich>
          </c:tx>
          <c:layout>
            <c:manualLayout>
              <c:xMode val="edge"/>
              <c:yMode val="edge"/>
              <c:x val="9.697169878461788E-3"/>
              <c:y val="0.49697269187279375"/>
            </c:manualLayout>
          </c:layout>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8644224"/>
        <c:crosses val="autoZero"/>
        <c:crossBetween val="midCat"/>
      </c:valAx>
      <c:spPr>
        <a:noFill/>
        <a:ln>
          <a:noFill/>
        </a:ln>
        <a:effectLst/>
      </c:spPr>
    </c:plotArea>
    <c:legend>
      <c:legendPos val="t"/>
      <c:layout>
        <c:manualLayout>
          <c:xMode val="edge"/>
          <c:yMode val="edge"/>
          <c:x val="0.45736807505613863"/>
          <c:y val="7.3708860646130858E-2"/>
          <c:w val="0.43558686254115558"/>
          <c:h val="5.092567950331340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[Protegeer.xlsm]graf!Tabela dinâmica2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400"/>
              <a:t>Contribuição</a:t>
            </a:r>
            <a:r>
              <a:rPr lang="pt-BR" sz="1400" baseline="0"/>
              <a:t> por tipo de disposição</a:t>
            </a:r>
            <a:endParaRPr lang="pt-BR" sz="1400"/>
          </a:p>
        </c:rich>
      </c:tx>
      <c:layout>
        <c:manualLayout>
          <c:xMode val="edge"/>
          <c:yMode val="edge"/>
          <c:x val="2.4418422224005955E-2"/>
          <c:y val="5.021306067109679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6"/>
          </a:solidFill>
          <a:ln>
            <a:noFill/>
          </a:ln>
          <a:effectLst/>
        </c:spPr>
        <c:marker>
          <c:symbol val="none"/>
        </c:marker>
      </c:pivotFmt>
      <c:pivotFmt>
        <c:idx val="22"/>
        <c:spPr>
          <a:solidFill>
            <a:schemeClr val="accent2"/>
          </a:solidFill>
          <a:ln>
            <a:noFill/>
          </a:ln>
          <a:effectLst/>
        </c:spPr>
        <c:marker>
          <c:symbol val="none"/>
        </c:marker>
      </c:pivotFmt>
      <c:pivotFmt>
        <c:idx val="23"/>
        <c:spPr>
          <a:solidFill>
            <a:srgbClr val="C00000"/>
          </a:solidFill>
          <a:ln>
            <a:noFill/>
          </a:ln>
          <a:effectLst/>
        </c:spPr>
        <c:marker>
          <c:symbol val="none"/>
        </c:marker>
      </c:pivotFmt>
      <c:pivotFmt>
        <c:idx val="24"/>
        <c:spPr>
          <a:solidFill>
            <a:schemeClr val="accent4"/>
          </a:solidFill>
          <a:ln>
            <a:noFill/>
          </a:ln>
          <a:effectLst/>
        </c:spPr>
        <c:marker>
          <c:symbol val="none"/>
        </c:marker>
      </c:pivotFmt>
      <c:pivotFmt>
        <c:idx val="25"/>
        <c:spPr>
          <a:solidFill>
            <a:schemeClr val="accent5"/>
          </a:solidFill>
          <a:ln>
            <a:noFill/>
          </a:ln>
          <a:effectLst/>
        </c:spPr>
        <c:marker>
          <c:symbol val="none"/>
        </c:marker>
      </c:pivotFmt>
    </c:pivotFmts>
    <c:plotArea>
      <c:layout>
        <c:manualLayout>
          <c:layoutTarget val="inner"/>
          <c:xMode val="edge"/>
          <c:yMode val="edge"/>
          <c:x val="5.7298773991161817E-2"/>
          <c:y val="0.17579874064669462"/>
          <c:w val="0.9219709627923679"/>
          <c:h val="0.73415462501505269"/>
        </c:manualLayout>
      </c:layout>
      <c:barChart>
        <c:barDir val="col"/>
        <c:grouping val="percentStacked"/>
        <c:varyColors val="0"/>
        <c:dLbls>
          <c:showLegendKey val="0"/>
          <c:showVal val="0"/>
          <c:showCatName val="0"/>
          <c:showSerName val="0"/>
          <c:showPercent val="0"/>
          <c:showBubbleSize val="0"/>
        </c:dLbls>
        <c:gapWidth val="219"/>
        <c:overlap val="100"/>
        <c:axId val="612875776"/>
        <c:axId val="612925440"/>
      </c:barChart>
      <c:catAx>
        <c:axId val="612875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2925440"/>
        <c:crosses val="autoZero"/>
        <c:auto val="1"/>
        <c:lblAlgn val="ctr"/>
        <c:lblOffset val="100"/>
        <c:noMultiLvlLbl val="0"/>
      </c:catAx>
      <c:valAx>
        <c:axId val="61292544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2875776"/>
        <c:crosses val="autoZero"/>
        <c:crossBetween val="between"/>
      </c:valAx>
      <c:spPr>
        <a:noFill/>
        <a:ln>
          <a:noFill/>
        </a:ln>
        <a:effectLst/>
      </c:spPr>
    </c:plotArea>
    <c:legend>
      <c:legendPos val="t"/>
      <c:layout>
        <c:manualLayout>
          <c:xMode val="edge"/>
          <c:yMode val="edge"/>
          <c:x val="0.43855688677261306"/>
          <c:y val="3.343745466538367E-2"/>
          <c:w val="0.48331109988103799"/>
          <c:h val="0.107913094457372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paperSize="9" orientation="landscape" horizontalDpi="1200" verticalDpi="1200"/>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[Protegeer.xlsm]graf!Tabela dinâmica4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Quantidade</a:t>
            </a:r>
            <a:r>
              <a:rPr lang="pt-BR" baseline="0"/>
              <a:t> de Metano Emitido </a:t>
            </a:r>
          </a:p>
          <a:p>
            <a:pPr>
              <a:defRPr/>
            </a:pPr>
            <a:r>
              <a:rPr lang="pt-BR" baseline="0"/>
              <a:t>e Recuperado</a:t>
            </a:r>
            <a:endParaRPr lang="pt-BR"/>
          </a:p>
        </c:rich>
      </c:tx>
      <c:layout>
        <c:manualLayout>
          <c:xMode val="edge"/>
          <c:yMode val="edge"/>
          <c:x val="1.9998166127214455E-2"/>
          <c:y val="2.047845421423534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gradFill>
            <a:gsLst>
              <a:gs pos="0">
                <a:srgbClr val="FFD85D"/>
              </a:gs>
              <a:gs pos="89000">
                <a:srgbClr val="FDFCC7"/>
              </a:gs>
              <a:gs pos="42000">
                <a:srgbClr val="F1ECA7"/>
              </a:gs>
              <a:gs pos="73000">
                <a:srgbClr val="FDFCC7"/>
              </a:gs>
            </a:gsLst>
            <a:lin ang="5400000" scaled="1"/>
          </a:gradFill>
          <a:ln w="12700">
            <a:solidFill>
              <a:schemeClr val="tx1"/>
            </a:solidFill>
            <a:prstDash val="solid"/>
          </a:ln>
          <a:effectLst/>
        </c:spPr>
        <c:marker>
          <c:symbol val="none"/>
        </c:marker>
      </c:pivotFmt>
      <c:pivotFmt>
        <c:idx val="6"/>
        <c:spPr>
          <a:gradFill flip="none" rotWithShape="1">
            <a:gsLst>
              <a:gs pos="0">
                <a:schemeClr val="accent1">
                  <a:lumMod val="60000"/>
                  <a:lumOff val="40000"/>
                  <a:shade val="30000"/>
                  <a:satMod val="115000"/>
                </a:schemeClr>
              </a:gs>
              <a:gs pos="50000">
                <a:srgbClr val="BACEE0"/>
              </a:gs>
              <a:gs pos="100000">
                <a:srgbClr val="226EB4"/>
              </a:gs>
            </a:gsLst>
            <a:lin ang="0" scaled="1"/>
            <a:tileRect/>
          </a:gradFill>
          <a:ln w="12700">
            <a:solidFill>
              <a:sysClr val="windowText" lastClr="000000"/>
            </a:solid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w="25400">
            <a:noFill/>
          </a:ln>
          <a:effectLst/>
        </c:spPr>
        <c:marker>
          <c:symbol val="none"/>
        </c:marker>
      </c:pivotFmt>
    </c:pivotFmts>
    <c:plotArea>
      <c:layout>
        <c:manualLayout>
          <c:layoutTarget val="inner"/>
          <c:xMode val="edge"/>
          <c:yMode val="edge"/>
          <c:x val="9.1914260717410323E-2"/>
          <c:y val="0.18965332458442694"/>
          <c:w val="0.87753018372703417"/>
          <c:h val="0.66935950714494008"/>
        </c:manualLayout>
      </c:layout>
      <c:areaChart>
        <c:grouping val="stacked"/>
        <c:varyColors val="0"/>
        <c:ser>
          <c:idx val="0"/>
          <c:order val="0"/>
          <c:tx>
            <c:strRef>
              <c:f>graf!$B$1</c:f>
              <c:strCache>
                <c:ptCount val="1"/>
                <c:pt idx="0">
                  <c:v>Soma de Metano Recuperado</c:v>
                </c:pt>
              </c:strCache>
            </c:strRef>
          </c:tx>
          <c:spPr>
            <a:solidFill>
              <a:schemeClr val="accent1"/>
            </a:solidFill>
            <a:ln>
              <a:noFill/>
            </a:ln>
            <a:effectLst/>
          </c:spPr>
          <c:cat>
            <c:strRef>
              <c:f>graf!$A$2</c:f>
              <c:strCache>
                <c:ptCount val="1"/>
                <c:pt idx="0">
                  <c:v>Total Geral</c:v>
                </c:pt>
              </c:strCache>
            </c:strRef>
          </c:cat>
          <c:val>
            <c:numRef>
              <c:f>graf!$B$2</c:f>
              <c:numCache>
                <c:formatCode>General</c:formatCode>
                <c:ptCount val="1"/>
              </c:numCache>
            </c:numRef>
          </c:val>
          <c:extLst>
            <c:ext xmlns:c16="http://schemas.microsoft.com/office/drawing/2014/chart" uri="{C3380CC4-5D6E-409C-BE32-E72D297353CC}">
              <c16:uniqueId val="{00000000-990D-4887-BE59-B8D56141DDAA}"/>
            </c:ext>
          </c:extLst>
        </c:ser>
        <c:ser>
          <c:idx val="1"/>
          <c:order val="1"/>
          <c:tx>
            <c:strRef>
              <c:f>graf!$C$1</c:f>
              <c:strCache>
                <c:ptCount val="1"/>
                <c:pt idx="0">
                  <c:v>Soma de Metano Emitido</c:v>
                </c:pt>
              </c:strCache>
            </c:strRef>
          </c:tx>
          <c:spPr>
            <a:solidFill>
              <a:schemeClr val="accent2"/>
            </a:solidFill>
            <a:ln w="25400">
              <a:noFill/>
            </a:ln>
            <a:effectLst/>
          </c:spPr>
          <c:cat>
            <c:strRef>
              <c:f>graf!$A$2</c:f>
              <c:strCache>
                <c:ptCount val="1"/>
                <c:pt idx="0">
                  <c:v>Total Geral</c:v>
                </c:pt>
              </c:strCache>
            </c:strRef>
          </c:cat>
          <c:val>
            <c:numRef>
              <c:f>graf!$C$2</c:f>
              <c:numCache>
                <c:formatCode>General</c:formatCode>
                <c:ptCount val="1"/>
              </c:numCache>
            </c:numRef>
          </c:val>
          <c:extLst>
            <c:ext xmlns:c16="http://schemas.microsoft.com/office/drawing/2014/chart" uri="{C3380CC4-5D6E-409C-BE32-E72D297353CC}">
              <c16:uniqueId val="{00000001-990D-4887-BE59-B8D56141DDAA}"/>
            </c:ext>
          </c:extLst>
        </c:ser>
        <c:dLbls>
          <c:showLegendKey val="0"/>
          <c:showVal val="0"/>
          <c:showCatName val="0"/>
          <c:showSerName val="0"/>
          <c:showPercent val="0"/>
          <c:showBubbleSize val="0"/>
        </c:dLbls>
        <c:axId val="613231104"/>
        <c:axId val="612927744"/>
      </c:areaChart>
      <c:catAx>
        <c:axId val="61323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2927744"/>
        <c:crosses val="autoZero"/>
        <c:auto val="1"/>
        <c:lblAlgn val="ctr"/>
        <c:lblOffset val="100"/>
        <c:noMultiLvlLbl val="0"/>
      </c:catAx>
      <c:valAx>
        <c:axId val="612927744"/>
        <c:scaling>
          <c:orientation val="minMax"/>
        </c:scaling>
        <c:delete val="0"/>
        <c:axPos val="l"/>
        <c:majorGridlines>
          <c:spPr>
            <a:ln w="9525" cap="flat" cmpd="sng" algn="ctr">
              <a:solidFill>
                <a:schemeClr val="tx1"/>
              </a:solidFill>
              <a:prstDash val="lgDashDotDot"/>
              <a:round/>
            </a:ln>
            <a:effectLst/>
          </c:spPr>
        </c:majorGridlines>
        <c:numFmt formatCode="0.00E+00" sourceLinked="0"/>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3231104"/>
        <c:crosses val="autoZero"/>
        <c:crossBetween val="midCat"/>
        <c:majorUnit val="500"/>
      </c:valAx>
      <c:spPr>
        <a:noFill/>
        <a:ln>
          <a:noFill/>
        </a:ln>
        <a:effectLst/>
      </c:spPr>
    </c:plotArea>
    <c:legend>
      <c:legendPos val="t"/>
      <c:layout>
        <c:manualLayout>
          <c:xMode val="edge"/>
          <c:yMode val="edge"/>
          <c:x val="0.50858721761788594"/>
          <c:y val="4.7692822324644668E-2"/>
          <c:w val="0.4151217486271554"/>
          <c:h val="5.695322035736011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[Protegeer.xlsm]graf!Tabela dinâmica7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Contribuição por tipo</a:t>
            </a:r>
          </a:p>
          <a:p>
            <a:pPr>
              <a:defRPr/>
            </a:pPr>
            <a:r>
              <a:rPr lang="pt-BR"/>
              <a:t> de resíduo</a:t>
            </a:r>
          </a:p>
        </c:rich>
      </c:tx>
      <c:layout>
        <c:manualLayout>
          <c:xMode val="edge"/>
          <c:yMode val="edge"/>
          <c:x val="2.1541612765048193E-2"/>
          <c:y val="2.39228591395682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rgbClr val="D6BBEB"/>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6">
              <a:lumMod val="40000"/>
              <a:lumOff val="60000"/>
            </a:schemeClr>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6">
              <a:lumMod val="75000"/>
            </a:schemeClr>
          </a:solidFill>
          <a:ln>
            <a:noFill/>
          </a:ln>
          <a:effectLst/>
        </c:spPr>
        <c:marker>
          <c:symbol val="none"/>
        </c:marker>
      </c:pivotFmt>
    </c:pivotFmts>
    <c:plotArea>
      <c:layout>
        <c:manualLayout>
          <c:layoutTarget val="inner"/>
          <c:xMode val="edge"/>
          <c:yMode val="edge"/>
          <c:x val="7.5919383072093852E-2"/>
          <c:y val="0.16423083164092783"/>
          <c:w val="0.90408710587415653"/>
          <c:h val="0.75648789823554785"/>
        </c:manualLayout>
      </c:layout>
      <c:barChart>
        <c:barDir val="col"/>
        <c:grouping val="percentStacked"/>
        <c:varyColors val="0"/>
        <c:ser>
          <c:idx val="0"/>
          <c:order val="0"/>
          <c:tx>
            <c:strRef>
              <c:f>graf!$V$1</c:f>
              <c:strCache>
                <c:ptCount val="1"/>
                <c:pt idx="0">
                  <c:v>Resíduos Orgânicos</c:v>
                </c:pt>
              </c:strCache>
            </c:strRef>
          </c:tx>
          <c:spPr>
            <a:solidFill>
              <a:srgbClr val="D6BBEB"/>
            </a:solidFill>
            <a:ln>
              <a:noFill/>
            </a:ln>
            <a:effectLst/>
          </c:spPr>
          <c:invertIfNegative val="0"/>
          <c:cat>
            <c:strRef>
              <c:f>graf!$U$2</c:f>
              <c:strCache>
                <c:ptCount val="1"/>
                <c:pt idx="0">
                  <c:v>Total Geral</c:v>
                </c:pt>
              </c:strCache>
            </c:strRef>
          </c:cat>
          <c:val>
            <c:numRef>
              <c:f>graf!$V$2</c:f>
              <c:numCache>
                <c:formatCode>0.00%</c:formatCode>
                <c:ptCount val="1"/>
              </c:numCache>
            </c:numRef>
          </c:val>
          <c:extLst>
            <c:ext xmlns:c16="http://schemas.microsoft.com/office/drawing/2014/chart" uri="{C3380CC4-5D6E-409C-BE32-E72D297353CC}">
              <c16:uniqueId val="{00000000-5A71-4227-A552-265F0339F8B5}"/>
            </c:ext>
          </c:extLst>
        </c:ser>
        <c:ser>
          <c:idx val="1"/>
          <c:order val="1"/>
          <c:tx>
            <c:strRef>
              <c:f>graf!$W$1</c:f>
              <c:strCache>
                <c:ptCount val="1"/>
                <c:pt idx="0">
                  <c:v>Resíduos de Poda/Jardim</c:v>
                </c:pt>
              </c:strCache>
            </c:strRef>
          </c:tx>
          <c:spPr>
            <a:solidFill>
              <a:schemeClr val="accent2"/>
            </a:solidFill>
            <a:ln>
              <a:noFill/>
            </a:ln>
            <a:effectLst/>
          </c:spPr>
          <c:invertIfNegative val="0"/>
          <c:cat>
            <c:strRef>
              <c:f>graf!$U$2</c:f>
              <c:strCache>
                <c:ptCount val="1"/>
                <c:pt idx="0">
                  <c:v>Total Geral</c:v>
                </c:pt>
              </c:strCache>
            </c:strRef>
          </c:cat>
          <c:val>
            <c:numRef>
              <c:f>graf!$W$2</c:f>
              <c:numCache>
                <c:formatCode>General</c:formatCode>
                <c:ptCount val="1"/>
              </c:numCache>
            </c:numRef>
          </c:val>
          <c:extLst>
            <c:ext xmlns:c16="http://schemas.microsoft.com/office/drawing/2014/chart" uri="{C3380CC4-5D6E-409C-BE32-E72D297353CC}">
              <c16:uniqueId val="{00000001-5A71-4227-A552-265F0339F8B5}"/>
            </c:ext>
          </c:extLst>
        </c:ser>
        <c:ser>
          <c:idx val="2"/>
          <c:order val="2"/>
          <c:tx>
            <c:strRef>
              <c:f>graf!$X$1</c:f>
              <c:strCache>
                <c:ptCount val="1"/>
                <c:pt idx="0">
                  <c:v>Papel</c:v>
                </c:pt>
              </c:strCache>
            </c:strRef>
          </c:tx>
          <c:spPr>
            <a:solidFill>
              <a:schemeClr val="accent6">
                <a:lumMod val="40000"/>
                <a:lumOff val="60000"/>
              </a:schemeClr>
            </a:solidFill>
            <a:ln>
              <a:noFill/>
            </a:ln>
            <a:effectLst/>
          </c:spPr>
          <c:invertIfNegative val="0"/>
          <c:cat>
            <c:strRef>
              <c:f>graf!$U$2</c:f>
              <c:strCache>
                <c:ptCount val="1"/>
                <c:pt idx="0">
                  <c:v>Total Geral</c:v>
                </c:pt>
              </c:strCache>
            </c:strRef>
          </c:cat>
          <c:val>
            <c:numRef>
              <c:f>graf!$X$2</c:f>
              <c:numCache>
                <c:formatCode>General</c:formatCode>
                <c:ptCount val="1"/>
              </c:numCache>
            </c:numRef>
          </c:val>
          <c:extLst>
            <c:ext xmlns:c16="http://schemas.microsoft.com/office/drawing/2014/chart" uri="{C3380CC4-5D6E-409C-BE32-E72D297353CC}">
              <c16:uniqueId val="{00000002-5A71-4227-A552-265F0339F8B5}"/>
            </c:ext>
          </c:extLst>
        </c:ser>
        <c:ser>
          <c:idx val="3"/>
          <c:order val="3"/>
          <c:tx>
            <c:strRef>
              <c:f>graf!$Y$1</c:f>
              <c:strCache>
                <c:ptCount val="1"/>
                <c:pt idx="0">
                  <c:v>Madeira</c:v>
                </c:pt>
              </c:strCache>
            </c:strRef>
          </c:tx>
          <c:spPr>
            <a:solidFill>
              <a:schemeClr val="accent4"/>
            </a:solidFill>
            <a:ln>
              <a:noFill/>
            </a:ln>
            <a:effectLst/>
          </c:spPr>
          <c:invertIfNegative val="0"/>
          <c:cat>
            <c:strRef>
              <c:f>graf!$U$2</c:f>
              <c:strCache>
                <c:ptCount val="1"/>
                <c:pt idx="0">
                  <c:v>Total Geral</c:v>
                </c:pt>
              </c:strCache>
            </c:strRef>
          </c:cat>
          <c:val>
            <c:numRef>
              <c:f>graf!$Y$2</c:f>
              <c:numCache>
                <c:formatCode>General</c:formatCode>
                <c:ptCount val="1"/>
              </c:numCache>
            </c:numRef>
          </c:val>
          <c:extLst>
            <c:ext xmlns:c16="http://schemas.microsoft.com/office/drawing/2014/chart" uri="{C3380CC4-5D6E-409C-BE32-E72D297353CC}">
              <c16:uniqueId val="{00000003-5A71-4227-A552-265F0339F8B5}"/>
            </c:ext>
          </c:extLst>
        </c:ser>
        <c:ser>
          <c:idx val="4"/>
          <c:order val="4"/>
          <c:tx>
            <c:strRef>
              <c:f>graf!$Z$1</c:f>
              <c:strCache>
                <c:ptCount val="1"/>
                <c:pt idx="0">
                  <c:v>Têxtil (Roupas)</c:v>
                </c:pt>
              </c:strCache>
            </c:strRef>
          </c:tx>
          <c:spPr>
            <a:solidFill>
              <a:schemeClr val="accent5"/>
            </a:solidFill>
            <a:ln>
              <a:noFill/>
            </a:ln>
            <a:effectLst/>
          </c:spPr>
          <c:invertIfNegative val="0"/>
          <c:cat>
            <c:strRef>
              <c:f>graf!$U$2</c:f>
              <c:strCache>
                <c:ptCount val="1"/>
                <c:pt idx="0">
                  <c:v>Total Geral</c:v>
                </c:pt>
              </c:strCache>
            </c:strRef>
          </c:cat>
          <c:val>
            <c:numRef>
              <c:f>graf!$Z$2</c:f>
              <c:numCache>
                <c:formatCode>General</c:formatCode>
                <c:ptCount val="1"/>
              </c:numCache>
            </c:numRef>
          </c:val>
          <c:extLst>
            <c:ext xmlns:c16="http://schemas.microsoft.com/office/drawing/2014/chart" uri="{C3380CC4-5D6E-409C-BE32-E72D297353CC}">
              <c16:uniqueId val="{00000004-5A71-4227-A552-265F0339F8B5}"/>
            </c:ext>
          </c:extLst>
        </c:ser>
        <c:ser>
          <c:idx val="5"/>
          <c:order val="5"/>
          <c:tx>
            <c:strRef>
              <c:f>graf!$AA$1</c:f>
              <c:strCache>
                <c:ptCount val="1"/>
                <c:pt idx="0">
                  <c:v>Fraldas</c:v>
                </c:pt>
              </c:strCache>
            </c:strRef>
          </c:tx>
          <c:spPr>
            <a:solidFill>
              <a:schemeClr val="accent6">
                <a:lumMod val="75000"/>
              </a:schemeClr>
            </a:solidFill>
            <a:ln>
              <a:noFill/>
            </a:ln>
            <a:effectLst/>
          </c:spPr>
          <c:invertIfNegative val="0"/>
          <c:cat>
            <c:strRef>
              <c:f>graf!$U$2</c:f>
              <c:strCache>
                <c:ptCount val="1"/>
                <c:pt idx="0">
                  <c:v>Total Geral</c:v>
                </c:pt>
              </c:strCache>
            </c:strRef>
          </c:cat>
          <c:val>
            <c:numRef>
              <c:f>graf!$AA$2</c:f>
              <c:numCache>
                <c:formatCode>General</c:formatCode>
                <c:ptCount val="1"/>
              </c:numCache>
            </c:numRef>
          </c:val>
          <c:extLst>
            <c:ext xmlns:c16="http://schemas.microsoft.com/office/drawing/2014/chart" uri="{C3380CC4-5D6E-409C-BE32-E72D297353CC}">
              <c16:uniqueId val="{00000000-FC06-4362-99E1-C7F8F13BB33A}"/>
            </c:ext>
          </c:extLst>
        </c:ser>
        <c:dLbls>
          <c:showLegendKey val="0"/>
          <c:showVal val="0"/>
          <c:showCatName val="0"/>
          <c:showSerName val="0"/>
          <c:showPercent val="0"/>
          <c:showBubbleSize val="0"/>
        </c:dLbls>
        <c:gapWidth val="219"/>
        <c:overlap val="100"/>
        <c:axId val="614035968"/>
        <c:axId val="612929472"/>
      </c:barChart>
      <c:catAx>
        <c:axId val="61403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2929472"/>
        <c:crosses val="autoZero"/>
        <c:auto val="1"/>
        <c:lblAlgn val="ctr"/>
        <c:lblOffset val="100"/>
        <c:noMultiLvlLbl val="0"/>
      </c:catAx>
      <c:valAx>
        <c:axId val="6129294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4035968"/>
        <c:crosses val="autoZero"/>
        <c:crossBetween val="between"/>
      </c:valAx>
      <c:spPr>
        <a:noFill/>
        <a:ln>
          <a:noFill/>
        </a:ln>
        <a:effectLst/>
      </c:spPr>
    </c:plotArea>
    <c:legend>
      <c:legendPos val="t"/>
      <c:layout>
        <c:manualLayout>
          <c:xMode val="edge"/>
          <c:yMode val="edge"/>
          <c:x val="0.23357673322058542"/>
          <c:y val="2.4230438757076967E-2"/>
          <c:w val="0.68060785829668147"/>
          <c:h val="5.99107352017850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[Protegeer.xlsm]graf!Tabela dinâmica8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Quantidade e Porcentagem </a:t>
            </a:r>
          </a:p>
          <a:p>
            <a:pPr>
              <a:defRPr/>
            </a:pPr>
            <a:r>
              <a:rPr lang="pt-BR"/>
              <a:t>por tipo</a:t>
            </a:r>
            <a:r>
              <a:rPr lang="pt-BR" baseline="0"/>
              <a:t> de Contribuição</a:t>
            </a:r>
            <a:endParaRPr lang="pt-BR"/>
          </a:p>
        </c:rich>
      </c:tx>
      <c:layout>
        <c:manualLayout>
          <c:xMode val="edge"/>
          <c:yMode val="edge"/>
          <c:x val="3.4893968357764836E-2"/>
          <c:y val="3.65668007765880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w="28575" cap="rnd">
            <a:solidFill>
              <a:schemeClr val="accent1"/>
            </a:solidFill>
            <a:round/>
          </a:ln>
          <a:effectLst/>
        </c:spPr>
        <c:marker>
          <c:spPr>
            <a:solidFill>
              <a:schemeClr val="bg1"/>
            </a:solidFill>
            <a:ln w="9525">
              <a:solidFill>
                <a:srgbClr val="00B0F0"/>
              </a:solidFill>
            </a:ln>
            <a:effectLst/>
          </c:spPr>
        </c:marker>
      </c:pivotFmt>
      <c:pivotFmt>
        <c:idx val="21"/>
        <c:spPr>
          <a:solidFill>
            <a:schemeClr val="accent1"/>
          </a:solidFill>
          <a:ln w="28575" cap="rnd">
            <a:solidFill>
              <a:schemeClr val="accent1"/>
            </a:solidFill>
            <a:round/>
          </a:ln>
          <a:effectLst/>
        </c:spPr>
        <c:marker>
          <c:spPr>
            <a:solidFill>
              <a:sysClr val="window" lastClr="FFFFFF"/>
            </a:solidFill>
            <a:ln w="9525">
              <a:solidFill>
                <a:schemeClr val="accent4"/>
              </a:solidFill>
            </a:ln>
            <a:effectLst/>
          </c:spPr>
        </c:marker>
      </c:pivotFmt>
      <c:pivotFmt>
        <c:idx val="22"/>
        <c:spPr>
          <a:solidFill>
            <a:schemeClr val="accent1"/>
          </a:solidFill>
          <a:ln w="28575" cap="rnd">
            <a:solidFill>
              <a:schemeClr val="accent1"/>
            </a:solidFill>
            <a:round/>
          </a:ln>
          <a:effectLst/>
        </c:spPr>
        <c:marker>
          <c:spPr>
            <a:solidFill>
              <a:sysClr val="window" lastClr="FFFFFF"/>
            </a:solidFill>
            <a:ln w="9525">
              <a:solidFill>
                <a:schemeClr val="accent2"/>
              </a:solidFill>
            </a:ln>
            <a:effectLst/>
          </c:spPr>
        </c:marker>
      </c:pivotFmt>
      <c:pivotFmt>
        <c:idx val="23"/>
        <c:spPr>
          <a:solidFill>
            <a:schemeClr val="accent1"/>
          </a:solidFill>
          <a:ln w="28575" cap="rnd">
            <a:solidFill>
              <a:schemeClr val="accent1"/>
            </a:solidFill>
            <a:round/>
          </a:ln>
          <a:effectLst/>
        </c:spPr>
        <c:marker>
          <c:spPr>
            <a:solidFill>
              <a:sysClr val="window" lastClr="FFFFFF"/>
            </a:solidFill>
            <a:ln w="9525">
              <a:solidFill>
                <a:schemeClr val="accent6"/>
              </a:solidFill>
            </a:ln>
            <a:effectLst/>
          </c:spPr>
        </c:marker>
      </c:pivotFmt>
      <c:pivotFmt>
        <c:idx val="24"/>
        <c:spPr>
          <a:solidFill>
            <a:schemeClr val="accent6"/>
          </a:solidFill>
          <a:ln>
            <a:solidFill>
              <a:schemeClr val="accent6"/>
            </a:solidFill>
          </a:ln>
          <a:effectLst/>
        </c:spPr>
        <c:marker>
          <c:symbol val="none"/>
        </c:marker>
      </c:pivotFmt>
      <c:pivotFmt>
        <c:idx val="25"/>
        <c:spPr>
          <a:solidFill>
            <a:schemeClr val="accent1"/>
          </a:solidFill>
          <a:ln w="28575" cap="rnd">
            <a:solidFill>
              <a:schemeClr val="accent1"/>
            </a:solidFill>
            <a:round/>
          </a:ln>
          <a:effectLst/>
        </c:spPr>
        <c:marker>
          <c:spPr>
            <a:solidFill>
              <a:sysClr val="window" lastClr="FFFFFF"/>
            </a:solidFill>
            <a:ln w="9525">
              <a:solidFill>
                <a:schemeClr val="bg2">
                  <a:lumMod val="90000"/>
                </a:schemeClr>
              </a:solidFill>
            </a:ln>
            <a:effectLst/>
          </c:spPr>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w="28575" cap="rnd">
            <a:solidFill>
              <a:schemeClr val="accent4"/>
            </a:solidFill>
            <a:round/>
          </a:ln>
          <a:effectLst/>
        </c:spPr>
        <c:marker>
          <c:symbol val="circle"/>
          <c:size val="5"/>
          <c:spPr>
            <a:solidFill>
              <a:sysClr val="window" lastClr="FFFFFF"/>
            </a:solidFill>
            <a:ln w="9525">
              <a:solidFill>
                <a:schemeClr val="accent4"/>
              </a:solidFill>
            </a:ln>
            <a:effectLst/>
          </c:spPr>
        </c:marker>
      </c:pivotFmt>
      <c:pivotFmt>
        <c:idx val="31"/>
        <c:spPr>
          <a:solidFill>
            <a:schemeClr val="accent6"/>
          </a:solidFill>
          <a:ln>
            <a:solidFill>
              <a:schemeClr val="accent6"/>
            </a:solidFill>
          </a:ln>
          <a:effectLst/>
        </c:spPr>
        <c:marker>
          <c:symbol val="none"/>
        </c:marker>
      </c:pivotFmt>
      <c:pivotFmt>
        <c:idx val="32"/>
        <c:spPr>
          <a:solidFill>
            <a:schemeClr val="accent1"/>
          </a:solidFill>
          <a:ln>
            <a:solidFill>
              <a:schemeClr val="accent2"/>
            </a:solidFill>
          </a:ln>
          <a:effectLst/>
        </c:spPr>
        <c:marker>
          <c:symbol val="none"/>
        </c:marker>
      </c:pivotFmt>
      <c:pivotFmt>
        <c:idx val="33"/>
        <c:spPr>
          <a:solidFill>
            <a:schemeClr val="bg2">
              <a:lumMod val="90000"/>
            </a:schemeClr>
          </a:solidFill>
          <a:ln>
            <a:solidFill>
              <a:schemeClr val="bg2">
                <a:lumMod val="75000"/>
              </a:schemeClr>
            </a:solid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w="28575" cap="rnd">
            <a:solidFill>
              <a:schemeClr val="accent1"/>
            </a:solidFill>
            <a:round/>
          </a:ln>
          <a:effectLst/>
        </c:spPr>
        <c:marker>
          <c:symbol val="circle"/>
          <c:size val="5"/>
          <c:spPr>
            <a:solidFill>
              <a:sysClr val="window" lastClr="FFFFFF"/>
            </a:solidFill>
            <a:ln w="9525">
              <a:solidFill>
                <a:schemeClr val="accent1"/>
              </a:solidFill>
            </a:ln>
            <a:effectLst/>
          </c:spPr>
        </c:marker>
      </c:pivotFmt>
      <c:pivotFmt>
        <c:idx val="37"/>
        <c:spPr>
          <a:solidFill>
            <a:schemeClr val="accent1"/>
          </a:solidFill>
          <a:ln w="28575" cap="rnd">
            <a:solidFill>
              <a:schemeClr val="accent2"/>
            </a:solidFill>
            <a:round/>
          </a:ln>
          <a:effectLst/>
        </c:spPr>
        <c:marker>
          <c:symbol val="circle"/>
          <c:size val="5"/>
          <c:spPr>
            <a:solidFill>
              <a:sysClr val="window" lastClr="FFFFFF"/>
            </a:solidFill>
            <a:ln w="9525">
              <a:solidFill>
                <a:schemeClr val="accent2"/>
              </a:solidFill>
            </a:ln>
            <a:effectLst/>
          </c:spPr>
        </c:marker>
      </c:pivotFmt>
      <c:pivotFmt>
        <c:idx val="38"/>
        <c:spPr>
          <a:solidFill>
            <a:schemeClr val="accent1"/>
          </a:solidFill>
          <a:ln w="28575" cap="rnd">
            <a:solidFill>
              <a:schemeClr val="bg2">
                <a:lumMod val="75000"/>
              </a:schemeClr>
            </a:solidFill>
            <a:round/>
          </a:ln>
          <a:effectLst/>
        </c:spPr>
        <c:marker>
          <c:symbol val="circle"/>
          <c:size val="5"/>
          <c:spPr>
            <a:solidFill>
              <a:sysClr val="window" lastClr="FFFFFF"/>
            </a:solidFill>
            <a:ln w="9525">
              <a:solidFill>
                <a:schemeClr val="bg2">
                  <a:lumMod val="75000"/>
                </a:schemeClr>
              </a:solidFill>
            </a:ln>
            <a:effectLst/>
          </c:spPr>
        </c:marker>
      </c:pivotFmt>
      <c:pivotFmt>
        <c:idx val="39"/>
        <c:spPr>
          <a:solidFill>
            <a:schemeClr val="accent1"/>
          </a:solidFill>
          <a:ln w="28575" cap="rnd">
            <a:solidFill>
              <a:srgbClr val="0070C0"/>
            </a:solidFill>
            <a:round/>
          </a:ln>
          <a:effectLst/>
        </c:spPr>
        <c:marker>
          <c:symbol val="circle"/>
          <c:size val="5"/>
          <c:spPr>
            <a:solidFill>
              <a:sysClr val="window" lastClr="FFFFFF"/>
            </a:solidFill>
            <a:ln w="9525">
              <a:solidFill>
                <a:srgbClr val="0070C0"/>
              </a:solidFill>
            </a:ln>
            <a:effectLst/>
          </c:spPr>
        </c:marker>
      </c:pivotFmt>
      <c:pivotFmt>
        <c:idx val="40"/>
        <c:spPr>
          <a:solidFill>
            <a:schemeClr val="bg2">
              <a:lumMod val="90000"/>
            </a:schemeClr>
          </a:solidFill>
          <a:ln w="3175">
            <a:solidFill>
              <a:schemeClr val="bg2"/>
            </a:solidFill>
          </a:ln>
          <a:effectLst/>
        </c:spPr>
      </c:pivotFmt>
      <c:pivotFmt>
        <c:idx val="41"/>
        <c:spPr>
          <a:solidFill>
            <a:schemeClr val="accent6"/>
          </a:solidFill>
          <a:ln>
            <a:solidFill>
              <a:schemeClr val="accent6"/>
            </a:solidFill>
          </a:ln>
          <a:effectLst/>
        </c:spPr>
        <c:marker>
          <c:symbol val="none"/>
        </c:marker>
      </c:pivotFmt>
      <c:pivotFmt>
        <c:idx val="42"/>
        <c:spPr>
          <a:solidFill>
            <a:schemeClr val="accent1"/>
          </a:solidFill>
          <a:ln>
            <a:solidFill>
              <a:schemeClr val="accent2"/>
            </a:solidFill>
          </a:ln>
          <a:effectLst/>
        </c:spPr>
        <c:marker>
          <c:symbol val="none"/>
        </c:marker>
      </c:pivotFmt>
      <c:pivotFmt>
        <c:idx val="43"/>
        <c:spPr>
          <a:solidFill>
            <a:schemeClr val="bg2">
              <a:lumMod val="90000"/>
            </a:schemeClr>
          </a:solidFill>
          <a:ln w="3175">
            <a:solidFill>
              <a:schemeClr val="bg2"/>
            </a:solid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ln w="28575" cap="rnd">
            <a:solidFill>
              <a:schemeClr val="accent1"/>
            </a:solidFill>
            <a:round/>
          </a:ln>
          <a:effectLst/>
        </c:spPr>
        <c:marker>
          <c:symbol val="circle"/>
          <c:size val="5"/>
          <c:spPr>
            <a:solidFill>
              <a:sysClr val="window" lastClr="FFFFFF"/>
            </a:solidFill>
            <a:ln w="9525">
              <a:solidFill>
                <a:schemeClr val="accent6"/>
              </a:solidFill>
            </a:ln>
            <a:effectLst/>
          </c:spPr>
        </c:marker>
      </c:pivotFmt>
      <c:pivotFmt>
        <c:idx val="47"/>
        <c:spPr>
          <a:ln w="28575" cap="rnd">
            <a:solidFill>
              <a:schemeClr val="accent2"/>
            </a:solidFill>
            <a:round/>
          </a:ln>
          <a:effectLst/>
        </c:spPr>
        <c:marker>
          <c:symbol val="circle"/>
          <c:size val="5"/>
          <c:spPr>
            <a:solidFill>
              <a:sysClr val="window" lastClr="FFFFFF"/>
            </a:solidFill>
            <a:ln w="9525">
              <a:solidFill>
                <a:schemeClr val="accent2"/>
              </a:solidFill>
            </a:ln>
            <a:effectLst/>
          </c:spPr>
        </c:marker>
      </c:pivotFmt>
      <c:pivotFmt>
        <c:idx val="48"/>
        <c:spPr>
          <a:ln w="28575" cap="rnd">
            <a:solidFill>
              <a:schemeClr val="bg2">
                <a:lumMod val="75000"/>
              </a:schemeClr>
            </a:solidFill>
            <a:round/>
          </a:ln>
          <a:effectLst/>
        </c:spPr>
        <c:marker>
          <c:symbol val="circle"/>
          <c:size val="5"/>
          <c:spPr>
            <a:solidFill>
              <a:sysClr val="window" lastClr="FFFFFF"/>
            </a:solidFill>
            <a:ln w="9525">
              <a:solidFill>
                <a:schemeClr val="bg2">
                  <a:lumMod val="75000"/>
                </a:schemeClr>
              </a:solidFill>
            </a:ln>
            <a:effectLst/>
          </c:spPr>
        </c:marker>
      </c:pivotFmt>
      <c:pivotFmt>
        <c:idx val="49"/>
        <c:spPr>
          <a:ln w="28575" cap="rnd">
            <a:solidFill>
              <a:srgbClr val="0070C0"/>
            </a:solidFill>
            <a:round/>
          </a:ln>
          <a:effectLst/>
        </c:spPr>
        <c:marker>
          <c:symbol val="circle"/>
          <c:size val="5"/>
          <c:spPr>
            <a:solidFill>
              <a:sysClr val="window" lastClr="FFFFFF"/>
            </a:solidFill>
            <a:ln w="9525">
              <a:solidFill>
                <a:srgbClr val="0070C0"/>
              </a:solidFill>
            </a:ln>
            <a:effectLst/>
          </c:spPr>
        </c:marker>
      </c:pivotFmt>
      <c:pivotFmt>
        <c:idx val="50"/>
        <c:spPr>
          <a:ln w="28575" cap="rnd">
            <a:solidFill>
              <a:schemeClr val="accent4"/>
            </a:solidFill>
            <a:round/>
          </a:ln>
          <a:effectLst/>
        </c:spPr>
        <c:marker>
          <c:symbol val="circle"/>
          <c:size val="5"/>
          <c:spPr>
            <a:solidFill>
              <a:sysClr val="window" lastClr="FFFFFF"/>
            </a:solidFill>
            <a:ln w="9525">
              <a:solidFill>
                <a:schemeClr val="accent4"/>
              </a:solidFill>
            </a:ln>
            <a:effectLst/>
          </c:spPr>
        </c:marker>
      </c:pivotFmt>
    </c:pivotFmts>
    <c:plotArea>
      <c:layout>
        <c:manualLayout>
          <c:layoutTarget val="inner"/>
          <c:xMode val="edge"/>
          <c:yMode val="edge"/>
          <c:x val="7.7598991588595012E-2"/>
          <c:y val="0.24219031402468974"/>
          <c:w val="0.87402349610601204"/>
          <c:h val="0.68000911578954037"/>
        </c:manualLayout>
      </c:layout>
      <c:barChart>
        <c:barDir val="col"/>
        <c:grouping val="stacked"/>
        <c:varyColors val="0"/>
        <c:ser>
          <c:idx val="0"/>
          <c:order val="0"/>
          <c:tx>
            <c:strRef>
              <c:f>graf!$AF$3</c:f>
              <c:strCache>
                <c:ptCount val="1"/>
                <c:pt idx="0">
                  <c:v>Lixão [Gg]</c:v>
                </c:pt>
              </c:strCache>
            </c:strRef>
          </c:tx>
          <c:spPr>
            <a:solidFill>
              <a:schemeClr val="accent6"/>
            </a:solidFill>
            <a:ln>
              <a:solidFill>
                <a:schemeClr val="accent6"/>
              </a:solidFill>
            </a:ln>
            <a:effectLst/>
          </c:spPr>
          <c:invertIfNegative val="0"/>
          <c:cat>
            <c:strRef>
              <c:f>graf!$AE$4</c:f>
              <c:strCache>
                <c:ptCount val="1"/>
                <c:pt idx="0">
                  <c:v>Total Geral</c:v>
                </c:pt>
              </c:strCache>
            </c:strRef>
          </c:cat>
          <c:val>
            <c:numRef>
              <c:f>graf!$AF$4</c:f>
              <c:numCache>
                <c:formatCode>General</c:formatCode>
                <c:ptCount val="1"/>
              </c:numCache>
            </c:numRef>
          </c:val>
          <c:extLst>
            <c:ext xmlns:c16="http://schemas.microsoft.com/office/drawing/2014/chart" uri="{C3380CC4-5D6E-409C-BE32-E72D297353CC}">
              <c16:uniqueId val="{00000004-5361-4C0F-A3C9-FAE881F58FB0}"/>
            </c:ext>
          </c:extLst>
        </c:ser>
        <c:ser>
          <c:idx val="1"/>
          <c:order val="1"/>
          <c:tx>
            <c:strRef>
              <c:f>graf!$AG$3</c:f>
              <c:strCache>
                <c:ptCount val="1"/>
                <c:pt idx="0">
                  <c:v>Aterro Controlado [Gg]</c:v>
                </c:pt>
              </c:strCache>
            </c:strRef>
          </c:tx>
          <c:spPr>
            <a:solidFill>
              <a:schemeClr val="accent2"/>
            </a:solidFill>
            <a:ln>
              <a:solidFill>
                <a:schemeClr val="accent2"/>
              </a:solidFill>
            </a:ln>
            <a:effectLst/>
          </c:spPr>
          <c:invertIfNegative val="0"/>
          <c:cat>
            <c:strRef>
              <c:f>graf!$AE$4</c:f>
              <c:strCache>
                <c:ptCount val="1"/>
                <c:pt idx="0">
                  <c:v>Total Geral</c:v>
                </c:pt>
              </c:strCache>
            </c:strRef>
          </c:cat>
          <c:val>
            <c:numRef>
              <c:f>graf!$AG$4</c:f>
              <c:numCache>
                <c:formatCode>General</c:formatCode>
                <c:ptCount val="1"/>
              </c:numCache>
            </c:numRef>
          </c:val>
          <c:extLst>
            <c:ext xmlns:c16="http://schemas.microsoft.com/office/drawing/2014/chart" uri="{C3380CC4-5D6E-409C-BE32-E72D297353CC}">
              <c16:uniqueId val="{00000005-5361-4C0F-A3C9-FAE881F58FB0}"/>
            </c:ext>
          </c:extLst>
        </c:ser>
        <c:ser>
          <c:idx val="2"/>
          <c:order val="2"/>
          <c:tx>
            <c:strRef>
              <c:f>graf!$AH$3</c:f>
              <c:strCache>
                <c:ptCount val="1"/>
                <c:pt idx="0">
                  <c:v>Aterro Sanitário [Gg]</c:v>
                </c:pt>
              </c:strCache>
            </c:strRef>
          </c:tx>
          <c:spPr>
            <a:solidFill>
              <a:schemeClr val="bg2">
                <a:lumMod val="90000"/>
              </a:schemeClr>
            </a:solidFill>
            <a:ln w="3175">
              <a:solidFill>
                <a:schemeClr val="bg2"/>
              </a:solidFill>
            </a:ln>
            <a:effectLst/>
          </c:spPr>
          <c:invertIfNegative val="0"/>
          <c:cat>
            <c:strRef>
              <c:f>graf!$AE$4</c:f>
              <c:strCache>
                <c:ptCount val="1"/>
                <c:pt idx="0">
                  <c:v>Total Geral</c:v>
                </c:pt>
              </c:strCache>
            </c:strRef>
          </c:cat>
          <c:val>
            <c:numRef>
              <c:f>graf!$AH$4</c:f>
              <c:numCache>
                <c:formatCode>General</c:formatCode>
                <c:ptCount val="1"/>
              </c:numCache>
            </c:numRef>
          </c:val>
          <c:extLst>
            <c:ext xmlns:c16="http://schemas.microsoft.com/office/drawing/2014/chart" uri="{C3380CC4-5D6E-409C-BE32-E72D297353CC}">
              <c16:uniqueId val="{00000006-5361-4C0F-A3C9-FAE881F58FB0}"/>
            </c:ext>
          </c:extLst>
        </c:ser>
        <c:ser>
          <c:idx val="3"/>
          <c:order val="3"/>
          <c:tx>
            <c:strRef>
              <c:f>graf!$AI$3</c:f>
              <c:strCache>
                <c:ptCount val="1"/>
                <c:pt idx="0">
                  <c:v>Sem Correspondência [Gg]</c:v>
                </c:pt>
              </c:strCache>
            </c:strRef>
          </c:tx>
          <c:spPr>
            <a:solidFill>
              <a:schemeClr val="accent4"/>
            </a:solidFill>
            <a:ln>
              <a:noFill/>
            </a:ln>
            <a:effectLst/>
          </c:spPr>
          <c:invertIfNegative val="0"/>
          <c:cat>
            <c:strRef>
              <c:f>graf!$AE$4</c:f>
              <c:strCache>
                <c:ptCount val="1"/>
                <c:pt idx="0">
                  <c:v>Total Geral</c:v>
                </c:pt>
              </c:strCache>
            </c:strRef>
          </c:cat>
          <c:val>
            <c:numRef>
              <c:f>graf!$AI$4</c:f>
              <c:numCache>
                <c:formatCode>General</c:formatCode>
                <c:ptCount val="1"/>
              </c:numCache>
            </c:numRef>
          </c:val>
          <c:extLst>
            <c:ext xmlns:c16="http://schemas.microsoft.com/office/drawing/2014/chart" uri="{C3380CC4-5D6E-409C-BE32-E72D297353CC}">
              <c16:uniqueId val="{00000007-5361-4C0F-A3C9-FAE881F58FB0}"/>
            </c:ext>
          </c:extLst>
        </c:ser>
        <c:ser>
          <c:idx val="4"/>
          <c:order val="4"/>
          <c:tx>
            <c:strRef>
              <c:f>graf!$AJ$3</c:f>
              <c:strCache>
                <c:ptCount val="1"/>
                <c:pt idx="0">
                  <c:v>Não Coletado [Gg]</c:v>
                </c:pt>
              </c:strCache>
            </c:strRef>
          </c:tx>
          <c:spPr>
            <a:solidFill>
              <a:schemeClr val="accent5"/>
            </a:solidFill>
            <a:ln>
              <a:noFill/>
            </a:ln>
            <a:effectLst/>
          </c:spPr>
          <c:invertIfNegative val="0"/>
          <c:cat>
            <c:strRef>
              <c:f>graf!$AE$4</c:f>
              <c:strCache>
                <c:ptCount val="1"/>
                <c:pt idx="0">
                  <c:v>Total Geral</c:v>
                </c:pt>
              </c:strCache>
            </c:strRef>
          </c:cat>
          <c:val>
            <c:numRef>
              <c:f>graf!$AJ$4</c:f>
              <c:numCache>
                <c:formatCode>General</c:formatCode>
                <c:ptCount val="1"/>
              </c:numCache>
            </c:numRef>
          </c:val>
          <c:extLst>
            <c:ext xmlns:c16="http://schemas.microsoft.com/office/drawing/2014/chart" uri="{C3380CC4-5D6E-409C-BE32-E72D297353CC}">
              <c16:uniqueId val="{00000008-5361-4C0F-A3C9-FAE881F58FB0}"/>
            </c:ext>
          </c:extLst>
        </c:ser>
        <c:dLbls>
          <c:showLegendKey val="0"/>
          <c:showVal val="0"/>
          <c:showCatName val="0"/>
          <c:showSerName val="0"/>
          <c:showPercent val="0"/>
          <c:showBubbleSize val="0"/>
        </c:dLbls>
        <c:gapWidth val="219"/>
        <c:overlap val="100"/>
        <c:axId val="614038016"/>
        <c:axId val="612931200"/>
      </c:barChart>
      <c:lineChart>
        <c:grouping val="standard"/>
        <c:varyColors val="0"/>
        <c:ser>
          <c:idx val="5"/>
          <c:order val="5"/>
          <c:tx>
            <c:strRef>
              <c:f>graf!$AK$3</c:f>
              <c:strCache>
                <c:ptCount val="1"/>
                <c:pt idx="0">
                  <c:v>Lixão [%]</c:v>
                </c:pt>
              </c:strCache>
            </c:strRef>
          </c:tx>
          <c:spPr>
            <a:ln w="28575" cap="rnd">
              <a:solidFill>
                <a:schemeClr val="accent6"/>
              </a:solidFill>
              <a:round/>
            </a:ln>
            <a:effectLst/>
          </c:spPr>
          <c:marker>
            <c:symbol val="circle"/>
            <c:size val="5"/>
            <c:spPr>
              <a:solidFill>
                <a:sysClr val="window" lastClr="FFFFFF"/>
              </a:solidFill>
              <a:ln w="9525">
                <a:solidFill>
                  <a:schemeClr val="accent6"/>
                </a:solidFill>
              </a:ln>
              <a:effectLst/>
            </c:spPr>
          </c:marker>
          <c:cat>
            <c:strRef>
              <c:f>graf!$AE$4</c:f>
              <c:strCache>
                <c:ptCount val="1"/>
                <c:pt idx="0">
                  <c:v>Total Geral</c:v>
                </c:pt>
              </c:strCache>
            </c:strRef>
          </c:cat>
          <c:val>
            <c:numRef>
              <c:f>graf!$AK$4</c:f>
              <c:numCache>
                <c:formatCode>General</c:formatCode>
                <c:ptCount val="1"/>
              </c:numCache>
            </c:numRef>
          </c:val>
          <c:smooth val="0"/>
          <c:extLst>
            <c:ext xmlns:c16="http://schemas.microsoft.com/office/drawing/2014/chart" uri="{C3380CC4-5D6E-409C-BE32-E72D297353CC}">
              <c16:uniqueId val="{0000000A-5361-4C0F-A3C9-FAE881F58FB0}"/>
            </c:ext>
          </c:extLst>
        </c:ser>
        <c:ser>
          <c:idx val="6"/>
          <c:order val="6"/>
          <c:tx>
            <c:strRef>
              <c:f>graf!$AL$3</c:f>
              <c:strCache>
                <c:ptCount val="1"/>
                <c:pt idx="0">
                  <c:v>Aterro Controlado [%]</c:v>
                </c:pt>
              </c:strCache>
            </c:strRef>
          </c:tx>
          <c:spPr>
            <a:ln w="28575" cap="rnd">
              <a:solidFill>
                <a:schemeClr val="accent2"/>
              </a:solidFill>
              <a:round/>
            </a:ln>
            <a:effectLst/>
          </c:spPr>
          <c:marker>
            <c:symbol val="circle"/>
            <c:size val="5"/>
            <c:spPr>
              <a:solidFill>
                <a:sysClr val="window" lastClr="FFFFFF"/>
              </a:solidFill>
              <a:ln w="9525">
                <a:solidFill>
                  <a:schemeClr val="accent2"/>
                </a:solidFill>
              </a:ln>
              <a:effectLst/>
            </c:spPr>
          </c:marker>
          <c:cat>
            <c:strRef>
              <c:f>graf!$AE$4</c:f>
              <c:strCache>
                <c:ptCount val="1"/>
                <c:pt idx="0">
                  <c:v>Total Geral</c:v>
                </c:pt>
              </c:strCache>
            </c:strRef>
          </c:cat>
          <c:val>
            <c:numRef>
              <c:f>graf!$AL$4</c:f>
              <c:numCache>
                <c:formatCode>General</c:formatCode>
                <c:ptCount val="1"/>
              </c:numCache>
            </c:numRef>
          </c:val>
          <c:smooth val="0"/>
          <c:extLst>
            <c:ext xmlns:c16="http://schemas.microsoft.com/office/drawing/2014/chart" uri="{C3380CC4-5D6E-409C-BE32-E72D297353CC}">
              <c16:uniqueId val="{0000000B-5361-4C0F-A3C9-FAE881F58FB0}"/>
            </c:ext>
          </c:extLst>
        </c:ser>
        <c:ser>
          <c:idx val="7"/>
          <c:order val="7"/>
          <c:tx>
            <c:strRef>
              <c:f>graf!$AM$3</c:f>
              <c:strCache>
                <c:ptCount val="1"/>
                <c:pt idx="0">
                  <c:v>Aterro Sanitário [%]</c:v>
                </c:pt>
              </c:strCache>
            </c:strRef>
          </c:tx>
          <c:spPr>
            <a:ln w="28575" cap="rnd">
              <a:solidFill>
                <a:schemeClr val="bg2">
                  <a:lumMod val="75000"/>
                </a:schemeClr>
              </a:solidFill>
              <a:round/>
            </a:ln>
            <a:effectLst/>
          </c:spPr>
          <c:marker>
            <c:symbol val="circle"/>
            <c:size val="5"/>
            <c:spPr>
              <a:solidFill>
                <a:sysClr val="window" lastClr="FFFFFF"/>
              </a:solidFill>
              <a:ln w="9525">
                <a:solidFill>
                  <a:schemeClr val="bg2">
                    <a:lumMod val="75000"/>
                  </a:schemeClr>
                </a:solidFill>
              </a:ln>
              <a:effectLst/>
            </c:spPr>
          </c:marker>
          <c:cat>
            <c:strRef>
              <c:f>graf!$AE$4</c:f>
              <c:strCache>
                <c:ptCount val="1"/>
                <c:pt idx="0">
                  <c:v>Total Geral</c:v>
                </c:pt>
              </c:strCache>
            </c:strRef>
          </c:cat>
          <c:val>
            <c:numRef>
              <c:f>graf!$AM$4</c:f>
              <c:numCache>
                <c:formatCode>General</c:formatCode>
                <c:ptCount val="1"/>
              </c:numCache>
            </c:numRef>
          </c:val>
          <c:smooth val="0"/>
          <c:extLst>
            <c:ext xmlns:c16="http://schemas.microsoft.com/office/drawing/2014/chart" uri="{C3380CC4-5D6E-409C-BE32-E72D297353CC}">
              <c16:uniqueId val="{0000000C-5361-4C0F-A3C9-FAE881F58FB0}"/>
            </c:ext>
          </c:extLst>
        </c:ser>
        <c:ser>
          <c:idx val="8"/>
          <c:order val="8"/>
          <c:tx>
            <c:strRef>
              <c:f>graf!$AN$3</c:f>
              <c:strCache>
                <c:ptCount val="1"/>
                <c:pt idx="0">
                  <c:v>Não Coletado [%]</c:v>
                </c:pt>
              </c:strCache>
            </c:strRef>
          </c:tx>
          <c:spPr>
            <a:ln w="28575" cap="rnd">
              <a:solidFill>
                <a:srgbClr val="0070C0"/>
              </a:solidFill>
              <a:round/>
            </a:ln>
            <a:effectLst/>
          </c:spPr>
          <c:marker>
            <c:symbol val="circle"/>
            <c:size val="5"/>
            <c:spPr>
              <a:solidFill>
                <a:sysClr val="window" lastClr="FFFFFF"/>
              </a:solidFill>
              <a:ln w="9525">
                <a:solidFill>
                  <a:srgbClr val="0070C0"/>
                </a:solidFill>
              </a:ln>
              <a:effectLst/>
            </c:spPr>
          </c:marker>
          <c:cat>
            <c:strRef>
              <c:f>graf!$AE$4</c:f>
              <c:strCache>
                <c:ptCount val="1"/>
                <c:pt idx="0">
                  <c:v>Total Geral</c:v>
                </c:pt>
              </c:strCache>
            </c:strRef>
          </c:cat>
          <c:val>
            <c:numRef>
              <c:f>graf!$AN$4</c:f>
              <c:numCache>
                <c:formatCode>General</c:formatCode>
                <c:ptCount val="1"/>
              </c:numCache>
            </c:numRef>
          </c:val>
          <c:smooth val="0"/>
          <c:extLst>
            <c:ext xmlns:c16="http://schemas.microsoft.com/office/drawing/2014/chart" uri="{C3380CC4-5D6E-409C-BE32-E72D297353CC}">
              <c16:uniqueId val="{0000000D-5361-4C0F-A3C9-FAE881F58FB0}"/>
            </c:ext>
          </c:extLst>
        </c:ser>
        <c:ser>
          <c:idx val="9"/>
          <c:order val="9"/>
          <c:tx>
            <c:strRef>
              <c:f>graf!$AO$3</c:f>
              <c:strCache>
                <c:ptCount val="1"/>
                <c:pt idx="0">
                  <c:v>Sem Correspondência [%]</c:v>
                </c:pt>
              </c:strCache>
            </c:strRef>
          </c:tx>
          <c:spPr>
            <a:ln w="28575" cap="rnd">
              <a:solidFill>
                <a:schemeClr val="accent4"/>
              </a:solidFill>
              <a:round/>
            </a:ln>
            <a:effectLst/>
          </c:spPr>
          <c:marker>
            <c:symbol val="circle"/>
            <c:size val="5"/>
            <c:spPr>
              <a:solidFill>
                <a:sysClr val="window" lastClr="FFFFFF"/>
              </a:solidFill>
              <a:ln w="9525">
                <a:solidFill>
                  <a:schemeClr val="accent4"/>
                </a:solidFill>
              </a:ln>
              <a:effectLst/>
            </c:spPr>
          </c:marker>
          <c:cat>
            <c:strRef>
              <c:f>graf!$AE$4</c:f>
              <c:strCache>
                <c:ptCount val="1"/>
                <c:pt idx="0">
                  <c:v>Total Geral</c:v>
                </c:pt>
              </c:strCache>
            </c:strRef>
          </c:cat>
          <c:val>
            <c:numRef>
              <c:f>graf!$AO$4</c:f>
              <c:numCache>
                <c:formatCode>General</c:formatCode>
                <c:ptCount val="1"/>
              </c:numCache>
            </c:numRef>
          </c:val>
          <c:smooth val="0"/>
          <c:extLst>
            <c:ext xmlns:c16="http://schemas.microsoft.com/office/drawing/2014/chart" uri="{C3380CC4-5D6E-409C-BE32-E72D297353CC}">
              <c16:uniqueId val="{0000000E-5361-4C0F-A3C9-FAE881F58FB0}"/>
            </c:ext>
          </c:extLst>
        </c:ser>
        <c:dLbls>
          <c:showLegendKey val="0"/>
          <c:showVal val="0"/>
          <c:showCatName val="0"/>
          <c:showSerName val="0"/>
          <c:showPercent val="0"/>
          <c:showBubbleSize val="0"/>
        </c:dLbls>
        <c:marker val="1"/>
        <c:smooth val="0"/>
        <c:axId val="614038528"/>
        <c:axId val="612931776"/>
      </c:lineChart>
      <c:catAx>
        <c:axId val="614038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2931200"/>
        <c:crosses val="autoZero"/>
        <c:auto val="1"/>
        <c:lblAlgn val="ctr"/>
        <c:lblOffset val="100"/>
        <c:noMultiLvlLbl val="0"/>
      </c:catAx>
      <c:valAx>
        <c:axId val="612931200"/>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4038016"/>
        <c:crosses val="autoZero"/>
        <c:crossBetween val="between"/>
      </c:valAx>
      <c:valAx>
        <c:axId val="612931776"/>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4038528"/>
        <c:crosses val="max"/>
        <c:crossBetween val="between"/>
      </c:valAx>
      <c:catAx>
        <c:axId val="614038528"/>
        <c:scaling>
          <c:orientation val="minMax"/>
        </c:scaling>
        <c:delete val="1"/>
        <c:axPos val="b"/>
        <c:numFmt formatCode="General" sourceLinked="1"/>
        <c:majorTickMark val="out"/>
        <c:minorTickMark val="none"/>
        <c:tickLblPos val="nextTo"/>
        <c:crossAx val="612931776"/>
        <c:crosses val="autoZero"/>
        <c:auto val="1"/>
        <c:lblAlgn val="ctr"/>
        <c:lblOffset val="100"/>
        <c:noMultiLvlLbl val="0"/>
      </c:catAx>
      <c:spPr>
        <a:noFill/>
        <a:ln>
          <a:noFill/>
        </a:ln>
        <a:effectLst/>
      </c:spPr>
    </c:plotArea>
    <c:legend>
      <c:legendPos val="t"/>
      <c:layout>
        <c:manualLayout>
          <c:xMode val="edge"/>
          <c:yMode val="edge"/>
          <c:x val="0.33491202906083578"/>
          <c:y val="3.9444021966978791E-2"/>
          <c:w val="0.61835422735618428"/>
          <c:h val="0.192879651825433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xdr:col>
      <xdr:colOff>276225</xdr:colOff>
      <xdr:row>11</xdr:row>
      <xdr:rowOff>66675</xdr:rowOff>
    </xdr:from>
    <xdr:to>
      <xdr:col>10</xdr:col>
      <xdr:colOff>752475</xdr:colOff>
      <xdr:row>119</xdr:row>
      <xdr:rowOff>133350</xdr:rowOff>
    </xdr:to>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62050" y="2247900"/>
          <a:ext cx="7019925" cy="17554575"/>
        </a:xfrm>
        <a:prstGeom prst="rect">
          <a:avLst/>
        </a:prstGeom>
        <a:noFill/>
      </xdr:spPr>
    </xdr:pic>
    <xdr:clientData fLocksWithSheet="0"/>
  </xdr:twoCellAnchor>
  <mc:AlternateContent xmlns:mc="http://schemas.openxmlformats.org/markup-compatibility/2006">
    <mc:Choice xmlns:a14="http://schemas.microsoft.com/office/drawing/2010/main" Requires="a14">
      <xdr:twoCellAnchor editAs="oneCell">
        <xdr:from>
          <xdr:col>10</xdr:col>
          <xdr:colOff>220980</xdr:colOff>
          <xdr:row>8</xdr:row>
          <xdr:rowOff>297180</xdr:rowOff>
        </xdr:from>
        <xdr:to>
          <xdr:col>11</xdr:col>
          <xdr:colOff>556260</xdr:colOff>
          <xdr:row>9</xdr:row>
          <xdr:rowOff>76200</xdr:rowOff>
        </xdr:to>
        <xdr:sp macro="" textlink="">
          <xdr:nvSpPr>
            <xdr:cNvPr id="25602" name="Bt1IPCC" hidden="1">
              <a:extLst>
                <a:ext uri="{63B3BB69-23CF-44E3-9099-C40C66FF867C}">
                  <a14:compatExt spid="_x0000_s25602"/>
                </a:ext>
                <a:ext uri="{FF2B5EF4-FFF2-40B4-BE49-F238E27FC236}">
                  <a16:creationId xmlns:a16="http://schemas.microsoft.com/office/drawing/2014/main" id="{00000000-0008-0000-00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533400</xdr:colOff>
      <xdr:row>0</xdr:row>
      <xdr:rowOff>142875</xdr:rowOff>
    </xdr:from>
    <xdr:to>
      <xdr:col>6</xdr:col>
      <xdr:colOff>714373</xdr:colOff>
      <xdr:row>25</xdr:row>
      <xdr:rowOff>35940</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7225" y="142875"/>
          <a:ext cx="3990973" cy="4341240"/>
        </a:xfrm>
        <a:prstGeom prst="rect">
          <a:avLst/>
        </a:prstGeom>
      </xdr:spPr>
    </xdr:pic>
    <xdr:clientData/>
  </xdr:twoCellAnchor>
  <xdr:twoCellAnchor editAs="absolute">
    <xdr:from>
      <xdr:col>9</xdr:col>
      <xdr:colOff>265579</xdr:colOff>
      <xdr:row>0</xdr:row>
      <xdr:rowOff>0</xdr:rowOff>
    </xdr:from>
    <xdr:to>
      <xdr:col>17</xdr:col>
      <xdr:colOff>187393</xdr:colOff>
      <xdr:row>25</xdr:row>
      <xdr:rowOff>143041</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33079" y="0"/>
          <a:ext cx="6017814" cy="44797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30480</xdr:colOff>
          <xdr:row>8</xdr:row>
          <xdr:rowOff>411480</xdr:rowOff>
        </xdr:from>
        <xdr:to>
          <xdr:col>9</xdr:col>
          <xdr:colOff>365760</xdr:colOff>
          <xdr:row>10</xdr:row>
          <xdr:rowOff>22860</xdr:rowOff>
        </xdr:to>
        <xdr:sp macro="" textlink="">
          <xdr:nvSpPr>
            <xdr:cNvPr id="67586" name="Bt1IPCC" hidden="1">
              <a:extLst>
                <a:ext uri="{63B3BB69-23CF-44E3-9099-C40C66FF867C}">
                  <a14:compatExt spid="_x0000_s67586"/>
                </a:ext>
                <a:ext uri="{FF2B5EF4-FFF2-40B4-BE49-F238E27FC236}">
                  <a16:creationId xmlns:a16="http://schemas.microsoft.com/office/drawing/2014/main" id="{00000000-0008-0000-0200-000002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1308100</xdr:colOff>
      <xdr:row>38</xdr:row>
      <xdr:rowOff>6350</xdr:rowOff>
    </xdr:to>
    <xdr:sp macro="" textlink="">
      <xdr:nvSpPr>
        <xdr:cNvPr id="1034" name="Rectangle 10" hidden="1">
          <a:extLst>
            <a:ext uri="{FF2B5EF4-FFF2-40B4-BE49-F238E27FC236}">
              <a16:creationId xmlns:a16="http://schemas.microsoft.com/office/drawing/2014/main" id="{00000000-0008-0000-0400-00000A04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2" name="AutoShape 10">
          <a:extLst>
            <a:ext uri="{FF2B5EF4-FFF2-40B4-BE49-F238E27FC236}">
              <a16:creationId xmlns:a16="http://schemas.microsoft.com/office/drawing/2014/main" id="{00000000-0008-0000-04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3" name="AutoShape 10">
          <a:extLst>
            <a:ext uri="{FF2B5EF4-FFF2-40B4-BE49-F238E27FC236}">
              <a16:creationId xmlns:a16="http://schemas.microsoft.com/office/drawing/2014/main" id="{00000000-0008-0000-04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4" name="AutoShape 10">
          <a:extLst>
            <a:ext uri="{FF2B5EF4-FFF2-40B4-BE49-F238E27FC236}">
              <a16:creationId xmlns:a16="http://schemas.microsoft.com/office/drawing/2014/main" id="{00000000-0008-0000-04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5" name="AutoShape 10">
          <a:extLst>
            <a:ext uri="{FF2B5EF4-FFF2-40B4-BE49-F238E27FC236}">
              <a16:creationId xmlns:a16="http://schemas.microsoft.com/office/drawing/2014/main" id="{00000000-0008-0000-04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6" name="AutoShape 10">
          <a:extLst>
            <a:ext uri="{FF2B5EF4-FFF2-40B4-BE49-F238E27FC236}">
              <a16:creationId xmlns:a16="http://schemas.microsoft.com/office/drawing/2014/main" id="{00000000-0008-0000-04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7" name="AutoShape 10">
          <a:extLst>
            <a:ext uri="{FF2B5EF4-FFF2-40B4-BE49-F238E27FC236}">
              <a16:creationId xmlns:a16="http://schemas.microsoft.com/office/drawing/2014/main" id="{00000000-0008-0000-04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8" name="AutoShape 10">
          <a:extLst>
            <a:ext uri="{FF2B5EF4-FFF2-40B4-BE49-F238E27FC236}">
              <a16:creationId xmlns:a16="http://schemas.microsoft.com/office/drawing/2014/main" id="{00000000-0008-0000-04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9" name="AutoShape 10">
          <a:extLst>
            <a:ext uri="{FF2B5EF4-FFF2-40B4-BE49-F238E27FC236}">
              <a16:creationId xmlns:a16="http://schemas.microsoft.com/office/drawing/2014/main" id="{00000000-0008-0000-04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10" name="AutoShape 10">
          <a:extLst>
            <a:ext uri="{FF2B5EF4-FFF2-40B4-BE49-F238E27FC236}">
              <a16:creationId xmlns:a16="http://schemas.microsoft.com/office/drawing/2014/main" id="{00000000-0008-0000-04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11" name="AutoShape 10">
          <a:extLst>
            <a:ext uri="{FF2B5EF4-FFF2-40B4-BE49-F238E27FC236}">
              <a16:creationId xmlns:a16="http://schemas.microsoft.com/office/drawing/2014/main" id="{00000000-0008-0000-04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12" name="AutoShape 10">
          <a:extLst>
            <a:ext uri="{FF2B5EF4-FFF2-40B4-BE49-F238E27FC236}">
              <a16:creationId xmlns:a16="http://schemas.microsoft.com/office/drawing/2014/main" id="{00000000-0008-0000-04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13" name="AutoShape 10">
          <a:extLst>
            <a:ext uri="{FF2B5EF4-FFF2-40B4-BE49-F238E27FC236}">
              <a16:creationId xmlns:a16="http://schemas.microsoft.com/office/drawing/2014/main" id="{00000000-0008-0000-04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14" name="AutoShape 10">
          <a:extLst>
            <a:ext uri="{FF2B5EF4-FFF2-40B4-BE49-F238E27FC236}">
              <a16:creationId xmlns:a16="http://schemas.microsoft.com/office/drawing/2014/main" id="{00000000-0008-0000-04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15" name="AutoShape 10">
          <a:extLst>
            <a:ext uri="{FF2B5EF4-FFF2-40B4-BE49-F238E27FC236}">
              <a16:creationId xmlns:a16="http://schemas.microsoft.com/office/drawing/2014/main" id="{00000000-0008-0000-04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16" name="AutoShape 10">
          <a:extLst>
            <a:ext uri="{FF2B5EF4-FFF2-40B4-BE49-F238E27FC236}">
              <a16:creationId xmlns:a16="http://schemas.microsoft.com/office/drawing/2014/main" id="{00000000-0008-0000-04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17" name="AutoShape 10">
          <a:extLst>
            <a:ext uri="{FF2B5EF4-FFF2-40B4-BE49-F238E27FC236}">
              <a16:creationId xmlns:a16="http://schemas.microsoft.com/office/drawing/2014/main" id="{00000000-0008-0000-04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18" name="AutoShape 10">
          <a:extLst>
            <a:ext uri="{FF2B5EF4-FFF2-40B4-BE49-F238E27FC236}">
              <a16:creationId xmlns:a16="http://schemas.microsoft.com/office/drawing/2014/main" id="{00000000-0008-0000-04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19" name="AutoShape 10">
          <a:extLst>
            <a:ext uri="{FF2B5EF4-FFF2-40B4-BE49-F238E27FC236}">
              <a16:creationId xmlns:a16="http://schemas.microsoft.com/office/drawing/2014/main" id="{00000000-0008-0000-04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20" name="AutoShape 10">
          <a:extLst>
            <a:ext uri="{FF2B5EF4-FFF2-40B4-BE49-F238E27FC236}">
              <a16:creationId xmlns:a16="http://schemas.microsoft.com/office/drawing/2014/main" id="{00000000-0008-0000-04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5</xdr:col>
      <xdr:colOff>1533525</xdr:colOff>
      <xdr:row>37</xdr:row>
      <xdr:rowOff>123825</xdr:rowOff>
    </xdr:to>
    <xdr:sp macro="" textlink="">
      <xdr:nvSpPr>
        <xdr:cNvPr id="21" name="AutoShape 10">
          <a:extLst>
            <a:ext uri="{FF2B5EF4-FFF2-40B4-BE49-F238E27FC236}">
              <a16:creationId xmlns:a16="http://schemas.microsoft.com/office/drawing/2014/main" id="{00000000-0008-0000-04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531344</xdr:colOff>
      <xdr:row>28</xdr:row>
      <xdr:rowOff>123825</xdr:rowOff>
    </xdr:from>
    <xdr:to>
      <xdr:col>6</xdr:col>
      <xdr:colOff>952499</xdr:colOff>
      <xdr:row>54</xdr:row>
      <xdr:rowOff>28575</xdr:rowOff>
    </xdr:to>
    <xdr:graphicFrame macro="">
      <xdr:nvGraphicFramePr>
        <xdr:cNvPr id="9" name="Gráfico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460059</xdr:colOff>
      <xdr:row>55</xdr:row>
      <xdr:rowOff>57149</xdr:rowOff>
    </xdr:from>
    <xdr:to>
      <xdr:col>6</xdr:col>
      <xdr:colOff>914400</xdr:colOff>
      <xdr:row>80</xdr:row>
      <xdr:rowOff>142875</xdr:rowOff>
    </xdr:to>
    <xdr:graphicFrame macro="">
      <xdr:nvGraphicFramePr>
        <xdr:cNvPr id="10" name="Gráfico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49138</xdr:colOff>
      <xdr:row>85</xdr:row>
      <xdr:rowOff>96932</xdr:rowOff>
    </xdr:from>
    <xdr:to>
      <xdr:col>6</xdr:col>
      <xdr:colOff>920114</xdr:colOff>
      <xdr:row>110</xdr:row>
      <xdr:rowOff>114300</xdr:rowOff>
    </xdr:to>
    <xdr:graphicFrame macro="">
      <xdr:nvGraphicFramePr>
        <xdr:cNvPr id="2" name="Gráfico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1125313</xdr:colOff>
      <xdr:row>27</xdr:row>
      <xdr:rowOff>2567</xdr:rowOff>
    </xdr:from>
    <xdr:to>
      <xdr:col>13</xdr:col>
      <xdr:colOff>529962</xdr:colOff>
      <xdr:row>49</xdr:row>
      <xdr:rowOff>32279</xdr:rowOff>
    </xdr:to>
    <xdr:graphicFrame macro="">
      <xdr:nvGraphicFramePr>
        <xdr:cNvPr id="3" name="Gráfico 21">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27</xdr:row>
      <xdr:rowOff>14285</xdr:rowOff>
    </xdr:from>
    <xdr:to>
      <xdr:col>6</xdr:col>
      <xdr:colOff>743442</xdr:colOff>
      <xdr:row>49</xdr:row>
      <xdr:rowOff>51935</xdr:rowOff>
    </xdr:to>
    <xdr:graphicFrame macro="">
      <xdr:nvGraphicFramePr>
        <xdr:cNvPr id="6" name="Gráfico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203653</xdr:colOff>
      <xdr:row>26</xdr:row>
      <xdr:rowOff>55258</xdr:rowOff>
    </xdr:from>
    <xdr:to>
      <xdr:col>20</xdr:col>
      <xdr:colOff>971965</xdr:colOff>
      <xdr:row>47</xdr:row>
      <xdr:rowOff>146883</xdr:rowOff>
    </xdr:to>
    <xdr:graphicFrame macro="">
      <xdr:nvGraphicFramePr>
        <xdr:cNvPr id="8" name="Gráfico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634532</xdr:colOff>
      <xdr:row>29</xdr:row>
      <xdr:rowOff>52064</xdr:rowOff>
    </xdr:from>
    <xdr:to>
      <xdr:col>35</xdr:col>
      <xdr:colOff>762000</xdr:colOff>
      <xdr:row>52</xdr:row>
      <xdr:rowOff>2442</xdr:rowOff>
    </xdr:to>
    <xdr:graphicFrame macro="">
      <xdr:nvGraphicFramePr>
        <xdr:cNvPr id="7" name="Gráfico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xdr:row>
      <xdr:rowOff>0</xdr:rowOff>
    </xdr:from>
    <xdr:to>
      <xdr:col>19</xdr:col>
      <xdr:colOff>114300</xdr:colOff>
      <xdr:row>30</xdr:row>
      <xdr:rowOff>123825</xdr:rowOff>
    </xdr:to>
    <xdr:sp macro="" textlink="">
      <xdr:nvSpPr>
        <xdr:cNvPr id="2" name="AutoShape 8">
          <a:extLst>
            <a:ext uri="{FF2B5EF4-FFF2-40B4-BE49-F238E27FC236}">
              <a16:creationId xmlns:a16="http://schemas.microsoft.com/office/drawing/2014/main" id="{00000000-0008-0000-0C00-000002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3" name="AutoShape 8">
          <a:extLst>
            <a:ext uri="{FF2B5EF4-FFF2-40B4-BE49-F238E27FC236}">
              <a16:creationId xmlns:a16="http://schemas.microsoft.com/office/drawing/2014/main" id="{00000000-0008-0000-0C00-000003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4" name="AutoShape 8">
          <a:extLst>
            <a:ext uri="{FF2B5EF4-FFF2-40B4-BE49-F238E27FC236}">
              <a16:creationId xmlns:a16="http://schemas.microsoft.com/office/drawing/2014/main" id="{00000000-0008-0000-0C00-000004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5" name="AutoShape 8">
          <a:extLst>
            <a:ext uri="{FF2B5EF4-FFF2-40B4-BE49-F238E27FC236}">
              <a16:creationId xmlns:a16="http://schemas.microsoft.com/office/drawing/2014/main" id="{00000000-0008-0000-0C00-000005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6" name="AutoShape 8">
          <a:extLst>
            <a:ext uri="{FF2B5EF4-FFF2-40B4-BE49-F238E27FC236}">
              <a16:creationId xmlns:a16="http://schemas.microsoft.com/office/drawing/2014/main" id="{00000000-0008-0000-0C00-000006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7" name="AutoShape 8">
          <a:extLst>
            <a:ext uri="{FF2B5EF4-FFF2-40B4-BE49-F238E27FC236}">
              <a16:creationId xmlns:a16="http://schemas.microsoft.com/office/drawing/2014/main" id="{00000000-0008-0000-0C00-000007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8" name="AutoShape 8">
          <a:extLst>
            <a:ext uri="{FF2B5EF4-FFF2-40B4-BE49-F238E27FC236}">
              <a16:creationId xmlns:a16="http://schemas.microsoft.com/office/drawing/2014/main" id="{00000000-0008-0000-0C00-000008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9" name="AutoShape 8">
          <a:extLst>
            <a:ext uri="{FF2B5EF4-FFF2-40B4-BE49-F238E27FC236}">
              <a16:creationId xmlns:a16="http://schemas.microsoft.com/office/drawing/2014/main" id="{00000000-0008-0000-0C00-000009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10" name="AutoShape 8">
          <a:extLst>
            <a:ext uri="{FF2B5EF4-FFF2-40B4-BE49-F238E27FC236}">
              <a16:creationId xmlns:a16="http://schemas.microsoft.com/office/drawing/2014/main" id="{00000000-0008-0000-0C00-00000A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11" name="AutoShape 8">
          <a:extLst>
            <a:ext uri="{FF2B5EF4-FFF2-40B4-BE49-F238E27FC236}">
              <a16:creationId xmlns:a16="http://schemas.microsoft.com/office/drawing/2014/main" id="{00000000-0008-0000-0C00-00000B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12" name="AutoShape 8">
          <a:extLst>
            <a:ext uri="{FF2B5EF4-FFF2-40B4-BE49-F238E27FC236}">
              <a16:creationId xmlns:a16="http://schemas.microsoft.com/office/drawing/2014/main" id="{00000000-0008-0000-0C00-00000C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13" name="AutoShape 8">
          <a:extLst>
            <a:ext uri="{FF2B5EF4-FFF2-40B4-BE49-F238E27FC236}">
              <a16:creationId xmlns:a16="http://schemas.microsoft.com/office/drawing/2014/main" id="{00000000-0008-0000-0C00-00000D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14" name="AutoShape 8">
          <a:extLst>
            <a:ext uri="{FF2B5EF4-FFF2-40B4-BE49-F238E27FC236}">
              <a16:creationId xmlns:a16="http://schemas.microsoft.com/office/drawing/2014/main" id="{00000000-0008-0000-0C00-00000E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15" name="AutoShape 8">
          <a:extLst>
            <a:ext uri="{FF2B5EF4-FFF2-40B4-BE49-F238E27FC236}">
              <a16:creationId xmlns:a16="http://schemas.microsoft.com/office/drawing/2014/main" id="{00000000-0008-0000-0C00-00000F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16" name="AutoShape 8">
          <a:extLst>
            <a:ext uri="{FF2B5EF4-FFF2-40B4-BE49-F238E27FC236}">
              <a16:creationId xmlns:a16="http://schemas.microsoft.com/office/drawing/2014/main" id="{00000000-0008-0000-0C00-000010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17" name="AutoShape 8">
          <a:extLst>
            <a:ext uri="{FF2B5EF4-FFF2-40B4-BE49-F238E27FC236}">
              <a16:creationId xmlns:a16="http://schemas.microsoft.com/office/drawing/2014/main" id="{00000000-0008-0000-0C00-000011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18" name="AutoShape 8">
          <a:extLst>
            <a:ext uri="{FF2B5EF4-FFF2-40B4-BE49-F238E27FC236}">
              <a16:creationId xmlns:a16="http://schemas.microsoft.com/office/drawing/2014/main" id="{00000000-0008-0000-0C00-000012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19" name="AutoShape 8">
          <a:extLst>
            <a:ext uri="{FF2B5EF4-FFF2-40B4-BE49-F238E27FC236}">
              <a16:creationId xmlns:a16="http://schemas.microsoft.com/office/drawing/2014/main" id="{00000000-0008-0000-0C00-000013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20" name="AutoShape 8">
          <a:extLst>
            <a:ext uri="{FF2B5EF4-FFF2-40B4-BE49-F238E27FC236}">
              <a16:creationId xmlns:a16="http://schemas.microsoft.com/office/drawing/2014/main" id="{00000000-0008-0000-0C00-000014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21" name="AutoShape 8">
          <a:extLst>
            <a:ext uri="{FF2B5EF4-FFF2-40B4-BE49-F238E27FC236}">
              <a16:creationId xmlns:a16="http://schemas.microsoft.com/office/drawing/2014/main" id="{00000000-0008-0000-0C00-000015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22" name="AutoShape 8">
          <a:extLst>
            <a:ext uri="{FF2B5EF4-FFF2-40B4-BE49-F238E27FC236}">
              <a16:creationId xmlns:a16="http://schemas.microsoft.com/office/drawing/2014/main" id="{00000000-0008-0000-0C00-000016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23" name="AutoShape 8">
          <a:extLst>
            <a:ext uri="{FF2B5EF4-FFF2-40B4-BE49-F238E27FC236}">
              <a16:creationId xmlns:a16="http://schemas.microsoft.com/office/drawing/2014/main" id="{00000000-0008-0000-0C00-000017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24" name="AutoShape 8">
          <a:extLst>
            <a:ext uri="{FF2B5EF4-FFF2-40B4-BE49-F238E27FC236}">
              <a16:creationId xmlns:a16="http://schemas.microsoft.com/office/drawing/2014/main" id="{00000000-0008-0000-0C00-000018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25" name="AutoShape 8">
          <a:extLst>
            <a:ext uri="{FF2B5EF4-FFF2-40B4-BE49-F238E27FC236}">
              <a16:creationId xmlns:a16="http://schemas.microsoft.com/office/drawing/2014/main" id="{00000000-0008-0000-0C00-000019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26" name="AutoShape 8">
          <a:extLst>
            <a:ext uri="{FF2B5EF4-FFF2-40B4-BE49-F238E27FC236}">
              <a16:creationId xmlns:a16="http://schemas.microsoft.com/office/drawing/2014/main" id="{00000000-0008-0000-0C00-00001A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27" name="AutoShape 8">
          <a:extLst>
            <a:ext uri="{FF2B5EF4-FFF2-40B4-BE49-F238E27FC236}">
              <a16:creationId xmlns:a16="http://schemas.microsoft.com/office/drawing/2014/main" id="{00000000-0008-0000-0C00-00001B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28" name="AutoShape 8">
          <a:extLst>
            <a:ext uri="{FF2B5EF4-FFF2-40B4-BE49-F238E27FC236}">
              <a16:creationId xmlns:a16="http://schemas.microsoft.com/office/drawing/2014/main" id="{00000000-0008-0000-0C00-00001C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29" name="AutoShape 8">
          <a:extLst>
            <a:ext uri="{FF2B5EF4-FFF2-40B4-BE49-F238E27FC236}">
              <a16:creationId xmlns:a16="http://schemas.microsoft.com/office/drawing/2014/main" id="{00000000-0008-0000-0C00-00001D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30" name="AutoShape 8">
          <a:extLst>
            <a:ext uri="{FF2B5EF4-FFF2-40B4-BE49-F238E27FC236}">
              <a16:creationId xmlns:a16="http://schemas.microsoft.com/office/drawing/2014/main" id="{00000000-0008-0000-0C00-00001E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31" name="AutoShape 8">
          <a:extLst>
            <a:ext uri="{FF2B5EF4-FFF2-40B4-BE49-F238E27FC236}">
              <a16:creationId xmlns:a16="http://schemas.microsoft.com/office/drawing/2014/main" id="{00000000-0008-0000-0C00-00001F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32" name="AutoShape 8">
          <a:extLst>
            <a:ext uri="{FF2B5EF4-FFF2-40B4-BE49-F238E27FC236}">
              <a16:creationId xmlns:a16="http://schemas.microsoft.com/office/drawing/2014/main" id="{00000000-0008-0000-0C00-000020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33" name="AutoShape 8">
          <a:extLst>
            <a:ext uri="{FF2B5EF4-FFF2-40B4-BE49-F238E27FC236}">
              <a16:creationId xmlns:a16="http://schemas.microsoft.com/office/drawing/2014/main" id="{00000000-0008-0000-0C00-000021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34" name="AutoShape 8">
          <a:extLst>
            <a:ext uri="{FF2B5EF4-FFF2-40B4-BE49-F238E27FC236}">
              <a16:creationId xmlns:a16="http://schemas.microsoft.com/office/drawing/2014/main" id="{00000000-0008-0000-0C00-000022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35" name="AutoShape 8">
          <a:extLst>
            <a:ext uri="{FF2B5EF4-FFF2-40B4-BE49-F238E27FC236}">
              <a16:creationId xmlns:a16="http://schemas.microsoft.com/office/drawing/2014/main" id="{00000000-0008-0000-0C00-000023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36" name="AutoShape 8">
          <a:extLst>
            <a:ext uri="{FF2B5EF4-FFF2-40B4-BE49-F238E27FC236}">
              <a16:creationId xmlns:a16="http://schemas.microsoft.com/office/drawing/2014/main" id="{00000000-0008-0000-0C00-000024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37" name="AutoShape 8">
          <a:extLst>
            <a:ext uri="{FF2B5EF4-FFF2-40B4-BE49-F238E27FC236}">
              <a16:creationId xmlns:a16="http://schemas.microsoft.com/office/drawing/2014/main" id="{00000000-0008-0000-0C00-000025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38" name="AutoShape 8">
          <a:extLst>
            <a:ext uri="{FF2B5EF4-FFF2-40B4-BE49-F238E27FC236}">
              <a16:creationId xmlns:a16="http://schemas.microsoft.com/office/drawing/2014/main" id="{00000000-0008-0000-0C00-000026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39" name="AutoShape 8">
          <a:extLst>
            <a:ext uri="{FF2B5EF4-FFF2-40B4-BE49-F238E27FC236}">
              <a16:creationId xmlns:a16="http://schemas.microsoft.com/office/drawing/2014/main" id="{00000000-0008-0000-0C00-000027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40" name="AutoShape 8">
          <a:extLst>
            <a:ext uri="{FF2B5EF4-FFF2-40B4-BE49-F238E27FC236}">
              <a16:creationId xmlns:a16="http://schemas.microsoft.com/office/drawing/2014/main" id="{00000000-0008-0000-0C00-000028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1</xdr:col>
      <xdr:colOff>0</xdr:colOff>
      <xdr:row>3</xdr:row>
      <xdr:rowOff>0</xdr:rowOff>
    </xdr:from>
    <xdr:to>
      <xdr:col>19</xdr:col>
      <xdr:colOff>114300</xdr:colOff>
      <xdr:row>30</xdr:row>
      <xdr:rowOff>123825</xdr:rowOff>
    </xdr:to>
    <xdr:sp macro="" textlink="">
      <xdr:nvSpPr>
        <xdr:cNvPr id="41" name="AutoShape 8">
          <a:extLst>
            <a:ext uri="{FF2B5EF4-FFF2-40B4-BE49-F238E27FC236}">
              <a16:creationId xmlns:a16="http://schemas.microsoft.com/office/drawing/2014/main" id="{00000000-0008-0000-0C00-000029000000}"/>
            </a:ext>
          </a:extLst>
        </xdr:cNvPr>
        <xdr:cNvSpPr>
          <a:spLocks noChangeArrowheads="1"/>
        </xdr:cNvSpPr>
      </xdr:nvSpPr>
      <xdr:spPr bwMode="auto">
        <a:xfrm>
          <a:off x="0" y="0"/>
          <a:ext cx="68103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158750</xdr:colOff>
      <xdr:row>35</xdr:row>
      <xdr:rowOff>12700</xdr:rowOff>
    </xdr:to>
    <xdr:sp macro="" textlink="">
      <xdr:nvSpPr>
        <xdr:cNvPr id="2057" name="Rectangle 9" hidden="1">
          <a:extLst>
            <a:ext uri="{FF2B5EF4-FFF2-40B4-BE49-F238E27FC236}">
              <a16:creationId xmlns:a16="http://schemas.microsoft.com/office/drawing/2014/main" id="{00000000-0008-0000-0D00-00000908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2" name="AutoShape 9">
          <a:extLst>
            <a:ext uri="{FF2B5EF4-FFF2-40B4-BE49-F238E27FC236}">
              <a16:creationId xmlns:a16="http://schemas.microsoft.com/office/drawing/2014/main" id="{00000000-0008-0000-0D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3" name="AutoShape 9">
          <a:extLst>
            <a:ext uri="{FF2B5EF4-FFF2-40B4-BE49-F238E27FC236}">
              <a16:creationId xmlns:a16="http://schemas.microsoft.com/office/drawing/2014/main" id="{00000000-0008-0000-0D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4" name="AutoShape 9">
          <a:extLst>
            <a:ext uri="{FF2B5EF4-FFF2-40B4-BE49-F238E27FC236}">
              <a16:creationId xmlns:a16="http://schemas.microsoft.com/office/drawing/2014/main" id="{00000000-0008-0000-0D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5" name="AutoShape 9">
          <a:extLst>
            <a:ext uri="{FF2B5EF4-FFF2-40B4-BE49-F238E27FC236}">
              <a16:creationId xmlns:a16="http://schemas.microsoft.com/office/drawing/2014/main" id="{00000000-0008-0000-0D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6" name="AutoShape 9">
          <a:extLst>
            <a:ext uri="{FF2B5EF4-FFF2-40B4-BE49-F238E27FC236}">
              <a16:creationId xmlns:a16="http://schemas.microsoft.com/office/drawing/2014/main" id="{00000000-0008-0000-0D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7" name="AutoShape 9">
          <a:extLst>
            <a:ext uri="{FF2B5EF4-FFF2-40B4-BE49-F238E27FC236}">
              <a16:creationId xmlns:a16="http://schemas.microsoft.com/office/drawing/2014/main" id="{00000000-0008-0000-0D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8" name="AutoShape 9">
          <a:extLst>
            <a:ext uri="{FF2B5EF4-FFF2-40B4-BE49-F238E27FC236}">
              <a16:creationId xmlns:a16="http://schemas.microsoft.com/office/drawing/2014/main" id="{00000000-0008-0000-0D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9" name="AutoShape 9">
          <a:extLst>
            <a:ext uri="{FF2B5EF4-FFF2-40B4-BE49-F238E27FC236}">
              <a16:creationId xmlns:a16="http://schemas.microsoft.com/office/drawing/2014/main" id="{00000000-0008-0000-0D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10" name="AutoShape 9">
          <a:extLst>
            <a:ext uri="{FF2B5EF4-FFF2-40B4-BE49-F238E27FC236}">
              <a16:creationId xmlns:a16="http://schemas.microsoft.com/office/drawing/2014/main" id="{00000000-0008-0000-0D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11" name="AutoShape 9">
          <a:extLst>
            <a:ext uri="{FF2B5EF4-FFF2-40B4-BE49-F238E27FC236}">
              <a16:creationId xmlns:a16="http://schemas.microsoft.com/office/drawing/2014/main" id="{00000000-0008-0000-0D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12" name="AutoShape 9">
          <a:extLst>
            <a:ext uri="{FF2B5EF4-FFF2-40B4-BE49-F238E27FC236}">
              <a16:creationId xmlns:a16="http://schemas.microsoft.com/office/drawing/2014/main" id="{00000000-0008-0000-0D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13" name="AutoShape 9">
          <a:extLst>
            <a:ext uri="{FF2B5EF4-FFF2-40B4-BE49-F238E27FC236}">
              <a16:creationId xmlns:a16="http://schemas.microsoft.com/office/drawing/2014/main" id="{00000000-0008-0000-0D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14" name="AutoShape 9">
          <a:extLst>
            <a:ext uri="{FF2B5EF4-FFF2-40B4-BE49-F238E27FC236}">
              <a16:creationId xmlns:a16="http://schemas.microsoft.com/office/drawing/2014/main" id="{00000000-0008-0000-0D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15" name="AutoShape 9">
          <a:extLst>
            <a:ext uri="{FF2B5EF4-FFF2-40B4-BE49-F238E27FC236}">
              <a16:creationId xmlns:a16="http://schemas.microsoft.com/office/drawing/2014/main" id="{00000000-0008-0000-0D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16" name="AutoShape 9">
          <a:extLst>
            <a:ext uri="{FF2B5EF4-FFF2-40B4-BE49-F238E27FC236}">
              <a16:creationId xmlns:a16="http://schemas.microsoft.com/office/drawing/2014/main" id="{00000000-0008-0000-0D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17" name="AutoShape 9">
          <a:extLst>
            <a:ext uri="{FF2B5EF4-FFF2-40B4-BE49-F238E27FC236}">
              <a16:creationId xmlns:a16="http://schemas.microsoft.com/office/drawing/2014/main" id="{00000000-0008-0000-0D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18" name="AutoShape 9">
          <a:extLst>
            <a:ext uri="{FF2B5EF4-FFF2-40B4-BE49-F238E27FC236}">
              <a16:creationId xmlns:a16="http://schemas.microsoft.com/office/drawing/2014/main" id="{00000000-0008-0000-0D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19" name="AutoShape 9">
          <a:extLst>
            <a:ext uri="{FF2B5EF4-FFF2-40B4-BE49-F238E27FC236}">
              <a16:creationId xmlns:a16="http://schemas.microsoft.com/office/drawing/2014/main" id="{00000000-0008-0000-0D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20" name="AutoShape 9">
          <a:extLst>
            <a:ext uri="{FF2B5EF4-FFF2-40B4-BE49-F238E27FC236}">
              <a16:creationId xmlns:a16="http://schemas.microsoft.com/office/drawing/2014/main" id="{00000000-0008-0000-0D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428625</xdr:colOff>
      <xdr:row>34</xdr:row>
      <xdr:rowOff>85725</xdr:rowOff>
    </xdr:to>
    <xdr:sp macro="" textlink="">
      <xdr:nvSpPr>
        <xdr:cNvPr id="21" name="AutoShape 9">
          <a:extLst>
            <a:ext uri="{FF2B5EF4-FFF2-40B4-BE49-F238E27FC236}">
              <a16:creationId xmlns:a16="http://schemas.microsoft.com/office/drawing/2014/main" id="{00000000-0008-0000-0D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381000</xdr:colOff>
      <xdr:row>36</xdr:row>
      <xdr:rowOff>63500</xdr:rowOff>
    </xdr:to>
    <xdr:sp macro="" textlink="">
      <xdr:nvSpPr>
        <xdr:cNvPr id="3080" name="Rectangle 8" hidden="1">
          <a:extLst>
            <a:ext uri="{FF2B5EF4-FFF2-40B4-BE49-F238E27FC236}">
              <a16:creationId xmlns:a16="http://schemas.microsoft.com/office/drawing/2014/main" id="{00000000-0008-0000-0E00-0000080C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2" name="AutoShape 8">
          <a:extLst>
            <a:ext uri="{FF2B5EF4-FFF2-40B4-BE49-F238E27FC236}">
              <a16:creationId xmlns:a16="http://schemas.microsoft.com/office/drawing/2014/main" id="{00000000-0008-0000-0E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3" name="AutoShape 8">
          <a:extLst>
            <a:ext uri="{FF2B5EF4-FFF2-40B4-BE49-F238E27FC236}">
              <a16:creationId xmlns:a16="http://schemas.microsoft.com/office/drawing/2014/main" id="{00000000-0008-0000-0E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4" name="AutoShape 8">
          <a:extLst>
            <a:ext uri="{FF2B5EF4-FFF2-40B4-BE49-F238E27FC236}">
              <a16:creationId xmlns:a16="http://schemas.microsoft.com/office/drawing/2014/main" id="{00000000-0008-0000-0E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5" name="AutoShape 8">
          <a:extLst>
            <a:ext uri="{FF2B5EF4-FFF2-40B4-BE49-F238E27FC236}">
              <a16:creationId xmlns:a16="http://schemas.microsoft.com/office/drawing/2014/main" id="{00000000-0008-0000-0E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6" name="AutoShape 8">
          <a:extLst>
            <a:ext uri="{FF2B5EF4-FFF2-40B4-BE49-F238E27FC236}">
              <a16:creationId xmlns:a16="http://schemas.microsoft.com/office/drawing/2014/main" id="{00000000-0008-0000-0E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7" name="AutoShape 8">
          <a:extLst>
            <a:ext uri="{FF2B5EF4-FFF2-40B4-BE49-F238E27FC236}">
              <a16:creationId xmlns:a16="http://schemas.microsoft.com/office/drawing/2014/main" id="{00000000-0008-0000-0E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8" name="AutoShape 8">
          <a:extLst>
            <a:ext uri="{FF2B5EF4-FFF2-40B4-BE49-F238E27FC236}">
              <a16:creationId xmlns:a16="http://schemas.microsoft.com/office/drawing/2014/main" id="{00000000-0008-0000-0E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9" name="AutoShape 8">
          <a:extLst>
            <a:ext uri="{FF2B5EF4-FFF2-40B4-BE49-F238E27FC236}">
              <a16:creationId xmlns:a16="http://schemas.microsoft.com/office/drawing/2014/main" id="{00000000-0008-0000-0E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10" name="AutoShape 8">
          <a:extLst>
            <a:ext uri="{FF2B5EF4-FFF2-40B4-BE49-F238E27FC236}">
              <a16:creationId xmlns:a16="http://schemas.microsoft.com/office/drawing/2014/main" id="{00000000-0008-0000-0E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11" name="AutoShape 8">
          <a:extLst>
            <a:ext uri="{FF2B5EF4-FFF2-40B4-BE49-F238E27FC236}">
              <a16:creationId xmlns:a16="http://schemas.microsoft.com/office/drawing/2014/main" id="{00000000-0008-0000-0E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12" name="AutoShape 8">
          <a:extLst>
            <a:ext uri="{FF2B5EF4-FFF2-40B4-BE49-F238E27FC236}">
              <a16:creationId xmlns:a16="http://schemas.microsoft.com/office/drawing/2014/main" id="{00000000-0008-0000-0E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13" name="AutoShape 8">
          <a:extLst>
            <a:ext uri="{FF2B5EF4-FFF2-40B4-BE49-F238E27FC236}">
              <a16:creationId xmlns:a16="http://schemas.microsoft.com/office/drawing/2014/main" id="{00000000-0008-0000-0E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14" name="AutoShape 8">
          <a:extLst>
            <a:ext uri="{FF2B5EF4-FFF2-40B4-BE49-F238E27FC236}">
              <a16:creationId xmlns:a16="http://schemas.microsoft.com/office/drawing/2014/main" id="{00000000-0008-0000-0E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15" name="AutoShape 8">
          <a:extLst>
            <a:ext uri="{FF2B5EF4-FFF2-40B4-BE49-F238E27FC236}">
              <a16:creationId xmlns:a16="http://schemas.microsoft.com/office/drawing/2014/main" id="{00000000-0008-0000-0E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16" name="AutoShape 8">
          <a:extLst>
            <a:ext uri="{FF2B5EF4-FFF2-40B4-BE49-F238E27FC236}">
              <a16:creationId xmlns:a16="http://schemas.microsoft.com/office/drawing/2014/main" id="{00000000-0008-0000-0E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17" name="AutoShape 8">
          <a:extLst>
            <a:ext uri="{FF2B5EF4-FFF2-40B4-BE49-F238E27FC236}">
              <a16:creationId xmlns:a16="http://schemas.microsoft.com/office/drawing/2014/main" id="{00000000-0008-0000-0E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18" name="AutoShape 8">
          <a:extLst>
            <a:ext uri="{FF2B5EF4-FFF2-40B4-BE49-F238E27FC236}">
              <a16:creationId xmlns:a16="http://schemas.microsoft.com/office/drawing/2014/main" id="{00000000-0008-0000-0E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19" name="AutoShape 8">
          <a:extLst>
            <a:ext uri="{FF2B5EF4-FFF2-40B4-BE49-F238E27FC236}">
              <a16:creationId xmlns:a16="http://schemas.microsoft.com/office/drawing/2014/main" id="{00000000-0008-0000-0E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20" name="AutoShape 8">
          <a:extLst>
            <a:ext uri="{FF2B5EF4-FFF2-40B4-BE49-F238E27FC236}">
              <a16:creationId xmlns:a16="http://schemas.microsoft.com/office/drawing/2014/main" id="{00000000-0008-0000-0E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114300</xdr:colOff>
      <xdr:row>35</xdr:row>
      <xdr:rowOff>123825</xdr:rowOff>
    </xdr:to>
    <xdr:sp macro="" textlink="">
      <xdr:nvSpPr>
        <xdr:cNvPr id="21" name="AutoShape 8">
          <a:extLst>
            <a:ext uri="{FF2B5EF4-FFF2-40B4-BE49-F238E27FC236}">
              <a16:creationId xmlns:a16="http://schemas.microsoft.com/office/drawing/2014/main" id="{00000000-0008-0000-0E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787400</xdr:colOff>
      <xdr:row>38</xdr:row>
      <xdr:rowOff>50800</xdr:rowOff>
    </xdr:to>
    <xdr:sp macro="" textlink="">
      <xdr:nvSpPr>
        <xdr:cNvPr id="4099" name="Rectangle 3" hidden="1">
          <a:extLst>
            <a:ext uri="{FF2B5EF4-FFF2-40B4-BE49-F238E27FC236}">
              <a16:creationId xmlns:a16="http://schemas.microsoft.com/office/drawing/2014/main" id="{00000000-0008-0000-0F00-00000310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2" name="AutoShape 3">
          <a:extLst>
            <a:ext uri="{FF2B5EF4-FFF2-40B4-BE49-F238E27FC236}">
              <a16:creationId xmlns:a16="http://schemas.microsoft.com/office/drawing/2014/main" id="{00000000-0008-0000-0F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3" name="AutoShape 3">
          <a:extLst>
            <a:ext uri="{FF2B5EF4-FFF2-40B4-BE49-F238E27FC236}">
              <a16:creationId xmlns:a16="http://schemas.microsoft.com/office/drawing/2014/main" id="{00000000-0008-0000-0F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4" name="AutoShape 3">
          <a:extLst>
            <a:ext uri="{FF2B5EF4-FFF2-40B4-BE49-F238E27FC236}">
              <a16:creationId xmlns:a16="http://schemas.microsoft.com/office/drawing/2014/main" id="{00000000-0008-0000-0F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5" name="AutoShape 3">
          <a:extLst>
            <a:ext uri="{FF2B5EF4-FFF2-40B4-BE49-F238E27FC236}">
              <a16:creationId xmlns:a16="http://schemas.microsoft.com/office/drawing/2014/main" id="{00000000-0008-0000-0F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6" name="AutoShape 3">
          <a:extLst>
            <a:ext uri="{FF2B5EF4-FFF2-40B4-BE49-F238E27FC236}">
              <a16:creationId xmlns:a16="http://schemas.microsoft.com/office/drawing/2014/main" id="{00000000-0008-0000-0F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7" name="AutoShape 3">
          <a:extLst>
            <a:ext uri="{FF2B5EF4-FFF2-40B4-BE49-F238E27FC236}">
              <a16:creationId xmlns:a16="http://schemas.microsoft.com/office/drawing/2014/main" id="{00000000-0008-0000-0F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8" name="AutoShape 3">
          <a:extLst>
            <a:ext uri="{FF2B5EF4-FFF2-40B4-BE49-F238E27FC236}">
              <a16:creationId xmlns:a16="http://schemas.microsoft.com/office/drawing/2014/main" id="{00000000-0008-0000-0F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9" name="AutoShape 3">
          <a:extLst>
            <a:ext uri="{FF2B5EF4-FFF2-40B4-BE49-F238E27FC236}">
              <a16:creationId xmlns:a16="http://schemas.microsoft.com/office/drawing/2014/main" id="{00000000-0008-0000-0F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10" name="AutoShape 3">
          <a:extLst>
            <a:ext uri="{FF2B5EF4-FFF2-40B4-BE49-F238E27FC236}">
              <a16:creationId xmlns:a16="http://schemas.microsoft.com/office/drawing/2014/main" id="{00000000-0008-0000-0F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11" name="AutoShape 3">
          <a:extLst>
            <a:ext uri="{FF2B5EF4-FFF2-40B4-BE49-F238E27FC236}">
              <a16:creationId xmlns:a16="http://schemas.microsoft.com/office/drawing/2014/main" id="{00000000-0008-0000-0F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12" name="AutoShape 3">
          <a:extLst>
            <a:ext uri="{FF2B5EF4-FFF2-40B4-BE49-F238E27FC236}">
              <a16:creationId xmlns:a16="http://schemas.microsoft.com/office/drawing/2014/main" id="{00000000-0008-0000-0F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13" name="AutoShape 3">
          <a:extLst>
            <a:ext uri="{FF2B5EF4-FFF2-40B4-BE49-F238E27FC236}">
              <a16:creationId xmlns:a16="http://schemas.microsoft.com/office/drawing/2014/main" id="{00000000-0008-0000-0F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14" name="AutoShape 3">
          <a:extLst>
            <a:ext uri="{FF2B5EF4-FFF2-40B4-BE49-F238E27FC236}">
              <a16:creationId xmlns:a16="http://schemas.microsoft.com/office/drawing/2014/main" id="{00000000-0008-0000-0F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15" name="AutoShape 3">
          <a:extLst>
            <a:ext uri="{FF2B5EF4-FFF2-40B4-BE49-F238E27FC236}">
              <a16:creationId xmlns:a16="http://schemas.microsoft.com/office/drawing/2014/main" id="{00000000-0008-0000-0F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16" name="AutoShape 3">
          <a:extLst>
            <a:ext uri="{FF2B5EF4-FFF2-40B4-BE49-F238E27FC236}">
              <a16:creationId xmlns:a16="http://schemas.microsoft.com/office/drawing/2014/main" id="{00000000-0008-0000-0F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17" name="AutoShape 3">
          <a:extLst>
            <a:ext uri="{FF2B5EF4-FFF2-40B4-BE49-F238E27FC236}">
              <a16:creationId xmlns:a16="http://schemas.microsoft.com/office/drawing/2014/main" id="{00000000-0008-0000-0F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18" name="AutoShape 3">
          <a:extLst>
            <a:ext uri="{FF2B5EF4-FFF2-40B4-BE49-F238E27FC236}">
              <a16:creationId xmlns:a16="http://schemas.microsoft.com/office/drawing/2014/main" id="{00000000-0008-0000-0F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19" name="AutoShape 3">
          <a:extLst>
            <a:ext uri="{FF2B5EF4-FFF2-40B4-BE49-F238E27FC236}">
              <a16:creationId xmlns:a16="http://schemas.microsoft.com/office/drawing/2014/main" id="{00000000-0008-0000-0F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20" name="AutoShape 3">
          <a:extLst>
            <a:ext uri="{FF2B5EF4-FFF2-40B4-BE49-F238E27FC236}">
              <a16:creationId xmlns:a16="http://schemas.microsoft.com/office/drawing/2014/main" id="{00000000-0008-0000-0F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257175</xdr:colOff>
      <xdr:row>37</xdr:row>
      <xdr:rowOff>114300</xdr:rowOff>
    </xdr:to>
    <xdr:sp macro="" textlink="">
      <xdr:nvSpPr>
        <xdr:cNvPr id="21" name="AutoShape 3">
          <a:extLst>
            <a:ext uri="{FF2B5EF4-FFF2-40B4-BE49-F238E27FC236}">
              <a16:creationId xmlns:a16="http://schemas.microsoft.com/office/drawing/2014/main" id="{00000000-0008-0000-0F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755650</xdr:colOff>
      <xdr:row>36</xdr:row>
      <xdr:rowOff>50800</xdr:rowOff>
    </xdr:to>
    <xdr:sp macro="" textlink="">
      <xdr:nvSpPr>
        <xdr:cNvPr id="5122" name="Rectangle 2" hidden="1">
          <a:extLst>
            <a:ext uri="{FF2B5EF4-FFF2-40B4-BE49-F238E27FC236}">
              <a16:creationId xmlns:a16="http://schemas.microsoft.com/office/drawing/2014/main" id="{00000000-0008-0000-1000-00000214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2" name="AutoShape 2">
          <a:extLst>
            <a:ext uri="{FF2B5EF4-FFF2-40B4-BE49-F238E27FC236}">
              <a16:creationId xmlns:a16="http://schemas.microsoft.com/office/drawing/2014/main" id="{00000000-0008-0000-10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3" name="AutoShape 2">
          <a:extLst>
            <a:ext uri="{FF2B5EF4-FFF2-40B4-BE49-F238E27FC236}">
              <a16:creationId xmlns:a16="http://schemas.microsoft.com/office/drawing/2014/main" id="{00000000-0008-0000-10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4" name="AutoShape 2">
          <a:extLst>
            <a:ext uri="{FF2B5EF4-FFF2-40B4-BE49-F238E27FC236}">
              <a16:creationId xmlns:a16="http://schemas.microsoft.com/office/drawing/2014/main" id="{00000000-0008-0000-10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5" name="AutoShape 2">
          <a:extLst>
            <a:ext uri="{FF2B5EF4-FFF2-40B4-BE49-F238E27FC236}">
              <a16:creationId xmlns:a16="http://schemas.microsoft.com/office/drawing/2014/main" id="{00000000-0008-0000-10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6" name="AutoShape 2">
          <a:extLst>
            <a:ext uri="{FF2B5EF4-FFF2-40B4-BE49-F238E27FC236}">
              <a16:creationId xmlns:a16="http://schemas.microsoft.com/office/drawing/2014/main" id="{00000000-0008-0000-10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7" name="AutoShape 2">
          <a:extLst>
            <a:ext uri="{FF2B5EF4-FFF2-40B4-BE49-F238E27FC236}">
              <a16:creationId xmlns:a16="http://schemas.microsoft.com/office/drawing/2014/main" id="{00000000-0008-0000-10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8" name="AutoShape 2">
          <a:extLst>
            <a:ext uri="{FF2B5EF4-FFF2-40B4-BE49-F238E27FC236}">
              <a16:creationId xmlns:a16="http://schemas.microsoft.com/office/drawing/2014/main" id="{00000000-0008-0000-10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9" name="AutoShape 2">
          <a:extLst>
            <a:ext uri="{FF2B5EF4-FFF2-40B4-BE49-F238E27FC236}">
              <a16:creationId xmlns:a16="http://schemas.microsoft.com/office/drawing/2014/main" id="{00000000-0008-0000-10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10" name="AutoShape 2">
          <a:extLst>
            <a:ext uri="{FF2B5EF4-FFF2-40B4-BE49-F238E27FC236}">
              <a16:creationId xmlns:a16="http://schemas.microsoft.com/office/drawing/2014/main" id="{00000000-0008-0000-10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11" name="AutoShape 2">
          <a:extLst>
            <a:ext uri="{FF2B5EF4-FFF2-40B4-BE49-F238E27FC236}">
              <a16:creationId xmlns:a16="http://schemas.microsoft.com/office/drawing/2014/main" id="{00000000-0008-0000-10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12" name="AutoShape 2">
          <a:extLst>
            <a:ext uri="{FF2B5EF4-FFF2-40B4-BE49-F238E27FC236}">
              <a16:creationId xmlns:a16="http://schemas.microsoft.com/office/drawing/2014/main" id="{00000000-0008-0000-10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13" name="AutoShape 2">
          <a:extLst>
            <a:ext uri="{FF2B5EF4-FFF2-40B4-BE49-F238E27FC236}">
              <a16:creationId xmlns:a16="http://schemas.microsoft.com/office/drawing/2014/main" id="{00000000-0008-0000-10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14" name="AutoShape 2">
          <a:extLst>
            <a:ext uri="{FF2B5EF4-FFF2-40B4-BE49-F238E27FC236}">
              <a16:creationId xmlns:a16="http://schemas.microsoft.com/office/drawing/2014/main" id="{00000000-0008-0000-10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15" name="AutoShape 2">
          <a:extLst>
            <a:ext uri="{FF2B5EF4-FFF2-40B4-BE49-F238E27FC236}">
              <a16:creationId xmlns:a16="http://schemas.microsoft.com/office/drawing/2014/main" id="{00000000-0008-0000-10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16" name="AutoShape 2">
          <a:extLst>
            <a:ext uri="{FF2B5EF4-FFF2-40B4-BE49-F238E27FC236}">
              <a16:creationId xmlns:a16="http://schemas.microsoft.com/office/drawing/2014/main" id="{00000000-0008-0000-10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17" name="AutoShape 2">
          <a:extLst>
            <a:ext uri="{FF2B5EF4-FFF2-40B4-BE49-F238E27FC236}">
              <a16:creationId xmlns:a16="http://schemas.microsoft.com/office/drawing/2014/main" id="{00000000-0008-0000-10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18" name="AutoShape 2">
          <a:extLst>
            <a:ext uri="{FF2B5EF4-FFF2-40B4-BE49-F238E27FC236}">
              <a16:creationId xmlns:a16="http://schemas.microsoft.com/office/drawing/2014/main" id="{00000000-0008-0000-10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19" name="AutoShape 2">
          <a:extLst>
            <a:ext uri="{FF2B5EF4-FFF2-40B4-BE49-F238E27FC236}">
              <a16:creationId xmlns:a16="http://schemas.microsoft.com/office/drawing/2014/main" id="{00000000-0008-0000-10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20" name="AutoShape 2">
          <a:extLst>
            <a:ext uri="{FF2B5EF4-FFF2-40B4-BE49-F238E27FC236}">
              <a16:creationId xmlns:a16="http://schemas.microsoft.com/office/drawing/2014/main" id="{00000000-0008-0000-10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1009650</xdr:colOff>
      <xdr:row>35</xdr:row>
      <xdr:rowOff>114300</xdr:rowOff>
    </xdr:to>
    <xdr:sp macro="" textlink="">
      <xdr:nvSpPr>
        <xdr:cNvPr id="21" name="AutoShape 2">
          <a:extLst>
            <a:ext uri="{FF2B5EF4-FFF2-40B4-BE49-F238E27FC236}">
              <a16:creationId xmlns:a16="http://schemas.microsoft.com/office/drawing/2014/main" id="{00000000-0008-0000-10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209550</xdr:colOff>
      <xdr:row>39</xdr:row>
      <xdr:rowOff>95250</xdr:rowOff>
    </xdr:to>
    <xdr:sp macro="" textlink="">
      <xdr:nvSpPr>
        <xdr:cNvPr id="6146" name="Rectangle 2" hidden="1">
          <a:extLst>
            <a:ext uri="{FF2B5EF4-FFF2-40B4-BE49-F238E27FC236}">
              <a16:creationId xmlns:a16="http://schemas.microsoft.com/office/drawing/2014/main" id="{00000000-0008-0000-1300-00000218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2" name="AutoShape 2">
          <a:extLst>
            <a:ext uri="{FF2B5EF4-FFF2-40B4-BE49-F238E27FC236}">
              <a16:creationId xmlns:a16="http://schemas.microsoft.com/office/drawing/2014/main" id="{00000000-0008-0000-13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3" name="AutoShape 2">
          <a:extLst>
            <a:ext uri="{FF2B5EF4-FFF2-40B4-BE49-F238E27FC236}">
              <a16:creationId xmlns:a16="http://schemas.microsoft.com/office/drawing/2014/main" id="{00000000-0008-0000-13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4" name="AutoShape 2">
          <a:extLst>
            <a:ext uri="{FF2B5EF4-FFF2-40B4-BE49-F238E27FC236}">
              <a16:creationId xmlns:a16="http://schemas.microsoft.com/office/drawing/2014/main" id="{00000000-0008-0000-13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5" name="AutoShape 2">
          <a:extLst>
            <a:ext uri="{FF2B5EF4-FFF2-40B4-BE49-F238E27FC236}">
              <a16:creationId xmlns:a16="http://schemas.microsoft.com/office/drawing/2014/main" id="{00000000-0008-0000-13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6" name="AutoShape 2">
          <a:extLst>
            <a:ext uri="{FF2B5EF4-FFF2-40B4-BE49-F238E27FC236}">
              <a16:creationId xmlns:a16="http://schemas.microsoft.com/office/drawing/2014/main" id="{00000000-0008-0000-13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7" name="AutoShape 2">
          <a:extLst>
            <a:ext uri="{FF2B5EF4-FFF2-40B4-BE49-F238E27FC236}">
              <a16:creationId xmlns:a16="http://schemas.microsoft.com/office/drawing/2014/main" id="{00000000-0008-0000-13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8" name="AutoShape 2">
          <a:extLst>
            <a:ext uri="{FF2B5EF4-FFF2-40B4-BE49-F238E27FC236}">
              <a16:creationId xmlns:a16="http://schemas.microsoft.com/office/drawing/2014/main" id="{00000000-0008-0000-13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9" name="AutoShape 2">
          <a:extLst>
            <a:ext uri="{FF2B5EF4-FFF2-40B4-BE49-F238E27FC236}">
              <a16:creationId xmlns:a16="http://schemas.microsoft.com/office/drawing/2014/main" id="{00000000-0008-0000-13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10" name="AutoShape 2">
          <a:extLst>
            <a:ext uri="{FF2B5EF4-FFF2-40B4-BE49-F238E27FC236}">
              <a16:creationId xmlns:a16="http://schemas.microsoft.com/office/drawing/2014/main" id="{00000000-0008-0000-13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11" name="AutoShape 2">
          <a:extLst>
            <a:ext uri="{FF2B5EF4-FFF2-40B4-BE49-F238E27FC236}">
              <a16:creationId xmlns:a16="http://schemas.microsoft.com/office/drawing/2014/main" id="{00000000-0008-0000-13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12" name="AutoShape 2">
          <a:extLst>
            <a:ext uri="{FF2B5EF4-FFF2-40B4-BE49-F238E27FC236}">
              <a16:creationId xmlns:a16="http://schemas.microsoft.com/office/drawing/2014/main" id="{00000000-0008-0000-13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13" name="AutoShape 2">
          <a:extLst>
            <a:ext uri="{FF2B5EF4-FFF2-40B4-BE49-F238E27FC236}">
              <a16:creationId xmlns:a16="http://schemas.microsoft.com/office/drawing/2014/main" id="{00000000-0008-0000-13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14" name="AutoShape 2">
          <a:extLst>
            <a:ext uri="{FF2B5EF4-FFF2-40B4-BE49-F238E27FC236}">
              <a16:creationId xmlns:a16="http://schemas.microsoft.com/office/drawing/2014/main" id="{00000000-0008-0000-13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15" name="AutoShape 2">
          <a:extLst>
            <a:ext uri="{FF2B5EF4-FFF2-40B4-BE49-F238E27FC236}">
              <a16:creationId xmlns:a16="http://schemas.microsoft.com/office/drawing/2014/main" id="{00000000-0008-0000-13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16" name="AutoShape 2">
          <a:extLst>
            <a:ext uri="{FF2B5EF4-FFF2-40B4-BE49-F238E27FC236}">
              <a16:creationId xmlns:a16="http://schemas.microsoft.com/office/drawing/2014/main" id="{00000000-0008-0000-13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17" name="AutoShape 2">
          <a:extLst>
            <a:ext uri="{FF2B5EF4-FFF2-40B4-BE49-F238E27FC236}">
              <a16:creationId xmlns:a16="http://schemas.microsoft.com/office/drawing/2014/main" id="{00000000-0008-0000-13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18" name="AutoShape 2">
          <a:extLst>
            <a:ext uri="{FF2B5EF4-FFF2-40B4-BE49-F238E27FC236}">
              <a16:creationId xmlns:a16="http://schemas.microsoft.com/office/drawing/2014/main" id="{00000000-0008-0000-13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19" name="AutoShape 2">
          <a:extLst>
            <a:ext uri="{FF2B5EF4-FFF2-40B4-BE49-F238E27FC236}">
              <a16:creationId xmlns:a16="http://schemas.microsoft.com/office/drawing/2014/main" id="{00000000-0008-0000-13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20" name="AutoShape 2">
          <a:extLst>
            <a:ext uri="{FF2B5EF4-FFF2-40B4-BE49-F238E27FC236}">
              <a16:creationId xmlns:a16="http://schemas.microsoft.com/office/drawing/2014/main" id="{00000000-0008-0000-13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476250</xdr:colOff>
      <xdr:row>38</xdr:row>
      <xdr:rowOff>152400</xdr:rowOff>
    </xdr:to>
    <xdr:sp macro="" textlink="">
      <xdr:nvSpPr>
        <xdr:cNvPr id="21" name="AutoShape 2">
          <a:extLst>
            <a:ext uri="{FF2B5EF4-FFF2-40B4-BE49-F238E27FC236}">
              <a16:creationId xmlns:a16="http://schemas.microsoft.com/office/drawing/2014/main" id="{00000000-0008-0000-13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171450</xdr:colOff>
      <xdr:row>37</xdr:row>
      <xdr:rowOff>12700</xdr:rowOff>
    </xdr:to>
    <xdr:sp macro="" textlink="">
      <xdr:nvSpPr>
        <xdr:cNvPr id="8194" name="Rectangle 2" hidden="1">
          <a:extLst>
            <a:ext uri="{FF2B5EF4-FFF2-40B4-BE49-F238E27FC236}">
              <a16:creationId xmlns:a16="http://schemas.microsoft.com/office/drawing/2014/main" id="{00000000-0008-0000-1400-00000220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2" name="AutoShape 2">
          <a:extLst>
            <a:ext uri="{FF2B5EF4-FFF2-40B4-BE49-F238E27FC236}">
              <a16:creationId xmlns:a16="http://schemas.microsoft.com/office/drawing/2014/main" id="{00000000-0008-0000-14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3" name="AutoShape 2">
          <a:extLst>
            <a:ext uri="{FF2B5EF4-FFF2-40B4-BE49-F238E27FC236}">
              <a16:creationId xmlns:a16="http://schemas.microsoft.com/office/drawing/2014/main" id="{00000000-0008-0000-14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4" name="AutoShape 2">
          <a:extLst>
            <a:ext uri="{FF2B5EF4-FFF2-40B4-BE49-F238E27FC236}">
              <a16:creationId xmlns:a16="http://schemas.microsoft.com/office/drawing/2014/main" id="{00000000-0008-0000-14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5" name="AutoShape 2">
          <a:extLst>
            <a:ext uri="{FF2B5EF4-FFF2-40B4-BE49-F238E27FC236}">
              <a16:creationId xmlns:a16="http://schemas.microsoft.com/office/drawing/2014/main" id="{00000000-0008-0000-14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6" name="AutoShape 2">
          <a:extLst>
            <a:ext uri="{FF2B5EF4-FFF2-40B4-BE49-F238E27FC236}">
              <a16:creationId xmlns:a16="http://schemas.microsoft.com/office/drawing/2014/main" id="{00000000-0008-0000-14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7" name="AutoShape 2">
          <a:extLst>
            <a:ext uri="{FF2B5EF4-FFF2-40B4-BE49-F238E27FC236}">
              <a16:creationId xmlns:a16="http://schemas.microsoft.com/office/drawing/2014/main" id="{00000000-0008-0000-14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8" name="AutoShape 2">
          <a:extLst>
            <a:ext uri="{FF2B5EF4-FFF2-40B4-BE49-F238E27FC236}">
              <a16:creationId xmlns:a16="http://schemas.microsoft.com/office/drawing/2014/main" id="{00000000-0008-0000-14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9" name="AutoShape 2">
          <a:extLst>
            <a:ext uri="{FF2B5EF4-FFF2-40B4-BE49-F238E27FC236}">
              <a16:creationId xmlns:a16="http://schemas.microsoft.com/office/drawing/2014/main" id="{00000000-0008-0000-14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10" name="AutoShape 2">
          <a:extLst>
            <a:ext uri="{FF2B5EF4-FFF2-40B4-BE49-F238E27FC236}">
              <a16:creationId xmlns:a16="http://schemas.microsoft.com/office/drawing/2014/main" id="{00000000-0008-0000-14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11" name="AutoShape 2">
          <a:extLst>
            <a:ext uri="{FF2B5EF4-FFF2-40B4-BE49-F238E27FC236}">
              <a16:creationId xmlns:a16="http://schemas.microsoft.com/office/drawing/2014/main" id="{00000000-0008-0000-14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12" name="AutoShape 2">
          <a:extLst>
            <a:ext uri="{FF2B5EF4-FFF2-40B4-BE49-F238E27FC236}">
              <a16:creationId xmlns:a16="http://schemas.microsoft.com/office/drawing/2014/main" id="{00000000-0008-0000-14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13" name="AutoShape 2">
          <a:extLst>
            <a:ext uri="{FF2B5EF4-FFF2-40B4-BE49-F238E27FC236}">
              <a16:creationId xmlns:a16="http://schemas.microsoft.com/office/drawing/2014/main" id="{00000000-0008-0000-14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14" name="AutoShape 2">
          <a:extLst>
            <a:ext uri="{FF2B5EF4-FFF2-40B4-BE49-F238E27FC236}">
              <a16:creationId xmlns:a16="http://schemas.microsoft.com/office/drawing/2014/main" id="{00000000-0008-0000-14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15" name="AutoShape 2">
          <a:extLst>
            <a:ext uri="{FF2B5EF4-FFF2-40B4-BE49-F238E27FC236}">
              <a16:creationId xmlns:a16="http://schemas.microsoft.com/office/drawing/2014/main" id="{00000000-0008-0000-14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16" name="AutoShape 2">
          <a:extLst>
            <a:ext uri="{FF2B5EF4-FFF2-40B4-BE49-F238E27FC236}">
              <a16:creationId xmlns:a16="http://schemas.microsoft.com/office/drawing/2014/main" id="{00000000-0008-0000-14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17" name="AutoShape 2">
          <a:extLst>
            <a:ext uri="{FF2B5EF4-FFF2-40B4-BE49-F238E27FC236}">
              <a16:creationId xmlns:a16="http://schemas.microsoft.com/office/drawing/2014/main" id="{00000000-0008-0000-14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18" name="AutoShape 2">
          <a:extLst>
            <a:ext uri="{FF2B5EF4-FFF2-40B4-BE49-F238E27FC236}">
              <a16:creationId xmlns:a16="http://schemas.microsoft.com/office/drawing/2014/main" id="{00000000-0008-0000-14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19" name="AutoShape 2">
          <a:extLst>
            <a:ext uri="{FF2B5EF4-FFF2-40B4-BE49-F238E27FC236}">
              <a16:creationId xmlns:a16="http://schemas.microsoft.com/office/drawing/2014/main" id="{00000000-0008-0000-14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20" name="AutoShape 2">
          <a:extLst>
            <a:ext uri="{FF2B5EF4-FFF2-40B4-BE49-F238E27FC236}">
              <a16:creationId xmlns:a16="http://schemas.microsoft.com/office/drawing/2014/main" id="{00000000-0008-0000-14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438150</xdr:colOff>
      <xdr:row>36</xdr:row>
      <xdr:rowOff>85725</xdr:rowOff>
    </xdr:to>
    <xdr:sp macro="" textlink="">
      <xdr:nvSpPr>
        <xdr:cNvPr id="21" name="AutoShape 2">
          <a:extLst>
            <a:ext uri="{FF2B5EF4-FFF2-40B4-BE49-F238E27FC236}">
              <a16:creationId xmlns:a16="http://schemas.microsoft.com/office/drawing/2014/main" id="{00000000-0008-0000-14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38100</xdr:colOff>
      <xdr:row>5</xdr:row>
      <xdr:rowOff>28575</xdr:rowOff>
    </xdr:from>
    <xdr:to>
      <xdr:col>8</xdr:col>
      <xdr:colOff>9525</xdr:colOff>
      <xdr:row>95</xdr:row>
      <xdr:rowOff>28575</xdr:rowOff>
    </xdr:to>
    <xdr:sp macro="" textlink="">
      <xdr:nvSpPr>
        <xdr:cNvPr id="3" name="Shape 3">
          <a:extLst>
            <a:ext uri="{FF2B5EF4-FFF2-40B4-BE49-F238E27FC236}">
              <a16:creationId xmlns:a16="http://schemas.microsoft.com/office/drawing/2014/main" id="{00000000-0008-0000-1500-000003000000}"/>
            </a:ext>
          </a:extLst>
        </xdr:cNvPr>
        <xdr:cNvSpPr/>
      </xdr:nvSpPr>
      <xdr:spPr>
        <a:xfrm>
          <a:off x="2440875" y="0"/>
          <a:ext cx="5810250" cy="7560000"/>
        </a:xfrm>
        <a:prstGeom prst="rect">
          <a:avLst/>
        </a:prstGeom>
        <a:noFill/>
        <a:ln>
          <a:noFill/>
        </a:ln>
      </xdr:spPr>
      <xdr:txBody>
        <a:bodyPr spcFirstLastPara="1" wrap="square" lIns="91425" tIns="45700" rIns="91425" bIns="45700" anchor="t" anchorCtr="0">
          <a:noAutofit/>
        </a:bodyPr>
        <a:lstStyle/>
        <a:p>
          <a:pPr marL="0" lvl="0" indent="0" algn="l">
            <a:spcBef>
              <a:spcPts val="0"/>
            </a:spcBef>
            <a:spcAft>
              <a:spcPts val="0"/>
            </a:spcAft>
            <a:buNone/>
          </a:pPr>
          <a:r>
            <a:rPr lang="en-US" sz="1000" b="1" i="0" u="none" strike="noStrike">
              <a:solidFill>
                <a:srgbClr val="000000"/>
              </a:solidFill>
              <a:latin typeface="Arial"/>
              <a:ea typeface="Arial"/>
              <a:cs typeface="Arial"/>
              <a:sym typeface="Arial"/>
            </a:rPr>
            <a:t>Theory and equations</a:t>
          </a:r>
          <a:endParaRPr sz="1400"/>
        </a:p>
        <a:p>
          <a:pPr marL="0" lvl="0" indent="0" algn="l">
            <a:spcBef>
              <a:spcPts val="0"/>
            </a:spcBef>
            <a:spcAft>
              <a:spcPts val="0"/>
            </a:spcAft>
            <a:buNone/>
          </a:pPr>
          <a:endParaRPr sz="1000" b="1"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The basic equation for the first order decay model is:</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(1)                  DDOCm = DDOCm(0) * e^-kt</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where DDOCm(0) is the mass of decomposable degradable organic carbon (DOC) at the start of the reaction, when t=0 and e^-kt=1, k is the reaction constant and t is the time in years. DDOCm is the mass of DDOC at any time. </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From equation (I) it is easy to see that at the end of year 1 (going from point 0 to point 1 on the time axis) the mass of DDOC left not decomposed in the SWDS is: </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(2)                  DDOCm(1) = DDOCm(0) * e^-k</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and the mass of DDOC decomposed into CH</a:t>
          </a:r>
          <a:r>
            <a:rPr lang="en-US" sz="1000" i="0" u="none" strike="noStrike" baseline="-25000">
              <a:solidFill>
                <a:srgbClr val="000000"/>
              </a:solidFill>
              <a:latin typeface="Arial"/>
              <a:ea typeface="Arial"/>
              <a:cs typeface="Arial"/>
              <a:sym typeface="Arial"/>
            </a:rPr>
            <a:t>4</a:t>
          </a:r>
          <a:r>
            <a:rPr lang="en-US" sz="1000" i="0" u="none" strike="noStrike">
              <a:solidFill>
                <a:srgbClr val="000000"/>
              </a:solidFill>
              <a:latin typeface="Arial"/>
              <a:ea typeface="Arial"/>
              <a:cs typeface="Arial"/>
              <a:sym typeface="Arial"/>
            </a:rPr>
            <a:t> and CO</a:t>
          </a:r>
          <a:r>
            <a:rPr lang="en-US" sz="1000" i="0" u="none" strike="noStrike" baseline="-25000">
              <a:solidFill>
                <a:srgbClr val="000000"/>
              </a:solidFill>
              <a:latin typeface="Arial"/>
              <a:ea typeface="Arial"/>
              <a:cs typeface="Arial"/>
              <a:sym typeface="Arial"/>
            </a:rPr>
            <a:t>2</a:t>
          </a:r>
          <a:r>
            <a:rPr lang="en-US" sz="1000" i="0" u="none" strike="noStrike">
              <a:solidFill>
                <a:srgbClr val="000000"/>
              </a:solidFill>
              <a:latin typeface="Arial"/>
              <a:ea typeface="Arial"/>
              <a:cs typeface="Arial"/>
              <a:sym typeface="Arial"/>
            </a:rPr>
            <a:t> will be:</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(3)                 DDOCmdecomp(1) = DDOCm(0) * (1 - e^-k)</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In a first order reaction, the amount of product (here decomposed DDOCm) is always proportional to the amount of reactant (here DDOCm). This means that it does not matter when the DDOCm was deposited. This also means that when the amount of DDOCm accumulated in the SWDS, plus last year's deposit, is known, CH</a:t>
          </a:r>
          <a:r>
            <a:rPr lang="en-US" sz="1000" i="0" u="none" strike="noStrike" baseline="-25000">
              <a:solidFill>
                <a:srgbClr val="000000"/>
              </a:solidFill>
              <a:latin typeface="Arial"/>
              <a:ea typeface="Arial"/>
              <a:cs typeface="Arial"/>
              <a:sym typeface="Arial"/>
            </a:rPr>
            <a:t>4</a:t>
          </a:r>
          <a:r>
            <a:rPr lang="en-US" sz="1000" i="0" u="none" strike="noStrike">
              <a:solidFill>
                <a:srgbClr val="000000"/>
              </a:solidFill>
              <a:latin typeface="Arial"/>
              <a:ea typeface="Arial"/>
              <a:cs typeface="Arial"/>
              <a:sym typeface="Arial"/>
            </a:rPr>
            <a:t> production can be calculated as if every year is year number one in the time series. Then all calculations can be done by equations (2) and (3) in a simple spreadsheet.</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The default assumption is that CH</a:t>
          </a:r>
          <a:r>
            <a:rPr lang="en-US" sz="1000" i="0" u="none" strike="noStrike" baseline="-25000">
              <a:solidFill>
                <a:srgbClr val="000000"/>
              </a:solidFill>
              <a:latin typeface="Arial"/>
              <a:ea typeface="Arial"/>
              <a:cs typeface="Arial"/>
              <a:sym typeface="Arial"/>
            </a:rPr>
            <a:t>4</a:t>
          </a:r>
          <a:r>
            <a:rPr lang="en-US" sz="1000" i="0" u="none" strike="noStrike">
              <a:solidFill>
                <a:srgbClr val="000000"/>
              </a:solidFill>
              <a:latin typeface="Arial"/>
              <a:ea typeface="Arial"/>
              <a:cs typeface="Arial"/>
              <a:sym typeface="Arial"/>
            </a:rPr>
            <a:t> generation from all the waste deposited each year begins on the 1st of January in the year after deposition. This is the same as an average six month delay until substantial CH</a:t>
          </a:r>
          <a:r>
            <a:rPr lang="en-US" sz="1000" i="0" u="none" strike="noStrike" baseline="-25000">
              <a:solidFill>
                <a:srgbClr val="000000"/>
              </a:solidFill>
              <a:latin typeface="Arial"/>
              <a:ea typeface="Arial"/>
              <a:cs typeface="Arial"/>
              <a:sym typeface="Arial"/>
            </a:rPr>
            <a:t>4</a:t>
          </a:r>
          <a:r>
            <a:rPr lang="en-US" sz="1000" i="0" u="none" strike="noStrike">
              <a:solidFill>
                <a:srgbClr val="000000"/>
              </a:solidFill>
              <a:latin typeface="Arial"/>
              <a:ea typeface="Arial"/>
              <a:cs typeface="Arial"/>
              <a:sym typeface="Arial"/>
            </a:rPr>
            <a:t> generation begins (the time it takes for anaerobic conditions to become well established). However, the worksheet includes the possibility of an earlier start to the reaction, in the year of deposition of the waste. This requires separate calculations for the deposition year. For longer delay times than 6 months, DDOCmd in the columns F and G cells in the CH</a:t>
          </a:r>
          <a:r>
            <a:rPr lang="en-US" sz="1000" i="0" u="none" strike="noStrike" baseline="-25000">
              <a:solidFill>
                <a:srgbClr val="000000"/>
              </a:solidFill>
              <a:latin typeface="Arial"/>
              <a:ea typeface="Arial"/>
              <a:cs typeface="Arial"/>
              <a:sym typeface="Arial"/>
            </a:rPr>
            <a:t>4</a:t>
          </a:r>
          <a:r>
            <a:rPr lang="en-US" sz="1000" i="0" u="none" strike="noStrike">
              <a:solidFill>
                <a:srgbClr val="000000"/>
              </a:solidFill>
              <a:latin typeface="Arial"/>
              <a:ea typeface="Arial"/>
              <a:cs typeface="Arial"/>
              <a:sym typeface="Arial"/>
            </a:rPr>
            <a:t> calculating sheets, have to be readdressed one cell down, and the number 13 in exp2 has to be changed to 25 (7 to 18 months delay time).</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The equations used in these spreadsheets are: (As the mathematics of every waste fraction/category is the same, indexing for fraction/category is omitted for equations 4-9.)</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To calculate mass of decomposable DOC (DDOCm) from amount of waste material (W):</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(4)  DDOCmd(T), = W(T) •  DOC * DOCf    •  MCF</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The amount of deposited DDOCm remaining not decomposed at the end of deposition year T:</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(5) DDOCmrem(T) = DDOCmd(T) •  e^(-k • ((13-M)/12)</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The amount of deposited DDOCm decomposed during deposition year T:</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(6)  DDOCmdec(T) = DDOCmd(T) •  (1 – e^(-k • ((13-M)/12))) </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The amount of DDOCm accumulated in the SWDS at the end of year T</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(7) DDOCma(T) = DDOCmrem(T) + ( DDOCma(T-1) •  e^-k)</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The total amount of DDOCm decomposed in year T</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(8) DDOCmdecomp(T) = DDOCmdec(T)  + (DDOCma(T-1) •  (1 - e^-k)) </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The amount of CH</a:t>
          </a:r>
          <a:r>
            <a:rPr lang="en-US" sz="1000" i="0" u="none" strike="noStrike" baseline="-25000">
              <a:solidFill>
                <a:srgbClr val="000000"/>
              </a:solidFill>
              <a:latin typeface="Arial"/>
              <a:ea typeface="Arial"/>
              <a:cs typeface="Arial"/>
              <a:sym typeface="Arial"/>
            </a:rPr>
            <a:t>4</a:t>
          </a:r>
          <a:r>
            <a:rPr lang="en-US" sz="1000" i="0" u="none" strike="noStrike">
              <a:solidFill>
                <a:srgbClr val="000000"/>
              </a:solidFill>
              <a:latin typeface="Arial"/>
              <a:ea typeface="Arial"/>
              <a:cs typeface="Arial"/>
              <a:sym typeface="Arial"/>
            </a:rPr>
            <a:t> generated from DOC decomposed</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(9) CH</a:t>
          </a:r>
          <a:r>
            <a:rPr lang="en-US" sz="1000" i="0" u="none" strike="noStrike" baseline="-25000">
              <a:solidFill>
                <a:srgbClr val="000000"/>
              </a:solidFill>
              <a:latin typeface="Arial"/>
              <a:ea typeface="Arial"/>
              <a:cs typeface="Arial"/>
              <a:sym typeface="Arial"/>
            </a:rPr>
            <a:t>4</a:t>
          </a:r>
          <a:r>
            <a:rPr lang="en-US" sz="1000" i="0" u="none" strike="noStrike">
              <a:solidFill>
                <a:srgbClr val="000000"/>
              </a:solidFill>
              <a:latin typeface="Arial"/>
              <a:ea typeface="Arial"/>
              <a:cs typeface="Arial"/>
              <a:sym typeface="Arial"/>
            </a:rPr>
            <a:t> generated(T)  = DDOCmdecomp(T)   •  F  • 16/12</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The amount of CH</a:t>
          </a:r>
          <a:r>
            <a:rPr lang="en-US" sz="1000" i="0" u="none" strike="noStrike" baseline="-25000">
              <a:solidFill>
                <a:srgbClr val="000000"/>
              </a:solidFill>
              <a:latin typeface="Arial"/>
              <a:ea typeface="Arial"/>
              <a:cs typeface="Arial"/>
              <a:sym typeface="Arial"/>
            </a:rPr>
            <a:t>4</a:t>
          </a:r>
          <a:r>
            <a:rPr lang="en-US" sz="1000" i="0" u="none" strike="noStrike">
              <a:solidFill>
                <a:srgbClr val="000000"/>
              </a:solidFill>
              <a:latin typeface="Arial"/>
              <a:ea typeface="Arial"/>
              <a:cs typeface="Arial"/>
              <a:sym typeface="Arial"/>
            </a:rPr>
            <a:t> emitted</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(10) CH</a:t>
          </a:r>
          <a:r>
            <a:rPr lang="en-US" sz="1000" i="0" u="none" strike="noStrike" baseline="-25000">
              <a:solidFill>
                <a:srgbClr val="000000"/>
              </a:solidFill>
              <a:latin typeface="Arial"/>
              <a:ea typeface="Arial"/>
              <a:cs typeface="Arial"/>
              <a:sym typeface="Arial"/>
            </a:rPr>
            <a:t>4</a:t>
          </a:r>
          <a:r>
            <a:rPr lang="en-US" sz="1000" i="0" u="none" strike="noStrike">
              <a:solidFill>
                <a:srgbClr val="000000"/>
              </a:solidFill>
              <a:latin typeface="Arial"/>
              <a:ea typeface="Arial"/>
              <a:cs typeface="Arial"/>
              <a:sym typeface="Arial"/>
            </a:rPr>
            <a:t> emitted in year T = (ΣxCH</a:t>
          </a:r>
          <a:r>
            <a:rPr lang="en-US" sz="1000" i="0" u="none" strike="noStrike" baseline="-25000">
              <a:solidFill>
                <a:srgbClr val="000000"/>
              </a:solidFill>
              <a:latin typeface="Arial"/>
              <a:ea typeface="Arial"/>
              <a:cs typeface="Arial"/>
              <a:sym typeface="Arial"/>
            </a:rPr>
            <a:t>4</a:t>
          </a:r>
          <a:r>
            <a:rPr lang="en-US" sz="1000" i="0" u="none" strike="noStrike">
              <a:solidFill>
                <a:srgbClr val="000000"/>
              </a:solidFill>
              <a:latin typeface="Arial"/>
              <a:ea typeface="Arial"/>
              <a:cs typeface="Arial"/>
              <a:sym typeface="Arial"/>
            </a:rPr>
            <a:t> generated (x,T) – R(T)) •  (1- OX(T))</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Where: </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T = the year of inventory</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x = material fraction/waste category</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W(T) = amount deposited in year T</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MCF = Methane Correction Factor</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DOC = Degradable organic carbon (under aerobic conditions)</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DOCf = Fraction of DOC decomposing under anaerobic conditions</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DDOC = Decomposable Degradable Organic Carbon (under anaerobic conditions)</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DDOCmd(T) = mass of DDOC deposited year T</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DDOCmrem(T) = mass of DDOC deposited in inventory year T, remaining not decomposed at the           </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end of year.</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DDOCmdec(T) = mass of DDOC deposited in inventory year T, decomposed during the year.</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DDOCma(T) = total mass of DDOC left not decomposed at end of year T.        </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DDOCma(T-1) = total mass of DDOC left not decomposed at end of year T-1.</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DDOCmdecomp(T) = total mass of DDOC decomposed in year T.</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CH</a:t>
          </a:r>
          <a:r>
            <a:rPr lang="en-US" sz="1000" i="0" u="none" strike="noStrike" baseline="-25000">
              <a:solidFill>
                <a:srgbClr val="000000"/>
              </a:solidFill>
              <a:latin typeface="Arial"/>
              <a:ea typeface="Arial"/>
              <a:cs typeface="Arial"/>
              <a:sym typeface="Arial"/>
            </a:rPr>
            <a:t>4</a:t>
          </a:r>
          <a:r>
            <a:rPr lang="en-US" sz="1000" i="0" u="none" strike="noStrike">
              <a:solidFill>
                <a:srgbClr val="000000"/>
              </a:solidFill>
              <a:latin typeface="Arial"/>
              <a:ea typeface="Arial"/>
              <a:cs typeface="Arial"/>
              <a:sym typeface="Arial"/>
            </a:rPr>
            <a:t> generated(T) = CH</a:t>
          </a:r>
          <a:r>
            <a:rPr lang="en-US" sz="1000" i="0" u="none" strike="noStrike" baseline="-25000">
              <a:solidFill>
                <a:srgbClr val="000000"/>
              </a:solidFill>
              <a:latin typeface="Arial"/>
              <a:ea typeface="Arial"/>
              <a:cs typeface="Arial"/>
              <a:sym typeface="Arial"/>
            </a:rPr>
            <a:t>4</a:t>
          </a:r>
          <a:r>
            <a:rPr lang="en-US" sz="1000" i="0" u="none" strike="noStrike">
              <a:solidFill>
                <a:srgbClr val="000000"/>
              </a:solidFill>
              <a:latin typeface="Arial"/>
              <a:ea typeface="Arial"/>
              <a:cs typeface="Arial"/>
              <a:sym typeface="Arial"/>
            </a:rPr>
            <a:t> generated in year T</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F = Fraction of CH</a:t>
          </a:r>
          <a:r>
            <a:rPr lang="en-US" sz="1000" i="0" u="none" strike="noStrike" baseline="-25000">
              <a:solidFill>
                <a:srgbClr val="000000"/>
              </a:solidFill>
              <a:latin typeface="Arial"/>
              <a:ea typeface="Arial"/>
              <a:cs typeface="Arial"/>
              <a:sym typeface="Arial"/>
            </a:rPr>
            <a:t>4</a:t>
          </a:r>
          <a:r>
            <a:rPr lang="en-US" sz="1000" i="0" u="none" strike="noStrike">
              <a:solidFill>
                <a:srgbClr val="000000"/>
              </a:solidFill>
              <a:latin typeface="Arial"/>
              <a:ea typeface="Arial"/>
              <a:cs typeface="Arial"/>
              <a:sym typeface="Arial"/>
            </a:rPr>
            <a:t> by volume in generated landfill gas</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16/12 = Molecular weight ratio CH4/C </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R(T) = Recovered CH</a:t>
          </a:r>
          <a:r>
            <a:rPr lang="en-US" sz="1000" i="0" u="none" strike="noStrike" baseline="-25000">
              <a:solidFill>
                <a:srgbClr val="000000"/>
              </a:solidFill>
              <a:latin typeface="Arial"/>
              <a:ea typeface="Arial"/>
              <a:cs typeface="Arial"/>
              <a:sym typeface="Arial"/>
            </a:rPr>
            <a:t>4</a:t>
          </a:r>
          <a:r>
            <a:rPr lang="en-US" sz="1000" i="0" u="none" strike="noStrike">
              <a:solidFill>
                <a:srgbClr val="000000"/>
              </a:solidFill>
              <a:latin typeface="Arial"/>
              <a:ea typeface="Arial"/>
              <a:cs typeface="Arial"/>
              <a:sym typeface="Arial"/>
            </a:rPr>
            <a:t> in year T</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OX(T) = Oxidation factor in year T (fraction)</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k = rate of reaction constant </a:t>
          </a:r>
          <a:endParaRPr sz="1400"/>
        </a:p>
        <a:p>
          <a:pPr marL="0" lvl="0" indent="0" algn="l">
            <a:spcBef>
              <a:spcPts val="0"/>
            </a:spcBef>
            <a:spcAft>
              <a:spcPts val="0"/>
            </a:spcAft>
            <a:buNone/>
          </a:pPr>
          <a:r>
            <a:rPr lang="en-US" sz="1000" i="0" u="none" strike="noStrike">
              <a:solidFill>
                <a:srgbClr val="000000"/>
              </a:solidFill>
              <a:latin typeface="Arial"/>
              <a:ea typeface="Arial"/>
              <a:cs typeface="Arial"/>
              <a:sym typeface="Arial"/>
            </a:rPr>
            <a:t>          M = Month of reaction start (= delay time + 7)</a:t>
          </a:r>
          <a:endParaRPr sz="1400"/>
        </a:p>
        <a:p>
          <a:pPr marL="0" lvl="0" indent="0" algn="l">
            <a:spcBef>
              <a:spcPts val="0"/>
            </a:spcBef>
            <a:spcAft>
              <a:spcPts val="0"/>
            </a:spcAft>
            <a:buNone/>
          </a:pPr>
          <a:endParaRPr sz="1000" i="0" u="none" strike="noStrike">
            <a:solidFill>
              <a:srgbClr val="000000"/>
            </a:solidFill>
            <a:latin typeface="Arial"/>
            <a:ea typeface="Arial"/>
            <a:cs typeface="Arial"/>
            <a:sym typeface="Arial"/>
          </a:endParaRPr>
        </a:p>
      </xdr:txBody>
    </xdr:sp>
    <xdr:clientData fLock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95250</xdr:colOff>
      <xdr:row>27</xdr:row>
      <xdr:rowOff>88900</xdr:rowOff>
    </xdr:to>
    <xdr:sp macro="" textlink="">
      <xdr:nvSpPr>
        <xdr:cNvPr id="10246" name="Rectangle 6" hidden="1">
          <a:extLst>
            <a:ext uri="{FF2B5EF4-FFF2-40B4-BE49-F238E27FC236}">
              <a16:creationId xmlns:a16="http://schemas.microsoft.com/office/drawing/2014/main" id="{00000000-0008-0000-1600-00000628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2" name="AutoShape 6">
          <a:extLst>
            <a:ext uri="{FF2B5EF4-FFF2-40B4-BE49-F238E27FC236}">
              <a16:creationId xmlns:a16="http://schemas.microsoft.com/office/drawing/2014/main" id="{00000000-0008-0000-16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3" name="AutoShape 6">
          <a:extLst>
            <a:ext uri="{FF2B5EF4-FFF2-40B4-BE49-F238E27FC236}">
              <a16:creationId xmlns:a16="http://schemas.microsoft.com/office/drawing/2014/main" id="{00000000-0008-0000-16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4" name="AutoShape 6">
          <a:extLst>
            <a:ext uri="{FF2B5EF4-FFF2-40B4-BE49-F238E27FC236}">
              <a16:creationId xmlns:a16="http://schemas.microsoft.com/office/drawing/2014/main" id="{00000000-0008-0000-16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5" name="AutoShape 6">
          <a:extLst>
            <a:ext uri="{FF2B5EF4-FFF2-40B4-BE49-F238E27FC236}">
              <a16:creationId xmlns:a16="http://schemas.microsoft.com/office/drawing/2014/main" id="{00000000-0008-0000-16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6" name="AutoShape 6">
          <a:extLst>
            <a:ext uri="{FF2B5EF4-FFF2-40B4-BE49-F238E27FC236}">
              <a16:creationId xmlns:a16="http://schemas.microsoft.com/office/drawing/2014/main" id="{00000000-0008-0000-16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7" name="AutoShape 6">
          <a:extLst>
            <a:ext uri="{FF2B5EF4-FFF2-40B4-BE49-F238E27FC236}">
              <a16:creationId xmlns:a16="http://schemas.microsoft.com/office/drawing/2014/main" id="{00000000-0008-0000-16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8" name="AutoShape 6">
          <a:extLst>
            <a:ext uri="{FF2B5EF4-FFF2-40B4-BE49-F238E27FC236}">
              <a16:creationId xmlns:a16="http://schemas.microsoft.com/office/drawing/2014/main" id="{00000000-0008-0000-16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9" name="AutoShape 6">
          <a:extLst>
            <a:ext uri="{FF2B5EF4-FFF2-40B4-BE49-F238E27FC236}">
              <a16:creationId xmlns:a16="http://schemas.microsoft.com/office/drawing/2014/main" id="{00000000-0008-0000-16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10" name="AutoShape 6">
          <a:extLst>
            <a:ext uri="{FF2B5EF4-FFF2-40B4-BE49-F238E27FC236}">
              <a16:creationId xmlns:a16="http://schemas.microsoft.com/office/drawing/2014/main" id="{00000000-0008-0000-16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11" name="AutoShape 6">
          <a:extLst>
            <a:ext uri="{FF2B5EF4-FFF2-40B4-BE49-F238E27FC236}">
              <a16:creationId xmlns:a16="http://schemas.microsoft.com/office/drawing/2014/main" id="{00000000-0008-0000-16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12" name="AutoShape 6">
          <a:extLst>
            <a:ext uri="{FF2B5EF4-FFF2-40B4-BE49-F238E27FC236}">
              <a16:creationId xmlns:a16="http://schemas.microsoft.com/office/drawing/2014/main" id="{00000000-0008-0000-16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13" name="AutoShape 6">
          <a:extLst>
            <a:ext uri="{FF2B5EF4-FFF2-40B4-BE49-F238E27FC236}">
              <a16:creationId xmlns:a16="http://schemas.microsoft.com/office/drawing/2014/main" id="{00000000-0008-0000-16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14" name="AutoShape 6">
          <a:extLst>
            <a:ext uri="{FF2B5EF4-FFF2-40B4-BE49-F238E27FC236}">
              <a16:creationId xmlns:a16="http://schemas.microsoft.com/office/drawing/2014/main" id="{00000000-0008-0000-16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15" name="AutoShape 6">
          <a:extLst>
            <a:ext uri="{FF2B5EF4-FFF2-40B4-BE49-F238E27FC236}">
              <a16:creationId xmlns:a16="http://schemas.microsoft.com/office/drawing/2014/main" id="{00000000-0008-0000-16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16" name="AutoShape 6">
          <a:extLst>
            <a:ext uri="{FF2B5EF4-FFF2-40B4-BE49-F238E27FC236}">
              <a16:creationId xmlns:a16="http://schemas.microsoft.com/office/drawing/2014/main" id="{00000000-0008-0000-16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17" name="AutoShape 6">
          <a:extLst>
            <a:ext uri="{FF2B5EF4-FFF2-40B4-BE49-F238E27FC236}">
              <a16:creationId xmlns:a16="http://schemas.microsoft.com/office/drawing/2014/main" id="{00000000-0008-0000-16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18" name="AutoShape 6">
          <a:extLst>
            <a:ext uri="{FF2B5EF4-FFF2-40B4-BE49-F238E27FC236}">
              <a16:creationId xmlns:a16="http://schemas.microsoft.com/office/drawing/2014/main" id="{00000000-0008-0000-16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19" name="AutoShape 6">
          <a:extLst>
            <a:ext uri="{FF2B5EF4-FFF2-40B4-BE49-F238E27FC236}">
              <a16:creationId xmlns:a16="http://schemas.microsoft.com/office/drawing/2014/main" id="{00000000-0008-0000-16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20" name="AutoShape 6">
          <a:extLst>
            <a:ext uri="{FF2B5EF4-FFF2-40B4-BE49-F238E27FC236}">
              <a16:creationId xmlns:a16="http://schemas.microsoft.com/office/drawing/2014/main" id="{00000000-0008-0000-16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8</xdr:col>
      <xdr:colOff>381000</xdr:colOff>
      <xdr:row>27</xdr:row>
      <xdr:rowOff>47625</xdr:rowOff>
    </xdr:to>
    <xdr:sp macro="" textlink="">
      <xdr:nvSpPr>
        <xdr:cNvPr id="21" name="AutoShape 6">
          <a:extLst>
            <a:ext uri="{FF2B5EF4-FFF2-40B4-BE49-F238E27FC236}">
              <a16:creationId xmlns:a16="http://schemas.microsoft.com/office/drawing/2014/main" id="{00000000-0008-0000-16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146050</xdr:colOff>
      <xdr:row>36</xdr:row>
      <xdr:rowOff>139700</xdr:rowOff>
    </xdr:to>
    <xdr:sp macro="" textlink="">
      <xdr:nvSpPr>
        <xdr:cNvPr id="7171" name="Rectangle 3" hidden="1">
          <a:extLst>
            <a:ext uri="{FF2B5EF4-FFF2-40B4-BE49-F238E27FC236}">
              <a16:creationId xmlns:a16="http://schemas.microsoft.com/office/drawing/2014/main" id="{00000000-0008-0000-1700-0000031C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400050</xdr:colOff>
      <xdr:row>36</xdr:row>
      <xdr:rowOff>47625</xdr:rowOff>
    </xdr:to>
    <xdr:sp macro="" textlink="">
      <xdr:nvSpPr>
        <xdr:cNvPr id="2" name="AutoShape 3">
          <a:extLst>
            <a:ext uri="{FF2B5EF4-FFF2-40B4-BE49-F238E27FC236}">
              <a16:creationId xmlns:a16="http://schemas.microsoft.com/office/drawing/2014/main" id="{00000000-0008-0000-17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400050</xdr:colOff>
      <xdr:row>36</xdr:row>
      <xdr:rowOff>47625</xdr:rowOff>
    </xdr:to>
    <xdr:sp macro="" textlink="">
      <xdr:nvSpPr>
        <xdr:cNvPr id="3" name="AutoShape 3">
          <a:extLst>
            <a:ext uri="{FF2B5EF4-FFF2-40B4-BE49-F238E27FC236}">
              <a16:creationId xmlns:a16="http://schemas.microsoft.com/office/drawing/2014/main" id="{00000000-0008-0000-17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400050</xdr:colOff>
      <xdr:row>36</xdr:row>
      <xdr:rowOff>47625</xdr:rowOff>
    </xdr:to>
    <xdr:sp macro="" textlink="">
      <xdr:nvSpPr>
        <xdr:cNvPr id="5" name="AutoShape 3">
          <a:extLst>
            <a:ext uri="{FF2B5EF4-FFF2-40B4-BE49-F238E27FC236}">
              <a16:creationId xmlns:a16="http://schemas.microsoft.com/office/drawing/2014/main" id="{00000000-0008-0000-17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400050</xdr:colOff>
      <xdr:row>36</xdr:row>
      <xdr:rowOff>47625</xdr:rowOff>
    </xdr:to>
    <xdr:sp macro="" textlink="">
      <xdr:nvSpPr>
        <xdr:cNvPr id="6" name="AutoShape 3">
          <a:extLst>
            <a:ext uri="{FF2B5EF4-FFF2-40B4-BE49-F238E27FC236}">
              <a16:creationId xmlns:a16="http://schemas.microsoft.com/office/drawing/2014/main" id="{00000000-0008-0000-17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400050</xdr:colOff>
      <xdr:row>36</xdr:row>
      <xdr:rowOff>47625</xdr:rowOff>
    </xdr:to>
    <xdr:sp macro="" textlink="">
      <xdr:nvSpPr>
        <xdr:cNvPr id="9" name="AutoShape 3">
          <a:extLst>
            <a:ext uri="{FF2B5EF4-FFF2-40B4-BE49-F238E27FC236}">
              <a16:creationId xmlns:a16="http://schemas.microsoft.com/office/drawing/2014/main" id="{00000000-0008-0000-17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400050</xdr:colOff>
      <xdr:row>36</xdr:row>
      <xdr:rowOff>47625</xdr:rowOff>
    </xdr:to>
    <xdr:sp macro="" textlink="">
      <xdr:nvSpPr>
        <xdr:cNvPr id="10" name="AutoShape 3">
          <a:extLst>
            <a:ext uri="{FF2B5EF4-FFF2-40B4-BE49-F238E27FC236}">
              <a16:creationId xmlns:a16="http://schemas.microsoft.com/office/drawing/2014/main" id="{00000000-0008-0000-17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400050</xdr:colOff>
      <xdr:row>36</xdr:row>
      <xdr:rowOff>47625</xdr:rowOff>
    </xdr:to>
    <xdr:sp macro="" textlink="">
      <xdr:nvSpPr>
        <xdr:cNvPr id="11" name="AutoShape 3">
          <a:extLst>
            <a:ext uri="{FF2B5EF4-FFF2-40B4-BE49-F238E27FC236}">
              <a16:creationId xmlns:a16="http://schemas.microsoft.com/office/drawing/2014/main" id="{00000000-0008-0000-17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400050</xdr:colOff>
      <xdr:row>36</xdr:row>
      <xdr:rowOff>47625</xdr:rowOff>
    </xdr:to>
    <xdr:sp macro="" textlink="">
      <xdr:nvSpPr>
        <xdr:cNvPr id="7" name="AutoShape 3">
          <a:extLst>
            <a:ext uri="{FF2B5EF4-FFF2-40B4-BE49-F238E27FC236}">
              <a16:creationId xmlns:a16="http://schemas.microsoft.com/office/drawing/2014/main" id="{00000000-0008-0000-17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400050</xdr:colOff>
      <xdr:row>36</xdr:row>
      <xdr:rowOff>47625</xdr:rowOff>
    </xdr:to>
    <xdr:sp macro="" textlink="">
      <xdr:nvSpPr>
        <xdr:cNvPr id="12" name="AutoShape 3">
          <a:extLst>
            <a:ext uri="{FF2B5EF4-FFF2-40B4-BE49-F238E27FC236}">
              <a16:creationId xmlns:a16="http://schemas.microsoft.com/office/drawing/2014/main" id="{00000000-0008-0000-17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400050</xdr:colOff>
      <xdr:row>36</xdr:row>
      <xdr:rowOff>47625</xdr:rowOff>
    </xdr:to>
    <xdr:sp macro="" textlink="">
      <xdr:nvSpPr>
        <xdr:cNvPr id="13" name="AutoShape 3">
          <a:extLst>
            <a:ext uri="{FF2B5EF4-FFF2-40B4-BE49-F238E27FC236}">
              <a16:creationId xmlns:a16="http://schemas.microsoft.com/office/drawing/2014/main" id="{00000000-0008-0000-17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400050</xdr:colOff>
      <xdr:row>36</xdr:row>
      <xdr:rowOff>47625</xdr:rowOff>
    </xdr:to>
    <xdr:sp macro="" textlink="">
      <xdr:nvSpPr>
        <xdr:cNvPr id="14" name="AutoShape 3">
          <a:extLst>
            <a:ext uri="{FF2B5EF4-FFF2-40B4-BE49-F238E27FC236}">
              <a16:creationId xmlns:a16="http://schemas.microsoft.com/office/drawing/2014/main" id="{00000000-0008-0000-17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400050</xdr:colOff>
      <xdr:row>36</xdr:row>
      <xdr:rowOff>47625</xdr:rowOff>
    </xdr:to>
    <xdr:sp macro="" textlink="">
      <xdr:nvSpPr>
        <xdr:cNvPr id="15" name="AutoShape 3">
          <a:extLst>
            <a:ext uri="{FF2B5EF4-FFF2-40B4-BE49-F238E27FC236}">
              <a16:creationId xmlns:a16="http://schemas.microsoft.com/office/drawing/2014/main" id="{00000000-0008-0000-17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400050</xdr:colOff>
      <xdr:row>36</xdr:row>
      <xdr:rowOff>47625</xdr:rowOff>
    </xdr:to>
    <xdr:sp macro="" textlink="">
      <xdr:nvSpPr>
        <xdr:cNvPr id="16" name="AutoShape 3">
          <a:extLst>
            <a:ext uri="{FF2B5EF4-FFF2-40B4-BE49-F238E27FC236}">
              <a16:creationId xmlns:a16="http://schemas.microsoft.com/office/drawing/2014/main" id="{00000000-0008-0000-17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400050</xdr:colOff>
      <xdr:row>36</xdr:row>
      <xdr:rowOff>47625</xdr:rowOff>
    </xdr:to>
    <xdr:sp macro="" textlink="">
      <xdr:nvSpPr>
        <xdr:cNvPr id="17" name="AutoShape 3">
          <a:extLst>
            <a:ext uri="{FF2B5EF4-FFF2-40B4-BE49-F238E27FC236}">
              <a16:creationId xmlns:a16="http://schemas.microsoft.com/office/drawing/2014/main" id="{00000000-0008-0000-1700-000011000000}"/>
            </a:ext>
          </a:extLst>
        </xdr:cNvPr>
        <xdr:cNvSpPr>
          <a:spLocks noChangeArrowheads="1"/>
        </xdr:cNvSpPr>
      </xdr:nvSpPr>
      <xdr:spPr bwMode="auto">
        <a:xfrm>
          <a:off x="0" y="0"/>
          <a:ext cx="6353175" cy="58578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520700</xdr:colOff>
      <xdr:row>32</xdr:row>
      <xdr:rowOff>82550</xdr:rowOff>
    </xdr:to>
    <xdr:sp macro="" textlink="">
      <xdr:nvSpPr>
        <xdr:cNvPr id="9230" name="Rectangle 14" hidden="1">
          <a:extLst>
            <a:ext uri="{FF2B5EF4-FFF2-40B4-BE49-F238E27FC236}">
              <a16:creationId xmlns:a16="http://schemas.microsoft.com/office/drawing/2014/main" id="{00000000-0008-0000-1800-00000E24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2" name="AutoShape 14">
          <a:extLst>
            <a:ext uri="{FF2B5EF4-FFF2-40B4-BE49-F238E27FC236}">
              <a16:creationId xmlns:a16="http://schemas.microsoft.com/office/drawing/2014/main" id="{00000000-0008-0000-18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3" name="AutoShape 14">
          <a:extLst>
            <a:ext uri="{FF2B5EF4-FFF2-40B4-BE49-F238E27FC236}">
              <a16:creationId xmlns:a16="http://schemas.microsoft.com/office/drawing/2014/main" id="{00000000-0008-0000-18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4" name="AutoShape 14">
          <a:extLst>
            <a:ext uri="{FF2B5EF4-FFF2-40B4-BE49-F238E27FC236}">
              <a16:creationId xmlns:a16="http://schemas.microsoft.com/office/drawing/2014/main" id="{00000000-0008-0000-18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5" name="AutoShape 14">
          <a:extLst>
            <a:ext uri="{FF2B5EF4-FFF2-40B4-BE49-F238E27FC236}">
              <a16:creationId xmlns:a16="http://schemas.microsoft.com/office/drawing/2014/main" id="{00000000-0008-0000-18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6" name="AutoShape 14">
          <a:extLst>
            <a:ext uri="{FF2B5EF4-FFF2-40B4-BE49-F238E27FC236}">
              <a16:creationId xmlns:a16="http://schemas.microsoft.com/office/drawing/2014/main" id="{00000000-0008-0000-18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7" name="AutoShape 14">
          <a:extLst>
            <a:ext uri="{FF2B5EF4-FFF2-40B4-BE49-F238E27FC236}">
              <a16:creationId xmlns:a16="http://schemas.microsoft.com/office/drawing/2014/main" id="{00000000-0008-0000-18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8" name="AutoShape 14">
          <a:extLst>
            <a:ext uri="{FF2B5EF4-FFF2-40B4-BE49-F238E27FC236}">
              <a16:creationId xmlns:a16="http://schemas.microsoft.com/office/drawing/2014/main" id="{00000000-0008-0000-18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9" name="AutoShape 14">
          <a:extLst>
            <a:ext uri="{FF2B5EF4-FFF2-40B4-BE49-F238E27FC236}">
              <a16:creationId xmlns:a16="http://schemas.microsoft.com/office/drawing/2014/main" id="{00000000-0008-0000-18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10" name="AutoShape 14">
          <a:extLst>
            <a:ext uri="{FF2B5EF4-FFF2-40B4-BE49-F238E27FC236}">
              <a16:creationId xmlns:a16="http://schemas.microsoft.com/office/drawing/2014/main" id="{00000000-0008-0000-18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11" name="AutoShape 14">
          <a:extLst>
            <a:ext uri="{FF2B5EF4-FFF2-40B4-BE49-F238E27FC236}">
              <a16:creationId xmlns:a16="http://schemas.microsoft.com/office/drawing/2014/main" id="{00000000-0008-0000-18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12" name="AutoShape 14">
          <a:extLst>
            <a:ext uri="{FF2B5EF4-FFF2-40B4-BE49-F238E27FC236}">
              <a16:creationId xmlns:a16="http://schemas.microsoft.com/office/drawing/2014/main" id="{00000000-0008-0000-18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13" name="AutoShape 14">
          <a:extLst>
            <a:ext uri="{FF2B5EF4-FFF2-40B4-BE49-F238E27FC236}">
              <a16:creationId xmlns:a16="http://schemas.microsoft.com/office/drawing/2014/main" id="{00000000-0008-0000-18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14" name="AutoShape 14">
          <a:extLst>
            <a:ext uri="{FF2B5EF4-FFF2-40B4-BE49-F238E27FC236}">
              <a16:creationId xmlns:a16="http://schemas.microsoft.com/office/drawing/2014/main" id="{00000000-0008-0000-18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15" name="AutoShape 14">
          <a:extLst>
            <a:ext uri="{FF2B5EF4-FFF2-40B4-BE49-F238E27FC236}">
              <a16:creationId xmlns:a16="http://schemas.microsoft.com/office/drawing/2014/main" id="{00000000-0008-0000-18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16" name="AutoShape 14">
          <a:extLst>
            <a:ext uri="{FF2B5EF4-FFF2-40B4-BE49-F238E27FC236}">
              <a16:creationId xmlns:a16="http://schemas.microsoft.com/office/drawing/2014/main" id="{00000000-0008-0000-18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17" name="AutoShape 14">
          <a:extLst>
            <a:ext uri="{FF2B5EF4-FFF2-40B4-BE49-F238E27FC236}">
              <a16:creationId xmlns:a16="http://schemas.microsoft.com/office/drawing/2014/main" id="{00000000-0008-0000-18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18" name="AutoShape 14">
          <a:extLst>
            <a:ext uri="{FF2B5EF4-FFF2-40B4-BE49-F238E27FC236}">
              <a16:creationId xmlns:a16="http://schemas.microsoft.com/office/drawing/2014/main" id="{00000000-0008-0000-18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19" name="AutoShape 14">
          <a:extLst>
            <a:ext uri="{FF2B5EF4-FFF2-40B4-BE49-F238E27FC236}">
              <a16:creationId xmlns:a16="http://schemas.microsoft.com/office/drawing/2014/main" id="{00000000-0008-0000-18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20" name="AutoShape 14">
          <a:extLst>
            <a:ext uri="{FF2B5EF4-FFF2-40B4-BE49-F238E27FC236}">
              <a16:creationId xmlns:a16="http://schemas.microsoft.com/office/drawing/2014/main" id="{00000000-0008-0000-18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95250</xdr:colOff>
      <xdr:row>32</xdr:row>
      <xdr:rowOff>19050</xdr:rowOff>
    </xdr:to>
    <xdr:sp macro="" textlink="">
      <xdr:nvSpPr>
        <xdr:cNvPr id="21" name="AutoShape 14">
          <a:extLst>
            <a:ext uri="{FF2B5EF4-FFF2-40B4-BE49-F238E27FC236}">
              <a16:creationId xmlns:a16="http://schemas.microsoft.com/office/drawing/2014/main" id="{00000000-0008-0000-18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546100</xdr:colOff>
      <xdr:row>32</xdr:row>
      <xdr:rowOff>82550</xdr:rowOff>
    </xdr:to>
    <xdr:sp macro="" textlink="">
      <xdr:nvSpPr>
        <xdr:cNvPr id="11278" name="Rectangle 14" hidden="1">
          <a:extLst>
            <a:ext uri="{FF2B5EF4-FFF2-40B4-BE49-F238E27FC236}">
              <a16:creationId xmlns:a16="http://schemas.microsoft.com/office/drawing/2014/main" id="{00000000-0008-0000-1900-00000E2C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2" name="AutoShape 14">
          <a:extLst>
            <a:ext uri="{FF2B5EF4-FFF2-40B4-BE49-F238E27FC236}">
              <a16:creationId xmlns:a16="http://schemas.microsoft.com/office/drawing/2014/main" id="{00000000-0008-0000-19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3" name="AutoShape 14">
          <a:extLst>
            <a:ext uri="{FF2B5EF4-FFF2-40B4-BE49-F238E27FC236}">
              <a16:creationId xmlns:a16="http://schemas.microsoft.com/office/drawing/2014/main" id="{00000000-0008-0000-19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4" name="AutoShape 14">
          <a:extLst>
            <a:ext uri="{FF2B5EF4-FFF2-40B4-BE49-F238E27FC236}">
              <a16:creationId xmlns:a16="http://schemas.microsoft.com/office/drawing/2014/main" id="{00000000-0008-0000-19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5" name="AutoShape 14">
          <a:extLst>
            <a:ext uri="{FF2B5EF4-FFF2-40B4-BE49-F238E27FC236}">
              <a16:creationId xmlns:a16="http://schemas.microsoft.com/office/drawing/2014/main" id="{00000000-0008-0000-19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6" name="AutoShape 14">
          <a:extLst>
            <a:ext uri="{FF2B5EF4-FFF2-40B4-BE49-F238E27FC236}">
              <a16:creationId xmlns:a16="http://schemas.microsoft.com/office/drawing/2014/main" id="{00000000-0008-0000-19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7" name="AutoShape 14">
          <a:extLst>
            <a:ext uri="{FF2B5EF4-FFF2-40B4-BE49-F238E27FC236}">
              <a16:creationId xmlns:a16="http://schemas.microsoft.com/office/drawing/2014/main" id="{00000000-0008-0000-19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8" name="AutoShape 14">
          <a:extLst>
            <a:ext uri="{FF2B5EF4-FFF2-40B4-BE49-F238E27FC236}">
              <a16:creationId xmlns:a16="http://schemas.microsoft.com/office/drawing/2014/main" id="{00000000-0008-0000-19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9" name="AutoShape 14">
          <a:extLst>
            <a:ext uri="{FF2B5EF4-FFF2-40B4-BE49-F238E27FC236}">
              <a16:creationId xmlns:a16="http://schemas.microsoft.com/office/drawing/2014/main" id="{00000000-0008-0000-19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10" name="AutoShape 14">
          <a:extLst>
            <a:ext uri="{FF2B5EF4-FFF2-40B4-BE49-F238E27FC236}">
              <a16:creationId xmlns:a16="http://schemas.microsoft.com/office/drawing/2014/main" id="{00000000-0008-0000-19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11" name="AutoShape 14">
          <a:extLst>
            <a:ext uri="{FF2B5EF4-FFF2-40B4-BE49-F238E27FC236}">
              <a16:creationId xmlns:a16="http://schemas.microsoft.com/office/drawing/2014/main" id="{00000000-0008-0000-19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12" name="AutoShape 14">
          <a:extLst>
            <a:ext uri="{FF2B5EF4-FFF2-40B4-BE49-F238E27FC236}">
              <a16:creationId xmlns:a16="http://schemas.microsoft.com/office/drawing/2014/main" id="{00000000-0008-0000-19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13" name="AutoShape 14">
          <a:extLst>
            <a:ext uri="{FF2B5EF4-FFF2-40B4-BE49-F238E27FC236}">
              <a16:creationId xmlns:a16="http://schemas.microsoft.com/office/drawing/2014/main" id="{00000000-0008-0000-19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14" name="AutoShape 14">
          <a:extLst>
            <a:ext uri="{FF2B5EF4-FFF2-40B4-BE49-F238E27FC236}">
              <a16:creationId xmlns:a16="http://schemas.microsoft.com/office/drawing/2014/main" id="{00000000-0008-0000-19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15" name="AutoShape 14">
          <a:extLst>
            <a:ext uri="{FF2B5EF4-FFF2-40B4-BE49-F238E27FC236}">
              <a16:creationId xmlns:a16="http://schemas.microsoft.com/office/drawing/2014/main" id="{00000000-0008-0000-19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16" name="AutoShape 14">
          <a:extLst>
            <a:ext uri="{FF2B5EF4-FFF2-40B4-BE49-F238E27FC236}">
              <a16:creationId xmlns:a16="http://schemas.microsoft.com/office/drawing/2014/main" id="{00000000-0008-0000-19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17" name="AutoShape 14">
          <a:extLst>
            <a:ext uri="{FF2B5EF4-FFF2-40B4-BE49-F238E27FC236}">
              <a16:creationId xmlns:a16="http://schemas.microsoft.com/office/drawing/2014/main" id="{00000000-0008-0000-19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18" name="AutoShape 14">
          <a:extLst>
            <a:ext uri="{FF2B5EF4-FFF2-40B4-BE49-F238E27FC236}">
              <a16:creationId xmlns:a16="http://schemas.microsoft.com/office/drawing/2014/main" id="{00000000-0008-0000-19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19" name="AutoShape 14">
          <a:extLst>
            <a:ext uri="{FF2B5EF4-FFF2-40B4-BE49-F238E27FC236}">
              <a16:creationId xmlns:a16="http://schemas.microsoft.com/office/drawing/2014/main" id="{00000000-0008-0000-19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20" name="AutoShape 14">
          <a:extLst>
            <a:ext uri="{FF2B5EF4-FFF2-40B4-BE49-F238E27FC236}">
              <a16:creationId xmlns:a16="http://schemas.microsoft.com/office/drawing/2014/main" id="{00000000-0008-0000-19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19050</xdr:rowOff>
    </xdr:to>
    <xdr:sp macro="" textlink="">
      <xdr:nvSpPr>
        <xdr:cNvPr id="21" name="AutoShape 14">
          <a:extLst>
            <a:ext uri="{FF2B5EF4-FFF2-40B4-BE49-F238E27FC236}">
              <a16:creationId xmlns:a16="http://schemas.microsoft.com/office/drawing/2014/main" id="{00000000-0008-0000-19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577850</xdr:colOff>
      <xdr:row>32</xdr:row>
      <xdr:rowOff>82550</xdr:rowOff>
    </xdr:to>
    <xdr:sp macro="" textlink="">
      <xdr:nvSpPr>
        <xdr:cNvPr id="12302" name="Rectangle 14" hidden="1">
          <a:extLst>
            <a:ext uri="{FF2B5EF4-FFF2-40B4-BE49-F238E27FC236}">
              <a16:creationId xmlns:a16="http://schemas.microsoft.com/office/drawing/2014/main" id="{00000000-0008-0000-1A00-00000E30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2" name="AutoShape 14">
          <a:extLst>
            <a:ext uri="{FF2B5EF4-FFF2-40B4-BE49-F238E27FC236}">
              <a16:creationId xmlns:a16="http://schemas.microsoft.com/office/drawing/2014/main" id="{00000000-0008-0000-1A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3" name="AutoShape 14">
          <a:extLst>
            <a:ext uri="{FF2B5EF4-FFF2-40B4-BE49-F238E27FC236}">
              <a16:creationId xmlns:a16="http://schemas.microsoft.com/office/drawing/2014/main" id="{00000000-0008-0000-1A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4" name="AutoShape 14">
          <a:extLst>
            <a:ext uri="{FF2B5EF4-FFF2-40B4-BE49-F238E27FC236}">
              <a16:creationId xmlns:a16="http://schemas.microsoft.com/office/drawing/2014/main" id="{00000000-0008-0000-1A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5" name="AutoShape 14">
          <a:extLst>
            <a:ext uri="{FF2B5EF4-FFF2-40B4-BE49-F238E27FC236}">
              <a16:creationId xmlns:a16="http://schemas.microsoft.com/office/drawing/2014/main" id="{00000000-0008-0000-1A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6" name="AutoShape 14">
          <a:extLst>
            <a:ext uri="{FF2B5EF4-FFF2-40B4-BE49-F238E27FC236}">
              <a16:creationId xmlns:a16="http://schemas.microsoft.com/office/drawing/2014/main" id="{00000000-0008-0000-1A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7" name="AutoShape 14">
          <a:extLst>
            <a:ext uri="{FF2B5EF4-FFF2-40B4-BE49-F238E27FC236}">
              <a16:creationId xmlns:a16="http://schemas.microsoft.com/office/drawing/2014/main" id="{00000000-0008-0000-1A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8" name="AutoShape 14">
          <a:extLst>
            <a:ext uri="{FF2B5EF4-FFF2-40B4-BE49-F238E27FC236}">
              <a16:creationId xmlns:a16="http://schemas.microsoft.com/office/drawing/2014/main" id="{00000000-0008-0000-1A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9" name="AutoShape 14">
          <a:extLst>
            <a:ext uri="{FF2B5EF4-FFF2-40B4-BE49-F238E27FC236}">
              <a16:creationId xmlns:a16="http://schemas.microsoft.com/office/drawing/2014/main" id="{00000000-0008-0000-1A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10" name="AutoShape 14">
          <a:extLst>
            <a:ext uri="{FF2B5EF4-FFF2-40B4-BE49-F238E27FC236}">
              <a16:creationId xmlns:a16="http://schemas.microsoft.com/office/drawing/2014/main" id="{00000000-0008-0000-1A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11" name="AutoShape 14">
          <a:extLst>
            <a:ext uri="{FF2B5EF4-FFF2-40B4-BE49-F238E27FC236}">
              <a16:creationId xmlns:a16="http://schemas.microsoft.com/office/drawing/2014/main" id="{00000000-0008-0000-1A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12" name="AutoShape 14">
          <a:extLst>
            <a:ext uri="{FF2B5EF4-FFF2-40B4-BE49-F238E27FC236}">
              <a16:creationId xmlns:a16="http://schemas.microsoft.com/office/drawing/2014/main" id="{00000000-0008-0000-1A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13" name="AutoShape 14">
          <a:extLst>
            <a:ext uri="{FF2B5EF4-FFF2-40B4-BE49-F238E27FC236}">
              <a16:creationId xmlns:a16="http://schemas.microsoft.com/office/drawing/2014/main" id="{00000000-0008-0000-1A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14" name="AutoShape 14">
          <a:extLst>
            <a:ext uri="{FF2B5EF4-FFF2-40B4-BE49-F238E27FC236}">
              <a16:creationId xmlns:a16="http://schemas.microsoft.com/office/drawing/2014/main" id="{00000000-0008-0000-1A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15" name="AutoShape 14">
          <a:extLst>
            <a:ext uri="{FF2B5EF4-FFF2-40B4-BE49-F238E27FC236}">
              <a16:creationId xmlns:a16="http://schemas.microsoft.com/office/drawing/2014/main" id="{00000000-0008-0000-1A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16" name="AutoShape 14">
          <a:extLst>
            <a:ext uri="{FF2B5EF4-FFF2-40B4-BE49-F238E27FC236}">
              <a16:creationId xmlns:a16="http://schemas.microsoft.com/office/drawing/2014/main" id="{00000000-0008-0000-1A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17" name="AutoShape 14">
          <a:extLst>
            <a:ext uri="{FF2B5EF4-FFF2-40B4-BE49-F238E27FC236}">
              <a16:creationId xmlns:a16="http://schemas.microsoft.com/office/drawing/2014/main" id="{00000000-0008-0000-1A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18" name="AutoShape 14">
          <a:extLst>
            <a:ext uri="{FF2B5EF4-FFF2-40B4-BE49-F238E27FC236}">
              <a16:creationId xmlns:a16="http://schemas.microsoft.com/office/drawing/2014/main" id="{00000000-0008-0000-1A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19" name="AutoShape 14">
          <a:extLst>
            <a:ext uri="{FF2B5EF4-FFF2-40B4-BE49-F238E27FC236}">
              <a16:creationId xmlns:a16="http://schemas.microsoft.com/office/drawing/2014/main" id="{00000000-0008-0000-1A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20" name="AutoShape 14">
          <a:extLst>
            <a:ext uri="{FF2B5EF4-FFF2-40B4-BE49-F238E27FC236}">
              <a16:creationId xmlns:a16="http://schemas.microsoft.com/office/drawing/2014/main" id="{00000000-0008-0000-1A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142875</xdr:colOff>
      <xdr:row>32</xdr:row>
      <xdr:rowOff>19050</xdr:rowOff>
    </xdr:to>
    <xdr:sp macro="" textlink="">
      <xdr:nvSpPr>
        <xdr:cNvPr id="21" name="AutoShape 14">
          <a:extLst>
            <a:ext uri="{FF2B5EF4-FFF2-40B4-BE49-F238E27FC236}">
              <a16:creationId xmlns:a16="http://schemas.microsoft.com/office/drawing/2014/main" id="{00000000-0008-0000-1A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565150</xdr:colOff>
      <xdr:row>32</xdr:row>
      <xdr:rowOff>82550</xdr:rowOff>
    </xdr:to>
    <xdr:sp macro="" textlink="">
      <xdr:nvSpPr>
        <xdr:cNvPr id="13326" name="Rectangle 14" hidden="1">
          <a:extLst>
            <a:ext uri="{FF2B5EF4-FFF2-40B4-BE49-F238E27FC236}">
              <a16:creationId xmlns:a16="http://schemas.microsoft.com/office/drawing/2014/main" id="{00000000-0008-0000-1B00-00000E34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2" name="AutoShape 14">
          <a:extLst>
            <a:ext uri="{FF2B5EF4-FFF2-40B4-BE49-F238E27FC236}">
              <a16:creationId xmlns:a16="http://schemas.microsoft.com/office/drawing/2014/main" id="{00000000-0008-0000-1B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3" name="AutoShape 14">
          <a:extLst>
            <a:ext uri="{FF2B5EF4-FFF2-40B4-BE49-F238E27FC236}">
              <a16:creationId xmlns:a16="http://schemas.microsoft.com/office/drawing/2014/main" id="{00000000-0008-0000-1B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4" name="AutoShape 14">
          <a:extLst>
            <a:ext uri="{FF2B5EF4-FFF2-40B4-BE49-F238E27FC236}">
              <a16:creationId xmlns:a16="http://schemas.microsoft.com/office/drawing/2014/main" id="{00000000-0008-0000-1B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5" name="AutoShape 14">
          <a:extLst>
            <a:ext uri="{FF2B5EF4-FFF2-40B4-BE49-F238E27FC236}">
              <a16:creationId xmlns:a16="http://schemas.microsoft.com/office/drawing/2014/main" id="{00000000-0008-0000-1B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6" name="AutoShape 14">
          <a:extLst>
            <a:ext uri="{FF2B5EF4-FFF2-40B4-BE49-F238E27FC236}">
              <a16:creationId xmlns:a16="http://schemas.microsoft.com/office/drawing/2014/main" id="{00000000-0008-0000-1B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7" name="AutoShape 14">
          <a:extLst>
            <a:ext uri="{FF2B5EF4-FFF2-40B4-BE49-F238E27FC236}">
              <a16:creationId xmlns:a16="http://schemas.microsoft.com/office/drawing/2014/main" id="{00000000-0008-0000-1B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8" name="AutoShape 14">
          <a:extLst>
            <a:ext uri="{FF2B5EF4-FFF2-40B4-BE49-F238E27FC236}">
              <a16:creationId xmlns:a16="http://schemas.microsoft.com/office/drawing/2014/main" id="{00000000-0008-0000-1B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9" name="AutoShape 14">
          <a:extLst>
            <a:ext uri="{FF2B5EF4-FFF2-40B4-BE49-F238E27FC236}">
              <a16:creationId xmlns:a16="http://schemas.microsoft.com/office/drawing/2014/main" id="{00000000-0008-0000-1B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0" name="AutoShape 14">
          <a:extLst>
            <a:ext uri="{FF2B5EF4-FFF2-40B4-BE49-F238E27FC236}">
              <a16:creationId xmlns:a16="http://schemas.microsoft.com/office/drawing/2014/main" id="{00000000-0008-0000-1B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1" name="AutoShape 14">
          <a:extLst>
            <a:ext uri="{FF2B5EF4-FFF2-40B4-BE49-F238E27FC236}">
              <a16:creationId xmlns:a16="http://schemas.microsoft.com/office/drawing/2014/main" id="{00000000-0008-0000-1B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2" name="AutoShape 14">
          <a:extLst>
            <a:ext uri="{FF2B5EF4-FFF2-40B4-BE49-F238E27FC236}">
              <a16:creationId xmlns:a16="http://schemas.microsoft.com/office/drawing/2014/main" id="{00000000-0008-0000-1B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3" name="AutoShape 14">
          <a:extLst>
            <a:ext uri="{FF2B5EF4-FFF2-40B4-BE49-F238E27FC236}">
              <a16:creationId xmlns:a16="http://schemas.microsoft.com/office/drawing/2014/main" id="{00000000-0008-0000-1B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4" name="AutoShape 14">
          <a:extLst>
            <a:ext uri="{FF2B5EF4-FFF2-40B4-BE49-F238E27FC236}">
              <a16:creationId xmlns:a16="http://schemas.microsoft.com/office/drawing/2014/main" id="{00000000-0008-0000-1B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5" name="AutoShape 14">
          <a:extLst>
            <a:ext uri="{FF2B5EF4-FFF2-40B4-BE49-F238E27FC236}">
              <a16:creationId xmlns:a16="http://schemas.microsoft.com/office/drawing/2014/main" id="{00000000-0008-0000-1B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6" name="AutoShape 14">
          <a:extLst>
            <a:ext uri="{FF2B5EF4-FFF2-40B4-BE49-F238E27FC236}">
              <a16:creationId xmlns:a16="http://schemas.microsoft.com/office/drawing/2014/main" id="{00000000-0008-0000-1B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7" name="AutoShape 14">
          <a:extLst>
            <a:ext uri="{FF2B5EF4-FFF2-40B4-BE49-F238E27FC236}">
              <a16:creationId xmlns:a16="http://schemas.microsoft.com/office/drawing/2014/main" id="{00000000-0008-0000-1B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8" name="AutoShape 14">
          <a:extLst>
            <a:ext uri="{FF2B5EF4-FFF2-40B4-BE49-F238E27FC236}">
              <a16:creationId xmlns:a16="http://schemas.microsoft.com/office/drawing/2014/main" id="{00000000-0008-0000-1B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9" name="AutoShape 14">
          <a:extLst>
            <a:ext uri="{FF2B5EF4-FFF2-40B4-BE49-F238E27FC236}">
              <a16:creationId xmlns:a16="http://schemas.microsoft.com/office/drawing/2014/main" id="{00000000-0008-0000-1B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20" name="AutoShape 14">
          <a:extLst>
            <a:ext uri="{FF2B5EF4-FFF2-40B4-BE49-F238E27FC236}">
              <a16:creationId xmlns:a16="http://schemas.microsoft.com/office/drawing/2014/main" id="{00000000-0008-0000-1B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21" name="AutoShape 14">
          <a:extLst>
            <a:ext uri="{FF2B5EF4-FFF2-40B4-BE49-F238E27FC236}">
              <a16:creationId xmlns:a16="http://schemas.microsoft.com/office/drawing/2014/main" id="{00000000-0008-0000-1B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565150</xdr:colOff>
      <xdr:row>32</xdr:row>
      <xdr:rowOff>82550</xdr:rowOff>
    </xdr:to>
    <xdr:sp macro="" textlink="">
      <xdr:nvSpPr>
        <xdr:cNvPr id="14350" name="Rectangle 14" hidden="1">
          <a:extLst>
            <a:ext uri="{FF2B5EF4-FFF2-40B4-BE49-F238E27FC236}">
              <a16:creationId xmlns:a16="http://schemas.microsoft.com/office/drawing/2014/main" id="{00000000-0008-0000-1C00-00000E38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2" name="AutoShape 14">
          <a:extLst>
            <a:ext uri="{FF2B5EF4-FFF2-40B4-BE49-F238E27FC236}">
              <a16:creationId xmlns:a16="http://schemas.microsoft.com/office/drawing/2014/main" id="{00000000-0008-0000-1C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3" name="AutoShape 14">
          <a:extLst>
            <a:ext uri="{FF2B5EF4-FFF2-40B4-BE49-F238E27FC236}">
              <a16:creationId xmlns:a16="http://schemas.microsoft.com/office/drawing/2014/main" id="{00000000-0008-0000-1C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4" name="AutoShape 14">
          <a:extLst>
            <a:ext uri="{FF2B5EF4-FFF2-40B4-BE49-F238E27FC236}">
              <a16:creationId xmlns:a16="http://schemas.microsoft.com/office/drawing/2014/main" id="{00000000-0008-0000-1C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5" name="AutoShape 14">
          <a:extLst>
            <a:ext uri="{FF2B5EF4-FFF2-40B4-BE49-F238E27FC236}">
              <a16:creationId xmlns:a16="http://schemas.microsoft.com/office/drawing/2014/main" id="{00000000-0008-0000-1C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6" name="AutoShape 14">
          <a:extLst>
            <a:ext uri="{FF2B5EF4-FFF2-40B4-BE49-F238E27FC236}">
              <a16:creationId xmlns:a16="http://schemas.microsoft.com/office/drawing/2014/main" id="{00000000-0008-0000-1C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7" name="AutoShape 14">
          <a:extLst>
            <a:ext uri="{FF2B5EF4-FFF2-40B4-BE49-F238E27FC236}">
              <a16:creationId xmlns:a16="http://schemas.microsoft.com/office/drawing/2014/main" id="{00000000-0008-0000-1C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8" name="AutoShape 14">
          <a:extLst>
            <a:ext uri="{FF2B5EF4-FFF2-40B4-BE49-F238E27FC236}">
              <a16:creationId xmlns:a16="http://schemas.microsoft.com/office/drawing/2014/main" id="{00000000-0008-0000-1C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9" name="AutoShape 14">
          <a:extLst>
            <a:ext uri="{FF2B5EF4-FFF2-40B4-BE49-F238E27FC236}">
              <a16:creationId xmlns:a16="http://schemas.microsoft.com/office/drawing/2014/main" id="{00000000-0008-0000-1C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0" name="AutoShape 14">
          <a:extLst>
            <a:ext uri="{FF2B5EF4-FFF2-40B4-BE49-F238E27FC236}">
              <a16:creationId xmlns:a16="http://schemas.microsoft.com/office/drawing/2014/main" id="{00000000-0008-0000-1C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1" name="AutoShape 14">
          <a:extLst>
            <a:ext uri="{FF2B5EF4-FFF2-40B4-BE49-F238E27FC236}">
              <a16:creationId xmlns:a16="http://schemas.microsoft.com/office/drawing/2014/main" id="{00000000-0008-0000-1C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2" name="AutoShape 14">
          <a:extLst>
            <a:ext uri="{FF2B5EF4-FFF2-40B4-BE49-F238E27FC236}">
              <a16:creationId xmlns:a16="http://schemas.microsoft.com/office/drawing/2014/main" id="{00000000-0008-0000-1C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3" name="AutoShape 14">
          <a:extLst>
            <a:ext uri="{FF2B5EF4-FFF2-40B4-BE49-F238E27FC236}">
              <a16:creationId xmlns:a16="http://schemas.microsoft.com/office/drawing/2014/main" id="{00000000-0008-0000-1C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4" name="AutoShape 14">
          <a:extLst>
            <a:ext uri="{FF2B5EF4-FFF2-40B4-BE49-F238E27FC236}">
              <a16:creationId xmlns:a16="http://schemas.microsoft.com/office/drawing/2014/main" id="{00000000-0008-0000-1C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5" name="AutoShape 14">
          <a:extLst>
            <a:ext uri="{FF2B5EF4-FFF2-40B4-BE49-F238E27FC236}">
              <a16:creationId xmlns:a16="http://schemas.microsoft.com/office/drawing/2014/main" id="{00000000-0008-0000-1C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6" name="AutoShape 14">
          <a:extLst>
            <a:ext uri="{FF2B5EF4-FFF2-40B4-BE49-F238E27FC236}">
              <a16:creationId xmlns:a16="http://schemas.microsoft.com/office/drawing/2014/main" id="{00000000-0008-0000-1C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7" name="AutoShape 14">
          <a:extLst>
            <a:ext uri="{FF2B5EF4-FFF2-40B4-BE49-F238E27FC236}">
              <a16:creationId xmlns:a16="http://schemas.microsoft.com/office/drawing/2014/main" id="{00000000-0008-0000-1C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8" name="AutoShape 14">
          <a:extLst>
            <a:ext uri="{FF2B5EF4-FFF2-40B4-BE49-F238E27FC236}">
              <a16:creationId xmlns:a16="http://schemas.microsoft.com/office/drawing/2014/main" id="{00000000-0008-0000-1C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19" name="AutoShape 14">
          <a:extLst>
            <a:ext uri="{FF2B5EF4-FFF2-40B4-BE49-F238E27FC236}">
              <a16:creationId xmlns:a16="http://schemas.microsoft.com/office/drawing/2014/main" id="{00000000-0008-0000-1C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20" name="AutoShape 14">
          <a:extLst>
            <a:ext uri="{FF2B5EF4-FFF2-40B4-BE49-F238E27FC236}">
              <a16:creationId xmlns:a16="http://schemas.microsoft.com/office/drawing/2014/main" id="{00000000-0008-0000-1C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133350</xdr:colOff>
      <xdr:row>32</xdr:row>
      <xdr:rowOff>19050</xdr:rowOff>
    </xdr:to>
    <xdr:sp macro="" textlink="">
      <xdr:nvSpPr>
        <xdr:cNvPr id="21" name="AutoShape 14">
          <a:extLst>
            <a:ext uri="{FF2B5EF4-FFF2-40B4-BE49-F238E27FC236}">
              <a16:creationId xmlns:a16="http://schemas.microsoft.com/office/drawing/2014/main" id="{00000000-0008-0000-1C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552450</xdr:colOff>
      <xdr:row>32</xdr:row>
      <xdr:rowOff>82550</xdr:rowOff>
    </xdr:to>
    <xdr:sp macro="" textlink="">
      <xdr:nvSpPr>
        <xdr:cNvPr id="15374" name="Rectangle 14" hidden="1">
          <a:extLst>
            <a:ext uri="{FF2B5EF4-FFF2-40B4-BE49-F238E27FC236}">
              <a16:creationId xmlns:a16="http://schemas.microsoft.com/office/drawing/2014/main" id="{00000000-0008-0000-1D00-00000E3C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2" name="AutoShape 14">
          <a:extLst>
            <a:ext uri="{FF2B5EF4-FFF2-40B4-BE49-F238E27FC236}">
              <a16:creationId xmlns:a16="http://schemas.microsoft.com/office/drawing/2014/main" id="{00000000-0008-0000-1D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3" name="AutoShape 14">
          <a:extLst>
            <a:ext uri="{FF2B5EF4-FFF2-40B4-BE49-F238E27FC236}">
              <a16:creationId xmlns:a16="http://schemas.microsoft.com/office/drawing/2014/main" id="{00000000-0008-0000-1D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4" name="AutoShape 14">
          <a:extLst>
            <a:ext uri="{FF2B5EF4-FFF2-40B4-BE49-F238E27FC236}">
              <a16:creationId xmlns:a16="http://schemas.microsoft.com/office/drawing/2014/main" id="{00000000-0008-0000-1D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5" name="AutoShape 14">
          <a:extLst>
            <a:ext uri="{FF2B5EF4-FFF2-40B4-BE49-F238E27FC236}">
              <a16:creationId xmlns:a16="http://schemas.microsoft.com/office/drawing/2014/main" id="{00000000-0008-0000-1D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6" name="AutoShape 14">
          <a:extLst>
            <a:ext uri="{FF2B5EF4-FFF2-40B4-BE49-F238E27FC236}">
              <a16:creationId xmlns:a16="http://schemas.microsoft.com/office/drawing/2014/main" id="{00000000-0008-0000-1D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7" name="AutoShape 14">
          <a:extLst>
            <a:ext uri="{FF2B5EF4-FFF2-40B4-BE49-F238E27FC236}">
              <a16:creationId xmlns:a16="http://schemas.microsoft.com/office/drawing/2014/main" id="{00000000-0008-0000-1D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8" name="AutoShape 14">
          <a:extLst>
            <a:ext uri="{FF2B5EF4-FFF2-40B4-BE49-F238E27FC236}">
              <a16:creationId xmlns:a16="http://schemas.microsoft.com/office/drawing/2014/main" id="{00000000-0008-0000-1D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9" name="AutoShape 14">
          <a:extLst>
            <a:ext uri="{FF2B5EF4-FFF2-40B4-BE49-F238E27FC236}">
              <a16:creationId xmlns:a16="http://schemas.microsoft.com/office/drawing/2014/main" id="{00000000-0008-0000-1D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0" name="AutoShape 14">
          <a:extLst>
            <a:ext uri="{FF2B5EF4-FFF2-40B4-BE49-F238E27FC236}">
              <a16:creationId xmlns:a16="http://schemas.microsoft.com/office/drawing/2014/main" id="{00000000-0008-0000-1D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1" name="AutoShape 14">
          <a:extLst>
            <a:ext uri="{FF2B5EF4-FFF2-40B4-BE49-F238E27FC236}">
              <a16:creationId xmlns:a16="http://schemas.microsoft.com/office/drawing/2014/main" id="{00000000-0008-0000-1D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2" name="AutoShape 14">
          <a:extLst>
            <a:ext uri="{FF2B5EF4-FFF2-40B4-BE49-F238E27FC236}">
              <a16:creationId xmlns:a16="http://schemas.microsoft.com/office/drawing/2014/main" id="{00000000-0008-0000-1D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3" name="AutoShape 14">
          <a:extLst>
            <a:ext uri="{FF2B5EF4-FFF2-40B4-BE49-F238E27FC236}">
              <a16:creationId xmlns:a16="http://schemas.microsoft.com/office/drawing/2014/main" id="{00000000-0008-0000-1D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4" name="AutoShape 14">
          <a:extLst>
            <a:ext uri="{FF2B5EF4-FFF2-40B4-BE49-F238E27FC236}">
              <a16:creationId xmlns:a16="http://schemas.microsoft.com/office/drawing/2014/main" id="{00000000-0008-0000-1D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5" name="AutoShape 14">
          <a:extLst>
            <a:ext uri="{FF2B5EF4-FFF2-40B4-BE49-F238E27FC236}">
              <a16:creationId xmlns:a16="http://schemas.microsoft.com/office/drawing/2014/main" id="{00000000-0008-0000-1D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6" name="AutoShape 14">
          <a:extLst>
            <a:ext uri="{FF2B5EF4-FFF2-40B4-BE49-F238E27FC236}">
              <a16:creationId xmlns:a16="http://schemas.microsoft.com/office/drawing/2014/main" id="{00000000-0008-0000-1D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7" name="AutoShape 14">
          <a:extLst>
            <a:ext uri="{FF2B5EF4-FFF2-40B4-BE49-F238E27FC236}">
              <a16:creationId xmlns:a16="http://schemas.microsoft.com/office/drawing/2014/main" id="{00000000-0008-0000-1D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8" name="AutoShape 14">
          <a:extLst>
            <a:ext uri="{FF2B5EF4-FFF2-40B4-BE49-F238E27FC236}">
              <a16:creationId xmlns:a16="http://schemas.microsoft.com/office/drawing/2014/main" id="{00000000-0008-0000-1D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9" name="AutoShape 14">
          <a:extLst>
            <a:ext uri="{FF2B5EF4-FFF2-40B4-BE49-F238E27FC236}">
              <a16:creationId xmlns:a16="http://schemas.microsoft.com/office/drawing/2014/main" id="{00000000-0008-0000-1D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20" name="AutoShape 14">
          <a:extLst>
            <a:ext uri="{FF2B5EF4-FFF2-40B4-BE49-F238E27FC236}">
              <a16:creationId xmlns:a16="http://schemas.microsoft.com/office/drawing/2014/main" id="{00000000-0008-0000-1D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21" name="AutoShape 14">
          <a:extLst>
            <a:ext uri="{FF2B5EF4-FFF2-40B4-BE49-F238E27FC236}">
              <a16:creationId xmlns:a16="http://schemas.microsoft.com/office/drawing/2014/main" id="{00000000-0008-0000-1D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552450</xdr:colOff>
      <xdr:row>32</xdr:row>
      <xdr:rowOff>82550</xdr:rowOff>
    </xdr:to>
    <xdr:sp macro="" textlink="">
      <xdr:nvSpPr>
        <xdr:cNvPr id="16398" name="Rectangle 14" hidden="1">
          <a:extLst>
            <a:ext uri="{FF2B5EF4-FFF2-40B4-BE49-F238E27FC236}">
              <a16:creationId xmlns:a16="http://schemas.microsoft.com/office/drawing/2014/main" id="{00000000-0008-0000-1E00-00000E40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2" name="AutoShape 14">
          <a:extLst>
            <a:ext uri="{FF2B5EF4-FFF2-40B4-BE49-F238E27FC236}">
              <a16:creationId xmlns:a16="http://schemas.microsoft.com/office/drawing/2014/main" id="{00000000-0008-0000-1E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3" name="AutoShape 14">
          <a:extLst>
            <a:ext uri="{FF2B5EF4-FFF2-40B4-BE49-F238E27FC236}">
              <a16:creationId xmlns:a16="http://schemas.microsoft.com/office/drawing/2014/main" id="{00000000-0008-0000-1E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4" name="AutoShape 14">
          <a:extLst>
            <a:ext uri="{FF2B5EF4-FFF2-40B4-BE49-F238E27FC236}">
              <a16:creationId xmlns:a16="http://schemas.microsoft.com/office/drawing/2014/main" id="{00000000-0008-0000-1E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5" name="AutoShape 14">
          <a:extLst>
            <a:ext uri="{FF2B5EF4-FFF2-40B4-BE49-F238E27FC236}">
              <a16:creationId xmlns:a16="http://schemas.microsoft.com/office/drawing/2014/main" id="{00000000-0008-0000-1E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6" name="AutoShape 14">
          <a:extLst>
            <a:ext uri="{FF2B5EF4-FFF2-40B4-BE49-F238E27FC236}">
              <a16:creationId xmlns:a16="http://schemas.microsoft.com/office/drawing/2014/main" id="{00000000-0008-0000-1E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7" name="AutoShape 14">
          <a:extLst>
            <a:ext uri="{FF2B5EF4-FFF2-40B4-BE49-F238E27FC236}">
              <a16:creationId xmlns:a16="http://schemas.microsoft.com/office/drawing/2014/main" id="{00000000-0008-0000-1E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8" name="AutoShape 14">
          <a:extLst>
            <a:ext uri="{FF2B5EF4-FFF2-40B4-BE49-F238E27FC236}">
              <a16:creationId xmlns:a16="http://schemas.microsoft.com/office/drawing/2014/main" id="{00000000-0008-0000-1E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9" name="AutoShape 14">
          <a:extLst>
            <a:ext uri="{FF2B5EF4-FFF2-40B4-BE49-F238E27FC236}">
              <a16:creationId xmlns:a16="http://schemas.microsoft.com/office/drawing/2014/main" id="{00000000-0008-0000-1E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0" name="AutoShape 14">
          <a:extLst>
            <a:ext uri="{FF2B5EF4-FFF2-40B4-BE49-F238E27FC236}">
              <a16:creationId xmlns:a16="http://schemas.microsoft.com/office/drawing/2014/main" id="{00000000-0008-0000-1E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1" name="AutoShape 14">
          <a:extLst>
            <a:ext uri="{FF2B5EF4-FFF2-40B4-BE49-F238E27FC236}">
              <a16:creationId xmlns:a16="http://schemas.microsoft.com/office/drawing/2014/main" id="{00000000-0008-0000-1E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2" name="AutoShape 14">
          <a:extLst>
            <a:ext uri="{FF2B5EF4-FFF2-40B4-BE49-F238E27FC236}">
              <a16:creationId xmlns:a16="http://schemas.microsoft.com/office/drawing/2014/main" id="{00000000-0008-0000-1E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3" name="AutoShape 14">
          <a:extLst>
            <a:ext uri="{FF2B5EF4-FFF2-40B4-BE49-F238E27FC236}">
              <a16:creationId xmlns:a16="http://schemas.microsoft.com/office/drawing/2014/main" id="{00000000-0008-0000-1E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4" name="AutoShape 14">
          <a:extLst>
            <a:ext uri="{FF2B5EF4-FFF2-40B4-BE49-F238E27FC236}">
              <a16:creationId xmlns:a16="http://schemas.microsoft.com/office/drawing/2014/main" id="{00000000-0008-0000-1E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5" name="AutoShape 14">
          <a:extLst>
            <a:ext uri="{FF2B5EF4-FFF2-40B4-BE49-F238E27FC236}">
              <a16:creationId xmlns:a16="http://schemas.microsoft.com/office/drawing/2014/main" id="{00000000-0008-0000-1E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6" name="AutoShape 14">
          <a:extLst>
            <a:ext uri="{FF2B5EF4-FFF2-40B4-BE49-F238E27FC236}">
              <a16:creationId xmlns:a16="http://schemas.microsoft.com/office/drawing/2014/main" id="{00000000-0008-0000-1E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7" name="AutoShape 14">
          <a:extLst>
            <a:ext uri="{FF2B5EF4-FFF2-40B4-BE49-F238E27FC236}">
              <a16:creationId xmlns:a16="http://schemas.microsoft.com/office/drawing/2014/main" id="{00000000-0008-0000-1E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8" name="AutoShape 14">
          <a:extLst>
            <a:ext uri="{FF2B5EF4-FFF2-40B4-BE49-F238E27FC236}">
              <a16:creationId xmlns:a16="http://schemas.microsoft.com/office/drawing/2014/main" id="{00000000-0008-0000-1E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19" name="AutoShape 14">
          <a:extLst>
            <a:ext uri="{FF2B5EF4-FFF2-40B4-BE49-F238E27FC236}">
              <a16:creationId xmlns:a16="http://schemas.microsoft.com/office/drawing/2014/main" id="{00000000-0008-0000-1E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20" name="AutoShape 14">
          <a:extLst>
            <a:ext uri="{FF2B5EF4-FFF2-40B4-BE49-F238E27FC236}">
              <a16:creationId xmlns:a16="http://schemas.microsoft.com/office/drawing/2014/main" id="{00000000-0008-0000-1E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123825</xdr:colOff>
      <xdr:row>32</xdr:row>
      <xdr:rowOff>19050</xdr:rowOff>
    </xdr:to>
    <xdr:sp macro="" textlink="">
      <xdr:nvSpPr>
        <xdr:cNvPr id="21" name="AutoShape 14">
          <a:extLst>
            <a:ext uri="{FF2B5EF4-FFF2-40B4-BE49-F238E27FC236}">
              <a16:creationId xmlns:a16="http://schemas.microsoft.com/office/drawing/2014/main" id="{00000000-0008-0000-1E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123825</xdr:colOff>
      <xdr:row>32</xdr:row>
      <xdr:rowOff>19050</xdr:rowOff>
    </xdr:to>
    <xdr:sp macro="" textlink="">
      <xdr:nvSpPr>
        <xdr:cNvPr id="2" name="AutoShape 14">
          <a:extLst>
            <a:ext uri="{FF2B5EF4-FFF2-40B4-BE49-F238E27FC236}">
              <a16:creationId xmlns:a16="http://schemas.microsoft.com/office/drawing/2014/main" id="{00000000-0008-0000-1F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3" name="AutoShape 14">
          <a:extLst>
            <a:ext uri="{FF2B5EF4-FFF2-40B4-BE49-F238E27FC236}">
              <a16:creationId xmlns:a16="http://schemas.microsoft.com/office/drawing/2014/main" id="{00000000-0008-0000-1F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4" name="AutoShape 14">
          <a:extLst>
            <a:ext uri="{FF2B5EF4-FFF2-40B4-BE49-F238E27FC236}">
              <a16:creationId xmlns:a16="http://schemas.microsoft.com/office/drawing/2014/main" id="{00000000-0008-0000-1F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5" name="AutoShape 14">
          <a:extLst>
            <a:ext uri="{FF2B5EF4-FFF2-40B4-BE49-F238E27FC236}">
              <a16:creationId xmlns:a16="http://schemas.microsoft.com/office/drawing/2014/main" id="{00000000-0008-0000-1F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6" name="AutoShape 14">
          <a:extLst>
            <a:ext uri="{FF2B5EF4-FFF2-40B4-BE49-F238E27FC236}">
              <a16:creationId xmlns:a16="http://schemas.microsoft.com/office/drawing/2014/main" id="{00000000-0008-0000-1F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7" name="AutoShape 14">
          <a:extLst>
            <a:ext uri="{FF2B5EF4-FFF2-40B4-BE49-F238E27FC236}">
              <a16:creationId xmlns:a16="http://schemas.microsoft.com/office/drawing/2014/main" id="{00000000-0008-0000-1F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8" name="AutoShape 14">
          <a:extLst>
            <a:ext uri="{FF2B5EF4-FFF2-40B4-BE49-F238E27FC236}">
              <a16:creationId xmlns:a16="http://schemas.microsoft.com/office/drawing/2014/main" id="{00000000-0008-0000-1F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9" name="AutoShape 14">
          <a:extLst>
            <a:ext uri="{FF2B5EF4-FFF2-40B4-BE49-F238E27FC236}">
              <a16:creationId xmlns:a16="http://schemas.microsoft.com/office/drawing/2014/main" id="{00000000-0008-0000-1F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10" name="AutoShape 14">
          <a:extLst>
            <a:ext uri="{FF2B5EF4-FFF2-40B4-BE49-F238E27FC236}">
              <a16:creationId xmlns:a16="http://schemas.microsoft.com/office/drawing/2014/main" id="{00000000-0008-0000-1F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11" name="AutoShape 14">
          <a:extLst>
            <a:ext uri="{FF2B5EF4-FFF2-40B4-BE49-F238E27FC236}">
              <a16:creationId xmlns:a16="http://schemas.microsoft.com/office/drawing/2014/main" id="{00000000-0008-0000-1F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12" name="AutoShape 14">
          <a:extLst>
            <a:ext uri="{FF2B5EF4-FFF2-40B4-BE49-F238E27FC236}">
              <a16:creationId xmlns:a16="http://schemas.microsoft.com/office/drawing/2014/main" id="{00000000-0008-0000-1F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13" name="AutoShape 14">
          <a:extLst>
            <a:ext uri="{FF2B5EF4-FFF2-40B4-BE49-F238E27FC236}">
              <a16:creationId xmlns:a16="http://schemas.microsoft.com/office/drawing/2014/main" id="{00000000-0008-0000-1F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14" name="AutoShape 14">
          <a:extLst>
            <a:ext uri="{FF2B5EF4-FFF2-40B4-BE49-F238E27FC236}">
              <a16:creationId xmlns:a16="http://schemas.microsoft.com/office/drawing/2014/main" id="{00000000-0008-0000-1F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15" name="AutoShape 14">
          <a:extLst>
            <a:ext uri="{FF2B5EF4-FFF2-40B4-BE49-F238E27FC236}">
              <a16:creationId xmlns:a16="http://schemas.microsoft.com/office/drawing/2014/main" id="{00000000-0008-0000-1F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16" name="AutoShape 14">
          <a:extLst>
            <a:ext uri="{FF2B5EF4-FFF2-40B4-BE49-F238E27FC236}">
              <a16:creationId xmlns:a16="http://schemas.microsoft.com/office/drawing/2014/main" id="{00000000-0008-0000-1F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17" name="AutoShape 14">
          <a:extLst>
            <a:ext uri="{FF2B5EF4-FFF2-40B4-BE49-F238E27FC236}">
              <a16:creationId xmlns:a16="http://schemas.microsoft.com/office/drawing/2014/main" id="{00000000-0008-0000-1F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18" name="AutoShape 14">
          <a:extLst>
            <a:ext uri="{FF2B5EF4-FFF2-40B4-BE49-F238E27FC236}">
              <a16:creationId xmlns:a16="http://schemas.microsoft.com/office/drawing/2014/main" id="{00000000-0008-0000-1F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19" name="AutoShape 14">
          <a:extLst>
            <a:ext uri="{FF2B5EF4-FFF2-40B4-BE49-F238E27FC236}">
              <a16:creationId xmlns:a16="http://schemas.microsoft.com/office/drawing/2014/main" id="{00000000-0008-0000-1F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20" name="AutoShape 14">
          <a:extLst>
            <a:ext uri="{FF2B5EF4-FFF2-40B4-BE49-F238E27FC236}">
              <a16:creationId xmlns:a16="http://schemas.microsoft.com/office/drawing/2014/main" id="{00000000-0008-0000-1F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12</xdr:col>
      <xdr:colOff>123825</xdr:colOff>
      <xdr:row>32</xdr:row>
      <xdr:rowOff>19050</xdr:rowOff>
    </xdr:to>
    <xdr:sp macro="" textlink="">
      <xdr:nvSpPr>
        <xdr:cNvPr id="21" name="AutoShape 14">
          <a:extLst>
            <a:ext uri="{FF2B5EF4-FFF2-40B4-BE49-F238E27FC236}">
              <a16:creationId xmlns:a16="http://schemas.microsoft.com/office/drawing/2014/main" id="{00000000-0008-0000-1F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82550</xdr:colOff>
      <xdr:row>32</xdr:row>
      <xdr:rowOff>82550</xdr:rowOff>
    </xdr:to>
    <xdr:sp macro="" textlink="">
      <xdr:nvSpPr>
        <xdr:cNvPr id="17422" name="Rectangle 14" hidden="1">
          <a:extLst>
            <a:ext uri="{FF2B5EF4-FFF2-40B4-BE49-F238E27FC236}">
              <a16:creationId xmlns:a16="http://schemas.microsoft.com/office/drawing/2014/main" id="{00000000-0008-0000-2000-00000E44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2" name="AutoShape 14">
          <a:extLst>
            <a:ext uri="{FF2B5EF4-FFF2-40B4-BE49-F238E27FC236}">
              <a16:creationId xmlns:a16="http://schemas.microsoft.com/office/drawing/2014/main" id="{00000000-0008-0000-20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3" name="AutoShape 14">
          <a:extLst>
            <a:ext uri="{FF2B5EF4-FFF2-40B4-BE49-F238E27FC236}">
              <a16:creationId xmlns:a16="http://schemas.microsoft.com/office/drawing/2014/main" id="{00000000-0008-0000-20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4" name="AutoShape 14">
          <a:extLst>
            <a:ext uri="{FF2B5EF4-FFF2-40B4-BE49-F238E27FC236}">
              <a16:creationId xmlns:a16="http://schemas.microsoft.com/office/drawing/2014/main" id="{00000000-0008-0000-20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5" name="AutoShape 14">
          <a:extLst>
            <a:ext uri="{FF2B5EF4-FFF2-40B4-BE49-F238E27FC236}">
              <a16:creationId xmlns:a16="http://schemas.microsoft.com/office/drawing/2014/main" id="{00000000-0008-0000-20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6" name="AutoShape 14">
          <a:extLst>
            <a:ext uri="{FF2B5EF4-FFF2-40B4-BE49-F238E27FC236}">
              <a16:creationId xmlns:a16="http://schemas.microsoft.com/office/drawing/2014/main" id="{00000000-0008-0000-20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7" name="AutoShape 14">
          <a:extLst>
            <a:ext uri="{FF2B5EF4-FFF2-40B4-BE49-F238E27FC236}">
              <a16:creationId xmlns:a16="http://schemas.microsoft.com/office/drawing/2014/main" id="{00000000-0008-0000-20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8" name="AutoShape 14">
          <a:extLst>
            <a:ext uri="{FF2B5EF4-FFF2-40B4-BE49-F238E27FC236}">
              <a16:creationId xmlns:a16="http://schemas.microsoft.com/office/drawing/2014/main" id="{00000000-0008-0000-20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9" name="AutoShape 14">
          <a:extLst>
            <a:ext uri="{FF2B5EF4-FFF2-40B4-BE49-F238E27FC236}">
              <a16:creationId xmlns:a16="http://schemas.microsoft.com/office/drawing/2014/main" id="{00000000-0008-0000-20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10" name="AutoShape 14">
          <a:extLst>
            <a:ext uri="{FF2B5EF4-FFF2-40B4-BE49-F238E27FC236}">
              <a16:creationId xmlns:a16="http://schemas.microsoft.com/office/drawing/2014/main" id="{00000000-0008-0000-20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11" name="AutoShape 14">
          <a:extLst>
            <a:ext uri="{FF2B5EF4-FFF2-40B4-BE49-F238E27FC236}">
              <a16:creationId xmlns:a16="http://schemas.microsoft.com/office/drawing/2014/main" id="{00000000-0008-0000-20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12" name="AutoShape 14">
          <a:extLst>
            <a:ext uri="{FF2B5EF4-FFF2-40B4-BE49-F238E27FC236}">
              <a16:creationId xmlns:a16="http://schemas.microsoft.com/office/drawing/2014/main" id="{00000000-0008-0000-20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13" name="AutoShape 14">
          <a:extLst>
            <a:ext uri="{FF2B5EF4-FFF2-40B4-BE49-F238E27FC236}">
              <a16:creationId xmlns:a16="http://schemas.microsoft.com/office/drawing/2014/main" id="{00000000-0008-0000-20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14" name="AutoShape 14">
          <a:extLst>
            <a:ext uri="{FF2B5EF4-FFF2-40B4-BE49-F238E27FC236}">
              <a16:creationId xmlns:a16="http://schemas.microsoft.com/office/drawing/2014/main" id="{00000000-0008-0000-20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15" name="AutoShape 14">
          <a:extLst>
            <a:ext uri="{FF2B5EF4-FFF2-40B4-BE49-F238E27FC236}">
              <a16:creationId xmlns:a16="http://schemas.microsoft.com/office/drawing/2014/main" id="{00000000-0008-0000-20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16" name="AutoShape 14">
          <a:extLst>
            <a:ext uri="{FF2B5EF4-FFF2-40B4-BE49-F238E27FC236}">
              <a16:creationId xmlns:a16="http://schemas.microsoft.com/office/drawing/2014/main" id="{00000000-0008-0000-20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17" name="AutoShape 14">
          <a:extLst>
            <a:ext uri="{FF2B5EF4-FFF2-40B4-BE49-F238E27FC236}">
              <a16:creationId xmlns:a16="http://schemas.microsoft.com/office/drawing/2014/main" id="{00000000-0008-0000-20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18" name="AutoShape 14">
          <a:extLst>
            <a:ext uri="{FF2B5EF4-FFF2-40B4-BE49-F238E27FC236}">
              <a16:creationId xmlns:a16="http://schemas.microsoft.com/office/drawing/2014/main" id="{00000000-0008-0000-20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19" name="AutoShape 14">
          <a:extLst>
            <a:ext uri="{FF2B5EF4-FFF2-40B4-BE49-F238E27FC236}">
              <a16:creationId xmlns:a16="http://schemas.microsoft.com/office/drawing/2014/main" id="{00000000-0008-0000-20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20" name="AutoShape 14">
          <a:extLst>
            <a:ext uri="{FF2B5EF4-FFF2-40B4-BE49-F238E27FC236}">
              <a16:creationId xmlns:a16="http://schemas.microsoft.com/office/drawing/2014/main" id="{00000000-0008-0000-20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9</xdr:col>
      <xdr:colOff>361950</xdr:colOff>
      <xdr:row>32</xdr:row>
      <xdr:rowOff>19050</xdr:rowOff>
    </xdr:to>
    <xdr:sp macro="" textlink="">
      <xdr:nvSpPr>
        <xdr:cNvPr id="21" name="AutoShape 14">
          <a:extLst>
            <a:ext uri="{FF2B5EF4-FFF2-40B4-BE49-F238E27FC236}">
              <a16:creationId xmlns:a16="http://schemas.microsoft.com/office/drawing/2014/main" id="{00000000-0008-0000-20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539750</xdr:colOff>
      <xdr:row>32</xdr:row>
      <xdr:rowOff>82550</xdr:rowOff>
    </xdr:to>
    <xdr:sp macro="" textlink="">
      <xdr:nvSpPr>
        <xdr:cNvPr id="18447" name="Rectangle 15" hidden="1">
          <a:extLst>
            <a:ext uri="{FF2B5EF4-FFF2-40B4-BE49-F238E27FC236}">
              <a16:creationId xmlns:a16="http://schemas.microsoft.com/office/drawing/2014/main" id="{00000000-0008-0000-2100-00000F480000}"/>
            </a:ext>
          </a:extLst>
        </xdr:cNvPr>
        <xdr:cNvSpPr>
          <a:spLocks noSelect="1" noChangeArrowheads="1"/>
        </xdr:cNvSpPr>
      </xdr:nvSpPr>
      <xdr:spPr bwMode="auto">
        <a:xfrm>
          <a:off x="0" y="0"/>
          <a:ext cx="6350000" cy="6350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2" name="AutoShape 15">
          <a:extLst>
            <a:ext uri="{FF2B5EF4-FFF2-40B4-BE49-F238E27FC236}">
              <a16:creationId xmlns:a16="http://schemas.microsoft.com/office/drawing/2014/main" id="{00000000-0008-0000-2100-00000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3" name="AutoShape 15">
          <a:extLst>
            <a:ext uri="{FF2B5EF4-FFF2-40B4-BE49-F238E27FC236}">
              <a16:creationId xmlns:a16="http://schemas.microsoft.com/office/drawing/2014/main" id="{00000000-0008-0000-2100-00000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4" name="AutoShape 15">
          <a:extLst>
            <a:ext uri="{FF2B5EF4-FFF2-40B4-BE49-F238E27FC236}">
              <a16:creationId xmlns:a16="http://schemas.microsoft.com/office/drawing/2014/main" id="{00000000-0008-0000-2100-00000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5" name="AutoShape 15">
          <a:extLst>
            <a:ext uri="{FF2B5EF4-FFF2-40B4-BE49-F238E27FC236}">
              <a16:creationId xmlns:a16="http://schemas.microsoft.com/office/drawing/2014/main" id="{00000000-0008-0000-2100-00000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6" name="AutoShape 15">
          <a:extLst>
            <a:ext uri="{FF2B5EF4-FFF2-40B4-BE49-F238E27FC236}">
              <a16:creationId xmlns:a16="http://schemas.microsoft.com/office/drawing/2014/main" id="{00000000-0008-0000-2100-000006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7" name="AutoShape 15">
          <a:extLst>
            <a:ext uri="{FF2B5EF4-FFF2-40B4-BE49-F238E27FC236}">
              <a16:creationId xmlns:a16="http://schemas.microsoft.com/office/drawing/2014/main" id="{00000000-0008-0000-2100-000007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8" name="AutoShape 15">
          <a:extLst>
            <a:ext uri="{FF2B5EF4-FFF2-40B4-BE49-F238E27FC236}">
              <a16:creationId xmlns:a16="http://schemas.microsoft.com/office/drawing/2014/main" id="{00000000-0008-0000-2100-000008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9" name="AutoShape 15">
          <a:extLst>
            <a:ext uri="{FF2B5EF4-FFF2-40B4-BE49-F238E27FC236}">
              <a16:creationId xmlns:a16="http://schemas.microsoft.com/office/drawing/2014/main" id="{00000000-0008-0000-2100-000009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10" name="AutoShape 15">
          <a:extLst>
            <a:ext uri="{FF2B5EF4-FFF2-40B4-BE49-F238E27FC236}">
              <a16:creationId xmlns:a16="http://schemas.microsoft.com/office/drawing/2014/main" id="{00000000-0008-0000-2100-00000A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11" name="AutoShape 15">
          <a:extLst>
            <a:ext uri="{FF2B5EF4-FFF2-40B4-BE49-F238E27FC236}">
              <a16:creationId xmlns:a16="http://schemas.microsoft.com/office/drawing/2014/main" id="{00000000-0008-0000-2100-00000B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12" name="AutoShape 15">
          <a:extLst>
            <a:ext uri="{FF2B5EF4-FFF2-40B4-BE49-F238E27FC236}">
              <a16:creationId xmlns:a16="http://schemas.microsoft.com/office/drawing/2014/main" id="{00000000-0008-0000-2100-00000C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13" name="AutoShape 15">
          <a:extLst>
            <a:ext uri="{FF2B5EF4-FFF2-40B4-BE49-F238E27FC236}">
              <a16:creationId xmlns:a16="http://schemas.microsoft.com/office/drawing/2014/main" id="{00000000-0008-0000-2100-00000D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14" name="AutoShape 15">
          <a:extLst>
            <a:ext uri="{FF2B5EF4-FFF2-40B4-BE49-F238E27FC236}">
              <a16:creationId xmlns:a16="http://schemas.microsoft.com/office/drawing/2014/main" id="{00000000-0008-0000-2100-00000E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15" name="AutoShape 15">
          <a:extLst>
            <a:ext uri="{FF2B5EF4-FFF2-40B4-BE49-F238E27FC236}">
              <a16:creationId xmlns:a16="http://schemas.microsoft.com/office/drawing/2014/main" id="{00000000-0008-0000-2100-00000F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16" name="AutoShape 15">
          <a:extLst>
            <a:ext uri="{FF2B5EF4-FFF2-40B4-BE49-F238E27FC236}">
              <a16:creationId xmlns:a16="http://schemas.microsoft.com/office/drawing/2014/main" id="{00000000-0008-0000-2100-000010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17" name="AutoShape 15">
          <a:extLst>
            <a:ext uri="{FF2B5EF4-FFF2-40B4-BE49-F238E27FC236}">
              <a16:creationId xmlns:a16="http://schemas.microsoft.com/office/drawing/2014/main" id="{00000000-0008-0000-2100-000011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18" name="AutoShape 15">
          <a:extLst>
            <a:ext uri="{FF2B5EF4-FFF2-40B4-BE49-F238E27FC236}">
              <a16:creationId xmlns:a16="http://schemas.microsoft.com/office/drawing/2014/main" id="{00000000-0008-0000-2100-000012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19" name="AutoShape 15">
          <a:extLst>
            <a:ext uri="{FF2B5EF4-FFF2-40B4-BE49-F238E27FC236}">
              <a16:creationId xmlns:a16="http://schemas.microsoft.com/office/drawing/2014/main" id="{00000000-0008-0000-2100-000013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20" name="AutoShape 15">
          <a:extLst>
            <a:ext uri="{FF2B5EF4-FFF2-40B4-BE49-F238E27FC236}">
              <a16:creationId xmlns:a16="http://schemas.microsoft.com/office/drawing/2014/main" id="{00000000-0008-0000-2100-000014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10</xdr:col>
      <xdr:colOff>114300</xdr:colOff>
      <xdr:row>32</xdr:row>
      <xdr:rowOff>9525</xdr:rowOff>
    </xdr:to>
    <xdr:sp macro="" textlink="">
      <xdr:nvSpPr>
        <xdr:cNvPr id="21" name="AutoShape 15">
          <a:extLst>
            <a:ext uri="{FF2B5EF4-FFF2-40B4-BE49-F238E27FC236}">
              <a16:creationId xmlns:a16="http://schemas.microsoft.com/office/drawing/2014/main" id="{00000000-0008-0000-2100-000015000000}"/>
            </a:ext>
          </a:extLst>
        </xdr:cNvPr>
        <xdr:cNvSpPr>
          <a:spLocks noChangeArrowheads="1"/>
        </xdr:cNvSpPr>
      </xdr:nvSpPr>
      <xdr:spPr bwMode="auto">
        <a:xfrm>
          <a:off x="0" y="0"/>
          <a:ext cx="6353175" cy="6353175"/>
        </a:xfrm>
        <a:custGeom>
          <a:avLst/>
          <a:gdLst/>
          <a:ahLst/>
          <a:cxnLst/>
          <a:rect l="0" t="0" r="0" b="0"/>
          <a:pathLst/>
        </a:custGeom>
        <a:solidFill>
          <a:srgbClr val="FFFFFF"/>
        </a:solidFill>
        <a:ln w="9525">
          <a:solidFill>
            <a:srgbClr val="000000"/>
          </a:solidFill>
          <a:round/>
          <a:headEnd/>
          <a:tailEnd/>
        </a:ln>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lávio Ravier" refreshedDate="43718.822702546298" createdVersion="6" refreshedVersion="6" minRefreshableVersion="3" recordCount="71" xr:uid="{00000000-000A-0000-FFFF-FFFF28010000}">
  <cacheSource type="worksheet">
    <worksheetSource ref="T2:AL73" sheet="DadosGraf"/>
  </cacheSource>
  <cacheFields count="19">
    <cacheField name="Ano" numFmtId="0">
      <sharedItems containsSemiMixedTypes="0" containsString="0" containsNumber="1" containsInteger="1" minValue="0" maxValue="2088" count="19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2018" u="1"/>
        <n v="2014" u="1"/>
        <n v="2082" u="1"/>
        <n v="2010" u="1"/>
        <n v="2074" u="1"/>
        <n v="2006" u="1"/>
        <n v="2066" u="1"/>
        <n v="2002" u="1"/>
        <n v="2058" u="1"/>
        <n v="1998" u="1"/>
        <n v="2050" u="1"/>
        <n v="1994" u="1"/>
        <n v="2045" u="1"/>
        <n v="1990" u="1"/>
        <n v="2041" u="1"/>
        <n v="2085" u="1"/>
        <n v="1986" u="1"/>
        <n v="2037" u="1"/>
        <n v="2077" u="1"/>
        <n v="1982" u="1"/>
        <n v="2033" u="1"/>
        <n v="2069" u="1"/>
        <n v="1978" u="1"/>
        <n v="2029" u="1"/>
        <n v="2061" u="1"/>
        <n v="1974" u="1"/>
        <n v="2025" u="1"/>
        <n v="2053" u="1"/>
        <n v="1970" u="1"/>
        <n v="2021" u="1"/>
        <n v="2017" u="1"/>
        <n v="2088" u="1"/>
        <n v="2013" u="1"/>
        <n v="2080" u="1"/>
        <n v="2009" u="1"/>
        <n v="2072" u="1"/>
        <n v="2005" u="1"/>
        <n v="2064" u="1"/>
        <n v="2001" u="1"/>
        <n v="2056" u="1"/>
        <n v="1997" u="1"/>
        <n v="2048" u="1"/>
        <n v="1993" u="1"/>
        <n v="2044" u="1"/>
        <n v="1989" u="1"/>
        <n v="2040" u="1"/>
        <n v="2083" u="1"/>
        <n v="1985" u="1"/>
        <n v="2036" u="1"/>
        <n v="2075" u="1"/>
        <n v="1981" u="1"/>
        <n v="2032" u="1"/>
        <n v="2067" u="1"/>
        <n v="1977" u="1"/>
        <n v="2028" u="1"/>
        <n v="2059" u="1"/>
        <n v="1973" u="1"/>
        <n v="2024" u="1"/>
        <n v="2051" u="1"/>
        <n v="2020" u="1"/>
        <n v="2016" u="1"/>
        <n v="2086" u="1"/>
        <n v="2012" u="1"/>
        <n v="2078" u="1"/>
        <n v="2008" u="1"/>
        <n v="2070" u="1"/>
        <n v="2004" u="1"/>
        <n v="2062" u="1"/>
        <n v="2000" u="1"/>
        <n v="2054" u="1"/>
        <n v="1996" u="1"/>
        <n v="2047" u="1"/>
        <n v="1992" u="1"/>
        <n v="2043" u="1"/>
        <n v="1988" u="1"/>
        <n v="2039" u="1"/>
        <n v="2081" u="1"/>
        <n v="1984" u="1"/>
        <n v="2035" u="1"/>
        <n v="2073" u="1"/>
        <n v="1980" u="1"/>
        <n v="2031" u="1"/>
        <n v="2065" u="1"/>
        <n v="1976" u="1"/>
        <n v="2027" u="1"/>
        <n v="2057" u="1"/>
        <n v="1972" u="1"/>
        <n v="2023" u="1"/>
        <n v="2049" u="1"/>
        <n v="2019" u="1"/>
        <n v="2015" u="1"/>
        <n v="2084" u="1"/>
        <n v="2011" u="1"/>
        <n v="2076" u="1"/>
        <n v="2007" u="1"/>
        <n v="2068" u="1"/>
        <n v="2003" u="1"/>
        <n v="2060" u="1"/>
        <n v="1999" u="1"/>
        <n v="2052" u="1"/>
        <n v="1995" u="1"/>
        <n v="2046" u="1"/>
        <n v="1991" u="1"/>
        <n v="2042" u="1"/>
        <n v="2087" u="1"/>
        <n v="1987" u="1"/>
        <n v="2038" u="1"/>
        <n v="2079" u="1"/>
        <n v="1983" u="1"/>
        <n v="2034" u="1"/>
        <n v="2071" u="1"/>
        <n v="1979" u="1"/>
        <n v="2030" u="1"/>
        <n v="2063" u="1"/>
        <n v="1975" u="1"/>
        <n v="2026" u="1"/>
        <n v="2055" u="1"/>
        <n v="1971" u="1"/>
        <n v="2022" u="1"/>
      </sharedItems>
    </cacheField>
    <cacheField name="População" numFmtId="0">
      <sharedItems containsSemiMixedTypes="0" containsString="0" containsNumber="1" containsInteger="1" minValue="0" maxValue="0"/>
    </cacheField>
    <cacheField name="RSU per capta " numFmtId="0">
      <sharedItems containsSemiMixedTypes="0" containsString="0" containsNumber="1" containsInteger="1" minValue="0" maxValue="0"/>
    </cacheField>
    <cacheField name="Total RSU ano" numFmtId="0">
      <sharedItems containsSemiMixedTypes="0" containsString="0" containsNumber="1" containsInteger="1" minValue="0" maxValue="0"/>
    </cacheField>
    <cacheField name="RSU encaminhado a disposição final" numFmtId="0">
      <sharedItems containsSemiMixedTypes="0" containsString="0" containsNumber="1" containsInteger="1" minValue="0" maxValue="0"/>
    </cacheField>
    <cacheField name="Resíduos Orgânicos %" numFmtId="9">
      <sharedItems containsSemiMixedTypes="0" containsString="0" containsNumber="1" containsInteger="1" minValue="0" maxValue="0"/>
    </cacheField>
    <cacheField name="Resíduos Orgânicos Gg" numFmtId="3">
      <sharedItems containsSemiMixedTypes="0" containsString="0" containsNumber="1" containsInteger="1" minValue="0" maxValue="0"/>
    </cacheField>
    <cacheField name="Jardim/Poda %" numFmtId="9">
      <sharedItems containsSemiMixedTypes="0" containsString="0" containsNumber="1" containsInteger="1" minValue="0" maxValue="0"/>
    </cacheField>
    <cacheField name="Jardim/Poda Gg" numFmtId="3">
      <sharedItems containsSemiMixedTypes="0" containsString="0" containsNumber="1" containsInteger="1" minValue="0" maxValue="0"/>
    </cacheField>
    <cacheField name="papel %" numFmtId="9">
      <sharedItems containsSemiMixedTypes="0" containsString="0" containsNumber="1" containsInteger="1" minValue="0" maxValue="0"/>
    </cacheField>
    <cacheField name="papel Gg" numFmtId="3">
      <sharedItems containsSemiMixedTypes="0" containsString="0" containsNumber="1" containsInteger="1" minValue="0" maxValue="0"/>
    </cacheField>
    <cacheField name="Madeira %" numFmtId="9">
      <sharedItems containsSemiMixedTypes="0" containsString="0" containsNumber="1" containsInteger="1" minValue="0" maxValue="0"/>
    </cacheField>
    <cacheField name="Madeira Gg" numFmtId="3">
      <sharedItems containsSemiMixedTypes="0" containsString="0" containsNumber="1" containsInteger="1" minValue="0" maxValue="0"/>
    </cacheField>
    <cacheField name="Têxtil %" numFmtId="9">
      <sharedItems containsSemiMixedTypes="0" containsString="0" containsNumber="1" containsInteger="1" minValue="0" maxValue="0"/>
    </cacheField>
    <cacheField name="Têxtil Gg" numFmtId="3">
      <sharedItems containsSemiMixedTypes="0" containsString="0" containsNumber="1" containsInteger="1" minValue="0" maxValue="0"/>
    </cacheField>
    <cacheField name="Fraudas Descartáveis %" numFmtId="9">
      <sharedItems containsSemiMixedTypes="0" containsString="0" containsNumber="1" containsInteger="1" minValue="0" maxValue="0"/>
    </cacheField>
    <cacheField name="Fraudas Descartáveis Gg" numFmtId="3">
      <sharedItems containsSemiMixedTypes="0" containsString="0" containsNumber="1" containsInteger="1" minValue="0" maxValue="0"/>
    </cacheField>
    <cacheField name="Plásticos e inertes %" numFmtId="9">
      <sharedItems containsSemiMixedTypes="0" containsString="0" containsNumber="1" containsInteger="1" minValue="0" maxValue="0"/>
    </cacheField>
    <cacheField name="Plásticos e inertes Gg"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lávio Ravier" refreshedDate="43718.822704282407" createdVersion="6" refreshedVersion="6" minRefreshableVersion="3" recordCount="68" xr:uid="{00000000-000A-0000-FFFF-FFFF2B010000}">
  <cacheSource type="worksheet">
    <worksheetSource ref="B5:I73" sheet="Metano Emitido e Recuperado"/>
  </cacheSource>
  <cacheFields count="8">
    <cacheField name="Ano" numFmtId="0">
      <sharedItems containsSemiMixedTypes="0" containsString="0" containsNumber="1" containsInteger="1" minValue="0" maxValue="2040" count="139">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2018" u="1"/>
        <n v="2014" u="1"/>
        <n v="2010" u="1"/>
        <n v="2006" u="1"/>
        <n v="2002" u="1"/>
        <n v="1998" u="1"/>
        <n v="1994" u="1"/>
        <n v="1990" u="1"/>
        <n v="1986" u="1"/>
        <n v="2037" u="1"/>
        <n v="1982" u="1"/>
        <n v="2033" u="1"/>
        <n v="1978" u="1"/>
        <n v="2029" u="1"/>
        <n v="1974" u="1"/>
        <n v="2025" u="1"/>
        <n v="1970" u="1"/>
        <n v="2021" u="1"/>
        <n v="2017" u="1"/>
        <n v="2013" u="1"/>
        <n v="2009" u="1"/>
        <n v="2005" u="1"/>
        <n v="2001" u="1"/>
        <n v="1997" u="1"/>
        <n v="1993" u="1"/>
        <n v="1989" u="1"/>
        <n v="2040" u="1"/>
        <n v="1985" u="1"/>
        <n v="2036" u="1"/>
        <n v="1981" u="1"/>
        <n v="2032" u="1"/>
        <n v="1977" u="1"/>
        <n v="2028" u="1"/>
        <n v="1973" u="1"/>
        <n v="2024" u="1"/>
        <n v="2020" u="1"/>
        <n v="2016" u="1"/>
        <n v="2012" u="1"/>
        <n v="2008" u="1"/>
        <n v="2004" u="1"/>
        <n v="2000" u="1"/>
        <n v="1996" u="1"/>
        <n v="1992" u="1"/>
        <n v="1988" u="1"/>
        <n v="2039" u="1"/>
        <n v="1984" u="1"/>
        <n v="2035" u="1"/>
        <n v="1980" u="1"/>
        <n v="2031" u="1"/>
        <n v="1976" u="1"/>
        <n v="2027" u="1"/>
        <n v="1972" u="1"/>
        <n v="2023" u="1"/>
        <n v="2019" u="1"/>
        <n v="2015" u="1"/>
        <n v="2011" u="1"/>
        <n v="2007" u="1"/>
        <n v="2003" u="1"/>
        <n v="1999" u="1"/>
        <n v="1995" u="1"/>
        <n v="1991" u="1"/>
        <n v="1987" u="1"/>
        <n v="2038" u="1"/>
        <n v="1983" u="1"/>
        <n v="2034" u="1"/>
        <n v="1979" u="1"/>
        <n v="2030" u="1"/>
        <n v="1975" u="1"/>
        <n v="2026" u="1"/>
        <n v="1971" u="1"/>
        <n v="2022" u="1"/>
      </sharedItems>
    </cacheField>
    <cacheField name="Gg de CH4" numFmtId="2">
      <sharedItems containsSemiMixedTypes="0" containsString="0" containsNumber="1" containsInteger="1" minValue="0" maxValue="0"/>
    </cacheField>
    <cacheField name="Gg de CH42" numFmtId="4">
      <sharedItems containsSemiMixedTypes="0" containsString="0" containsNumber="1" containsInteger="1" minValue="0" maxValue="0"/>
    </cacheField>
    <cacheField name="%" numFmtId="2">
      <sharedItems containsSemiMixedTypes="0" containsString="0" containsNumber="1" containsInteger="1" minValue="0" maxValue="0"/>
    </cacheField>
    <cacheField name="Eficiência" numFmtId="9">
      <sharedItems/>
    </cacheField>
    <cacheField name="Metano Recuperado" numFmtId="0">
      <sharedItems/>
    </cacheField>
    <cacheField name="%2" numFmtId="0">
      <sharedItems containsSemiMixedTypes="0" containsString="0" containsNumber="1" containsInteger="1" minValue="0" maxValue="0"/>
    </cacheField>
    <cacheField name="Gg de CH43"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lávio Ravier" refreshedDate="43718.822704398146" createdVersion="6" refreshedVersion="6" minRefreshableVersion="3" recordCount="71" xr:uid="{00000000-000A-0000-FFFF-FFFF2E010000}">
  <cacheSource type="worksheet">
    <worksheetSource ref="B2:L73" sheet="DadosGraf"/>
  </cacheSource>
  <cacheFields count="11">
    <cacheField name="Ano" numFmtId="0">
      <sharedItems containsSemiMixedTypes="0" containsString="0" containsNumber="1" containsInteger="1" minValue="0" maxValue="2088" count="19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2018" u="1"/>
        <n v="2014" u="1"/>
        <n v="2082" u="1"/>
        <n v="2010" u="1"/>
        <n v="2074" u="1"/>
        <n v="2006" u="1"/>
        <n v="2066" u="1"/>
        <n v="2002" u="1"/>
        <n v="2058" u="1"/>
        <n v="1998" u="1"/>
        <n v="2050" u="1"/>
        <n v="1994" u="1"/>
        <n v="2045" u="1"/>
        <n v="1990" u="1"/>
        <n v="2041" u="1"/>
        <n v="2085" u="1"/>
        <n v="1986" u="1"/>
        <n v="2037" u="1"/>
        <n v="2077" u="1"/>
        <n v="1982" u="1"/>
        <n v="2033" u="1"/>
        <n v="2069" u="1"/>
        <n v="1978" u="1"/>
        <n v="2029" u="1"/>
        <n v="2061" u="1"/>
        <n v="1974" u="1"/>
        <n v="2025" u="1"/>
        <n v="2053" u="1"/>
        <n v="1970" u="1"/>
        <n v="2021" u="1"/>
        <n v="2017" u="1"/>
        <n v="2088" u="1"/>
        <n v="2013" u="1"/>
        <n v="2080" u="1"/>
        <n v="2009" u="1"/>
        <n v="2072" u="1"/>
        <n v="2005" u="1"/>
        <n v="2064" u="1"/>
        <n v="2001" u="1"/>
        <n v="2056" u="1"/>
        <n v="1997" u="1"/>
        <n v="2048" u="1"/>
        <n v="1993" u="1"/>
        <n v="2044" u="1"/>
        <n v="1989" u="1"/>
        <n v="2040" u="1"/>
        <n v="2083" u="1"/>
        <n v="1985" u="1"/>
        <n v="2036" u="1"/>
        <n v="2075" u="1"/>
        <n v="1981" u="1"/>
        <n v="2032" u="1"/>
        <n v="2067" u="1"/>
        <n v="1977" u="1"/>
        <n v="2028" u="1"/>
        <n v="2059" u="1"/>
        <n v="1973" u="1"/>
        <n v="2024" u="1"/>
        <n v="2051" u="1"/>
        <n v="2020" u="1"/>
        <n v="2016" u="1"/>
        <n v="2086" u="1"/>
        <n v="2012" u="1"/>
        <n v="2078" u="1"/>
        <n v="2008" u="1"/>
        <n v="2070" u="1"/>
        <n v="2004" u="1"/>
        <n v="2062" u="1"/>
        <n v="2000" u="1"/>
        <n v="2054" u="1"/>
        <n v="1996" u="1"/>
        <n v="2047" u="1"/>
        <n v="1992" u="1"/>
        <n v="2043" u="1"/>
        <n v="1988" u="1"/>
        <n v="2039" u="1"/>
        <n v="2081" u="1"/>
        <n v="1984" u="1"/>
        <n v="2035" u="1"/>
        <n v="2073" u="1"/>
        <n v="1980" u="1"/>
        <n v="2031" u="1"/>
        <n v="2065" u="1"/>
        <n v="1976" u="1"/>
        <n v="2027" u="1"/>
        <n v="2057" u="1"/>
        <n v="1972" u="1"/>
        <n v="2023" u="1"/>
        <n v="2049" u="1"/>
        <n v="2019" u="1"/>
        <n v="2015" u="1"/>
        <n v="2084" u="1"/>
        <n v="2011" u="1"/>
        <n v="2076" u="1"/>
        <n v="2007" u="1"/>
        <n v="2068" u="1"/>
        <n v="2003" u="1"/>
        <n v="2060" u="1"/>
        <n v="1999" u="1"/>
        <n v="2052" u="1"/>
        <n v="1995" u="1"/>
        <n v="2046" u="1"/>
        <n v="1991" u="1"/>
        <n v="2042" u="1"/>
        <n v="2087" u="1"/>
        <n v="1987" u="1"/>
        <n v="2038" u="1"/>
        <n v="2079" u="1"/>
        <n v="1983" u="1"/>
        <n v="2034" u="1"/>
        <n v="2071" u="1"/>
        <n v="1979" u="1"/>
        <n v="2030" u="1"/>
        <n v="2063" u="1"/>
        <n v="1975" u="1"/>
        <n v="2026" u="1"/>
        <n v="2055" u="1"/>
        <n v="1971" u="1"/>
        <n v="2022" u="1"/>
      </sharedItems>
    </cacheField>
    <cacheField name="Lixão Gg" numFmtId="11">
      <sharedItems containsSemiMixedTypes="0" containsString="0" containsNumber="1" containsInteger="1" minValue="0" maxValue="0"/>
    </cacheField>
    <cacheField name="Lixão %" numFmtId="167">
      <sharedItems containsSemiMixedTypes="0" containsString="0" containsNumber="1" containsInteger="1" minValue="0" maxValue="0"/>
    </cacheField>
    <cacheField name="Aterro Controlado Gg" numFmtId="11">
      <sharedItems containsSemiMixedTypes="0" containsString="0" containsNumber="1" containsInteger="1" minValue="0" maxValue="0"/>
    </cacheField>
    <cacheField name="Aterro Controlado %" numFmtId="167">
      <sharedItems containsSemiMixedTypes="0" containsString="0" containsNumber="1" containsInteger="1" minValue="0" maxValue="0"/>
    </cacheField>
    <cacheField name="Aterro Sanitário Gg" numFmtId="11">
      <sharedItems containsSemiMixedTypes="0" containsString="0" containsNumber="1" containsInteger="1" minValue="0" maxValue="0"/>
    </cacheField>
    <cacheField name="Aterro Sanitário %" numFmtId="167">
      <sharedItems containsSemiMixedTypes="0" containsString="0" containsNumber="1" containsInteger="1" minValue="0" maxValue="0"/>
    </cacheField>
    <cacheField name=" Gerenciado Semi-Aeróbio Gg" numFmtId="11">
      <sharedItems containsSemiMixedTypes="0" containsString="0" containsNumber="1" containsInteger="1" minValue="0" maxValue="0"/>
    </cacheField>
    <cacheField name=" Gerenciado Semi-Aeróbio %" numFmtId="167">
      <sharedItems containsSemiMixedTypes="0" containsString="0" containsNumber="1" containsInteger="1" minValue="0" maxValue="0"/>
    </cacheField>
    <cacheField name="Não coletado / _x000a_Outra categoria Gg" numFmtId="11">
      <sharedItems containsSemiMixedTypes="0" containsString="0" containsNumber="1" containsInteger="1" minValue="0" maxValue="0"/>
    </cacheField>
    <cacheField name="Não coletado / _x000a_Outra categoria %" numFmtId="167">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Flávio Ravier" refreshedDate="43718.822704398146" createdVersion="6" refreshedVersion="6" minRefreshableVersion="3" recordCount="64" xr:uid="{00000000-000A-0000-FFFF-FFFF31010000}">
  <cacheSource type="worksheet">
    <worksheetSource ref="AA14:AE78" sheet="Results"/>
  </cacheSource>
  <cacheFields count="5">
    <cacheField name="Ano" numFmtId="0">
      <sharedItems containsSemiMixedTypes="0" containsString="0" containsNumber="1" containsInteger="1" minValue="0" maxValue="2081" count="176">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1984" u="1"/>
        <n v="2062" u="1"/>
        <n v="2029" u="1"/>
        <n v="2081" u="1"/>
        <n v="2003" u="1"/>
        <n v="1977" u="1"/>
        <n v="2048" u="1"/>
        <n v="2022" u="1"/>
        <n v="2067" u="1"/>
        <n v="1996" u="1"/>
        <n v="1970" u="1"/>
        <n v="2041" u="1"/>
        <n v="2015" u="1"/>
        <n v="2053" u="1"/>
        <n v="1989" u="1"/>
        <n v="2072" u="1"/>
        <n v="2034" u="1"/>
        <n v="2008" u="1"/>
        <n v="1982" u="1"/>
        <n v="2058" u="1"/>
        <n v="2027" u="1"/>
        <n v="2077" u="1"/>
        <n v="2001" u="1"/>
        <n v="1975" u="1"/>
        <n v="2046" u="1"/>
        <n v="2020" u="1"/>
        <n v="2063" u="1"/>
        <n v="1994" u="1"/>
        <n v="2039" u="1"/>
        <n v="2013" u="1"/>
        <n v="2049" u="1"/>
        <n v="1987" u="1"/>
        <n v="2068" u="1"/>
        <n v="2032" u="1"/>
        <n v="2006" u="1"/>
        <n v="1980" u="1"/>
        <n v="2054" u="1"/>
        <n v="2025" u="1"/>
        <n v="2073" u="1"/>
        <n v="1999" u="1"/>
        <n v="1973" u="1"/>
        <n v="2044" u="1"/>
        <n v="2018" u="1"/>
        <n v="2059" u="1"/>
        <n v="1992" u="1"/>
        <n v="2078" u="1"/>
        <n v="2037" u="1"/>
        <n v="2011" u="1"/>
        <n v="1985" u="1"/>
        <n v="2064" u="1"/>
        <n v="2030" u="1"/>
        <n v="2004" u="1"/>
        <n v="1978" u="1"/>
        <n v="2050" u="1"/>
        <n v="2023" u="1"/>
        <n v="2069" u="1"/>
        <n v="1997" u="1"/>
        <n v="1971" u="1"/>
        <n v="2042" u="1"/>
        <n v="2016" u="1"/>
        <n v="2055" u="1"/>
        <n v="1990" u="1"/>
        <n v="2074" u="1"/>
        <n v="2035" u="1"/>
        <n v="2009" u="1"/>
        <n v="1983" u="1"/>
        <n v="2060" u="1"/>
        <n v="2028" u="1"/>
        <n v="2079" u="1"/>
        <n v="2002" u="1"/>
        <n v="1976" u="1"/>
        <n v="2047" u="1"/>
        <n v="2021" u="1"/>
        <n v="2065" u="1"/>
        <n v="1995" u="1"/>
        <n v="2040" u="1"/>
        <n v="2014" u="1"/>
        <n v="2051" u="1"/>
        <n v="1988" u="1"/>
        <n v="2070" u="1"/>
        <n v="2033" u="1"/>
        <n v="2007" u="1"/>
        <n v="1981" u="1"/>
        <n v="2056" u="1"/>
        <n v="2026" u="1"/>
        <n v="2075" u="1"/>
        <n v="2000" u="1"/>
        <n v="1974" u="1"/>
        <n v="2045" u="1"/>
        <n v="2019" u="1"/>
        <n v="2061" u="1"/>
        <n v="1993" u="1"/>
        <n v="2080" u="1"/>
        <n v="2038" u="1"/>
        <n v="2012" u="1"/>
        <n v="1986" u="1"/>
        <n v="2066" u="1"/>
        <n v="2031" u="1"/>
        <n v="2005" u="1"/>
        <n v="1979" u="1"/>
        <n v="2052" u="1"/>
        <n v="2024" u="1"/>
        <n v="2071" u="1"/>
        <n v="1998" u="1"/>
        <n v="1972" u="1"/>
        <n v="2043" u="1"/>
        <n v="2017" u="1"/>
        <n v="2057" u="1"/>
        <n v="1991" u="1"/>
        <n v="2076" u="1"/>
        <n v="2036" u="1"/>
        <n v="2010" u="1"/>
      </sharedItems>
    </cacheField>
    <cacheField name="Metano Gerado" numFmtId="4">
      <sharedItems containsSemiMixedTypes="0" containsString="0" containsNumber="1" containsInteger="1" minValue="0" maxValue="0"/>
    </cacheField>
    <cacheField name="Metano Recuperado" numFmtId="4">
      <sharedItems containsSemiMixedTypes="0" containsString="0" containsNumber="1" containsInteger="1" minValue="0" maxValue="0"/>
    </cacheField>
    <cacheField name="Fração de Metano Recuperado" numFmtId="2">
      <sharedItems containsSemiMixedTypes="0" containsString="0" containsNumber="1" containsInteger="1" minValue="0" maxValue="0"/>
    </cacheField>
    <cacheField name="Metano Emitido" numFmtId="2">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lávio Ravier" refreshedDate="43718.822704398146" createdVersion="6" refreshedVersion="6" minRefreshableVersion="3" recordCount="81" xr:uid="{00000000-000A-0000-FFFF-FFFF34010000}">
  <cacheSource type="worksheet">
    <worksheetSource ref="W17:AG98" sheet="MCF"/>
  </cacheSource>
  <cacheFields count="11">
    <cacheField name="Ano" numFmtId="0">
      <sharedItems containsSemiMixedTypes="0" containsString="0" containsNumber="1" containsInteger="1" minValue="0" maxValue="2098" count="21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2018" u="1"/>
        <n v="2090" u="1"/>
        <n v="2014" u="1"/>
        <n v="2082" u="1"/>
        <n v="2010" u="1"/>
        <n v="2074" u="1"/>
        <n v="2006" u="1"/>
        <n v="2066" u="1"/>
        <n v="2002" u="1"/>
        <n v="2058" u="1"/>
        <n v="1998" u="1"/>
        <n v="2050" u="1"/>
        <n v="1994" u="1"/>
        <n v="2045" u="1"/>
        <n v="2093" u="1"/>
        <n v="1990" u="1"/>
        <n v="2041" u="1"/>
        <n v="2085" u="1"/>
        <n v="1986" u="1"/>
        <n v="2037" u="1"/>
        <n v="2077" u="1"/>
        <n v="1982" u="1"/>
        <n v="2033" u="1"/>
        <n v="2069" u="1"/>
        <n v="1978" u="1"/>
        <n v="2029" u="1"/>
        <n v="2061" u="1"/>
        <n v="1974" u="1"/>
        <n v="2025" u="1"/>
        <n v="2053" u="1"/>
        <n v="1970" u="1"/>
        <n v="2021" u="1"/>
        <n v="2096" u="1"/>
        <n v="2017" u="1"/>
        <n v="2088" u="1"/>
        <n v="2013" u="1"/>
        <n v="2080" u="1"/>
        <n v="2009" u="1"/>
        <n v="2072" u="1"/>
        <n v="2005" u="1"/>
        <n v="2064" u="1"/>
        <n v="2001" u="1"/>
        <n v="2056" u="1"/>
        <n v="1997" u="1"/>
        <n v="2048" u="1"/>
        <n v="1993" u="1"/>
        <n v="2044" u="1"/>
        <n v="2091" u="1"/>
        <n v="1989" u="1"/>
        <n v="2040" u="1"/>
        <n v="2083" u="1"/>
        <n v="1985" u="1"/>
        <n v="2036" u="1"/>
        <n v="2075" u="1"/>
        <n v="1981" u="1"/>
        <n v="2032" u="1"/>
        <n v="2067" u="1"/>
        <n v="1977" u="1"/>
        <n v="2028" u="1"/>
        <n v="2059" u="1"/>
        <n v="1973" u="1"/>
        <n v="2024" u="1"/>
        <n v="2051" u="1"/>
        <n v="2020" u="1"/>
        <n v="2094" u="1"/>
        <n v="2016" u="1"/>
        <n v="2086" u="1"/>
        <n v="2012" u="1"/>
        <n v="2078" u="1"/>
        <n v="2008" u="1"/>
        <n v="2070" u="1"/>
        <n v="2004" u="1"/>
        <n v="2062" u="1"/>
        <n v="2000" u="1"/>
        <n v="2054" u="1"/>
        <n v="1996" u="1"/>
        <n v="2047" u="1"/>
        <n v="2097" u="1"/>
        <n v="1992" u="1"/>
        <n v="2043" u="1"/>
        <n v="2089" u="1"/>
        <n v="1988" u="1"/>
        <n v="2039" u="1"/>
        <n v="2081" u="1"/>
        <n v="1984" u="1"/>
        <n v="2035" u="1"/>
        <n v="2073" u="1"/>
        <n v="1980" u="1"/>
        <n v="2031" u="1"/>
        <n v="2065" u="1"/>
        <n v="1976" u="1"/>
        <n v="2027" u="1"/>
        <n v="2057" u="1"/>
        <n v="1972" u="1"/>
        <n v="2023" u="1"/>
        <n v="2049" u="1"/>
        <n v="2019" u="1"/>
        <n v="2092" u="1"/>
        <n v="2015" u="1"/>
        <n v="2084" u="1"/>
        <n v="2011" u="1"/>
        <n v="2076" u="1"/>
        <n v="2007" u="1"/>
        <n v="2068" u="1"/>
        <n v="2003" u="1"/>
        <n v="2060" u="1"/>
        <n v="1999" u="1"/>
        <n v="2052" u="1"/>
        <n v="1995" u="1"/>
        <n v="2046" u="1"/>
        <n v="2095" u="1"/>
        <n v="1991" u="1"/>
        <n v="2042" u="1"/>
        <n v="2087" u="1"/>
        <n v="1987" u="1"/>
        <n v="2038" u="1"/>
        <n v="2079" u="1"/>
        <n v="1983" u="1"/>
        <n v="2034" u="1"/>
        <n v="2071" u="1"/>
        <n v="1979" u="1"/>
        <n v="2030" u="1"/>
        <n v="2063" u="1"/>
        <n v="1975" u="1"/>
        <n v="2026" u="1"/>
        <n v="2055" u="1"/>
        <n v="1971" u="1"/>
        <n v="2022" u="1"/>
        <n v="2098" u="1"/>
      </sharedItems>
    </cacheField>
    <cacheField name="Lixão Gg" numFmtId="11">
      <sharedItems containsSemiMixedTypes="0" containsString="0" containsNumber="1" containsInteger="1" minValue="0" maxValue="0"/>
    </cacheField>
    <cacheField name="Lixão %" numFmtId="167">
      <sharedItems containsSemiMixedTypes="0" containsString="0" containsNumber="1" containsInteger="1" minValue="0" maxValue="0"/>
    </cacheField>
    <cacheField name="Aterro Controlado Gg" numFmtId="11">
      <sharedItems containsSemiMixedTypes="0" containsString="0" containsNumber="1" containsInteger="1" minValue="0" maxValue="0"/>
    </cacheField>
    <cacheField name="Aterro Controlado %" numFmtId="167">
      <sharedItems containsSemiMixedTypes="0" containsString="0" containsNumber="1" containsInteger="1" minValue="0" maxValue="0"/>
    </cacheField>
    <cacheField name="Aterro Sanitário Gg" numFmtId="11">
      <sharedItems containsSemiMixedTypes="0" containsString="0" containsNumber="1" containsInteger="1" minValue="0" maxValue="0"/>
    </cacheField>
    <cacheField name="Aterro Sanitário %" numFmtId="167">
      <sharedItems containsSemiMixedTypes="0" containsString="0" containsNumber="1" containsInteger="1" minValue="0" maxValue="0"/>
    </cacheField>
    <cacheField name="Sem Correspondência Gg" numFmtId="11">
      <sharedItems containsSemiMixedTypes="0" containsString="0" containsNumber="1" containsInteger="1" minValue="0" maxValue="0"/>
    </cacheField>
    <cacheField name="Sem Correspondência %" numFmtId="167">
      <sharedItems containsSemiMixedTypes="0" containsString="0" containsNumber="1" containsInteger="1" minValue="0" maxValue="0"/>
    </cacheField>
    <cacheField name="Não Coletado Gg" numFmtId="11">
      <sharedItems containsSemiMixedTypes="0" containsString="0" containsNumber="1" containsInteger="1" minValue="0" maxValue="0"/>
    </cacheField>
    <cacheField name="Não Coletado" numFmtId="167">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Flávio Ravier" refreshedDate="43718.822704513892" createdVersion="6" refreshedVersion="6" minRefreshableVersion="3" recordCount="64" xr:uid="{00000000-000A-0000-FFFF-FFFF37010000}">
  <cacheSource type="worksheet">
    <worksheetSource ref="B17:G81" sheet="MCF"/>
  </cacheSource>
  <cacheFields count="6">
    <cacheField name="Year" numFmtId="0">
      <sharedItems containsSemiMixedTypes="0" containsString="0" containsNumber="1" containsInteger="1" minValue="0" maxValue="2081" count="176">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1984" u="1"/>
        <n v="2062" u="1"/>
        <n v="2029" u="1"/>
        <n v="2081" u="1"/>
        <n v="2003" u="1"/>
        <n v="1977" u="1"/>
        <n v="2048" u="1"/>
        <n v="2022" u="1"/>
        <n v="2067" u="1"/>
        <n v="1996" u="1"/>
        <n v="1970" u="1"/>
        <n v="2041" u="1"/>
        <n v="2015" u="1"/>
        <n v="2053" u="1"/>
        <n v="1989" u="1"/>
        <n v="2072" u="1"/>
        <n v="2034" u="1"/>
        <n v="2008" u="1"/>
        <n v="1982" u="1"/>
        <n v="2058" u="1"/>
        <n v="2027" u="1"/>
        <n v="2077" u="1"/>
        <n v="2001" u="1"/>
        <n v="1975" u="1"/>
        <n v="2046" u="1"/>
        <n v="2020" u="1"/>
        <n v="2063" u="1"/>
        <n v="1994" u="1"/>
        <n v="2039" u="1"/>
        <n v="2013" u="1"/>
        <n v="2049" u="1"/>
        <n v="1987" u="1"/>
        <n v="2068" u="1"/>
        <n v="2032" u="1"/>
        <n v="2006" u="1"/>
        <n v="1980" u="1"/>
        <n v="2054" u="1"/>
        <n v="2025" u="1"/>
        <n v="2073" u="1"/>
        <n v="1999" u="1"/>
        <n v="1973" u="1"/>
        <n v="2044" u="1"/>
        <n v="2018" u="1"/>
        <n v="2059" u="1"/>
        <n v="1992" u="1"/>
        <n v="2078" u="1"/>
        <n v="2037" u="1"/>
        <n v="2011" u="1"/>
        <n v="1985" u="1"/>
        <n v="2064" u="1"/>
        <n v="2030" u="1"/>
        <n v="2004" u="1"/>
        <n v="1978" u="1"/>
        <n v="2050" u="1"/>
        <n v="2023" u="1"/>
        <n v="2069" u="1"/>
        <n v="1997" u="1"/>
        <n v="1971" u="1"/>
        <n v="2042" u="1"/>
        <n v="2016" u="1"/>
        <n v="2055" u="1"/>
        <n v="1990" u="1"/>
        <n v="2074" u="1"/>
        <n v="2035" u="1"/>
        <n v="2009" u="1"/>
        <n v="1983" u="1"/>
        <n v="2060" u="1"/>
        <n v="2028" u="1"/>
        <n v="2079" u="1"/>
        <n v="2002" u="1"/>
        <n v="1976" u="1"/>
        <n v="2047" u="1"/>
        <n v="2021" u="1"/>
        <n v="2065" u="1"/>
        <n v="1995" u="1"/>
        <n v="2040" u="1"/>
        <n v="2014" u="1"/>
        <n v="2051" u="1"/>
        <n v="1988" u="1"/>
        <n v="2070" u="1"/>
        <n v="2033" u="1"/>
        <n v="2007" u="1"/>
        <n v="1981" u="1"/>
        <n v="2056" u="1"/>
        <n v="2026" u="1"/>
        <n v="2075" u="1"/>
        <n v="2000" u="1"/>
        <n v="1974" u="1"/>
        <n v="2045" u="1"/>
        <n v="2019" u="1"/>
        <n v="2061" u="1"/>
        <n v="1993" u="1"/>
        <n v="2080" u="1"/>
        <n v="2038" u="1"/>
        <n v="2012" u="1"/>
        <n v="1986" u="1"/>
        <n v="2066" u="1"/>
        <n v="2031" u="1"/>
        <n v="2005" u="1"/>
        <n v="1979" u="1"/>
        <n v="2052" u="1"/>
        <n v="2024" u="1"/>
        <n v="2071" u="1"/>
        <n v="1998" u="1"/>
        <n v="1972" u="1"/>
        <n v="2043" u="1"/>
        <n v="2017" u="1"/>
        <n v="2057" u="1"/>
        <n v="1991" u="1"/>
        <n v="2076" u="1"/>
        <n v="2036" u="1"/>
        <n v="2010" u="1"/>
      </sharedItems>
    </cacheField>
    <cacheField name="%" numFmtId="167">
      <sharedItems containsNonDate="0" containsString="0" containsBlank="1"/>
    </cacheField>
    <cacheField name="%2" numFmtId="167">
      <sharedItems containsNonDate="0" containsString="0" containsBlank="1"/>
    </cacheField>
    <cacheField name="%3" numFmtId="167">
      <sharedItems containsNonDate="0" containsString="0" containsBlank="1"/>
    </cacheField>
    <cacheField name="%4" numFmtId="167">
      <sharedItems containsNonDate="0" containsString="0" containsBlank="1"/>
    </cacheField>
    <cacheField name="%5" numFmtId="167">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Flávio Ravier" refreshedDate="43718.822704513892" createdVersion="6" refreshedVersion="6" minRefreshableVersion="3" recordCount="65" xr:uid="{00000000-000A-0000-FFFF-FFFF3A010000}">
  <cacheSource type="worksheet">
    <worksheetSource ref="B10:M75" sheet="Activity"/>
  </cacheSource>
  <cacheFields count="12">
    <cacheField name="Year" numFmtId="0">
      <sharedItems containsString="0" containsBlank="1" containsNumber="1" containsInteger="1" minValue="0" maxValue="2081" count="177">
        <m/>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1984" u="1"/>
        <n v="2062" u="1"/>
        <n v="2029" u="1"/>
        <n v="2081" u="1"/>
        <n v="2003" u="1"/>
        <n v="1977" u="1"/>
        <n v="2048" u="1"/>
        <n v="2022" u="1"/>
        <n v="2067" u="1"/>
        <n v="1996" u="1"/>
        <n v="1970" u="1"/>
        <n v="2041" u="1"/>
        <n v="2015" u="1"/>
        <n v="2053" u="1"/>
        <n v="1989" u="1"/>
        <n v="2072" u="1"/>
        <n v="2034" u="1"/>
        <n v="2008" u="1"/>
        <n v="1982" u="1"/>
        <n v="2058" u="1"/>
        <n v="2027" u="1"/>
        <n v="2077" u="1"/>
        <n v="2001" u="1"/>
        <n v="1975" u="1"/>
        <n v="2046" u="1"/>
        <n v="2020" u="1"/>
        <n v="2063" u="1"/>
        <n v="1994" u="1"/>
        <n v="2039" u="1"/>
        <n v="2013" u="1"/>
        <n v="2049" u="1"/>
        <n v="1987" u="1"/>
        <n v="2068" u="1"/>
        <n v="2032" u="1"/>
        <n v="2006" u="1"/>
        <n v="1980" u="1"/>
        <n v="2054" u="1"/>
        <n v="2025" u="1"/>
        <n v="2073" u="1"/>
        <n v="1999" u="1"/>
        <n v="1973" u="1"/>
        <n v="2044" u="1"/>
        <n v="2018" u="1"/>
        <n v="2059" u="1"/>
        <n v="1992" u="1"/>
        <n v="2078" u="1"/>
        <n v="2037" u="1"/>
        <n v="2011" u="1"/>
        <n v="1985" u="1"/>
        <n v="2064" u="1"/>
        <n v="2030" u="1"/>
        <n v="2004" u="1"/>
        <n v="1978" u="1"/>
        <n v="2050" u="1"/>
        <n v="2023" u="1"/>
        <n v="2069" u="1"/>
        <n v="1997" u="1"/>
        <n v="1971" u="1"/>
        <n v="2042" u="1"/>
        <n v="2016" u="1"/>
        <n v="2055" u="1"/>
        <n v="1990" u="1"/>
        <n v="2074" u="1"/>
        <n v="2035" u="1"/>
        <n v="2009" u="1"/>
        <n v="1983" u="1"/>
        <n v="2060" u="1"/>
        <n v="2028" u="1"/>
        <n v="2079" u="1"/>
        <n v="2002" u="1"/>
        <n v="1976" u="1"/>
        <n v="2047" u="1"/>
        <n v="2021" u="1"/>
        <n v="2065" u="1"/>
        <n v="1995" u="1"/>
        <n v="2040" u="1"/>
        <n v="2014" u="1"/>
        <n v="2051" u="1"/>
        <n v="1988" u="1"/>
        <n v="2070" u="1"/>
        <n v="2033" u="1"/>
        <n v="2007" u="1"/>
        <n v="1981" u="1"/>
        <n v="2056" u="1"/>
        <n v="2026" u="1"/>
        <n v="2075" u="1"/>
        <n v="2000" u="1"/>
        <n v="1974" u="1"/>
        <n v="2045" u="1"/>
        <n v="2019" u="1"/>
        <n v="2061" u="1"/>
        <n v="1993" u="1"/>
        <n v="2080" u="1"/>
        <n v="2038" u="1"/>
        <n v="2012" u="1"/>
        <n v="1986" u="1"/>
        <n v="2066" u="1"/>
        <n v="2031" u="1"/>
        <n v="2005" u="1"/>
        <n v="1979" u="1"/>
        <n v="2052" u="1"/>
        <n v="2024" u="1"/>
        <n v="2071" u="1"/>
        <n v="1998" u="1"/>
        <n v="1972" u="1"/>
        <n v="2043" u="1"/>
        <n v="2017" u="1"/>
        <n v="2057" u="1"/>
        <n v="1991" u="1"/>
        <n v="2076" u="1"/>
        <n v="2036" u="1"/>
        <n v="2010" u="1"/>
      </sharedItems>
    </cacheField>
    <cacheField name="Population" numFmtId="0">
      <sharedItems containsString="0" containsBlank="1" containsNumber="1" minValue="9.9999999999999995E-7" maxValue="9.9999999999999995E-7"/>
    </cacheField>
    <cacheField name="Waste per capita" numFmtId="0">
      <sharedItems containsString="0" containsBlank="1" containsNumber="1" containsInteger="1" minValue="365" maxValue="365"/>
    </cacheField>
    <cacheField name="Total MSW" numFmtId="11">
      <sharedItems containsString="0" containsBlank="1" containsNumber="1" containsInteger="1" minValue="0" maxValue="0"/>
    </cacheField>
    <cacheField name="% to SWDS" numFmtId="0">
      <sharedItems containsString="0" containsBlank="1" containsNumber="1" minValue="0.01" maxValue="0.01"/>
    </cacheField>
    <cacheField name="Food" numFmtId="0">
      <sharedItems containsString="0" containsBlank="1" containsNumber="1" minValue="0.45" maxValue="0.45"/>
    </cacheField>
    <cacheField name="Garden" numFmtId="0">
      <sharedItems containsString="0" containsBlank="1" containsNumber="1" containsInteger="1" minValue="0" maxValue="0"/>
    </cacheField>
    <cacheField name="Paper" numFmtId="0">
      <sharedItems containsString="0" containsBlank="1" containsNumber="1" minValue="0.17" maxValue="0.17"/>
    </cacheField>
    <cacheField name="Wood" numFmtId="0">
      <sharedItems containsString="0" containsBlank="1" containsNumber="1" minValue="4.4999999999999998E-2" maxValue="4.4999999999999998E-2"/>
    </cacheField>
    <cacheField name="Textile" numFmtId="0">
      <sharedItems containsString="0" containsBlank="1" containsNumber="1" minValue="2.5000000000000001E-2" maxValue="2.5000000000000001E-2"/>
    </cacheField>
    <cacheField name="Nappies" numFmtId="0">
      <sharedItems containsString="0" containsBlank="1" containsNumber="1" containsInteger="1" minValue="0" maxValue="0"/>
    </cacheField>
    <cacheField name="Plastics, other inert" numFmtId="0">
      <sharedItems containsString="0" containsBlank="1" containsNumber="1" minValue="0.31" maxValue="0.3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
  <r>
    <x v="0"/>
    <n v="0"/>
    <n v="0"/>
    <n v="0"/>
    <n v="0"/>
    <n v="0"/>
    <n v="0"/>
    <n v="0"/>
    <n v="0"/>
    <n v="0"/>
    <n v="0"/>
    <n v="0"/>
    <n v="0"/>
    <n v="0"/>
    <n v="0"/>
    <n v="0"/>
    <n v="0"/>
    <n v="0"/>
    <n v="0"/>
  </r>
  <r>
    <x v="1"/>
    <n v="0"/>
    <n v="0"/>
    <n v="0"/>
    <n v="0"/>
    <n v="0"/>
    <n v="0"/>
    <n v="0"/>
    <n v="0"/>
    <n v="0"/>
    <n v="0"/>
    <n v="0"/>
    <n v="0"/>
    <n v="0"/>
    <n v="0"/>
    <n v="0"/>
    <n v="0"/>
    <n v="0"/>
    <n v="0"/>
  </r>
  <r>
    <x v="2"/>
    <n v="0"/>
    <n v="0"/>
    <n v="0"/>
    <n v="0"/>
    <n v="0"/>
    <n v="0"/>
    <n v="0"/>
    <n v="0"/>
    <n v="0"/>
    <n v="0"/>
    <n v="0"/>
    <n v="0"/>
    <n v="0"/>
    <n v="0"/>
    <n v="0"/>
    <n v="0"/>
    <n v="0"/>
    <n v="0"/>
  </r>
  <r>
    <x v="3"/>
    <n v="0"/>
    <n v="0"/>
    <n v="0"/>
    <n v="0"/>
    <n v="0"/>
    <n v="0"/>
    <n v="0"/>
    <n v="0"/>
    <n v="0"/>
    <n v="0"/>
    <n v="0"/>
    <n v="0"/>
    <n v="0"/>
    <n v="0"/>
    <n v="0"/>
    <n v="0"/>
    <n v="0"/>
    <n v="0"/>
  </r>
  <r>
    <x v="4"/>
    <n v="0"/>
    <n v="0"/>
    <n v="0"/>
    <n v="0"/>
    <n v="0"/>
    <n v="0"/>
    <n v="0"/>
    <n v="0"/>
    <n v="0"/>
    <n v="0"/>
    <n v="0"/>
    <n v="0"/>
    <n v="0"/>
    <n v="0"/>
    <n v="0"/>
    <n v="0"/>
    <n v="0"/>
    <n v="0"/>
  </r>
  <r>
    <x v="5"/>
    <n v="0"/>
    <n v="0"/>
    <n v="0"/>
    <n v="0"/>
    <n v="0"/>
    <n v="0"/>
    <n v="0"/>
    <n v="0"/>
    <n v="0"/>
    <n v="0"/>
    <n v="0"/>
    <n v="0"/>
    <n v="0"/>
    <n v="0"/>
    <n v="0"/>
    <n v="0"/>
    <n v="0"/>
    <n v="0"/>
  </r>
  <r>
    <x v="6"/>
    <n v="0"/>
    <n v="0"/>
    <n v="0"/>
    <n v="0"/>
    <n v="0"/>
    <n v="0"/>
    <n v="0"/>
    <n v="0"/>
    <n v="0"/>
    <n v="0"/>
    <n v="0"/>
    <n v="0"/>
    <n v="0"/>
    <n v="0"/>
    <n v="0"/>
    <n v="0"/>
    <n v="0"/>
    <n v="0"/>
  </r>
  <r>
    <x v="7"/>
    <n v="0"/>
    <n v="0"/>
    <n v="0"/>
    <n v="0"/>
    <n v="0"/>
    <n v="0"/>
    <n v="0"/>
    <n v="0"/>
    <n v="0"/>
    <n v="0"/>
    <n v="0"/>
    <n v="0"/>
    <n v="0"/>
    <n v="0"/>
    <n v="0"/>
    <n v="0"/>
    <n v="0"/>
    <n v="0"/>
  </r>
  <r>
    <x v="8"/>
    <n v="0"/>
    <n v="0"/>
    <n v="0"/>
    <n v="0"/>
    <n v="0"/>
    <n v="0"/>
    <n v="0"/>
    <n v="0"/>
    <n v="0"/>
    <n v="0"/>
    <n v="0"/>
    <n v="0"/>
    <n v="0"/>
    <n v="0"/>
    <n v="0"/>
    <n v="0"/>
    <n v="0"/>
    <n v="0"/>
  </r>
  <r>
    <x v="9"/>
    <n v="0"/>
    <n v="0"/>
    <n v="0"/>
    <n v="0"/>
    <n v="0"/>
    <n v="0"/>
    <n v="0"/>
    <n v="0"/>
    <n v="0"/>
    <n v="0"/>
    <n v="0"/>
    <n v="0"/>
    <n v="0"/>
    <n v="0"/>
    <n v="0"/>
    <n v="0"/>
    <n v="0"/>
    <n v="0"/>
  </r>
  <r>
    <x v="10"/>
    <n v="0"/>
    <n v="0"/>
    <n v="0"/>
    <n v="0"/>
    <n v="0"/>
    <n v="0"/>
    <n v="0"/>
    <n v="0"/>
    <n v="0"/>
    <n v="0"/>
    <n v="0"/>
    <n v="0"/>
    <n v="0"/>
    <n v="0"/>
    <n v="0"/>
    <n v="0"/>
    <n v="0"/>
    <n v="0"/>
  </r>
  <r>
    <x v="11"/>
    <n v="0"/>
    <n v="0"/>
    <n v="0"/>
    <n v="0"/>
    <n v="0"/>
    <n v="0"/>
    <n v="0"/>
    <n v="0"/>
    <n v="0"/>
    <n v="0"/>
    <n v="0"/>
    <n v="0"/>
    <n v="0"/>
    <n v="0"/>
    <n v="0"/>
    <n v="0"/>
    <n v="0"/>
    <n v="0"/>
  </r>
  <r>
    <x v="12"/>
    <n v="0"/>
    <n v="0"/>
    <n v="0"/>
    <n v="0"/>
    <n v="0"/>
    <n v="0"/>
    <n v="0"/>
    <n v="0"/>
    <n v="0"/>
    <n v="0"/>
    <n v="0"/>
    <n v="0"/>
    <n v="0"/>
    <n v="0"/>
    <n v="0"/>
    <n v="0"/>
    <n v="0"/>
    <n v="0"/>
  </r>
  <r>
    <x v="13"/>
    <n v="0"/>
    <n v="0"/>
    <n v="0"/>
    <n v="0"/>
    <n v="0"/>
    <n v="0"/>
    <n v="0"/>
    <n v="0"/>
    <n v="0"/>
    <n v="0"/>
    <n v="0"/>
    <n v="0"/>
    <n v="0"/>
    <n v="0"/>
    <n v="0"/>
    <n v="0"/>
    <n v="0"/>
    <n v="0"/>
  </r>
  <r>
    <x v="14"/>
    <n v="0"/>
    <n v="0"/>
    <n v="0"/>
    <n v="0"/>
    <n v="0"/>
    <n v="0"/>
    <n v="0"/>
    <n v="0"/>
    <n v="0"/>
    <n v="0"/>
    <n v="0"/>
    <n v="0"/>
    <n v="0"/>
    <n v="0"/>
    <n v="0"/>
    <n v="0"/>
    <n v="0"/>
    <n v="0"/>
  </r>
  <r>
    <x v="15"/>
    <n v="0"/>
    <n v="0"/>
    <n v="0"/>
    <n v="0"/>
    <n v="0"/>
    <n v="0"/>
    <n v="0"/>
    <n v="0"/>
    <n v="0"/>
    <n v="0"/>
    <n v="0"/>
    <n v="0"/>
    <n v="0"/>
    <n v="0"/>
    <n v="0"/>
    <n v="0"/>
    <n v="0"/>
    <n v="0"/>
  </r>
  <r>
    <x v="16"/>
    <n v="0"/>
    <n v="0"/>
    <n v="0"/>
    <n v="0"/>
    <n v="0"/>
    <n v="0"/>
    <n v="0"/>
    <n v="0"/>
    <n v="0"/>
    <n v="0"/>
    <n v="0"/>
    <n v="0"/>
    <n v="0"/>
    <n v="0"/>
    <n v="0"/>
    <n v="0"/>
    <n v="0"/>
    <n v="0"/>
  </r>
  <r>
    <x v="17"/>
    <n v="0"/>
    <n v="0"/>
    <n v="0"/>
    <n v="0"/>
    <n v="0"/>
    <n v="0"/>
    <n v="0"/>
    <n v="0"/>
    <n v="0"/>
    <n v="0"/>
    <n v="0"/>
    <n v="0"/>
    <n v="0"/>
    <n v="0"/>
    <n v="0"/>
    <n v="0"/>
    <n v="0"/>
    <n v="0"/>
  </r>
  <r>
    <x v="18"/>
    <n v="0"/>
    <n v="0"/>
    <n v="0"/>
    <n v="0"/>
    <n v="0"/>
    <n v="0"/>
    <n v="0"/>
    <n v="0"/>
    <n v="0"/>
    <n v="0"/>
    <n v="0"/>
    <n v="0"/>
    <n v="0"/>
    <n v="0"/>
    <n v="0"/>
    <n v="0"/>
    <n v="0"/>
    <n v="0"/>
  </r>
  <r>
    <x v="19"/>
    <n v="0"/>
    <n v="0"/>
    <n v="0"/>
    <n v="0"/>
    <n v="0"/>
    <n v="0"/>
    <n v="0"/>
    <n v="0"/>
    <n v="0"/>
    <n v="0"/>
    <n v="0"/>
    <n v="0"/>
    <n v="0"/>
    <n v="0"/>
    <n v="0"/>
    <n v="0"/>
    <n v="0"/>
    <n v="0"/>
  </r>
  <r>
    <x v="20"/>
    <n v="0"/>
    <n v="0"/>
    <n v="0"/>
    <n v="0"/>
    <n v="0"/>
    <n v="0"/>
    <n v="0"/>
    <n v="0"/>
    <n v="0"/>
    <n v="0"/>
    <n v="0"/>
    <n v="0"/>
    <n v="0"/>
    <n v="0"/>
    <n v="0"/>
    <n v="0"/>
    <n v="0"/>
    <n v="0"/>
  </r>
  <r>
    <x v="21"/>
    <n v="0"/>
    <n v="0"/>
    <n v="0"/>
    <n v="0"/>
    <n v="0"/>
    <n v="0"/>
    <n v="0"/>
    <n v="0"/>
    <n v="0"/>
    <n v="0"/>
    <n v="0"/>
    <n v="0"/>
    <n v="0"/>
    <n v="0"/>
    <n v="0"/>
    <n v="0"/>
    <n v="0"/>
    <n v="0"/>
  </r>
  <r>
    <x v="22"/>
    <n v="0"/>
    <n v="0"/>
    <n v="0"/>
    <n v="0"/>
    <n v="0"/>
    <n v="0"/>
    <n v="0"/>
    <n v="0"/>
    <n v="0"/>
    <n v="0"/>
    <n v="0"/>
    <n v="0"/>
    <n v="0"/>
    <n v="0"/>
    <n v="0"/>
    <n v="0"/>
    <n v="0"/>
    <n v="0"/>
  </r>
  <r>
    <x v="23"/>
    <n v="0"/>
    <n v="0"/>
    <n v="0"/>
    <n v="0"/>
    <n v="0"/>
    <n v="0"/>
    <n v="0"/>
    <n v="0"/>
    <n v="0"/>
    <n v="0"/>
    <n v="0"/>
    <n v="0"/>
    <n v="0"/>
    <n v="0"/>
    <n v="0"/>
    <n v="0"/>
    <n v="0"/>
    <n v="0"/>
  </r>
  <r>
    <x v="24"/>
    <n v="0"/>
    <n v="0"/>
    <n v="0"/>
    <n v="0"/>
    <n v="0"/>
    <n v="0"/>
    <n v="0"/>
    <n v="0"/>
    <n v="0"/>
    <n v="0"/>
    <n v="0"/>
    <n v="0"/>
    <n v="0"/>
    <n v="0"/>
    <n v="0"/>
    <n v="0"/>
    <n v="0"/>
    <n v="0"/>
  </r>
  <r>
    <x v="25"/>
    <n v="0"/>
    <n v="0"/>
    <n v="0"/>
    <n v="0"/>
    <n v="0"/>
    <n v="0"/>
    <n v="0"/>
    <n v="0"/>
    <n v="0"/>
    <n v="0"/>
    <n v="0"/>
    <n v="0"/>
    <n v="0"/>
    <n v="0"/>
    <n v="0"/>
    <n v="0"/>
    <n v="0"/>
    <n v="0"/>
  </r>
  <r>
    <x v="26"/>
    <n v="0"/>
    <n v="0"/>
    <n v="0"/>
    <n v="0"/>
    <n v="0"/>
    <n v="0"/>
    <n v="0"/>
    <n v="0"/>
    <n v="0"/>
    <n v="0"/>
    <n v="0"/>
    <n v="0"/>
    <n v="0"/>
    <n v="0"/>
    <n v="0"/>
    <n v="0"/>
    <n v="0"/>
    <n v="0"/>
  </r>
  <r>
    <x v="27"/>
    <n v="0"/>
    <n v="0"/>
    <n v="0"/>
    <n v="0"/>
    <n v="0"/>
    <n v="0"/>
    <n v="0"/>
    <n v="0"/>
    <n v="0"/>
    <n v="0"/>
    <n v="0"/>
    <n v="0"/>
    <n v="0"/>
    <n v="0"/>
    <n v="0"/>
    <n v="0"/>
    <n v="0"/>
    <n v="0"/>
  </r>
  <r>
    <x v="28"/>
    <n v="0"/>
    <n v="0"/>
    <n v="0"/>
    <n v="0"/>
    <n v="0"/>
    <n v="0"/>
    <n v="0"/>
    <n v="0"/>
    <n v="0"/>
    <n v="0"/>
    <n v="0"/>
    <n v="0"/>
    <n v="0"/>
    <n v="0"/>
    <n v="0"/>
    <n v="0"/>
    <n v="0"/>
    <n v="0"/>
  </r>
  <r>
    <x v="29"/>
    <n v="0"/>
    <n v="0"/>
    <n v="0"/>
    <n v="0"/>
    <n v="0"/>
    <n v="0"/>
    <n v="0"/>
    <n v="0"/>
    <n v="0"/>
    <n v="0"/>
    <n v="0"/>
    <n v="0"/>
    <n v="0"/>
    <n v="0"/>
    <n v="0"/>
    <n v="0"/>
    <n v="0"/>
    <n v="0"/>
  </r>
  <r>
    <x v="30"/>
    <n v="0"/>
    <n v="0"/>
    <n v="0"/>
    <n v="0"/>
    <n v="0"/>
    <n v="0"/>
    <n v="0"/>
    <n v="0"/>
    <n v="0"/>
    <n v="0"/>
    <n v="0"/>
    <n v="0"/>
    <n v="0"/>
    <n v="0"/>
    <n v="0"/>
    <n v="0"/>
    <n v="0"/>
    <n v="0"/>
  </r>
  <r>
    <x v="31"/>
    <n v="0"/>
    <n v="0"/>
    <n v="0"/>
    <n v="0"/>
    <n v="0"/>
    <n v="0"/>
    <n v="0"/>
    <n v="0"/>
    <n v="0"/>
    <n v="0"/>
    <n v="0"/>
    <n v="0"/>
    <n v="0"/>
    <n v="0"/>
    <n v="0"/>
    <n v="0"/>
    <n v="0"/>
    <n v="0"/>
  </r>
  <r>
    <x v="32"/>
    <n v="0"/>
    <n v="0"/>
    <n v="0"/>
    <n v="0"/>
    <n v="0"/>
    <n v="0"/>
    <n v="0"/>
    <n v="0"/>
    <n v="0"/>
    <n v="0"/>
    <n v="0"/>
    <n v="0"/>
    <n v="0"/>
    <n v="0"/>
    <n v="0"/>
    <n v="0"/>
    <n v="0"/>
    <n v="0"/>
  </r>
  <r>
    <x v="33"/>
    <n v="0"/>
    <n v="0"/>
    <n v="0"/>
    <n v="0"/>
    <n v="0"/>
    <n v="0"/>
    <n v="0"/>
    <n v="0"/>
    <n v="0"/>
    <n v="0"/>
    <n v="0"/>
    <n v="0"/>
    <n v="0"/>
    <n v="0"/>
    <n v="0"/>
    <n v="0"/>
    <n v="0"/>
    <n v="0"/>
  </r>
  <r>
    <x v="34"/>
    <n v="0"/>
    <n v="0"/>
    <n v="0"/>
    <n v="0"/>
    <n v="0"/>
    <n v="0"/>
    <n v="0"/>
    <n v="0"/>
    <n v="0"/>
    <n v="0"/>
    <n v="0"/>
    <n v="0"/>
    <n v="0"/>
    <n v="0"/>
    <n v="0"/>
    <n v="0"/>
    <n v="0"/>
    <n v="0"/>
  </r>
  <r>
    <x v="35"/>
    <n v="0"/>
    <n v="0"/>
    <n v="0"/>
    <n v="0"/>
    <n v="0"/>
    <n v="0"/>
    <n v="0"/>
    <n v="0"/>
    <n v="0"/>
    <n v="0"/>
    <n v="0"/>
    <n v="0"/>
    <n v="0"/>
    <n v="0"/>
    <n v="0"/>
    <n v="0"/>
    <n v="0"/>
    <n v="0"/>
  </r>
  <r>
    <x v="36"/>
    <n v="0"/>
    <n v="0"/>
    <n v="0"/>
    <n v="0"/>
    <n v="0"/>
    <n v="0"/>
    <n v="0"/>
    <n v="0"/>
    <n v="0"/>
    <n v="0"/>
    <n v="0"/>
    <n v="0"/>
    <n v="0"/>
    <n v="0"/>
    <n v="0"/>
    <n v="0"/>
    <n v="0"/>
    <n v="0"/>
  </r>
  <r>
    <x v="37"/>
    <n v="0"/>
    <n v="0"/>
    <n v="0"/>
    <n v="0"/>
    <n v="0"/>
    <n v="0"/>
    <n v="0"/>
    <n v="0"/>
    <n v="0"/>
    <n v="0"/>
    <n v="0"/>
    <n v="0"/>
    <n v="0"/>
    <n v="0"/>
    <n v="0"/>
    <n v="0"/>
    <n v="0"/>
    <n v="0"/>
  </r>
  <r>
    <x v="38"/>
    <n v="0"/>
    <n v="0"/>
    <n v="0"/>
    <n v="0"/>
    <n v="0"/>
    <n v="0"/>
    <n v="0"/>
    <n v="0"/>
    <n v="0"/>
    <n v="0"/>
    <n v="0"/>
    <n v="0"/>
    <n v="0"/>
    <n v="0"/>
    <n v="0"/>
    <n v="0"/>
    <n v="0"/>
    <n v="0"/>
  </r>
  <r>
    <x v="39"/>
    <n v="0"/>
    <n v="0"/>
    <n v="0"/>
    <n v="0"/>
    <n v="0"/>
    <n v="0"/>
    <n v="0"/>
    <n v="0"/>
    <n v="0"/>
    <n v="0"/>
    <n v="0"/>
    <n v="0"/>
    <n v="0"/>
    <n v="0"/>
    <n v="0"/>
    <n v="0"/>
    <n v="0"/>
    <n v="0"/>
  </r>
  <r>
    <x v="40"/>
    <n v="0"/>
    <n v="0"/>
    <n v="0"/>
    <n v="0"/>
    <n v="0"/>
    <n v="0"/>
    <n v="0"/>
    <n v="0"/>
    <n v="0"/>
    <n v="0"/>
    <n v="0"/>
    <n v="0"/>
    <n v="0"/>
    <n v="0"/>
    <n v="0"/>
    <n v="0"/>
    <n v="0"/>
    <n v="0"/>
  </r>
  <r>
    <x v="41"/>
    <n v="0"/>
    <n v="0"/>
    <n v="0"/>
    <n v="0"/>
    <n v="0"/>
    <n v="0"/>
    <n v="0"/>
    <n v="0"/>
    <n v="0"/>
    <n v="0"/>
    <n v="0"/>
    <n v="0"/>
    <n v="0"/>
    <n v="0"/>
    <n v="0"/>
    <n v="0"/>
    <n v="0"/>
    <n v="0"/>
  </r>
  <r>
    <x v="42"/>
    <n v="0"/>
    <n v="0"/>
    <n v="0"/>
    <n v="0"/>
    <n v="0"/>
    <n v="0"/>
    <n v="0"/>
    <n v="0"/>
    <n v="0"/>
    <n v="0"/>
    <n v="0"/>
    <n v="0"/>
    <n v="0"/>
    <n v="0"/>
    <n v="0"/>
    <n v="0"/>
    <n v="0"/>
    <n v="0"/>
  </r>
  <r>
    <x v="43"/>
    <n v="0"/>
    <n v="0"/>
    <n v="0"/>
    <n v="0"/>
    <n v="0"/>
    <n v="0"/>
    <n v="0"/>
    <n v="0"/>
    <n v="0"/>
    <n v="0"/>
    <n v="0"/>
    <n v="0"/>
    <n v="0"/>
    <n v="0"/>
    <n v="0"/>
    <n v="0"/>
    <n v="0"/>
    <n v="0"/>
  </r>
  <r>
    <x v="44"/>
    <n v="0"/>
    <n v="0"/>
    <n v="0"/>
    <n v="0"/>
    <n v="0"/>
    <n v="0"/>
    <n v="0"/>
    <n v="0"/>
    <n v="0"/>
    <n v="0"/>
    <n v="0"/>
    <n v="0"/>
    <n v="0"/>
    <n v="0"/>
    <n v="0"/>
    <n v="0"/>
    <n v="0"/>
    <n v="0"/>
  </r>
  <r>
    <x v="45"/>
    <n v="0"/>
    <n v="0"/>
    <n v="0"/>
    <n v="0"/>
    <n v="0"/>
    <n v="0"/>
    <n v="0"/>
    <n v="0"/>
    <n v="0"/>
    <n v="0"/>
    <n v="0"/>
    <n v="0"/>
    <n v="0"/>
    <n v="0"/>
    <n v="0"/>
    <n v="0"/>
    <n v="0"/>
    <n v="0"/>
  </r>
  <r>
    <x v="46"/>
    <n v="0"/>
    <n v="0"/>
    <n v="0"/>
    <n v="0"/>
    <n v="0"/>
    <n v="0"/>
    <n v="0"/>
    <n v="0"/>
    <n v="0"/>
    <n v="0"/>
    <n v="0"/>
    <n v="0"/>
    <n v="0"/>
    <n v="0"/>
    <n v="0"/>
    <n v="0"/>
    <n v="0"/>
    <n v="0"/>
  </r>
  <r>
    <x v="47"/>
    <n v="0"/>
    <n v="0"/>
    <n v="0"/>
    <n v="0"/>
    <n v="0"/>
    <n v="0"/>
    <n v="0"/>
    <n v="0"/>
    <n v="0"/>
    <n v="0"/>
    <n v="0"/>
    <n v="0"/>
    <n v="0"/>
    <n v="0"/>
    <n v="0"/>
    <n v="0"/>
    <n v="0"/>
    <n v="0"/>
  </r>
  <r>
    <x v="48"/>
    <n v="0"/>
    <n v="0"/>
    <n v="0"/>
    <n v="0"/>
    <n v="0"/>
    <n v="0"/>
    <n v="0"/>
    <n v="0"/>
    <n v="0"/>
    <n v="0"/>
    <n v="0"/>
    <n v="0"/>
    <n v="0"/>
    <n v="0"/>
    <n v="0"/>
    <n v="0"/>
    <n v="0"/>
    <n v="0"/>
  </r>
  <r>
    <x v="49"/>
    <n v="0"/>
    <n v="0"/>
    <n v="0"/>
    <n v="0"/>
    <n v="0"/>
    <n v="0"/>
    <n v="0"/>
    <n v="0"/>
    <n v="0"/>
    <n v="0"/>
    <n v="0"/>
    <n v="0"/>
    <n v="0"/>
    <n v="0"/>
    <n v="0"/>
    <n v="0"/>
    <n v="0"/>
    <n v="0"/>
  </r>
  <r>
    <x v="50"/>
    <n v="0"/>
    <n v="0"/>
    <n v="0"/>
    <n v="0"/>
    <n v="0"/>
    <n v="0"/>
    <n v="0"/>
    <n v="0"/>
    <n v="0"/>
    <n v="0"/>
    <n v="0"/>
    <n v="0"/>
    <n v="0"/>
    <n v="0"/>
    <n v="0"/>
    <n v="0"/>
    <n v="0"/>
    <n v="0"/>
  </r>
  <r>
    <x v="51"/>
    <n v="0"/>
    <n v="0"/>
    <n v="0"/>
    <n v="0"/>
    <n v="0"/>
    <n v="0"/>
    <n v="0"/>
    <n v="0"/>
    <n v="0"/>
    <n v="0"/>
    <n v="0"/>
    <n v="0"/>
    <n v="0"/>
    <n v="0"/>
    <n v="0"/>
    <n v="0"/>
    <n v="0"/>
    <n v="0"/>
  </r>
  <r>
    <x v="52"/>
    <n v="0"/>
    <n v="0"/>
    <n v="0"/>
    <n v="0"/>
    <n v="0"/>
    <n v="0"/>
    <n v="0"/>
    <n v="0"/>
    <n v="0"/>
    <n v="0"/>
    <n v="0"/>
    <n v="0"/>
    <n v="0"/>
    <n v="0"/>
    <n v="0"/>
    <n v="0"/>
    <n v="0"/>
    <n v="0"/>
  </r>
  <r>
    <x v="53"/>
    <n v="0"/>
    <n v="0"/>
    <n v="0"/>
    <n v="0"/>
    <n v="0"/>
    <n v="0"/>
    <n v="0"/>
    <n v="0"/>
    <n v="0"/>
    <n v="0"/>
    <n v="0"/>
    <n v="0"/>
    <n v="0"/>
    <n v="0"/>
    <n v="0"/>
    <n v="0"/>
    <n v="0"/>
    <n v="0"/>
  </r>
  <r>
    <x v="54"/>
    <n v="0"/>
    <n v="0"/>
    <n v="0"/>
    <n v="0"/>
    <n v="0"/>
    <n v="0"/>
    <n v="0"/>
    <n v="0"/>
    <n v="0"/>
    <n v="0"/>
    <n v="0"/>
    <n v="0"/>
    <n v="0"/>
    <n v="0"/>
    <n v="0"/>
    <n v="0"/>
    <n v="0"/>
    <n v="0"/>
  </r>
  <r>
    <x v="55"/>
    <n v="0"/>
    <n v="0"/>
    <n v="0"/>
    <n v="0"/>
    <n v="0"/>
    <n v="0"/>
    <n v="0"/>
    <n v="0"/>
    <n v="0"/>
    <n v="0"/>
    <n v="0"/>
    <n v="0"/>
    <n v="0"/>
    <n v="0"/>
    <n v="0"/>
    <n v="0"/>
    <n v="0"/>
    <n v="0"/>
  </r>
  <r>
    <x v="56"/>
    <n v="0"/>
    <n v="0"/>
    <n v="0"/>
    <n v="0"/>
    <n v="0"/>
    <n v="0"/>
    <n v="0"/>
    <n v="0"/>
    <n v="0"/>
    <n v="0"/>
    <n v="0"/>
    <n v="0"/>
    <n v="0"/>
    <n v="0"/>
    <n v="0"/>
    <n v="0"/>
    <n v="0"/>
    <n v="0"/>
  </r>
  <r>
    <x v="57"/>
    <n v="0"/>
    <n v="0"/>
    <n v="0"/>
    <n v="0"/>
    <n v="0"/>
    <n v="0"/>
    <n v="0"/>
    <n v="0"/>
    <n v="0"/>
    <n v="0"/>
    <n v="0"/>
    <n v="0"/>
    <n v="0"/>
    <n v="0"/>
    <n v="0"/>
    <n v="0"/>
    <n v="0"/>
    <n v="0"/>
  </r>
  <r>
    <x v="58"/>
    <n v="0"/>
    <n v="0"/>
    <n v="0"/>
    <n v="0"/>
    <n v="0"/>
    <n v="0"/>
    <n v="0"/>
    <n v="0"/>
    <n v="0"/>
    <n v="0"/>
    <n v="0"/>
    <n v="0"/>
    <n v="0"/>
    <n v="0"/>
    <n v="0"/>
    <n v="0"/>
    <n v="0"/>
    <n v="0"/>
  </r>
  <r>
    <x v="59"/>
    <n v="0"/>
    <n v="0"/>
    <n v="0"/>
    <n v="0"/>
    <n v="0"/>
    <n v="0"/>
    <n v="0"/>
    <n v="0"/>
    <n v="0"/>
    <n v="0"/>
    <n v="0"/>
    <n v="0"/>
    <n v="0"/>
    <n v="0"/>
    <n v="0"/>
    <n v="0"/>
    <n v="0"/>
    <n v="0"/>
  </r>
  <r>
    <x v="60"/>
    <n v="0"/>
    <n v="0"/>
    <n v="0"/>
    <n v="0"/>
    <n v="0"/>
    <n v="0"/>
    <n v="0"/>
    <n v="0"/>
    <n v="0"/>
    <n v="0"/>
    <n v="0"/>
    <n v="0"/>
    <n v="0"/>
    <n v="0"/>
    <n v="0"/>
    <n v="0"/>
    <n v="0"/>
    <n v="0"/>
  </r>
  <r>
    <x v="61"/>
    <n v="0"/>
    <n v="0"/>
    <n v="0"/>
    <n v="0"/>
    <n v="0"/>
    <n v="0"/>
    <n v="0"/>
    <n v="0"/>
    <n v="0"/>
    <n v="0"/>
    <n v="0"/>
    <n v="0"/>
    <n v="0"/>
    <n v="0"/>
    <n v="0"/>
    <n v="0"/>
    <n v="0"/>
    <n v="0"/>
  </r>
  <r>
    <x v="62"/>
    <n v="0"/>
    <n v="0"/>
    <n v="0"/>
    <n v="0"/>
    <n v="0"/>
    <n v="0"/>
    <n v="0"/>
    <n v="0"/>
    <n v="0"/>
    <n v="0"/>
    <n v="0"/>
    <n v="0"/>
    <n v="0"/>
    <n v="0"/>
    <n v="0"/>
    <n v="0"/>
    <n v="0"/>
    <n v="0"/>
  </r>
  <r>
    <x v="63"/>
    <n v="0"/>
    <n v="0"/>
    <n v="0"/>
    <n v="0"/>
    <n v="0"/>
    <n v="0"/>
    <n v="0"/>
    <n v="0"/>
    <n v="0"/>
    <n v="0"/>
    <n v="0"/>
    <n v="0"/>
    <n v="0"/>
    <n v="0"/>
    <n v="0"/>
    <n v="0"/>
    <n v="0"/>
    <n v="0"/>
  </r>
  <r>
    <x v="64"/>
    <n v="0"/>
    <n v="0"/>
    <n v="0"/>
    <n v="0"/>
    <n v="0"/>
    <n v="0"/>
    <n v="0"/>
    <n v="0"/>
    <n v="0"/>
    <n v="0"/>
    <n v="0"/>
    <n v="0"/>
    <n v="0"/>
    <n v="0"/>
    <n v="0"/>
    <n v="0"/>
    <n v="0"/>
    <n v="0"/>
  </r>
  <r>
    <x v="65"/>
    <n v="0"/>
    <n v="0"/>
    <n v="0"/>
    <n v="0"/>
    <n v="0"/>
    <n v="0"/>
    <n v="0"/>
    <n v="0"/>
    <n v="0"/>
    <n v="0"/>
    <n v="0"/>
    <n v="0"/>
    <n v="0"/>
    <n v="0"/>
    <n v="0"/>
    <n v="0"/>
    <n v="0"/>
    <n v="0"/>
  </r>
  <r>
    <x v="66"/>
    <n v="0"/>
    <n v="0"/>
    <n v="0"/>
    <n v="0"/>
    <n v="0"/>
    <n v="0"/>
    <n v="0"/>
    <n v="0"/>
    <n v="0"/>
    <n v="0"/>
    <n v="0"/>
    <n v="0"/>
    <n v="0"/>
    <n v="0"/>
    <n v="0"/>
    <n v="0"/>
    <n v="0"/>
    <n v="0"/>
  </r>
  <r>
    <x v="67"/>
    <n v="0"/>
    <n v="0"/>
    <n v="0"/>
    <n v="0"/>
    <n v="0"/>
    <n v="0"/>
    <n v="0"/>
    <n v="0"/>
    <n v="0"/>
    <n v="0"/>
    <n v="0"/>
    <n v="0"/>
    <n v="0"/>
    <n v="0"/>
    <n v="0"/>
    <n v="0"/>
    <n v="0"/>
    <n v="0"/>
  </r>
  <r>
    <x v="68"/>
    <n v="0"/>
    <n v="0"/>
    <n v="0"/>
    <n v="0"/>
    <n v="0"/>
    <n v="0"/>
    <n v="0"/>
    <n v="0"/>
    <n v="0"/>
    <n v="0"/>
    <n v="0"/>
    <n v="0"/>
    <n v="0"/>
    <n v="0"/>
    <n v="0"/>
    <n v="0"/>
    <n v="0"/>
    <n v="0"/>
  </r>
  <r>
    <x v="69"/>
    <n v="0"/>
    <n v="0"/>
    <n v="0"/>
    <n v="0"/>
    <n v="0"/>
    <n v="0"/>
    <n v="0"/>
    <n v="0"/>
    <n v="0"/>
    <n v="0"/>
    <n v="0"/>
    <n v="0"/>
    <n v="0"/>
    <n v="0"/>
    <n v="0"/>
    <n v="0"/>
    <n v="0"/>
    <n v="0"/>
  </r>
  <r>
    <x v="70"/>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n v="0"/>
    <n v="0"/>
    <n v="0"/>
    <e v="#REF!"/>
    <s v=""/>
    <n v="0"/>
    <n v="0"/>
  </r>
  <r>
    <x v="1"/>
    <n v="0"/>
    <n v="0"/>
    <n v="0"/>
    <e v="#REF!"/>
    <s v=""/>
    <n v="0"/>
    <n v="0"/>
  </r>
  <r>
    <x v="2"/>
    <n v="0"/>
    <n v="0"/>
    <n v="0"/>
    <e v="#REF!"/>
    <s v=""/>
    <n v="0"/>
    <n v="0"/>
  </r>
  <r>
    <x v="3"/>
    <n v="0"/>
    <n v="0"/>
    <n v="0"/>
    <e v="#REF!"/>
    <s v=""/>
    <n v="0"/>
    <n v="0"/>
  </r>
  <r>
    <x v="4"/>
    <n v="0"/>
    <n v="0"/>
    <n v="0"/>
    <e v="#REF!"/>
    <s v=""/>
    <n v="0"/>
    <n v="0"/>
  </r>
  <r>
    <x v="5"/>
    <n v="0"/>
    <n v="0"/>
    <n v="0"/>
    <e v="#REF!"/>
    <s v=""/>
    <n v="0"/>
    <n v="0"/>
  </r>
  <r>
    <x v="6"/>
    <n v="0"/>
    <n v="0"/>
    <n v="0"/>
    <e v="#REF!"/>
    <s v=""/>
    <n v="0"/>
    <n v="0"/>
  </r>
  <r>
    <x v="7"/>
    <n v="0"/>
    <n v="0"/>
    <n v="0"/>
    <e v="#REF!"/>
    <s v=""/>
    <n v="0"/>
    <n v="0"/>
  </r>
  <r>
    <x v="8"/>
    <n v="0"/>
    <n v="0"/>
    <n v="0"/>
    <e v="#REF!"/>
    <s v=""/>
    <n v="0"/>
    <n v="0"/>
  </r>
  <r>
    <x v="9"/>
    <n v="0"/>
    <n v="0"/>
    <n v="0"/>
    <e v="#REF!"/>
    <s v=""/>
    <n v="0"/>
    <n v="0"/>
  </r>
  <r>
    <x v="10"/>
    <n v="0"/>
    <n v="0"/>
    <n v="0"/>
    <e v="#REF!"/>
    <s v=""/>
    <n v="0"/>
    <n v="0"/>
  </r>
  <r>
    <x v="11"/>
    <n v="0"/>
    <n v="0"/>
    <n v="0"/>
    <e v="#REF!"/>
    <s v=""/>
    <n v="0"/>
    <n v="0"/>
  </r>
  <r>
    <x v="12"/>
    <n v="0"/>
    <n v="0"/>
    <n v="0"/>
    <e v="#REF!"/>
    <s v=""/>
    <n v="0"/>
    <n v="0"/>
  </r>
  <r>
    <x v="13"/>
    <n v="0"/>
    <n v="0"/>
    <n v="0"/>
    <e v="#REF!"/>
    <s v=""/>
    <n v="0"/>
    <n v="0"/>
  </r>
  <r>
    <x v="14"/>
    <n v="0"/>
    <n v="0"/>
    <n v="0"/>
    <e v="#REF!"/>
    <s v=""/>
    <n v="0"/>
    <n v="0"/>
  </r>
  <r>
    <x v="15"/>
    <n v="0"/>
    <n v="0"/>
    <n v="0"/>
    <e v="#REF!"/>
    <s v=""/>
    <n v="0"/>
    <n v="0"/>
  </r>
  <r>
    <x v="16"/>
    <n v="0"/>
    <n v="0"/>
    <n v="0"/>
    <e v="#REF!"/>
    <s v=""/>
    <n v="0"/>
    <n v="0"/>
  </r>
  <r>
    <x v="17"/>
    <n v="0"/>
    <n v="0"/>
    <n v="0"/>
    <e v="#REF!"/>
    <s v=""/>
    <n v="0"/>
    <n v="0"/>
  </r>
  <r>
    <x v="18"/>
    <n v="0"/>
    <n v="0"/>
    <n v="0"/>
    <e v="#REF!"/>
    <s v=""/>
    <n v="0"/>
    <n v="0"/>
  </r>
  <r>
    <x v="19"/>
    <n v="0"/>
    <n v="0"/>
    <n v="0"/>
    <e v="#REF!"/>
    <s v=""/>
    <n v="0"/>
    <n v="0"/>
  </r>
  <r>
    <x v="20"/>
    <n v="0"/>
    <n v="0"/>
    <n v="0"/>
    <e v="#REF!"/>
    <s v=""/>
    <n v="0"/>
    <n v="0"/>
  </r>
  <r>
    <x v="21"/>
    <n v="0"/>
    <n v="0"/>
    <n v="0"/>
    <e v="#REF!"/>
    <s v=""/>
    <n v="0"/>
    <n v="0"/>
  </r>
  <r>
    <x v="22"/>
    <n v="0"/>
    <n v="0"/>
    <n v="0"/>
    <e v="#REF!"/>
    <s v=""/>
    <n v="0"/>
    <n v="0"/>
  </r>
  <r>
    <x v="23"/>
    <n v="0"/>
    <n v="0"/>
    <n v="0"/>
    <e v="#REF!"/>
    <s v=""/>
    <n v="0"/>
    <n v="0"/>
  </r>
  <r>
    <x v="24"/>
    <n v="0"/>
    <n v="0"/>
    <n v="0"/>
    <e v="#REF!"/>
    <s v=""/>
    <n v="0"/>
    <n v="0"/>
  </r>
  <r>
    <x v="25"/>
    <n v="0"/>
    <n v="0"/>
    <n v="0"/>
    <e v="#REF!"/>
    <s v=""/>
    <n v="0"/>
    <n v="0"/>
  </r>
  <r>
    <x v="26"/>
    <n v="0"/>
    <n v="0"/>
    <n v="0"/>
    <e v="#REF!"/>
    <s v=""/>
    <n v="0"/>
    <n v="0"/>
  </r>
  <r>
    <x v="27"/>
    <n v="0"/>
    <n v="0"/>
    <n v="0"/>
    <e v="#REF!"/>
    <s v=""/>
    <n v="0"/>
    <n v="0"/>
  </r>
  <r>
    <x v="28"/>
    <n v="0"/>
    <n v="0"/>
    <n v="0"/>
    <e v="#REF!"/>
    <s v=""/>
    <n v="0"/>
    <n v="0"/>
  </r>
  <r>
    <x v="29"/>
    <n v="0"/>
    <n v="0"/>
    <n v="0"/>
    <e v="#REF!"/>
    <s v=""/>
    <n v="0"/>
    <n v="0"/>
  </r>
  <r>
    <x v="30"/>
    <n v="0"/>
    <n v="0"/>
    <n v="0"/>
    <e v="#REF!"/>
    <s v=""/>
    <n v="0"/>
    <n v="0"/>
  </r>
  <r>
    <x v="31"/>
    <n v="0"/>
    <n v="0"/>
    <n v="0"/>
    <e v="#REF!"/>
    <s v=""/>
    <n v="0"/>
    <n v="0"/>
  </r>
  <r>
    <x v="32"/>
    <n v="0"/>
    <n v="0"/>
    <n v="0"/>
    <e v="#REF!"/>
    <s v=""/>
    <n v="0"/>
    <n v="0"/>
  </r>
  <r>
    <x v="33"/>
    <n v="0"/>
    <n v="0"/>
    <n v="0"/>
    <e v="#REF!"/>
    <s v=""/>
    <n v="0"/>
    <n v="0"/>
  </r>
  <r>
    <x v="34"/>
    <n v="0"/>
    <n v="0"/>
    <n v="0"/>
    <e v="#REF!"/>
    <s v=""/>
    <n v="0"/>
    <n v="0"/>
  </r>
  <r>
    <x v="35"/>
    <n v="0"/>
    <n v="0"/>
    <n v="0"/>
    <e v="#REF!"/>
    <s v=""/>
    <n v="0"/>
    <n v="0"/>
  </r>
  <r>
    <x v="36"/>
    <n v="0"/>
    <n v="0"/>
    <n v="0"/>
    <e v="#REF!"/>
    <s v=""/>
    <n v="0"/>
    <n v="0"/>
  </r>
  <r>
    <x v="37"/>
    <n v="0"/>
    <n v="0"/>
    <n v="0"/>
    <e v="#REF!"/>
    <s v=""/>
    <n v="0"/>
    <n v="0"/>
  </r>
  <r>
    <x v="38"/>
    <n v="0"/>
    <n v="0"/>
    <n v="0"/>
    <e v="#REF!"/>
    <s v=""/>
    <n v="0"/>
    <n v="0"/>
  </r>
  <r>
    <x v="39"/>
    <n v="0"/>
    <n v="0"/>
    <n v="0"/>
    <e v="#REF!"/>
    <s v=""/>
    <n v="0"/>
    <n v="0"/>
  </r>
  <r>
    <x v="40"/>
    <n v="0"/>
    <n v="0"/>
    <n v="0"/>
    <e v="#REF!"/>
    <s v=""/>
    <n v="0"/>
    <n v="0"/>
  </r>
  <r>
    <x v="41"/>
    <n v="0"/>
    <n v="0"/>
    <n v="0"/>
    <e v="#REF!"/>
    <s v=""/>
    <n v="0"/>
    <n v="0"/>
  </r>
  <r>
    <x v="42"/>
    <n v="0"/>
    <n v="0"/>
    <n v="0"/>
    <e v="#REF!"/>
    <s v=""/>
    <n v="0"/>
    <n v="0"/>
  </r>
  <r>
    <x v="43"/>
    <n v="0"/>
    <n v="0"/>
    <n v="0"/>
    <e v="#REF!"/>
    <s v=""/>
    <n v="0"/>
    <n v="0"/>
  </r>
  <r>
    <x v="44"/>
    <n v="0"/>
    <n v="0"/>
    <n v="0"/>
    <e v="#REF!"/>
    <s v=""/>
    <n v="0"/>
    <n v="0"/>
  </r>
  <r>
    <x v="45"/>
    <n v="0"/>
    <n v="0"/>
    <n v="0"/>
    <e v="#REF!"/>
    <s v=""/>
    <n v="0"/>
    <n v="0"/>
  </r>
  <r>
    <x v="46"/>
    <n v="0"/>
    <n v="0"/>
    <n v="0"/>
    <e v="#REF!"/>
    <s v=""/>
    <n v="0"/>
    <n v="0"/>
  </r>
  <r>
    <x v="47"/>
    <n v="0"/>
    <n v="0"/>
    <n v="0"/>
    <e v="#REF!"/>
    <s v=""/>
    <n v="0"/>
    <n v="0"/>
  </r>
  <r>
    <x v="48"/>
    <n v="0"/>
    <n v="0"/>
    <n v="0"/>
    <e v="#REF!"/>
    <s v=""/>
    <n v="0"/>
    <n v="0"/>
  </r>
  <r>
    <x v="49"/>
    <n v="0"/>
    <n v="0"/>
    <n v="0"/>
    <e v="#REF!"/>
    <s v=""/>
    <n v="0"/>
    <n v="0"/>
  </r>
  <r>
    <x v="50"/>
    <n v="0"/>
    <n v="0"/>
    <n v="0"/>
    <e v="#REF!"/>
    <s v=""/>
    <n v="0"/>
    <n v="0"/>
  </r>
  <r>
    <x v="51"/>
    <n v="0"/>
    <n v="0"/>
    <n v="0"/>
    <e v="#REF!"/>
    <s v=""/>
    <n v="0"/>
    <n v="0"/>
  </r>
  <r>
    <x v="52"/>
    <n v="0"/>
    <n v="0"/>
    <n v="0"/>
    <e v="#REF!"/>
    <s v=""/>
    <n v="0"/>
    <n v="0"/>
  </r>
  <r>
    <x v="53"/>
    <n v="0"/>
    <n v="0"/>
    <n v="0"/>
    <e v="#REF!"/>
    <s v=""/>
    <n v="0"/>
    <n v="0"/>
  </r>
  <r>
    <x v="54"/>
    <n v="0"/>
    <n v="0"/>
    <n v="0"/>
    <e v="#REF!"/>
    <s v=""/>
    <n v="0"/>
    <n v="0"/>
  </r>
  <r>
    <x v="55"/>
    <n v="0"/>
    <n v="0"/>
    <n v="0"/>
    <e v="#REF!"/>
    <s v=""/>
    <n v="0"/>
    <n v="0"/>
  </r>
  <r>
    <x v="56"/>
    <n v="0"/>
    <n v="0"/>
    <n v="0"/>
    <e v="#REF!"/>
    <s v=""/>
    <n v="0"/>
    <n v="0"/>
  </r>
  <r>
    <x v="57"/>
    <n v="0"/>
    <n v="0"/>
    <n v="0"/>
    <e v="#REF!"/>
    <s v=""/>
    <n v="0"/>
    <n v="0"/>
  </r>
  <r>
    <x v="58"/>
    <n v="0"/>
    <n v="0"/>
    <n v="0"/>
    <e v="#REF!"/>
    <s v=""/>
    <n v="0"/>
    <n v="0"/>
  </r>
  <r>
    <x v="59"/>
    <n v="0"/>
    <n v="0"/>
    <n v="0"/>
    <e v="#REF!"/>
    <s v=""/>
    <n v="0"/>
    <n v="0"/>
  </r>
  <r>
    <x v="60"/>
    <n v="0"/>
    <n v="0"/>
    <n v="0"/>
    <e v="#REF!"/>
    <s v=""/>
    <n v="0"/>
    <n v="0"/>
  </r>
  <r>
    <x v="61"/>
    <n v="0"/>
    <n v="0"/>
    <n v="0"/>
    <e v="#REF!"/>
    <s v=""/>
    <n v="0"/>
    <n v="0"/>
  </r>
  <r>
    <x v="62"/>
    <n v="0"/>
    <n v="0"/>
    <n v="0"/>
    <e v="#REF!"/>
    <s v=""/>
    <n v="0"/>
    <n v="0"/>
  </r>
  <r>
    <x v="63"/>
    <n v="0"/>
    <n v="0"/>
    <n v="0"/>
    <e v="#REF!"/>
    <s v=""/>
    <n v="0"/>
    <n v="0"/>
  </r>
  <r>
    <x v="64"/>
    <n v="0"/>
    <n v="0"/>
    <n v="0"/>
    <e v="#REF!"/>
    <s v=""/>
    <n v="0"/>
    <n v="0"/>
  </r>
  <r>
    <x v="65"/>
    <n v="0"/>
    <n v="0"/>
    <n v="0"/>
    <e v="#REF!"/>
    <s v=""/>
    <n v="0"/>
    <n v="0"/>
  </r>
  <r>
    <x v="66"/>
    <n v="0"/>
    <n v="0"/>
    <n v="0"/>
    <e v="#REF!"/>
    <s v=""/>
    <n v="0"/>
    <n v="0"/>
  </r>
  <r>
    <x v="67"/>
    <n v="0"/>
    <n v="0"/>
    <n v="0"/>
    <e v="#REF!"/>
    <s v=""/>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
  <r>
    <x v="0"/>
    <n v="0"/>
    <n v="0"/>
    <n v="0"/>
    <n v="0"/>
    <n v="0"/>
    <n v="0"/>
    <n v="0"/>
    <n v="0"/>
    <n v="0"/>
    <n v="0"/>
  </r>
  <r>
    <x v="1"/>
    <n v="0"/>
    <n v="0"/>
    <n v="0"/>
    <n v="0"/>
    <n v="0"/>
    <n v="0"/>
    <n v="0"/>
    <n v="0"/>
    <n v="0"/>
    <n v="0"/>
  </r>
  <r>
    <x v="2"/>
    <n v="0"/>
    <n v="0"/>
    <n v="0"/>
    <n v="0"/>
    <n v="0"/>
    <n v="0"/>
    <n v="0"/>
    <n v="0"/>
    <n v="0"/>
    <n v="0"/>
  </r>
  <r>
    <x v="3"/>
    <n v="0"/>
    <n v="0"/>
    <n v="0"/>
    <n v="0"/>
    <n v="0"/>
    <n v="0"/>
    <n v="0"/>
    <n v="0"/>
    <n v="0"/>
    <n v="0"/>
  </r>
  <r>
    <x v="4"/>
    <n v="0"/>
    <n v="0"/>
    <n v="0"/>
    <n v="0"/>
    <n v="0"/>
    <n v="0"/>
    <n v="0"/>
    <n v="0"/>
    <n v="0"/>
    <n v="0"/>
  </r>
  <r>
    <x v="5"/>
    <n v="0"/>
    <n v="0"/>
    <n v="0"/>
    <n v="0"/>
    <n v="0"/>
    <n v="0"/>
    <n v="0"/>
    <n v="0"/>
    <n v="0"/>
    <n v="0"/>
  </r>
  <r>
    <x v="6"/>
    <n v="0"/>
    <n v="0"/>
    <n v="0"/>
    <n v="0"/>
    <n v="0"/>
    <n v="0"/>
    <n v="0"/>
    <n v="0"/>
    <n v="0"/>
    <n v="0"/>
  </r>
  <r>
    <x v="7"/>
    <n v="0"/>
    <n v="0"/>
    <n v="0"/>
    <n v="0"/>
    <n v="0"/>
    <n v="0"/>
    <n v="0"/>
    <n v="0"/>
    <n v="0"/>
    <n v="0"/>
  </r>
  <r>
    <x v="8"/>
    <n v="0"/>
    <n v="0"/>
    <n v="0"/>
    <n v="0"/>
    <n v="0"/>
    <n v="0"/>
    <n v="0"/>
    <n v="0"/>
    <n v="0"/>
    <n v="0"/>
  </r>
  <r>
    <x v="9"/>
    <n v="0"/>
    <n v="0"/>
    <n v="0"/>
    <n v="0"/>
    <n v="0"/>
    <n v="0"/>
    <n v="0"/>
    <n v="0"/>
    <n v="0"/>
    <n v="0"/>
  </r>
  <r>
    <x v="10"/>
    <n v="0"/>
    <n v="0"/>
    <n v="0"/>
    <n v="0"/>
    <n v="0"/>
    <n v="0"/>
    <n v="0"/>
    <n v="0"/>
    <n v="0"/>
    <n v="0"/>
  </r>
  <r>
    <x v="11"/>
    <n v="0"/>
    <n v="0"/>
    <n v="0"/>
    <n v="0"/>
    <n v="0"/>
    <n v="0"/>
    <n v="0"/>
    <n v="0"/>
    <n v="0"/>
    <n v="0"/>
  </r>
  <r>
    <x v="12"/>
    <n v="0"/>
    <n v="0"/>
    <n v="0"/>
    <n v="0"/>
    <n v="0"/>
    <n v="0"/>
    <n v="0"/>
    <n v="0"/>
    <n v="0"/>
    <n v="0"/>
  </r>
  <r>
    <x v="13"/>
    <n v="0"/>
    <n v="0"/>
    <n v="0"/>
    <n v="0"/>
    <n v="0"/>
    <n v="0"/>
    <n v="0"/>
    <n v="0"/>
    <n v="0"/>
    <n v="0"/>
  </r>
  <r>
    <x v="14"/>
    <n v="0"/>
    <n v="0"/>
    <n v="0"/>
    <n v="0"/>
    <n v="0"/>
    <n v="0"/>
    <n v="0"/>
    <n v="0"/>
    <n v="0"/>
    <n v="0"/>
  </r>
  <r>
    <x v="15"/>
    <n v="0"/>
    <n v="0"/>
    <n v="0"/>
    <n v="0"/>
    <n v="0"/>
    <n v="0"/>
    <n v="0"/>
    <n v="0"/>
    <n v="0"/>
    <n v="0"/>
  </r>
  <r>
    <x v="16"/>
    <n v="0"/>
    <n v="0"/>
    <n v="0"/>
    <n v="0"/>
    <n v="0"/>
    <n v="0"/>
    <n v="0"/>
    <n v="0"/>
    <n v="0"/>
    <n v="0"/>
  </r>
  <r>
    <x v="17"/>
    <n v="0"/>
    <n v="0"/>
    <n v="0"/>
    <n v="0"/>
    <n v="0"/>
    <n v="0"/>
    <n v="0"/>
    <n v="0"/>
    <n v="0"/>
    <n v="0"/>
  </r>
  <r>
    <x v="18"/>
    <n v="0"/>
    <n v="0"/>
    <n v="0"/>
    <n v="0"/>
    <n v="0"/>
    <n v="0"/>
    <n v="0"/>
    <n v="0"/>
    <n v="0"/>
    <n v="0"/>
  </r>
  <r>
    <x v="19"/>
    <n v="0"/>
    <n v="0"/>
    <n v="0"/>
    <n v="0"/>
    <n v="0"/>
    <n v="0"/>
    <n v="0"/>
    <n v="0"/>
    <n v="0"/>
    <n v="0"/>
  </r>
  <r>
    <x v="20"/>
    <n v="0"/>
    <n v="0"/>
    <n v="0"/>
    <n v="0"/>
    <n v="0"/>
    <n v="0"/>
    <n v="0"/>
    <n v="0"/>
    <n v="0"/>
    <n v="0"/>
  </r>
  <r>
    <x v="21"/>
    <n v="0"/>
    <n v="0"/>
    <n v="0"/>
    <n v="0"/>
    <n v="0"/>
    <n v="0"/>
    <n v="0"/>
    <n v="0"/>
    <n v="0"/>
    <n v="0"/>
  </r>
  <r>
    <x v="22"/>
    <n v="0"/>
    <n v="0"/>
    <n v="0"/>
    <n v="0"/>
    <n v="0"/>
    <n v="0"/>
    <n v="0"/>
    <n v="0"/>
    <n v="0"/>
    <n v="0"/>
  </r>
  <r>
    <x v="23"/>
    <n v="0"/>
    <n v="0"/>
    <n v="0"/>
    <n v="0"/>
    <n v="0"/>
    <n v="0"/>
    <n v="0"/>
    <n v="0"/>
    <n v="0"/>
    <n v="0"/>
  </r>
  <r>
    <x v="24"/>
    <n v="0"/>
    <n v="0"/>
    <n v="0"/>
    <n v="0"/>
    <n v="0"/>
    <n v="0"/>
    <n v="0"/>
    <n v="0"/>
    <n v="0"/>
    <n v="0"/>
  </r>
  <r>
    <x v="25"/>
    <n v="0"/>
    <n v="0"/>
    <n v="0"/>
    <n v="0"/>
    <n v="0"/>
    <n v="0"/>
    <n v="0"/>
    <n v="0"/>
    <n v="0"/>
    <n v="0"/>
  </r>
  <r>
    <x v="26"/>
    <n v="0"/>
    <n v="0"/>
    <n v="0"/>
    <n v="0"/>
    <n v="0"/>
    <n v="0"/>
    <n v="0"/>
    <n v="0"/>
    <n v="0"/>
    <n v="0"/>
  </r>
  <r>
    <x v="27"/>
    <n v="0"/>
    <n v="0"/>
    <n v="0"/>
    <n v="0"/>
    <n v="0"/>
    <n v="0"/>
    <n v="0"/>
    <n v="0"/>
    <n v="0"/>
    <n v="0"/>
  </r>
  <r>
    <x v="28"/>
    <n v="0"/>
    <n v="0"/>
    <n v="0"/>
    <n v="0"/>
    <n v="0"/>
    <n v="0"/>
    <n v="0"/>
    <n v="0"/>
    <n v="0"/>
    <n v="0"/>
  </r>
  <r>
    <x v="29"/>
    <n v="0"/>
    <n v="0"/>
    <n v="0"/>
    <n v="0"/>
    <n v="0"/>
    <n v="0"/>
    <n v="0"/>
    <n v="0"/>
    <n v="0"/>
    <n v="0"/>
  </r>
  <r>
    <x v="30"/>
    <n v="0"/>
    <n v="0"/>
    <n v="0"/>
    <n v="0"/>
    <n v="0"/>
    <n v="0"/>
    <n v="0"/>
    <n v="0"/>
    <n v="0"/>
    <n v="0"/>
  </r>
  <r>
    <x v="31"/>
    <n v="0"/>
    <n v="0"/>
    <n v="0"/>
    <n v="0"/>
    <n v="0"/>
    <n v="0"/>
    <n v="0"/>
    <n v="0"/>
    <n v="0"/>
    <n v="0"/>
  </r>
  <r>
    <x v="32"/>
    <n v="0"/>
    <n v="0"/>
    <n v="0"/>
    <n v="0"/>
    <n v="0"/>
    <n v="0"/>
    <n v="0"/>
    <n v="0"/>
    <n v="0"/>
    <n v="0"/>
  </r>
  <r>
    <x v="33"/>
    <n v="0"/>
    <n v="0"/>
    <n v="0"/>
    <n v="0"/>
    <n v="0"/>
    <n v="0"/>
    <n v="0"/>
    <n v="0"/>
    <n v="0"/>
    <n v="0"/>
  </r>
  <r>
    <x v="34"/>
    <n v="0"/>
    <n v="0"/>
    <n v="0"/>
    <n v="0"/>
    <n v="0"/>
    <n v="0"/>
    <n v="0"/>
    <n v="0"/>
    <n v="0"/>
    <n v="0"/>
  </r>
  <r>
    <x v="35"/>
    <n v="0"/>
    <n v="0"/>
    <n v="0"/>
    <n v="0"/>
    <n v="0"/>
    <n v="0"/>
    <n v="0"/>
    <n v="0"/>
    <n v="0"/>
    <n v="0"/>
  </r>
  <r>
    <x v="36"/>
    <n v="0"/>
    <n v="0"/>
    <n v="0"/>
    <n v="0"/>
    <n v="0"/>
    <n v="0"/>
    <n v="0"/>
    <n v="0"/>
    <n v="0"/>
    <n v="0"/>
  </r>
  <r>
    <x v="37"/>
    <n v="0"/>
    <n v="0"/>
    <n v="0"/>
    <n v="0"/>
    <n v="0"/>
    <n v="0"/>
    <n v="0"/>
    <n v="0"/>
    <n v="0"/>
    <n v="0"/>
  </r>
  <r>
    <x v="38"/>
    <n v="0"/>
    <n v="0"/>
    <n v="0"/>
    <n v="0"/>
    <n v="0"/>
    <n v="0"/>
    <n v="0"/>
    <n v="0"/>
    <n v="0"/>
    <n v="0"/>
  </r>
  <r>
    <x v="39"/>
    <n v="0"/>
    <n v="0"/>
    <n v="0"/>
    <n v="0"/>
    <n v="0"/>
    <n v="0"/>
    <n v="0"/>
    <n v="0"/>
    <n v="0"/>
    <n v="0"/>
  </r>
  <r>
    <x v="40"/>
    <n v="0"/>
    <n v="0"/>
    <n v="0"/>
    <n v="0"/>
    <n v="0"/>
    <n v="0"/>
    <n v="0"/>
    <n v="0"/>
    <n v="0"/>
    <n v="0"/>
  </r>
  <r>
    <x v="41"/>
    <n v="0"/>
    <n v="0"/>
    <n v="0"/>
    <n v="0"/>
    <n v="0"/>
    <n v="0"/>
    <n v="0"/>
    <n v="0"/>
    <n v="0"/>
    <n v="0"/>
  </r>
  <r>
    <x v="42"/>
    <n v="0"/>
    <n v="0"/>
    <n v="0"/>
    <n v="0"/>
    <n v="0"/>
    <n v="0"/>
    <n v="0"/>
    <n v="0"/>
    <n v="0"/>
    <n v="0"/>
  </r>
  <r>
    <x v="43"/>
    <n v="0"/>
    <n v="0"/>
    <n v="0"/>
    <n v="0"/>
    <n v="0"/>
    <n v="0"/>
    <n v="0"/>
    <n v="0"/>
    <n v="0"/>
    <n v="0"/>
  </r>
  <r>
    <x v="44"/>
    <n v="0"/>
    <n v="0"/>
    <n v="0"/>
    <n v="0"/>
    <n v="0"/>
    <n v="0"/>
    <n v="0"/>
    <n v="0"/>
    <n v="0"/>
    <n v="0"/>
  </r>
  <r>
    <x v="45"/>
    <n v="0"/>
    <n v="0"/>
    <n v="0"/>
    <n v="0"/>
    <n v="0"/>
    <n v="0"/>
    <n v="0"/>
    <n v="0"/>
    <n v="0"/>
    <n v="0"/>
  </r>
  <r>
    <x v="46"/>
    <n v="0"/>
    <n v="0"/>
    <n v="0"/>
    <n v="0"/>
    <n v="0"/>
    <n v="0"/>
    <n v="0"/>
    <n v="0"/>
    <n v="0"/>
    <n v="0"/>
  </r>
  <r>
    <x v="47"/>
    <n v="0"/>
    <n v="0"/>
    <n v="0"/>
    <n v="0"/>
    <n v="0"/>
    <n v="0"/>
    <n v="0"/>
    <n v="0"/>
    <n v="0"/>
    <n v="0"/>
  </r>
  <r>
    <x v="48"/>
    <n v="0"/>
    <n v="0"/>
    <n v="0"/>
    <n v="0"/>
    <n v="0"/>
    <n v="0"/>
    <n v="0"/>
    <n v="0"/>
    <n v="0"/>
    <n v="0"/>
  </r>
  <r>
    <x v="49"/>
    <n v="0"/>
    <n v="0"/>
    <n v="0"/>
    <n v="0"/>
    <n v="0"/>
    <n v="0"/>
    <n v="0"/>
    <n v="0"/>
    <n v="0"/>
    <n v="0"/>
  </r>
  <r>
    <x v="50"/>
    <n v="0"/>
    <n v="0"/>
    <n v="0"/>
    <n v="0"/>
    <n v="0"/>
    <n v="0"/>
    <n v="0"/>
    <n v="0"/>
    <n v="0"/>
    <n v="0"/>
  </r>
  <r>
    <x v="51"/>
    <n v="0"/>
    <n v="0"/>
    <n v="0"/>
    <n v="0"/>
    <n v="0"/>
    <n v="0"/>
    <n v="0"/>
    <n v="0"/>
    <n v="0"/>
    <n v="0"/>
  </r>
  <r>
    <x v="52"/>
    <n v="0"/>
    <n v="0"/>
    <n v="0"/>
    <n v="0"/>
    <n v="0"/>
    <n v="0"/>
    <n v="0"/>
    <n v="0"/>
    <n v="0"/>
    <n v="0"/>
  </r>
  <r>
    <x v="53"/>
    <n v="0"/>
    <n v="0"/>
    <n v="0"/>
    <n v="0"/>
    <n v="0"/>
    <n v="0"/>
    <n v="0"/>
    <n v="0"/>
    <n v="0"/>
    <n v="0"/>
  </r>
  <r>
    <x v="54"/>
    <n v="0"/>
    <n v="0"/>
    <n v="0"/>
    <n v="0"/>
    <n v="0"/>
    <n v="0"/>
    <n v="0"/>
    <n v="0"/>
    <n v="0"/>
    <n v="0"/>
  </r>
  <r>
    <x v="55"/>
    <n v="0"/>
    <n v="0"/>
    <n v="0"/>
    <n v="0"/>
    <n v="0"/>
    <n v="0"/>
    <n v="0"/>
    <n v="0"/>
    <n v="0"/>
    <n v="0"/>
  </r>
  <r>
    <x v="56"/>
    <n v="0"/>
    <n v="0"/>
    <n v="0"/>
    <n v="0"/>
    <n v="0"/>
    <n v="0"/>
    <n v="0"/>
    <n v="0"/>
    <n v="0"/>
    <n v="0"/>
  </r>
  <r>
    <x v="57"/>
    <n v="0"/>
    <n v="0"/>
    <n v="0"/>
    <n v="0"/>
    <n v="0"/>
    <n v="0"/>
    <n v="0"/>
    <n v="0"/>
    <n v="0"/>
    <n v="0"/>
  </r>
  <r>
    <x v="58"/>
    <n v="0"/>
    <n v="0"/>
    <n v="0"/>
    <n v="0"/>
    <n v="0"/>
    <n v="0"/>
    <n v="0"/>
    <n v="0"/>
    <n v="0"/>
    <n v="0"/>
  </r>
  <r>
    <x v="59"/>
    <n v="0"/>
    <n v="0"/>
    <n v="0"/>
    <n v="0"/>
    <n v="0"/>
    <n v="0"/>
    <n v="0"/>
    <n v="0"/>
    <n v="0"/>
    <n v="0"/>
  </r>
  <r>
    <x v="60"/>
    <n v="0"/>
    <n v="0"/>
    <n v="0"/>
    <n v="0"/>
    <n v="0"/>
    <n v="0"/>
    <n v="0"/>
    <n v="0"/>
    <n v="0"/>
    <n v="0"/>
  </r>
  <r>
    <x v="61"/>
    <n v="0"/>
    <n v="0"/>
    <n v="0"/>
    <n v="0"/>
    <n v="0"/>
    <n v="0"/>
    <n v="0"/>
    <n v="0"/>
    <n v="0"/>
    <n v="0"/>
  </r>
  <r>
    <x v="62"/>
    <n v="0"/>
    <n v="0"/>
    <n v="0"/>
    <n v="0"/>
    <n v="0"/>
    <n v="0"/>
    <n v="0"/>
    <n v="0"/>
    <n v="0"/>
    <n v="0"/>
  </r>
  <r>
    <x v="63"/>
    <n v="0"/>
    <n v="0"/>
    <n v="0"/>
    <n v="0"/>
    <n v="0"/>
    <n v="0"/>
    <n v="0"/>
    <n v="0"/>
    <n v="0"/>
    <n v="0"/>
  </r>
  <r>
    <x v="64"/>
    <n v="0"/>
    <n v="0"/>
    <n v="0"/>
    <n v="0"/>
    <n v="0"/>
    <n v="0"/>
    <n v="0"/>
    <n v="0"/>
    <n v="0"/>
    <n v="0"/>
  </r>
  <r>
    <x v="65"/>
    <n v="0"/>
    <n v="0"/>
    <n v="0"/>
    <n v="0"/>
    <n v="0"/>
    <n v="0"/>
    <n v="0"/>
    <n v="0"/>
    <n v="0"/>
    <n v="0"/>
  </r>
  <r>
    <x v="66"/>
    <n v="0"/>
    <n v="0"/>
    <n v="0"/>
    <n v="0"/>
    <n v="0"/>
    <n v="0"/>
    <n v="0"/>
    <n v="0"/>
    <n v="0"/>
    <n v="0"/>
  </r>
  <r>
    <x v="67"/>
    <n v="0"/>
    <n v="0"/>
    <n v="0"/>
    <n v="0"/>
    <n v="0"/>
    <n v="0"/>
    <n v="0"/>
    <n v="0"/>
    <n v="0"/>
    <n v="0"/>
  </r>
  <r>
    <x v="68"/>
    <n v="0"/>
    <n v="0"/>
    <n v="0"/>
    <n v="0"/>
    <n v="0"/>
    <n v="0"/>
    <n v="0"/>
    <n v="0"/>
    <n v="0"/>
    <n v="0"/>
  </r>
  <r>
    <x v="69"/>
    <n v="0"/>
    <n v="0"/>
    <n v="0"/>
    <n v="0"/>
    <n v="0"/>
    <n v="0"/>
    <n v="0"/>
    <n v="0"/>
    <n v="0"/>
    <n v="0"/>
  </r>
  <r>
    <x v="70"/>
    <n v="0"/>
    <n v="0"/>
    <n v="0"/>
    <n v="0"/>
    <n v="0"/>
    <n v="0"/>
    <n v="0"/>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n v="0"/>
    <n v="0"/>
    <n v="0"/>
    <n v="0"/>
  </r>
  <r>
    <x v="1"/>
    <n v="0"/>
    <n v="0"/>
    <n v="0"/>
    <n v="0"/>
  </r>
  <r>
    <x v="2"/>
    <n v="0"/>
    <n v="0"/>
    <n v="0"/>
    <n v="0"/>
  </r>
  <r>
    <x v="3"/>
    <n v="0"/>
    <n v="0"/>
    <n v="0"/>
    <n v="0"/>
  </r>
  <r>
    <x v="4"/>
    <n v="0"/>
    <n v="0"/>
    <n v="0"/>
    <n v="0"/>
  </r>
  <r>
    <x v="5"/>
    <n v="0"/>
    <n v="0"/>
    <n v="0"/>
    <n v="0"/>
  </r>
  <r>
    <x v="6"/>
    <n v="0"/>
    <n v="0"/>
    <n v="0"/>
    <n v="0"/>
  </r>
  <r>
    <x v="7"/>
    <n v="0"/>
    <n v="0"/>
    <n v="0"/>
    <n v="0"/>
  </r>
  <r>
    <x v="8"/>
    <n v="0"/>
    <n v="0"/>
    <n v="0"/>
    <n v="0"/>
  </r>
  <r>
    <x v="9"/>
    <n v="0"/>
    <n v="0"/>
    <n v="0"/>
    <n v="0"/>
  </r>
  <r>
    <x v="10"/>
    <n v="0"/>
    <n v="0"/>
    <n v="0"/>
    <n v="0"/>
  </r>
  <r>
    <x v="11"/>
    <n v="0"/>
    <n v="0"/>
    <n v="0"/>
    <n v="0"/>
  </r>
  <r>
    <x v="12"/>
    <n v="0"/>
    <n v="0"/>
    <n v="0"/>
    <n v="0"/>
  </r>
  <r>
    <x v="13"/>
    <n v="0"/>
    <n v="0"/>
    <n v="0"/>
    <n v="0"/>
  </r>
  <r>
    <x v="14"/>
    <n v="0"/>
    <n v="0"/>
    <n v="0"/>
    <n v="0"/>
  </r>
  <r>
    <x v="15"/>
    <n v="0"/>
    <n v="0"/>
    <n v="0"/>
    <n v="0"/>
  </r>
  <r>
    <x v="16"/>
    <n v="0"/>
    <n v="0"/>
    <n v="0"/>
    <n v="0"/>
  </r>
  <r>
    <x v="17"/>
    <n v="0"/>
    <n v="0"/>
    <n v="0"/>
    <n v="0"/>
  </r>
  <r>
    <x v="18"/>
    <n v="0"/>
    <n v="0"/>
    <n v="0"/>
    <n v="0"/>
  </r>
  <r>
    <x v="19"/>
    <n v="0"/>
    <n v="0"/>
    <n v="0"/>
    <n v="0"/>
  </r>
  <r>
    <x v="20"/>
    <n v="0"/>
    <n v="0"/>
    <n v="0"/>
    <n v="0"/>
  </r>
  <r>
    <x v="21"/>
    <n v="0"/>
    <n v="0"/>
    <n v="0"/>
    <n v="0"/>
  </r>
  <r>
    <x v="22"/>
    <n v="0"/>
    <n v="0"/>
    <n v="0"/>
    <n v="0"/>
  </r>
  <r>
    <x v="23"/>
    <n v="0"/>
    <n v="0"/>
    <n v="0"/>
    <n v="0"/>
  </r>
  <r>
    <x v="24"/>
    <n v="0"/>
    <n v="0"/>
    <n v="0"/>
    <n v="0"/>
  </r>
  <r>
    <x v="25"/>
    <n v="0"/>
    <n v="0"/>
    <n v="0"/>
    <n v="0"/>
  </r>
  <r>
    <x v="26"/>
    <n v="0"/>
    <n v="0"/>
    <n v="0"/>
    <n v="0"/>
  </r>
  <r>
    <x v="27"/>
    <n v="0"/>
    <n v="0"/>
    <n v="0"/>
    <n v="0"/>
  </r>
  <r>
    <x v="28"/>
    <n v="0"/>
    <n v="0"/>
    <n v="0"/>
    <n v="0"/>
  </r>
  <r>
    <x v="29"/>
    <n v="0"/>
    <n v="0"/>
    <n v="0"/>
    <n v="0"/>
  </r>
  <r>
    <x v="30"/>
    <n v="0"/>
    <n v="0"/>
    <n v="0"/>
    <n v="0"/>
  </r>
  <r>
    <x v="31"/>
    <n v="0"/>
    <n v="0"/>
    <n v="0"/>
    <n v="0"/>
  </r>
  <r>
    <x v="32"/>
    <n v="0"/>
    <n v="0"/>
    <n v="0"/>
    <n v="0"/>
  </r>
  <r>
    <x v="33"/>
    <n v="0"/>
    <n v="0"/>
    <n v="0"/>
    <n v="0"/>
  </r>
  <r>
    <x v="34"/>
    <n v="0"/>
    <n v="0"/>
    <n v="0"/>
    <n v="0"/>
  </r>
  <r>
    <x v="35"/>
    <n v="0"/>
    <n v="0"/>
    <n v="0"/>
    <n v="0"/>
  </r>
  <r>
    <x v="36"/>
    <n v="0"/>
    <n v="0"/>
    <n v="0"/>
    <n v="0"/>
  </r>
  <r>
    <x v="37"/>
    <n v="0"/>
    <n v="0"/>
    <n v="0"/>
    <n v="0"/>
  </r>
  <r>
    <x v="38"/>
    <n v="0"/>
    <n v="0"/>
    <n v="0"/>
    <n v="0"/>
  </r>
  <r>
    <x v="39"/>
    <n v="0"/>
    <n v="0"/>
    <n v="0"/>
    <n v="0"/>
  </r>
  <r>
    <x v="40"/>
    <n v="0"/>
    <n v="0"/>
    <n v="0"/>
    <n v="0"/>
  </r>
  <r>
    <x v="41"/>
    <n v="0"/>
    <n v="0"/>
    <n v="0"/>
    <n v="0"/>
  </r>
  <r>
    <x v="42"/>
    <n v="0"/>
    <n v="0"/>
    <n v="0"/>
    <n v="0"/>
  </r>
  <r>
    <x v="43"/>
    <n v="0"/>
    <n v="0"/>
    <n v="0"/>
    <n v="0"/>
  </r>
  <r>
    <x v="44"/>
    <n v="0"/>
    <n v="0"/>
    <n v="0"/>
    <n v="0"/>
  </r>
  <r>
    <x v="45"/>
    <n v="0"/>
    <n v="0"/>
    <n v="0"/>
    <n v="0"/>
  </r>
  <r>
    <x v="46"/>
    <n v="0"/>
    <n v="0"/>
    <n v="0"/>
    <n v="0"/>
  </r>
  <r>
    <x v="47"/>
    <n v="0"/>
    <n v="0"/>
    <n v="0"/>
    <n v="0"/>
  </r>
  <r>
    <x v="48"/>
    <n v="0"/>
    <n v="0"/>
    <n v="0"/>
    <n v="0"/>
  </r>
  <r>
    <x v="49"/>
    <n v="0"/>
    <n v="0"/>
    <n v="0"/>
    <n v="0"/>
  </r>
  <r>
    <x v="50"/>
    <n v="0"/>
    <n v="0"/>
    <n v="0"/>
    <n v="0"/>
  </r>
  <r>
    <x v="51"/>
    <n v="0"/>
    <n v="0"/>
    <n v="0"/>
    <n v="0"/>
  </r>
  <r>
    <x v="52"/>
    <n v="0"/>
    <n v="0"/>
    <n v="0"/>
    <n v="0"/>
  </r>
  <r>
    <x v="53"/>
    <n v="0"/>
    <n v="0"/>
    <n v="0"/>
    <n v="0"/>
  </r>
  <r>
    <x v="54"/>
    <n v="0"/>
    <n v="0"/>
    <n v="0"/>
    <n v="0"/>
  </r>
  <r>
    <x v="55"/>
    <n v="0"/>
    <n v="0"/>
    <n v="0"/>
    <n v="0"/>
  </r>
  <r>
    <x v="56"/>
    <n v="0"/>
    <n v="0"/>
    <n v="0"/>
    <n v="0"/>
  </r>
  <r>
    <x v="57"/>
    <n v="0"/>
    <n v="0"/>
    <n v="0"/>
    <n v="0"/>
  </r>
  <r>
    <x v="58"/>
    <n v="0"/>
    <n v="0"/>
    <n v="0"/>
    <n v="0"/>
  </r>
  <r>
    <x v="59"/>
    <n v="0"/>
    <n v="0"/>
    <n v="0"/>
    <n v="0"/>
  </r>
  <r>
    <x v="60"/>
    <n v="0"/>
    <n v="0"/>
    <n v="0"/>
    <n v="0"/>
  </r>
  <r>
    <x v="61"/>
    <n v="0"/>
    <n v="0"/>
    <n v="0"/>
    <n v="0"/>
  </r>
  <r>
    <x v="62"/>
    <n v="0"/>
    <n v="0"/>
    <n v="0"/>
    <n v="0"/>
  </r>
  <r>
    <x v="63"/>
    <n v="0"/>
    <n v="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
  <r>
    <x v="0"/>
    <n v="0"/>
    <n v="0"/>
    <n v="0"/>
    <n v="0"/>
    <n v="0"/>
    <n v="0"/>
    <n v="0"/>
    <n v="0"/>
    <n v="0"/>
    <n v="0"/>
  </r>
  <r>
    <x v="1"/>
    <n v="0"/>
    <n v="0"/>
    <n v="0"/>
    <n v="0"/>
    <n v="0"/>
    <n v="0"/>
    <n v="0"/>
    <n v="0"/>
    <n v="0"/>
    <n v="0"/>
  </r>
  <r>
    <x v="2"/>
    <n v="0"/>
    <n v="0"/>
    <n v="0"/>
    <n v="0"/>
    <n v="0"/>
    <n v="0"/>
    <n v="0"/>
    <n v="0"/>
    <n v="0"/>
    <n v="0"/>
  </r>
  <r>
    <x v="3"/>
    <n v="0"/>
    <n v="0"/>
    <n v="0"/>
    <n v="0"/>
    <n v="0"/>
    <n v="0"/>
    <n v="0"/>
    <n v="0"/>
    <n v="0"/>
    <n v="0"/>
  </r>
  <r>
    <x v="4"/>
    <n v="0"/>
    <n v="0"/>
    <n v="0"/>
    <n v="0"/>
    <n v="0"/>
    <n v="0"/>
    <n v="0"/>
    <n v="0"/>
    <n v="0"/>
    <n v="0"/>
  </r>
  <r>
    <x v="5"/>
    <n v="0"/>
    <n v="0"/>
    <n v="0"/>
    <n v="0"/>
    <n v="0"/>
    <n v="0"/>
    <n v="0"/>
    <n v="0"/>
    <n v="0"/>
    <n v="0"/>
  </r>
  <r>
    <x v="6"/>
    <n v="0"/>
    <n v="0"/>
    <n v="0"/>
    <n v="0"/>
    <n v="0"/>
    <n v="0"/>
    <n v="0"/>
    <n v="0"/>
    <n v="0"/>
    <n v="0"/>
  </r>
  <r>
    <x v="7"/>
    <n v="0"/>
    <n v="0"/>
    <n v="0"/>
    <n v="0"/>
    <n v="0"/>
    <n v="0"/>
    <n v="0"/>
    <n v="0"/>
    <n v="0"/>
    <n v="0"/>
  </r>
  <r>
    <x v="8"/>
    <n v="0"/>
    <n v="0"/>
    <n v="0"/>
    <n v="0"/>
    <n v="0"/>
    <n v="0"/>
    <n v="0"/>
    <n v="0"/>
    <n v="0"/>
    <n v="0"/>
  </r>
  <r>
    <x v="9"/>
    <n v="0"/>
    <n v="0"/>
    <n v="0"/>
    <n v="0"/>
    <n v="0"/>
    <n v="0"/>
    <n v="0"/>
    <n v="0"/>
    <n v="0"/>
    <n v="0"/>
  </r>
  <r>
    <x v="10"/>
    <n v="0"/>
    <n v="0"/>
    <n v="0"/>
    <n v="0"/>
    <n v="0"/>
    <n v="0"/>
    <n v="0"/>
    <n v="0"/>
    <n v="0"/>
    <n v="0"/>
  </r>
  <r>
    <x v="11"/>
    <n v="0"/>
    <n v="0"/>
    <n v="0"/>
    <n v="0"/>
    <n v="0"/>
    <n v="0"/>
    <n v="0"/>
    <n v="0"/>
    <n v="0"/>
    <n v="0"/>
  </r>
  <r>
    <x v="12"/>
    <n v="0"/>
    <n v="0"/>
    <n v="0"/>
    <n v="0"/>
    <n v="0"/>
    <n v="0"/>
    <n v="0"/>
    <n v="0"/>
    <n v="0"/>
    <n v="0"/>
  </r>
  <r>
    <x v="13"/>
    <n v="0"/>
    <n v="0"/>
    <n v="0"/>
    <n v="0"/>
    <n v="0"/>
    <n v="0"/>
    <n v="0"/>
    <n v="0"/>
    <n v="0"/>
    <n v="0"/>
  </r>
  <r>
    <x v="14"/>
    <n v="0"/>
    <n v="0"/>
    <n v="0"/>
    <n v="0"/>
    <n v="0"/>
    <n v="0"/>
    <n v="0"/>
    <n v="0"/>
    <n v="0"/>
    <n v="0"/>
  </r>
  <r>
    <x v="15"/>
    <n v="0"/>
    <n v="0"/>
    <n v="0"/>
    <n v="0"/>
    <n v="0"/>
    <n v="0"/>
    <n v="0"/>
    <n v="0"/>
    <n v="0"/>
    <n v="0"/>
  </r>
  <r>
    <x v="16"/>
    <n v="0"/>
    <n v="0"/>
    <n v="0"/>
    <n v="0"/>
    <n v="0"/>
    <n v="0"/>
    <n v="0"/>
    <n v="0"/>
    <n v="0"/>
    <n v="0"/>
  </r>
  <r>
    <x v="17"/>
    <n v="0"/>
    <n v="0"/>
    <n v="0"/>
    <n v="0"/>
    <n v="0"/>
    <n v="0"/>
    <n v="0"/>
    <n v="0"/>
    <n v="0"/>
    <n v="0"/>
  </r>
  <r>
    <x v="18"/>
    <n v="0"/>
    <n v="0"/>
    <n v="0"/>
    <n v="0"/>
    <n v="0"/>
    <n v="0"/>
    <n v="0"/>
    <n v="0"/>
    <n v="0"/>
    <n v="0"/>
  </r>
  <r>
    <x v="19"/>
    <n v="0"/>
    <n v="0"/>
    <n v="0"/>
    <n v="0"/>
    <n v="0"/>
    <n v="0"/>
    <n v="0"/>
    <n v="0"/>
    <n v="0"/>
    <n v="0"/>
  </r>
  <r>
    <x v="20"/>
    <n v="0"/>
    <n v="0"/>
    <n v="0"/>
    <n v="0"/>
    <n v="0"/>
    <n v="0"/>
    <n v="0"/>
    <n v="0"/>
    <n v="0"/>
    <n v="0"/>
  </r>
  <r>
    <x v="21"/>
    <n v="0"/>
    <n v="0"/>
    <n v="0"/>
    <n v="0"/>
    <n v="0"/>
    <n v="0"/>
    <n v="0"/>
    <n v="0"/>
    <n v="0"/>
    <n v="0"/>
  </r>
  <r>
    <x v="22"/>
    <n v="0"/>
    <n v="0"/>
    <n v="0"/>
    <n v="0"/>
    <n v="0"/>
    <n v="0"/>
    <n v="0"/>
    <n v="0"/>
    <n v="0"/>
    <n v="0"/>
  </r>
  <r>
    <x v="23"/>
    <n v="0"/>
    <n v="0"/>
    <n v="0"/>
    <n v="0"/>
    <n v="0"/>
    <n v="0"/>
    <n v="0"/>
    <n v="0"/>
    <n v="0"/>
    <n v="0"/>
  </r>
  <r>
    <x v="24"/>
    <n v="0"/>
    <n v="0"/>
    <n v="0"/>
    <n v="0"/>
    <n v="0"/>
    <n v="0"/>
    <n v="0"/>
    <n v="0"/>
    <n v="0"/>
    <n v="0"/>
  </r>
  <r>
    <x v="25"/>
    <n v="0"/>
    <n v="0"/>
    <n v="0"/>
    <n v="0"/>
    <n v="0"/>
    <n v="0"/>
    <n v="0"/>
    <n v="0"/>
    <n v="0"/>
    <n v="0"/>
  </r>
  <r>
    <x v="26"/>
    <n v="0"/>
    <n v="0"/>
    <n v="0"/>
    <n v="0"/>
    <n v="0"/>
    <n v="0"/>
    <n v="0"/>
    <n v="0"/>
    <n v="0"/>
    <n v="0"/>
  </r>
  <r>
    <x v="27"/>
    <n v="0"/>
    <n v="0"/>
    <n v="0"/>
    <n v="0"/>
    <n v="0"/>
    <n v="0"/>
    <n v="0"/>
    <n v="0"/>
    <n v="0"/>
    <n v="0"/>
  </r>
  <r>
    <x v="28"/>
    <n v="0"/>
    <n v="0"/>
    <n v="0"/>
    <n v="0"/>
    <n v="0"/>
    <n v="0"/>
    <n v="0"/>
    <n v="0"/>
    <n v="0"/>
    <n v="0"/>
  </r>
  <r>
    <x v="29"/>
    <n v="0"/>
    <n v="0"/>
    <n v="0"/>
    <n v="0"/>
    <n v="0"/>
    <n v="0"/>
    <n v="0"/>
    <n v="0"/>
    <n v="0"/>
    <n v="0"/>
  </r>
  <r>
    <x v="30"/>
    <n v="0"/>
    <n v="0"/>
    <n v="0"/>
    <n v="0"/>
    <n v="0"/>
    <n v="0"/>
    <n v="0"/>
    <n v="0"/>
    <n v="0"/>
    <n v="0"/>
  </r>
  <r>
    <x v="31"/>
    <n v="0"/>
    <n v="0"/>
    <n v="0"/>
    <n v="0"/>
    <n v="0"/>
    <n v="0"/>
    <n v="0"/>
    <n v="0"/>
    <n v="0"/>
    <n v="0"/>
  </r>
  <r>
    <x v="32"/>
    <n v="0"/>
    <n v="0"/>
    <n v="0"/>
    <n v="0"/>
    <n v="0"/>
    <n v="0"/>
    <n v="0"/>
    <n v="0"/>
    <n v="0"/>
    <n v="0"/>
  </r>
  <r>
    <x v="33"/>
    <n v="0"/>
    <n v="0"/>
    <n v="0"/>
    <n v="0"/>
    <n v="0"/>
    <n v="0"/>
    <n v="0"/>
    <n v="0"/>
    <n v="0"/>
    <n v="0"/>
  </r>
  <r>
    <x v="34"/>
    <n v="0"/>
    <n v="0"/>
    <n v="0"/>
    <n v="0"/>
    <n v="0"/>
    <n v="0"/>
    <n v="0"/>
    <n v="0"/>
    <n v="0"/>
    <n v="0"/>
  </r>
  <r>
    <x v="35"/>
    <n v="0"/>
    <n v="0"/>
    <n v="0"/>
    <n v="0"/>
    <n v="0"/>
    <n v="0"/>
    <n v="0"/>
    <n v="0"/>
    <n v="0"/>
    <n v="0"/>
  </r>
  <r>
    <x v="36"/>
    <n v="0"/>
    <n v="0"/>
    <n v="0"/>
    <n v="0"/>
    <n v="0"/>
    <n v="0"/>
    <n v="0"/>
    <n v="0"/>
    <n v="0"/>
    <n v="0"/>
  </r>
  <r>
    <x v="37"/>
    <n v="0"/>
    <n v="0"/>
    <n v="0"/>
    <n v="0"/>
    <n v="0"/>
    <n v="0"/>
    <n v="0"/>
    <n v="0"/>
    <n v="0"/>
    <n v="0"/>
  </r>
  <r>
    <x v="38"/>
    <n v="0"/>
    <n v="0"/>
    <n v="0"/>
    <n v="0"/>
    <n v="0"/>
    <n v="0"/>
    <n v="0"/>
    <n v="0"/>
    <n v="0"/>
    <n v="0"/>
  </r>
  <r>
    <x v="39"/>
    <n v="0"/>
    <n v="0"/>
    <n v="0"/>
    <n v="0"/>
    <n v="0"/>
    <n v="0"/>
    <n v="0"/>
    <n v="0"/>
    <n v="0"/>
    <n v="0"/>
  </r>
  <r>
    <x v="40"/>
    <n v="0"/>
    <n v="0"/>
    <n v="0"/>
    <n v="0"/>
    <n v="0"/>
    <n v="0"/>
    <n v="0"/>
    <n v="0"/>
    <n v="0"/>
    <n v="0"/>
  </r>
  <r>
    <x v="41"/>
    <n v="0"/>
    <n v="0"/>
    <n v="0"/>
    <n v="0"/>
    <n v="0"/>
    <n v="0"/>
    <n v="0"/>
    <n v="0"/>
    <n v="0"/>
    <n v="0"/>
  </r>
  <r>
    <x v="42"/>
    <n v="0"/>
    <n v="0"/>
    <n v="0"/>
    <n v="0"/>
    <n v="0"/>
    <n v="0"/>
    <n v="0"/>
    <n v="0"/>
    <n v="0"/>
    <n v="0"/>
  </r>
  <r>
    <x v="43"/>
    <n v="0"/>
    <n v="0"/>
    <n v="0"/>
    <n v="0"/>
    <n v="0"/>
    <n v="0"/>
    <n v="0"/>
    <n v="0"/>
    <n v="0"/>
    <n v="0"/>
  </r>
  <r>
    <x v="44"/>
    <n v="0"/>
    <n v="0"/>
    <n v="0"/>
    <n v="0"/>
    <n v="0"/>
    <n v="0"/>
    <n v="0"/>
    <n v="0"/>
    <n v="0"/>
    <n v="0"/>
  </r>
  <r>
    <x v="45"/>
    <n v="0"/>
    <n v="0"/>
    <n v="0"/>
    <n v="0"/>
    <n v="0"/>
    <n v="0"/>
    <n v="0"/>
    <n v="0"/>
    <n v="0"/>
    <n v="0"/>
  </r>
  <r>
    <x v="46"/>
    <n v="0"/>
    <n v="0"/>
    <n v="0"/>
    <n v="0"/>
    <n v="0"/>
    <n v="0"/>
    <n v="0"/>
    <n v="0"/>
    <n v="0"/>
    <n v="0"/>
  </r>
  <r>
    <x v="47"/>
    <n v="0"/>
    <n v="0"/>
    <n v="0"/>
    <n v="0"/>
    <n v="0"/>
    <n v="0"/>
    <n v="0"/>
    <n v="0"/>
    <n v="0"/>
    <n v="0"/>
  </r>
  <r>
    <x v="48"/>
    <n v="0"/>
    <n v="0"/>
    <n v="0"/>
    <n v="0"/>
    <n v="0"/>
    <n v="0"/>
    <n v="0"/>
    <n v="0"/>
    <n v="0"/>
    <n v="0"/>
  </r>
  <r>
    <x v="49"/>
    <n v="0"/>
    <n v="0"/>
    <n v="0"/>
    <n v="0"/>
    <n v="0"/>
    <n v="0"/>
    <n v="0"/>
    <n v="0"/>
    <n v="0"/>
    <n v="0"/>
  </r>
  <r>
    <x v="50"/>
    <n v="0"/>
    <n v="0"/>
    <n v="0"/>
    <n v="0"/>
    <n v="0"/>
    <n v="0"/>
    <n v="0"/>
    <n v="0"/>
    <n v="0"/>
    <n v="0"/>
  </r>
  <r>
    <x v="51"/>
    <n v="0"/>
    <n v="0"/>
    <n v="0"/>
    <n v="0"/>
    <n v="0"/>
    <n v="0"/>
    <n v="0"/>
    <n v="0"/>
    <n v="0"/>
    <n v="0"/>
  </r>
  <r>
    <x v="52"/>
    <n v="0"/>
    <n v="0"/>
    <n v="0"/>
    <n v="0"/>
    <n v="0"/>
    <n v="0"/>
    <n v="0"/>
    <n v="0"/>
    <n v="0"/>
    <n v="0"/>
  </r>
  <r>
    <x v="53"/>
    <n v="0"/>
    <n v="0"/>
    <n v="0"/>
    <n v="0"/>
    <n v="0"/>
    <n v="0"/>
    <n v="0"/>
    <n v="0"/>
    <n v="0"/>
    <n v="0"/>
  </r>
  <r>
    <x v="54"/>
    <n v="0"/>
    <n v="0"/>
    <n v="0"/>
    <n v="0"/>
    <n v="0"/>
    <n v="0"/>
    <n v="0"/>
    <n v="0"/>
    <n v="0"/>
    <n v="0"/>
  </r>
  <r>
    <x v="55"/>
    <n v="0"/>
    <n v="0"/>
    <n v="0"/>
    <n v="0"/>
    <n v="0"/>
    <n v="0"/>
    <n v="0"/>
    <n v="0"/>
    <n v="0"/>
    <n v="0"/>
  </r>
  <r>
    <x v="56"/>
    <n v="0"/>
    <n v="0"/>
    <n v="0"/>
    <n v="0"/>
    <n v="0"/>
    <n v="0"/>
    <n v="0"/>
    <n v="0"/>
    <n v="0"/>
    <n v="0"/>
  </r>
  <r>
    <x v="57"/>
    <n v="0"/>
    <n v="0"/>
    <n v="0"/>
    <n v="0"/>
    <n v="0"/>
    <n v="0"/>
    <n v="0"/>
    <n v="0"/>
    <n v="0"/>
    <n v="0"/>
  </r>
  <r>
    <x v="58"/>
    <n v="0"/>
    <n v="0"/>
    <n v="0"/>
    <n v="0"/>
    <n v="0"/>
    <n v="0"/>
    <n v="0"/>
    <n v="0"/>
    <n v="0"/>
    <n v="0"/>
  </r>
  <r>
    <x v="59"/>
    <n v="0"/>
    <n v="0"/>
    <n v="0"/>
    <n v="0"/>
    <n v="0"/>
    <n v="0"/>
    <n v="0"/>
    <n v="0"/>
    <n v="0"/>
    <n v="0"/>
  </r>
  <r>
    <x v="60"/>
    <n v="0"/>
    <n v="0"/>
    <n v="0"/>
    <n v="0"/>
    <n v="0"/>
    <n v="0"/>
    <n v="0"/>
    <n v="0"/>
    <n v="0"/>
    <n v="0"/>
  </r>
  <r>
    <x v="61"/>
    <n v="0"/>
    <n v="0"/>
    <n v="0"/>
    <n v="0"/>
    <n v="0"/>
    <n v="0"/>
    <n v="0"/>
    <n v="0"/>
    <n v="0"/>
    <n v="0"/>
  </r>
  <r>
    <x v="62"/>
    <n v="0"/>
    <n v="0"/>
    <n v="0"/>
    <n v="0"/>
    <n v="0"/>
    <n v="0"/>
    <n v="0"/>
    <n v="0"/>
    <n v="0"/>
    <n v="0"/>
  </r>
  <r>
    <x v="63"/>
    <n v="0"/>
    <n v="0"/>
    <n v="0"/>
    <n v="0"/>
    <n v="0"/>
    <n v="0"/>
    <n v="0"/>
    <n v="0"/>
    <n v="0"/>
    <n v="0"/>
  </r>
  <r>
    <x v="64"/>
    <n v="0"/>
    <n v="0"/>
    <n v="0"/>
    <n v="0"/>
    <n v="0"/>
    <n v="0"/>
    <n v="0"/>
    <n v="0"/>
    <n v="0"/>
    <n v="0"/>
  </r>
  <r>
    <x v="65"/>
    <n v="0"/>
    <n v="0"/>
    <n v="0"/>
    <n v="0"/>
    <n v="0"/>
    <n v="0"/>
    <n v="0"/>
    <n v="0"/>
    <n v="0"/>
    <n v="0"/>
  </r>
  <r>
    <x v="66"/>
    <n v="0"/>
    <n v="0"/>
    <n v="0"/>
    <n v="0"/>
    <n v="0"/>
    <n v="0"/>
    <n v="0"/>
    <n v="0"/>
    <n v="0"/>
    <n v="0"/>
  </r>
  <r>
    <x v="67"/>
    <n v="0"/>
    <n v="0"/>
    <n v="0"/>
    <n v="0"/>
    <n v="0"/>
    <n v="0"/>
    <n v="0"/>
    <n v="0"/>
    <n v="0"/>
    <n v="0"/>
  </r>
  <r>
    <x v="68"/>
    <n v="0"/>
    <n v="0"/>
    <n v="0"/>
    <n v="0"/>
    <n v="0"/>
    <n v="0"/>
    <n v="0"/>
    <n v="0"/>
    <n v="0"/>
    <n v="0"/>
  </r>
  <r>
    <x v="69"/>
    <n v="0"/>
    <n v="0"/>
    <n v="0"/>
    <n v="0"/>
    <n v="0"/>
    <n v="0"/>
    <n v="0"/>
    <n v="0"/>
    <n v="0"/>
    <n v="0"/>
  </r>
  <r>
    <x v="70"/>
    <n v="0"/>
    <n v="0"/>
    <n v="0"/>
    <n v="0"/>
    <n v="0"/>
    <n v="0"/>
    <n v="0"/>
    <n v="0"/>
    <n v="0"/>
    <n v="0"/>
  </r>
  <r>
    <x v="71"/>
    <n v="0"/>
    <n v="0"/>
    <n v="0"/>
    <n v="0"/>
    <n v="0"/>
    <n v="0"/>
    <n v="0"/>
    <n v="0"/>
    <n v="0"/>
    <n v="0"/>
  </r>
  <r>
    <x v="72"/>
    <n v="0"/>
    <n v="0"/>
    <n v="0"/>
    <n v="0"/>
    <n v="0"/>
    <n v="0"/>
    <n v="0"/>
    <n v="0"/>
    <n v="0"/>
    <n v="0"/>
  </r>
  <r>
    <x v="73"/>
    <n v="0"/>
    <n v="0"/>
    <n v="0"/>
    <n v="0"/>
    <n v="0"/>
    <n v="0"/>
    <n v="0"/>
    <n v="0"/>
    <n v="0"/>
    <n v="0"/>
  </r>
  <r>
    <x v="74"/>
    <n v="0"/>
    <n v="0"/>
    <n v="0"/>
    <n v="0"/>
    <n v="0"/>
    <n v="0"/>
    <n v="0"/>
    <n v="0"/>
    <n v="0"/>
    <n v="0"/>
  </r>
  <r>
    <x v="75"/>
    <n v="0"/>
    <n v="0"/>
    <n v="0"/>
    <n v="0"/>
    <n v="0"/>
    <n v="0"/>
    <n v="0"/>
    <n v="0"/>
    <n v="0"/>
    <n v="0"/>
  </r>
  <r>
    <x v="76"/>
    <n v="0"/>
    <n v="0"/>
    <n v="0"/>
    <n v="0"/>
    <n v="0"/>
    <n v="0"/>
    <n v="0"/>
    <n v="0"/>
    <n v="0"/>
    <n v="0"/>
  </r>
  <r>
    <x v="77"/>
    <n v="0"/>
    <n v="0"/>
    <n v="0"/>
    <n v="0"/>
    <n v="0"/>
    <n v="0"/>
    <n v="0"/>
    <n v="0"/>
    <n v="0"/>
    <n v="0"/>
  </r>
  <r>
    <x v="78"/>
    <n v="0"/>
    <n v="0"/>
    <n v="0"/>
    <n v="0"/>
    <n v="0"/>
    <n v="0"/>
    <n v="0"/>
    <n v="0"/>
    <n v="0"/>
    <n v="0"/>
  </r>
  <r>
    <x v="79"/>
    <n v="0"/>
    <n v="0"/>
    <n v="0"/>
    <n v="0"/>
    <n v="0"/>
    <n v="0"/>
    <n v="0"/>
    <n v="0"/>
    <n v="0"/>
    <n v="0"/>
  </r>
  <r>
    <x v="80"/>
    <n v="0"/>
    <n v="0"/>
    <n v="0"/>
    <n v="0"/>
    <n v="0"/>
    <n v="0"/>
    <n v="0"/>
    <n v="0"/>
    <n v="0"/>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m/>
    <m/>
    <m/>
    <m/>
    <m/>
  </r>
  <r>
    <x v="1"/>
    <m/>
    <m/>
    <m/>
    <m/>
    <m/>
  </r>
  <r>
    <x v="2"/>
    <m/>
    <m/>
    <m/>
    <m/>
    <m/>
  </r>
  <r>
    <x v="3"/>
    <m/>
    <m/>
    <m/>
    <m/>
    <m/>
  </r>
  <r>
    <x v="4"/>
    <m/>
    <m/>
    <m/>
    <m/>
    <m/>
  </r>
  <r>
    <x v="5"/>
    <m/>
    <m/>
    <m/>
    <m/>
    <m/>
  </r>
  <r>
    <x v="6"/>
    <m/>
    <m/>
    <m/>
    <m/>
    <m/>
  </r>
  <r>
    <x v="7"/>
    <m/>
    <m/>
    <m/>
    <m/>
    <m/>
  </r>
  <r>
    <x v="8"/>
    <m/>
    <m/>
    <m/>
    <m/>
    <m/>
  </r>
  <r>
    <x v="9"/>
    <m/>
    <m/>
    <m/>
    <m/>
    <m/>
  </r>
  <r>
    <x v="10"/>
    <m/>
    <m/>
    <m/>
    <m/>
    <m/>
  </r>
  <r>
    <x v="11"/>
    <m/>
    <m/>
    <m/>
    <m/>
    <m/>
  </r>
  <r>
    <x v="12"/>
    <m/>
    <m/>
    <m/>
    <m/>
    <m/>
  </r>
  <r>
    <x v="13"/>
    <m/>
    <m/>
    <m/>
    <m/>
    <m/>
  </r>
  <r>
    <x v="14"/>
    <m/>
    <m/>
    <m/>
    <m/>
    <m/>
  </r>
  <r>
    <x v="15"/>
    <m/>
    <m/>
    <m/>
    <m/>
    <m/>
  </r>
  <r>
    <x v="16"/>
    <m/>
    <m/>
    <m/>
    <m/>
    <m/>
  </r>
  <r>
    <x v="17"/>
    <m/>
    <m/>
    <m/>
    <m/>
    <m/>
  </r>
  <r>
    <x v="18"/>
    <m/>
    <m/>
    <m/>
    <m/>
    <m/>
  </r>
  <r>
    <x v="19"/>
    <m/>
    <m/>
    <m/>
    <m/>
    <m/>
  </r>
  <r>
    <x v="20"/>
    <m/>
    <m/>
    <m/>
    <m/>
    <m/>
  </r>
  <r>
    <x v="21"/>
    <m/>
    <m/>
    <m/>
    <m/>
    <m/>
  </r>
  <r>
    <x v="22"/>
    <m/>
    <m/>
    <m/>
    <m/>
    <m/>
  </r>
  <r>
    <x v="23"/>
    <m/>
    <m/>
    <m/>
    <m/>
    <m/>
  </r>
  <r>
    <x v="24"/>
    <m/>
    <m/>
    <m/>
    <m/>
    <m/>
  </r>
  <r>
    <x v="25"/>
    <m/>
    <m/>
    <m/>
    <m/>
    <m/>
  </r>
  <r>
    <x v="26"/>
    <m/>
    <m/>
    <m/>
    <m/>
    <m/>
  </r>
  <r>
    <x v="27"/>
    <m/>
    <m/>
    <m/>
    <m/>
    <m/>
  </r>
  <r>
    <x v="28"/>
    <m/>
    <m/>
    <m/>
    <m/>
    <m/>
  </r>
  <r>
    <x v="29"/>
    <m/>
    <m/>
    <m/>
    <m/>
    <m/>
  </r>
  <r>
    <x v="30"/>
    <m/>
    <m/>
    <m/>
    <m/>
    <m/>
  </r>
  <r>
    <x v="31"/>
    <m/>
    <m/>
    <m/>
    <m/>
    <m/>
  </r>
  <r>
    <x v="32"/>
    <m/>
    <m/>
    <m/>
    <m/>
    <m/>
  </r>
  <r>
    <x v="33"/>
    <m/>
    <m/>
    <m/>
    <m/>
    <m/>
  </r>
  <r>
    <x v="34"/>
    <m/>
    <m/>
    <m/>
    <m/>
    <m/>
  </r>
  <r>
    <x v="35"/>
    <m/>
    <m/>
    <m/>
    <m/>
    <m/>
  </r>
  <r>
    <x v="36"/>
    <m/>
    <m/>
    <m/>
    <m/>
    <m/>
  </r>
  <r>
    <x v="37"/>
    <m/>
    <m/>
    <m/>
    <m/>
    <m/>
  </r>
  <r>
    <x v="38"/>
    <m/>
    <m/>
    <m/>
    <m/>
    <m/>
  </r>
  <r>
    <x v="39"/>
    <m/>
    <m/>
    <m/>
    <m/>
    <m/>
  </r>
  <r>
    <x v="40"/>
    <m/>
    <m/>
    <m/>
    <m/>
    <m/>
  </r>
  <r>
    <x v="41"/>
    <m/>
    <m/>
    <m/>
    <m/>
    <m/>
  </r>
  <r>
    <x v="42"/>
    <m/>
    <m/>
    <m/>
    <m/>
    <m/>
  </r>
  <r>
    <x v="43"/>
    <m/>
    <m/>
    <m/>
    <m/>
    <m/>
  </r>
  <r>
    <x v="44"/>
    <m/>
    <m/>
    <m/>
    <m/>
    <m/>
  </r>
  <r>
    <x v="45"/>
    <m/>
    <m/>
    <m/>
    <m/>
    <m/>
  </r>
  <r>
    <x v="46"/>
    <m/>
    <m/>
    <m/>
    <m/>
    <m/>
  </r>
  <r>
    <x v="47"/>
    <m/>
    <m/>
    <m/>
    <m/>
    <m/>
  </r>
  <r>
    <x v="48"/>
    <m/>
    <m/>
    <m/>
    <m/>
    <m/>
  </r>
  <r>
    <x v="49"/>
    <m/>
    <m/>
    <m/>
    <m/>
    <m/>
  </r>
  <r>
    <x v="50"/>
    <m/>
    <m/>
    <m/>
    <m/>
    <m/>
  </r>
  <r>
    <x v="51"/>
    <m/>
    <m/>
    <m/>
    <m/>
    <m/>
  </r>
  <r>
    <x v="52"/>
    <m/>
    <m/>
    <m/>
    <m/>
    <m/>
  </r>
  <r>
    <x v="53"/>
    <m/>
    <m/>
    <m/>
    <m/>
    <m/>
  </r>
  <r>
    <x v="54"/>
    <m/>
    <m/>
    <m/>
    <m/>
    <m/>
  </r>
  <r>
    <x v="55"/>
    <m/>
    <m/>
    <m/>
    <m/>
    <m/>
  </r>
  <r>
    <x v="56"/>
    <m/>
    <m/>
    <m/>
    <m/>
    <m/>
  </r>
  <r>
    <x v="57"/>
    <m/>
    <m/>
    <m/>
    <m/>
    <m/>
  </r>
  <r>
    <x v="58"/>
    <m/>
    <m/>
    <m/>
    <m/>
    <m/>
  </r>
  <r>
    <x v="59"/>
    <m/>
    <m/>
    <m/>
    <m/>
    <m/>
  </r>
  <r>
    <x v="60"/>
    <m/>
    <m/>
    <m/>
    <m/>
    <m/>
  </r>
  <r>
    <x v="61"/>
    <m/>
    <m/>
    <m/>
    <m/>
    <m/>
  </r>
  <r>
    <x v="62"/>
    <m/>
    <m/>
    <m/>
    <m/>
    <m/>
  </r>
  <r>
    <x v="63"/>
    <m/>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
  <r>
    <x v="0"/>
    <n v="9.9999999999999995E-7"/>
    <n v="365"/>
    <n v="0"/>
    <n v="0.01"/>
    <n v="0.45"/>
    <n v="0"/>
    <n v="0.17"/>
    <n v="4.4999999999999998E-2"/>
    <n v="2.5000000000000001E-2"/>
    <n v="0"/>
    <n v="0.31"/>
  </r>
  <r>
    <x v="1"/>
    <m/>
    <m/>
    <m/>
    <m/>
    <m/>
    <m/>
    <m/>
    <m/>
    <m/>
    <m/>
    <m/>
  </r>
  <r>
    <x v="2"/>
    <m/>
    <m/>
    <m/>
    <m/>
    <m/>
    <m/>
    <m/>
    <m/>
    <m/>
    <m/>
    <m/>
  </r>
  <r>
    <x v="3"/>
    <m/>
    <m/>
    <m/>
    <m/>
    <m/>
    <m/>
    <m/>
    <m/>
    <m/>
    <m/>
    <m/>
  </r>
  <r>
    <x v="4"/>
    <m/>
    <m/>
    <m/>
    <m/>
    <m/>
    <m/>
    <m/>
    <m/>
    <m/>
    <m/>
    <m/>
  </r>
  <r>
    <x v="5"/>
    <m/>
    <m/>
    <m/>
    <m/>
    <m/>
    <m/>
    <m/>
    <m/>
    <m/>
    <m/>
    <m/>
  </r>
  <r>
    <x v="6"/>
    <m/>
    <m/>
    <m/>
    <m/>
    <m/>
    <m/>
    <m/>
    <m/>
    <m/>
    <m/>
    <m/>
  </r>
  <r>
    <x v="7"/>
    <m/>
    <m/>
    <m/>
    <m/>
    <m/>
    <m/>
    <m/>
    <m/>
    <m/>
    <m/>
    <m/>
  </r>
  <r>
    <x v="8"/>
    <m/>
    <m/>
    <m/>
    <m/>
    <m/>
    <m/>
    <m/>
    <m/>
    <m/>
    <m/>
    <m/>
  </r>
  <r>
    <x v="9"/>
    <m/>
    <m/>
    <m/>
    <m/>
    <m/>
    <m/>
    <m/>
    <m/>
    <m/>
    <m/>
    <m/>
  </r>
  <r>
    <x v="10"/>
    <m/>
    <m/>
    <m/>
    <m/>
    <m/>
    <m/>
    <m/>
    <m/>
    <m/>
    <m/>
    <m/>
  </r>
  <r>
    <x v="11"/>
    <m/>
    <m/>
    <m/>
    <m/>
    <m/>
    <m/>
    <m/>
    <m/>
    <m/>
    <m/>
    <m/>
  </r>
  <r>
    <x v="12"/>
    <m/>
    <m/>
    <m/>
    <m/>
    <m/>
    <m/>
    <m/>
    <m/>
    <m/>
    <m/>
    <m/>
  </r>
  <r>
    <x v="13"/>
    <m/>
    <m/>
    <m/>
    <m/>
    <m/>
    <m/>
    <m/>
    <m/>
    <m/>
    <m/>
    <m/>
  </r>
  <r>
    <x v="14"/>
    <m/>
    <m/>
    <m/>
    <m/>
    <m/>
    <m/>
    <m/>
    <m/>
    <m/>
    <m/>
    <m/>
  </r>
  <r>
    <x v="15"/>
    <m/>
    <m/>
    <m/>
    <m/>
    <m/>
    <m/>
    <m/>
    <m/>
    <m/>
    <m/>
    <m/>
  </r>
  <r>
    <x v="16"/>
    <m/>
    <m/>
    <m/>
    <m/>
    <m/>
    <m/>
    <m/>
    <m/>
    <m/>
    <m/>
    <m/>
  </r>
  <r>
    <x v="17"/>
    <m/>
    <m/>
    <m/>
    <m/>
    <m/>
    <m/>
    <m/>
    <m/>
    <m/>
    <m/>
    <m/>
  </r>
  <r>
    <x v="18"/>
    <m/>
    <m/>
    <m/>
    <m/>
    <m/>
    <m/>
    <m/>
    <m/>
    <m/>
    <m/>
    <m/>
  </r>
  <r>
    <x v="19"/>
    <m/>
    <m/>
    <m/>
    <m/>
    <m/>
    <m/>
    <m/>
    <m/>
    <m/>
    <m/>
    <m/>
  </r>
  <r>
    <x v="20"/>
    <m/>
    <m/>
    <m/>
    <m/>
    <m/>
    <m/>
    <m/>
    <m/>
    <m/>
    <m/>
    <m/>
  </r>
  <r>
    <x v="21"/>
    <m/>
    <m/>
    <m/>
    <m/>
    <m/>
    <m/>
    <m/>
    <m/>
    <m/>
    <m/>
    <m/>
  </r>
  <r>
    <x v="22"/>
    <m/>
    <m/>
    <m/>
    <m/>
    <m/>
    <m/>
    <m/>
    <m/>
    <m/>
    <m/>
    <m/>
  </r>
  <r>
    <x v="23"/>
    <m/>
    <m/>
    <m/>
    <m/>
    <m/>
    <m/>
    <m/>
    <m/>
    <m/>
    <m/>
    <m/>
  </r>
  <r>
    <x v="24"/>
    <m/>
    <m/>
    <m/>
    <m/>
    <m/>
    <m/>
    <m/>
    <m/>
    <m/>
    <m/>
    <m/>
  </r>
  <r>
    <x v="25"/>
    <m/>
    <m/>
    <m/>
    <m/>
    <m/>
    <m/>
    <m/>
    <m/>
    <m/>
    <m/>
    <m/>
  </r>
  <r>
    <x v="26"/>
    <m/>
    <m/>
    <m/>
    <m/>
    <m/>
    <m/>
    <m/>
    <m/>
    <m/>
    <m/>
    <m/>
  </r>
  <r>
    <x v="27"/>
    <m/>
    <m/>
    <m/>
    <m/>
    <m/>
    <m/>
    <m/>
    <m/>
    <m/>
    <m/>
    <m/>
  </r>
  <r>
    <x v="28"/>
    <m/>
    <m/>
    <m/>
    <m/>
    <m/>
    <m/>
    <m/>
    <m/>
    <m/>
    <m/>
    <m/>
  </r>
  <r>
    <x v="29"/>
    <m/>
    <m/>
    <m/>
    <m/>
    <m/>
    <m/>
    <m/>
    <m/>
    <m/>
    <m/>
    <m/>
  </r>
  <r>
    <x v="30"/>
    <m/>
    <m/>
    <m/>
    <m/>
    <m/>
    <m/>
    <m/>
    <m/>
    <m/>
    <m/>
    <m/>
  </r>
  <r>
    <x v="31"/>
    <m/>
    <m/>
    <m/>
    <m/>
    <m/>
    <m/>
    <m/>
    <m/>
    <m/>
    <m/>
    <m/>
  </r>
  <r>
    <x v="32"/>
    <m/>
    <m/>
    <m/>
    <m/>
    <m/>
    <m/>
    <m/>
    <m/>
    <m/>
    <m/>
    <m/>
  </r>
  <r>
    <x v="33"/>
    <m/>
    <m/>
    <m/>
    <m/>
    <m/>
    <m/>
    <m/>
    <m/>
    <m/>
    <m/>
    <m/>
  </r>
  <r>
    <x v="34"/>
    <m/>
    <m/>
    <m/>
    <m/>
    <m/>
    <m/>
    <m/>
    <m/>
    <m/>
    <m/>
    <m/>
  </r>
  <r>
    <x v="35"/>
    <m/>
    <m/>
    <m/>
    <m/>
    <m/>
    <m/>
    <m/>
    <m/>
    <m/>
    <m/>
    <m/>
  </r>
  <r>
    <x v="36"/>
    <m/>
    <m/>
    <m/>
    <m/>
    <m/>
    <m/>
    <m/>
    <m/>
    <m/>
    <m/>
    <m/>
  </r>
  <r>
    <x v="37"/>
    <m/>
    <m/>
    <m/>
    <m/>
    <m/>
    <m/>
    <m/>
    <m/>
    <m/>
    <m/>
    <m/>
  </r>
  <r>
    <x v="38"/>
    <m/>
    <m/>
    <m/>
    <m/>
    <m/>
    <m/>
    <m/>
    <m/>
    <m/>
    <m/>
    <m/>
  </r>
  <r>
    <x v="39"/>
    <m/>
    <m/>
    <m/>
    <m/>
    <m/>
    <m/>
    <m/>
    <m/>
    <m/>
    <m/>
    <m/>
  </r>
  <r>
    <x v="40"/>
    <m/>
    <m/>
    <m/>
    <m/>
    <m/>
    <m/>
    <m/>
    <m/>
    <m/>
    <m/>
    <m/>
  </r>
  <r>
    <x v="41"/>
    <m/>
    <m/>
    <m/>
    <m/>
    <m/>
    <m/>
    <m/>
    <m/>
    <m/>
    <m/>
    <m/>
  </r>
  <r>
    <x v="42"/>
    <m/>
    <m/>
    <m/>
    <m/>
    <m/>
    <m/>
    <m/>
    <m/>
    <m/>
    <m/>
    <m/>
  </r>
  <r>
    <x v="43"/>
    <m/>
    <m/>
    <m/>
    <m/>
    <m/>
    <m/>
    <m/>
    <m/>
    <m/>
    <m/>
    <m/>
  </r>
  <r>
    <x v="44"/>
    <m/>
    <m/>
    <m/>
    <m/>
    <m/>
    <m/>
    <m/>
    <m/>
    <m/>
    <m/>
    <m/>
  </r>
  <r>
    <x v="45"/>
    <m/>
    <m/>
    <m/>
    <m/>
    <m/>
    <m/>
    <m/>
    <m/>
    <m/>
    <m/>
    <m/>
  </r>
  <r>
    <x v="46"/>
    <m/>
    <m/>
    <m/>
    <m/>
    <m/>
    <m/>
    <m/>
    <m/>
    <m/>
    <m/>
    <m/>
  </r>
  <r>
    <x v="47"/>
    <m/>
    <m/>
    <m/>
    <m/>
    <m/>
    <m/>
    <m/>
    <m/>
    <m/>
    <m/>
    <m/>
  </r>
  <r>
    <x v="48"/>
    <m/>
    <m/>
    <m/>
    <m/>
    <m/>
    <m/>
    <m/>
    <m/>
    <m/>
    <m/>
    <m/>
  </r>
  <r>
    <x v="49"/>
    <m/>
    <m/>
    <m/>
    <m/>
    <m/>
    <m/>
    <m/>
    <m/>
    <m/>
    <m/>
    <m/>
  </r>
  <r>
    <x v="50"/>
    <m/>
    <m/>
    <m/>
    <m/>
    <m/>
    <m/>
    <m/>
    <m/>
    <m/>
    <m/>
    <m/>
  </r>
  <r>
    <x v="51"/>
    <m/>
    <m/>
    <m/>
    <m/>
    <m/>
    <m/>
    <m/>
    <m/>
    <m/>
    <m/>
    <m/>
  </r>
  <r>
    <x v="52"/>
    <m/>
    <m/>
    <m/>
    <m/>
    <m/>
    <m/>
    <m/>
    <m/>
    <m/>
    <m/>
    <m/>
  </r>
  <r>
    <x v="53"/>
    <m/>
    <m/>
    <m/>
    <m/>
    <m/>
    <m/>
    <m/>
    <m/>
    <m/>
    <m/>
    <m/>
  </r>
  <r>
    <x v="54"/>
    <m/>
    <m/>
    <m/>
    <m/>
    <m/>
    <m/>
    <m/>
    <m/>
    <m/>
    <m/>
    <m/>
  </r>
  <r>
    <x v="55"/>
    <m/>
    <m/>
    <m/>
    <m/>
    <m/>
    <m/>
    <m/>
    <m/>
    <m/>
    <m/>
    <m/>
  </r>
  <r>
    <x v="56"/>
    <m/>
    <m/>
    <m/>
    <m/>
    <m/>
    <m/>
    <m/>
    <m/>
    <m/>
    <m/>
    <m/>
  </r>
  <r>
    <x v="57"/>
    <m/>
    <m/>
    <m/>
    <m/>
    <m/>
    <m/>
    <m/>
    <m/>
    <m/>
    <m/>
    <m/>
  </r>
  <r>
    <x v="58"/>
    <m/>
    <m/>
    <m/>
    <m/>
    <m/>
    <m/>
    <m/>
    <m/>
    <m/>
    <m/>
    <m/>
  </r>
  <r>
    <x v="59"/>
    <m/>
    <m/>
    <m/>
    <m/>
    <m/>
    <m/>
    <m/>
    <m/>
    <m/>
    <m/>
    <m/>
  </r>
  <r>
    <x v="60"/>
    <m/>
    <m/>
    <m/>
    <m/>
    <m/>
    <m/>
    <m/>
    <m/>
    <m/>
    <m/>
    <m/>
  </r>
  <r>
    <x v="61"/>
    <m/>
    <m/>
    <m/>
    <m/>
    <m/>
    <m/>
    <m/>
    <m/>
    <m/>
    <m/>
    <m/>
  </r>
  <r>
    <x v="62"/>
    <m/>
    <m/>
    <m/>
    <m/>
    <m/>
    <m/>
    <m/>
    <m/>
    <m/>
    <m/>
    <m/>
  </r>
  <r>
    <x v="63"/>
    <m/>
    <m/>
    <m/>
    <m/>
    <m/>
    <m/>
    <m/>
    <m/>
    <m/>
    <m/>
    <m/>
  </r>
  <r>
    <x v="64"/>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2000000}" name="Tabela dinâmica5" cacheId="18"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4">
  <location ref="O2:AA3" firstHeaderRow="0" firstDataRow="1" firstDataCol="1"/>
  <pivotFields count="19">
    <pivotField axis="axisRow" showAll="0" sortType="ascending">
      <items count="19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m="1" x="99"/>
        <item h="1" m="1" x="188"/>
        <item h="1" m="1" x="157"/>
        <item h="1" m="1" x="127"/>
        <item h="1" m="1" x="96"/>
        <item h="1" m="1" x="185"/>
        <item h="1" m="1" x="154"/>
        <item h="1" m="1" x="124"/>
        <item h="1" m="1" x="93"/>
        <item h="1" m="1" x="182"/>
        <item h="1" m="1" x="151"/>
        <item h="1" m="1" x="121"/>
        <item h="1" m="1" x="90"/>
        <item h="1" m="1" x="179"/>
        <item h="1" m="1" x="148"/>
        <item h="1" m="1" x="118"/>
        <item h="1" m="1" x="87"/>
        <item h="1" m="1" x="176"/>
        <item h="1" m="1" x="145"/>
        <item h="1" m="1" x="115"/>
        <item m="1" x="84"/>
        <item h="1" m="1" x="173"/>
        <item m="1" x="143"/>
        <item h="1" m="1" x="113"/>
        <item m="1" x="82"/>
        <item h="1" m="1" x="171"/>
        <item m="1" x="141"/>
        <item h="1" m="1" x="111"/>
        <item m="1" x="80"/>
        <item h="1" m="1" x="169"/>
        <item m="1" x="139"/>
        <item h="1" m="1" x="109"/>
        <item m="1" x="78"/>
        <item h="1" m="1" x="167"/>
        <item m="1" x="137"/>
        <item h="1" m="1" x="107"/>
        <item m="1" x="76"/>
        <item h="1" m="1" x="165"/>
        <item m="1" x="135"/>
        <item h="1" m="1" x="105"/>
        <item m="1" x="74"/>
        <item h="1" m="1" x="163"/>
        <item m="1" x="133"/>
        <item h="1" m="1" x="103"/>
        <item m="1" x="72"/>
        <item h="1" m="1" x="161"/>
        <item m="1" x="131"/>
        <item h="1" m="1" x="101"/>
        <item m="1" x="71"/>
        <item h="1" m="1" x="160"/>
        <item m="1" x="130"/>
        <item h="1" m="1" x="100"/>
        <item m="1" x="189"/>
        <item h="1" m="1" x="158"/>
        <item m="1" x="128"/>
        <item h="1" m="1" x="97"/>
        <item m="1" x="186"/>
        <item h="1" m="1" x="155"/>
        <item m="1" x="125"/>
        <item h="1" m="1" x="94"/>
        <item m="1" x="183"/>
        <item h="1" m="1" x="152"/>
        <item m="1" x="122"/>
        <item h="1" m="1" x="91"/>
        <item m="1" x="180"/>
        <item h="1" m="1" x="149"/>
        <item m="1" x="119"/>
        <item h="1" m="1" x="88"/>
        <item m="1" x="177"/>
        <item h="1" m="1" x="146"/>
        <item m="1" x="116"/>
        <item h="1" m="1" x="85"/>
        <item h="1" m="1" x="174"/>
        <item h="1" m="1" x="144"/>
        <item h="1" m="1" x="114"/>
        <item h="1" m="1" x="83"/>
        <item h="1" m="1" x="172"/>
        <item h="1" m="1" x="142"/>
        <item h="1" m="1" x="112"/>
        <item h="1" m="1" x="159"/>
        <item h="1" m="1" x="81"/>
        <item h="1" m="1" x="129"/>
        <item h="1" m="1" x="170"/>
        <item h="1" m="1" x="98"/>
        <item h="1" m="1" x="140"/>
        <item h="1" m="1" x="187"/>
        <item h="1" m="1" x="110"/>
        <item h="1" m="1" x="156"/>
        <item h="1" m="1" x="79"/>
        <item h="1" m="1" x="126"/>
        <item h="1" m="1" x="168"/>
        <item h="1" m="1" x="95"/>
        <item h="1" m="1" x="138"/>
        <item h="1" m="1" x="184"/>
        <item h="1" m="1" x="108"/>
        <item h="1" m="1" x="153"/>
        <item h="1" m="1" x="77"/>
        <item h="1" m="1" x="123"/>
        <item h="1" m="1" x="166"/>
        <item h="1" m="1" x="92"/>
        <item h="1" m="1" x="136"/>
        <item h="1" m="1" x="181"/>
        <item h="1" m="1" x="106"/>
        <item h="1" m="1" x="150"/>
        <item h="1" m="1" x="75"/>
        <item h="1" m="1" x="120"/>
        <item h="1" m="1" x="164"/>
        <item h="1" m="1" x="89"/>
        <item h="1" m="1" x="134"/>
        <item h="1" m="1" x="178"/>
        <item h="1" m="1" x="104"/>
        <item h="1" m="1" x="147"/>
        <item h="1" m="1" x="73"/>
        <item h="1" m="1" x="117"/>
        <item h="1" m="1" x="162"/>
        <item h="1" m="1" x="86"/>
        <item h="1" m="1" x="132"/>
        <item h="1" m="1" x="175"/>
        <item h="1" m="1" x="102"/>
        <item t="default"/>
      </items>
    </pivotField>
    <pivotField showAll="0"/>
    <pivotField showAll="0"/>
    <pivotField showAll="0"/>
    <pivotField showAll="0"/>
    <pivotField dataField="1" numFmtId="9" showAll="0"/>
    <pivotField dataField="1" showAll="0"/>
    <pivotField dataField="1" numFmtId="9" showAll="0"/>
    <pivotField dataField="1" showAll="0"/>
    <pivotField dataField="1" numFmtId="9" showAll="0"/>
    <pivotField dataField="1" showAll="0"/>
    <pivotField dataField="1" numFmtId="9" showAll="0"/>
    <pivotField dataField="1" showAll="0"/>
    <pivotField dataField="1" numFmtId="9" showAll="0"/>
    <pivotField dataField="1" showAll="0"/>
    <pivotField numFmtId="9" showAll="0" defaultSubtotal="0"/>
    <pivotField showAll="0" defaultSubtotal="0"/>
    <pivotField dataField="1" numFmtId="9" showAll="0"/>
    <pivotField dataField="1" showAll="0"/>
  </pivotFields>
  <rowFields count="1">
    <field x="0"/>
  </rowFields>
  <rowItems count="1">
    <i t="grand">
      <x/>
    </i>
  </rowItems>
  <colFields count="1">
    <field x="-2"/>
  </colFields>
  <colItems count="12">
    <i>
      <x/>
    </i>
    <i i="1">
      <x v="1"/>
    </i>
    <i i="2">
      <x v="2"/>
    </i>
    <i i="3">
      <x v="3"/>
    </i>
    <i i="4">
      <x v="4"/>
    </i>
    <i i="5">
      <x v="5"/>
    </i>
    <i i="6">
      <x v="6"/>
    </i>
    <i i="7">
      <x v="7"/>
    </i>
    <i i="8">
      <x v="8"/>
    </i>
    <i i="9">
      <x v="9"/>
    </i>
    <i i="10">
      <x v="10"/>
    </i>
    <i i="11">
      <x v="11"/>
    </i>
  </colItems>
  <dataFields count="12">
    <dataField name="Resíduos Orgânicos [%]" fld="5" baseField="0" baseItem="10"/>
    <dataField name="Jardim/Poda [%]" fld="7" baseField="0" baseItem="10"/>
    <dataField name="Papel [%]" fld="9" baseField="0" baseItem="10"/>
    <dataField name="Madeira [%]" fld="11" baseField="0" baseItem="10"/>
    <dataField name="Têxtil [%]" fld="13" baseField="0" baseItem="10"/>
    <dataField name="Resíduos Orgânicos [Gg]" fld="6" baseField="0" baseItem="12"/>
    <dataField name="Jardim/Poda [Gg]" fld="8" baseField="0" baseItem="12"/>
    <dataField name="Papel [Gg]" fld="10" baseField="0" baseItem="12"/>
    <dataField name="Madeira [Gg]" fld="12" baseField="0" baseItem="12"/>
    <dataField name="Têxtil [Gg]" fld="14" baseField="0" baseItem="12"/>
    <dataField name="Plásticos e inertes [%]" fld="17" baseField="0" baseItem="12"/>
    <dataField name="Plásticos e inertes [Gg]" fld="18" baseField="0" baseItem="12"/>
  </dataFields>
  <formats count="8">
    <format dxfId="8">
      <pivotArea type="all" dataOnly="0" outline="0" fieldPosition="0"/>
    </format>
    <format dxfId="7">
      <pivotArea outline="0" collapsedLevelsAreSubtotals="1" fieldPosition="0"/>
    </format>
    <format dxfId="6">
      <pivotArea field="0" type="button" dataOnly="0" labelOnly="1" outline="0" axis="axisRow" fieldPosition="0"/>
    </format>
    <format dxfId="5">
      <pivotArea dataOnly="0" labelOnly="1" fieldPosition="0">
        <references count="1">
          <reference field="0" count="0"/>
        </references>
      </pivotArea>
    </format>
    <format dxfId="4">
      <pivotArea dataOnly="0" labelOnly="1" grandRow="1" outline="0" fieldPosition="0"/>
    </format>
    <format dxfId="3">
      <pivotArea dataOnly="0" labelOnly="1" outline="0" fieldPosition="0">
        <references count="1">
          <reference field="4294967294" count="5">
            <x v="0"/>
            <x v="1"/>
            <x v="2"/>
            <x v="3"/>
            <x v="4"/>
          </reference>
        </references>
      </pivotArea>
    </format>
    <format dxfId="2">
      <pivotArea collapsedLevelsAreSubtotals="1" fieldPosition="0">
        <references count="1">
          <reference field="0" count="0"/>
        </references>
      </pivotArea>
    </format>
    <format dxfId="1">
      <pivotArea dataOnly="0" labelOnly="1" fieldPosition="0">
        <references count="1">
          <reference field="0" count="0"/>
        </references>
      </pivotArea>
    </format>
  </formats>
  <chartFormats count="12">
    <chartFormat chart="0" format="13" series="1">
      <pivotArea type="data" outline="0" fieldPosition="0">
        <references count="1">
          <reference field="4294967294" count="1" selected="0">
            <x v="0"/>
          </reference>
        </references>
      </pivotArea>
    </chartFormat>
    <chartFormat chart="0" format="14"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 chart="0" format="16" series="1">
      <pivotArea type="data" outline="0" fieldPosition="0">
        <references count="1">
          <reference field="4294967294" count="1" selected="0">
            <x v="8"/>
          </reference>
        </references>
      </pivotArea>
    </chartFormat>
    <chartFormat chart="0" format="17" series="1">
      <pivotArea type="data" outline="0" fieldPosition="0">
        <references count="1">
          <reference field="4294967294" count="1" selected="0">
            <x v="3"/>
          </reference>
        </references>
      </pivotArea>
    </chartFormat>
    <chartFormat chart="0" format="18" series="1">
      <pivotArea type="data" outline="0" fieldPosition="0">
        <references count="1">
          <reference field="4294967294" count="1" selected="0">
            <x v="9"/>
          </reference>
        </references>
      </pivotArea>
    </chartFormat>
    <chartFormat chart="0" format="19" series="1">
      <pivotArea type="data" outline="0" fieldPosition="0">
        <references count="1">
          <reference field="4294967294" count="1" selected="0">
            <x v="4"/>
          </reference>
        </references>
      </pivotArea>
    </chartFormat>
    <chartFormat chart="0" format="22" series="1">
      <pivotArea type="data" outline="0" fieldPosition="0">
        <references count="1">
          <reference field="4294967294" count="1" selected="0">
            <x v="11"/>
          </reference>
        </references>
      </pivotArea>
    </chartFormat>
    <chartFormat chart="0" format="23" series="1">
      <pivotArea type="data" outline="0" fieldPosition="0">
        <references count="1">
          <reference field="4294967294" count="1" selected="0">
            <x v="10"/>
          </reference>
        </references>
      </pivotArea>
    </chartFormat>
    <chartFormat chart="0" format="24" series="1">
      <pivotArea type="data" outline="0" fieldPosition="0">
        <references count="1">
          <reference field="4294967294" count="1" selected="0">
            <x v="5"/>
          </reference>
        </references>
      </pivotArea>
    </chartFormat>
    <chartFormat chart="0" format="25" series="1">
      <pivotArea type="data" outline="0" fieldPosition="0">
        <references count="1">
          <reference field="4294967294" count="1" selected="0">
            <x v="6"/>
          </reference>
        </references>
      </pivotArea>
    </chartFormat>
    <chartFormat chart="0" format="26"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ela dinâmica1" cacheId="2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0">
  <location ref="AE2:AG3" firstHeaderRow="0" firstDataRow="1" firstDataCol="1"/>
  <pivotFields count="8">
    <pivotField axis="axisRow" showAll="0">
      <items count="140">
        <item m="1" x="75"/>
        <item h="1" m="1" x="128"/>
        <item m="1" x="110"/>
        <item h="1" m="1" x="92"/>
        <item m="1" x="74"/>
        <item h="1" m="1" x="127"/>
        <item m="1" x="109"/>
        <item h="1" m="1" x="91"/>
        <item m="1" x="73"/>
        <item h="1" m="1" x="126"/>
        <item m="1" x="108"/>
        <item h="1" m="1" x="90"/>
        <item m="1" x="72"/>
        <item h="1" m="1" x="125"/>
        <item m="1" x="107"/>
        <item h="1" m="1" x="89"/>
        <item m="1" x="71"/>
        <item h="1" m="1" x="124"/>
        <item m="1" x="106"/>
        <item h="1" m="1" x="88"/>
        <item m="1" x="70"/>
        <item h="1" m="1" x="123"/>
        <item m="1" x="105"/>
        <item h="1" m="1" x="87"/>
        <item m="1" x="69"/>
        <item h="1" m="1" x="122"/>
        <item m="1" x="104"/>
        <item h="1" m="1" x="86"/>
        <item m="1" x="68"/>
        <item h="1" m="1" x="121"/>
        <item m="1" x="103"/>
        <item h="1" m="1" x="85"/>
        <item m="1" x="138"/>
        <item h="1" m="1" x="120"/>
        <item m="1" x="102"/>
        <item h="1" m="1" x="83"/>
        <item m="1" x="136"/>
        <item h="1" m="1" x="118"/>
        <item m="1" x="100"/>
        <item h="1" m="1" x="81"/>
        <item m="1" x="134"/>
        <item h="1" m="1" x="116"/>
        <item m="1" x="98"/>
        <item h="1" m="1" x="79"/>
        <item m="1" x="132"/>
        <item h="1" m="1" x="114"/>
        <item m="1" x="96"/>
        <item h="1" m="1" x="77"/>
        <item m="1" x="130"/>
        <item h="1" m="1" x="112"/>
        <item m="1" x="94"/>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m="1" x="84"/>
        <item h="1" m="1" x="137"/>
        <item h="1" m="1" x="119"/>
        <item h="1" m="1" x="101"/>
        <item h="1" m="1" x="82"/>
        <item h="1" m="1" x="135"/>
        <item h="1" m="1" x="117"/>
        <item h="1" m="1" x="99"/>
        <item h="1" m="1" x="80"/>
        <item h="1" m="1" x="133"/>
        <item h="1" m="1" x="115"/>
        <item h="1" m="1" x="97"/>
        <item h="1" m="1" x="78"/>
        <item h="1" m="1" x="131"/>
        <item h="1" m="1" x="113"/>
        <item h="1" m="1" x="95"/>
        <item h="1" m="1" x="76"/>
        <item h="1" m="1" x="129"/>
        <item h="1" m="1" x="111"/>
        <item h="1" m="1" x="93"/>
        <item t="default"/>
      </items>
    </pivotField>
    <pivotField showAll="0"/>
    <pivotField dataField="1" showAll="0"/>
    <pivotField showAll="0"/>
    <pivotField showAll="0"/>
    <pivotField showAll="0"/>
    <pivotField showAll="0"/>
    <pivotField dataField="1" showAll="0"/>
  </pivotFields>
  <rowFields count="1">
    <field x="0"/>
  </rowFields>
  <rowItems count="1">
    <i t="grand">
      <x/>
    </i>
  </rowItems>
  <colFields count="1">
    <field x="-2"/>
  </colFields>
  <colItems count="2">
    <i>
      <x/>
    </i>
    <i i="1">
      <x v="1"/>
    </i>
  </colItems>
  <dataFields count="2">
    <dataField name="Metano Emitido Líquido [Gg]" fld="7" baseField="0" baseItem="0"/>
    <dataField name="Metano Recuperado [Gg]" fld="2" baseField="0" baseItem="14"/>
  </dataFields>
  <formats count="2">
    <format dxfId="10">
      <pivotArea collapsedLevelsAreSubtotals="1" fieldPosition="0">
        <references count="1">
          <reference field="0" count="0"/>
        </references>
      </pivotArea>
    </format>
    <format dxfId="9">
      <pivotArea dataOnly="0" labelOnly="1" fieldPosition="0">
        <references count="1">
          <reference field="0" count="0"/>
        </references>
      </pivotArea>
    </format>
  </formats>
  <chartFormats count="2">
    <chartFormat chart="0" format="7" series="1">
      <pivotArea type="data" outline="0" fieldPosition="0">
        <references count="1">
          <reference field="4294967294" count="1" selected="0">
            <x v="1"/>
          </reference>
        </references>
      </pivotArea>
    </chartFormat>
    <chartFormat chart="0"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Tabela dinâmica4" cacheId="24"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9">
  <location ref="B2:L3" firstHeaderRow="0" firstDataRow="1" firstDataCol="1"/>
  <pivotFields count="11">
    <pivotField axis="axisRow" showAll="0" sortType="ascending">
      <items count="19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m="1" x="99"/>
        <item h="1" m="1" x="188"/>
        <item h="1" m="1" x="157"/>
        <item h="1" m="1" x="127"/>
        <item h="1" m="1" x="96"/>
        <item h="1" m="1" x="185"/>
        <item h="1" m="1" x="154"/>
        <item h="1" m="1" x="124"/>
        <item h="1" m="1" x="93"/>
        <item h="1" m="1" x="182"/>
        <item h="1" m="1" x="151"/>
        <item h="1" m="1" x="121"/>
        <item h="1" m="1" x="90"/>
        <item h="1" m="1" x="179"/>
        <item h="1" m="1" x="148"/>
        <item h="1" m="1" x="118"/>
        <item h="1" m="1" x="87"/>
        <item h="1" m="1" x="176"/>
        <item h="1" m="1" x="145"/>
        <item h="1" m="1" x="115"/>
        <item m="1" x="84"/>
        <item h="1" m="1" x="173"/>
        <item m="1" x="143"/>
        <item h="1" m="1" x="113"/>
        <item m="1" x="82"/>
        <item h="1" m="1" x="171"/>
        <item m="1" x="141"/>
        <item h="1" m="1" x="111"/>
        <item m="1" x="80"/>
        <item h="1" m="1" x="169"/>
        <item m="1" x="139"/>
        <item h="1" m="1" x="109"/>
        <item m="1" x="78"/>
        <item h="1" m="1" x="167"/>
        <item m="1" x="137"/>
        <item h="1" m="1" x="107"/>
        <item m="1" x="76"/>
        <item h="1" m="1" x="165"/>
        <item m="1" x="135"/>
        <item h="1" m="1" x="105"/>
        <item m="1" x="74"/>
        <item h="1" m="1" x="163"/>
        <item m="1" x="133"/>
        <item h="1" m="1" x="103"/>
        <item m="1" x="72"/>
        <item h="1" m="1" x="161"/>
        <item m="1" x="131"/>
        <item h="1" m="1" x="101"/>
        <item m="1" x="71"/>
        <item h="1" m="1" x="160"/>
        <item m="1" x="130"/>
        <item h="1" m="1" x="100"/>
        <item m="1" x="189"/>
        <item h="1" m="1" x="158"/>
        <item m="1" x="128"/>
        <item h="1" m="1" x="97"/>
        <item m="1" x="186"/>
        <item h="1" m="1" x="155"/>
        <item m="1" x="125"/>
        <item h="1" m="1" x="94"/>
        <item m="1" x="183"/>
        <item h="1" m="1" x="152"/>
        <item m="1" x="122"/>
        <item h="1" m="1" x="91"/>
        <item m="1" x="180"/>
        <item h="1" m="1" x="149"/>
        <item m="1" x="119"/>
        <item h="1" m="1" x="88"/>
        <item m="1" x="177"/>
        <item h="1" m="1" x="146"/>
        <item m="1" x="116"/>
        <item h="1" m="1" x="85"/>
        <item h="1" m="1" x="174"/>
        <item h="1" m="1" x="144"/>
        <item h="1" m="1" x="114"/>
        <item h="1" m="1" x="83"/>
        <item h="1" m="1" x="172"/>
        <item h="1" m="1" x="142"/>
        <item h="1" m="1" x="112"/>
        <item h="1" m="1" x="159"/>
        <item h="1" m="1" x="81"/>
        <item h="1" m="1" x="129"/>
        <item h="1" m="1" x="170"/>
        <item h="1" m="1" x="98"/>
        <item h="1" m="1" x="140"/>
        <item h="1" m="1" x="187"/>
        <item h="1" m="1" x="110"/>
        <item h="1" m="1" x="156"/>
        <item h="1" m="1" x="79"/>
        <item h="1" m="1" x="126"/>
        <item h="1" m="1" x="168"/>
        <item h="1" m="1" x="95"/>
        <item h="1" m="1" x="138"/>
        <item h="1" m="1" x="184"/>
        <item h="1" m="1" x="108"/>
        <item h="1" m="1" x="153"/>
        <item h="1" m="1" x="77"/>
        <item h="1" m="1" x="123"/>
        <item h="1" m="1" x="166"/>
        <item h="1" m="1" x="92"/>
        <item h="1" m="1" x="136"/>
        <item h="1" m="1" x="181"/>
        <item h="1" m="1" x="106"/>
        <item h="1" m="1" x="150"/>
        <item h="1" m="1" x="75"/>
        <item h="1" m="1" x="120"/>
        <item h="1" m="1" x="164"/>
        <item h="1" m="1" x="89"/>
        <item h="1" m="1" x="134"/>
        <item h="1" m="1" x="178"/>
        <item h="1" m="1" x="104"/>
        <item h="1" m="1" x="147"/>
        <item h="1" m="1" x="73"/>
        <item h="1" m="1" x="117"/>
        <item h="1" m="1" x="162"/>
        <item h="1" m="1" x="86"/>
        <item h="1" m="1" x="132"/>
        <item h="1" m="1" x="175"/>
        <item h="1" m="1" x="102"/>
        <item t="default"/>
      </items>
    </pivotField>
    <pivotField dataField="1" numFmtId="11" showAll="0"/>
    <pivotField dataField="1" numFmtId="167" showAll="0"/>
    <pivotField dataField="1" numFmtId="11" showAll="0"/>
    <pivotField dataField="1" numFmtId="167" showAll="0"/>
    <pivotField dataField="1" numFmtId="11" showAll="0"/>
    <pivotField dataField="1" numFmtId="167" showAll="0"/>
    <pivotField dataField="1" numFmtId="11" showAll="0"/>
    <pivotField dataField="1" numFmtId="167" showAll="0"/>
    <pivotField dataField="1" numFmtId="11" showAll="0"/>
    <pivotField dataField="1" numFmtId="167" showAll="0"/>
  </pivotFields>
  <rowFields count="1">
    <field x="0"/>
  </rowFields>
  <rowItems count="1">
    <i t="grand">
      <x/>
    </i>
  </rowItems>
  <colFields count="1">
    <field x="-2"/>
  </colFields>
  <colItems count="10">
    <i>
      <x/>
    </i>
    <i i="1">
      <x v="1"/>
    </i>
    <i i="2">
      <x v="2"/>
    </i>
    <i i="3">
      <x v="3"/>
    </i>
    <i i="4">
      <x v="4"/>
    </i>
    <i i="5">
      <x v="5"/>
    </i>
    <i i="6">
      <x v="6"/>
    </i>
    <i i="7">
      <x v="7"/>
    </i>
    <i i="8">
      <x v="8"/>
    </i>
    <i i="9">
      <x v="9"/>
    </i>
  </colItems>
  <dataFields count="10">
    <dataField name="Lixão [Gg]" fld="1" baseField="0" baseItem="34"/>
    <dataField name="Aterro Controlado [Gg]" fld="3" baseField="0" baseItem="34"/>
    <dataField name="Aterro Sanitário [Gg]" fld="5" baseField="0" baseItem="34"/>
    <dataField name="Gerenciado Semi-Aeróbio [Gg]" fld="7" baseField="0" baseItem="34"/>
    <dataField name="Gerenciado Semi-Aeróbio [%]" fld="8" baseField="0" baseItem="34"/>
    <dataField name="Não coletado / Outra Categoria [Gg]" fld="9" baseField="0" baseItem="34"/>
    <dataField name="Não coletado / Outra categoria [%]" fld="10" baseField="0" baseItem="34"/>
    <dataField name="Aterro Sanitário [%]" fld="6" baseField="0" baseItem="34"/>
    <dataField name="Aterro Controlado [%]" fld="4" baseField="0" baseItem="34"/>
    <dataField name="Lixão [%]" fld="2" baseField="0" baseItem="34"/>
  </dataFields>
  <formats count="8">
    <format dxfId="18">
      <pivotArea type="all" dataOnly="0" outline="0" fieldPosition="0"/>
    </format>
    <format dxfId="17">
      <pivotArea outline="0" collapsedLevelsAreSubtotals="1" fieldPosition="0"/>
    </format>
    <format dxfId="16">
      <pivotArea field="0" type="button" dataOnly="0" labelOnly="1" outline="0" axis="axisRow" fieldPosition="0"/>
    </format>
    <format dxfId="15">
      <pivotArea dataOnly="0" labelOnly="1" fieldPosition="0">
        <references count="1">
          <reference field="0" count="0"/>
        </references>
      </pivotArea>
    </format>
    <format dxfId="14">
      <pivotArea dataOnly="0" labelOnly="1" grandRow="1" outline="0" fieldPosition="0"/>
    </format>
    <format dxfId="13">
      <pivotArea dataOnly="0" labelOnly="1" outline="0" fieldPosition="0">
        <references count="1">
          <reference field="4294967294" count="10">
            <x v="0"/>
            <x v="1"/>
            <x v="2"/>
            <x v="3"/>
            <x v="4"/>
            <x v="5"/>
            <x v="6"/>
            <x v="7"/>
            <x v="8"/>
            <x v="9"/>
          </reference>
        </references>
      </pivotArea>
    </format>
    <format dxfId="12">
      <pivotArea collapsedLevelsAreSubtotals="1" fieldPosition="0">
        <references count="1">
          <reference field="0" count="0"/>
        </references>
      </pivotArea>
    </format>
    <format dxfId="11">
      <pivotArea dataOnly="0" labelOnly="1" fieldPosition="0">
        <references count="1">
          <reference field="0" count="0"/>
        </references>
      </pivotArea>
    </format>
  </formats>
  <chartFormats count="10">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5"/>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6"/>
          </reference>
        </references>
      </pivotArea>
    </chartFormat>
    <chartFormat chart="0" format="9" series="1">
      <pivotArea type="data" outline="0" fieldPosition="0">
        <references count="1">
          <reference field="4294967294" count="1" selected="0">
            <x v="7"/>
          </reference>
        </references>
      </pivotArea>
    </chartFormat>
    <chartFormat chart="0" format="10" series="1">
      <pivotArea type="data" outline="0" fieldPosition="0">
        <references count="1">
          <reference field="4294967294" count="1" selected="0">
            <x v="8"/>
          </reference>
        </references>
      </pivotArea>
    </chartFormat>
    <chartFormat chart="0" format="11" series="1">
      <pivotArea type="data" outline="0" fieldPosition="0">
        <references count="1">
          <reference field="429496729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Tabela dinâmica4" cacheId="27"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1">
  <location ref="A1:C2" firstHeaderRow="0" firstDataRow="1" firstDataCol="1"/>
  <pivotFields count="5">
    <pivotField axis="axisRow" showAll="0">
      <items count="177">
        <item m="1" x="74"/>
        <item h="1" m="1" x="121"/>
        <item h="1" m="1" x="168"/>
        <item m="1" x="104"/>
        <item h="1" m="1" x="151"/>
        <item h="1" m="1" x="87"/>
        <item m="1" x="134"/>
        <item h="1" m="1" x="69"/>
        <item h="1" m="1" x="116"/>
        <item m="1" x="163"/>
        <item h="1" m="1" x="99"/>
        <item h="1" m="1" x="146"/>
        <item m="1" x="82"/>
        <item h="1" m="1" x="129"/>
        <item h="1" m="1" x="64"/>
        <item m="1" x="112"/>
        <item h="1" m="1" x="159"/>
        <item h="1" m="1" x="95"/>
        <item m="1" x="142"/>
        <item h="1" m="1" x="78"/>
        <item h="1" m="1" x="125"/>
        <item m="1" x="172"/>
        <item h="1" m="1" x="108"/>
        <item h="1" m="1" x="155"/>
        <item m="1" x="91"/>
        <item h="1" m="1" x="138"/>
        <item h="1" m="1" x="73"/>
        <item m="1" x="120"/>
        <item h="1" m="1" x="167"/>
        <item h="1" m="1" x="103"/>
        <item m="1" x="150"/>
        <item h="1" m="1" x="86"/>
        <item h="1" m="1" x="133"/>
        <item m="1" x="68"/>
        <item h="1" m="1" x="115"/>
        <item h="1" m="1" x="162"/>
        <item m="1" x="98"/>
        <item h="1" m="1" x="145"/>
        <item h="1" m="1" x="81"/>
        <item m="1" x="128"/>
        <item h="1" m="1" x="175"/>
        <item h="1" m="1" x="111"/>
        <item m="1" x="158"/>
        <item h="1" m="1" x="93"/>
        <item h="1" m="1" x="140"/>
        <item m="1" x="76"/>
        <item h="1" m="1" x="123"/>
        <item h="1" m="1" x="170"/>
        <item m="1" x="106"/>
        <item h="1" m="1" x="153"/>
        <item h="1" m="1" x="89"/>
        <item m="1" x="136"/>
        <item h="1" m="1" x="71"/>
        <item h="1" m="1" x="118"/>
        <item m="1" x="165"/>
        <item h="1" m="1" x="101"/>
        <item h="1" m="1" x="148"/>
        <item m="1" x="84"/>
        <item h="1" m="1" x="131"/>
        <item h="1" m="1" x="66"/>
        <item m="1" x="114"/>
        <item h="1" m="1" x="161"/>
        <item h="1" m="1" x="97"/>
        <item m="1" x="144"/>
        <item h="1" m="1" x="80"/>
        <item h="1" m="1" x="127"/>
        <item h="1" m="1" x="174"/>
        <item h="1" m="1" x="110"/>
        <item h="1" m="1" x="157"/>
        <item h="1" m="1" x="92"/>
        <item h="1" m="1" x="139"/>
        <item h="1" m="1" x="75"/>
        <item h="1" m="1" x="122"/>
        <item h="1" m="1" x="169"/>
        <item h="1" m="1" x="105"/>
        <item h="1" m="1" x="152"/>
        <item h="1" m="1" x="88"/>
        <item h="1" m="1" x="135"/>
        <item h="1" m="1" x="70"/>
        <item h="1" m="1" x="94"/>
        <item h="1" m="1" x="117"/>
        <item h="1" m="1" x="141"/>
        <item h="1" m="1" x="164"/>
        <item h="1" m="1" x="7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m="1" x="100"/>
        <item h="1" m="1" x="124"/>
        <item h="1" m="1" x="147"/>
        <item h="1" m="1" x="171"/>
        <item h="1" m="1" x="83"/>
        <item h="1" m="1" x="107"/>
        <item h="1" m="1" x="130"/>
        <item h="1" m="1" x="154"/>
        <item h="1" m="1" x="65"/>
        <item h="1" m="1" x="90"/>
        <item h="1" m="1" x="113"/>
        <item h="1" m="1" x="137"/>
        <item h="1" m="1" x="160"/>
        <item h="1" m="1" x="72"/>
        <item h="1" m="1" x="96"/>
        <item h="1" m="1" x="119"/>
        <item h="1" m="1" x="143"/>
        <item h="1" m="1" x="166"/>
        <item h="1" m="1" x="79"/>
        <item h="1" m="1" x="102"/>
        <item h="1" m="1" x="126"/>
        <item h="1" m="1" x="149"/>
        <item h="1" m="1" x="173"/>
        <item h="1" m="1" x="85"/>
        <item h="1" m="1" x="109"/>
        <item h="1" m="1" x="132"/>
        <item h="1" m="1" x="156"/>
        <item h="1" m="1" x="67"/>
        <item t="default"/>
      </items>
    </pivotField>
    <pivotField numFmtId="4" showAll="0"/>
    <pivotField dataField="1" numFmtId="4" showAll="0"/>
    <pivotField numFmtId="2" showAll="0"/>
    <pivotField dataField="1" numFmtId="2" showAll="0"/>
  </pivotFields>
  <rowFields count="1">
    <field x="0"/>
  </rowFields>
  <rowItems count="1">
    <i t="grand">
      <x/>
    </i>
  </rowItems>
  <colFields count="1">
    <field x="-2"/>
  </colFields>
  <colItems count="2">
    <i>
      <x/>
    </i>
    <i i="1">
      <x v="1"/>
    </i>
  </colItems>
  <dataFields count="2">
    <dataField name="Soma de Metano Recuperado" fld="2" baseField="0" baseItem="45"/>
    <dataField name="Soma de Metano Emitido" fld="4" baseField="0" baseItem="45"/>
  </dataFields>
  <chartFormats count="2">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Tabela dinâmica8" cacheId="3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
  <location ref="AE3:AO4" firstHeaderRow="0" firstDataRow="1" firstDataCol="1"/>
  <pivotFields count="11">
    <pivotField axis="axisRow" showAll="0" sortType="ascending">
      <items count="21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m="1" x="111"/>
        <item h="1" m="1" x="207"/>
        <item m="1" x="174"/>
        <item h="1" m="1" x="141"/>
        <item m="1" x="108"/>
        <item h="1" m="1" x="204"/>
        <item m="1" x="171"/>
        <item h="1" m="1" x="138"/>
        <item m="1" x="105"/>
        <item h="1" m="1" x="201"/>
        <item m="1" x="168"/>
        <item h="1" m="1" x="135"/>
        <item m="1" x="102"/>
        <item h="1" m="1" x="198"/>
        <item m="1" x="165"/>
        <item h="1" m="1" x="132"/>
        <item m="1" x="99"/>
        <item h="1" m="1" x="195"/>
        <item m="1" x="162"/>
        <item h="1" m="1" x="129"/>
        <item m="1" x="96"/>
        <item h="1" m="1" x="192"/>
        <item m="1" x="159"/>
        <item h="1" m="1" x="126"/>
        <item m="1" x="93"/>
        <item h="1" m="1" x="189"/>
        <item m="1" x="156"/>
        <item h="1" m="1" x="124"/>
        <item m="1" x="91"/>
        <item h="1" m="1" x="187"/>
        <item m="1" x="154"/>
        <item h="1" m="1" x="122"/>
        <item m="1" x="89"/>
        <item h="1" m="1" x="185"/>
        <item m="1" x="152"/>
        <item h="1" m="1" x="120"/>
        <item m="1" x="87"/>
        <item h="1" m="1" x="183"/>
        <item m="1" x="150"/>
        <item h="1" m="1" x="118"/>
        <item m="1" x="85"/>
        <item h="1" m="1" x="181"/>
        <item m="1" x="148"/>
        <item h="1" m="1" x="116"/>
        <item m="1" x="83"/>
        <item h="1" m="1" x="179"/>
        <item m="1" x="146"/>
        <item h="1" m="1" x="114"/>
        <item m="1" x="81"/>
        <item h="1" m="1" x="177"/>
        <item m="1" x="144"/>
        <item h="1" m="1" x="112"/>
        <item m="1" x="208"/>
        <item h="1" m="1" x="175"/>
        <item m="1" x="142"/>
        <item h="1" m="1" x="109"/>
        <item m="1" x="205"/>
        <item h="1" m="1" x="172"/>
        <item m="1" x="139"/>
        <item h="1" m="1" x="106"/>
        <item m="1" x="202"/>
        <item h="1" m="1" x="169"/>
        <item m="1" x="136"/>
        <item h="1" m="1" x="103"/>
        <item m="1" x="199"/>
        <item h="1" m="1" x="166"/>
        <item m="1" x="133"/>
        <item h="1" m="1" x="100"/>
        <item m="1" x="196"/>
        <item h="1" m="1" x="163"/>
        <item m="1" x="130"/>
        <item h="1" m="1" x="97"/>
        <item h="1" m="1" x="193"/>
        <item h="1" m="1" x="160"/>
        <item h="1" m="1" x="127"/>
        <item h="1" m="1" x="94"/>
        <item h="1" m="1" x="190"/>
        <item h="1" m="1" x="157"/>
        <item h="1" m="1" x="125"/>
        <item h="1" m="1" x="176"/>
        <item h="1" m="1" x="92"/>
        <item h="1" m="1" x="143"/>
        <item h="1" m="1" x="188"/>
        <item h="1" m="1" x="110"/>
        <item h="1" m="1" x="155"/>
        <item h="1" m="1" x="206"/>
        <item h="1" m="1" x="123"/>
        <item h="1" m="1" x="173"/>
        <item h="1" m="1" x="90"/>
        <item h="1" m="1" x="140"/>
        <item h="1" m="1" x="186"/>
        <item h="1" m="1" x="107"/>
        <item h="1" m="1" x="153"/>
        <item h="1" m="1" x="203"/>
        <item h="1" m="1" x="121"/>
        <item h="1" m="1" x="170"/>
        <item h="1" m="1" x="88"/>
        <item h="1" m="1" x="137"/>
        <item h="1" m="1" x="184"/>
        <item h="1" m="1" x="104"/>
        <item h="1" m="1" x="151"/>
        <item h="1" m="1" x="200"/>
        <item h="1" m="1" x="119"/>
        <item h="1" m="1" x="167"/>
        <item h="1" m="1" x="86"/>
        <item h="1" m="1" x="134"/>
        <item h="1" m="1" x="182"/>
        <item h="1" m="1" x="101"/>
        <item h="1" m="1" x="149"/>
        <item h="1" m="1" x="197"/>
        <item h="1" m="1" x="117"/>
        <item h="1" m="1" x="164"/>
        <item h="1" m="1" x="84"/>
        <item h="1" m="1" x="131"/>
        <item h="1" m="1" x="180"/>
        <item h="1" m="1" x="98"/>
        <item h="1" m="1" x="147"/>
        <item h="1" m="1" x="194"/>
        <item h="1" m="1" x="115"/>
        <item h="1" m="1" x="161"/>
        <item h="1" m="1" x="82"/>
        <item h="1" m="1" x="128"/>
        <item h="1" m="1" x="178"/>
        <item h="1" m="1" x="95"/>
        <item h="1" m="1" x="145"/>
        <item h="1" m="1" x="191"/>
        <item h="1" m="1" x="113"/>
        <item h="1" m="1" x="158"/>
        <item h="1" m="1" x="209"/>
        <item t="default"/>
      </items>
    </pivotField>
    <pivotField dataField="1" numFmtId="11" showAll="0"/>
    <pivotField dataField="1" numFmtId="167" showAll="0"/>
    <pivotField dataField="1" numFmtId="11" showAll="0"/>
    <pivotField dataField="1" numFmtId="167" showAll="0"/>
    <pivotField dataField="1" numFmtId="11" showAll="0"/>
    <pivotField dataField="1" numFmtId="167" showAll="0"/>
    <pivotField dataField="1" numFmtId="11" showAll="0"/>
    <pivotField dataField="1" numFmtId="167" showAll="0"/>
    <pivotField dataField="1" numFmtId="11" showAll="0"/>
    <pivotField dataField="1" numFmtId="167" showAll="0"/>
  </pivotFields>
  <rowFields count="1">
    <field x="0"/>
  </rowFields>
  <rowItems count="1">
    <i t="grand">
      <x/>
    </i>
  </rowItems>
  <colFields count="1">
    <field x="-2"/>
  </colFields>
  <colItems count="10">
    <i>
      <x/>
    </i>
    <i i="1">
      <x v="1"/>
    </i>
    <i i="2">
      <x v="2"/>
    </i>
    <i i="3">
      <x v="3"/>
    </i>
    <i i="4">
      <x v="4"/>
    </i>
    <i i="5">
      <x v="5"/>
    </i>
    <i i="6">
      <x v="6"/>
    </i>
    <i i="7">
      <x v="7"/>
    </i>
    <i i="8">
      <x v="8"/>
    </i>
    <i i="9">
      <x v="9"/>
    </i>
  </colItems>
  <dataFields count="10">
    <dataField name="Lixão [Gg]" fld="1" baseField="0" baseItem="2876160"/>
    <dataField name="Aterro Controlado [Gg]" fld="3" baseField="0" baseItem="2876160"/>
    <dataField name="Aterro Sanitário [Gg]" fld="5" baseField="0" baseItem="2876160"/>
    <dataField name="Sem Correspondência [Gg]" fld="7" baseField="0" baseItem="2876160"/>
    <dataField name="Não Coletado [Gg]" fld="9" baseField="0" baseItem="2876160"/>
    <dataField name="Lixão [%]" fld="2" baseField="0" baseItem="2876160"/>
    <dataField name="Aterro Controlado [%]" fld="4" baseField="0" baseItem="2876160"/>
    <dataField name="Aterro Sanitário [%]" fld="6" baseField="0" baseItem="2876160"/>
    <dataField name="Não Coletado [%]" fld="10" baseField="0" baseItem="2876160"/>
    <dataField name="Sem Correspondência [%]" fld="8" baseField="0" baseItem="2876160"/>
  </dataFields>
  <formats count="1">
    <format dxfId="0">
      <pivotArea collapsedLevelsAreSubtotals="1" fieldPosition="0">
        <references count="2">
          <reference field="4294967294" count="1" selected="0">
            <x v="0"/>
          </reference>
          <reference field="0" count="0"/>
        </references>
      </pivotArea>
    </format>
  </formats>
  <chartFormats count="10">
    <chartFormat chart="0" format="41" series="1">
      <pivotArea type="data" outline="0" fieldPosition="0">
        <references count="1">
          <reference field="4294967294" count="1" selected="0">
            <x v="0"/>
          </reference>
        </references>
      </pivotArea>
    </chartFormat>
    <chartFormat chart="0" format="42" series="1">
      <pivotArea type="data" outline="0" fieldPosition="0">
        <references count="1">
          <reference field="4294967294" count="1" selected="0">
            <x v="1"/>
          </reference>
        </references>
      </pivotArea>
    </chartFormat>
    <chartFormat chart="0" format="43" series="1">
      <pivotArea type="data" outline="0" fieldPosition="0">
        <references count="1">
          <reference field="4294967294" count="1" selected="0">
            <x v="2"/>
          </reference>
        </references>
      </pivotArea>
    </chartFormat>
    <chartFormat chart="0" format="44" series="1">
      <pivotArea type="data" outline="0" fieldPosition="0">
        <references count="1">
          <reference field="4294967294" count="1" selected="0">
            <x v="3"/>
          </reference>
        </references>
      </pivotArea>
    </chartFormat>
    <chartFormat chart="0" format="45" series="1">
      <pivotArea type="data" outline="0" fieldPosition="0">
        <references count="1">
          <reference field="4294967294" count="1" selected="0">
            <x v="4"/>
          </reference>
        </references>
      </pivotArea>
    </chartFormat>
    <chartFormat chart="0" format="46" series="1">
      <pivotArea type="data" outline="0" fieldPosition="0">
        <references count="1">
          <reference field="4294967294" count="1" selected="0">
            <x v="5"/>
          </reference>
        </references>
      </pivotArea>
    </chartFormat>
    <chartFormat chart="0" format="47" series="1">
      <pivotArea type="data" outline="0" fieldPosition="0">
        <references count="1">
          <reference field="4294967294" count="1" selected="0">
            <x v="6"/>
          </reference>
        </references>
      </pivotArea>
    </chartFormat>
    <chartFormat chart="0" format="48" series="1">
      <pivotArea type="data" outline="0" fieldPosition="0">
        <references count="1">
          <reference field="4294967294" count="1" selected="0">
            <x v="7"/>
          </reference>
        </references>
      </pivotArea>
    </chartFormat>
    <chartFormat chart="0" format="49" series="1">
      <pivotArea type="data" outline="0" fieldPosition="0">
        <references count="1">
          <reference field="4294967294" count="1" selected="0">
            <x v="8"/>
          </reference>
        </references>
      </pivotArea>
    </chartFormat>
    <chartFormat chart="0" format="50" series="1">
      <pivotArea type="data" outline="0" fieldPosition="0">
        <references count="1">
          <reference field="429496729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Tabela dinâmica2" cacheId="33"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2">
  <location ref="E1:E2" firstHeaderRow="1" firstDataRow="1" firstDataCol="1"/>
  <pivotFields count="6">
    <pivotField axis="axisRow" showAll="0">
      <items count="177">
        <item m="1" x="74"/>
        <item h="1" m="1" x="121"/>
        <item m="1" x="168"/>
        <item h="1" m="1" x="104"/>
        <item m="1" x="151"/>
        <item h="1" m="1" x="87"/>
        <item m="1" x="134"/>
        <item h="1" m="1" x="69"/>
        <item m="1" x="116"/>
        <item h="1" m="1" x="163"/>
        <item m="1" x="99"/>
        <item h="1" m="1" x="146"/>
        <item m="1" x="82"/>
        <item h="1" m="1" x="129"/>
        <item m="1" x="64"/>
        <item h="1" m="1" x="112"/>
        <item m="1" x="159"/>
        <item h="1" m="1" x="95"/>
        <item m="1" x="142"/>
        <item h="1" m="1" x="78"/>
        <item m="1" x="125"/>
        <item h="1" m="1" x="172"/>
        <item m="1" x="108"/>
        <item h="1" m="1" x="155"/>
        <item m="1" x="91"/>
        <item h="1" m="1" x="138"/>
        <item m="1" x="73"/>
        <item h="1" m="1" x="120"/>
        <item m="1" x="167"/>
        <item h="1" m="1" x="103"/>
        <item m="1" x="150"/>
        <item h="1" m="1" x="86"/>
        <item m="1" x="133"/>
        <item h="1" m="1" x="68"/>
        <item m="1" x="115"/>
        <item h="1" m="1" x="162"/>
        <item m="1" x="98"/>
        <item h="1" m="1" x="145"/>
        <item m="1" x="81"/>
        <item h="1" m="1" x="128"/>
        <item m="1" x="175"/>
        <item h="1" m="1" x="111"/>
        <item m="1" x="158"/>
        <item h="1" m="1" x="93"/>
        <item m="1" x="140"/>
        <item h="1" m="1" x="76"/>
        <item m="1" x="123"/>
        <item h="1" m="1" x="170"/>
        <item m="1" x="106"/>
        <item h="1" m="1" x="153"/>
        <item m="1" x="89"/>
        <item h="1" m="1" x="136"/>
        <item m="1" x="71"/>
        <item h="1" m="1" x="118"/>
        <item m="1" x="165"/>
        <item h="1" m="1" x="101"/>
        <item m="1" x="148"/>
        <item h="1" m="1" x="84"/>
        <item m="1" x="131"/>
        <item h="1" m="1" x="66"/>
        <item m="1" x="114"/>
        <item h="1" m="1" x="161"/>
        <item m="1" x="97"/>
        <item h="1" m="1" x="144"/>
        <item m="1" x="80"/>
        <item h="1" m="1" x="127"/>
        <item m="1" x="174"/>
        <item h="1" m="1" x="110"/>
        <item m="1" x="157"/>
        <item h="1" m="1" x="92"/>
        <item m="1" x="139"/>
        <item h="1" m="1" x="75"/>
        <item h="1" m="1" x="122"/>
        <item h="1" m="1" x="169"/>
        <item h="1" m="1" x="105"/>
        <item h="1" m="1" x="152"/>
        <item h="1" m="1" x="88"/>
        <item h="1" m="1" x="135"/>
        <item h="1" m="1" x="70"/>
        <item h="1" m="1" x="94"/>
        <item h="1" m="1" x="117"/>
        <item h="1" m="1" x="141"/>
        <item h="1" m="1" x="164"/>
        <item h="1" m="1" x="7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m="1" x="100"/>
        <item h="1" m="1" x="124"/>
        <item h="1" m="1" x="147"/>
        <item h="1" m="1" x="171"/>
        <item h="1" m="1" x="83"/>
        <item h="1" m="1" x="107"/>
        <item h="1" m="1" x="130"/>
        <item h="1" m="1" x="154"/>
        <item h="1" m="1" x="65"/>
        <item h="1" m="1" x="90"/>
        <item h="1" m="1" x="113"/>
        <item h="1" m="1" x="137"/>
        <item h="1" m="1" x="160"/>
        <item h="1" m="1" x="72"/>
        <item h="1" m="1" x="96"/>
        <item h="1" m="1" x="119"/>
        <item h="1" m="1" x="143"/>
        <item h="1" m="1" x="166"/>
        <item h="1" m="1" x="79"/>
        <item h="1" m="1" x="102"/>
        <item h="1" m="1" x="126"/>
        <item h="1" m="1" x="149"/>
        <item h="1" m="1" x="173"/>
        <item h="1" m="1" x="85"/>
        <item h="1" m="1" x="109"/>
        <item h="1" m="1" x="132"/>
        <item h="1" m="1" x="156"/>
        <item h="1" m="1" x="67"/>
        <item t="default"/>
      </items>
    </pivotField>
    <pivotField showAll="0"/>
    <pivotField showAll="0"/>
    <pivotField showAll="0"/>
    <pivotField showAll="0"/>
    <pivotField showAll="0"/>
  </pivotFields>
  <rowFields count="1">
    <field x="0"/>
  </rowFields>
  <rowItems count="1">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Tabela dinâmica7" cacheId="36"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1">
  <location ref="U1:AA2" firstHeaderRow="0" firstDataRow="1" firstDataCol="1"/>
  <pivotFields count="12">
    <pivotField name="Ano" axis="axisRow" showAll="0">
      <items count="178">
        <item m="1" x="75"/>
        <item h="1" m="1" x="122"/>
        <item m="1" x="169"/>
        <item h="1" m="1" x="105"/>
        <item m="1" x="152"/>
        <item h="1" m="1" x="88"/>
        <item m="1" x="135"/>
        <item h="1" m="1" x="70"/>
        <item m="1" x="117"/>
        <item h="1" m="1" x="164"/>
        <item m="1" x="100"/>
        <item h="1" m="1" x="147"/>
        <item m="1" x="83"/>
        <item h="1" m="1" x="130"/>
        <item m="1" x="65"/>
        <item h="1" m="1" x="113"/>
        <item m="1" x="160"/>
        <item h="1" m="1" x="96"/>
        <item m="1" x="143"/>
        <item h="1" m="1" x="79"/>
        <item m="1" x="126"/>
        <item h="1" m="1" x="173"/>
        <item m="1" x="109"/>
        <item h="1" m="1" x="156"/>
        <item m="1" x="92"/>
        <item h="1" m="1" x="139"/>
        <item m="1" x="74"/>
        <item h="1" m="1" x="121"/>
        <item m="1" x="168"/>
        <item h="1" m="1" x="104"/>
        <item m="1" x="151"/>
        <item h="1" m="1" x="87"/>
        <item m="1" x="134"/>
        <item h="1" m="1" x="69"/>
        <item m="1" x="116"/>
        <item h="1" m="1" x="163"/>
        <item m="1" x="99"/>
        <item h="1" m="1" x="146"/>
        <item m="1" x="82"/>
        <item h="1" m="1" x="129"/>
        <item m="1" x="176"/>
        <item h="1" m="1" x="112"/>
        <item m="1" x="159"/>
        <item h="1" m="1" x="94"/>
        <item m="1" x="141"/>
        <item h="1" m="1" x="77"/>
        <item m="1" x="124"/>
        <item h="1" m="1" x="171"/>
        <item m="1" x="107"/>
        <item h="1" m="1" x="154"/>
        <item m="1" x="90"/>
        <item h="1" m="1" x="137"/>
        <item m="1" x="72"/>
        <item h="1" m="1" x="119"/>
        <item m="1" x="166"/>
        <item h="1" m="1" x="102"/>
        <item m="1" x="149"/>
        <item h="1" m="1" x="85"/>
        <item m="1" x="132"/>
        <item h="1" m="1" x="67"/>
        <item m="1" x="115"/>
        <item h="1" m="1" x="162"/>
        <item m="1" x="98"/>
        <item h="1" m="1" x="145"/>
        <item h="1" x="0"/>
        <item m="1" x="81"/>
        <item h="1" m="1" x="128"/>
        <item m="1" x="175"/>
        <item h="1" m="1" x="111"/>
        <item m="1" x="158"/>
        <item h="1" m="1" x="93"/>
        <item m="1" x="140"/>
        <item h="1" m="1" x="76"/>
        <item h="1" m="1" x="123"/>
        <item h="1" m="1" x="170"/>
        <item h="1" m="1" x="106"/>
        <item h="1" m="1" x="153"/>
        <item h="1" m="1" x="89"/>
        <item h="1" m="1" x="136"/>
        <item h="1" m="1" x="71"/>
        <item h="1" m="1" x="95"/>
        <item h="1" m="1" x="118"/>
        <item h="1" m="1" x="142"/>
        <item h="1" m="1" x="165"/>
        <item h="1" m="1" x="78"/>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m="1" x="101"/>
        <item h="1" m="1" x="125"/>
        <item h="1" m="1" x="148"/>
        <item h="1" m="1" x="172"/>
        <item h="1" m="1" x="84"/>
        <item h="1" m="1" x="108"/>
        <item h="1" m="1" x="131"/>
        <item h="1" m="1" x="155"/>
        <item h="1" m="1" x="66"/>
        <item h="1" m="1" x="91"/>
        <item h="1" m="1" x="114"/>
        <item h="1" m="1" x="138"/>
        <item h="1" m="1" x="161"/>
        <item h="1" m="1" x="73"/>
        <item h="1" m="1" x="97"/>
        <item h="1" m="1" x="120"/>
        <item h="1" m="1" x="144"/>
        <item h="1" m="1" x="167"/>
        <item h="1" m="1" x="80"/>
        <item h="1" m="1" x="103"/>
        <item h="1" m="1" x="127"/>
        <item h="1" m="1" x="150"/>
        <item h="1" m="1" x="174"/>
        <item h="1" m="1" x="86"/>
        <item h="1" m="1" x="110"/>
        <item h="1" m="1" x="133"/>
        <item h="1" m="1" x="157"/>
        <item h="1" m="1" x="68"/>
        <item t="default"/>
      </items>
    </pivotField>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s>
  <rowFields count="1">
    <field x="0"/>
  </rowFields>
  <rowItems count="1">
    <i t="grand">
      <x/>
    </i>
  </rowItems>
  <colFields count="1">
    <field x="-2"/>
  </colFields>
  <colItems count="6">
    <i>
      <x/>
    </i>
    <i i="1">
      <x v="1"/>
    </i>
    <i i="2">
      <x v="2"/>
    </i>
    <i i="3">
      <x v="3"/>
    </i>
    <i i="4">
      <x v="4"/>
    </i>
    <i i="5">
      <x v="5"/>
    </i>
  </colItems>
  <dataFields count="6">
    <dataField name="Resíduos Orgânicos" fld="5" baseField="0" baseItem="1368896" numFmtId="10"/>
    <dataField name="Resíduos de Poda/Jardim" fld="6" baseField="0" baseItem="1368896"/>
    <dataField name="Papel" fld="7" baseField="0" baseItem="1368896"/>
    <dataField name="Madeira" fld="8" baseField="0" baseItem="1368896"/>
    <dataField name="Têxtil (Roupas)" fld="9" baseField="0" baseItem="1368896"/>
    <dataField name="Fraldas" fld="10" baseField="0" baseItem="1302944"/>
  </dataFields>
  <chartFormats count="6">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 chart="0" format="10" series="1">
      <pivotArea type="data" outline="0" fieldPosition="0">
        <references count="1">
          <reference field="4294967294" count="1" selected="0">
            <x v="2"/>
          </reference>
        </references>
      </pivotArea>
    </chartFormat>
    <chartFormat chart="0" format="11" series="1">
      <pivotArea type="data" outline="0" fieldPosition="0">
        <references count="1">
          <reference field="4294967294" count="1" selected="0">
            <x v="3"/>
          </reference>
        </references>
      </pivotArea>
    </chartFormat>
    <chartFormat chart="0" format="12" series="1">
      <pivotArea type="data" outline="0" fieldPosition="0">
        <references count="1">
          <reference field="4294967294" count="1" selected="0">
            <x v="4"/>
          </reference>
        </references>
      </pivotArea>
    </chartFormat>
    <chartFormat chart="0" format="13"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A1:L2" totalsRowShown="0">
  <autoFilter ref="A1:L2" xr:uid="{00000000-0009-0000-0100-000001000000}"/>
  <tableColumns count="12">
    <tableColumn id="1" xr3:uid="{00000000-0010-0000-0000-000001000000}" name="Year"/>
    <tableColumn id="2" xr3:uid="{00000000-0010-0000-0000-000002000000}" name="Population"/>
    <tableColumn id="3" xr3:uid="{00000000-0010-0000-0000-000003000000}" name="Waste per capita"/>
    <tableColumn id="4" xr3:uid="{00000000-0010-0000-0000-000004000000}" name="Total MSW"/>
    <tableColumn id="5" xr3:uid="{00000000-0010-0000-0000-000005000000}" name="% to SWDS"/>
    <tableColumn id="6" xr3:uid="{00000000-0010-0000-0000-000006000000}" name="Food"/>
    <tableColumn id="7" xr3:uid="{00000000-0010-0000-0000-000007000000}" name="Garden"/>
    <tableColumn id="8" xr3:uid="{00000000-0010-0000-0000-000008000000}" name="Paper"/>
    <tableColumn id="9" xr3:uid="{00000000-0010-0000-0000-000009000000}" name="Wood"/>
    <tableColumn id="10" xr3:uid="{00000000-0010-0000-0000-00000A000000}" name="Textile"/>
    <tableColumn id="11" xr3:uid="{00000000-0010-0000-0000-00000B000000}" name="Nappies"/>
    <tableColumn id="12" xr3:uid="{00000000-0010-0000-0000-00000C000000}" name="Plastics, other inert"/>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4.xml"/><Relationship Id="rId4"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5.xml"/><Relationship Id="rId5" Type="http://schemas.openxmlformats.org/officeDocument/2006/relationships/printerSettings" Target="../printerSettings/printerSettings7.bin"/><Relationship Id="rId4"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drawing" Target="../drawings/drawing9.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drawing" Target="../drawings/drawing11.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drawing" Target="../drawings/drawing12.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5.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drawing" Target="../drawings/drawing20.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7.vml"/><Relationship Id="rId1" Type="http://schemas.openxmlformats.org/officeDocument/2006/relationships/drawing" Target="../drawings/drawing21.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drawing" Target="../drawings/drawing23.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0.vml"/><Relationship Id="rId1" Type="http://schemas.openxmlformats.org/officeDocument/2006/relationships/drawing" Target="../drawings/drawing24.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drawing" Target="../drawings/drawing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tabColor rgb="FF99CCFF"/>
  </sheetPr>
  <dimension ref="A1:Z1000"/>
  <sheetViews>
    <sheetView topLeftCell="H1" workbookViewId="0">
      <selection activeCell="I8" sqref="B6:I8"/>
    </sheetView>
  </sheetViews>
  <sheetFormatPr defaultColWidth="14.44140625" defaultRowHeight="15" customHeight="1" x14ac:dyDescent="0.25"/>
  <cols>
    <col min="1" max="1" width="1.88671875" customWidth="1"/>
    <col min="2" max="7" width="11.44140625" customWidth="1"/>
    <col min="8" max="8" width="18.109375" customWidth="1"/>
    <col min="9" max="19" width="11.44140625" customWidth="1"/>
    <col min="20" max="26" width="8" customWidth="1"/>
  </cols>
  <sheetData>
    <row r="1" spans="1:26" ht="12.75" customHeight="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row>
    <row r="2" spans="1:26" ht="12.75" customHeight="1" x14ac:dyDescent="0.25">
      <c r="A2" s="146"/>
      <c r="B2" s="146"/>
      <c r="C2" s="146"/>
      <c r="D2" s="146"/>
      <c r="E2" s="146"/>
      <c r="F2" s="146"/>
      <c r="G2" s="146"/>
      <c r="H2" s="146"/>
      <c r="I2" s="146"/>
      <c r="J2" s="146"/>
      <c r="K2" s="146"/>
      <c r="L2" s="146"/>
      <c r="M2" s="146"/>
      <c r="N2" s="146"/>
      <c r="O2" s="146"/>
      <c r="P2" s="146"/>
      <c r="Q2" s="146"/>
      <c r="R2" s="146"/>
      <c r="S2" s="146"/>
      <c r="T2" s="146"/>
      <c r="U2" s="146"/>
      <c r="V2" s="146"/>
      <c r="W2" s="146"/>
      <c r="X2" s="146"/>
      <c r="Y2" s="146"/>
      <c r="Z2" s="146"/>
    </row>
    <row r="3" spans="1:26" ht="12.75" customHeight="1" x14ac:dyDescent="0.25">
      <c r="A3" s="146"/>
      <c r="B3" s="146"/>
      <c r="C3" s="146"/>
      <c r="D3" s="146"/>
      <c r="E3" s="146"/>
      <c r="F3" s="146"/>
      <c r="G3" s="146"/>
      <c r="H3" s="146"/>
      <c r="I3" s="146"/>
      <c r="J3" s="146"/>
      <c r="K3" s="146"/>
      <c r="L3" s="146"/>
      <c r="M3" s="146"/>
      <c r="N3" s="146"/>
      <c r="O3" s="146"/>
      <c r="P3" s="146"/>
      <c r="Q3" s="146"/>
      <c r="R3" s="146"/>
      <c r="S3" s="146"/>
      <c r="T3" s="146"/>
      <c r="U3" s="146"/>
      <c r="V3" s="146"/>
      <c r="W3" s="146"/>
      <c r="X3" s="146"/>
      <c r="Y3" s="146"/>
      <c r="Z3" s="146"/>
    </row>
    <row r="4" spans="1:26" ht="12.75" customHeight="1" x14ac:dyDescent="0.25">
      <c r="A4" s="146"/>
      <c r="B4" s="146"/>
      <c r="C4" s="146"/>
      <c r="D4" s="146"/>
      <c r="E4" s="146"/>
      <c r="F4" s="146"/>
      <c r="G4" s="146"/>
      <c r="H4" s="146"/>
      <c r="I4" s="146"/>
      <c r="J4" s="146"/>
      <c r="K4" s="146"/>
      <c r="L4" s="146"/>
      <c r="M4" s="146"/>
      <c r="N4" s="146"/>
      <c r="O4" s="146"/>
      <c r="P4" s="146"/>
      <c r="Q4" s="146"/>
      <c r="R4" s="146"/>
      <c r="S4" s="146"/>
      <c r="T4" s="146"/>
      <c r="U4" s="146"/>
      <c r="V4" s="146"/>
      <c r="W4" s="146"/>
      <c r="X4" s="146"/>
      <c r="Y4" s="146"/>
      <c r="Z4" s="146"/>
    </row>
    <row r="5" spans="1:26" ht="12.75" customHeight="1" x14ac:dyDescent="0.25">
      <c r="A5" s="146"/>
      <c r="B5" s="146"/>
      <c r="C5" s="146"/>
      <c r="D5" s="146"/>
      <c r="E5" s="146"/>
      <c r="F5" s="146"/>
      <c r="G5" s="146"/>
      <c r="H5" s="146"/>
      <c r="I5" s="146"/>
      <c r="J5" s="146"/>
      <c r="K5" s="146"/>
      <c r="L5" s="146"/>
      <c r="M5" s="146"/>
      <c r="N5" s="146"/>
      <c r="O5" s="146"/>
      <c r="P5" s="146"/>
      <c r="Q5" s="146"/>
      <c r="R5" s="146"/>
      <c r="S5" s="146"/>
      <c r="T5" s="146"/>
      <c r="U5" s="146"/>
      <c r="V5" s="146"/>
      <c r="W5" s="146"/>
      <c r="X5" s="146"/>
      <c r="Y5" s="146"/>
      <c r="Z5" s="146"/>
    </row>
    <row r="6" spans="1:26" ht="12.75" customHeight="1" x14ac:dyDescent="0.25">
      <c r="A6" s="146"/>
      <c r="B6" s="146"/>
      <c r="C6" s="146"/>
      <c r="D6" s="146"/>
      <c r="E6" s="146"/>
      <c r="F6" s="146"/>
      <c r="G6" s="146"/>
      <c r="H6" s="146"/>
      <c r="I6" s="146"/>
      <c r="J6" s="146"/>
      <c r="K6" s="146"/>
      <c r="L6" s="146"/>
      <c r="M6" s="146"/>
      <c r="N6" s="146"/>
      <c r="O6" s="146"/>
      <c r="P6" s="146"/>
      <c r="Q6" s="146"/>
      <c r="R6" s="146"/>
      <c r="S6" s="146"/>
      <c r="T6" s="146"/>
      <c r="U6" s="146"/>
      <c r="V6" s="146"/>
      <c r="W6" s="146"/>
      <c r="X6" s="146"/>
      <c r="Y6" s="146"/>
      <c r="Z6" s="146"/>
    </row>
    <row r="7" spans="1:26" ht="18" customHeight="1" x14ac:dyDescent="0.3">
      <c r="A7" s="146"/>
      <c r="B7" s="800" t="s">
        <v>66</v>
      </c>
      <c r="C7" s="801"/>
      <c r="D7" s="801"/>
      <c r="E7" s="801"/>
      <c r="F7" s="801"/>
      <c r="G7" s="801"/>
      <c r="H7" s="801"/>
      <c r="I7" s="802"/>
      <c r="J7" s="147"/>
      <c r="K7" s="147"/>
      <c r="L7" s="146"/>
      <c r="M7" s="146"/>
      <c r="N7" s="146"/>
      <c r="O7" s="146"/>
      <c r="P7" s="146"/>
      <c r="Q7" s="146"/>
      <c r="R7" s="146"/>
      <c r="S7" s="146"/>
      <c r="T7" s="146"/>
      <c r="U7" s="146"/>
      <c r="V7" s="146"/>
      <c r="W7" s="146"/>
      <c r="X7" s="146"/>
      <c r="Y7" s="146"/>
      <c r="Z7" s="146"/>
    </row>
    <row r="8" spans="1:26" ht="12.75" customHeight="1" x14ac:dyDescent="0.25">
      <c r="A8" s="148"/>
      <c r="B8" s="146"/>
      <c r="C8" s="146"/>
      <c r="D8" s="146"/>
      <c r="E8" s="146"/>
      <c r="F8" s="146"/>
      <c r="G8" s="146"/>
      <c r="H8" s="146"/>
      <c r="I8" s="146"/>
      <c r="J8" s="146"/>
      <c r="K8" s="146"/>
      <c r="L8" s="148"/>
      <c r="M8" s="148"/>
      <c r="N8" s="148"/>
      <c r="O8" s="148"/>
      <c r="P8" s="148"/>
      <c r="Q8" s="148"/>
      <c r="R8" s="148"/>
      <c r="S8" s="148"/>
      <c r="T8" s="148"/>
      <c r="U8" s="148"/>
      <c r="V8" s="148"/>
      <c r="W8" s="148"/>
      <c r="X8" s="148"/>
      <c r="Y8" s="148"/>
      <c r="Z8" s="148"/>
    </row>
    <row r="9" spans="1:26" ht="43.5" customHeight="1" x14ac:dyDescent="0.25">
      <c r="A9" s="146"/>
      <c r="B9" s="803" t="s">
        <v>67</v>
      </c>
      <c r="C9" s="801"/>
      <c r="D9" s="801"/>
      <c r="E9" s="801"/>
      <c r="F9" s="801"/>
      <c r="G9" s="801"/>
      <c r="H9" s="801"/>
      <c r="I9" s="802"/>
      <c r="J9" s="149"/>
      <c r="K9" s="149"/>
      <c r="L9" s="146"/>
      <c r="M9" s="146"/>
      <c r="N9" s="146"/>
      <c r="O9" s="146"/>
      <c r="P9" s="146"/>
      <c r="Q9" s="146"/>
      <c r="R9" s="146"/>
      <c r="S9" s="146"/>
      <c r="T9" s="146"/>
      <c r="U9" s="146"/>
      <c r="V9" s="146"/>
      <c r="W9" s="146"/>
      <c r="X9" s="146"/>
      <c r="Y9" s="146"/>
      <c r="Z9" s="146"/>
    </row>
    <row r="10" spans="1:26" ht="14.25" customHeight="1" x14ac:dyDescent="0.25">
      <c r="A10" s="146"/>
      <c r="B10" s="146"/>
      <c r="C10" s="146"/>
      <c r="D10" s="146"/>
      <c r="E10" s="146"/>
      <c r="F10" s="146"/>
      <c r="G10" s="146"/>
      <c r="H10" s="146"/>
      <c r="I10" s="146" t="s">
        <v>68</v>
      </c>
      <c r="J10" s="146"/>
      <c r="K10" s="146"/>
      <c r="L10" s="146"/>
      <c r="M10" s="146"/>
      <c r="N10" s="146"/>
      <c r="O10" s="146"/>
      <c r="P10" s="146"/>
      <c r="Q10" s="146"/>
      <c r="R10" s="146"/>
      <c r="S10" s="146"/>
      <c r="T10" s="146"/>
      <c r="U10" s="146"/>
      <c r="V10" s="146"/>
      <c r="W10" s="146"/>
      <c r="X10" s="146"/>
      <c r="Y10" s="146"/>
      <c r="Z10" s="146"/>
    </row>
    <row r="11" spans="1:26" ht="6.75" customHeight="1"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row>
    <row r="12" spans="1:26" ht="12.75" customHeight="1"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row>
    <row r="13" spans="1:26" ht="12.75" customHeight="1"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row>
    <row r="14" spans="1:26" ht="12.75" customHeight="1"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row>
    <row r="15" spans="1:26" ht="12.75" customHeight="1"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row>
    <row r="16" spans="1:26" ht="12.75" customHeight="1"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row>
    <row r="17" spans="1:26" ht="12.75" customHeight="1"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row>
    <row r="18" spans="1:26" ht="12.75" customHeight="1"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row>
    <row r="19" spans="1:26" ht="12.75" customHeight="1"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row>
    <row r="20" spans="1:26" ht="12.75" customHeight="1"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row>
    <row r="21" spans="1:26" ht="12.75" customHeight="1"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row>
    <row r="22" spans="1:26" ht="12.75" customHeight="1"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row>
    <row r="23" spans="1:26" ht="12.75" customHeight="1"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row>
    <row r="24" spans="1:26" ht="12.75" customHeight="1"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row>
    <row r="25" spans="1:26" ht="12.75" customHeight="1"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row>
    <row r="26" spans="1:26" ht="12.75" customHeight="1"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row>
    <row r="27" spans="1:26" ht="12.75" customHeight="1"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row>
    <row r="28" spans="1:26" ht="12.75" customHeight="1"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row>
    <row r="29" spans="1:26" ht="12.75" customHeight="1"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row>
    <row r="30" spans="1:26" ht="12.75" customHeight="1"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row>
    <row r="31" spans="1:26" ht="12.75" customHeight="1"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row>
    <row r="32" spans="1:26" ht="12.75" customHeight="1"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row>
    <row r="33" spans="1:26" ht="12.75" customHeight="1"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row>
    <row r="34" spans="1:26" ht="12.75" customHeight="1"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row>
    <row r="35" spans="1:26" ht="12.75" customHeight="1"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row>
    <row r="36" spans="1:26" ht="12.75" customHeight="1"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row>
    <row r="37" spans="1:26" ht="12.75" customHeight="1"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row>
    <row r="38" spans="1:26" ht="12.75" customHeight="1"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row>
    <row r="39" spans="1:26" ht="12.75" customHeight="1"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row>
    <row r="40" spans="1:26" ht="12.75" customHeight="1"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row>
    <row r="41" spans="1:26" ht="12.75" customHeight="1"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row>
    <row r="42" spans="1:26" ht="12.75" customHeight="1"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row>
    <row r="43" spans="1:26" ht="12.75" customHeight="1" x14ac:dyDescent="0.25">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row>
    <row r="44" spans="1:26" ht="12.75" customHeight="1" x14ac:dyDescent="0.25">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row>
    <row r="45" spans="1:26" ht="12.75" customHeight="1" x14ac:dyDescent="0.25">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row>
    <row r="46" spans="1:26" ht="12.75" customHeight="1" x14ac:dyDescent="0.25">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row>
    <row r="47" spans="1:26" ht="12.75" customHeight="1" x14ac:dyDescent="0.25">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row>
    <row r="48" spans="1:26" ht="12.75" customHeight="1" x14ac:dyDescent="0.25">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row>
    <row r="49" spans="1:26" ht="12.75" customHeight="1" x14ac:dyDescent="0.25">
      <c r="A49" s="146"/>
      <c r="B49" s="146"/>
      <c r="C49" s="146"/>
      <c r="D49" s="146"/>
      <c r="E49" s="146"/>
      <c r="F49" s="146"/>
      <c r="G49" s="146"/>
      <c r="H49" s="146"/>
      <c r="I49" s="146"/>
      <c r="J49" s="146"/>
      <c r="K49" s="146"/>
      <c r="L49" s="146"/>
      <c r="M49" s="146"/>
      <c r="N49" s="146"/>
      <c r="O49" s="146"/>
      <c r="P49" s="146"/>
      <c r="Q49" s="146"/>
      <c r="R49" s="146"/>
      <c r="S49" s="146"/>
      <c r="T49" s="146"/>
      <c r="U49" s="146"/>
      <c r="V49" s="146"/>
      <c r="W49" s="146"/>
      <c r="X49" s="146"/>
      <c r="Y49" s="146"/>
      <c r="Z49" s="146"/>
    </row>
    <row r="50" spans="1:26" ht="12.75" customHeight="1" x14ac:dyDescent="0.25">
      <c r="A50" s="146"/>
      <c r="B50" s="146"/>
      <c r="C50" s="146"/>
      <c r="D50" s="146"/>
      <c r="E50" s="146"/>
      <c r="F50" s="146"/>
      <c r="G50" s="146"/>
      <c r="H50" s="146"/>
      <c r="I50" s="146"/>
      <c r="J50" s="146"/>
      <c r="K50" s="146"/>
      <c r="L50" s="146"/>
      <c r="M50" s="146"/>
      <c r="N50" s="146"/>
      <c r="O50" s="146"/>
      <c r="P50" s="146"/>
      <c r="Q50" s="146"/>
      <c r="R50" s="146"/>
      <c r="S50" s="146"/>
      <c r="T50" s="146"/>
      <c r="U50" s="146"/>
      <c r="V50" s="146"/>
      <c r="W50" s="146"/>
      <c r="X50" s="146"/>
      <c r="Y50" s="146"/>
      <c r="Z50" s="146"/>
    </row>
    <row r="51" spans="1:26" ht="12.75" customHeight="1" x14ac:dyDescent="0.25">
      <c r="A51" s="146"/>
      <c r="B51" s="146"/>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row>
    <row r="52" spans="1:26" ht="12.75" customHeight="1" x14ac:dyDescent="0.25">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row>
    <row r="53" spans="1:26" ht="12.75" customHeight="1" x14ac:dyDescent="0.25">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row>
    <row r="54" spans="1:26" ht="12.75" customHeight="1" x14ac:dyDescent="0.25">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row>
    <row r="55" spans="1:26" ht="12.75" customHeight="1" x14ac:dyDescent="0.25">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row>
    <row r="56" spans="1:26" ht="12.75" customHeight="1" x14ac:dyDescent="0.25">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row>
    <row r="57" spans="1:26" ht="12.75" customHeight="1" x14ac:dyDescent="0.25">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row>
    <row r="58" spans="1:26" ht="12.75" customHeight="1" x14ac:dyDescent="0.2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row>
    <row r="59" spans="1:26" ht="12.75" customHeight="1" x14ac:dyDescent="0.2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row>
    <row r="60" spans="1:26" ht="12.75" customHeight="1" x14ac:dyDescent="0.25">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row>
    <row r="61" spans="1:26" ht="12.75" customHeight="1" x14ac:dyDescent="0.25">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row>
    <row r="62" spans="1:26" ht="12.75" customHeight="1" x14ac:dyDescent="0.25">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row>
    <row r="63" spans="1:26" ht="12.75" customHeight="1" x14ac:dyDescent="0.25">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row>
    <row r="64" spans="1:26" ht="12.75" customHeight="1" x14ac:dyDescent="0.25">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row>
    <row r="65" spans="1:26" ht="12.75" customHeight="1" x14ac:dyDescent="0.25">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row>
    <row r="66" spans="1:26" ht="12.75" customHeight="1" x14ac:dyDescent="0.25">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row>
    <row r="67" spans="1:26" ht="12.75" customHeight="1" x14ac:dyDescent="0.25">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row>
    <row r="68" spans="1:26" ht="12.75" customHeight="1" x14ac:dyDescent="0.25">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row>
    <row r="69" spans="1:26" ht="12.75" customHeight="1" x14ac:dyDescent="0.25">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row>
    <row r="70" spans="1:26" ht="12.75" customHeight="1" x14ac:dyDescent="0.25">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row>
    <row r="71" spans="1:26" ht="12.75" customHeight="1" x14ac:dyDescent="0.25">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row>
    <row r="72" spans="1:26" ht="12.75" customHeight="1" x14ac:dyDescent="0.25">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row>
    <row r="73" spans="1:26" ht="12.75" customHeight="1" x14ac:dyDescent="0.25">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row>
    <row r="74" spans="1:26" ht="12.75" customHeight="1" x14ac:dyDescent="0.25">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row>
    <row r="75" spans="1:26" ht="12.75" customHeight="1" x14ac:dyDescent="0.25">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row>
    <row r="76" spans="1:26" ht="12.75" customHeight="1" x14ac:dyDescent="0.25">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row>
    <row r="77" spans="1:26" ht="12.75" customHeight="1" x14ac:dyDescent="0.25">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row>
    <row r="78" spans="1:26" ht="12.75" customHeight="1" x14ac:dyDescent="0.25">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row>
    <row r="79" spans="1:26" ht="12.75" customHeight="1" x14ac:dyDescent="0.25">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row>
    <row r="80" spans="1:26" ht="12.75" customHeight="1" x14ac:dyDescent="0.25">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row>
    <row r="81" spans="1:26" ht="12.75" customHeight="1" x14ac:dyDescent="0.25">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row>
    <row r="82" spans="1:26" ht="12.75" customHeight="1" x14ac:dyDescent="0.25">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row>
    <row r="83" spans="1:26" ht="12.75" customHeight="1" x14ac:dyDescent="0.25">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row>
    <row r="84" spans="1:26" ht="12.75" customHeight="1" x14ac:dyDescent="0.25">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row>
    <row r="85" spans="1:26" ht="12.75" customHeight="1" x14ac:dyDescent="0.25">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row>
    <row r="86" spans="1:26" ht="12.75" customHeight="1" x14ac:dyDescent="0.25">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row>
    <row r="87" spans="1:26" ht="12.75" customHeight="1" x14ac:dyDescent="0.25">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row>
    <row r="88" spans="1:26" ht="12.75" customHeight="1" x14ac:dyDescent="0.25">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row>
    <row r="89" spans="1:26" ht="12.75" customHeight="1" x14ac:dyDescent="0.25">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row>
    <row r="90" spans="1:26" ht="12.75" customHeight="1" x14ac:dyDescent="0.25">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row>
    <row r="91" spans="1:26" ht="12.75" customHeight="1" x14ac:dyDescent="0.25">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row>
    <row r="92" spans="1:26" ht="12.75" customHeight="1" x14ac:dyDescent="0.25">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row>
    <row r="93" spans="1:26" ht="12.75" customHeight="1" x14ac:dyDescent="0.25">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row>
    <row r="94" spans="1:26" ht="12.75" customHeight="1" x14ac:dyDescent="0.25">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row>
    <row r="95" spans="1:26" ht="12.75" customHeight="1" x14ac:dyDescent="0.2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row>
    <row r="96" spans="1:26" ht="12.75" customHeight="1" x14ac:dyDescent="0.2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row>
    <row r="97" spans="1:26" ht="12.75" customHeight="1" x14ac:dyDescent="0.25">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row>
    <row r="98" spans="1:26" ht="12.75" customHeight="1" x14ac:dyDescent="0.25">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row>
    <row r="99" spans="1:26" ht="12.75" customHeight="1" x14ac:dyDescent="0.25">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row>
    <row r="100" spans="1:26" ht="12.75" customHeight="1" x14ac:dyDescent="0.25">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row>
    <row r="101" spans="1:26" ht="12.75" customHeight="1" x14ac:dyDescent="0.25">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row>
    <row r="102" spans="1:26" ht="12.75" customHeight="1" x14ac:dyDescent="0.25">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row>
    <row r="103" spans="1:26" ht="12.75" customHeight="1" x14ac:dyDescent="0.25">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row>
    <row r="104" spans="1:26" ht="12.75" customHeight="1" x14ac:dyDescent="0.25">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row>
    <row r="105" spans="1:26" ht="12.75" customHeight="1" x14ac:dyDescent="0.25">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row>
    <row r="106" spans="1:26" ht="12.75" customHeight="1" x14ac:dyDescent="0.25">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row>
    <row r="107" spans="1:26" ht="12.75" customHeight="1" x14ac:dyDescent="0.25">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row>
    <row r="108" spans="1:26" ht="12.75" customHeight="1" x14ac:dyDescent="0.25">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row>
    <row r="109" spans="1:26" ht="12.75" customHeight="1" x14ac:dyDescent="0.25">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row>
    <row r="110" spans="1:26" ht="12.75" customHeight="1" x14ac:dyDescent="0.25">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row>
    <row r="111" spans="1:26" ht="12.75" customHeight="1" x14ac:dyDescent="0.25">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row>
    <row r="112" spans="1:26" ht="12.75" customHeight="1" x14ac:dyDescent="0.25">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row>
    <row r="113" spans="1:26" ht="12.75" customHeight="1" x14ac:dyDescent="0.25">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row>
    <row r="114" spans="1:26" ht="12.75" customHeight="1" x14ac:dyDescent="0.25">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row>
    <row r="115" spans="1:26" ht="12.75" customHeight="1" x14ac:dyDescent="0.25">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row>
    <row r="116" spans="1:26" ht="12.75" customHeight="1" x14ac:dyDescent="0.25">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row>
    <row r="117" spans="1:26" ht="12.75" customHeight="1" x14ac:dyDescent="0.25">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row>
    <row r="118" spans="1:26" ht="12.75" customHeight="1" x14ac:dyDescent="0.25">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row>
    <row r="119" spans="1:26" ht="12.75" customHeight="1" x14ac:dyDescent="0.25">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row>
    <row r="120" spans="1:26" ht="12.75" customHeight="1" x14ac:dyDescent="0.25">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row>
    <row r="121" spans="1:26" ht="12.75" customHeight="1" x14ac:dyDescent="0.25">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row>
    <row r="122" spans="1:26" ht="12.75" customHeight="1" x14ac:dyDescent="0.25">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row>
    <row r="123" spans="1:26" ht="12.75" customHeight="1" x14ac:dyDescent="0.25">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row>
    <row r="124" spans="1:26" ht="12.75" customHeight="1" x14ac:dyDescent="0.25">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row>
    <row r="125" spans="1:26" ht="12.75" customHeight="1" x14ac:dyDescent="0.25">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row>
    <row r="126" spans="1:26" ht="12.75" customHeight="1" x14ac:dyDescent="0.25">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row>
    <row r="127" spans="1:26" ht="12.75" customHeight="1" x14ac:dyDescent="0.25">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row>
    <row r="128" spans="1:26" ht="12.75" customHeight="1" x14ac:dyDescent="0.25">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row>
    <row r="129" spans="1:26" ht="12.75" customHeight="1" x14ac:dyDescent="0.25">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row>
    <row r="130" spans="1:26" ht="12.75" customHeight="1" x14ac:dyDescent="0.25">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row>
    <row r="131" spans="1:26" ht="12.75" customHeight="1" x14ac:dyDescent="0.25">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row>
    <row r="132" spans="1:26" ht="12.75" customHeight="1" x14ac:dyDescent="0.25">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row>
    <row r="133" spans="1:26" ht="12.75" customHeight="1" x14ac:dyDescent="0.25">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row>
    <row r="134" spans="1:26" ht="12.75" customHeight="1" x14ac:dyDescent="0.25">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row>
    <row r="135" spans="1:26" ht="12.75" customHeight="1" x14ac:dyDescent="0.25">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row>
    <row r="136" spans="1:26" ht="12.75" customHeight="1" x14ac:dyDescent="0.25">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row>
    <row r="137" spans="1:26" ht="12.75" customHeight="1" x14ac:dyDescent="0.25">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row>
    <row r="138" spans="1:26" ht="12.75" customHeight="1" x14ac:dyDescent="0.25">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row>
    <row r="139" spans="1:26" ht="12.75" customHeight="1" x14ac:dyDescent="0.25">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row>
    <row r="140" spans="1:26" ht="12.75" customHeight="1" x14ac:dyDescent="0.25">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row>
    <row r="141" spans="1:26" ht="12.75" customHeight="1" x14ac:dyDescent="0.25">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row>
    <row r="142" spans="1:26" ht="12.75" customHeight="1" x14ac:dyDescent="0.25">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row>
    <row r="143" spans="1:26" ht="12.75" customHeight="1" x14ac:dyDescent="0.25">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row>
    <row r="144" spans="1:26" ht="12.75" customHeight="1" x14ac:dyDescent="0.25">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row>
    <row r="145" spans="1:26" ht="12.75" customHeight="1" x14ac:dyDescent="0.25">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row>
    <row r="146" spans="1:26" ht="12.75" customHeight="1" x14ac:dyDescent="0.25">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row>
    <row r="147" spans="1:26" ht="12.75" customHeight="1" x14ac:dyDescent="0.25">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row>
    <row r="148" spans="1:26" ht="12.75" customHeight="1" x14ac:dyDescent="0.25">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row>
    <row r="149" spans="1:26" ht="12.75" customHeight="1" x14ac:dyDescent="0.25">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row>
    <row r="150" spans="1:26" ht="12.75" customHeight="1" x14ac:dyDescent="0.25">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row>
    <row r="151" spans="1:26" ht="12.75" customHeight="1" x14ac:dyDescent="0.25">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row>
    <row r="152" spans="1:26" ht="12.75" customHeight="1" x14ac:dyDescent="0.25">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row>
    <row r="153" spans="1:26" ht="12.75" customHeight="1" x14ac:dyDescent="0.25">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row>
    <row r="154" spans="1:26" ht="12.75" customHeight="1" x14ac:dyDescent="0.25">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row>
    <row r="155" spans="1:26" ht="12.75" customHeight="1" x14ac:dyDescent="0.25">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row>
    <row r="156" spans="1:26" ht="12.75" customHeight="1" x14ac:dyDescent="0.25">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row>
    <row r="157" spans="1:26" ht="12.75" customHeight="1" x14ac:dyDescent="0.25">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row>
    <row r="158" spans="1:26" ht="12.75" customHeight="1" x14ac:dyDescent="0.25">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row>
    <row r="159" spans="1:26" ht="12.75" customHeight="1" x14ac:dyDescent="0.25">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row>
    <row r="160" spans="1:26" ht="12.75" customHeight="1" x14ac:dyDescent="0.25">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row>
    <row r="161" spans="1:26" ht="12.75" customHeight="1" x14ac:dyDescent="0.25">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row>
    <row r="162" spans="1:26" ht="12.75" customHeight="1" x14ac:dyDescent="0.25">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row>
    <row r="163" spans="1:26" ht="12.75" customHeight="1" x14ac:dyDescent="0.25">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row>
    <row r="164" spans="1:26" ht="12.75" customHeight="1" x14ac:dyDescent="0.25">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row>
    <row r="165" spans="1:26" ht="12.75" customHeight="1" x14ac:dyDescent="0.25">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row>
    <row r="166" spans="1:26" ht="12.75" customHeight="1" x14ac:dyDescent="0.25">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row>
    <row r="167" spans="1:26" ht="12.75" customHeight="1" x14ac:dyDescent="0.25">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row>
    <row r="168" spans="1:26" ht="12.75" customHeight="1" x14ac:dyDescent="0.25">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row>
    <row r="169" spans="1:26" ht="12.75" customHeight="1" x14ac:dyDescent="0.25">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row>
    <row r="170" spans="1:26" ht="12.75" customHeight="1" x14ac:dyDescent="0.25">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row>
    <row r="171" spans="1:26" ht="12.75" customHeight="1" x14ac:dyDescent="0.25">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row>
    <row r="172" spans="1:26" ht="12.75" customHeight="1" x14ac:dyDescent="0.25">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row>
    <row r="173" spans="1:26" ht="12.75" customHeight="1" x14ac:dyDescent="0.25">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row>
    <row r="174" spans="1:26" ht="12.75" customHeight="1" x14ac:dyDescent="0.25">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row>
    <row r="175" spans="1:26" ht="12.75" customHeight="1" x14ac:dyDescent="0.25">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row>
    <row r="176" spans="1:26" ht="12.75" customHeight="1" x14ac:dyDescent="0.25">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row>
    <row r="177" spans="1:26" ht="12.75" customHeight="1" x14ac:dyDescent="0.25">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row>
    <row r="178" spans="1:26" ht="12.75" customHeight="1" x14ac:dyDescent="0.25">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row>
    <row r="179" spans="1:26" ht="12.75" customHeight="1" x14ac:dyDescent="0.25">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row>
    <row r="180" spans="1:26" ht="12.75" customHeight="1" x14ac:dyDescent="0.25">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row>
    <row r="181" spans="1:26" ht="12.75" customHeight="1" x14ac:dyDescent="0.25">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row>
    <row r="182" spans="1:26" ht="12.75" customHeight="1" x14ac:dyDescent="0.25">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row>
    <row r="183" spans="1:26" ht="12.75" customHeight="1" x14ac:dyDescent="0.25">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row>
    <row r="184" spans="1:26" ht="12.75" customHeight="1" x14ac:dyDescent="0.25">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row>
    <row r="185" spans="1:26" ht="12.75" customHeight="1" x14ac:dyDescent="0.25">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row>
    <row r="186" spans="1:26" ht="12.75" customHeight="1" x14ac:dyDescent="0.25">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row>
    <row r="187" spans="1:26" ht="12.75" customHeight="1" x14ac:dyDescent="0.25">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row>
    <row r="188" spans="1:26" ht="12.75" customHeight="1" x14ac:dyDescent="0.25">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row>
    <row r="189" spans="1:26" ht="12.75" customHeight="1" x14ac:dyDescent="0.25">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row>
    <row r="190" spans="1:26" ht="12.75" customHeight="1" x14ac:dyDescent="0.25">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row>
    <row r="191" spans="1:26" ht="12.75" customHeight="1" x14ac:dyDescent="0.25">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row>
    <row r="192" spans="1:26" ht="12.75" customHeight="1" x14ac:dyDescent="0.25">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row>
    <row r="193" spans="1:26" ht="12.75" customHeight="1" x14ac:dyDescent="0.25">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row>
    <row r="194" spans="1:26" ht="12.75" customHeight="1" x14ac:dyDescent="0.25">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row>
    <row r="195" spans="1:26" ht="12.75" customHeight="1" x14ac:dyDescent="0.25">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row>
    <row r="196" spans="1:26" ht="12.75" customHeight="1" x14ac:dyDescent="0.25">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row>
    <row r="197" spans="1:26" ht="12.75" customHeight="1" x14ac:dyDescent="0.25">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row>
    <row r="198" spans="1:26" ht="12.75" customHeight="1" x14ac:dyDescent="0.25">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row>
    <row r="199" spans="1:26" ht="12.75" customHeight="1" x14ac:dyDescent="0.25">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row>
    <row r="200" spans="1:26" ht="12.75" customHeight="1" x14ac:dyDescent="0.25">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row>
    <row r="201" spans="1:26" ht="12.75" customHeight="1" x14ac:dyDescent="0.25">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row>
    <row r="202" spans="1:26" ht="12.75" customHeight="1" x14ac:dyDescent="0.25">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row>
    <row r="203" spans="1:26" ht="12.75" customHeight="1" x14ac:dyDescent="0.25">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row>
    <row r="204" spans="1:26" ht="12.75" customHeight="1" x14ac:dyDescent="0.25">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row>
    <row r="205" spans="1:26" ht="12.75" customHeight="1" x14ac:dyDescent="0.25">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row>
    <row r="206" spans="1:26" ht="12.75" customHeight="1" x14ac:dyDescent="0.25">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row>
    <row r="207" spans="1:26" ht="12.75" customHeight="1" x14ac:dyDescent="0.25">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row>
    <row r="208" spans="1:26" ht="12.75" customHeight="1" x14ac:dyDescent="0.25">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row>
    <row r="209" spans="1:26" ht="12.75" customHeight="1" x14ac:dyDescent="0.25">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row>
    <row r="210" spans="1:26" ht="12.75" customHeight="1" x14ac:dyDescent="0.25">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row>
    <row r="211" spans="1:26" ht="12.75" customHeight="1" x14ac:dyDescent="0.25">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row>
    <row r="212" spans="1:26" ht="12.75" customHeight="1" x14ac:dyDescent="0.25">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row>
    <row r="213" spans="1:26" ht="12.75" customHeight="1" x14ac:dyDescent="0.25">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row>
    <row r="214" spans="1:26" ht="12.75" customHeight="1" x14ac:dyDescent="0.25">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row>
    <row r="215" spans="1:26" ht="12.75" customHeight="1" x14ac:dyDescent="0.25">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row>
    <row r="216" spans="1:26" ht="12.75" customHeight="1" x14ac:dyDescent="0.25">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row>
    <row r="217" spans="1:26" ht="12.75" customHeight="1" x14ac:dyDescent="0.25">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row>
    <row r="218" spans="1:26" ht="12.75" customHeight="1" x14ac:dyDescent="0.25">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row>
    <row r="219" spans="1:26" ht="12.75" customHeight="1" x14ac:dyDescent="0.25">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row>
    <row r="220" spans="1:26" ht="12.75" customHeight="1" x14ac:dyDescent="0.25">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row>
    <row r="221" spans="1:26" ht="12.75" customHeight="1" x14ac:dyDescent="0.25">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row>
    <row r="222" spans="1:26" ht="12.75" customHeight="1" x14ac:dyDescent="0.25">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row>
    <row r="223" spans="1:26" ht="12.75" customHeight="1" x14ac:dyDescent="0.25">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row>
    <row r="224" spans="1:26" ht="12.75" customHeight="1" x14ac:dyDescent="0.25">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row>
    <row r="225" spans="1:26" ht="12.75" customHeight="1" x14ac:dyDescent="0.25">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row>
    <row r="226" spans="1:26" ht="12.75" customHeight="1" x14ac:dyDescent="0.25">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row>
    <row r="227" spans="1:26" ht="12.75" customHeight="1" x14ac:dyDescent="0.25">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row>
    <row r="228" spans="1:26" ht="12.75" customHeight="1" x14ac:dyDescent="0.25">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row>
    <row r="229" spans="1:26" ht="12.75" customHeight="1" x14ac:dyDescent="0.25">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row>
    <row r="230" spans="1:26" ht="12.75" customHeight="1" x14ac:dyDescent="0.25">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row>
    <row r="231" spans="1:26" ht="12.75" customHeight="1" x14ac:dyDescent="0.25">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row>
    <row r="232" spans="1:26" ht="12.75" customHeight="1" x14ac:dyDescent="0.25">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row>
    <row r="233" spans="1:26" ht="12.75" customHeight="1" x14ac:dyDescent="0.25">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row>
    <row r="234" spans="1:26" ht="12.75" customHeight="1" x14ac:dyDescent="0.25">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row>
    <row r="235" spans="1:26" ht="12.75" customHeight="1" x14ac:dyDescent="0.25">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row>
    <row r="236" spans="1:26" ht="12.75" customHeight="1" x14ac:dyDescent="0.25">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row>
    <row r="237" spans="1:26" ht="12.75" customHeight="1" x14ac:dyDescent="0.25">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row>
    <row r="238" spans="1:26" ht="12.75" customHeight="1" x14ac:dyDescent="0.25">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row>
    <row r="239" spans="1:26" ht="12.75" customHeight="1" x14ac:dyDescent="0.25">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row>
    <row r="240" spans="1:26" ht="12.75" customHeight="1" x14ac:dyDescent="0.25">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row>
    <row r="241" spans="1:26" ht="12.75" customHeight="1" x14ac:dyDescent="0.25">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row>
    <row r="242" spans="1:26" ht="12.75" customHeight="1" x14ac:dyDescent="0.25">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row>
    <row r="243" spans="1:26" ht="12.75" customHeight="1" x14ac:dyDescent="0.25">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row>
    <row r="244" spans="1:26" ht="12.75" customHeight="1" x14ac:dyDescent="0.25">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row>
    <row r="245" spans="1:26" ht="12.75" customHeight="1" x14ac:dyDescent="0.25">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row>
    <row r="246" spans="1:26" ht="12.75" customHeight="1" x14ac:dyDescent="0.25">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row>
    <row r="247" spans="1:26" ht="12.75" customHeight="1" x14ac:dyDescent="0.25">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row>
    <row r="248" spans="1:26" ht="12.75" customHeight="1" x14ac:dyDescent="0.25">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row>
    <row r="249" spans="1:26" ht="12.75" customHeight="1" x14ac:dyDescent="0.25">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row>
    <row r="250" spans="1:26" ht="12.75" customHeight="1" x14ac:dyDescent="0.25">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row>
    <row r="251" spans="1:26" ht="12.75" customHeight="1" x14ac:dyDescent="0.25">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row>
    <row r="252" spans="1:26" ht="12.75" customHeight="1" x14ac:dyDescent="0.25">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row>
    <row r="253" spans="1:26" ht="12.75" customHeight="1" x14ac:dyDescent="0.25">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row>
    <row r="254" spans="1:26" ht="12.75" customHeight="1" x14ac:dyDescent="0.25">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row>
    <row r="255" spans="1:26" ht="12.75" customHeight="1" x14ac:dyDescent="0.25">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row>
    <row r="256" spans="1:26" ht="12.75" customHeight="1" x14ac:dyDescent="0.25">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row>
    <row r="257" spans="1:26" ht="12.75" customHeight="1" x14ac:dyDescent="0.25">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row>
    <row r="258" spans="1:26" ht="12.75" customHeight="1" x14ac:dyDescent="0.25">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row>
    <row r="259" spans="1:26" ht="12.75" customHeight="1" x14ac:dyDescent="0.25">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row>
    <row r="260" spans="1:26" ht="12.75" customHeight="1" x14ac:dyDescent="0.25">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row>
    <row r="261" spans="1:26" ht="12.75" customHeight="1" x14ac:dyDescent="0.25">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row>
    <row r="262" spans="1:26" ht="12.75" customHeight="1" x14ac:dyDescent="0.25">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row>
    <row r="263" spans="1:26" ht="12.75" customHeight="1" x14ac:dyDescent="0.25">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row>
    <row r="264" spans="1:26" ht="12.75" customHeight="1" x14ac:dyDescent="0.25">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row>
    <row r="265" spans="1:26" ht="12.75" customHeight="1" x14ac:dyDescent="0.25">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row>
    <row r="266" spans="1:26" ht="12.75" customHeight="1" x14ac:dyDescent="0.25">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row>
    <row r="267" spans="1:26" ht="12.75" customHeight="1" x14ac:dyDescent="0.25">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row>
    <row r="268" spans="1:26" ht="12.75" customHeight="1" x14ac:dyDescent="0.25">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row>
    <row r="269" spans="1:26" ht="12.75" customHeight="1" x14ac:dyDescent="0.25">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row>
    <row r="270" spans="1:26" ht="12.75" customHeight="1" x14ac:dyDescent="0.25">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row>
    <row r="271" spans="1:26" ht="12.75" customHeight="1" x14ac:dyDescent="0.25">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row>
    <row r="272" spans="1:26" ht="12.75" customHeight="1" x14ac:dyDescent="0.25">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row>
    <row r="273" spans="1:26" ht="12.75" customHeight="1" x14ac:dyDescent="0.25">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row>
    <row r="274" spans="1:26" ht="12.75" customHeight="1" x14ac:dyDescent="0.25">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row>
    <row r="275" spans="1:26" ht="12.75" customHeight="1" x14ac:dyDescent="0.25">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row>
    <row r="276" spans="1:26" ht="12.75" customHeight="1" x14ac:dyDescent="0.25">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row>
    <row r="277" spans="1:26" ht="12.75" customHeight="1" x14ac:dyDescent="0.25">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row>
    <row r="278" spans="1:26" ht="12.75" customHeight="1" x14ac:dyDescent="0.25">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row>
    <row r="279" spans="1:26" ht="12.75" customHeight="1" x14ac:dyDescent="0.25">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row>
    <row r="280" spans="1:26" ht="12.75" customHeight="1" x14ac:dyDescent="0.25">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row>
    <row r="281" spans="1:26" ht="12.75" customHeight="1" x14ac:dyDescent="0.25">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row>
    <row r="282" spans="1:26" ht="12.75" customHeight="1" x14ac:dyDescent="0.25">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row>
    <row r="283" spans="1:26" ht="12.75" customHeight="1" x14ac:dyDescent="0.25">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row>
    <row r="284" spans="1:26" ht="12.75" customHeight="1" x14ac:dyDescent="0.25">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row>
    <row r="285" spans="1:26" ht="12.75" customHeight="1" x14ac:dyDescent="0.25">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row>
    <row r="286" spans="1:26" ht="12.75" customHeight="1" x14ac:dyDescent="0.25">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row>
    <row r="287" spans="1:26" ht="12.75" customHeight="1" x14ac:dyDescent="0.25">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row>
    <row r="288" spans="1:26" ht="12.75" customHeight="1" x14ac:dyDescent="0.25">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row>
    <row r="289" spans="1:26" ht="12.75" customHeight="1" x14ac:dyDescent="0.25">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row>
    <row r="290" spans="1:26" ht="12.75" customHeight="1" x14ac:dyDescent="0.25">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row>
    <row r="291" spans="1:26" ht="12.75" customHeight="1" x14ac:dyDescent="0.25">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row>
    <row r="292" spans="1:26" ht="12.75" customHeight="1" x14ac:dyDescent="0.25">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row>
    <row r="293" spans="1:26" ht="12.75" customHeight="1" x14ac:dyDescent="0.25">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row>
    <row r="294" spans="1:26" ht="12.75" customHeight="1" x14ac:dyDescent="0.25">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row>
    <row r="295" spans="1:26" ht="12.75" customHeight="1" x14ac:dyDescent="0.25">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row>
    <row r="296" spans="1:26" ht="12.75" customHeight="1" x14ac:dyDescent="0.25">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row>
    <row r="297" spans="1:26" ht="12.75" customHeight="1" x14ac:dyDescent="0.25">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row>
    <row r="298" spans="1:26" ht="12.75" customHeight="1" x14ac:dyDescent="0.25">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row>
    <row r="299" spans="1:26" ht="12.75" customHeight="1" x14ac:dyDescent="0.25">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row>
    <row r="300" spans="1:26" ht="12.75" customHeight="1" x14ac:dyDescent="0.25">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row>
    <row r="301" spans="1:26" ht="12.75" customHeight="1" x14ac:dyDescent="0.25">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row>
    <row r="302" spans="1:26" ht="12.75" customHeight="1" x14ac:dyDescent="0.25">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row>
    <row r="303" spans="1:26" ht="12.75" customHeight="1" x14ac:dyDescent="0.25">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row>
    <row r="304" spans="1:26" ht="12.75" customHeight="1" x14ac:dyDescent="0.25">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row>
    <row r="305" spans="1:26" ht="12.75" customHeight="1" x14ac:dyDescent="0.25">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row>
    <row r="306" spans="1:26" ht="12.75" customHeight="1" x14ac:dyDescent="0.25">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row>
    <row r="307" spans="1:26" ht="12.75" customHeight="1" x14ac:dyDescent="0.25">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row>
    <row r="308" spans="1:26" ht="12.75" customHeight="1" x14ac:dyDescent="0.25">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row>
    <row r="309" spans="1:26" ht="12.75" customHeight="1" x14ac:dyDescent="0.25">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row>
    <row r="310" spans="1:26" ht="12.75" customHeight="1" x14ac:dyDescent="0.25">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row>
    <row r="311" spans="1:26" ht="12.75" customHeight="1" x14ac:dyDescent="0.25">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row>
    <row r="312" spans="1:26" ht="12.75" customHeight="1" x14ac:dyDescent="0.25">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row>
    <row r="313" spans="1:26" ht="12.75" customHeight="1" x14ac:dyDescent="0.25">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row>
    <row r="314" spans="1:26" ht="12.75" customHeight="1" x14ac:dyDescent="0.25">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row>
    <row r="315" spans="1:26" ht="12.75" customHeight="1" x14ac:dyDescent="0.25">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row>
    <row r="316" spans="1:26" ht="12.75" customHeight="1" x14ac:dyDescent="0.25">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row>
    <row r="317" spans="1:26" ht="12.75" customHeight="1" x14ac:dyDescent="0.25">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row>
    <row r="318" spans="1:26" ht="12.75" customHeight="1" x14ac:dyDescent="0.25">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row>
    <row r="319" spans="1:26" ht="12.75" customHeight="1" x14ac:dyDescent="0.25">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row>
    <row r="320" spans="1:26" ht="12.75" customHeight="1" x14ac:dyDescent="0.25">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row>
    <row r="321" spans="1:26" ht="12.75" customHeight="1" x14ac:dyDescent="0.25">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row>
    <row r="322" spans="1:26" ht="12.75" customHeight="1" x14ac:dyDescent="0.25">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row>
    <row r="323" spans="1:26" ht="12.75" customHeight="1" x14ac:dyDescent="0.25">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row>
    <row r="324" spans="1:26" ht="12.75" customHeight="1" x14ac:dyDescent="0.25">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row>
    <row r="325" spans="1:26" ht="12.75" customHeight="1" x14ac:dyDescent="0.25">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row>
    <row r="326" spans="1:26" ht="12.75" customHeight="1" x14ac:dyDescent="0.25">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row>
    <row r="327" spans="1:26" ht="12.75" customHeight="1" x14ac:dyDescent="0.25">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row>
    <row r="328" spans="1:26" ht="12.75" customHeight="1" x14ac:dyDescent="0.25">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row>
    <row r="329" spans="1:26" ht="12.75" customHeight="1" x14ac:dyDescent="0.25">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row>
    <row r="330" spans="1:26" ht="12.75" customHeight="1" x14ac:dyDescent="0.25">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row>
    <row r="331" spans="1:26" ht="12.75" customHeight="1" x14ac:dyDescent="0.25">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row>
    <row r="332" spans="1:26" ht="12.75" customHeight="1" x14ac:dyDescent="0.25">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row>
    <row r="333" spans="1:26" ht="12.75" customHeight="1" x14ac:dyDescent="0.25">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row>
    <row r="334" spans="1:26" ht="12.75" customHeight="1" x14ac:dyDescent="0.25">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row>
    <row r="335" spans="1:26" ht="12.75" customHeight="1" x14ac:dyDescent="0.25">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row>
    <row r="336" spans="1:26" ht="12.75" customHeight="1" x14ac:dyDescent="0.25">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row>
    <row r="337" spans="1:26" ht="12.75" customHeight="1" x14ac:dyDescent="0.25">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row>
    <row r="338" spans="1:26" ht="12.75" customHeight="1" x14ac:dyDescent="0.25">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row>
    <row r="339" spans="1:26" ht="12.75" customHeight="1" x14ac:dyDescent="0.25">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row>
    <row r="340" spans="1:26" ht="12.75" customHeight="1" x14ac:dyDescent="0.25">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row>
    <row r="341" spans="1:26" ht="12.75" customHeight="1" x14ac:dyDescent="0.25">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row>
    <row r="342" spans="1:26" ht="12.75" customHeight="1" x14ac:dyDescent="0.25">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row>
    <row r="343" spans="1:26" ht="12.75" customHeight="1" x14ac:dyDescent="0.25">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row>
    <row r="344" spans="1:26" ht="12.75" customHeight="1" x14ac:dyDescent="0.25">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row>
    <row r="345" spans="1:26" ht="12.75" customHeight="1" x14ac:dyDescent="0.25">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row>
    <row r="346" spans="1:26" ht="12.75" customHeight="1" x14ac:dyDescent="0.25">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row>
    <row r="347" spans="1:26" ht="12.75" customHeight="1" x14ac:dyDescent="0.25">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row>
    <row r="348" spans="1:26" ht="12.75" customHeight="1" x14ac:dyDescent="0.25">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row>
    <row r="349" spans="1:26" ht="12.75" customHeight="1" x14ac:dyDescent="0.25">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row>
    <row r="350" spans="1:26" ht="12.75" customHeight="1" x14ac:dyDescent="0.25">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row>
    <row r="351" spans="1:26" ht="12.75" customHeight="1" x14ac:dyDescent="0.25">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row>
    <row r="352" spans="1:26" ht="12.75" customHeight="1" x14ac:dyDescent="0.25">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row>
    <row r="353" spans="1:26" ht="12.75" customHeight="1" x14ac:dyDescent="0.25">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row>
    <row r="354" spans="1:26" ht="12.75" customHeight="1" x14ac:dyDescent="0.25">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row>
    <row r="355" spans="1:26" ht="12.75" customHeight="1" x14ac:dyDescent="0.25">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row>
    <row r="356" spans="1:26" ht="12.75" customHeight="1" x14ac:dyDescent="0.25">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row>
    <row r="357" spans="1:26" ht="12.75" customHeight="1" x14ac:dyDescent="0.25">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row>
    <row r="358" spans="1:26" ht="12.75" customHeight="1" x14ac:dyDescent="0.25">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row>
    <row r="359" spans="1:26" ht="12.75" customHeight="1" x14ac:dyDescent="0.25">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row>
    <row r="360" spans="1:26" ht="12.75" customHeight="1" x14ac:dyDescent="0.25">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row>
    <row r="361" spans="1:26" ht="12.75" customHeight="1" x14ac:dyDescent="0.25">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row>
    <row r="362" spans="1:26" ht="12.75" customHeight="1" x14ac:dyDescent="0.25">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row>
    <row r="363" spans="1:26" ht="12.75" customHeight="1" x14ac:dyDescent="0.25">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row>
    <row r="364" spans="1:26" ht="12.75" customHeight="1" x14ac:dyDescent="0.25">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row>
    <row r="365" spans="1:26" ht="12.75" customHeight="1" x14ac:dyDescent="0.25">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row>
    <row r="366" spans="1:26" ht="12.75" customHeight="1" x14ac:dyDescent="0.25">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row>
    <row r="367" spans="1:26" ht="12.75" customHeight="1" x14ac:dyDescent="0.25">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row>
    <row r="368" spans="1:26" ht="12.75" customHeight="1" x14ac:dyDescent="0.25">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row>
    <row r="369" spans="1:26" ht="12.75" customHeight="1" x14ac:dyDescent="0.25">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row>
    <row r="370" spans="1:26" ht="12.75" customHeight="1" x14ac:dyDescent="0.25">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row>
    <row r="371" spans="1:26" ht="12.75" customHeight="1" x14ac:dyDescent="0.25">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row>
    <row r="372" spans="1:26" ht="12.75" customHeight="1" x14ac:dyDescent="0.25">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row>
    <row r="373" spans="1:26" ht="12.75" customHeight="1" x14ac:dyDescent="0.25">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row>
    <row r="374" spans="1:26" ht="12.75" customHeight="1" x14ac:dyDescent="0.25">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row>
    <row r="375" spans="1:26" ht="12.75" customHeight="1" x14ac:dyDescent="0.25">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row>
    <row r="376" spans="1:26" ht="12.75" customHeight="1" x14ac:dyDescent="0.25">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row>
    <row r="377" spans="1:26" ht="12.75" customHeight="1" x14ac:dyDescent="0.25">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row>
    <row r="378" spans="1:26" ht="12.75" customHeight="1" x14ac:dyDescent="0.25">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row>
    <row r="379" spans="1:26" ht="12.75" customHeight="1" x14ac:dyDescent="0.25">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row>
    <row r="380" spans="1:26" ht="12.75" customHeight="1" x14ac:dyDescent="0.25">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row>
    <row r="381" spans="1:26" ht="12.75" customHeight="1" x14ac:dyDescent="0.25">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row>
    <row r="382" spans="1:26" ht="12.75" customHeight="1" x14ac:dyDescent="0.25">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row>
    <row r="383" spans="1:26" ht="12.75" customHeight="1" x14ac:dyDescent="0.25">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row>
    <row r="384" spans="1:26" ht="12.75" customHeight="1" x14ac:dyDescent="0.25">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row>
    <row r="385" spans="1:26" ht="12.75" customHeight="1" x14ac:dyDescent="0.25">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row>
    <row r="386" spans="1:26" ht="12.75" customHeight="1" x14ac:dyDescent="0.25">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row>
    <row r="387" spans="1:26" ht="12.75" customHeight="1" x14ac:dyDescent="0.25">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row>
    <row r="388" spans="1:26" ht="12.75" customHeight="1" x14ac:dyDescent="0.25">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row>
    <row r="389" spans="1:26" ht="12.75" customHeight="1" x14ac:dyDescent="0.25">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row>
    <row r="390" spans="1:26" ht="12.75" customHeight="1" x14ac:dyDescent="0.25">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row>
    <row r="391" spans="1:26" ht="12.75" customHeight="1" x14ac:dyDescent="0.25">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row>
    <row r="392" spans="1:26" ht="12.75" customHeight="1" x14ac:dyDescent="0.25">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row>
    <row r="393" spans="1:26" ht="12.75" customHeight="1" x14ac:dyDescent="0.25">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row>
    <row r="394" spans="1:26" ht="12.75" customHeight="1" x14ac:dyDescent="0.25">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row>
    <row r="395" spans="1:26" ht="12.75" customHeight="1" x14ac:dyDescent="0.25">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row>
    <row r="396" spans="1:26" ht="12.75" customHeight="1" x14ac:dyDescent="0.25">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row>
    <row r="397" spans="1:26" ht="12.75" customHeight="1" x14ac:dyDescent="0.25">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row>
    <row r="398" spans="1:26" ht="12.75" customHeight="1" x14ac:dyDescent="0.25">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row>
    <row r="399" spans="1:26" ht="12.75" customHeight="1" x14ac:dyDescent="0.25">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row>
    <row r="400" spans="1:26" ht="12.75" customHeight="1" x14ac:dyDescent="0.25">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row>
    <row r="401" spans="1:26" ht="12.75" customHeight="1" x14ac:dyDescent="0.25">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row>
    <row r="402" spans="1:26" ht="12.75" customHeight="1" x14ac:dyDescent="0.25">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row>
    <row r="403" spans="1:26" ht="12.75" customHeight="1" x14ac:dyDescent="0.25">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row>
    <row r="404" spans="1:26" ht="12.75" customHeight="1" x14ac:dyDescent="0.25">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row>
    <row r="405" spans="1:26" ht="12.75" customHeight="1" x14ac:dyDescent="0.25">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row>
    <row r="406" spans="1:26" ht="12.75" customHeight="1" x14ac:dyDescent="0.25">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row>
    <row r="407" spans="1:26" ht="12.75" customHeight="1" x14ac:dyDescent="0.25">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row>
    <row r="408" spans="1:26" ht="12.75" customHeight="1" x14ac:dyDescent="0.25">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row>
    <row r="409" spans="1:26" ht="12.75" customHeight="1" x14ac:dyDescent="0.25">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row>
    <row r="410" spans="1:26" ht="12.75" customHeight="1" x14ac:dyDescent="0.25">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row>
    <row r="411" spans="1:26" ht="12.75" customHeight="1" x14ac:dyDescent="0.25">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row>
    <row r="412" spans="1:26" ht="12.75" customHeight="1" x14ac:dyDescent="0.25">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row>
    <row r="413" spans="1:26" ht="12.75" customHeight="1" x14ac:dyDescent="0.25">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row>
    <row r="414" spans="1:26" ht="12.75" customHeight="1" x14ac:dyDescent="0.25">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row>
    <row r="415" spans="1:26" ht="12.75" customHeight="1" x14ac:dyDescent="0.25">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row>
    <row r="416" spans="1:26" ht="12.75" customHeight="1" x14ac:dyDescent="0.25">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row>
    <row r="417" spans="1:26" ht="12.75" customHeight="1" x14ac:dyDescent="0.25">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row>
    <row r="418" spans="1:26" ht="12.75" customHeight="1" x14ac:dyDescent="0.25">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row>
    <row r="419" spans="1:26" ht="12.75" customHeight="1" x14ac:dyDescent="0.25">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row>
    <row r="420" spans="1:26" ht="12.75" customHeight="1" x14ac:dyDescent="0.25">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row>
    <row r="421" spans="1:26" ht="12.75" customHeight="1" x14ac:dyDescent="0.25">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row>
    <row r="422" spans="1:26" ht="12.75" customHeight="1" x14ac:dyDescent="0.25">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row>
    <row r="423" spans="1:26" ht="12.75" customHeight="1" x14ac:dyDescent="0.25">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row>
    <row r="424" spans="1:26" ht="12.75" customHeight="1" x14ac:dyDescent="0.25">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row>
    <row r="425" spans="1:26" ht="12.75" customHeight="1" x14ac:dyDescent="0.25">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row>
    <row r="426" spans="1:26" ht="12.75" customHeight="1" x14ac:dyDescent="0.25">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row>
    <row r="427" spans="1:26" ht="12.75" customHeight="1" x14ac:dyDescent="0.25">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row>
    <row r="428" spans="1:26" ht="12.75" customHeight="1" x14ac:dyDescent="0.25">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row>
    <row r="429" spans="1:26" ht="12.75" customHeight="1" x14ac:dyDescent="0.25">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row>
    <row r="430" spans="1:26" ht="12.75" customHeight="1" x14ac:dyDescent="0.25">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row>
    <row r="431" spans="1:26" ht="12.75" customHeight="1" x14ac:dyDescent="0.25">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row>
    <row r="432" spans="1:26" ht="12.75" customHeight="1" x14ac:dyDescent="0.25">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row>
    <row r="433" spans="1:26" ht="12.75" customHeight="1" x14ac:dyDescent="0.25">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row>
    <row r="434" spans="1:26" ht="12.75" customHeight="1" x14ac:dyDescent="0.25">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row>
    <row r="435" spans="1:26" ht="12.75" customHeight="1" x14ac:dyDescent="0.25">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row>
    <row r="436" spans="1:26" ht="12.75" customHeight="1" x14ac:dyDescent="0.25">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row>
    <row r="437" spans="1:26" ht="12.75" customHeight="1" x14ac:dyDescent="0.25">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row>
    <row r="438" spans="1:26" ht="12.75" customHeight="1" x14ac:dyDescent="0.25">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row>
    <row r="439" spans="1:26" ht="12.75" customHeight="1" x14ac:dyDescent="0.25">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row>
    <row r="440" spans="1:26" ht="12.75" customHeight="1" x14ac:dyDescent="0.25">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row>
    <row r="441" spans="1:26" ht="12.75" customHeight="1" x14ac:dyDescent="0.25">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row>
    <row r="442" spans="1:26" ht="12.75" customHeight="1" x14ac:dyDescent="0.25">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row>
    <row r="443" spans="1:26" ht="12.75" customHeight="1" x14ac:dyDescent="0.25">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row>
    <row r="444" spans="1:26" ht="12.75" customHeight="1" x14ac:dyDescent="0.25">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row>
    <row r="445" spans="1:26" ht="12.75" customHeight="1" x14ac:dyDescent="0.25">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row>
    <row r="446" spans="1:26" ht="12.75" customHeight="1" x14ac:dyDescent="0.25">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row>
    <row r="447" spans="1:26" ht="12.75" customHeight="1" x14ac:dyDescent="0.25">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row>
    <row r="448" spans="1:26" ht="12.75" customHeight="1" x14ac:dyDescent="0.25">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row>
    <row r="449" spans="1:26" ht="12.75" customHeight="1" x14ac:dyDescent="0.25">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row>
    <row r="450" spans="1:26" ht="12.75" customHeight="1" x14ac:dyDescent="0.25">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row>
    <row r="451" spans="1:26" ht="12.75" customHeight="1" x14ac:dyDescent="0.25">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row>
    <row r="452" spans="1:26" ht="12.75" customHeight="1" x14ac:dyDescent="0.25">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row>
    <row r="453" spans="1:26" ht="12.75" customHeight="1" x14ac:dyDescent="0.25">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row>
    <row r="454" spans="1:26" ht="12.75" customHeight="1" x14ac:dyDescent="0.25">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row>
    <row r="455" spans="1:26" ht="12.75" customHeight="1" x14ac:dyDescent="0.25">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row>
    <row r="456" spans="1:26" ht="12.75" customHeight="1" x14ac:dyDescent="0.25">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row>
    <row r="457" spans="1:26" ht="12.75" customHeight="1" x14ac:dyDescent="0.25">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row>
    <row r="458" spans="1:26" ht="12.75" customHeight="1" x14ac:dyDescent="0.25">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row>
    <row r="459" spans="1:26" ht="12.75" customHeight="1" x14ac:dyDescent="0.25">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row>
    <row r="460" spans="1:26" ht="12.75" customHeight="1" x14ac:dyDescent="0.25">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row>
    <row r="461" spans="1:26" ht="12.75" customHeight="1" x14ac:dyDescent="0.25">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row>
    <row r="462" spans="1:26" ht="12.75" customHeight="1" x14ac:dyDescent="0.25">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row>
    <row r="463" spans="1:26" ht="12.75" customHeight="1" x14ac:dyDescent="0.25">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row>
    <row r="464" spans="1:26" ht="12.75" customHeight="1" x14ac:dyDescent="0.25">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row>
    <row r="465" spans="1:26" ht="12.75" customHeight="1" x14ac:dyDescent="0.25">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row>
    <row r="466" spans="1:26" ht="12.75" customHeight="1" x14ac:dyDescent="0.25">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row>
    <row r="467" spans="1:26" ht="12.75" customHeight="1" x14ac:dyDescent="0.25">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row>
    <row r="468" spans="1:26" ht="12.75" customHeight="1" x14ac:dyDescent="0.25">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row>
    <row r="469" spans="1:26" ht="12.75" customHeight="1" x14ac:dyDescent="0.25">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row>
    <row r="470" spans="1:26" ht="12.75" customHeight="1" x14ac:dyDescent="0.25">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row>
    <row r="471" spans="1:26" ht="12.75" customHeight="1" x14ac:dyDescent="0.25">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row>
    <row r="472" spans="1:26" ht="12.75" customHeight="1" x14ac:dyDescent="0.25">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row>
    <row r="473" spans="1:26" ht="12.75" customHeight="1" x14ac:dyDescent="0.25">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row>
    <row r="474" spans="1:26" ht="12.75" customHeight="1" x14ac:dyDescent="0.25">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row>
    <row r="475" spans="1:26" ht="12.75" customHeight="1" x14ac:dyDescent="0.25">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row>
    <row r="476" spans="1:26" ht="12.75" customHeight="1" x14ac:dyDescent="0.25">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row>
    <row r="477" spans="1:26" ht="12.75" customHeight="1" x14ac:dyDescent="0.25">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row>
    <row r="478" spans="1:26" ht="12.75" customHeight="1" x14ac:dyDescent="0.25">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row>
    <row r="479" spans="1:26" ht="12.75" customHeight="1" x14ac:dyDescent="0.25">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row>
    <row r="480" spans="1:26" ht="12.75" customHeight="1" x14ac:dyDescent="0.25">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row>
    <row r="481" spans="1:26" ht="12.75" customHeight="1" x14ac:dyDescent="0.25">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row>
    <row r="482" spans="1:26" ht="12.75" customHeight="1" x14ac:dyDescent="0.25">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row>
    <row r="483" spans="1:26" ht="12.75" customHeight="1" x14ac:dyDescent="0.25">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row>
    <row r="484" spans="1:26" ht="12.75" customHeight="1" x14ac:dyDescent="0.25">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row>
    <row r="485" spans="1:26" ht="12.75" customHeight="1" x14ac:dyDescent="0.25">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row>
    <row r="486" spans="1:26" ht="12.75" customHeight="1" x14ac:dyDescent="0.25">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row>
    <row r="487" spans="1:26" ht="12.75" customHeight="1" x14ac:dyDescent="0.25">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row>
    <row r="488" spans="1:26" ht="12.75" customHeight="1" x14ac:dyDescent="0.25">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row>
    <row r="489" spans="1:26" ht="12.75" customHeight="1" x14ac:dyDescent="0.25">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row>
    <row r="490" spans="1:26" ht="12.75" customHeight="1" x14ac:dyDescent="0.25">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row>
    <row r="491" spans="1:26" ht="12.75" customHeight="1" x14ac:dyDescent="0.25">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row>
    <row r="492" spans="1:26" ht="12.75" customHeight="1" x14ac:dyDescent="0.25">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row>
    <row r="493" spans="1:26" ht="12.75" customHeight="1" x14ac:dyDescent="0.25">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row>
    <row r="494" spans="1:26" ht="12.75" customHeight="1" x14ac:dyDescent="0.25">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row>
    <row r="495" spans="1:26" ht="12.75" customHeight="1" x14ac:dyDescent="0.25">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row>
    <row r="496" spans="1:26" ht="12.75" customHeight="1" x14ac:dyDescent="0.25">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row>
    <row r="497" spans="1:26" ht="12.75" customHeight="1" x14ac:dyDescent="0.25">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row>
    <row r="498" spans="1:26" ht="12.75" customHeight="1" x14ac:dyDescent="0.25">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row>
    <row r="499" spans="1:26" ht="12.75" customHeight="1" x14ac:dyDescent="0.25">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row>
    <row r="500" spans="1:26" ht="12.75" customHeight="1" x14ac:dyDescent="0.25">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row>
    <row r="501" spans="1:26" ht="12.75" customHeight="1" x14ac:dyDescent="0.25">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row>
    <row r="502" spans="1:26" ht="12.75" customHeight="1" x14ac:dyDescent="0.25">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row>
    <row r="503" spans="1:26" ht="12.75" customHeight="1" x14ac:dyDescent="0.25">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row>
    <row r="504" spans="1:26" ht="12.75" customHeight="1" x14ac:dyDescent="0.25">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row>
    <row r="505" spans="1:26" ht="12.75" customHeight="1" x14ac:dyDescent="0.25">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row>
    <row r="506" spans="1:26" ht="12.75" customHeight="1" x14ac:dyDescent="0.25">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row>
    <row r="507" spans="1:26" ht="12.75" customHeight="1" x14ac:dyDescent="0.25">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row>
    <row r="508" spans="1:26" ht="12.75" customHeight="1" x14ac:dyDescent="0.25">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row>
    <row r="509" spans="1:26" ht="12.75" customHeight="1" x14ac:dyDescent="0.25">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row>
    <row r="510" spans="1:26" ht="12.75" customHeight="1" x14ac:dyDescent="0.25">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row>
    <row r="511" spans="1:26" ht="12.75" customHeight="1" x14ac:dyDescent="0.25">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row>
    <row r="512" spans="1:26" ht="12.75" customHeight="1" x14ac:dyDescent="0.25">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row>
    <row r="513" spans="1:26" ht="12.75" customHeight="1" x14ac:dyDescent="0.25">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row>
    <row r="514" spans="1:26" ht="12.75" customHeight="1" x14ac:dyDescent="0.25">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row>
    <row r="515" spans="1:26" ht="12.75" customHeight="1" x14ac:dyDescent="0.25">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row>
    <row r="516" spans="1:26" ht="12.75" customHeight="1" x14ac:dyDescent="0.25">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row>
    <row r="517" spans="1:26" ht="12.75" customHeight="1" x14ac:dyDescent="0.25">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row>
    <row r="518" spans="1:26" ht="12.75" customHeight="1" x14ac:dyDescent="0.25">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row>
    <row r="519" spans="1:26" ht="12.75" customHeight="1" x14ac:dyDescent="0.25">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row>
    <row r="520" spans="1:26" ht="12.75" customHeight="1" x14ac:dyDescent="0.25">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row>
    <row r="521" spans="1:26" ht="12.75" customHeight="1" x14ac:dyDescent="0.25">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row>
    <row r="522" spans="1:26" ht="12.75" customHeight="1" x14ac:dyDescent="0.25">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row>
    <row r="523" spans="1:26" ht="12.75" customHeight="1" x14ac:dyDescent="0.25">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row>
    <row r="524" spans="1:26" ht="12.75" customHeight="1" x14ac:dyDescent="0.25">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row>
    <row r="525" spans="1:26" ht="12.75" customHeight="1" x14ac:dyDescent="0.25">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row>
    <row r="526" spans="1:26" ht="12.75" customHeight="1" x14ac:dyDescent="0.25">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row>
    <row r="527" spans="1:26" ht="12.75" customHeight="1" x14ac:dyDescent="0.25">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row>
    <row r="528" spans="1:26" ht="12.75" customHeight="1" x14ac:dyDescent="0.25">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row>
    <row r="529" spans="1:26" ht="12.75" customHeight="1" x14ac:dyDescent="0.25">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row>
    <row r="530" spans="1:26" ht="12.75" customHeight="1" x14ac:dyDescent="0.25">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row>
    <row r="531" spans="1:26" ht="12.75" customHeight="1" x14ac:dyDescent="0.25">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row>
    <row r="532" spans="1:26" ht="12.75" customHeight="1" x14ac:dyDescent="0.25">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row>
    <row r="533" spans="1:26" ht="12.75" customHeight="1" x14ac:dyDescent="0.25">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row>
    <row r="534" spans="1:26" ht="12.75" customHeight="1" x14ac:dyDescent="0.25">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row>
    <row r="535" spans="1:26" ht="12.75" customHeight="1" x14ac:dyDescent="0.25">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row>
    <row r="536" spans="1:26" ht="12.75" customHeight="1" x14ac:dyDescent="0.25">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row>
    <row r="537" spans="1:26" ht="12.75" customHeight="1" x14ac:dyDescent="0.25">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row>
    <row r="538" spans="1:26" ht="12.75" customHeight="1" x14ac:dyDescent="0.25">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row>
    <row r="539" spans="1:26" ht="12.75" customHeight="1" x14ac:dyDescent="0.25">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row>
    <row r="540" spans="1:26" ht="12.75" customHeight="1" x14ac:dyDescent="0.25">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row>
    <row r="541" spans="1:26" ht="12.75" customHeight="1" x14ac:dyDescent="0.25">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row>
    <row r="542" spans="1:26" ht="12.75" customHeight="1" x14ac:dyDescent="0.25">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row>
    <row r="543" spans="1:26" ht="12.75" customHeight="1" x14ac:dyDescent="0.25">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row>
    <row r="544" spans="1:26" ht="12.75" customHeight="1" x14ac:dyDescent="0.25">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row>
    <row r="545" spans="1:26" ht="12.75" customHeight="1" x14ac:dyDescent="0.25">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row>
    <row r="546" spans="1:26" ht="12.75" customHeight="1" x14ac:dyDescent="0.25">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row>
    <row r="547" spans="1:26" ht="12.75" customHeight="1" x14ac:dyDescent="0.25">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row>
    <row r="548" spans="1:26" ht="12.75" customHeight="1" x14ac:dyDescent="0.25">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row>
    <row r="549" spans="1:26" ht="12.75" customHeight="1" x14ac:dyDescent="0.25">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row>
    <row r="550" spans="1:26" ht="12.75" customHeight="1" x14ac:dyDescent="0.25">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row>
    <row r="551" spans="1:26" ht="12.75" customHeight="1" x14ac:dyDescent="0.25">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row>
    <row r="552" spans="1:26" ht="12.75" customHeight="1" x14ac:dyDescent="0.25">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row>
    <row r="553" spans="1:26" ht="12.75" customHeight="1" x14ac:dyDescent="0.25">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row>
    <row r="554" spans="1:26" ht="12.75" customHeight="1" x14ac:dyDescent="0.25">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row>
    <row r="555" spans="1:26" ht="12.75" customHeight="1" x14ac:dyDescent="0.25">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row>
    <row r="556" spans="1:26" ht="12.75" customHeight="1" x14ac:dyDescent="0.25">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row>
    <row r="557" spans="1:26" ht="12.75" customHeight="1" x14ac:dyDescent="0.25">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row>
    <row r="558" spans="1:26" ht="12.75" customHeight="1" x14ac:dyDescent="0.25">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row>
    <row r="559" spans="1:26" ht="12.75" customHeight="1" x14ac:dyDescent="0.25">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row>
    <row r="560" spans="1:26" ht="12.75" customHeight="1" x14ac:dyDescent="0.25">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row>
    <row r="561" spans="1:26" ht="12.75" customHeight="1" x14ac:dyDescent="0.25">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row>
    <row r="562" spans="1:26" ht="12.75" customHeight="1" x14ac:dyDescent="0.25">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row>
    <row r="563" spans="1:26" ht="12.75" customHeight="1" x14ac:dyDescent="0.25">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row>
    <row r="564" spans="1:26" ht="12.75" customHeight="1" x14ac:dyDescent="0.25">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row>
    <row r="565" spans="1:26" ht="12.75" customHeight="1" x14ac:dyDescent="0.25">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row>
    <row r="566" spans="1:26" ht="12.75" customHeight="1" x14ac:dyDescent="0.25">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row>
    <row r="567" spans="1:26" ht="12.75" customHeight="1" x14ac:dyDescent="0.25">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row>
    <row r="568" spans="1:26" ht="12.75" customHeight="1" x14ac:dyDescent="0.25">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row>
    <row r="569" spans="1:26" ht="12.75" customHeight="1" x14ac:dyDescent="0.25">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row>
    <row r="570" spans="1:26" ht="12.75" customHeight="1" x14ac:dyDescent="0.25">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row>
    <row r="571" spans="1:26" ht="12.75" customHeight="1" x14ac:dyDescent="0.25">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row>
    <row r="572" spans="1:26" ht="12.75" customHeight="1" x14ac:dyDescent="0.25">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row>
    <row r="573" spans="1:26" ht="12.75" customHeight="1" x14ac:dyDescent="0.25">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row>
    <row r="574" spans="1:26" ht="12.75" customHeight="1" x14ac:dyDescent="0.25">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row>
    <row r="575" spans="1:26" ht="12.75" customHeight="1" x14ac:dyDescent="0.25">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row>
    <row r="576" spans="1:26" ht="12.75" customHeight="1" x14ac:dyDescent="0.25">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row>
    <row r="577" spans="1:26" ht="12.75" customHeight="1" x14ac:dyDescent="0.25">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row>
    <row r="578" spans="1:26" ht="12.75" customHeight="1" x14ac:dyDescent="0.25">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row>
    <row r="579" spans="1:26" ht="12.75" customHeight="1" x14ac:dyDescent="0.25">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row>
    <row r="580" spans="1:26" ht="12.75" customHeight="1" x14ac:dyDescent="0.25">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row>
    <row r="581" spans="1:26" ht="12.75" customHeight="1" x14ac:dyDescent="0.25">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row>
    <row r="582" spans="1:26" ht="12.75" customHeight="1" x14ac:dyDescent="0.25">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row>
    <row r="583" spans="1:26" ht="12.75" customHeight="1" x14ac:dyDescent="0.25">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row>
    <row r="584" spans="1:26" ht="12.75" customHeight="1" x14ac:dyDescent="0.25">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row>
    <row r="585" spans="1:26" ht="12.75" customHeight="1" x14ac:dyDescent="0.25">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row>
    <row r="586" spans="1:26" ht="12.75" customHeight="1" x14ac:dyDescent="0.25">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row>
    <row r="587" spans="1:26" ht="12.75" customHeight="1" x14ac:dyDescent="0.25">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row>
    <row r="588" spans="1:26" ht="12.75" customHeight="1" x14ac:dyDescent="0.25">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row>
    <row r="589" spans="1:26" ht="12.75" customHeight="1" x14ac:dyDescent="0.25">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row>
    <row r="590" spans="1:26" ht="12.75" customHeight="1" x14ac:dyDescent="0.25">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row>
    <row r="591" spans="1:26" ht="12.75" customHeight="1" x14ac:dyDescent="0.25">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row>
    <row r="592" spans="1:26" ht="12.75" customHeight="1" x14ac:dyDescent="0.25">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row>
    <row r="593" spans="1:26" ht="12.75" customHeight="1" x14ac:dyDescent="0.25">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row>
    <row r="594" spans="1:26" ht="12.75" customHeight="1" x14ac:dyDescent="0.25">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row>
    <row r="595" spans="1:26" ht="12.75" customHeight="1" x14ac:dyDescent="0.25">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row>
    <row r="596" spans="1:26" ht="12.75" customHeight="1" x14ac:dyDescent="0.25">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row>
    <row r="597" spans="1:26" ht="12.75" customHeight="1" x14ac:dyDescent="0.25">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row>
    <row r="598" spans="1:26" ht="12.75" customHeight="1" x14ac:dyDescent="0.25">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row>
    <row r="599" spans="1:26" ht="12.75" customHeight="1" x14ac:dyDescent="0.25">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row>
    <row r="600" spans="1:26" ht="12.75" customHeight="1" x14ac:dyDescent="0.25">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row>
    <row r="601" spans="1:26" ht="12.75" customHeight="1" x14ac:dyDescent="0.25">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row>
    <row r="602" spans="1:26" ht="12.75" customHeight="1" x14ac:dyDescent="0.25">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row>
    <row r="603" spans="1:26" ht="12.75" customHeight="1" x14ac:dyDescent="0.25">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row>
    <row r="604" spans="1:26" ht="12.75" customHeight="1" x14ac:dyDescent="0.25">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row>
    <row r="605" spans="1:26" ht="12.75" customHeight="1" x14ac:dyDescent="0.25">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row>
    <row r="606" spans="1:26" ht="12.75" customHeight="1" x14ac:dyDescent="0.25">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row>
    <row r="607" spans="1:26" ht="12.75" customHeight="1" x14ac:dyDescent="0.25">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row>
    <row r="608" spans="1:26" ht="12.75" customHeight="1" x14ac:dyDescent="0.25">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row>
    <row r="609" spans="1:26" ht="12.75" customHeight="1" x14ac:dyDescent="0.25">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row>
    <row r="610" spans="1:26" ht="12.75" customHeight="1" x14ac:dyDescent="0.25">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row>
    <row r="611" spans="1:26" ht="12.75" customHeight="1" x14ac:dyDescent="0.25">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row>
    <row r="612" spans="1:26" ht="12.75" customHeight="1" x14ac:dyDescent="0.25">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row>
    <row r="613" spans="1:26" ht="12.75" customHeight="1" x14ac:dyDescent="0.25">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row>
    <row r="614" spans="1:26" ht="12.75" customHeight="1" x14ac:dyDescent="0.25">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row>
    <row r="615" spans="1:26" ht="12.75" customHeight="1" x14ac:dyDescent="0.25">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row>
    <row r="616" spans="1:26" ht="12.75" customHeight="1" x14ac:dyDescent="0.25">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row>
    <row r="617" spans="1:26" ht="12.75" customHeight="1" x14ac:dyDescent="0.25">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row>
    <row r="618" spans="1:26" ht="12.75" customHeight="1" x14ac:dyDescent="0.25">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row>
    <row r="619" spans="1:26" ht="12.75" customHeight="1" x14ac:dyDescent="0.25">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row>
    <row r="620" spans="1:26" ht="12.75" customHeight="1" x14ac:dyDescent="0.25">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row>
    <row r="621" spans="1:26" ht="12.75" customHeight="1" x14ac:dyDescent="0.25">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row>
    <row r="622" spans="1:26" ht="12.75" customHeight="1" x14ac:dyDescent="0.25">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row>
    <row r="623" spans="1:26" ht="12.75" customHeight="1" x14ac:dyDescent="0.25">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row>
    <row r="624" spans="1:26" ht="12.75" customHeight="1" x14ac:dyDescent="0.25">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row>
    <row r="625" spans="1:26" ht="12.75" customHeight="1" x14ac:dyDescent="0.25">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row>
    <row r="626" spans="1:26" ht="12.75" customHeight="1" x14ac:dyDescent="0.25">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row>
    <row r="627" spans="1:26" ht="12.75" customHeight="1" x14ac:dyDescent="0.25">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row>
    <row r="628" spans="1:26" ht="12.75" customHeight="1" x14ac:dyDescent="0.25">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row>
    <row r="629" spans="1:26" ht="12.75" customHeight="1" x14ac:dyDescent="0.25">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row>
    <row r="630" spans="1:26" ht="12.75" customHeight="1" x14ac:dyDescent="0.25">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row>
    <row r="631" spans="1:26" ht="12.75" customHeight="1" x14ac:dyDescent="0.25">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row>
    <row r="632" spans="1:26" ht="12.75" customHeight="1" x14ac:dyDescent="0.25">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row>
    <row r="633" spans="1:26" ht="12.75" customHeight="1" x14ac:dyDescent="0.25">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row>
    <row r="634" spans="1:26" ht="12.75" customHeight="1" x14ac:dyDescent="0.25">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row>
    <row r="635" spans="1:26" ht="12.75" customHeight="1" x14ac:dyDescent="0.25">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row>
    <row r="636" spans="1:26" ht="12.75" customHeight="1" x14ac:dyDescent="0.25">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row>
    <row r="637" spans="1:26" ht="12.75" customHeight="1" x14ac:dyDescent="0.25">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row>
    <row r="638" spans="1:26" ht="12.75" customHeight="1" x14ac:dyDescent="0.25">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row>
    <row r="639" spans="1:26" ht="12.75" customHeight="1" x14ac:dyDescent="0.25">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row>
    <row r="640" spans="1:26" ht="12.75" customHeight="1" x14ac:dyDescent="0.25">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row>
    <row r="641" spans="1:26" ht="12.75" customHeight="1" x14ac:dyDescent="0.25">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row>
    <row r="642" spans="1:26" ht="12.75" customHeight="1" x14ac:dyDescent="0.25">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row>
    <row r="643" spans="1:26" ht="12.75" customHeight="1" x14ac:dyDescent="0.25">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row>
    <row r="644" spans="1:26" ht="12.75" customHeight="1" x14ac:dyDescent="0.25">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row>
    <row r="645" spans="1:26" ht="12.75" customHeight="1" x14ac:dyDescent="0.25">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row>
    <row r="646" spans="1:26" ht="12.75" customHeight="1" x14ac:dyDescent="0.25">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row>
    <row r="647" spans="1:26" ht="12.75" customHeight="1" x14ac:dyDescent="0.25">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row>
    <row r="648" spans="1:26" ht="12.75" customHeight="1" x14ac:dyDescent="0.25">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row>
    <row r="649" spans="1:26" ht="12.75" customHeight="1" x14ac:dyDescent="0.25">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row>
    <row r="650" spans="1:26" ht="12.75" customHeight="1" x14ac:dyDescent="0.25">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row>
    <row r="651" spans="1:26" ht="12.75" customHeight="1" x14ac:dyDescent="0.25">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row>
    <row r="652" spans="1:26" ht="12.75" customHeight="1" x14ac:dyDescent="0.25">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row>
    <row r="653" spans="1:26" ht="12.75" customHeight="1" x14ac:dyDescent="0.25">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row>
    <row r="654" spans="1:26" ht="12.75" customHeight="1" x14ac:dyDescent="0.25">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row>
    <row r="655" spans="1:26" ht="12.75" customHeight="1" x14ac:dyDescent="0.25">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row>
    <row r="656" spans="1:26" ht="12.75" customHeight="1" x14ac:dyDescent="0.25">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row>
    <row r="657" spans="1:26" ht="12.75" customHeight="1" x14ac:dyDescent="0.25">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row>
    <row r="658" spans="1:26" ht="12.75" customHeight="1" x14ac:dyDescent="0.25">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row>
    <row r="659" spans="1:26" ht="12.75" customHeight="1" x14ac:dyDescent="0.25">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row>
    <row r="660" spans="1:26" ht="12.75" customHeight="1" x14ac:dyDescent="0.25">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row>
    <row r="661" spans="1:26" ht="12.75" customHeight="1" x14ac:dyDescent="0.25">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row>
    <row r="662" spans="1:26" ht="12.75" customHeight="1" x14ac:dyDescent="0.25">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row>
    <row r="663" spans="1:26" ht="12.75" customHeight="1" x14ac:dyDescent="0.25">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row>
    <row r="664" spans="1:26" ht="12.75" customHeight="1" x14ac:dyDescent="0.25">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row>
    <row r="665" spans="1:26" ht="12.75" customHeight="1" x14ac:dyDescent="0.25">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row>
    <row r="666" spans="1:26" ht="12.75" customHeight="1" x14ac:dyDescent="0.25">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row>
    <row r="667" spans="1:26" ht="12.75" customHeight="1" x14ac:dyDescent="0.25">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row>
    <row r="668" spans="1:26" ht="12.75" customHeight="1" x14ac:dyDescent="0.25">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row>
    <row r="669" spans="1:26" ht="12.75" customHeight="1" x14ac:dyDescent="0.25">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row>
    <row r="670" spans="1:26" ht="12.75" customHeight="1" x14ac:dyDescent="0.25">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row>
    <row r="671" spans="1:26" ht="12.75" customHeight="1" x14ac:dyDescent="0.25">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row>
    <row r="672" spans="1:26" ht="12.75" customHeight="1" x14ac:dyDescent="0.25">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row>
    <row r="673" spans="1:26" ht="12.75" customHeight="1" x14ac:dyDescent="0.25">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row>
    <row r="674" spans="1:26" ht="12.75" customHeight="1" x14ac:dyDescent="0.25">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row>
    <row r="675" spans="1:26" ht="12.75" customHeight="1" x14ac:dyDescent="0.25">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row>
    <row r="676" spans="1:26" ht="12.75" customHeight="1" x14ac:dyDescent="0.25">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row>
    <row r="677" spans="1:26" ht="12.75" customHeight="1" x14ac:dyDescent="0.25">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row>
    <row r="678" spans="1:26" ht="12.75" customHeight="1" x14ac:dyDescent="0.25">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row>
    <row r="679" spans="1:26" ht="12.75" customHeight="1" x14ac:dyDescent="0.25">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row>
    <row r="680" spans="1:26" ht="12.75" customHeight="1" x14ac:dyDescent="0.25">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row>
    <row r="681" spans="1:26" ht="12.75" customHeight="1" x14ac:dyDescent="0.25">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row>
    <row r="682" spans="1:26" ht="12.75" customHeight="1" x14ac:dyDescent="0.25">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row>
    <row r="683" spans="1:26" ht="12.75" customHeight="1" x14ac:dyDescent="0.25">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row>
    <row r="684" spans="1:26" ht="12.75" customHeight="1" x14ac:dyDescent="0.25">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row>
    <row r="685" spans="1:26" ht="12.75" customHeight="1" x14ac:dyDescent="0.25">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row>
    <row r="686" spans="1:26" ht="12.75" customHeight="1" x14ac:dyDescent="0.25">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row>
    <row r="687" spans="1:26" ht="12.75" customHeight="1" x14ac:dyDescent="0.25">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row>
    <row r="688" spans="1:26" ht="12.75" customHeight="1" x14ac:dyDescent="0.25">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row>
    <row r="689" spans="1:26" ht="12.75" customHeight="1" x14ac:dyDescent="0.25">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row>
    <row r="690" spans="1:26" ht="12.75" customHeight="1" x14ac:dyDescent="0.25">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row>
    <row r="691" spans="1:26" ht="12.75" customHeight="1" x14ac:dyDescent="0.25">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row>
    <row r="692" spans="1:26" ht="12.75" customHeight="1" x14ac:dyDescent="0.25">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row>
    <row r="693" spans="1:26" ht="12.75" customHeight="1" x14ac:dyDescent="0.25">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row>
    <row r="694" spans="1:26" ht="12.75" customHeight="1" x14ac:dyDescent="0.25">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row>
    <row r="695" spans="1:26" ht="12.75" customHeight="1" x14ac:dyDescent="0.25">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row>
    <row r="696" spans="1:26" ht="12.75" customHeight="1" x14ac:dyDescent="0.25">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row>
    <row r="697" spans="1:26" ht="12.75" customHeight="1" x14ac:dyDescent="0.25">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row>
    <row r="698" spans="1:26" ht="12.75" customHeight="1" x14ac:dyDescent="0.25">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row>
    <row r="699" spans="1:26" ht="12.75" customHeight="1" x14ac:dyDescent="0.25">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row>
    <row r="700" spans="1:26" ht="12.75" customHeight="1" x14ac:dyDescent="0.25">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row>
    <row r="701" spans="1:26" ht="12.75" customHeight="1" x14ac:dyDescent="0.25">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row>
    <row r="702" spans="1:26" ht="12.75" customHeight="1" x14ac:dyDescent="0.25">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row>
    <row r="703" spans="1:26" ht="12.75" customHeight="1" x14ac:dyDescent="0.25">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row>
    <row r="704" spans="1:26" ht="12.75" customHeight="1" x14ac:dyDescent="0.25">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row>
    <row r="705" spans="1:26" ht="12.75" customHeight="1" x14ac:dyDescent="0.25">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row>
    <row r="706" spans="1:26" ht="12.75" customHeight="1" x14ac:dyDescent="0.25">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row>
    <row r="707" spans="1:26" ht="12.75" customHeight="1" x14ac:dyDescent="0.25">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row>
    <row r="708" spans="1:26" ht="12.75" customHeight="1" x14ac:dyDescent="0.25">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row>
    <row r="709" spans="1:26" ht="12.75" customHeight="1" x14ac:dyDescent="0.25">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row>
    <row r="710" spans="1:26" ht="12.75" customHeight="1" x14ac:dyDescent="0.25">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row>
    <row r="711" spans="1:26" ht="12.75" customHeight="1" x14ac:dyDescent="0.25">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row>
    <row r="712" spans="1:26" ht="12.75" customHeight="1" x14ac:dyDescent="0.25">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row>
    <row r="713" spans="1:26" ht="12.75" customHeight="1" x14ac:dyDescent="0.25">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row>
    <row r="714" spans="1:26" ht="12.75" customHeight="1" x14ac:dyDescent="0.25">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row>
    <row r="715" spans="1:26" ht="12.75" customHeight="1" x14ac:dyDescent="0.25">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row>
    <row r="716" spans="1:26" ht="12.75" customHeight="1" x14ac:dyDescent="0.25">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row>
    <row r="717" spans="1:26" ht="12.75" customHeight="1" x14ac:dyDescent="0.25">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row>
    <row r="718" spans="1:26" ht="12.75" customHeight="1" x14ac:dyDescent="0.25">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row>
    <row r="719" spans="1:26" ht="12.75" customHeight="1" x14ac:dyDescent="0.25">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row>
    <row r="720" spans="1:26" ht="12.75" customHeight="1" x14ac:dyDescent="0.25">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row>
    <row r="721" spans="1:26" ht="12.75" customHeight="1" x14ac:dyDescent="0.25">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row>
    <row r="722" spans="1:26" ht="12.75" customHeight="1" x14ac:dyDescent="0.25">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row>
    <row r="723" spans="1:26" ht="12.75" customHeight="1" x14ac:dyDescent="0.25">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row>
    <row r="724" spans="1:26" ht="12.75" customHeight="1" x14ac:dyDescent="0.25">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row>
    <row r="725" spans="1:26" ht="12.75" customHeight="1" x14ac:dyDescent="0.25">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row>
    <row r="726" spans="1:26" ht="12.75" customHeight="1" x14ac:dyDescent="0.25">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row>
    <row r="727" spans="1:26" ht="12.75" customHeight="1" x14ac:dyDescent="0.25">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row>
    <row r="728" spans="1:26" ht="12.75" customHeight="1" x14ac:dyDescent="0.25">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row>
    <row r="729" spans="1:26" ht="12.75" customHeight="1" x14ac:dyDescent="0.25">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row>
    <row r="730" spans="1:26" ht="12.75" customHeight="1" x14ac:dyDescent="0.25">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row>
    <row r="731" spans="1:26" ht="12.75" customHeight="1" x14ac:dyDescent="0.25">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row>
    <row r="732" spans="1:26" ht="12.75" customHeight="1" x14ac:dyDescent="0.25">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row>
    <row r="733" spans="1:26" ht="12.75" customHeight="1" x14ac:dyDescent="0.25">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row>
    <row r="734" spans="1:26" ht="12.75" customHeight="1" x14ac:dyDescent="0.25">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row>
    <row r="735" spans="1:26" ht="12.75" customHeight="1" x14ac:dyDescent="0.25">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row>
    <row r="736" spans="1:26" ht="12.75" customHeight="1" x14ac:dyDescent="0.25">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row>
    <row r="737" spans="1:26" ht="12.75" customHeight="1" x14ac:dyDescent="0.25">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row>
    <row r="738" spans="1:26" ht="12.75" customHeight="1" x14ac:dyDescent="0.25">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row>
    <row r="739" spans="1:26" ht="12.75" customHeight="1" x14ac:dyDescent="0.25">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row>
    <row r="740" spans="1:26" ht="12.75" customHeight="1" x14ac:dyDescent="0.25">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row>
    <row r="741" spans="1:26" ht="12.75" customHeight="1" x14ac:dyDescent="0.25">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row>
    <row r="742" spans="1:26" ht="12.75" customHeight="1" x14ac:dyDescent="0.25">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row>
    <row r="743" spans="1:26" ht="12.75" customHeight="1" x14ac:dyDescent="0.25">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row>
    <row r="744" spans="1:26" ht="12.75" customHeight="1" x14ac:dyDescent="0.25">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row>
    <row r="745" spans="1:26" ht="12.75" customHeight="1" x14ac:dyDescent="0.25">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row>
    <row r="746" spans="1:26" ht="12.75" customHeight="1" x14ac:dyDescent="0.25">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row>
    <row r="747" spans="1:26" ht="12.75" customHeight="1" x14ac:dyDescent="0.25">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row>
    <row r="748" spans="1:26" ht="12.75" customHeight="1" x14ac:dyDescent="0.25">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row>
    <row r="749" spans="1:26" ht="12.75" customHeight="1" x14ac:dyDescent="0.25">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row>
    <row r="750" spans="1:26" ht="12.75" customHeight="1" x14ac:dyDescent="0.25">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row>
    <row r="751" spans="1:26" ht="12.75" customHeight="1" x14ac:dyDescent="0.25">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row>
    <row r="752" spans="1:26" ht="12.75" customHeight="1" x14ac:dyDescent="0.25">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row>
    <row r="753" spans="1:26" ht="12.75" customHeight="1" x14ac:dyDescent="0.25">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row>
    <row r="754" spans="1:26" ht="12.75" customHeight="1" x14ac:dyDescent="0.25">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row>
    <row r="755" spans="1:26" ht="12.75" customHeight="1" x14ac:dyDescent="0.25">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row>
    <row r="756" spans="1:26" ht="12.75" customHeight="1" x14ac:dyDescent="0.25">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row>
    <row r="757" spans="1:26" ht="12.75" customHeight="1" x14ac:dyDescent="0.25">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row>
    <row r="758" spans="1:26" ht="12.75" customHeight="1" x14ac:dyDescent="0.25">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row>
    <row r="759" spans="1:26" ht="12.75" customHeight="1" x14ac:dyDescent="0.25">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row>
    <row r="760" spans="1:26" ht="12.75" customHeight="1" x14ac:dyDescent="0.25">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row>
    <row r="761" spans="1:26" ht="12.75" customHeight="1" x14ac:dyDescent="0.25">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row>
    <row r="762" spans="1:26" ht="12.75" customHeight="1" x14ac:dyDescent="0.25">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row>
    <row r="763" spans="1:26" ht="12.75" customHeight="1" x14ac:dyDescent="0.25">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row>
    <row r="764" spans="1:26" ht="12.75" customHeight="1" x14ac:dyDescent="0.25">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row>
    <row r="765" spans="1:26" ht="12.75" customHeight="1" x14ac:dyDescent="0.25">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row>
    <row r="766" spans="1:26" ht="12.75" customHeight="1" x14ac:dyDescent="0.25">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row>
    <row r="767" spans="1:26" ht="12.75" customHeight="1" x14ac:dyDescent="0.25">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row>
    <row r="768" spans="1:26" ht="12.75" customHeight="1" x14ac:dyDescent="0.25">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row>
    <row r="769" spans="1:26" ht="12.75" customHeight="1" x14ac:dyDescent="0.25">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row>
    <row r="770" spans="1:26" ht="12.75" customHeight="1" x14ac:dyDescent="0.25">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row>
    <row r="771" spans="1:26" ht="12.75" customHeight="1" x14ac:dyDescent="0.25">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row>
    <row r="772" spans="1:26" ht="12.75" customHeight="1" x14ac:dyDescent="0.25">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row>
    <row r="773" spans="1:26" ht="12.75" customHeight="1" x14ac:dyDescent="0.25">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row>
    <row r="774" spans="1:26" ht="12.75" customHeight="1" x14ac:dyDescent="0.25">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row>
    <row r="775" spans="1:26" ht="12.75" customHeight="1" x14ac:dyDescent="0.25">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row>
    <row r="776" spans="1:26" ht="12.75" customHeight="1" x14ac:dyDescent="0.25">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row>
    <row r="777" spans="1:26" ht="12.75" customHeight="1" x14ac:dyDescent="0.25">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row>
    <row r="778" spans="1:26" ht="12.75" customHeight="1" x14ac:dyDescent="0.25">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row>
    <row r="779" spans="1:26" ht="12.75" customHeight="1" x14ac:dyDescent="0.25">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row>
    <row r="780" spans="1:26" ht="12.75" customHeight="1" x14ac:dyDescent="0.25">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row>
    <row r="781" spans="1:26" ht="12.75" customHeight="1" x14ac:dyDescent="0.25">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row>
    <row r="782" spans="1:26" ht="12.75" customHeight="1" x14ac:dyDescent="0.25">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row>
    <row r="783" spans="1:26" ht="12.75" customHeight="1" x14ac:dyDescent="0.25">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row>
    <row r="784" spans="1:26" ht="12.75" customHeight="1" x14ac:dyDescent="0.25">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row>
    <row r="785" spans="1:26" ht="12.75" customHeight="1" x14ac:dyDescent="0.25">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row>
    <row r="786" spans="1:26" ht="12.75" customHeight="1" x14ac:dyDescent="0.25">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row>
    <row r="787" spans="1:26" ht="12.75" customHeight="1" x14ac:dyDescent="0.25">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row>
    <row r="788" spans="1:26" ht="12.75" customHeight="1" x14ac:dyDescent="0.25">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row>
    <row r="789" spans="1:26" ht="12.75" customHeight="1" x14ac:dyDescent="0.25">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row>
    <row r="790" spans="1:26" ht="12.75" customHeight="1" x14ac:dyDescent="0.25">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row>
    <row r="791" spans="1:26" ht="12.75" customHeight="1" x14ac:dyDescent="0.25">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row>
    <row r="792" spans="1:26" ht="12.75" customHeight="1" x14ac:dyDescent="0.25">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row>
    <row r="793" spans="1:26" ht="12.75" customHeight="1" x14ac:dyDescent="0.25">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row>
    <row r="794" spans="1:26" ht="12.75" customHeight="1" x14ac:dyDescent="0.25">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row>
    <row r="795" spans="1:26" ht="12.75" customHeight="1" x14ac:dyDescent="0.25">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row>
    <row r="796" spans="1:26" ht="12.75" customHeight="1" x14ac:dyDescent="0.25">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row>
    <row r="797" spans="1:26" ht="12.75" customHeight="1" x14ac:dyDescent="0.25">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row>
    <row r="798" spans="1:26" ht="12.75" customHeight="1" x14ac:dyDescent="0.25">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row>
    <row r="799" spans="1:26" ht="12.75" customHeight="1" x14ac:dyDescent="0.25">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row>
    <row r="800" spans="1:26" ht="12.75" customHeight="1" x14ac:dyDescent="0.25">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row>
    <row r="801" spans="1:26" ht="12.75" customHeight="1" x14ac:dyDescent="0.25">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row>
    <row r="802" spans="1:26" ht="12.75" customHeight="1" x14ac:dyDescent="0.25">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row>
    <row r="803" spans="1:26" ht="12.75" customHeight="1" x14ac:dyDescent="0.25">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row>
    <row r="804" spans="1:26" ht="12.75" customHeight="1" x14ac:dyDescent="0.25">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row>
    <row r="805" spans="1:26" ht="12.75" customHeight="1" x14ac:dyDescent="0.25">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row>
    <row r="806" spans="1:26" ht="12.75" customHeight="1" x14ac:dyDescent="0.25">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row>
    <row r="807" spans="1:26" ht="12.75" customHeight="1" x14ac:dyDescent="0.25">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row>
    <row r="808" spans="1:26" ht="12.75" customHeight="1" x14ac:dyDescent="0.25">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row>
    <row r="809" spans="1:26" ht="12.75" customHeight="1" x14ac:dyDescent="0.25">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row>
    <row r="810" spans="1:26" ht="12.75" customHeight="1" x14ac:dyDescent="0.25">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row>
    <row r="811" spans="1:26" ht="12.75" customHeight="1" x14ac:dyDescent="0.25">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row>
    <row r="812" spans="1:26" ht="12.75" customHeight="1" x14ac:dyDescent="0.25">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row>
    <row r="813" spans="1:26" ht="12.75" customHeight="1" x14ac:dyDescent="0.25">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row>
    <row r="814" spans="1:26" ht="12.75" customHeight="1" x14ac:dyDescent="0.25">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row>
    <row r="815" spans="1:26" ht="12.75" customHeight="1" x14ac:dyDescent="0.25">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row>
    <row r="816" spans="1:26" ht="12.75" customHeight="1" x14ac:dyDescent="0.25">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row>
    <row r="817" spans="1:26" ht="12.75" customHeight="1" x14ac:dyDescent="0.25">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row>
    <row r="818" spans="1:26" ht="12.75" customHeight="1" x14ac:dyDescent="0.25">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row>
    <row r="819" spans="1:26" ht="12.75" customHeight="1" x14ac:dyDescent="0.25">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row>
    <row r="820" spans="1:26" ht="12.75" customHeight="1" x14ac:dyDescent="0.25">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row>
    <row r="821" spans="1:26" ht="12.75" customHeight="1" x14ac:dyDescent="0.25">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row>
    <row r="822" spans="1:26" ht="12.75" customHeight="1" x14ac:dyDescent="0.25">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row>
    <row r="823" spans="1:26" ht="12.75" customHeight="1" x14ac:dyDescent="0.25">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row>
    <row r="824" spans="1:26" ht="12.75" customHeight="1" x14ac:dyDescent="0.25">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row>
    <row r="825" spans="1:26" ht="12.75" customHeight="1" x14ac:dyDescent="0.25">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row>
    <row r="826" spans="1:26" ht="12.75" customHeight="1" x14ac:dyDescent="0.25">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row>
    <row r="827" spans="1:26" ht="12.75" customHeight="1" x14ac:dyDescent="0.25">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row>
    <row r="828" spans="1:26" ht="12.75" customHeight="1" x14ac:dyDescent="0.25">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row>
    <row r="829" spans="1:26" ht="12.75" customHeight="1" x14ac:dyDescent="0.25">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row>
    <row r="830" spans="1:26" ht="12.75" customHeight="1" x14ac:dyDescent="0.25">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row>
    <row r="831" spans="1:26" ht="12.75" customHeight="1" x14ac:dyDescent="0.25">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row>
    <row r="832" spans="1:26" ht="12.75" customHeight="1" x14ac:dyDescent="0.25">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row>
    <row r="833" spans="1:26" ht="12.75" customHeight="1" x14ac:dyDescent="0.25">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row>
    <row r="834" spans="1:26" ht="12.75" customHeight="1" x14ac:dyDescent="0.25">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row>
    <row r="835" spans="1:26" ht="12.75" customHeight="1" x14ac:dyDescent="0.25">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row>
    <row r="836" spans="1:26" ht="12.75" customHeight="1" x14ac:dyDescent="0.25">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row>
    <row r="837" spans="1:26" ht="12.75" customHeight="1" x14ac:dyDescent="0.25">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row>
    <row r="838" spans="1:26" ht="12.75" customHeight="1" x14ac:dyDescent="0.25">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row>
    <row r="839" spans="1:26" ht="12.75" customHeight="1" x14ac:dyDescent="0.25">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row>
    <row r="840" spans="1:26" ht="12.75" customHeight="1" x14ac:dyDescent="0.25">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row>
    <row r="841" spans="1:26" ht="12.75" customHeight="1" x14ac:dyDescent="0.25">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row>
    <row r="842" spans="1:26" ht="12.75" customHeight="1" x14ac:dyDescent="0.25">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row>
    <row r="843" spans="1:26" ht="12.75" customHeight="1" x14ac:dyDescent="0.25">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row>
    <row r="844" spans="1:26" ht="12.75" customHeight="1" x14ac:dyDescent="0.25">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row>
    <row r="845" spans="1:26" ht="12.75" customHeight="1" x14ac:dyDescent="0.25">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row>
    <row r="846" spans="1:26" ht="12.75" customHeight="1" x14ac:dyDescent="0.25">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row>
    <row r="847" spans="1:26" ht="12.75" customHeight="1" x14ac:dyDescent="0.25">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row>
    <row r="848" spans="1:26" ht="12.75" customHeight="1" x14ac:dyDescent="0.25">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row>
    <row r="849" spans="1:26" ht="12.75" customHeight="1" x14ac:dyDescent="0.25">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row>
    <row r="850" spans="1:26" ht="12.75" customHeight="1" x14ac:dyDescent="0.25">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row>
    <row r="851" spans="1:26" ht="12.75" customHeight="1" x14ac:dyDescent="0.25">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row>
    <row r="852" spans="1:26" ht="12.75" customHeight="1" x14ac:dyDescent="0.25">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row>
    <row r="853" spans="1:26" ht="12.75" customHeight="1" x14ac:dyDescent="0.25">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row>
    <row r="854" spans="1:26" ht="12.75" customHeight="1" x14ac:dyDescent="0.25">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row>
    <row r="855" spans="1:26" ht="12.75" customHeight="1" x14ac:dyDescent="0.25">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row>
    <row r="856" spans="1:26" ht="12.75" customHeight="1" x14ac:dyDescent="0.25">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row>
    <row r="857" spans="1:26" ht="12.75" customHeight="1" x14ac:dyDescent="0.25">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row>
    <row r="858" spans="1:26" ht="12.75" customHeight="1" x14ac:dyDescent="0.25">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row>
    <row r="859" spans="1:26" ht="12.75" customHeight="1" x14ac:dyDescent="0.25">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row>
    <row r="860" spans="1:26" ht="12.75" customHeight="1" x14ac:dyDescent="0.25">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row>
    <row r="861" spans="1:26" ht="12.75" customHeight="1" x14ac:dyDescent="0.25">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row>
    <row r="862" spans="1:26" ht="12.75" customHeight="1" x14ac:dyDescent="0.25">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row>
    <row r="863" spans="1:26" ht="12.75" customHeight="1" x14ac:dyDescent="0.25">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row>
    <row r="864" spans="1:26" ht="12.75" customHeight="1" x14ac:dyDescent="0.25">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row>
    <row r="865" spans="1:26" ht="12.75" customHeight="1" x14ac:dyDescent="0.25">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row>
    <row r="866" spans="1:26" ht="12.75" customHeight="1" x14ac:dyDescent="0.25">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row>
    <row r="867" spans="1:26" ht="12.75" customHeight="1" x14ac:dyDescent="0.25">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row>
    <row r="868" spans="1:26" ht="12.75" customHeight="1" x14ac:dyDescent="0.25">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row>
    <row r="869" spans="1:26" ht="12.75" customHeight="1" x14ac:dyDescent="0.25">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row>
    <row r="870" spans="1:26" ht="12.75" customHeight="1" x14ac:dyDescent="0.25">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row>
    <row r="871" spans="1:26" ht="12.75" customHeight="1" x14ac:dyDescent="0.25">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row>
    <row r="872" spans="1:26" ht="12.75" customHeight="1" x14ac:dyDescent="0.25">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row>
    <row r="873" spans="1:26" ht="12.75" customHeight="1" x14ac:dyDescent="0.25">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row>
    <row r="874" spans="1:26" ht="12.75" customHeight="1" x14ac:dyDescent="0.25">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row>
    <row r="875" spans="1:26" ht="12.75" customHeight="1" x14ac:dyDescent="0.25">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row>
    <row r="876" spans="1:26" ht="12.75" customHeight="1" x14ac:dyDescent="0.25">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row>
    <row r="877" spans="1:26" ht="12.75" customHeight="1" x14ac:dyDescent="0.25">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row>
    <row r="878" spans="1:26" ht="12.75" customHeight="1" x14ac:dyDescent="0.25">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row>
    <row r="879" spans="1:26" ht="12.75" customHeight="1" x14ac:dyDescent="0.25">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row>
    <row r="880" spans="1:26" ht="12.75" customHeight="1" x14ac:dyDescent="0.25">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row>
    <row r="881" spans="1:26" ht="12.75" customHeight="1" x14ac:dyDescent="0.25">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row>
    <row r="882" spans="1:26" ht="12.75" customHeight="1" x14ac:dyDescent="0.25">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row>
    <row r="883" spans="1:26" ht="12.75" customHeight="1" x14ac:dyDescent="0.25">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row>
    <row r="884" spans="1:26" ht="12.75" customHeight="1" x14ac:dyDescent="0.25">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row>
    <row r="885" spans="1:26" ht="12.75" customHeight="1" x14ac:dyDescent="0.25">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row>
    <row r="886" spans="1:26" ht="12.75" customHeight="1" x14ac:dyDescent="0.25">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row>
    <row r="887" spans="1:26" ht="12.75" customHeight="1" x14ac:dyDescent="0.25">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row>
    <row r="888" spans="1:26" ht="12.75" customHeight="1" x14ac:dyDescent="0.25">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row>
    <row r="889" spans="1:26" ht="12.75" customHeight="1" x14ac:dyDescent="0.25">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row>
    <row r="890" spans="1:26" ht="12.75" customHeight="1" x14ac:dyDescent="0.25">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row>
    <row r="891" spans="1:26" ht="12.75" customHeight="1" x14ac:dyDescent="0.25">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row>
    <row r="892" spans="1:26" ht="12.75" customHeight="1" x14ac:dyDescent="0.25">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row>
    <row r="893" spans="1:26" ht="12.75" customHeight="1" x14ac:dyDescent="0.25">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row>
    <row r="894" spans="1:26" ht="12.75" customHeight="1" x14ac:dyDescent="0.25">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row>
    <row r="895" spans="1:26" ht="12.75" customHeight="1" x14ac:dyDescent="0.25">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row>
    <row r="896" spans="1:26" ht="12.75" customHeight="1" x14ac:dyDescent="0.25">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row>
    <row r="897" spans="1:26" ht="12.75" customHeight="1" x14ac:dyDescent="0.25">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row>
    <row r="898" spans="1:26" ht="12.75" customHeight="1" x14ac:dyDescent="0.25">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row>
    <row r="899" spans="1:26" ht="12.75" customHeight="1" x14ac:dyDescent="0.25">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row>
    <row r="900" spans="1:26" ht="12.75" customHeight="1" x14ac:dyDescent="0.25">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row>
    <row r="901" spans="1:26" ht="12.75" customHeight="1" x14ac:dyDescent="0.25">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row>
    <row r="902" spans="1:26" ht="12.75" customHeight="1" x14ac:dyDescent="0.25">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row>
    <row r="903" spans="1:26" ht="12.75" customHeight="1" x14ac:dyDescent="0.25">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row>
    <row r="904" spans="1:26" ht="12.75" customHeight="1" x14ac:dyDescent="0.25">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row>
    <row r="905" spans="1:26" ht="12.75" customHeight="1" x14ac:dyDescent="0.25">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row>
    <row r="906" spans="1:26" ht="12.75" customHeight="1" x14ac:dyDescent="0.25">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row>
    <row r="907" spans="1:26" ht="12.75" customHeight="1" x14ac:dyDescent="0.25">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row>
    <row r="908" spans="1:26" ht="12.75" customHeight="1" x14ac:dyDescent="0.25">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row>
    <row r="909" spans="1:26" ht="12.75" customHeight="1" x14ac:dyDescent="0.25">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row>
    <row r="910" spans="1:26" ht="12.75" customHeight="1" x14ac:dyDescent="0.25">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row>
    <row r="911" spans="1:26" ht="12.75" customHeight="1" x14ac:dyDescent="0.25">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row>
    <row r="912" spans="1:26" ht="12.75" customHeight="1" x14ac:dyDescent="0.25">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row>
    <row r="913" spans="1:26" ht="12.75" customHeight="1" x14ac:dyDescent="0.25">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row>
    <row r="914" spans="1:26" ht="12.75" customHeight="1" x14ac:dyDescent="0.25">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row>
    <row r="915" spans="1:26" ht="12.75" customHeight="1" x14ac:dyDescent="0.25">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row>
    <row r="916" spans="1:26" ht="12.75" customHeight="1" x14ac:dyDescent="0.25">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row>
    <row r="917" spans="1:26" ht="12.75" customHeight="1" x14ac:dyDescent="0.25">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row>
    <row r="918" spans="1:26" ht="12.75" customHeight="1" x14ac:dyDescent="0.25">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row>
    <row r="919" spans="1:26" ht="12.75" customHeight="1" x14ac:dyDescent="0.25">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row>
    <row r="920" spans="1:26" ht="12.75" customHeight="1" x14ac:dyDescent="0.25">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row>
    <row r="921" spans="1:26" ht="12.75" customHeight="1" x14ac:dyDescent="0.25">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row>
    <row r="922" spans="1:26" ht="12.75" customHeight="1" x14ac:dyDescent="0.25">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row>
    <row r="923" spans="1:26" ht="12.75" customHeight="1" x14ac:dyDescent="0.25">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row>
    <row r="924" spans="1:26" ht="12.75" customHeight="1" x14ac:dyDescent="0.25">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row>
    <row r="925" spans="1:26" ht="12.75" customHeight="1" x14ac:dyDescent="0.25">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row>
    <row r="926" spans="1:26" ht="12.75" customHeight="1" x14ac:dyDescent="0.25">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row>
    <row r="927" spans="1:26" ht="12.75" customHeight="1" x14ac:dyDescent="0.25">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row>
    <row r="928" spans="1:26" ht="12.75" customHeight="1" x14ac:dyDescent="0.25">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row>
    <row r="929" spans="1:26" ht="12.75" customHeight="1" x14ac:dyDescent="0.25">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row>
    <row r="930" spans="1:26" ht="12.75" customHeight="1" x14ac:dyDescent="0.25">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row>
    <row r="931" spans="1:26" ht="12.75" customHeight="1" x14ac:dyDescent="0.25">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row>
    <row r="932" spans="1:26" ht="12.75" customHeight="1" x14ac:dyDescent="0.25">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row>
    <row r="933" spans="1:26" ht="12.75" customHeight="1" x14ac:dyDescent="0.25">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row>
    <row r="934" spans="1:26" ht="12.75" customHeight="1" x14ac:dyDescent="0.25">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row>
    <row r="935" spans="1:26" ht="12.75" customHeight="1" x14ac:dyDescent="0.25">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row>
    <row r="936" spans="1:26" ht="12.75" customHeight="1" x14ac:dyDescent="0.25">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row>
    <row r="937" spans="1:26" ht="12.75" customHeight="1" x14ac:dyDescent="0.25">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row>
    <row r="938" spans="1:26" ht="12.75" customHeight="1" x14ac:dyDescent="0.25">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row>
    <row r="939" spans="1:26" ht="12.75" customHeight="1" x14ac:dyDescent="0.25">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row>
    <row r="940" spans="1:26" ht="12.75" customHeight="1" x14ac:dyDescent="0.25">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row>
    <row r="941" spans="1:26" ht="12.75" customHeight="1" x14ac:dyDescent="0.25">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row>
    <row r="942" spans="1:26" ht="12.75" customHeight="1" x14ac:dyDescent="0.25">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row>
    <row r="943" spans="1:26" ht="12.75" customHeight="1" x14ac:dyDescent="0.25">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row>
    <row r="944" spans="1:26" ht="12.75" customHeight="1" x14ac:dyDescent="0.25">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row>
    <row r="945" spans="1:26" ht="12.75" customHeight="1" x14ac:dyDescent="0.25">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row>
    <row r="946" spans="1:26" ht="12.75" customHeight="1" x14ac:dyDescent="0.25">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row>
    <row r="947" spans="1:26" ht="12.75" customHeight="1" x14ac:dyDescent="0.25">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row>
    <row r="948" spans="1:26" ht="12.75" customHeight="1" x14ac:dyDescent="0.25">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row>
    <row r="949" spans="1:26" ht="12.75" customHeight="1" x14ac:dyDescent="0.25">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row>
    <row r="950" spans="1:26" ht="12.75" customHeight="1" x14ac:dyDescent="0.25">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row>
    <row r="951" spans="1:26" ht="12.75" customHeight="1" x14ac:dyDescent="0.25">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row>
    <row r="952" spans="1:26" ht="12.75" customHeight="1" x14ac:dyDescent="0.25">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row>
    <row r="953" spans="1:26" ht="12.75" customHeight="1" x14ac:dyDescent="0.25">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row>
    <row r="954" spans="1:26" ht="12.75" customHeight="1" x14ac:dyDescent="0.25">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row>
    <row r="955" spans="1:26" ht="12.75" customHeight="1" x14ac:dyDescent="0.25">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row>
    <row r="956" spans="1:26" ht="12.75" customHeight="1" x14ac:dyDescent="0.25">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row>
    <row r="957" spans="1:26" ht="12.75" customHeight="1" x14ac:dyDescent="0.25">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row>
    <row r="958" spans="1:26" ht="12.75" customHeight="1" x14ac:dyDescent="0.25">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row>
    <row r="959" spans="1:26" ht="12.75" customHeight="1" x14ac:dyDescent="0.25">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row>
    <row r="960" spans="1:26" ht="12.75" customHeight="1" x14ac:dyDescent="0.25">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row>
    <row r="961" spans="1:26" ht="12.75" customHeight="1" x14ac:dyDescent="0.25">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row>
    <row r="962" spans="1:26" ht="12.75" customHeight="1" x14ac:dyDescent="0.25">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row>
    <row r="963" spans="1:26" ht="12.75" customHeight="1" x14ac:dyDescent="0.25">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row>
    <row r="964" spans="1:26" ht="12.75" customHeight="1" x14ac:dyDescent="0.25">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row>
    <row r="965" spans="1:26" ht="12.75" customHeight="1" x14ac:dyDescent="0.25">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row>
    <row r="966" spans="1:26" ht="12.75" customHeight="1" x14ac:dyDescent="0.25">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row>
    <row r="967" spans="1:26" ht="12.75" customHeight="1" x14ac:dyDescent="0.25">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row>
    <row r="968" spans="1:26" ht="12.75" customHeight="1" x14ac:dyDescent="0.25">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row>
    <row r="969" spans="1:26" ht="12.75" customHeight="1" x14ac:dyDescent="0.25">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row>
    <row r="970" spans="1:26" ht="12.75" customHeight="1" x14ac:dyDescent="0.25">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row>
    <row r="971" spans="1:26" ht="12.75" customHeight="1" x14ac:dyDescent="0.25">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row>
    <row r="972" spans="1:26" ht="12.75" customHeight="1" x14ac:dyDescent="0.25">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row>
    <row r="973" spans="1:26" ht="12.75" customHeight="1" x14ac:dyDescent="0.25">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row>
    <row r="974" spans="1:26" ht="12.75" customHeight="1" x14ac:dyDescent="0.25">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row>
    <row r="975" spans="1:26" ht="12.75" customHeight="1" x14ac:dyDescent="0.25">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row>
    <row r="976" spans="1:26" ht="12.75" customHeight="1" x14ac:dyDescent="0.25">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row>
    <row r="977" spans="1:26" ht="12.75" customHeight="1" x14ac:dyDescent="0.25">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row>
    <row r="978" spans="1:26" ht="12.75" customHeight="1" x14ac:dyDescent="0.25">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row>
    <row r="979" spans="1:26" ht="12.75" customHeight="1" x14ac:dyDescent="0.25">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row>
    <row r="980" spans="1:26" ht="12.75" customHeight="1" x14ac:dyDescent="0.25">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row>
    <row r="981" spans="1:26" ht="12.75" customHeight="1" x14ac:dyDescent="0.25">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row>
    <row r="982" spans="1:26" ht="12.75" customHeight="1" x14ac:dyDescent="0.25">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row>
    <row r="983" spans="1:26" ht="12.75" customHeight="1" x14ac:dyDescent="0.25">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row>
    <row r="984" spans="1:26" ht="12.75" customHeight="1" x14ac:dyDescent="0.25">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row>
    <row r="985" spans="1:26" ht="12.75" customHeight="1" x14ac:dyDescent="0.25">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row>
    <row r="986" spans="1:26" ht="12.75" customHeight="1" x14ac:dyDescent="0.25">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row>
    <row r="987" spans="1:26" ht="12.75" customHeight="1" x14ac:dyDescent="0.25">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row>
    <row r="988" spans="1:26" ht="12.75" customHeight="1" x14ac:dyDescent="0.25">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row>
    <row r="989" spans="1:26" ht="12.75" customHeight="1" x14ac:dyDescent="0.25">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row>
    <row r="990" spans="1:26" ht="12.75" customHeight="1" x14ac:dyDescent="0.25">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row>
    <row r="991" spans="1:26" ht="12.75" customHeight="1" x14ac:dyDescent="0.25">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row>
    <row r="992" spans="1:26" ht="12.75" customHeight="1" x14ac:dyDescent="0.25">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row>
    <row r="993" spans="1:26" ht="12.75" customHeight="1" x14ac:dyDescent="0.25">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row>
    <row r="994" spans="1:26" ht="12.75" customHeight="1" x14ac:dyDescent="0.25">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row>
    <row r="995" spans="1:26" ht="12.75" customHeight="1" x14ac:dyDescent="0.25">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row>
    <row r="996" spans="1:26" ht="12.75" customHeight="1" x14ac:dyDescent="0.25">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row>
    <row r="997" spans="1:26" ht="12.75" customHeight="1" x14ac:dyDescent="0.25">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row>
    <row r="998" spans="1:26" ht="12.75" customHeight="1" x14ac:dyDescent="0.25">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row>
    <row r="999" spans="1:26" ht="12.75" customHeight="1" x14ac:dyDescent="0.25">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row>
    <row r="1000" spans="1:26" ht="12.75" customHeight="1" x14ac:dyDescent="0.25">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row>
  </sheetData>
  <mergeCells count="2">
    <mergeCell ref="B7:I7"/>
    <mergeCell ref="B9:I9"/>
  </mergeCells>
  <pageMargins left="0.7" right="0.7" top="0.75" bottom="0.75" header="0" footer="0"/>
  <pageSetup orientation="landscape" r:id="rId1"/>
  <drawing r:id="rId2"/>
  <legacyDrawing r:id="rId3"/>
  <controls>
    <mc:AlternateContent xmlns:mc="http://schemas.openxmlformats.org/markup-compatibility/2006">
      <mc:Choice Requires="x14">
        <control shapeId="25602" r:id="rId4" name="Bt1IPCC">
          <controlPr defaultSize="0" autoLine="0" r:id="rId5">
            <anchor moveWithCells="1">
              <from>
                <xdr:col>10</xdr:col>
                <xdr:colOff>220980</xdr:colOff>
                <xdr:row>8</xdr:row>
                <xdr:rowOff>297180</xdr:rowOff>
              </from>
              <to>
                <xdr:col>11</xdr:col>
                <xdr:colOff>571500</xdr:colOff>
                <xdr:row>9</xdr:row>
                <xdr:rowOff>83820</xdr:rowOff>
              </to>
            </anchor>
          </controlPr>
        </control>
      </mc:Choice>
      <mc:Fallback>
        <control shapeId="25602" r:id="rId4" name="Bt1IPCC"/>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2">
    <tabColor rgb="FF99CCFF"/>
  </sheetPr>
  <dimension ref="A1:Z1000"/>
  <sheetViews>
    <sheetView topLeftCell="A3" workbookViewId="0">
      <selection activeCell="H11" sqref="H11"/>
    </sheetView>
  </sheetViews>
  <sheetFormatPr defaultColWidth="14.44140625" defaultRowHeight="15" customHeight="1" x14ac:dyDescent="0.25"/>
  <cols>
    <col min="1" max="1" width="1.88671875" style="569" customWidth="1"/>
    <col min="2" max="7" width="11.44140625" style="569" customWidth="1"/>
    <col min="8" max="8" width="18.109375" style="569" customWidth="1"/>
    <col min="9" max="19" width="11.44140625" style="569" customWidth="1"/>
    <col min="20" max="26" width="8" style="569" customWidth="1"/>
    <col min="27" max="16384" width="14.44140625" style="569"/>
  </cols>
  <sheetData>
    <row r="1" spans="1:26" ht="12.75" customHeight="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row>
    <row r="2" spans="1:26" ht="12.75" customHeight="1" x14ac:dyDescent="0.25">
      <c r="A2" s="146"/>
      <c r="B2" s="146"/>
      <c r="C2" s="146"/>
      <c r="D2" s="146"/>
      <c r="E2" s="146"/>
      <c r="F2" s="146"/>
      <c r="G2" s="146"/>
      <c r="H2" s="146"/>
      <c r="I2" s="146"/>
      <c r="J2" s="146"/>
      <c r="K2" s="146"/>
      <c r="L2" s="146"/>
      <c r="M2" s="146"/>
      <c r="N2" s="146"/>
      <c r="O2" s="146"/>
      <c r="P2" s="146"/>
      <c r="Q2" s="146"/>
      <c r="R2" s="146"/>
      <c r="S2" s="146"/>
      <c r="T2" s="146"/>
      <c r="U2" s="146"/>
      <c r="V2" s="146"/>
      <c r="W2" s="146"/>
      <c r="X2" s="146"/>
      <c r="Y2" s="146"/>
      <c r="Z2" s="146"/>
    </row>
    <row r="3" spans="1:26" ht="12.75" customHeight="1" x14ac:dyDescent="0.25">
      <c r="A3" s="146"/>
      <c r="B3" s="146"/>
      <c r="C3" s="146"/>
      <c r="D3" s="146"/>
      <c r="E3" s="146"/>
      <c r="F3" s="146"/>
      <c r="G3" s="146"/>
      <c r="H3" s="146"/>
      <c r="I3" s="146"/>
      <c r="J3" s="146"/>
      <c r="K3" s="146"/>
      <c r="L3" s="146"/>
      <c r="M3" s="146"/>
      <c r="N3" s="146"/>
      <c r="O3" s="146"/>
      <c r="P3" s="146"/>
      <c r="Q3" s="146"/>
      <c r="R3" s="146"/>
      <c r="S3" s="146"/>
      <c r="T3" s="146"/>
      <c r="U3" s="146"/>
      <c r="V3" s="146"/>
      <c r="W3" s="146"/>
      <c r="X3" s="146"/>
      <c r="Y3" s="146"/>
      <c r="Z3" s="146"/>
    </row>
    <row r="4" spans="1:26" ht="12.75" customHeight="1" x14ac:dyDescent="0.25">
      <c r="A4" s="146"/>
      <c r="B4" s="146"/>
      <c r="C4" s="146"/>
      <c r="D4" s="146"/>
      <c r="E4" s="146"/>
      <c r="F4" s="146"/>
      <c r="G4" s="146"/>
      <c r="H4" s="146"/>
      <c r="I4" s="146"/>
      <c r="J4" s="146"/>
      <c r="K4" s="146"/>
      <c r="L4" s="146"/>
      <c r="M4" s="146"/>
      <c r="N4" s="146"/>
      <c r="O4" s="146"/>
      <c r="P4" s="146"/>
      <c r="Q4" s="146"/>
      <c r="R4" s="146"/>
      <c r="S4" s="146"/>
      <c r="T4" s="146"/>
      <c r="U4" s="146"/>
      <c r="V4" s="146"/>
      <c r="W4" s="146"/>
      <c r="X4" s="146"/>
      <c r="Y4" s="146"/>
      <c r="Z4" s="146"/>
    </row>
    <row r="5" spans="1:26" ht="12.75" customHeight="1" x14ac:dyDescent="0.25">
      <c r="A5" s="146"/>
      <c r="B5" s="146"/>
      <c r="C5" s="146"/>
      <c r="D5" s="146"/>
      <c r="E5" s="146"/>
      <c r="F5" s="146"/>
      <c r="G5" s="146"/>
      <c r="H5" s="146"/>
      <c r="I5" s="146"/>
      <c r="J5" s="146"/>
      <c r="K5" s="146"/>
      <c r="L5" s="146"/>
      <c r="M5" s="146"/>
      <c r="N5" s="146"/>
      <c r="O5" s="146"/>
      <c r="P5" s="146"/>
      <c r="Q5" s="146"/>
      <c r="R5" s="146"/>
      <c r="S5" s="146"/>
      <c r="T5" s="146"/>
      <c r="U5" s="146"/>
      <c r="V5" s="146"/>
      <c r="W5" s="146"/>
      <c r="X5" s="146"/>
      <c r="Y5" s="146"/>
      <c r="Z5" s="146"/>
    </row>
    <row r="6" spans="1:26" ht="12.75" customHeight="1" x14ac:dyDescent="0.25">
      <c r="A6" s="146"/>
      <c r="B6" s="146"/>
      <c r="C6" s="146"/>
      <c r="D6" s="146"/>
      <c r="E6" s="146"/>
      <c r="F6" s="146"/>
      <c r="G6" s="146"/>
      <c r="H6" s="146"/>
      <c r="I6" s="146"/>
      <c r="J6" s="146"/>
      <c r="K6" s="146"/>
      <c r="L6" s="146"/>
      <c r="M6" s="146"/>
      <c r="N6" s="146"/>
      <c r="O6" s="146"/>
      <c r="P6" s="146"/>
      <c r="Q6" s="146"/>
      <c r="R6" s="146"/>
      <c r="S6" s="146"/>
      <c r="T6" s="146"/>
      <c r="U6" s="146"/>
      <c r="V6" s="146"/>
      <c r="W6" s="146"/>
      <c r="X6" s="146"/>
      <c r="Y6" s="146"/>
      <c r="Z6" s="146"/>
    </row>
    <row r="7" spans="1:26" ht="18" customHeight="1" x14ac:dyDescent="0.3">
      <c r="A7" s="146"/>
      <c r="B7" s="800"/>
      <c r="C7" s="801"/>
      <c r="D7" s="801"/>
      <c r="E7" s="801"/>
      <c r="F7" s="801"/>
      <c r="G7" s="801"/>
      <c r="H7" s="801"/>
      <c r="I7" s="802"/>
      <c r="J7" s="147"/>
      <c r="K7" s="147"/>
      <c r="L7" s="146"/>
      <c r="M7" s="146"/>
      <c r="N7" s="146"/>
      <c r="O7" s="146"/>
      <c r="P7" s="146"/>
      <c r="Q7" s="146"/>
      <c r="R7" s="146"/>
      <c r="S7" s="146"/>
      <c r="T7" s="146"/>
      <c r="U7" s="146"/>
      <c r="V7" s="146"/>
      <c r="W7" s="146"/>
      <c r="X7" s="146"/>
      <c r="Y7" s="146"/>
      <c r="Z7" s="146"/>
    </row>
    <row r="8" spans="1:26" ht="12.75" customHeight="1" x14ac:dyDescent="0.25">
      <c r="A8" s="148"/>
      <c r="B8" s="146"/>
      <c r="C8" s="146"/>
      <c r="D8" s="146"/>
      <c r="E8" s="146"/>
      <c r="F8" s="146"/>
      <c r="G8" s="146"/>
      <c r="H8" s="146"/>
      <c r="I8" s="146"/>
      <c r="J8" s="146"/>
      <c r="K8" s="146"/>
      <c r="L8" s="148"/>
      <c r="M8" s="148"/>
      <c r="N8" s="148"/>
      <c r="O8" s="148"/>
      <c r="P8" s="148"/>
      <c r="Q8" s="148"/>
      <c r="R8" s="148"/>
      <c r="S8" s="148"/>
      <c r="T8" s="148"/>
      <c r="U8" s="148"/>
      <c r="V8" s="148"/>
      <c r="W8" s="148"/>
      <c r="X8" s="148"/>
      <c r="Y8" s="148"/>
      <c r="Z8" s="148"/>
    </row>
    <row r="9" spans="1:26" ht="43.5" customHeight="1" x14ac:dyDescent="0.25">
      <c r="A9" s="146"/>
      <c r="B9" s="803"/>
      <c r="C9" s="801"/>
      <c r="D9" s="801"/>
      <c r="E9" s="801"/>
      <c r="F9" s="801"/>
      <c r="G9" s="801"/>
      <c r="H9" s="801"/>
      <c r="I9" s="802"/>
      <c r="J9" s="149"/>
      <c r="K9" s="149"/>
      <c r="L9" s="146"/>
      <c r="M9" s="146"/>
      <c r="N9" s="146"/>
      <c r="O9" s="146"/>
      <c r="P9" s="146"/>
      <c r="Q9" s="146"/>
      <c r="R9" s="146"/>
      <c r="S9" s="146"/>
      <c r="T9" s="146"/>
      <c r="U9" s="146"/>
      <c r="V9" s="146"/>
      <c r="W9" s="146"/>
      <c r="X9" s="146"/>
      <c r="Y9" s="146"/>
      <c r="Z9" s="146"/>
    </row>
    <row r="10" spans="1:26" ht="14.25" customHeight="1" x14ac:dyDescent="0.25">
      <c r="A10" s="146"/>
      <c r="B10" s="146"/>
      <c r="C10" s="146"/>
      <c r="D10" s="146"/>
      <c r="E10" s="146"/>
      <c r="F10" s="146"/>
      <c r="G10" s="146"/>
      <c r="H10" s="146"/>
      <c r="I10" s="146"/>
      <c r="J10" s="146"/>
      <c r="K10" s="146"/>
      <c r="L10" s="146"/>
      <c r="M10" s="146"/>
      <c r="N10" s="146"/>
      <c r="O10" s="146"/>
      <c r="P10" s="146"/>
      <c r="Q10" s="146"/>
      <c r="R10" s="146"/>
      <c r="S10" s="146"/>
      <c r="T10" s="146"/>
      <c r="U10" s="146"/>
      <c r="V10" s="146"/>
      <c r="W10" s="146"/>
      <c r="X10" s="146"/>
      <c r="Y10" s="146"/>
      <c r="Z10" s="146"/>
    </row>
    <row r="11" spans="1:26" ht="6.75" customHeight="1"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row>
    <row r="12" spans="1:26" ht="12.75" customHeight="1"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row>
    <row r="13" spans="1:26" ht="12.75" customHeight="1"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row>
    <row r="14" spans="1:26" ht="12.75" customHeight="1"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row>
    <row r="15" spans="1:26" ht="12.75" customHeight="1"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row>
    <row r="16" spans="1:26" ht="12.75" customHeight="1"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row>
    <row r="17" spans="1:26" ht="12.75" customHeight="1"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row>
    <row r="18" spans="1:26" ht="12.75" customHeight="1"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row>
    <row r="19" spans="1:26" ht="12.75" customHeight="1"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row>
    <row r="20" spans="1:26" ht="12.75" customHeight="1"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row>
    <row r="21" spans="1:26" ht="12.75" customHeight="1"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row>
    <row r="22" spans="1:26" ht="12.75" customHeight="1"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row>
    <row r="23" spans="1:26" ht="12.75" customHeight="1"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row>
    <row r="24" spans="1:26" ht="12.75" customHeight="1"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row>
    <row r="25" spans="1:26" ht="12.75" customHeight="1"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row>
    <row r="26" spans="1:26" ht="12.75" customHeight="1"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row>
    <row r="27" spans="1:26" ht="12.75" customHeight="1"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row>
    <row r="28" spans="1:26" ht="12.75" customHeight="1"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row>
    <row r="29" spans="1:26" ht="12.75" customHeight="1"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row>
    <row r="30" spans="1:26" ht="12.75" customHeight="1"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row>
    <row r="31" spans="1:26" ht="12.75" customHeight="1"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row>
    <row r="32" spans="1:26" ht="12.75" customHeight="1"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row>
    <row r="33" spans="1:26" ht="12.75" customHeight="1"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row>
    <row r="34" spans="1:26" ht="12.75" customHeight="1"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row>
    <row r="35" spans="1:26" ht="12.75" customHeight="1"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row>
    <row r="36" spans="1:26" ht="12.75" customHeight="1"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row>
    <row r="37" spans="1:26" ht="12.75" customHeight="1"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row>
    <row r="38" spans="1:26" ht="12.75" customHeight="1"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row>
    <row r="39" spans="1:26" ht="12.75" customHeight="1"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row>
    <row r="40" spans="1:26" ht="12.75" customHeight="1"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row>
    <row r="41" spans="1:26" ht="12.75" customHeight="1"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row>
    <row r="42" spans="1:26" ht="12.75" customHeight="1"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row>
    <row r="43" spans="1:26" ht="12.75" customHeight="1" x14ac:dyDescent="0.25">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row>
    <row r="44" spans="1:26" ht="12.75" customHeight="1" x14ac:dyDescent="0.25">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row>
    <row r="45" spans="1:26" ht="12.75" customHeight="1" x14ac:dyDescent="0.25">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row>
    <row r="46" spans="1:26" ht="12.75" customHeight="1" x14ac:dyDescent="0.25">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row>
    <row r="47" spans="1:26" ht="12.75" customHeight="1" x14ac:dyDescent="0.25">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row>
    <row r="48" spans="1:26" ht="12.75" customHeight="1" x14ac:dyDescent="0.25">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row>
    <row r="49" spans="1:26" ht="12.75" customHeight="1" x14ac:dyDescent="0.25">
      <c r="A49" s="146"/>
      <c r="B49" s="146"/>
      <c r="C49" s="146"/>
      <c r="D49" s="146"/>
      <c r="E49" s="146"/>
      <c r="F49" s="146"/>
      <c r="G49" s="146"/>
      <c r="H49" s="146"/>
      <c r="I49" s="146"/>
      <c r="J49" s="146"/>
      <c r="K49" s="146"/>
      <c r="L49" s="146"/>
      <c r="M49" s="146"/>
      <c r="N49" s="146"/>
      <c r="O49" s="146"/>
      <c r="P49" s="146"/>
      <c r="Q49" s="146"/>
      <c r="R49" s="146"/>
      <c r="S49" s="146"/>
      <c r="T49" s="146"/>
      <c r="U49" s="146"/>
      <c r="V49" s="146"/>
      <c r="W49" s="146"/>
      <c r="X49" s="146"/>
      <c r="Y49" s="146"/>
      <c r="Z49" s="146"/>
    </row>
    <row r="50" spans="1:26" ht="12.75" customHeight="1" x14ac:dyDescent="0.25">
      <c r="A50" s="146"/>
      <c r="B50" s="146"/>
      <c r="C50" s="146"/>
      <c r="D50" s="146"/>
      <c r="E50" s="146"/>
      <c r="F50" s="146"/>
      <c r="G50" s="146"/>
      <c r="H50" s="146"/>
      <c r="I50" s="146"/>
      <c r="J50" s="146"/>
      <c r="K50" s="146"/>
      <c r="L50" s="146"/>
      <c r="M50" s="146"/>
      <c r="N50" s="146"/>
      <c r="O50" s="146"/>
      <c r="P50" s="146"/>
      <c r="Q50" s="146"/>
      <c r="R50" s="146"/>
      <c r="S50" s="146"/>
      <c r="T50" s="146"/>
      <c r="U50" s="146"/>
      <c r="V50" s="146"/>
      <c r="W50" s="146"/>
      <c r="X50" s="146"/>
      <c r="Y50" s="146"/>
      <c r="Z50" s="146"/>
    </row>
    <row r="51" spans="1:26" ht="12.75" customHeight="1" x14ac:dyDescent="0.25">
      <c r="A51" s="146"/>
      <c r="B51" s="146"/>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row>
    <row r="52" spans="1:26" ht="12.75" customHeight="1" x14ac:dyDescent="0.25">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row>
    <row r="53" spans="1:26" ht="12.75" customHeight="1" x14ac:dyDescent="0.25">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row>
    <row r="54" spans="1:26" ht="12.75" customHeight="1" x14ac:dyDescent="0.25">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row>
    <row r="55" spans="1:26" ht="12.75" customHeight="1" x14ac:dyDescent="0.25">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row>
    <row r="56" spans="1:26" ht="12.75" customHeight="1" x14ac:dyDescent="0.25">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row>
    <row r="57" spans="1:26" ht="12.75" customHeight="1" x14ac:dyDescent="0.25">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row>
    <row r="58" spans="1:26" ht="12.75" customHeight="1" x14ac:dyDescent="0.2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row>
    <row r="59" spans="1:26" ht="12.75" customHeight="1" x14ac:dyDescent="0.2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row>
    <row r="60" spans="1:26" ht="12.75" customHeight="1" x14ac:dyDescent="0.25">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row>
    <row r="61" spans="1:26" ht="12.75" customHeight="1" x14ac:dyDescent="0.25">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row>
    <row r="62" spans="1:26" ht="12.75" customHeight="1" x14ac:dyDescent="0.25">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row>
    <row r="63" spans="1:26" ht="12.75" customHeight="1" x14ac:dyDescent="0.25">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row>
    <row r="64" spans="1:26" ht="12.75" customHeight="1" x14ac:dyDescent="0.25">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row>
    <row r="65" spans="1:26" ht="12.75" customHeight="1" x14ac:dyDescent="0.25">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row>
    <row r="66" spans="1:26" ht="12.75" customHeight="1" x14ac:dyDescent="0.25">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row>
    <row r="67" spans="1:26" ht="12.75" customHeight="1" x14ac:dyDescent="0.25">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row>
    <row r="68" spans="1:26" ht="12.75" customHeight="1" x14ac:dyDescent="0.25">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row>
    <row r="69" spans="1:26" ht="12.75" customHeight="1" x14ac:dyDescent="0.25">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row>
    <row r="70" spans="1:26" ht="12.75" customHeight="1" x14ac:dyDescent="0.25">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row>
    <row r="71" spans="1:26" ht="12.75" customHeight="1" x14ac:dyDescent="0.25">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row>
    <row r="72" spans="1:26" ht="12.75" customHeight="1" x14ac:dyDescent="0.25">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row>
    <row r="73" spans="1:26" ht="12.75" customHeight="1" x14ac:dyDescent="0.25">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row>
    <row r="74" spans="1:26" ht="12.75" customHeight="1" x14ac:dyDescent="0.25">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row>
    <row r="75" spans="1:26" ht="12.75" customHeight="1" x14ac:dyDescent="0.25">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row>
    <row r="76" spans="1:26" ht="12.75" customHeight="1" x14ac:dyDescent="0.25">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row>
    <row r="77" spans="1:26" ht="12.75" customHeight="1" x14ac:dyDescent="0.25">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row>
    <row r="78" spans="1:26" ht="12.75" customHeight="1" x14ac:dyDescent="0.25">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row>
    <row r="79" spans="1:26" ht="12.75" customHeight="1" x14ac:dyDescent="0.25">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row>
    <row r="80" spans="1:26" ht="12.75" customHeight="1" x14ac:dyDescent="0.25">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row>
    <row r="81" spans="1:26" ht="12.75" customHeight="1" x14ac:dyDescent="0.25">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row>
    <row r="82" spans="1:26" ht="12.75" customHeight="1" x14ac:dyDescent="0.25">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row>
    <row r="83" spans="1:26" ht="12.75" customHeight="1" x14ac:dyDescent="0.25">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row>
    <row r="84" spans="1:26" ht="12.75" customHeight="1" x14ac:dyDescent="0.25">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row>
    <row r="85" spans="1:26" ht="12.75" customHeight="1" x14ac:dyDescent="0.25">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row>
    <row r="86" spans="1:26" ht="12.75" customHeight="1" x14ac:dyDescent="0.25">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row>
    <row r="87" spans="1:26" ht="12.75" customHeight="1" x14ac:dyDescent="0.25">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row>
    <row r="88" spans="1:26" ht="12.75" customHeight="1" x14ac:dyDescent="0.25">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row>
    <row r="89" spans="1:26" ht="12.75" customHeight="1" x14ac:dyDescent="0.25">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row>
    <row r="90" spans="1:26" ht="12.75" customHeight="1" x14ac:dyDescent="0.25">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row>
    <row r="91" spans="1:26" ht="12.75" customHeight="1" x14ac:dyDescent="0.25">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row>
    <row r="92" spans="1:26" ht="12.75" customHeight="1" x14ac:dyDescent="0.25">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row>
    <row r="93" spans="1:26" ht="12.75" customHeight="1" x14ac:dyDescent="0.25">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row>
    <row r="94" spans="1:26" ht="12.75" customHeight="1" x14ac:dyDescent="0.25">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row>
    <row r="95" spans="1:26" ht="12.75" customHeight="1" x14ac:dyDescent="0.2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row>
    <row r="96" spans="1:26" ht="12.75" customHeight="1" x14ac:dyDescent="0.2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row>
    <row r="97" spans="1:26" ht="12.75" customHeight="1" x14ac:dyDescent="0.25">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row>
    <row r="98" spans="1:26" ht="12.75" customHeight="1" x14ac:dyDescent="0.25">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row>
    <row r="99" spans="1:26" ht="12.75" customHeight="1" x14ac:dyDescent="0.25">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row>
    <row r="100" spans="1:26" ht="12.75" customHeight="1" x14ac:dyDescent="0.25">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row>
    <row r="101" spans="1:26" ht="12.75" customHeight="1" x14ac:dyDescent="0.25">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row>
    <row r="102" spans="1:26" ht="12.75" customHeight="1" x14ac:dyDescent="0.25">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row>
    <row r="103" spans="1:26" ht="12.75" customHeight="1" x14ac:dyDescent="0.25">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row>
    <row r="104" spans="1:26" ht="12.75" customHeight="1" x14ac:dyDescent="0.25">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row>
    <row r="105" spans="1:26" ht="12.75" customHeight="1" x14ac:dyDescent="0.25">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row>
    <row r="106" spans="1:26" ht="12.75" customHeight="1" x14ac:dyDescent="0.25">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row>
    <row r="107" spans="1:26" ht="12.75" customHeight="1" x14ac:dyDescent="0.25">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row>
    <row r="108" spans="1:26" ht="12.75" customHeight="1" x14ac:dyDescent="0.25">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row>
    <row r="109" spans="1:26" ht="12.75" customHeight="1" x14ac:dyDescent="0.25">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row>
    <row r="110" spans="1:26" ht="12.75" customHeight="1" x14ac:dyDescent="0.25">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row>
    <row r="111" spans="1:26" ht="12.75" customHeight="1" x14ac:dyDescent="0.25">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row>
    <row r="112" spans="1:26" ht="12.75" customHeight="1" x14ac:dyDescent="0.25">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row>
    <row r="113" spans="1:26" ht="12.75" customHeight="1" x14ac:dyDescent="0.25">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row>
    <row r="114" spans="1:26" ht="12.75" customHeight="1" x14ac:dyDescent="0.25">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row>
    <row r="115" spans="1:26" ht="12.75" customHeight="1" x14ac:dyDescent="0.25">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row>
    <row r="116" spans="1:26" ht="12.75" customHeight="1" x14ac:dyDescent="0.25">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row>
    <row r="117" spans="1:26" ht="12.75" customHeight="1" x14ac:dyDescent="0.25">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row>
    <row r="118" spans="1:26" ht="12.75" customHeight="1" x14ac:dyDescent="0.25">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row>
    <row r="119" spans="1:26" ht="12.75" customHeight="1" x14ac:dyDescent="0.25">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row>
    <row r="120" spans="1:26" ht="12.75" customHeight="1" x14ac:dyDescent="0.25">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row>
    <row r="121" spans="1:26" ht="12.75" customHeight="1" x14ac:dyDescent="0.25">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row>
    <row r="122" spans="1:26" ht="12.75" customHeight="1" x14ac:dyDescent="0.25">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row>
    <row r="123" spans="1:26" ht="12.75" customHeight="1" x14ac:dyDescent="0.25">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row>
    <row r="124" spans="1:26" ht="12.75" customHeight="1" x14ac:dyDescent="0.25">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row>
    <row r="125" spans="1:26" ht="12.75" customHeight="1" x14ac:dyDescent="0.25">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row>
    <row r="126" spans="1:26" ht="12.75" customHeight="1" x14ac:dyDescent="0.25">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row>
    <row r="127" spans="1:26" ht="12.75" customHeight="1" x14ac:dyDescent="0.25">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row>
    <row r="128" spans="1:26" ht="12.75" customHeight="1" x14ac:dyDescent="0.25">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row>
    <row r="129" spans="1:26" ht="12.75" customHeight="1" x14ac:dyDescent="0.25">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row>
    <row r="130" spans="1:26" ht="12.75" customHeight="1" x14ac:dyDescent="0.25">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row>
    <row r="131" spans="1:26" ht="12.75" customHeight="1" x14ac:dyDescent="0.25">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row>
    <row r="132" spans="1:26" ht="12.75" customHeight="1" x14ac:dyDescent="0.25">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row>
    <row r="133" spans="1:26" ht="12.75" customHeight="1" x14ac:dyDescent="0.25">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row>
    <row r="134" spans="1:26" ht="12.75" customHeight="1" x14ac:dyDescent="0.25">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row>
    <row r="135" spans="1:26" ht="12.75" customHeight="1" x14ac:dyDescent="0.25">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row>
    <row r="136" spans="1:26" ht="12.75" customHeight="1" x14ac:dyDescent="0.25">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row>
    <row r="137" spans="1:26" ht="12.75" customHeight="1" x14ac:dyDescent="0.25">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row>
    <row r="138" spans="1:26" ht="12.75" customHeight="1" x14ac:dyDescent="0.25">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row>
    <row r="139" spans="1:26" ht="12.75" customHeight="1" x14ac:dyDescent="0.25">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row>
    <row r="140" spans="1:26" ht="12.75" customHeight="1" x14ac:dyDescent="0.25">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row>
    <row r="141" spans="1:26" ht="12.75" customHeight="1" x14ac:dyDescent="0.25">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row>
    <row r="142" spans="1:26" ht="12.75" customHeight="1" x14ac:dyDescent="0.25">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row>
    <row r="143" spans="1:26" ht="12.75" customHeight="1" x14ac:dyDescent="0.25">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row>
    <row r="144" spans="1:26" ht="12.75" customHeight="1" x14ac:dyDescent="0.25">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row>
    <row r="145" spans="1:26" ht="12.75" customHeight="1" x14ac:dyDescent="0.25">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row>
    <row r="146" spans="1:26" ht="12.75" customHeight="1" x14ac:dyDescent="0.25">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row>
    <row r="147" spans="1:26" ht="12.75" customHeight="1" x14ac:dyDescent="0.25">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row>
    <row r="148" spans="1:26" ht="12.75" customHeight="1" x14ac:dyDescent="0.25">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row>
    <row r="149" spans="1:26" ht="12.75" customHeight="1" x14ac:dyDescent="0.25">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row>
    <row r="150" spans="1:26" ht="12.75" customHeight="1" x14ac:dyDescent="0.25">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row>
    <row r="151" spans="1:26" ht="12.75" customHeight="1" x14ac:dyDescent="0.25">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row>
    <row r="152" spans="1:26" ht="12.75" customHeight="1" x14ac:dyDescent="0.25">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row>
    <row r="153" spans="1:26" ht="12.75" customHeight="1" x14ac:dyDescent="0.25">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row>
    <row r="154" spans="1:26" ht="12.75" customHeight="1" x14ac:dyDescent="0.25">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row>
    <row r="155" spans="1:26" ht="12.75" customHeight="1" x14ac:dyDescent="0.25">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row>
    <row r="156" spans="1:26" ht="12.75" customHeight="1" x14ac:dyDescent="0.25">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row>
    <row r="157" spans="1:26" ht="12.75" customHeight="1" x14ac:dyDescent="0.25">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row>
    <row r="158" spans="1:26" ht="12.75" customHeight="1" x14ac:dyDescent="0.25">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row>
    <row r="159" spans="1:26" ht="12.75" customHeight="1" x14ac:dyDescent="0.25">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row>
    <row r="160" spans="1:26" ht="12.75" customHeight="1" x14ac:dyDescent="0.25">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row>
    <row r="161" spans="1:26" ht="12.75" customHeight="1" x14ac:dyDescent="0.25">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row>
    <row r="162" spans="1:26" ht="12.75" customHeight="1" x14ac:dyDescent="0.25">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row>
    <row r="163" spans="1:26" ht="12.75" customHeight="1" x14ac:dyDescent="0.25">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row>
    <row r="164" spans="1:26" ht="12.75" customHeight="1" x14ac:dyDescent="0.25">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row>
    <row r="165" spans="1:26" ht="12.75" customHeight="1" x14ac:dyDescent="0.25">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row>
    <row r="166" spans="1:26" ht="12.75" customHeight="1" x14ac:dyDescent="0.25">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row>
    <row r="167" spans="1:26" ht="12.75" customHeight="1" x14ac:dyDescent="0.25">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row>
    <row r="168" spans="1:26" ht="12.75" customHeight="1" x14ac:dyDescent="0.25">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row>
    <row r="169" spans="1:26" ht="12.75" customHeight="1" x14ac:dyDescent="0.25">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row>
    <row r="170" spans="1:26" ht="12.75" customHeight="1" x14ac:dyDescent="0.25">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row>
    <row r="171" spans="1:26" ht="12.75" customHeight="1" x14ac:dyDescent="0.25">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row>
    <row r="172" spans="1:26" ht="12.75" customHeight="1" x14ac:dyDescent="0.25">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row>
    <row r="173" spans="1:26" ht="12.75" customHeight="1" x14ac:dyDescent="0.25">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row>
    <row r="174" spans="1:26" ht="12.75" customHeight="1" x14ac:dyDescent="0.25">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row>
    <row r="175" spans="1:26" ht="12.75" customHeight="1" x14ac:dyDescent="0.25">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row>
    <row r="176" spans="1:26" ht="12.75" customHeight="1" x14ac:dyDescent="0.25">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row>
    <row r="177" spans="1:26" ht="12.75" customHeight="1" x14ac:dyDescent="0.25">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row>
    <row r="178" spans="1:26" ht="12.75" customHeight="1" x14ac:dyDescent="0.25">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row>
    <row r="179" spans="1:26" ht="12.75" customHeight="1" x14ac:dyDescent="0.25">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row>
    <row r="180" spans="1:26" ht="12.75" customHeight="1" x14ac:dyDescent="0.25">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row>
    <row r="181" spans="1:26" ht="12.75" customHeight="1" x14ac:dyDescent="0.25">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row>
    <row r="182" spans="1:26" ht="12.75" customHeight="1" x14ac:dyDescent="0.25">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row>
    <row r="183" spans="1:26" ht="12.75" customHeight="1" x14ac:dyDescent="0.25">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row>
    <row r="184" spans="1:26" ht="12.75" customHeight="1" x14ac:dyDescent="0.25">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row>
    <row r="185" spans="1:26" ht="12.75" customHeight="1" x14ac:dyDescent="0.25">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row>
    <row r="186" spans="1:26" ht="12.75" customHeight="1" x14ac:dyDescent="0.25">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row>
    <row r="187" spans="1:26" ht="12.75" customHeight="1" x14ac:dyDescent="0.25">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row>
    <row r="188" spans="1:26" ht="12.75" customHeight="1" x14ac:dyDescent="0.25">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row>
    <row r="189" spans="1:26" ht="12.75" customHeight="1" x14ac:dyDescent="0.25">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row>
    <row r="190" spans="1:26" ht="12.75" customHeight="1" x14ac:dyDescent="0.25">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row>
    <row r="191" spans="1:26" ht="12.75" customHeight="1" x14ac:dyDescent="0.25">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row>
    <row r="192" spans="1:26" ht="12.75" customHeight="1" x14ac:dyDescent="0.25">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row>
    <row r="193" spans="1:26" ht="12.75" customHeight="1" x14ac:dyDescent="0.25">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row>
    <row r="194" spans="1:26" ht="12.75" customHeight="1" x14ac:dyDescent="0.25">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row>
    <row r="195" spans="1:26" ht="12.75" customHeight="1" x14ac:dyDescent="0.25">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row>
    <row r="196" spans="1:26" ht="12.75" customHeight="1" x14ac:dyDescent="0.25">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row>
    <row r="197" spans="1:26" ht="12.75" customHeight="1" x14ac:dyDescent="0.25">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row>
    <row r="198" spans="1:26" ht="12.75" customHeight="1" x14ac:dyDescent="0.25">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row>
    <row r="199" spans="1:26" ht="12.75" customHeight="1" x14ac:dyDescent="0.25">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row>
    <row r="200" spans="1:26" ht="12.75" customHeight="1" x14ac:dyDescent="0.25">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row>
    <row r="201" spans="1:26" ht="12.75" customHeight="1" x14ac:dyDescent="0.25">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row>
    <row r="202" spans="1:26" ht="12.75" customHeight="1" x14ac:dyDescent="0.25">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row>
    <row r="203" spans="1:26" ht="12.75" customHeight="1" x14ac:dyDescent="0.25">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row>
    <row r="204" spans="1:26" ht="12.75" customHeight="1" x14ac:dyDescent="0.25">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row>
    <row r="205" spans="1:26" ht="12.75" customHeight="1" x14ac:dyDescent="0.25">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row>
    <row r="206" spans="1:26" ht="12.75" customHeight="1" x14ac:dyDescent="0.25">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row>
    <row r="207" spans="1:26" ht="12.75" customHeight="1" x14ac:dyDescent="0.25">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row>
    <row r="208" spans="1:26" ht="12.75" customHeight="1" x14ac:dyDescent="0.25">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row>
    <row r="209" spans="1:26" ht="12.75" customHeight="1" x14ac:dyDescent="0.25">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row>
    <row r="210" spans="1:26" ht="12.75" customHeight="1" x14ac:dyDescent="0.25">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row>
    <row r="211" spans="1:26" ht="12.75" customHeight="1" x14ac:dyDescent="0.25">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row>
    <row r="212" spans="1:26" ht="12.75" customHeight="1" x14ac:dyDescent="0.25">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row>
    <row r="213" spans="1:26" ht="12.75" customHeight="1" x14ac:dyDescent="0.25">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row>
    <row r="214" spans="1:26" ht="12.75" customHeight="1" x14ac:dyDescent="0.25">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row>
    <row r="215" spans="1:26" ht="12.75" customHeight="1" x14ac:dyDescent="0.25">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row>
    <row r="216" spans="1:26" ht="12.75" customHeight="1" x14ac:dyDescent="0.25">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row>
    <row r="217" spans="1:26" ht="12.75" customHeight="1" x14ac:dyDescent="0.25">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row>
    <row r="218" spans="1:26" ht="12.75" customHeight="1" x14ac:dyDescent="0.25">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row>
    <row r="219" spans="1:26" ht="12.75" customHeight="1" x14ac:dyDescent="0.25">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row>
    <row r="220" spans="1:26" ht="12.75" customHeight="1" x14ac:dyDescent="0.25">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row>
    <row r="221" spans="1:26" ht="12.75" customHeight="1" x14ac:dyDescent="0.25">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row>
    <row r="222" spans="1:26" ht="12.75" customHeight="1" x14ac:dyDescent="0.25">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row>
    <row r="223" spans="1:26" ht="12.75" customHeight="1" x14ac:dyDescent="0.25">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row>
    <row r="224" spans="1:26" ht="12.75" customHeight="1" x14ac:dyDescent="0.25">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row>
    <row r="225" spans="1:26" ht="12.75" customHeight="1" x14ac:dyDescent="0.25">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row>
    <row r="226" spans="1:26" ht="12.75" customHeight="1" x14ac:dyDescent="0.25">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row>
    <row r="227" spans="1:26" ht="12.75" customHeight="1" x14ac:dyDescent="0.25">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row>
    <row r="228" spans="1:26" ht="12.75" customHeight="1" x14ac:dyDescent="0.25">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row>
    <row r="229" spans="1:26" ht="12.75" customHeight="1" x14ac:dyDescent="0.25">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row>
    <row r="230" spans="1:26" ht="12.75" customHeight="1" x14ac:dyDescent="0.25">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row>
    <row r="231" spans="1:26" ht="12.75" customHeight="1" x14ac:dyDescent="0.25">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row>
    <row r="232" spans="1:26" ht="12.75" customHeight="1" x14ac:dyDescent="0.25">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row>
    <row r="233" spans="1:26" ht="12.75" customHeight="1" x14ac:dyDescent="0.25">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row>
    <row r="234" spans="1:26" ht="12.75" customHeight="1" x14ac:dyDescent="0.25">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row>
    <row r="235" spans="1:26" ht="12.75" customHeight="1" x14ac:dyDescent="0.25">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row>
    <row r="236" spans="1:26" ht="12.75" customHeight="1" x14ac:dyDescent="0.25">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row>
    <row r="237" spans="1:26" ht="12.75" customHeight="1" x14ac:dyDescent="0.25">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row>
    <row r="238" spans="1:26" ht="12.75" customHeight="1" x14ac:dyDescent="0.25">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row>
    <row r="239" spans="1:26" ht="12.75" customHeight="1" x14ac:dyDescent="0.25">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row>
    <row r="240" spans="1:26" ht="12.75" customHeight="1" x14ac:dyDescent="0.25">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row>
    <row r="241" spans="1:26" ht="12.75" customHeight="1" x14ac:dyDescent="0.25">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row>
    <row r="242" spans="1:26" ht="12.75" customHeight="1" x14ac:dyDescent="0.25">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row>
    <row r="243" spans="1:26" ht="12.75" customHeight="1" x14ac:dyDescent="0.25">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row>
    <row r="244" spans="1:26" ht="12.75" customHeight="1" x14ac:dyDescent="0.25">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row>
    <row r="245" spans="1:26" ht="12.75" customHeight="1" x14ac:dyDescent="0.25">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row>
    <row r="246" spans="1:26" ht="12.75" customHeight="1" x14ac:dyDescent="0.25">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row>
    <row r="247" spans="1:26" ht="12.75" customHeight="1" x14ac:dyDescent="0.25">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row>
    <row r="248" spans="1:26" ht="12.75" customHeight="1" x14ac:dyDescent="0.25">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row>
    <row r="249" spans="1:26" ht="12.75" customHeight="1" x14ac:dyDescent="0.25">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row>
    <row r="250" spans="1:26" ht="12.75" customHeight="1" x14ac:dyDescent="0.25">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row>
    <row r="251" spans="1:26" ht="12.75" customHeight="1" x14ac:dyDescent="0.25">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row>
    <row r="252" spans="1:26" ht="12.75" customHeight="1" x14ac:dyDescent="0.25">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row>
    <row r="253" spans="1:26" ht="12.75" customHeight="1" x14ac:dyDescent="0.25">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row>
    <row r="254" spans="1:26" ht="12.75" customHeight="1" x14ac:dyDescent="0.25">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row>
    <row r="255" spans="1:26" ht="12.75" customHeight="1" x14ac:dyDescent="0.25">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row>
    <row r="256" spans="1:26" ht="12.75" customHeight="1" x14ac:dyDescent="0.25">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row>
    <row r="257" spans="1:26" ht="12.75" customHeight="1" x14ac:dyDescent="0.25">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row>
    <row r="258" spans="1:26" ht="12.75" customHeight="1" x14ac:dyDescent="0.25">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row>
    <row r="259" spans="1:26" ht="12.75" customHeight="1" x14ac:dyDescent="0.25">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row>
    <row r="260" spans="1:26" ht="12.75" customHeight="1" x14ac:dyDescent="0.25">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row>
    <row r="261" spans="1:26" ht="12.75" customHeight="1" x14ac:dyDescent="0.25">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row>
    <row r="262" spans="1:26" ht="12.75" customHeight="1" x14ac:dyDescent="0.25">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row>
    <row r="263" spans="1:26" ht="12.75" customHeight="1" x14ac:dyDescent="0.25">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row>
    <row r="264" spans="1:26" ht="12.75" customHeight="1" x14ac:dyDescent="0.25">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row>
    <row r="265" spans="1:26" ht="12.75" customHeight="1" x14ac:dyDescent="0.25">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row>
    <row r="266" spans="1:26" ht="12.75" customHeight="1" x14ac:dyDescent="0.25">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row>
    <row r="267" spans="1:26" ht="12.75" customHeight="1" x14ac:dyDescent="0.25">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row>
    <row r="268" spans="1:26" ht="12.75" customHeight="1" x14ac:dyDescent="0.25">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row>
    <row r="269" spans="1:26" ht="12.75" customHeight="1" x14ac:dyDescent="0.25">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row>
    <row r="270" spans="1:26" ht="12.75" customHeight="1" x14ac:dyDescent="0.25">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row>
    <row r="271" spans="1:26" ht="12.75" customHeight="1" x14ac:dyDescent="0.25">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row>
    <row r="272" spans="1:26" ht="12.75" customHeight="1" x14ac:dyDescent="0.25">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row>
    <row r="273" spans="1:26" ht="12.75" customHeight="1" x14ac:dyDescent="0.25">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row>
    <row r="274" spans="1:26" ht="12.75" customHeight="1" x14ac:dyDescent="0.25">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row>
    <row r="275" spans="1:26" ht="12.75" customHeight="1" x14ac:dyDescent="0.25">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row>
    <row r="276" spans="1:26" ht="12.75" customHeight="1" x14ac:dyDescent="0.25">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row>
    <row r="277" spans="1:26" ht="12.75" customHeight="1" x14ac:dyDescent="0.25">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row>
    <row r="278" spans="1:26" ht="12.75" customHeight="1" x14ac:dyDescent="0.25">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row>
    <row r="279" spans="1:26" ht="12.75" customHeight="1" x14ac:dyDescent="0.25">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row>
    <row r="280" spans="1:26" ht="12.75" customHeight="1" x14ac:dyDescent="0.25">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row>
    <row r="281" spans="1:26" ht="12.75" customHeight="1" x14ac:dyDescent="0.25">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row>
    <row r="282" spans="1:26" ht="12.75" customHeight="1" x14ac:dyDescent="0.25">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row>
    <row r="283" spans="1:26" ht="12.75" customHeight="1" x14ac:dyDescent="0.25">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row>
    <row r="284" spans="1:26" ht="12.75" customHeight="1" x14ac:dyDescent="0.25">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row>
    <row r="285" spans="1:26" ht="12.75" customHeight="1" x14ac:dyDescent="0.25">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row>
    <row r="286" spans="1:26" ht="12.75" customHeight="1" x14ac:dyDescent="0.25">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row>
    <row r="287" spans="1:26" ht="12.75" customHeight="1" x14ac:dyDescent="0.25">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row>
    <row r="288" spans="1:26" ht="12.75" customHeight="1" x14ac:dyDescent="0.25">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row>
    <row r="289" spans="1:26" ht="12.75" customHeight="1" x14ac:dyDescent="0.25">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row>
    <row r="290" spans="1:26" ht="12.75" customHeight="1" x14ac:dyDescent="0.25">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row>
    <row r="291" spans="1:26" ht="12.75" customHeight="1" x14ac:dyDescent="0.25">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row>
    <row r="292" spans="1:26" ht="12.75" customHeight="1" x14ac:dyDescent="0.25">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row>
    <row r="293" spans="1:26" ht="12.75" customHeight="1" x14ac:dyDescent="0.25">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row>
    <row r="294" spans="1:26" ht="12.75" customHeight="1" x14ac:dyDescent="0.25">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row>
    <row r="295" spans="1:26" ht="12.75" customHeight="1" x14ac:dyDescent="0.25">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row>
    <row r="296" spans="1:26" ht="12.75" customHeight="1" x14ac:dyDescent="0.25">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row>
    <row r="297" spans="1:26" ht="12.75" customHeight="1" x14ac:dyDescent="0.25">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row>
    <row r="298" spans="1:26" ht="12.75" customHeight="1" x14ac:dyDescent="0.25">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row>
    <row r="299" spans="1:26" ht="12.75" customHeight="1" x14ac:dyDescent="0.25">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row>
    <row r="300" spans="1:26" ht="12.75" customHeight="1" x14ac:dyDescent="0.25">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row>
    <row r="301" spans="1:26" ht="12.75" customHeight="1" x14ac:dyDescent="0.25">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row>
    <row r="302" spans="1:26" ht="12.75" customHeight="1" x14ac:dyDescent="0.25">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row>
    <row r="303" spans="1:26" ht="12.75" customHeight="1" x14ac:dyDescent="0.25">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row>
    <row r="304" spans="1:26" ht="12.75" customHeight="1" x14ac:dyDescent="0.25">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row>
    <row r="305" spans="1:26" ht="12.75" customHeight="1" x14ac:dyDescent="0.25">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row>
    <row r="306" spans="1:26" ht="12.75" customHeight="1" x14ac:dyDescent="0.25">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row>
    <row r="307" spans="1:26" ht="12.75" customHeight="1" x14ac:dyDescent="0.25">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row>
    <row r="308" spans="1:26" ht="12.75" customHeight="1" x14ac:dyDescent="0.25">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row>
    <row r="309" spans="1:26" ht="12.75" customHeight="1" x14ac:dyDescent="0.25">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row>
    <row r="310" spans="1:26" ht="12.75" customHeight="1" x14ac:dyDescent="0.25">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row>
    <row r="311" spans="1:26" ht="12.75" customHeight="1" x14ac:dyDescent="0.25">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row>
    <row r="312" spans="1:26" ht="12.75" customHeight="1" x14ac:dyDescent="0.25">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row>
    <row r="313" spans="1:26" ht="12.75" customHeight="1" x14ac:dyDescent="0.25">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row>
    <row r="314" spans="1:26" ht="12.75" customHeight="1" x14ac:dyDescent="0.25">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row>
    <row r="315" spans="1:26" ht="12.75" customHeight="1" x14ac:dyDescent="0.25">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row>
    <row r="316" spans="1:26" ht="12.75" customHeight="1" x14ac:dyDescent="0.25">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row>
    <row r="317" spans="1:26" ht="12.75" customHeight="1" x14ac:dyDescent="0.25">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row>
    <row r="318" spans="1:26" ht="12.75" customHeight="1" x14ac:dyDescent="0.25">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row>
    <row r="319" spans="1:26" ht="12.75" customHeight="1" x14ac:dyDescent="0.25">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row>
    <row r="320" spans="1:26" ht="12.75" customHeight="1" x14ac:dyDescent="0.25">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row>
    <row r="321" spans="1:26" ht="12.75" customHeight="1" x14ac:dyDescent="0.25">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row>
    <row r="322" spans="1:26" ht="12.75" customHeight="1" x14ac:dyDescent="0.25">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row>
    <row r="323" spans="1:26" ht="12.75" customHeight="1" x14ac:dyDescent="0.25">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row>
    <row r="324" spans="1:26" ht="12.75" customHeight="1" x14ac:dyDescent="0.25">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row>
    <row r="325" spans="1:26" ht="12.75" customHeight="1" x14ac:dyDescent="0.25">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row>
    <row r="326" spans="1:26" ht="12.75" customHeight="1" x14ac:dyDescent="0.25">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row>
    <row r="327" spans="1:26" ht="12.75" customHeight="1" x14ac:dyDescent="0.25">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row>
    <row r="328" spans="1:26" ht="12.75" customHeight="1" x14ac:dyDescent="0.25">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row>
    <row r="329" spans="1:26" ht="12.75" customHeight="1" x14ac:dyDescent="0.25">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row>
    <row r="330" spans="1:26" ht="12.75" customHeight="1" x14ac:dyDescent="0.25">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row>
    <row r="331" spans="1:26" ht="12.75" customHeight="1" x14ac:dyDescent="0.25">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row>
    <row r="332" spans="1:26" ht="12.75" customHeight="1" x14ac:dyDescent="0.25">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row>
    <row r="333" spans="1:26" ht="12.75" customHeight="1" x14ac:dyDescent="0.25">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row>
    <row r="334" spans="1:26" ht="12.75" customHeight="1" x14ac:dyDescent="0.25">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row>
    <row r="335" spans="1:26" ht="12.75" customHeight="1" x14ac:dyDescent="0.25">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row>
    <row r="336" spans="1:26" ht="12.75" customHeight="1" x14ac:dyDescent="0.25">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row>
    <row r="337" spans="1:26" ht="12.75" customHeight="1" x14ac:dyDescent="0.25">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row>
    <row r="338" spans="1:26" ht="12.75" customHeight="1" x14ac:dyDescent="0.25">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row>
    <row r="339" spans="1:26" ht="12.75" customHeight="1" x14ac:dyDescent="0.25">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row>
    <row r="340" spans="1:26" ht="12.75" customHeight="1" x14ac:dyDescent="0.25">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row>
    <row r="341" spans="1:26" ht="12.75" customHeight="1" x14ac:dyDescent="0.25">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row>
    <row r="342" spans="1:26" ht="12.75" customHeight="1" x14ac:dyDescent="0.25">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row>
    <row r="343" spans="1:26" ht="12.75" customHeight="1" x14ac:dyDescent="0.25">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row>
    <row r="344" spans="1:26" ht="12.75" customHeight="1" x14ac:dyDescent="0.25">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row>
    <row r="345" spans="1:26" ht="12.75" customHeight="1" x14ac:dyDescent="0.25">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row>
    <row r="346" spans="1:26" ht="12.75" customHeight="1" x14ac:dyDescent="0.25">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row>
    <row r="347" spans="1:26" ht="12.75" customHeight="1" x14ac:dyDescent="0.25">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row>
    <row r="348" spans="1:26" ht="12.75" customHeight="1" x14ac:dyDescent="0.25">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row>
    <row r="349" spans="1:26" ht="12.75" customHeight="1" x14ac:dyDescent="0.25">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row>
    <row r="350" spans="1:26" ht="12.75" customHeight="1" x14ac:dyDescent="0.25">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row>
    <row r="351" spans="1:26" ht="12.75" customHeight="1" x14ac:dyDescent="0.25">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row>
    <row r="352" spans="1:26" ht="12.75" customHeight="1" x14ac:dyDescent="0.25">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row>
    <row r="353" spans="1:26" ht="12.75" customHeight="1" x14ac:dyDescent="0.25">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row>
    <row r="354" spans="1:26" ht="12.75" customHeight="1" x14ac:dyDescent="0.25">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row>
    <row r="355" spans="1:26" ht="12.75" customHeight="1" x14ac:dyDescent="0.25">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row>
    <row r="356" spans="1:26" ht="12.75" customHeight="1" x14ac:dyDescent="0.25">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row>
    <row r="357" spans="1:26" ht="12.75" customHeight="1" x14ac:dyDescent="0.25">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row>
    <row r="358" spans="1:26" ht="12.75" customHeight="1" x14ac:dyDescent="0.25">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row>
    <row r="359" spans="1:26" ht="12.75" customHeight="1" x14ac:dyDescent="0.25">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row>
    <row r="360" spans="1:26" ht="12.75" customHeight="1" x14ac:dyDescent="0.25">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row>
    <row r="361" spans="1:26" ht="12.75" customHeight="1" x14ac:dyDescent="0.25">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row>
    <row r="362" spans="1:26" ht="12.75" customHeight="1" x14ac:dyDescent="0.25">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row>
    <row r="363" spans="1:26" ht="12.75" customHeight="1" x14ac:dyDescent="0.25">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row>
    <row r="364" spans="1:26" ht="12.75" customHeight="1" x14ac:dyDescent="0.25">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row>
    <row r="365" spans="1:26" ht="12.75" customHeight="1" x14ac:dyDescent="0.25">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row>
    <row r="366" spans="1:26" ht="12.75" customHeight="1" x14ac:dyDescent="0.25">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row>
    <row r="367" spans="1:26" ht="12.75" customHeight="1" x14ac:dyDescent="0.25">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row>
    <row r="368" spans="1:26" ht="12.75" customHeight="1" x14ac:dyDescent="0.25">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row>
    <row r="369" spans="1:26" ht="12.75" customHeight="1" x14ac:dyDescent="0.25">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row>
    <row r="370" spans="1:26" ht="12.75" customHeight="1" x14ac:dyDescent="0.25">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row>
    <row r="371" spans="1:26" ht="12.75" customHeight="1" x14ac:dyDescent="0.25">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row>
    <row r="372" spans="1:26" ht="12.75" customHeight="1" x14ac:dyDescent="0.25">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row>
    <row r="373" spans="1:26" ht="12.75" customHeight="1" x14ac:dyDescent="0.25">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row>
    <row r="374" spans="1:26" ht="12.75" customHeight="1" x14ac:dyDescent="0.25">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row>
    <row r="375" spans="1:26" ht="12.75" customHeight="1" x14ac:dyDescent="0.25">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row>
    <row r="376" spans="1:26" ht="12.75" customHeight="1" x14ac:dyDescent="0.25">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row>
    <row r="377" spans="1:26" ht="12.75" customHeight="1" x14ac:dyDescent="0.25">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row>
    <row r="378" spans="1:26" ht="12.75" customHeight="1" x14ac:dyDescent="0.25">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row>
    <row r="379" spans="1:26" ht="12.75" customHeight="1" x14ac:dyDescent="0.25">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row>
    <row r="380" spans="1:26" ht="12.75" customHeight="1" x14ac:dyDescent="0.25">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row>
    <row r="381" spans="1:26" ht="12.75" customHeight="1" x14ac:dyDescent="0.25">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row>
    <row r="382" spans="1:26" ht="12.75" customHeight="1" x14ac:dyDescent="0.25">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row>
    <row r="383" spans="1:26" ht="12.75" customHeight="1" x14ac:dyDescent="0.25">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row>
    <row r="384" spans="1:26" ht="12.75" customHeight="1" x14ac:dyDescent="0.25">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row>
    <row r="385" spans="1:26" ht="12.75" customHeight="1" x14ac:dyDescent="0.25">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row>
    <row r="386" spans="1:26" ht="12.75" customHeight="1" x14ac:dyDescent="0.25">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row>
    <row r="387" spans="1:26" ht="12.75" customHeight="1" x14ac:dyDescent="0.25">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row>
    <row r="388" spans="1:26" ht="12.75" customHeight="1" x14ac:dyDescent="0.25">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row>
    <row r="389" spans="1:26" ht="12.75" customHeight="1" x14ac:dyDescent="0.25">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row>
    <row r="390" spans="1:26" ht="12.75" customHeight="1" x14ac:dyDescent="0.25">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row>
    <row r="391" spans="1:26" ht="12.75" customHeight="1" x14ac:dyDescent="0.25">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row>
    <row r="392" spans="1:26" ht="12.75" customHeight="1" x14ac:dyDescent="0.25">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row>
    <row r="393" spans="1:26" ht="12.75" customHeight="1" x14ac:dyDescent="0.25">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row>
    <row r="394" spans="1:26" ht="12.75" customHeight="1" x14ac:dyDescent="0.25">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row>
    <row r="395" spans="1:26" ht="12.75" customHeight="1" x14ac:dyDescent="0.25">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row>
    <row r="396" spans="1:26" ht="12.75" customHeight="1" x14ac:dyDescent="0.25">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row>
    <row r="397" spans="1:26" ht="12.75" customHeight="1" x14ac:dyDescent="0.25">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row>
    <row r="398" spans="1:26" ht="12.75" customHeight="1" x14ac:dyDescent="0.25">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row>
    <row r="399" spans="1:26" ht="12.75" customHeight="1" x14ac:dyDescent="0.25">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row>
    <row r="400" spans="1:26" ht="12.75" customHeight="1" x14ac:dyDescent="0.25">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row>
    <row r="401" spans="1:26" ht="12.75" customHeight="1" x14ac:dyDescent="0.25">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row>
    <row r="402" spans="1:26" ht="12.75" customHeight="1" x14ac:dyDescent="0.25">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row>
    <row r="403" spans="1:26" ht="12.75" customHeight="1" x14ac:dyDescent="0.25">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row>
    <row r="404" spans="1:26" ht="12.75" customHeight="1" x14ac:dyDescent="0.25">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row>
    <row r="405" spans="1:26" ht="12.75" customHeight="1" x14ac:dyDescent="0.25">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row>
    <row r="406" spans="1:26" ht="12.75" customHeight="1" x14ac:dyDescent="0.25">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row>
    <row r="407" spans="1:26" ht="12.75" customHeight="1" x14ac:dyDescent="0.25">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row>
    <row r="408" spans="1:26" ht="12.75" customHeight="1" x14ac:dyDescent="0.25">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row>
    <row r="409" spans="1:26" ht="12.75" customHeight="1" x14ac:dyDescent="0.25">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row>
    <row r="410" spans="1:26" ht="12.75" customHeight="1" x14ac:dyDescent="0.25">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row>
    <row r="411" spans="1:26" ht="12.75" customHeight="1" x14ac:dyDescent="0.25">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row>
    <row r="412" spans="1:26" ht="12.75" customHeight="1" x14ac:dyDescent="0.25">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row>
    <row r="413" spans="1:26" ht="12.75" customHeight="1" x14ac:dyDescent="0.25">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row>
    <row r="414" spans="1:26" ht="12.75" customHeight="1" x14ac:dyDescent="0.25">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row>
    <row r="415" spans="1:26" ht="12.75" customHeight="1" x14ac:dyDescent="0.25">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row>
    <row r="416" spans="1:26" ht="12.75" customHeight="1" x14ac:dyDescent="0.25">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row>
    <row r="417" spans="1:26" ht="12.75" customHeight="1" x14ac:dyDescent="0.25">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row>
    <row r="418" spans="1:26" ht="12.75" customHeight="1" x14ac:dyDescent="0.25">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row>
    <row r="419" spans="1:26" ht="12.75" customHeight="1" x14ac:dyDescent="0.25">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row>
    <row r="420" spans="1:26" ht="12.75" customHeight="1" x14ac:dyDescent="0.25">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row>
    <row r="421" spans="1:26" ht="12.75" customHeight="1" x14ac:dyDescent="0.25">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row>
    <row r="422" spans="1:26" ht="12.75" customHeight="1" x14ac:dyDescent="0.25">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row>
    <row r="423" spans="1:26" ht="12.75" customHeight="1" x14ac:dyDescent="0.25">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row>
    <row r="424" spans="1:26" ht="12.75" customHeight="1" x14ac:dyDescent="0.25">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row>
    <row r="425" spans="1:26" ht="12.75" customHeight="1" x14ac:dyDescent="0.25">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row>
    <row r="426" spans="1:26" ht="12.75" customHeight="1" x14ac:dyDescent="0.25">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row>
    <row r="427" spans="1:26" ht="12.75" customHeight="1" x14ac:dyDescent="0.25">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row>
    <row r="428" spans="1:26" ht="12.75" customHeight="1" x14ac:dyDescent="0.25">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row>
    <row r="429" spans="1:26" ht="12.75" customHeight="1" x14ac:dyDescent="0.25">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row>
    <row r="430" spans="1:26" ht="12.75" customHeight="1" x14ac:dyDescent="0.25">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row>
    <row r="431" spans="1:26" ht="12.75" customHeight="1" x14ac:dyDescent="0.25">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row>
    <row r="432" spans="1:26" ht="12.75" customHeight="1" x14ac:dyDescent="0.25">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row>
    <row r="433" spans="1:26" ht="12.75" customHeight="1" x14ac:dyDescent="0.25">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row>
    <row r="434" spans="1:26" ht="12.75" customHeight="1" x14ac:dyDescent="0.25">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row>
    <row r="435" spans="1:26" ht="12.75" customHeight="1" x14ac:dyDescent="0.25">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row>
    <row r="436" spans="1:26" ht="12.75" customHeight="1" x14ac:dyDescent="0.25">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row>
    <row r="437" spans="1:26" ht="12.75" customHeight="1" x14ac:dyDescent="0.25">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row>
    <row r="438" spans="1:26" ht="12.75" customHeight="1" x14ac:dyDescent="0.25">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row>
    <row r="439" spans="1:26" ht="12.75" customHeight="1" x14ac:dyDescent="0.25">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row>
    <row r="440" spans="1:26" ht="12.75" customHeight="1" x14ac:dyDescent="0.25">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row>
    <row r="441" spans="1:26" ht="12.75" customHeight="1" x14ac:dyDescent="0.25">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row>
    <row r="442" spans="1:26" ht="12.75" customHeight="1" x14ac:dyDescent="0.25">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row>
    <row r="443" spans="1:26" ht="12.75" customHeight="1" x14ac:dyDescent="0.25">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row>
    <row r="444" spans="1:26" ht="12.75" customHeight="1" x14ac:dyDescent="0.25">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row>
    <row r="445" spans="1:26" ht="12.75" customHeight="1" x14ac:dyDescent="0.25">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row>
    <row r="446" spans="1:26" ht="12.75" customHeight="1" x14ac:dyDescent="0.25">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row>
    <row r="447" spans="1:26" ht="12.75" customHeight="1" x14ac:dyDescent="0.25">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row>
    <row r="448" spans="1:26" ht="12.75" customHeight="1" x14ac:dyDescent="0.25">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row>
    <row r="449" spans="1:26" ht="12.75" customHeight="1" x14ac:dyDescent="0.25">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row>
    <row r="450" spans="1:26" ht="12.75" customHeight="1" x14ac:dyDescent="0.25">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row>
    <row r="451" spans="1:26" ht="12.75" customHeight="1" x14ac:dyDescent="0.25">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row>
    <row r="452" spans="1:26" ht="12.75" customHeight="1" x14ac:dyDescent="0.25">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row>
    <row r="453" spans="1:26" ht="12.75" customHeight="1" x14ac:dyDescent="0.25">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row>
    <row r="454" spans="1:26" ht="12.75" customHeight="1" x14ac:dyDescent="0.25">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row>
    <row r="455" spans="1:26" ht="12.75" customHeight="1" x14ac:dyDescent="0.25">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row>
    <row r="456" spans="1:26" ht="12.75" customHeight="1" x14ac:dyDescent="0.25">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row>
    <row r="457" spans="1:26" ht="12.75" customHeight="1" x14ac:dyDescent="0.25">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row>
    <row r="458" spans="1:26" ht="12.75" customHeight="1" x14ac:dyDescent="0.25">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row>
    <row r="459" spans="1:26" ht="12.75" customHeight="1" x14ac:dyDescent="0.25">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row>
    <row r="460" spans="1:26" ht="12.75" customHeight="1" x14ac:dyDescent="0.25">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row>
    <row r="461" spans="1:26" ht="12.75" customHeight="1" x14ac:dyDescent="0.25">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row>
    <row r="462" spans="1:26" ht="12.75" customHeight="1" x14ac:dyDescent="0.25">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row>
    <row r="463" spans="1:26" ht="12.75" customHeight="1" x14ac:dyDescent="0.25">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row>
    <row r="464" spans="1:26" ht="12.75" customHeight="1" x14ac:dyDescent="0.25">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row>
    <row r="465" spans="1:26" ht="12.75" customHeight="1" x14ac:dyDescent="0.25">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row>
    <row r="466" spans="1:26" ht="12.75" customHeight="1" x14ac:dyDescent="0.25">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row>
    <row r="467" spans="1:26" ht="12.75" customHeight="1" x14ac:dyDescent="0.25">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row>
    <row r="468" spans="1:26" ht="12.75" customHeight="1" x14ac:dyDescent="0.25">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row>
    <row r="469" spans="1:26" ht="12.75" customHeight="1" x14ac:dyDescent="0.25">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row>
    <row r="470" spans="1:26" ht="12.75" customHeight="1" x14ac:dyDescent="0.25">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row>
    <row r="471" spans="1:26" ht="12.75" customHeight="1" x14ac:dyDescent="0.25">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row>
    <row r="472" spans="1:26" ht="12.75" customHeight="1" x14ac:dyDescent="0.25">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row>
    <row r="473" spans="1:26" ht="12.75" customHeight="1" x14ac:dyDescent="0.25">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row>
    <row r="474" spans="1:26" ht="12.75" customHeight="1" x14ac:dyDescent="0.25">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row>
    <row r="475" spans="1:26" ht="12.75" customHeight="1" x14ac:dyDescent="0.25">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row>
    <row r="476" spans="1:26" ht="12.75" customHeight="1" x14ac:dyDescent="0.25">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row>
    <row r="477" spans="1:26" ht="12.75" customHeight="1" x14ac:dyDescent="0.25">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row>
    <row r="478" spans="1:26" ht="12.75" customHeight="1" x14ac:dyDescent="0.25">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row>
    <row r="479" spans="1:26" ht="12.75" customHeight="1" x14ac:dyDescent="0.25">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row>
    <row r="480" spans="1:26" ht="12.75" customHeight="1" x14ac:dyDescent="0.25">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row>
    <row r="481" spans="1:26" ht="12.75" customHeight="1" x14ac:dyDescent="0.25">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row>
    <row r="482" spans="1:26" ht="12.75" customHeight="1" x14ac:dyDescent="0.25">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row>
    <row r="483" spans="1:26" ht="12.75" customHeight="1" x14ac:dyDescent="0.25">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row>
    <row r="484" spans="1:26" ht="12.75" customHeight="1" x14ac:dyDescent="0.25">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row>
    <row r="485" spans="1:26" ht="12.75" customHeight="1" x14ac:dyDescent="0.25">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row>
    <row r="486" spans="1:26" ht="12.75" customHeight="1" x14ac:dyDescent="0.25">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row>
    <row r="487" spans="1:26" ht="12.75" customHeight="1" x14ac:dyDescent="0.25">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row>
    <row r="488" spans="1:26" ht="12.75" customHeight="1" x14ac:dyDescent="0.25">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row>
    <row r="489" spans="1:26" ht="12.75" customHeight="1" x14ac:dyDescent="0.25">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row>
    <row r="490" spans="1:26" ht="12.75" customHeight="1" x14ac:dyDescent="0.25">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row>
    <row r="491" spans="1:26" ht="12.75" customHeight="1" x14ac:dyDescent="0.25">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row>
    <row r="492" spans="1:26" ht="12.75" customHeight="1" x14ac:dyDescent="0.25">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row>
    <row r="493" spans="1:26" ht="12.75" customHeight="1" x14ac:dyDescent="0.25">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row>
    <row r="494" spans="1:26" ht="12.75" customHeight="1" x14ac:dyDescent="0.25">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row>
    <row r="495" spans="1:26" ht="12.75" customHeight="1" x14ac:dyDescent="0.25">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row>
    <row r="496" spans="1:26" ht="12.75" customHeight="1" x14ac:dyDescent="0.25">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row>
    <row r="497" spans="1:26" ht="12.75" customHeight="1" x14ac:dyDescent="0.25">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row>
    <row r="498" spans="1:26" ht="12.75" customHeight="1" x14ac:dyDescent="0.25">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row>
    <row r="499" spans="1:26" ht="12.75" customHeight="1" x14ac:dyDescent="0.25">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row>
    <row r="500" spans="1:26" ht="12.75" customHeight="1" x14ac:dyDescent="0.25">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row>
    <row r="501" spans="1:26" ht="12.75" customHeight="1" x14ac:dyDescent="0.25">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row>
    <row r="502" spans="1:26" ht="12.75" customHeight="1" x14ac:dyDescent="0.25">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row>
    <row r="503" spans="1:26" ht="12.75" customHeight="1" x14ac:dyDescent="0.25">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row>
    <row r="504" spans="1:26" ht="12.75" customHeight="1" x14ac:dyDescent="0.25">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row>
    <row r="505" spans="1:26" ht="12.75" customHeight="1" x14ac:dyDescent="0.25">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row>
    <row r="506" spans="1:26" ht="12.75" customHeight="1" x14ac:dyDescent="0.25">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row>
    <row r="507" spans="1:26" ht="12.75" customHeight="1" x14ac:dyDescent="0.25">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row>
    <row r="508" spans="1:26" ht="12.75" customHeight="1" x14ac:dyDescent="0.25">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row>
    <row r="509" spans="1:26" ht="12.75" customHeight="1" x14ac:dyDescent="0.25">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row>
    <row r="510" spans="1:26" ht="12.75" customHeight="1" x14ac:dyDescent="0.25">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row>
    <row r="511" spans="1:26" ht="12.75" customHeight="1" x14ac:dyDescent="0.25">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row>
    <row r="512" spans="1:26" ht="12.75" customHeight="1" x14ac:dyDescent="0.25">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row>
    <row r="513" spans="1:26" ht="12.75" customHeight="1" x14ac:dyDescent="0.25">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row>
    <row r="514" spans="1:26" ht="12.75" customHeight="1" x14ac:dyDescent="0.25">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row>
    <row r="515" spans="1:26" ht="12.75" customHeight="1" x14ac:dyDescent="0.25">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row>
    <row r="516" spans="1:26" ht="12.75" customHeight="1" x14ac:dyDescent="0.25">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row>
    <row r="517" spans="1:26" ht="12.75" customHeight="1" x14ac:dyDescent="0.25">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row>
    <row r="518" spans="1:26" ht="12.75" customHeight="1" x14ac:dyDescent="0.25">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row>
    <row r="519" spans="1:26" ht="12.75" customHeight="1" x14ac:dyDescent="0.25">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row>
    <row r="520" spans="1:26" ht="12.75" customHeight="1" x14ac:dyDescent="0.25">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row>
    <row r="521" spans="1:26" ht="12.75" customHeight="1" x14ac:dyDescent="0.25">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row>
    <row r="522" spans="1:26" ht="12.75" customHeight="1" x14ac:dyDescent="0.25">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row>
    <row r="523" spans="1:26" ht="12.75" customHeight="1" x14ac:dyDescent="0.25">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row>
    <row r="524" spans="1:26" ht="12.75" customHeight="1" x14ac:dyDescent="0.25">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row>
    <row r="525" spans="1:26" ht="12.75" customHeight="1" x14ac:dyDescent="0.25">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row>
    <row r="526" spans="1:26" ht="12.75" customHeight="1" x14ac:dyDescent="0.25">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row>
    <row r="527" spans="1:26" ht="12.75" customHeight="1" x14ac:dyDescent="0.25">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row>
    <row r="528" spans="1:26" ht="12.75" customHeight="1" x14ac:dyDescent="0.25">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row>
    <row r="529" spans="1:26" ht="12.75" customHeight="1" x14ac:dyDescent="0.25">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row>
    <row r="530" spans="1:26" ht="12.75" customHeight="1" x14ac:dyDescent="0.25">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row>
    <row r="531" spans="1:26" ht="12.75" customHeight="1" x14ac:dyDescent="0.25">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row>
    <row r="532" spans="1:26" ht="12.75" customHeight="1" x14ac:dyDescent="0.25">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row>
    <row r="533" spans="1:26" ht="12.75" customHeight="1" x14ac:dyDescent="0.25">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row>
    <row r="534" spans="1:26" ht="12.75" customHeight="1" x14ac:dyDescent="0.25">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row>
    <row r="535" spans="1:26" ht="12.75" customHeight="1" x14ac:dyDescent="0.25">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row>
    <row r="536" spans="1:26" ht="12.75" customHeight="1" x14ac:dyDescent="0.25">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row>
    <row r="537" spans="1:26" ht="12.75" customHeight="1" x14ac:dyDescent="0.25">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row>
    <row r="538" spans="1:26" ht="12.75" customHeight="1" x14ac:dyDescent="0.25">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row>
    <row r="539" spans="1:26" ht="12.75" customHeight="1" x14ac:dyDescent="0.25">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row>
    <row r="540" spans="1:26" ht="12.75" customHeight="1" x14ac:dyDescent="0.25">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row>
    <row r="541" spans="1:26" ht="12.75" customHeight="1" x14ac:dyDescent="0.25">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row>
    <row r="542" spans="1:26" ht="12.75" customHeight="1" x14ac:dyDescent="0.25">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row>
    <row r="543" spans="1:26" ht="12.75" customHeight="1" x14ac:dyDescent="0.25">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row>
    <row r="544" spans="1:26" ht="12.75" customHeight="1" x14ac:dyDescent="0.25">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row>
    <row r="545" spans="1:26" ht="12.75" customHeight="1" x14ac:dyDescent="0.25">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row>
    <row r="546" spans="1:26" ht="12.75" customHeight="1" x14ac:dyDescent="0.25">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row>
    <row r="547" spans="1:26" ht="12.75" customHeight="1" x14ac:dyDescent="0.25">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row>
    <row r="548" spans="1:26" ht="12.75" customHeight="1" x14ac:dyDescent="0.25">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row>
    <row r="549" spans="1:26" ht="12.75" customHeight="1" x14ac:dyDescent="0.25">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row>
    <row r="550" spans="1:26" ht="12.75" customHeight="1" x14ac:dyDescent="0.25">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row>
    <row r="551" spans="1:26" ht="12.75" customHeight="1" x14ac:dyDescent="0.25">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row>
    <row r="552" spans="1:26" ht="12.75" customHeight="1" x14ac:dyDescent="0.25">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row>
    <row r="553" spans="1:26" ht="12.75" customHeight="1" x14ac:dyDescent="0.25">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row>
    <row r="554" spans="1:26" ht="12.75" customHeight="1" x14ac:dyDescent="0.25">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row>
    <row r="555" spans="1:26" ht="12.75" customHeight="1" x14ac:dyDescent="0.25">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row>
    <row r="556" spans="1:26" ht="12.75" customHeight="1" x14ac:dyDescent="0.25">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row>
    <row r="557" spans="1:26" ht="12.75" customHeight="1" x14ac:dyDescent="0.25">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row>
    <row r="558" spans="1:26" ht="12.75" customHeight="1" x14ac:dyDescent="0.25">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row>
    <row r="559" spans="1:26" ht="12.75" customHeight="1" x14ac:dyDescent="0.25">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row>
    <row r="560" spans="1:26" ht="12.75" customHeight="1" x14ac:dyDescent="0.25">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row>
    <row r="561" spans="1:26" ht="12.75" customHeight="1" x14ac:dyDescent="0.25">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row>
    <row r="562" spans="1:26" ht="12.75" customHeight="1" x14ac:dyDescent="0.25">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row>
    <row r="563" spans="1:26" ht="12.75" customHeight="1" x14ac:dyDescent="0.25">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row>
    <row r="564" spans="1:26" ht="12.75" customHeight="1" x14ac:dyDescent="0.25">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row>
    <row r="565" spans="1:26" ht="12.75" customHeight="1" x14ac:dyDescent="0.25">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row>
    <row r="566" spans="1:26" ht="12.75" customHeight="1" x14ac:dyDescent="0.25">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row>
    <row r="567" spans="1:26" ht="12.75" customHeight="1" x14ac:dyDescent="0.25">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row>
    <row r="568" spans="1:26" ht="12.75" customHeight="1" x14ac:dyDescent="0.25">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row>
    <row r="569" spans="1:26" ht="12.75" customHeight="1" x14ac:dyDescent="0.25">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row>
    <row r="570" spans="1:26" ht="12.75" customHeight="1" x14ac:dyDescent="0.25">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row>
    <row r="571" spans="1:26" ht="12.75" customHeight="1" x14ac:dyDescent="0.25">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row>
    <row r="572" spans="1:26" ht="12.75" customHeight="1" x14ac:dyDescent="0.25">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row>
    <row r="573" spans="1:26" ht="12.75" customHeight="1" x14ac:dyDescent="0.25">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row>
    <row r="574" spans="1:26" ht="12.75" customHeight="1" x14ac:dyDescent="0.25">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row>
    <row r="575" spans="1:26" ht="12.75" customHeight="1" x14ac:dyDescent="0.25">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row>
    <row r="576" spans="1:26" ht="12.75" customHeight="1" x14ac:dyDescent="0.25">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row>
    <row r="577" spans="1:26" ht="12.75" customHeight="1" x14ac:dyDescent="0.25">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row>
    <row r="578" spans="1:26" ht="12.75" customHeight="1" x14ac:dyDescent="0.25">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row>
    <row r="579" spans="1:26" ht="12.75" customHeight="1" x14ac:dyDescent="0.25">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row>
    <row r="580" spans="1:26" ht="12.75" customHeight="1" x14ac:dyDescent="0.25">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row>
    <row r="581" spans="1:26" ht="12.75" customHeight="1" x14ac:dyDescent="0.25">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row>
    <row r="582" spans="1:26" ht="12.75" customHeight="1" x14ac:dyDescent="0.25">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row>
    <row r="583" spans="1:26" ht="12.75" customHeight="1" x14ac:dyDescent="0.25">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row>
    <row r="584" spans="1:26" ht="12.75" customHeight="1" x14ac:dyDescent="0.25">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row>
    <row r="585" spans="1:26" ht="12.75" customHeight="1" x14ac:dyDescent="0.25">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row>
    <row r="586" spans="1:26" ht="12.75" customHeight="1" x14ac:dyDescent="0.25">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row>
    <row r="587" spans="1:26" ht="12.75" customHeight="1" x14ac:dyDescent="0.25">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row>
    <row r="588" spans="1:26" ht="12.75" customHeight="1" x14ac:dyDescent="0.25">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row>
    <row r="589" spans="1:26" ht="12.75" customHeight="1" x14ac:dyDescent="0.25">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row>
    <row r="590" spans="1:26" ht="12.75" customHeight="1" x14ac:dyDescent="0.25">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row>
    <row r="591" spans="1:26" ht="12.75" customHeight="1" x14ac:dyDescent="0.25">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row>
    <row r="592" spans="1:26" ht="12.75" customHeight="1" x14ac:dyDescent="0.25">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row>
    <row r="593" spans="1:26" ht="12.75" customHeight="1" x14ac:dyDescent="0.25">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row>
    <row r="594" spans="1:26" ht="12.75" customHeight="1" x14ac:dyDescent="0.25">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row>
    <row r="595" spans="1:26" ht="12.75" customHeight="1" x14ac:dyDescent="0.25">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row>
    <row r="596" spans="1:26" ht="12.75" customHeight="1" x14ac:dyDescent="0.25">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row>
    <row r="597" spans="1:26" ht="12.75" customHeight="1" x14ac:dyDescent="0.25">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row>
    <row r="598" spans="1:26" ht="12.75" customHeight="1" x14ac:dyDescent="0.25">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row>
    <row r="599" spans="1:26" ht="12.75" customHeight="1" x14ac:dyDescent="0.25">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row>
    <row r="600" spans="1:26" ht="12.75" customHeight="1" x14ac:dyDescent="0.25">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row>
    <row r="601" spans="1:26" ht="12.75" customHeight="1" x14ac:dyDescent="0.25">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row>
    <row r="602" spans="1:26" ht="12.75" customHeight="1" x14ac:dyDescent="0.25">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row>
    <row r="603" spans="1:26" ht="12.75" customHeight="1" x14ac:dyDescent="0.25">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row>
    <row r="604" spans="1:26" ht="12.75" customHeight="1" x14ac:dyDescent="0.25">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row>
    <row r="605" spans="1:26" ht="12.75" customHeight="1" x14ac:dyDescent="0.25">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row>
    <row r="606" spans="1:26" ht="12.75" customHeight="1" x14ac:dyDescent="0.25">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row>
    <row r="607" spans="1:26" ht="12.75" customHeight="1" x14ac:dyDescent="0.25">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row>
    <row r="608" spans="1:26" ht="12.75" customHeight="1" x14ac:dyDescent="0.25">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row>
    <row r="609" spans="1:26" ht="12.75" customHeight="1" x14ac:dyDescent="0.25">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row>
    <row r="610" spans="1:26" ht="12.75" customHeight="1" x14ac:dyDescent="0.25">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row>
    <row r="611" spans="1:26" ht="12.75" customHeight="1" x14ac:dyDescent="0.25">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row>
    <row r="612" spans="1:26" ht="12.75" customHeight="1" x14ac:dyDescent="0.25">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row>
    <row r="613" spans="1:26" ht="12.75" customHeight="1" x14ac:dyDescent="0.25">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row>
    <row r="614" spans="1:26" ht="12.75" customHeight="1" x14ac:dyDescent="0.25">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row>
    <row r="615" spans="1:26" ht="12.75" customHeight="1" x14ac:dyDescent="0.25">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row>
    <row r="616" spans="1:26" ht="12.75" customHeight="1" x14ac:dyDescent="0.25">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row>
    <row r="617" spans="1:26" ht="12.75" customHeight="1" x14ac:dyDescent="0.25">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row>
    <row r="618" spans="1:26" ht="12.75" customHeight="1" x14ac:dyDescent="0.25">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row>
    <row r="619" spans="1:26" ht="12.75" customHeight="1" x14ac:dyDescent="0.25">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row>
    <row r="620" spans="1:26" ht="12.75" customHeight="1" x14ac:dyDescent="0.25">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row>
    <row r="621" spans="1:26" ht="12.75" customHeight="1" x14ac:dyDescent="0.25">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row>
    <row r="622" spans="1:26" ht="12.75" customHeight="1" x14ac:dyDescent="0.25">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row>
    <row r="623" spans="1:26" ht="12.75" customHeight="1" x14ac:dyDescent="0.25">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row>
    <row r="624" spans="1:26" ht="12.75" customHeight="1" x14ac:dyDescent="0.25">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row>
    <row r="625" spans="1:26" ht="12.75" customHeight="1" x14ac:dyDescent="0.25">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row>
    <row r="626" spans="1:26" ht="12.75" customHeight="1" x14ac:dyDescent="0.25">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row>
    <row r="627" spans="1:26" ht="12.75" customHeight="1" x14ac:dyDescent="0.25">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row>
    <row r="628" spans="1:26" ht="12.75" customHeight="1" x14ac:dyDescent="0.25">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row>
    <row r="629" spans="1:26" ht="12.75" customHeight="1" x14ac:dyDescent="0.25">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row>
    <row r="630" spans="1:26" ht="12.75" customHeight="1" x14ac:dyDescent="0.25">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row>
    <row r="631" spans="1:26" ht="12.75" customHeight="1" x14ac:dyDescent="0.25">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row>
    <row r="632" spans="1:26" ht="12.75" customHeight="1" x14ac:dyDescent="0.25">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row>
    <row r="633" spans="1:26" ht="12.75" customHeight="1" x14ac:dyDescent="0.25">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row>
    <row r="634" spans="1:26" ht="12.75" customHeight="1" x14ac:dyDescent="0.25">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row>
    <row r="635" spans="1:26" ht="12.75" customHeight="1" x14ac:dyDescent="0.25">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row>
    <row r="636" spans="1:26" ht="12.75" customHeight="1" x14ac:dyDescent="0.25">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row>
    <row r="637" spans="1:26" ht="12.75" customHeight="1" x14ac:dyDescent="0.25">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row>
    <row r="638" spans="1:26" ht="12.75" customHeight="1" x14ac:dyDescent="0.25">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row>
    <row r="639" spans="1:26" ht="12.75" customHeight="1" x14ac:dyDescent="0.25">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row>
    <row r="640" spans="1:26" ht="12.75" customHeight="1" x14ac:dyDescent="0.25">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row>
    <row r="641" spans="1:26" ht="12.75" customHeight="1" x14ac:dyDescent="0.25">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row>
    <row r="642" spans="1:26" ht="12.75" customHeight="1" x14ac:dyDescent="0.25">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row>
    <row r="643" spans="1:26" ht="12.75" customHeight="1" x14ac:dyDescent="0.25">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row>
    <row r="644" spans="1:26" ht="12.75" customHeight="1" x14ac:dyDescent="0.25">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row>
    <row r="645" spans="1:26" ht="12.75" customHeight="1" x14ac:dyDescent="0.25">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row>
    <row r="646" spans="1:26" ht="12.75" customHeight="1" x14ac:dyDescent="0.25">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row>
    <row r="647" spans="1:26" ht="12.75" customHeight="1" x14ac:dyDescent="0.25">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row>
    <row r="648" spans="1:26" ht="12.75" customHeight="1" x14ac:dyDescent="0.25">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row>
    <row r="649" spans="1:26" ht="12.75" customHeight="1" x14ac:dyDescent="0.25">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row>
    <row r="650" spans="1:26" ht="12.75" customHeight="1" x14ac:dyDescent="0.25">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row>
    <row r="651" spans="1:26" ht="12.75" customHeight="1" x14ac:dyDescent="0.25">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row>
    <row r="652" spans="1:26" ht="12.75" customHeight="1" x14ac:dyDescent="0.25">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row>
    <row r="653" spans="1:26" ht="12.75" customHeight="1" x14ac:dyDescent="0.25">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row>
    <row r="654" spans="1:26" ht="12.75" customHeight="1" x14ac:dyDescent="0.25">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row>
    <row r="655" spans="1:26" ht="12.75" customHeight="1" x14ac:dyDescent="0.25">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row>
    <row r="656" spans="1:26" ht="12.75" customHeight="1" x14ac:dyDescent="0.25">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row>
    <row r="657" spans="1:26" ht="12.75" customHeight="1" x14ac:dyDescent="0.25">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row>
    <row r="658" spans="1:26" ht="12.75" customHeight="1" x14ac:dyDescent="0.25">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row>
    <row r="659" spans="1:26" ht="12.75" customHeight="1" x14ac:dyDescent="0.25">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row>
    <row r="660" spans="1:26" ht="12.75" customHeight="1" x14ac:dyDescent="0.25">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row>
    <row r="661" spans="1:26" ht="12.75" customHeight="1" x14ac:dyDescent="0.25">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row>
    <row r="662" spans="1:26" ht="12.75" customHeight="1" x14ac:dyDescent="0.25">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row>
    <row r="663" spans="1:26" ht="12.75" customHeight="1" x14ac:dyDescent="0.25">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row>
    <row r="664" spans="1:26" ht="12.75" customHeight="1" x14ac:dyDescent="0.25">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row>
    <row r="665" spans="1:26" ht="12.75" customHeight="1" x14ac:dyDescent="0.25">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row>
    <row r="666" spans="1:26" ht="12.75" customHeight="1" x14ac:dyDescent="0.25">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row>
    <row r="667" spans="1:26" ht="12.75" customHeight="1" x14ac:dyDescent="0.25">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row>
    <row r="668" spans="1:26" ht="12.75" customHeight="1" x14ac:dyDescent="0.25">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row>
    <row r="669" spans="1:26" ht="12.75" customHeight="1" x14ac:dyDescent="0.25">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row>
    <row r="670" spans="1:26" ht="12.75" customHeight="1" x14ac:dyDescent="0.25">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row>
    <row r="671" spans="1:26" ht="12.75" customHeight="1" x14ac:dyDescent="0.25">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row>
    <row r="672" spans="1:26" ht="12.75" customHeight="1" x14ac:dyDescent="0.25">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row>
    <row r="673" spans="1:26" ht="12.75" customHeight="1" x14ac:dyDescent="0.25">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row>
    <row r="674" spans="1:26" ht="12.75" customHeight="1" x14ac:dyDescent="0.25">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row>
    <row r="675" spans="1:26" ht="12.75" customHeight="1" x14ac:dyDescent="0.25">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row>
    <row r="676" spans="1:26" ht="12.75" customHeight="1" x14ac:dyDescent="0.25">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row>
    <row r="677" spans="1:26" ht="12.75" customHeight="1" x14ac:dyDescent="0.25">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row>
    <row r="678" spans="1:26" ht="12.75" customHeight="1" x14ac:dyDescent="0.25">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row>
    <row r="679" spans="1:26" ht="12.75" customHeight="1" x14ac:dyDescent="0.25">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row>
    <row r="680" spans="1:26" ht="12.75" customHeight="1" x14ac:dyDescent="0.25">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row>
    <row r="681" spans="1:26" ht="12.75" customHeight="1" x14ac:dyDescent="0.25">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row>
    <row r="682" spans="1:26" ht="12.75" customHeight="1" x14ac:dyDescent="0.25">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row>
    <row r="683" spans="1:26" ht="12.75" customHeight="1" x14ac:dyDescent="0.25">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row>
    <row r="684" spans="1:26" ht="12.75" customHeight="1" x14ac:dyDescent="0.25">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row>
    <row r="685" spans="1:26" ht="12.75" customHeight="1" x14ac:dyDescent="0.25">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row>
    <row r="686" spans="1:26" ht="12.75" customHeight="1" x14ac:dyDescent="0.25">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row>
    <row r="687" spans="1:26" ht="12.75" customHeight="1" x14ac:dyDescent="0.25">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row>
    <row r="688" spans="1:26" ht="12.75" customHeight="1" x14ac:dyDescent="0.25">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row>
    <row r="689" spans="1:26" ht="12.75" customHeight="1" x14ac:dyDescent="0.25">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row>
    <row r="690" spans="1:26" ht="12.75" customHeight="1" x14ac:dyDescent="0.25">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row>
    <row r="691" spans="1:26" ht="12.75" customHeight="1" x14ac:dyDescent="0.25">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row>
    <row r="692" spans="1:26" ht="12.75" customHeight="1" x14ac:dyDescent="0.25">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row>
    <row r="693" spans="1:26" ht="12.75" customHeight="1" x14ac:dyDescent="0.25">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row>
    <row r="694" spans="1:26" ht="12.75" customHeight="1" x14ac:dyDescent="0.25">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row>
    <row r="695" spans="1:26" ht="12.75" customHeight="1" x14ac:dyDescent="0.25">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row>
    <row r="696" spans="1:26" ht="12.75" customHeight="1" x14ac:dyDescent="0.25">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row>
    <row r="697" spans="1:26" ht="12.75" customHeight="1" x14ac:dyDescent="0.25">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row>
    <row r="698" spans="1:26" ht="12.75" customHeight="1" x14ac:dyDescent="0.25">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row>
    <row r="699" spans="1:26" ht="12.75" customHeight="1" x14ac:dyDescent="0.25">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row>
    <row r="700" spans="1:26" ht="12.75" customHeight="1" x14ac:dyDescent="0.25">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row>
    <row r="701" spans="1:26" ht="12.75" customHeight="1" x14ac:dyDescent="0.25">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row>
    <row r="702" spans="1:26" ht="12.75" customHeight="1" x14ac:dyDescent="0.25">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row>
    <row r="703" spans="1:26" ht="12.75" customHeight="1" x14ac:dyDescent="0.25">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row>
    <row r="704" spans="1:26" ht="12.75" customHeight="1" x14ac:dyDescent="0.25">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row>
    <row r="705" spans="1:26" ht="12.75" customHeight="1" x14ac:dyDescent="0.25">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row>
    <row r="706" spans="1:26" ht="12.75" customHeight="1" x14ac:dyDescent="0.25">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row>
    <row r="707" spans="1:26" ht="12.75" customHeight="1" x14ac:dyDescent="0.25">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row>
    <row r="708" spans="1:26" ht="12.75" customHeight="1" x14ac:dyDescent="0.25">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row>
    <row r="709" spans="1:26" ht="12.75" customHeight="1" x14ac:dyDescent="0.25">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row>
    <row r="710" spans="1:26" ht="12.75" customHeight="1" x14ac:dyDescent="0.25">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row>
    <row r="711" spans="1:26" ht="12.75" customHeight="1" x14ac:dyDescent="0.25">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row>
    <row r="712" spans="1:26" ht="12.75" customHeight="1" x14ac:dyDescent="0.25">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row>
    <row r="713" spans="1:26" ht="12.75" customHeight="1" x14ac:dyDescent="0.25">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row>
    <row r="714" spans="1:26" ht="12.75" customHeight="1" x14ac:dyDescent="0.25">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row>
    <row r="715" spans="1:26" ht="12.75" customHeight="1" x14ac:dyDescent="0.25">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row>
    <row r="716" spans="1:26" ht="12.75" customHeight="1" x14ac:dyDescent="0.25">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row>
    <row r="717" spans="1:26" ht="12.75" customHeight="1" x14ac:dyDescent="0.25">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row>
    <row r="718" spans="1:26" ht="12.75" customHeight="1" x14ac:dyDescent="0.25">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row>
    <row r="719" spans="1:26" ht="12.75" customHeight="1" x14ac:dyDescent="0.25">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row>
    <row r="720" spans="1:26" ht="12.75" customHeight="1" x14ac:dyDescent="0.25">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row>
    <row r="721" spans="1:26" ht="12.75" customHeight="1" x14ac:dyDescent="0.25">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row>
    <row r="722" spans="1:26" ht="12.75" customHeight="1" x14ac:dyDescent="0.25">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row>
    <row r="723" spans="1:26" ht="12.75" customHeight="1" x14ac:dyDescent="0.25">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row>
    <row r="724" spans="1:26" ht="12.75" customHeight="1" x14ac:dyDescent="0.25">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row>
    <row r="725" spans="1:26" ht="12.75" customHeight="1" x14ac:dyDescent="0.25">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row>
    <row r="726" spans="1:26" ht="12.75" customHeight="1" x14ac:dyDescent="0.25">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row>
    <row r="727" spans="1:26" ht="12.75" customHeight="1" x14ac:dyDescent="0.25">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row>
    <row r="728" spans="1:26" ht="12.75" customHeight="1" x14ac:dyDescent="0.25">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row>
    <row r="729" spans="1:26" ht="12.75" customHeight="1" x14ac:dyDescent="0.25">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row>
    <row r="730" spans="1:26" ht="12.75" customHeight="1" x14ac:dyDescent="0.25">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row>
    <row r="731" spans="1:26" ht="12.75" customHeight="1" x14ac:dyDescent="0.25">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row>
    <row r="732" spans="1:26" ht="12.75" customHeight="1" x14ac:dyDescent="0.25">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row>
    <row r="733" spans="1:26" ht="12.75" customHeight="1" x14ac:dyDescent="0.25">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row>
    <row r="734" spans="1:26" ht="12.75" customHeight="1" x14ac:dyDescent="0.25">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row>
    <row r="735" spans="1:26" ht="12.75" customHeight="1" x14ac:dyDescent="0.25">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row>
    <row r="736" spans="1:26" ht="12.75" customHeight="1" x14ac:dyDescent="0.25">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row>
    <row r="737" spans="1:26" ht="12.75" customHeight="1" x14ac:dyDescent="0.25">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row>
    <row r="738" spans="1:26" ht="12.75" customHeight="1" x14ac:dyDescent="0.25">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row>
    <row r="739" spans="1:26" ht="12.75" customHeight="1" x14ac:dyDescent="0.25">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row>
    <row r="740" spans="1:26" ht="12.75" customHeight="1" x14ac:dyDescent="0.25">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row>
    <row r="741" spans="1:26" ht="12.75" customHeight="1" x14ac:dyDescent="0.25">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row>
    <row r="742" spans="1:26" ht="12.75" customHeight="1" x14ac:dyDescent="0.25">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row>
    <row r="743" spans="1:26" ht="12.75" customHeight="1" x14ac:dyDescent="0.25">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row>
    <row r="744" spans="1:26" ht="12.75" customHeight="1" x14ac:dyDescent="0.25">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row>
    <row r="745" spans="1:26" ht="12.75" customHeight="1" x14ac:dyDescent="0.25">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row>
    <row r="746" spans="1:26" ht="12.75" customHeight="1" x14ac:dyDescent="0.25">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row>
    <row r="747" spans="1:26" ht="12.75" customHeight="1" x14ac:dyDescent="0.25">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row>
    <row r="748" spans="1:26" ht="12.75" customHeight="1" x14ac:dyDescent="0.25">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row>
    <row r="749" spans="1:26" ht="12.75" customHeight="1" x14ac:dyDescent="0.25">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row>
    <row r="750" spans="1:26" ht="12.75" customHeight="1" x14ac:dyDescent="0.25">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row>
    <row r="751" spans="1:26" ht="12.75" customHeight="1" x14ac:dyDescent="0.25">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row>
    <row r="752" spans="1:26" ht="12.75" customHeight="1" x14ac:dyDescent="0.25">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row>
    <row r="753" spans="1:26" ht="12.75" customHeight="1" x14ac:dyDescent="0.25">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row>
    <row r="754" spans="1:26" ht="12.75" customHeight="1" x14ac:dyDescent="0.25">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row>
    <row r="755" spans="1:26" ht="12.75" customHeight="1" x14ac:dyDescent="0.25">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row>
    <row r="756" spans="1:26" ht="12.75" customHeight="1" x14ac:dyDescent="0.25">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row>
    <row r="757" spans="1:26" ht="12.75" customHeight="1" x14ac:dyDescent="0.25">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row>
    <row r="758" spans="1:26" ht="12.75" customHeight="1" x14ac:dyDescent="0.25">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row>
    <row r="759" spans="1:26" ht="12.75" customHeight="1" x14ac:dyDescent="0.25">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row>
    <row r="760" spans="1:26" ht="12.75" customHeight="1" x14ac:dyDescent="0.25">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row>
    <row r="761" spans="1:26" ht="12.75" customHeight="1" x14ac:dyDescent="0.25">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row>
    <row r="762" spans="1:26" ht="12.75" customHeight="1" x14ac:dyDescent="0.25">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row>
    <row r="763" spans="1:26" ht="12.75" customHeight="1" x14ac:dyDescent="0.25">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row>
    <row r="764" spans="1:26" ht="12.75" customHeight="1" x14ac:dyDescent="0.25">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row>
    <row r="765" spans="1:26" ht="12.75" customHeight="1" x14ac:dyDescent="0.25">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row>
    <row r="766" spans="1:26" ht="12.75" customHeight="1" x14ac:dyDescent="0.25">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row>
    <row r="767" spans="1:26" ht="12.75" customHeight="1" x14ac:dyDescent="0.25">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row>
    <row r="768" spans="1:26" ht="12.75" customHeight="1" x14ac:dyDescent="0.25">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row>
    <row r="769" spans="1:26" ht="12.75" customHeight="1" x14ac:dyDescent="0.25">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row>
    <row r="770" spans="1:26" ht="12.75" customHeight="1" x14ac:dyDescent="0.25">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row>
    <row r="771" spans="1:26" ht="12.75" customHeight="1" x14ac:dyDescent="0.25">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row>
    <row r="772" spans="1:26" ht="12.75" customHeight="1" x14ac:dyDescent="0.25">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row>
    <row r="773" spans="1:26" ht="12.75" customHeight="1" x14ac:dyDescent="0.25">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row>
    <row r="774" spans="1:26" ht="12.75" customHeight="1" x14ac:dyDescent="0.25">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row>
    <row r="775" spans="1:26" ht="12.75" customHeight="1" x14ac:dyDescent="0.25">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row>
    <row r="776" spans="1:26" ht="12.75" customHeight="1" x14ac:dyDescent="0.25">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row>
    <row r="777" spans="1:26" ht="12.75" customHeight="1" x14ac:dyDescent="0.25">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row>
    <row r="778" spans="1:26" ht="12.75" customHeight="1" x14ac:dyDescent="0.25">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row>
    <row r="779" spans="1:26" ht="12.75" customHeight="1" x14ac:dyDescent="0.25">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row>
    <row r="780" spans="1:26" ht="12.75" customHeight="1" x14ac:dyDescent="0.25">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row>
    <row r="781" spans="1:26" ht="12.75" customHeight="1" x14ac:dyDescent="0.25">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row>
    <row r="782" spans="1:26" ht="12.75" customHeight="1" x14ac:dyDescent="0.25">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row>
    <row r="783" spans="1:26" ht="12.75" customHeight="1" x14ac:dyDescent="0.25">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row>
    <row r="784" spans="1:26" ht="12.75" customHeight="1" x14ac:dyDescent="0.25">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row>
    <row r="785" spans="1:26" ht="12.75" customHeight="1" x14ac:dyDescent="0.25">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row>
    <row r="786" spans="1:26" ht="12.75" customHeight="1" x14ac:dyDescent="0.25">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row>
    <row r="787" spans="1:26" ht="12.75" customHeight="1" x14ac:dyDescent="0.25">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row>
    <row r="788" spans="1:26" ht="12.75" customHeight="1" x14ac:dyDescent="0.25">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row>
    <row r="789" spans="1:26" ht="12.75" customHeight="1" x14ac:dyDescent="0.25">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row>
    <row r="790" spans="1:26" ht="12.75" customHeight="1" x14ac:dyDescent="0.25">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row>
    <row r="791" spans="1:26" ht="12.75" customHeight="1" x14ac:dyDescent="0.25">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row>
    <row r="792" spans="1:26" ht="12.75" customHeight="1" x14ac:dyDescent="0.25">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row>
    <row r="793" spans="1:26" ht="12.75" customHeight="1" x14ac:dyDescent="0.25">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row>
    <row r="794" spans="1:26" ht="12.75" customHeight="1" x14ac:dyDescent="0.25">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row>
    <row r="795" spans="1:26" ht="12.75" customHeight="1" x14ac:dyDescent="0.25">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row>
    <row r="796" spans="1:26" ht="12.75" customHeight="1" x14ac:dyDescent="0.25">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row>
    <row r="797" spans="1:26" ht="12.75" customHeight="1" x14ac:dyDescent="0.25">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row>
    <row r="798" spans="1:26" ht="12.75" customHeight="1" x14ac:dyDescent="0.25">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row>
    <row r="799" spans="1:26" ht="12.75" customHeight="1" x14ac:dyDescent="0.25">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row>
    <row r="800" spans="1:26" ht="12.75" customHeight="1" x14ac:dyDescent="0.25">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row>
    <row r="801" spans="1:26" ht="12.75" customHeight="1" x14ac:dyDescent="0.25">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row>
    <row r="802" spans="1:26" ht="12.75" customHeight="1" x14ac:dyDescent="0.25">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row>
    <row r="803" spans="1:26" ht="12.75" customHeight="1" x14ac:dyDescent="0.25">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row>
    <row r="804" spans="1:26" ht="12.75" customHeight="1" x14ac:dyDescent="0.25">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row>
    <row r="805" spans="1:26" ht="12.75" customHeight="1" x14ac:dyDescent="0.25">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row>
    <row r="806" spans="1:26" ht="12.75" customHeight="1" x14ac:dyDescent="0.25">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row>
    <row r="807" spans="1:26" ht="12.75" customHeight="1" x14ac:dyDescent="0.25">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row>
    <row r="808" spans="1:26" ht="12.75" customHeight="1" x14ac:dyDescent="0.25">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row>
    <row r="809" spans="1:26" ht="12.75" customHeight="1" x14ac:dyDescent="0.25">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row>
    <row r="810" spans="1:26" ht="12.75" customHeight="1" x14ac:dyDescent="0.25">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row>
    <row r="811" spans="1:26" ht="12.75" customHeight="1" x14ac:dyDescent="0.25">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row>
    <row r="812" spans="1:26" ht="12.75" customHeight="1" x14ac:dyDescent="0.25">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row>
    <row r="813" spans="1:26" ht="12.75" customHeight="1" x14ac:dyDescent="0.25">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row>
    <row r="814" spans="1:26" ht="12.75" customHeight="1" x14ac:dyDescent="0.25">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row>
    <row r="815" spans="1:26" ht="12.75" customHeight="1" x14ac:dyDescent="0.25">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row>
    <row r="816" spans="1:26" ht="12.75" customHeight="1" x14ac:dyDescent="0.25">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row>
    <row r="817" spans="1:26" ht="12.75" customHeight="1" x14ac:dyDescent="0.25">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row>
    <row r="818" spans="1:26" ht="12.75" customHeight="1" x14ac:dyDescent="0.25">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row>
    <row r="819" spans="1:26" ht="12.75" customHeight="1" x14ac:dyDescent="0.25">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row>
    <row r="820" spans="1:26" ht="12.75" customHeight="1" x14ac:dyDescent="0.25">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row>
    <row r="821" spans="1:26" ht="12.75" customHeight="1" x14ac:dyDescent="0.25">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row>
    <row r="822" spans="1:26" ht="12.75" customHeight="1" x14ac:dyDescent="0.25">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row>
    <row r="823" spans="1:26" ht="12.75" customHeight="1" x14ac:dyDescent="0.25">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row>
    <row r="824" spans="1:26" ht="12.75" customHeight="1" x14ac:dyDescent="0.25">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row>
    <row r="825" spans="1:26" ht="12.75" customHeight="1" x14ac:dyDescent="0.25">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row>
    <row r="826" spans="1:26" ht="12.75" customHeight="1" x14ac:dyDescent="0.25">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row>
    <row r="827" spans="1:26" ht="12.75" customHeight="1" x14ac:dyDescent="0.25">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row>
    <row r="828" spans="1:26" ht="12.75" customHeight="1" x14ac:dyDescent="0.25">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row>
    <row r="829" spans="1:26" ht="12.75" customHeight="1" x14ac:dyDescent="0.25">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row>
    <row r="830" spans="1:26" ht="12.75" customHeight="1" x14ac:dyDescent="0.25">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row>
    <row r="831" spans="1:26" ht="12.75" customHeight="1" x14ac:dyDescent="0.25">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row>
    <row r="832" spans="1:26" ht="12.75" customHeight="1" x14ac:dyDescent="0.25">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row>
    <row r="833" spans="1:26" ht="12.75" customHeight="1" x14ac:dyDescent="0.25">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row>
    <row r="834" spans="1:26" ht="12.75" customHeight="1" x14ac:dyDescent="0.25">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row>
    <row r="835" spans="1:26" ht="12.75" customHeight="1" x14ac:dyDescent="0.25">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row>
    <row r="836" spans="1:26" ht="12.75" customHeight="1" x14ac:dyDescent="0.25">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row>
    <row r="837" spans="1:26" ht="12.75" customHeight="1" x14ac:dyDescent="0.25">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row>
    <row r="838" spans="1:26" ht="12.75" customHeight="1" x14ac:dyDescent="0.25">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row>
    <row r="839" spans="1:26" ht="12.75" customHeight="1" x14ac:dyDescent="0.25">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row>
    <row r="840" spans="1:26" ht="12.75" customHeight="1" x14ac:dyDescent="0.25">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row>
    <row r="841" spans="1:26" ht="12.75" customHeight="1" x14ac:dyDescent="0.25">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row>
    <row r="842" spans="1:26" ht="12.75" customHeight="1" x14ac:dyDescent="0.25">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row>
    <row r="843" spans="1:26" ht="12.75" customHeight="1" x14ac:dyDescent="0.25">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row>
    <row r="844" spans="1:26" ht="12.75" customHeight="1" x14ac:dyDescent="0.25">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row>
    <row r="845" spans="1:26" ht="12.75" customHeight="1" x14ac:dyDescent="0.25">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row>
    <row r="846" spans="1:26" ht="12.75" customHeight="1" x14ac:dyDescent="0.25">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row>
    <row r="847" spans="1:26" ht="12.75" customHeight="1" x14ac:dyDescent="0.25">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row>
    <row r="848" spans="1:26" ht="12.75" customHeight="1" x14ac:dyDescent="0.25">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row>
    <row r="849" spans="1:26" ht="12.75" customHeight="1" x14ac:dyDescent="0.25">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row>
    <row r="850" spans="1:26" ht="12.75" customHeight="1" x14ac:dyDescent="0.25">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row>
    <row r="851" spans="1:26" ht="12.75" customHeight="1" x14ac:dyDescent="0.25">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row>
    <row r="852" spans="1:26" ht="12.75" customHeight="1" x14ac:dyDescent="0.25">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row>
    <row r="853" spans="1:26" ht="12.75" customHeight="1" x14ac:dyDescent="0.25">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row>
    <row r="854" spans="1:26" ht="12.75" customHeight="1" x14ac:dyDescent="0.25">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row>
    <row r="855" spans="1:26" ht="12.75" customHeight="1" x14ac:dyDescent="0.25">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row>
    <row r="856" spans="1:26" ht="12.75" customHeight="1" x14ac:dyDescent="0.25">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row>
    <row r="857" spans="1:26" ht="12.75" customHeight="1" x14ac:dyDescent="0.25">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row>
    <row r="858" spans="1:26" ht="12.75" customHeight="1" x14ac:dyDescent="0.25">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row>
    <row r="859" spans="1:26" ht="12.75" customHeight="1" x14ac:dyDescent="0.25">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row>
    <row r="860" spans="1:26" ht="12.75" customHeight="1" x14ac:dyDescent="0.25">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row>
    <row r="861" spans="1:26" ht="12.75" customHeight="1" x14ac:dyDescent="0.25">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row>
    <row r="862" spans="1:26" ht="12.75" customHeight="1" x14ac:dyDescent="0.25">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row>
    <row r="863" spans="1:26" ht="12.75" customHeight="1" x14ac:dyDescent="0.25">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row>
    <row r="864" spans="1:26" ht="12.75" customHeight="1" x14ac:dyDescent="0.25">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row>
    <row r="865" spans="1:26" ht="12.75" customHeight="1" x14ac:dyDescent="0.25">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row>
    <row r="866" spans="1:26" ht="12.75" customHeight="1" x14ac:dyDescent="0.25">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row>
    <row r="867" spans="1:26" ht="12.75" customHeight="1" x14ac:dyDescent="0.25">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row>
    <row r="868" spans="1:26" ht="12.75" customHeight="1" x14ac:dyDescent="0.25">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row>
    <row r="869" spans="1:26" ht="12.75" customHeight="1" x14ac:dyDescent="0.25">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row>
    <row r="870" spans="1:26" ht="12.75" customHeight="1" x14ac:dyDescent="0.25">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row>
    <row r="871" spans="1:26" ht="12.75" customHeight="1" x14ac:dyDescent="0.25">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row>
    <row r="872" spans="1:26" ht="12.75" customHeight="1" x14ac:dyDescent="0.25">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row>
    <row r="873" spans="1:26" ht="12.75" customHeight="1" x14ac:dyDescent="0.25">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row>
    <row r="874" spans="1:26" ht="12.75" customHeight="1" x14ac:dyDescent="0.25">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row>
    <row r="875" spans="1:26" ht="12.75" customHeight="1" x14ac:dyDescent="0.25">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row>
    <row r="876" spans="1:26" ht="12.75" customHeight="1" x14ac:dyDescent="0.25">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row>
    <row r="877" spans="1:26" ht="12.75" customHeight="1" x14ac:dyDescent="0.25">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row>
    <row r="878" spans="1:26" ht="12.75" customHeight="1" x14ac:dyDescent="0.25">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row>
    <row r="879" spans="1:26" ht="12.75" customHeight="1" x14ac:dyDescent="0.25">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row>
    <row r="880" spans="1:26" ht="12.75" customHeight="1" x14ac:dyDescent="0.25">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row>
    <row r="881" spans="1:26" ht="12.75" customHeight="1" x14ac:dyDescent="0.25">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row>
    <row r="882" spans="1:26" ht="12.75" customHeight="1" x14ac:dyDescent="0.25">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row>
    <row r="883" spans="1:26" ht="12.75" customHeight="1" x14ac:dyDescent="0.25">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row>
    <row r="884" spans="1:26" ht="12.75" customHeight="1" x14ac:dyDescent="0.25">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row>
    <row r="885" spans="1:26" ht="12.75" customHeight="1" x14ac:dyDescent="0.25">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row>
    <row r="886" spans="1:26" ht="12.75" customHeight="1" x14ac:dyDescent="0.25">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row>
    <row r="887" spans="1:26" ht="12.75" customHeight="1" x14ac:dyDescent="0.25">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row>
    <row r="888" spans="1:26" ht="12.75" customHeight="1" x14ac:dyDescent="0.25">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row>
    <row r="889" spans="1:26" ht="12.75" customHeight="1" x14ac:dyDescent="0.25">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row>
    <row r="890" spans="1:26" ht="12.75" customHeight="1" x14ac:dyDescent="0.25">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row>
    <row r="891" spans="1:26" ht="12.75" customHeight="1" x14ac:dyDescent="0.25">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row>
    <row r="892" spans="1:26" ht="12.75" customHeight="1" x14ac:dyDescent="0.25">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row>
    <row r="893" spans="1:26" ht="12.75" customHeight="1" x14ac:dyDescent="0.25">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row>
    <row r="894" spans="1:26" ht="12.75" customHeight="1" x14ac:dyDescent="0.25">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row>
    <row r="895" spans="1:26" ht="12.75" customHeight="1" x14ac:dyDescent="0.25">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row>
    <row r="896" spans="1:26" ht="12.75" customHeight="1" x14ac:dyDescent="0.25">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row>
    <row r="897" spans="1:26" ht="12.75" customHeight="1" x14ac:dyDescent="0.25">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row>
    <row r="898" spans="1:26" ht="12.75" customHeight="1" x14ac:dyDescent="0.25">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row>
    <row r="899" spans="1:26" ht="12.75" customHeight="1" x14ac:dyDescent="0.25">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row>
    <row r="900" spans="1:26" ht="12.75" customHeight="1" x14ac:dyDescent="0.25">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row>
    <row r="901" spans="1:26" ht="12.75" customHeight="1" x14ac:dyDescent="0.25">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row>
    <row r="902" spans="1:26" ht="12.75" customHeight="1" x14ac:dyDescent="0.25">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row>
    <row r="903" spans="1:26" ht="12.75" customHeight="1" x14ac:dyDescent="0.25">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row>
    <row r="904" spans="1:26" ht="12.75" customHeight="1" x14ac:dyDescent="0.25">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row>
    <row r="905" spans="1:26" ht="12.75" customHeight="1" x14ac:dyDescent="0.25">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row>
    <row r="906" spans="1:26" ht="12.75" customHeight="1" x14ac:dyDescent="0.25">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row>
    <row r="907" spans="1:26" ht="12.75" customHeight="1" x14ac:dyDescent="0.25">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row>
    <row r="908" spans="1:26" ht="12.75" customHeight="1" x14ac:dyDescent="0.25">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row>
    <row r="909" spans="1:26" ht="12.75" customHeight="1" x14ac:dyDescent="0.25">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row>
    <row r="910" spans="1:26" ht="12.75" customHeight="1" x14ac:dyDescent="0.25">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row>
    <row r="911" spans="1:26" ht="12.75" customHeight="1" x14ac:dyDescent="0.25">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row>
    <row r="912" spans="1:26" ht="12.75" customHeight="1" x14ac:dyDescent="0.25">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row>
    <row r="913" spans="1:26" ht="12.75" customHeight="1" x14ac:dyDescent="0.25">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row>
    <row r="914" spans="1:26" ht="12.75" customHeight="1" x14ac:dyDescent="0.25">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row>
    <row r="915" spans="1:26" ht="12.75" customHeight="1" x14ac:dyDescent="0.25">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row>
    <row r="916" spans="1:26" ht="12.75" customHeight="1" x14ac:dyDescent="0.25">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row>
    <row r="917" spans="1:26" ht="12.75" customHeight="1" x14ac:dyDescent="0.25">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row>
    <row r="918" spans="1:26" ht="12.75" customHeight="1" x14ac:dyDescent="0.25">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row>
    <row r="919" spans="1:26" ht="12.75" customHeight="1" x14ac:dyDescent="0.25">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row>
    <row r="920" spans="1:26" ht="12.75" customHeight="1" x14ac:dyDescent="0.25">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row>
    <row r="921" spans="1:26" ht="12.75" customHeight="1" x14ac:dyDescent="0.25">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row>
    <row r="922" spans="1:26" ht="12.75" customHeight="1" x14ac:dyDescent="0.25">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row>
    <row r="923" spans="1:26" ht="12.75" customHeight="1" x14ac:dyDescent="0.25">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row>
    <row r="924" spans="1:26" ht="12.75" customHeight="1" x14ac:dyDescent="0.25">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row>
    <row r="925" spans="1:26" ht="12.75" customHeight="1" x14ac:dyDescent="0.25">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row>
    <row r="926" spans="1:26" ht="12.75" customHeight="1" x14ac:dyDescent="0.25">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row>
    <row r="927" spans="1:26" ht="12.75" customHeight="1" x14ac:dyDescent="0.25">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row>
    <row r="928" spans="1:26" ht="12.75" customHeight="1" x14ac:dyDescent="0.25">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row>
    <row r="929" spans="1:26" ht="12.75" customHeight="1" x14ac:dyDescent="0.25">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row>
    <row r="930" spans="1:26" ht="12.75" customHeight="1" x14ac:dyDescent="0.25">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row>
    <row r="931" spans="1:26" ht="12.75" customHeight="1" x14ac:dyDescent="0.25">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row>
    <row r="932" spans="1:26" ht="12.75" customHeight="1" x14ac:dyDescent="0.25">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row>
    <row r="933" spans="1:26" ht="12.75" customHeight="1" x14ac:dyDescent="0.25">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row>
    <row r="934" spans="1:26" ht="12.75" customHeight="1" x14ac:dyDescent="0.25">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row>
    <row r="935" spans="1:26" ht="12.75" customHeight="1" x14ac:dyDescent="0.25">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row>
    <row r="936" spans="1:26" ht="12.75" customHeight="1" x14ac:dyDescent="0.25">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row>
    <row r="937" spans="1:26" ht="12.75" customHeight="1" x14ac:dyDescent="0.25">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row>
    <row r="938" spans="1:26" ht="12.75" customHeight="1" x14ac:dyDescent="0.25">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row>
    <row r="939" spans="1:26" ht="12.75" customHeight="1" x14ac:dyDescent="0.25">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row>
    <row r="940" spans="1:26" ht="12.75" customHeight="1" x14ac:dyDescent="0.25">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row>
    <row r="941" spans="1:26" ht="12.75" customHeight="1" x14ac:dyDescent="0.25">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row>
    <row r="942" spans="1:26" ht="12.75" customHeight="1" x14ac:dyDescent="0.25">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row>
    <row r="943" spans="1:26" ht="12.75" customHeight="1" x14ac:dyDescent="0.25">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row>
    <row r="944" spans="1:26" ht="12.75" customHeight="1" x14ac:dyDescent="0.25">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row>
    <row r="945" spans="1:26" ht="12.75" customHeight="1" x14ac:dyDescent="0.25">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row>
    <row r="946" spans="1:26" ht="12.75" customHeight="1" x14ac:dyDescent="0.25">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row>
    <row r="947" spans="1:26" ht="12.75" customHeight="1" x14ac:dyDescent="0.25">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row>
    <row r="948" spans="1:26" ht="12.75" customHeight="1" x14ac:dyDescent="0.25">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row>
    <row r="949" spans="1:26" ht="12.75" customHeight="1" x14ac:dyDescent="0.25">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row>
    <row r="950" spans="1:26" ht="12.75" customHeight="1" x14ac:dyDescent="0.25">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row>
    <row r="951" spans="1:26" ht="12.75" customHeight="1" x14ac:dyDescent="0.25">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row>
    <row r="952" spans="1:26" ht="12.75" customHeight="1" x14ac:dyDescent="0.25">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row>
    <row r="953" spans="1:26" ht="12.75" customHeight="1" x14ac:dyDescent="0.25">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row>
    <row r="954" spans="1:26" ht="12.75" customHeight="1" x14ac:dyDescent="0.25">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row>
    <row r="955" spans="1:26" ht="12.75" customHeight="1" x14ac:dyDescent="0.25">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row>
    <row r="956" spans="1:26" ht="12.75" customHeight="1" x14ac:dyDescent="0.25">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row>
    <row r="957" spans="1:26" ht="12.75" customHeight="1" x14ac:dyDescent="0.25">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row>
    <row r="958" spans="1:26" ht="12.75" customHeight="1" x14ac:dyDescent="0.25">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row>
    <row r="959" spans="1:26" ht="12.75" customHeight="1" x14ac:dyDescent="0.25">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row>
    <row r="960" spans="1:26" ht="12.75" customHeight="1" x14ac:dyDescent="0.25">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row>
    <row r="961" spans="1:26" ht="12.75" customHeight="1" x14ac:dyDescent="0.25">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row>
    <row r="962" spans="1:26" ht="12.75" customHeight="1" x14ac:dyDescent="0.25">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row>
    <row r="963" spans="1:26" ht="12.75" customHeight="1" x14ac:dyDescent="0.25">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row>
    <row r="964" spans="1:26" ht="12.75" customHeight="1" x14ac:dyDescent="0.25">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row>
    <row r="965" spans="1:26" ht="12.75" customHeight="1" x14ac:dyDescent="0.25">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row>
    <row r="966" spans="1:26" ht="12.75" customHeight="1" x14ac:dyDescent="0.25">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row>
    <row r="967" spans="1:26" ht="12.75" customHeight="1" x14ac:dyDescent="0.25">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row>
    <row r="968" spans="1:26" ht="12.75" customHeight="1" x14ac:dyDescent="0.25">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row>
    <row r="969" spans="1:26" ht="12.75" customHeight="1" x14ac:dyDescent="0.25">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row>
    <row r="970" spans="1:26" ht="12.75" customHeight="1" x14ac:dyDescent="0.25">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row>
    <row r="971" spans="1:26" ht="12.75" customHeight="1" x14ac:dyDescent="0.25">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row>
    <row r="972" spans="1:26" ht="12.75" customHeight="1" x14ac:dyDescent="0.25">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row>
    <row r="973" spans="1:26" ht="12.75" customHeight="1" x14ac:dyDescent="0.25">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row>
    <row r="974" spans="1:26" ht="12.75" customHeight="1" x14ac:dyDescent="0.25">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row>
    <row r="975" spans="1:26" ht="12.75" customHeight="1" x14ac:dyDescent="0.25">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row>
    <row r="976" spans="1:26" ht="12.75" customHeight="1" x14ac:dyDescent="0.25">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row>
    <row r="977" spans="1:26" ht="12.75" customHeight="1" x14ac:dyDescent="0.25">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row>
    <row r="978" spans="1:26" ht="12.75" customHeight="1" x14ac:dyDescent="0.25">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row>
    <row r="979" spans="1:26" ht="12.75" customHeight="1" x14ac:dyDescent="0.25">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row>
    <row r="980" spans="1:26" ht="12.75" customHeight="1" x14ac:dyDescent="0.25">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row>
    <row r="981" spans="1:26" ht="12.75" customHeight="1" x14ac:dyDescent="0.25">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row>
    <row r="982" spans="1:26" ht="12.75" customHeight="1" x14ac:dyDescent="0.25">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row>
    <row r="983" spans="1:26" ht="12.75" customHeight="1" x14ac:dyDescent="0.25">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row>
    <row r="984" spans="1:26" ht="12.75" customHeight="1" x14ac:dyDescent="0.25">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row>
    <row r="985" spans="1:26" ht="12.75" customHeight="1" x14ac:dyDescent="0.25">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row>
    <row r="986" spans="1:26" ht="12.75" customHeight="1" x14ac:dyDescent="0.25">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row>
    <row r="987" spans="1:26" ht="12.75" customHeight="1" x14ac:dyDescent="0.25">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row>
    <row r="988" spans="1:26" ht="12.75" customHeight="1" x14ac:dyDescent="0.25">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row>
    <row r="989" spans="1:26" ht="12.75" customHeight="1" x14ac:dyDescent="0.25">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row>
    <row r="990" spans="1:26" ht="12.75" customHeight="1" x14ac:dyDescent="0.25">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row>
    <row r="991" spans="1:26" ht="12.75" customHeight="1" x14ac:dyDescent="0.25">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row>
    <row r="992" spans="1:26" ht="12.75" customHeight="1" x14ac:dyDescent="0.25">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row>
    <row r="993" spans="1:26" ht="12.75" customHeight="1" x14ac:dyDescent="0.25">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row>
    <row r="994" spans="1:26" ht="12.75" customHeight="1" x14ac:dyDescent="0.25">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row>
    <row r="995" spans="1:26" ht="12.75" customHeight="1" x14ac:dyDescent="0.25">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row>
    <row r="996" spans="1:26" ht="12.75" customHeight="1" x14ac:dyDescent="0.25">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row>
    <row r="997" spans="1:26" ht="12.75" customHeight="1" x14ac:dyDescent="0.25">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row>
    <row r="998" spans="1:26" ht="12.75" customHeight="1" x14ac:dyDescent="0.25">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row>
    <row r="999" spans="1:26" ht="12.75" customHeight="1" x14ac:dyDescent="0.25">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row>
    <row r="1000" spans="1:26" ht="12.75" customHeight="1" x14ac:dyDescent="0.25">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row>
  </sheetData>
  <mergeCells count="2">
    <mergeCell ref="B7:I7"/>
    <mergeCell ref="B9:I9"/>
  </mergeCell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21"/>
  <dimension ref="A1:Z1000"/>
  <sheetViews>
    <sheetView showGridLines="0" showRowColHeaders="0" tabSelected="1" zoomScale="85" zoomScaleNormal="85" workbookViewId="0">
      <selection activeCell="H17" sqref="H17"/>
    </sheetView>
  </sheetViews>
  <sheetFormatPr defaultColWidth="14.44140625" defaultRowHeight="13.2" x14ac:dyDescent="0.25"/>
  <cols>
    <col min="1" max="1" width="1.88671875" style="575" customWidth="1"/>
    <col min="2" max="7" width="11.44140625" style="575" customWidth="1"/>
    <col min="8" max="8" width="18.109375" style="575" customWidth="1"/>
    <col min="9" max="19" width="11.44140625" style="575" customWidth="1"/>
    <col min="20" max="26" width="8" style="575" customWidth="1"/>
    <col min="27" max="16384" width="14.44140625" style="575"/>
  </cols>
  <sheetData>
    <row r="1" spans="1:26" ht="12.75" customHeight="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row>
    <row r="2" spans="1:26" ht="12.75" customHeight="1" x14ac:dyDescent="0.25">
      <c r="A2" s="146"/>
      <c r="B2" s="146"/>
      <c r="C2" s="146"/>
      <c r="D2" s="146"/>
      <c r="E2" s="146"/>
      <c r="F2" s="146"/>
      <c r="G2" s="146"/>
      <c r="H2" s="146"/>
      <c r="I2" s="146"/>
      <c r="J2" s="146"/>
      <c r="K2" s="146"/>
      <c r="L2" s="146"/>
      <c r="M2" s="146"/>
      <c r="N2" s="146"/>
      <c r="O2" s="146"/>
      <c r="P2" s="146"/>
      <c r="Q2" s="146"/>
      <c r="R2" s="146"/>
      <c r="S2" s="146"/>
      <c r="T2" s="146"/>
      <c r="U2" s="146"/>
      <c r="V2" s="146"/>
      <c r="W2" s="146"/>
      <c r="X2" s="146"/>
      <c r="Y2" s="146"/>
      <c r="Z2" s="146"/>
    </row>
    <row r="3" spans="1:26" ht="12.75" customHeight="1" x14ac:dyDescent="0.25">
      <c r="A3" s="146"/>
      <c r="B3" s="146"/>
      <c r="C3" s="146"/>
      <c r="D3" s="146"/>
      <c r="E3" s="146"/>
      <c r="F3" s="146"/>
      <c r="G3" s="146"/>
      <c r="H3" s="146"/>
      <c r="I3" s="146"/>
      <c r="J3" s="146"/>
      <c r="K3" s="146"/>
      <c r="L3" s="146"/>
      <c r="M3" s="146"/>
      <c r="N3" s="146"/>
      <c r="O3" s="146"/>
      <c r="P3" s="146"/>
      <c r="Q3" s="146"/>
      <c r="R3" s="146"/>
      <c r="S3" s="146"/>
      <c r="T3" s="146"/>
      <c r="U3" s="146"/>
      <c r="V3" s="146"/>
      <c r="W3" s="146"/>
      <c r="X3" s="146"/>
      <c r="Y3" s="146"/>
      <c r="Z3" s="146"/>
    </row>
    <row r="4" spans="1:26" ht="12.75" customHeight="1" x14ac:dyDescent="0.25">
      <c r="A4" s="146"/>
      <c r="B4" s="146"/>
      <c r="C4" s="146"/>
      <c r="D4" s="146"/>
      <c r="E4" s="146"/>
      <c r="F4" s="146"/>
      <c r="G4" s="146"/>
      <c r="H4" s="146"/>
      <c r="I4" s="146"/>
      <c r="J4" s="146"/>
      <c r="K4" s="146"/>
      <c r="L4" s="146"/>
      <c r="M4" s="146"/>
      <c r="N4" s="146"/>
      <c r="O4" s="146"/>
      <c r="P4" s="146"/>
      <c r="Q4" s="146"/>
      <c r="R4" s="146"/>
      <c r="S4" s="146"/>
      <c r="T4" s="146"/>
      <c r="U4" s="146"/>
      <c r="V4" s="146"/>
      <c r="W4" s="146"/>
      <c r="X4" s="146"/>
      <c r="Y4" s="146"/>
      <c r="Z4" s="146"/>
    </row>
    <row r="5" spans="1:26" ht="12.75" customHeight="1" x14ac:dyDescent="0.25">
      <c r="A5" s="146"/>
      <c r="B5" s="146"/>
      <c r="C5" s="146"/>
      <c r="D5" s="146"/>
      <c r="E5" s="146"/>
      <c r="F5" s="146"/>
      <c r="G5" s="146"/>
      <c r="H5" s="146"/>
      <c r="I5" s="146"/>
      <c r="J5" s="146"/>
      <c r="K5" s="146"/>
      <c r="L5" s="146"/>
      <c r="M5" s="146"/>
      <c r="N5" s="146"/>
      <c r="O5" s="146"/>
      <c r="P5" s="146"/>
      <c r="Q5" s="146"/>
      <c r="R5" s="146"/>
      <c r="S5" s="146"/>
      <c r="T5" s="146"/>
      <c r="U5" s="146"/>
      <c r="V5" s="146"/>
      <c r="W5" s="146"/>
      <c r="X5" s="146"/>
      <c r="Y5" s="146"/>
      <c r="Z5" s="146"/>
    </row>
    <row r="6" spans="1:26" ht="12.75" customHeight="1" x14ac:dyDescent="0.25">
      <c r="A6" s="146"/>
      <c r="B6" s="146"/>
      <c r="C6" s="146"/>
      <c r="D6" s="146"/>
      <c r="E6" s="146"/>
      <c r="F6" s="146"/>
      <c r="G6" s="146"/>
      <c r="H6" s="146"/>
      <c r="I6" s="146"/>
      <c r="J6" s="146"/>
      <c r="K6" s="146"/>
      <c r="L6" s="146"/>
      <c r="M6" s="146"/>
      <c r="N6" s="146"/>
      <c r="O6" s="146"/>
      <c r="P6" s="146"/>
      <c r="Q6" s="146"/>
      <c r="R6" s="146"/>
      <c r="S6" s="146"/>
      <c r="T6" s="146"/>
      <c r="U6" s="146"/>
      <c r="V6" s="146"/>
      <c r="W6" s="146"/>
      <c r="X6" s="146"/>
      <c r="Y6" s="146"/>
      <c r="Z6" s="146"/>
    </row>
    <row r="7" spans="1:26" ht="18" customHeight="1" x14ac:dyDescent="0.3">
      <c r="A7" s="146"/>
      <c r="B7" s="800"/>
      <c r="C7" s="801"/>
      <c r="D7" s="801"/>
      <c r="E7" s="801"/>
      <c r="F7" s="801"/>
      <c r="G7" s="801"/>
      <c r="H7" s="801"/>
      <c r="I7" s="802"/>
      <c r="J7" s="147"/>
      <c r="K7" s="147"/>
      <c r="L7" s="146"/>
      <c r="M7" s="146"/>
      <c r="N7" s="146"/>
      <c r="O7" s="146"/>
      <c r="P7" s="146"/>
      <c r="Q7" s="146"/>
      <c r="R7" s="146"/>
      <c r="S7" s="146"/>
      <c r="T7" s="146"/>
      <c r="U7" s="146"/>
      <c r="V7" s="146"/>
      <c r="W7" s="146"/>
      <c r="X7" s="146"/>
      <c r="Y7" s="146"/>
      <c r="Z7" s="146"/>
    </row>
    <row r="8" spans="1:26" ht="12.75" customHeight="1" x14ac:dyDescent="0.25">
      <c r="A8" s="148"/>
      <c r="B8" s="146"/>
      <c r="C8" s="146"/>
      <c r="D8" s="146"/>
      <c r="E8" s="146"/>
      <c r="F8" s="146"/>
      <c r="G8" s="146"/>
      <c r="H8" s="146"/>
      <c r="I8" s="146"/>
      <c r="J8" s="146"/>
      <c r="K8" s="146"/>
      <c r="L8" s="148"/>
      <c r="M8" s="148"/>
      <c r="N8" s="148"/>
      <c r="O8" s="148"/>
      <c r="P8" s="148"/>
      <c r="Q8" s="148"/>
      <c r="R8" s="148"/>
      <c r="S8" s="148"/>
      <c r="T8" s="148"/>
      <c r="U8" s="148"/>
      <c r="V8" s="148"/>
      <c r="W8" s="148"/>
      <c r="X8" s="148"/>
      <c r="Y8" s="148"/>
      <c r="Z8" s="148"/>
    </row>
    <row r="9" spans="1:26" ht="43.5" customHeight="1" x14ac:dyDescent="0.25">
      <c r="A9" s="146"/>
      <c r="B9" s="803"/>
      <c r="C9" s="801"/>
      <c r="D9" s="801"/>
      <c r="E9" s="801"/>
      <c r="F9" s="801"/>
      <c r="G9" s="801"/>
      <c r="H9" s="801"/>
      <c r="I9" s="802"/>
      <c r="J9" s="149"/>
      <c r="K9" s="149"/>
      <c r="L9" s="146"/>
      <c r="M9" s="146"/>
      <c r="N9" s="146"/>
      <c r="O9" s="146"/>
      <c r="P9" s="146"/>
      <c r="Q9" s="146"/>
      <c r="R9" s="146"/>
      <c r="S9" s="146"/>
      <c r="T9" s="146"/>
      <c r="U9" s="146"/>
      <c r="V9" s="146"/>
      <c r="W9" s="146"/>
      <c r="X9" s="146"/>
      <c r="Y9" s="146"/>
      <c r="Z9" s="146"/>
    </row>
    <row r="10" spans="1:26" ht="14.25" customHeight="1" x14ac:dyDescent="0.25">
      <c r="A10" s="146"/>
      <c r="B10" s="146"/>
      <c r="C10" s="146"/>
      <c r="D10" s="146"/>
      <c r="E10" s="146"/>
      <c r="F10" s="146"/>
      <c r="G10" s="146"/>
      <c r="H10" s="146"/>
      <c r="I10" s="146"/>
      <c r="J10" s="146"/>
      <c r="K10" s="146"/>
      <c r="L10" s="146"/>
      <c r="M10" s="146"/>
      <c r="N10" s="146"/>
      <c r="O10" s="146"/>
      <c r="P10" s="146"/>
      <c r="Q10" s="146"/>
      <c r="R10" s="146"/>
      <c r="S10" s="146"/>
      <c r="T10" s="146"/>
      <c r="U10" s="146"/>
      <c r="V10" s="146"/>
      <c r="W10" s="146"/>
      <c r="X10" s="146"/>
      <c r="Y10" s="146"/>
      <c r="Z10" s="146"/>
    </row>
    <row r="11" spans="1:26" ht="6.75" customHeight="1"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row>
    <row r="12" spans="1:26" ht="12.75" customHeight="1"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row>
    <row r="13" spans="1:26" ht="12.75" customHeight="1"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row>
    <row r="14" spans="1:26" ht="12.75" customHeight="1"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row>
    <row r="15" spans="1:26" ht="12.75" customHeight="1"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row>
    <row r="16" spans="1:26" ht="12.75" customHeight="1"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row>
    <row r="17" spans="1:26" ht="12.75" customHeight="1"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row>
    <row r="18" spans="1:26" ht="12.75" customHeight="1"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row>
    <row r="19" spans="1:26" ht="12.75" customHeight="1"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row>
    <row r="20" spans="1:26" ht="12.75" customHeight="1"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row>
    <row r="21" spans="1:26" ht="12.75" customHeight="1"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row>
    <row r="22" spans="1:26" ht="12.75" customHeight="1"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row>
    <row r="23" spans="1:26" ht="12.75" customHeight="1"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row>
    <row r="24" spans="1:26" ht="12.75" customHeight="1"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row>
    <row r="25" spans="1:26" ht="12.75" customHeight="1"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row>
    <row r="26" spans="1:26" ht="12.75" customHeight="1"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row>
    <row r="27" spans="1:26" ht="12.75" customHeight="1"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row>
    <row r="28" spans="1:26" ht="12.75" customHeight="1"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row>
    <row r="29" spans="1:26" ht="12.75" customHeight="1"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row>
    <row r="30" spans="1:26" ht="12.75" customHeight="1"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row>
    <row r="31" spans="1:26" ht="12.75" customHeight="1"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row>
    <row r="32" spans="1:26" ht="12.75" customHeight="1"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row>
    <row r="33" spans="1:26" ht="12.75" customHeight="1"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row>
    <row r="34" spans="1:26" ht="12.75" customHeight="1"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row>
    <row r="35" spans="1:26" ht="12.75" customHeight="1"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row>
    <row r="36" spans="1:26" ht="12.75" customHeight="1"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row>
    <row r="37" spans="1:26" ht="12.75" customHeight="1"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row>
    <row r="38" spans="1:26" ht="12.75" customHeight="1"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row>
    <row r="39" spans="1:26" ht="12.75" customHeight="1"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row>
    <row r="40" spans="1:26" ht="12.75" customHeight="1"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row>
    <row r="41" spans="1:26" ht="12.75" customHeight="1"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row>
    <row r="42" spans="1:26" ht="12.75" customHeight="1"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row>
    <row r="43" spans="1:26" ht="12.75" customHeight="1" x14ac:dyDescent="0.25">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row>
    <row r="44" spans="1:26" ht="12.75" customHeight="1" x14ac:dyDescent="0.25">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row>
    <row r="45" spans="1:26" ht="12.75" customHeight="1" x14ac:dyDescent="0.25">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row>
    <row r="46" spans="1:26" ht="12.75" customHeight="1" x14ac:dyDescent="0.25">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row>
    <row r="47" spans="1:26" ht="12.75" customHeight="1" x14ac:dyDescent="0.25">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row>
    <row r="48" spans="1:26" ht="12.75" customHeight="1" x14ac:dyDescent="0.25">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row>
    <row r="49" spans="1:26" ht="12.75" customHeight="1" x14ac:dyDescent="0.25">
      <c r="A49" s="146"/>
      <c r="B49" s="146"/>
      <c r="C49" s="146"/>
      <c r="D49" s="146"/>
      <c r="E49" s="146"/>
      <c r="F49" s="146"/>
      <c r="G49" s="146"/>
      <c r="H49" s="146"/>
      <c r="I49" s="146"/>
      <c r="J49" s="146"/>
      <c r="K49" s="146"/>
      <c r="L49" s="146"/>
      <c r="M49" s="146"/>
      <c r="N49" s="146"/>
      <c r="O49" s="146"/>
      <c r="P49" s="146"/>
      <c r="Q49" s="146"/>
      <c r="R49" s="146"/>
      <c r="S49" s="146"/>
      <c r="T49" s="146"/>
      <c r="U49" s="146"/>
      <c r="V49" s="146"/>
      <c r="W49" s="146"/>
      <c r="X49" s="146"/>
      <c r="Y49" s="146"/>
      <c r="Z49" s="146"/>
    </row>
    <row r="50" spans="1:26" ht="12.75" customHeight="1" x14ac:dyDescent="0.25">
      <c r="A50" s="146"/>
      <c r="B50" s="146"/>
      <c r="C50" s="146"/>
      <c r="D50" s="146"/>
      <c r="E50" s="146"/>
      <c r="F50" s="146"/>
      <c r="G50" s="146"/>
      <c r="H50" s="146"/>
      <c r="I50" s="146"/>
      <c r="J50" s="146"/>
      <c r="K50" s="146"/>
      <c r="L50" s="146"/>
      <c r="M50" s="146"/>
      <c r="N50" s="146"/>
      <c r="O50" s="146"/>
      <c r="P50" s="146"/>
      <c r="Q50" s="146"/>
      <c r="R50" s="146"/>
      <c r="S50" s="146"/>
      <c r="T50" s="146"/>
      <c r="U50" s="146"/>
      <c r="V50" s="146"/>
      <c r="W50" s="146"/>
      <c r="X50" s="146"/>
      <c r="Y50" s="146"/>
      <c r="Z50" s="146"/>
    </row>
    <row r="51" spans="1:26" ht="12.75" customHeight="1" x14ac:dyDescent="0.25">
      <c r="A51" s="146"/>
      <c r="B51" s="146"/>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row>
    <row r="52" spans="1:26" ht="12.75" customHeight="1" x14ac:dyDescent="0.25">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row>
    <row r="53" spans="1:26" ht="12.75" customHeight="1" x14ac:dyDescent="0.25">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row>
    <row r="54" spans="1:26" ht="12.75" customHeight="1" x14ac:dyDescent="0.25">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row>
    <row r="55" spans="1:26" ht="12.75" customHeight="1" x14ac:dyDescent="0.25">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row>
    <row r="56" spans="1:26" ht="12.75" customHeight="1" x14ac:dyDescent="0.25">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row>
    <row r="57" spans="1:26" ht="12.75" customHeight="1" x14ac:dyDescent="0.25">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row>
    <row r="58" spans="1:26" ht="12.75" customHeight="1" x14ac:dyDescent="0.2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row>
    <row r="59" spans="1:26" ht="12.75" customHeight="1" x14ac:dyDescent="0.2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row>
    <row r="60" spans="1:26" ht="12.75" customHeight="1" x14ac:dyDescent="0.25">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row>
    <row r="61" spans="1:26" ht="12.75" customHeight="1" x14ac:dyDescent="0.25">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row>
    <row r="62" spans="1:26" ht="12.75" customHeight="1" x14ac:dyDescent="0.25">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row>
    <row r="63" spans="1:26" ht="12.75" customHeight="1" x14ac:dyDescent="0.25">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row>
    <row r="64" spans="1:26" ht="12.75" customHeight="1" x14ac:dyDescent="0.25">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row>
    <row r="65" spans="1:26" ht="12.75" customHeight="1" x14ac:dyDescent="0.25">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row>
    <row r="66" spans="1:26" ht="12.75" customHeight="1" x14ac:dyDescent="0.25">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row>
    <row r="67" spans="1:26" ht="12.75" customHeight="1" x14ac:dyDescent="0.25">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row>
    <row r="68" spans="1:26" ht="12.75" customHeight="1" x14ac:dyDescent="0.25">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row>
    <row r="69" spans="1:26" ht="12.75" customHeight="1" x14ac:dyDescent="0.25">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row>
    <row r="70" spans="1:26" ht="12.75" customHeight="1" x14ac:dyDescent="0.25">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row>
    <row r="71" spans="1:26" ht="12.75" customHeight="1" x14ac:dyDescent="0.25">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row>
    <row r="72" spans="1:26" ht="12.75" customHeight="1" x14ac:dyDescent="0.25">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row>
    <row r="73" spans="1:26" ht="12.75" customHeight="1" x14ac:dyDescent="0.25">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row>
    <row r="74" spans="1:26" ht="12.75" customHeight="1" x14ac:dyDescent="0.25">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row>
    <row r="75" spans="1:26" ht="12.75" customHeight="1" x14ac:dyDescent="0.25">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row>
    <row r="76" spans="1:26" ht="12.75" customHeight="1" x14ac:dyDescent="0.25">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row>
    <row r="77" spans="1:26" ht="12.75" customHeight="1" x14ac:dyDescent="0.25">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row>
    <row r="78" spans="1:26" ht="12.75" customHeight="1" x14ac:dyDescent="0.25">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row>
    <row r="79" spans="1:26" ht="12.75" customHeight="1" x14ac:dyDescent="0.25">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row>
    <row r="80" spans="1:26" ht="12.75" customHeight="1" x14ac:dyDescent="0.25">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row>
    <row r="81" spans="1:26" ht="12.75" customHeight="1" x14ac:dyDescent="0.25">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row>
    <row r="82" spans="1:26" ht="12.75" customHeight="1" x14ac:dyDescent="0.25">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row>
    <row r="83" spans="1:26" ht="12.75" customHeight="1" x14ac:dyDescent="0.25">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row>
    <row r="84" spans="1:26" ht="12.75" customHeight="1" x14ac:dyDescent="0.25">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row>
    <row r="85" spans="1:26" ht="12.75" customHeight="1" x14ac:dyDescent="0.25">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row>
    <row r="86" spans="1:26" ht="12.75" customHeight="1" x14ac:dyDescent="0.25">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row>
    <row r="87" spans="1:26" ht="12.75" customHeight="1" x14ac:dyDescent="0.25">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row>
    <row r="88" spans="1:26" ht="12.75" customHeight="1" x14ac:dyDescent="0.25">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row>
    <row r="89" spans="1:26" ht="12.75" customHeight="1" x14ac:dyDescent="0.25">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row>
    <row r="90" spans="1:26" ht="12.75" customHeight="1" x14ac:dyDescent="0.25">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row>
    <row r="91" spans="1:26" ht="12.75" customHeight="1" x14ac:dyDescent="0.25">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row>
    <row r="92" spans="1:26" ht="12.75" customHeight="1" x14ac:dyDescent="0.25">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row>
    <row r="93" spans="1:26" ht="12.75" customHeight="1" x14ac:dyDescent="0.25">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row>
    <row r="94" spans="1:26" ht="12.75" customHeight="1" x14ac:dyDescent="0.25">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row>
    <row r="95" spans="1:26" ht="12.75" customHeight="1" x14ac:dyDescent="0.2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row>
    <row r="96" spans="1:26" ht="12.75" customHeight="1" x14ac:dyDescent="0.2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row>
    <row r="97" spans="1:26" ht="12.75" customHeight="1" x14ac:dyDescent="0.25">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row>
    <row r="98" spans="1:26" ht="12.75" customHeight="1" x14ac:dyDescent="0.25">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row>
    <row r="99" spans="1:26" ht="12.75" customHeight="1" x14ac:dyDescent="0.25">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row>
    <row r="100" spans="1:26" ht="12.75" customHeight="1" x14ac:dyDescent="0.25">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row>
    <row r="101" spans="1:26" ht="12.75" customHeight="1" x14ac:dyDescent="0.25">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row>
    <row r="102" spans="1:26" ht="12.75" customHeight="1" x14ac:dyDescent="0.25">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row>
    <row r="103" spans="1:26" ht="12.75" customHeight="1" x14ac:dyDescent="0.25">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row>
    <row r="104" spans="1:26" ht="12.75" customHeight="1" x14ac:dyDescent="0.25">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row>
    <row r="105" spans="1:26" ht="12.75" customHeight="1" x14ac:dyDescent="0.25">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row>
    <row r="106" spans="1:26" ht="12.75" customHeight="1" x14ac:dyDescent="0.25">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row>
    <row r="107" spans="1:26" ht="12.75" customHeight="1" x14ac:dyDescent="0.25">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row>
    <row r="108" spans="1:26" ht="12.75" customHeight="1" x14ac:dyDescent="0.25">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row>
    <row r="109" spans="1:26" ht="12.75" customHeight="1" x14ac:dyDescent="0.25">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row>
    <row r="110" spans="1:26" ht="12.75" customHeight="1" x14ac:dyDescent="0.25">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row>
    <row r="111" spans="1:26" ht="12.75" customHeight="1" x14ac:dyDescent="0.25">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row>
    <row r="112" spans="1:26" ht="12.75" customHeight="1" x14ac:dyDescent="0.25">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row>
    <row r="113" spans="1:26" ht="12.75" customHeight="1" x14ac:dyDescent="0.25">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row>
    <row r="114" spans="1:26" ht="12.75" customHeight="1" x14ac:dyDescent="0.25">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row>
    <row r="115" spans="1:26" ht="12.75" customHeight="1" x14ac:dyDescent="0.25">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row>
    <row r="116" spans="1:26" ht="12.75" customHeight="1" x14ac:dyDescent="0.25">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row>
    <row r="117" spans="1:26" ht="12.75" customHeight="1" x14ac:dyDescent="0.25">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row>
    <row r="118" spans="1:26" ht="12.75" customHeight="1" x14ac:dyDescent="0.25">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row>
    <row r="119" spans="1:26" ht="12.75" customHeight="1" x14ac:dyDescent="0.25">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row>
    <row r="120" spans="1:26" ht="12.75" customHeight="1" x14ac:dyDescent="0.25">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row>
    <row r="121" spans="1:26" ht="12.75" customHeight="1" x14ac:dyDescent="0.25">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row>
    <row r="122" spans="1:26" ht="12.75" customHeight="1" x14ac:dyDescent="0.25">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row>
    <row r="123" spans="1:26" ht="12.75" customHeight="1" x14ac:dyDescent="0.25">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row>
    <row r="124" spans="1:26" ht="12.75" customHeight="1" x14ac:dyDescent="0.25">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row>
    <row r="125" spans="1:26" ht="12.75" customHeight="1" x14ac:dyDescent="0.25">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row>
    <row r="126" spans="1:26" ht="12.75" customHeight="1" x14ac:dyDescent="0.25">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row>
    <row r="127" spans="1:26" ht="12.75" customHeight="1" x14ac:dyDescent="0.25">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row>
    <row r="128" spans="1:26" ht="12.75" customHeight="1" x14ac:dyDescent="0.25">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row>
    <row r="129" spans="1:26" ht="12.75" customHeight="1" x14ac:dyDescent="0.25">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row>
    <row r="130" spans="1:26" ht="12.75" customHeight="1" x14ac:dyDescent="0.25">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row>
    <row r="131" spans="1:26" ht="12.75" customHeight="1" x14ac:dyDescent="0.25">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row>
    <row r="132" spans="1:26" ht="12.75" customHeight="1" x14ac:dyDescent="0.25">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row>
    <row r="133" spans="1:26" ht="12.75" customHeight="1" x14ac:dyDescent="0.25">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row>
    <row r="134" spans="1:26" ht="12.75" customHeight="1" x14ac:dyDescent="0.25">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row>
    <row r="135" spans="1:26" ht="12.75" customHeight="1" x14ac:dyDescent="0.25">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row>
    <row r="136" spans="1:26" ht="12.75" customHeight="1" x14ac:dyDescent="0.25">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row>
    <row r="137" spans="1:26" ht="12.75" customHeight="1" x14ac:dyDescent="0.25">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row>
    <row r="138" spans="1:26" ht="12.75" customHeight="1" x14ac:dyDescent="0.25">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row>
    <row r="139" spans="1:26" ht="12.75" customHeight="1" x14ac:dyDescent="0.25">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row>
    <row r="140" spans="1:26" ht="12.75" customHeight="1" x14ac:dyDescent="0.25">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row>
    <row r="141" spans="1:26" ht="12.75" customHeight="1" x14ac:dyDescent="0.25">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row>
    <row r="142" spans="1:26" ht="12.75" customHeight="1" x14ac:dyDescent="0.25">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row>
    <row r="143" spans="1:26" ht="12.75" customHeight="1" x14ac:dyDescent="0.25">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row>
    <row r="144" spans="1:26" ht="12.75" customHeight="1" x14ac:dyDescent="0.25">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row>
    <row r="145" spans="1:26" ht="12.75" customHeight="1" x14ac:dyDescent="0.25">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row>
    <row r="146" spans="1:26" ht="12.75" customHeight="1" x14ac:dyDescent="0.25">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row>
    <row r="147" spans="1:26" ht="12.75" customHeight="1" x14ac:dyDescent="0.25">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row>
    <row r="148" spans="1:26" ht="12.75" customHeight="1" x14ac:dyDescent="0.25">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row>
    <row r="149" spans="1:26" ht="12.75" customHeight="1" x14ac:dyDescent="0.25">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row>
    <row r="150" spans="1:26" ht="12.75" customHeight="1" x14ac:dyDescent="0.25">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row>
    <row r="151" spans="1:26" ht="12.75" customHeight="1" x14ac:dyDescent="0.25">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row>
    <row r="152" spans="1:26" ht="12.75" customHeight="1" x14ac:dyDescent="0.25">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row>
    <row r="153" spans="1:26" ht="12.75" customHeight="1" x14ac:dyDescent="0.25">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row>
    <row r="154" spans="1:26" ht="12.75" customHeight="1" x14ac:dyDescent="0.25">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row>
    <row r="155" spans="1:26" ht="12.75" customHeight="1" x14ac:dyDescent="0.25">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row>
    <row r="156" spans="1:26" ht="12.75" customHeight="1" x14ac:dyDescent="0.25">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row>
    <row r="157" spans="1:26" ht="12.75" customHeight="1" x14ac:dyDescent="0.25">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row>
    <row r="158" spans="1:26" ht="12.75" customHeight="1" x14ac:dyDescent="0.25">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row>
    <row r="159" spans="1:26" ht="12.75" customHeight="1" x14ac:dyDescent="0.25">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row>
    <row r="160" spans="1:26" ht="12.75" customHeight="1" x14ac:dyDescent="0.25">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row>
    <row r="161" spans="1:26" ht="12.75" customHeight="1" x14ac:dyDescent="0.25">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row>
    <row r="162" spans="1:26" ht="12.75" customHeight="1" x14ac:dyDescent="0.25">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row>
    <row r="163" spans="1:26" ht="12.75" customHeight="1" x14ac:dyDescent="0.25">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row>
    <row r="164" spans="1:26" ht="12.75" customHeight="1" x14ac:dyDescent="0.25">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row>
    <row r="165" spans="1:26" ht="12.75" customHeight="1" x14ac:dyDescent="0.25">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row>
    <row r="166" spans="1:26" ht="12.75" customHeight="1" x14ac:dyDescent="0.25">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row>
    <row r="167" spans="1:26" ht="12.75" customHeight="1" x14ac:dyDescent="0.25">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row>
    <row r="168" spans="1:26" ht="12.75" customHeight="1" x14ac:dyDescent="0.25">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row>
    <row r="169" spans="1:26" ht="12.75" customHeight="1" x14ac:dyDescent="0.25">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row>
    <row r="170" spans="1:26" ht="12.75" customHeight="1" x14ac:dyDescent="0.25">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row>
    <row r="171" spans="1:26" ht="12.75" customHeight="1" x14ac:dyDescent="0.25">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row>
    <row r="172" spans="1:26" ht="12.75" customHeight="1" x14ac:dyDescent="0.25">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row>
    <row r="173" spans="1:26" ht="12.75" customHeight="1" x14ac:dyDescent="0.25">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row>
    <row r="174" spans="1:26" ht="12.75" customHeight="1" x14ac:dyDescent="0.25">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row>
    <row r="175" spans="1:26" ht="12.75" customHeight="1" x14ac:dyDescent="0.25">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row>
    <row r="176" spans="1:26" ht="12.75" customHeight="1" x14ac:dyDescent="0.25">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row>
    <row r="177" spans="1:26" ht="12.75" customHeight="1" x14ac:dyDescent="0.25">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row>
    <row r="178" spans="1:26" ht="12.75" customHeight="1" x14ac:dyDescent="0.25">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row>
    <row r="179" spans="1:26" ht="12.75" customHeight="1" x14ac:dyDescent="0.25">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row>
    <row r="180" spans="1:26" ht="12.75" customHeight="1" x14ac:dyDescent="0.25">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row>
    <row r="181" spans="1:26" ht="12.75" customHeight="1" x14ac:dyDescent="0.25">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row>
    <row r="182" spans="1:26" ht="12.75" customHeight="1" x14ac:dyDescent="0.25">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row>
    <row r="183" spans="1:26" ht="12.75" customHeight="1" x14ac:dyDescent="0.25">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row>
    <row r="184" spans="1:26" ht="12.75" customHeight="1" x14ac:dyDescent="0.25">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row>
    <row r="185" spans="1:26" ht="12.75" customHeight="1" x14ac:dyDescent="0.25">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row>
    <row r="186" spans="1:26" ht="12.75" customHeight="1" x14ac:dyDescent="0.25">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row>
    <row r="187" spans="1:26" ht="12.75" customHeight="1" x14ac:dyDescent="0.25">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row>
    <row r="188" spans="1:26" ht="12.75" customHeight="1" x14ac:dyDescent="0.25">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row>
    <row r="189" spans="1:26" ht="12.75" customHeight="1" x14ac:dyDescent="0.25">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row>
    <row r="190" spans="1:26" ht="12.75" customHeight="1" x14ac:dyDescent="0.25">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row>
    <row r="191" spans="1:26" ht="12.75" customHeight="1" x14ac:dyDescent="0.25">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row>
    <row r="192" spans="1:26" ht="12.75" customHeight="1" x14ac:dyDescent="0.25">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row>
    <row r="193" spans="1:26" ht="12.75" customHeight="1" x14ac:dyDescent="0.25">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row>
    <row r="194" spans="1:26" ht="12.75" customHeight="1" x14ac:dyDescent="0.25">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row>
    <row r="195" spans="1:26" ht="12.75" customHeight="1" x14ac:dyDescent="0.25">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row>
    <row r="196" spans="1:26" ht="12.75" customHeight="1" x14ac:dyDescent="0.25">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row>
    <row r="197" spans="1:26" ht="12.75" customHeight="1" x14ac:dyDescent="0.25">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row>
    <row r="198" spans="1:26" ht="12.75" customHeight="1" x14ac:dyDescent="0.25">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row>
    <row r="199" spans="1:26" ht="12.75" customHeight="1" x14ac:dyDescent="0.25">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row>
    <row r="200" spans="1:26" ht="12.75" customHeight="1" x14ac:dyDescent="0.25">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row>
    <row r="201" spans="1:26" ht="12.75" customHeight="1" x14ac:dyDescent="0.25">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row>
    <row r="202" spans="1:26" ht="12.75" customHeight="1" x14ac:dyDescent="0.25">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row>
    <row r="203" spans="1:26" ht="12.75" customHeight="1" x14ac:dyDescent="0.25">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row>
    <row r="204" spans="1:26" ht="12.75" customHeight="1" x14ac:dyDescent="0.25">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row>
    <row r="205" spans="1:26" ht="12.75" customHeight="1" x14ac:dyDescent="0.25">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row>
    <row r="206" spans="1:26" ht="12.75" customHeight="1" x14ac:dyDescent="0.25">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row>
    <row r="207" spans="1:26" ht="12.75" customHeight="1" x14ac:dyDescent="0.25">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row>
    <row r="208" spans="1:26" ht="12.75" customHeight="1" x14ac:dyDescent="0.25">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row>
    <row r="209" spans="1:26" ht="12.75" customHeight="1" x14ac:dyDescent="0.25">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row>
    <row r="210" spans="1:26" ht="12.75" customHeight="1" x14ac:dyDescent="0.25">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row>
    <row r="211" spans="1:26" ht="12.75" customHeight="1" x14ac:dyDescent="0.25">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row>
    <row r="212" spans="1:26" ht="12.75" customHeight="1" x14ac:dyDescent="0.25">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row>
    <row r="213" spans="1:26" ht="12.75" customHeight="1" x14ac:dyDescent="0.25">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row>
    <row r="214" spans="1:26" ht="12.75" customHeight="1" x14ac:dyDescent="0.25">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row>
    <row r="215" spans="1:26" ht="12.75" customHeight="1" x14ac:dyDescent="0.25">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row>
    <row r="216" spans="1:26" ht="12.75" customHeight="1" x14ac:dyDescent="0.25">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row>
    <row r="217" spans="1:26" ht="12.75" customHeight="1" x14ac:dyDescent="0.25">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row>
    <row r="218" spans="1:26" ht="12.75" customHeight="1" x14ac:dyDescent="0.25">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row>
    <row r="219" spans="1:26" ht="12.75" customHeight="1" x14ac:dyDescent="0.25">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row>
    <row r="220" spans="1:26" ht="12.75" customHeight="1" x14ac:dyDescent="0.25">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row>
    <row r="221" spans="1:26" ht="12.75" customHeight="1" x14ac:dyDescent="0.25">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row>
    <row r="222" spans="1:26" ht="12.75" customHeight="1" x14ac:dyDescent="0.25">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row>
    <row r="223" spans="1:26" ht="12.75" customHeight="1" x14ac:dyDescent="0.25">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row>
    <row r="224" spans="1:26" ht="12.75" customHeight="1" x14ac:dyDescent="0.25">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row>
    <row r="225" spans="1:26" ht="12.75" customHeight="1" x14ac:dyDescent="0.25">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row>
    <row r="226" spans="1:26" ht="12.75" customHeight="1" x14ac:dyDescent="0.25">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row>
    <row r="227" spans="1:26" ht="12.75" customHeight="1" x14ac:dyDescent="0.25">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row>
    <row r="228" spans="1:26" ht="12.75" customHeight="1" x14ac:dyDescent="0.25">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row>
    <row r="229" spans="1:26" ht="12.75" customHeight="1" x14ac:dyDescent="0.25">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row>
    <row r="230" spans="1:26" ht="12.75" customHeight="1" x14ac:dyDescent="0.25">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row>
    <row r="231" spans="1:26" ht="12.75" customHeight="1" x14ac:dyDescent="0.25">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row>
    <row r="232" spans="1:26" ht="12.75" customHeight="1" x14ac:dyDescent="0.25">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row>
    <row r="233" spans="1:26" ht="12.75" customHeight="1" x14ac:dyDescent="0.25">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row>
    <row r="234" spans="1:26" ht="12.75" customHeight="1" x14ac:dyDescent="0.25">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row>
    <row r="235" spans="1:26" ht="12.75" customHeight="1" x14ac:dyDescent="0.25">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row>
    <row r="236" spans="1:26" ht="12.75" customHeight="1" x14ac:dyDescent="0.25">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row>
    <row r="237" spans="1:26" ht="12.75" customHeight="1" x14ac:dyDescent="0.25">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row>
    <row r="238" spans="1:26" ht="12.75" customHeight="1" x14ac:dyDescent="0.25">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row>
    <row r="239" spans="1:26" ht="12.75" customHeight="1" x14ac:dyDescent="0.25">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row>
    <row r="240" spans="1:26" ht="12.75" customHeight="1" x14ac:dyDescent="0.25">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row>
    <row r="241" spans="1:26" ht="12.75" customHeight="1" x14ac:dyDescent="0.25">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row>
    <row r="242" spans="1:26" ht="12.75" customHeight="1" x14ac:dyDescent="0.25">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row>
    <row r="243" spans="1:26" ht="12.75" customHeight="1" x14ac:dyDescent="0.25">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row>
    <row r="244" spans="1:26" ht="12.75" customHeight="1" x14ac:dyDescent="0.25">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row>
    <row r="245" spans="1:26" ht="12.75" customHeight="1" x14ac:dyDescent="0.25">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row>
    <row r="246" spans="1:26" ht="12.75" customHeight="1" x14ac:dyDescent="0.25">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row>
    <row r="247" spans="1:26" ht="12.75" customHeight="1" x14ac:dyDescent="0.25">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row>
    <row r="248" spans="1:26" ht="12.75" customHeight="1" x14ac:dyDescent="0.25">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row>
    <row r="249" spans="1:26" ht="12.75" customHeight="1" x14ac:dyDescent="0.25">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row>
    <row r="250" spans="1:26" ht="12.75" customHeight="1" x14ac:dyDescent="0.25">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row>
    <row r="251" spans="1:26" ht="12.75" customHeight="1" x14ac:dyDescent="0.25">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row>
    <row r="252" spans="1:26" ht="12.75" customHeight="1" x14ac:dyDescent="0.25">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row>
    <row r="253" spans="1:26" ht="12.75" customHeight="1" x14ac:dyDescent="0.25">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row>
    <row r="254" spans="1:26" ht="12.75" customHeight="1" x14ac:dyDescent="0.25">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row>
    <row r="255" spans="1:26" ht="12.75" customHeight="1" x14ac:dyDescent="0.25">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row>
    <row r="256" spans="1:26" ht="12.75" customHeight="1" x14ac:dyDescent="0.25">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row>
    <row r="257" spans="1:26" ht="12.75" customHeight="1" x14ac:dyDescent="0.25">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row>
    <row r="258" spans="1:26" ht="12.75" customHeight="1" x14ac:dyDescent="0.25">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row>
    <row r="259" spans="1:26" ht="12.75" customHeight="1" x14ac:dyDescent="0.25">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row>
    <row r="260" spans="1:26" ht="12.75" customHeight="1" x14ac:dyDescent="0.25">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row>
    <row r="261" spans="1:26" ht="12.75" customHeight="1" x14ac:dyDescent="0.25">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row>
    <row r="262" spans="1:26" ht="12.75" customHeight="1" x14ac:dyDescent="0.25">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row>
    <row r="263" spans="1:26" ht="12.75" customHeight="1" x14ac:dyDescent="0.25">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row>
    <row r="264" spans="1:26" ht="12.75" customHeight="1" x14ac:dyDescent="0.25">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row>
    <row r="265" spans="1:26" ht="12.75" customHeight="1" x14ac:dyDescent="0.25">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row>
    <row r="266" spans="1:26" ht="12.75" customHeight="1" x14ac:dyDescent="0.25">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row>
    <row r="267" spans="1:26" ht="12.75" customHeight="1" x14ac:dyDescent="0.25">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row>
    <row r="268" spans="1:26" ht="12.75" customHeight="1" x14ac:dyDescent="0.25">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row>
    <row r="269" spans="1:26" ht="12.75" customHeight="1" x14ac:dyDescent="0.25">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row>
    <row r="270" spans="1:26" ht="12.75" customHeight="1" x14ac:dyDescent="0.25">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row>
    <row r="271" spans="1:26" ht="12.75" customHeight="1" x14ac:dyDescent="0.25">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row>
    <row r="272" spans="1:26" ht="12.75" customHeight="1" x14ac:dyDescent="0.25">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row>
    <row r="273" spans="1:26" ht="12.75" customHeight="1" x14ac:dyDescent="0.25">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row>
    <row r="274" spans="1:26" ht="12.75" customHeight="1" x14ac:dyDescent="0.25">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row>
    <row r="275" spans="1:26" ht="12.75" customHeight="1" x14ac:dyDescent="0.25">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row>
    <row r="276" spans="1:26" ht="12.75" customHeight="1" x14ac:dyDescent="0.25">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row>
    <row r="277" spans="1:26" ht="12.75" customHeight="1" x14ac:dyDescent="0.25">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row>
    <row r="278" spans="1:26" ht="12.75" customHeight="1" x14ac:dyDescent="0.25">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row>
    <row r="279" spans="1:26" ht="12.75" customHeight="1" x14ac:dyDescent="0.25">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row>
    <row r="280" spans="1:26" ht="12.75" customHeight="1" x14ac:dyDescent="0.25">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row>
    <row r="281" spans="1:26" ht="12.75" customHeight="1" x14ac:dyDescent="0.25">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row>
    <row r="282" spans="1:26" ht="12.75" customHeight="1" x14ac:dyDescent="0.25">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row>
    <row r="283" spans="1:26" ht="12.75" customHeight="1" x14ac:dyDescent="0.25">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row>
    <row r="284" spans="1:26" ht="12.75" customHeight="1" x14ac:dyDescent="0.25">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row>
    <row r="285" spans="1:26" ht="12.75" customHeight="1" x14ac:dyDescent="0.25">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row>
    <row r="286" spans="1:26" ht="12.75" customHeight="1" x14ac:dyDescent="0.25">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row>
    <row r="287" spans="1:26" ht="12.75" customHeight="1" x14ac:dyDescent="0.25">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row>
    <row r="288" spans="1:26" ht="12.75" customHeight="1" x14ac:dyDescent="0.25">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row>
    <row r="289" spans="1:26" ht="12.75" customHeight="1" x14ac:dyDescent="0.25">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row>
    <row r="290" spans="1:26" ht="12.75" customHeight="1" x14ac:dyDescent="0.25">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row>
    <row r="291" spans="1:26" ht="12.75" customHeight="1" x14ac:dyDescent="0.25">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row>
    <row r="292" spans="1:26" ht="12.75" customHeight="1" x14ac:dyDescent="0.25">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row>
    <row r="293" spans="1:26" ht="12.75" customHeight="1" x14ac:dyDescent="0.25">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row>
    <row r="294" spans="1:26" ht="12.75" customHeight="1" x14ac:dyDescent="0.25">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row>
    <row r="295" spans="1:26" ht="12.75" customHeight="1" x14ac:dyDescent="0.25">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row>
    <row r="296" spans="1:26" ht="12.75" customHeight="1" x14ac:dyDescent="0.25">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row>
    <row r="297" spans="1:26" ht="12.75" customHeight="1" x14ac:dyDescent="0.25">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row>
    <row r="298" spans="1:26" ht="12.75" customHeight="1" x14ac:dyDescent="0.25">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row>
    <row r="299" spans="1:26" ht="12.75" customHeight="1" x14ac:dyDescent="0.25">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row>
    <row r="300" spans="1:26" ht="12.75" customHeight="1" x14ac:dyDescent="0.25">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row>
    <row r="301" spans="1:26" ht="12.75" customHeight="1" x14ac:dyDescent="0.25">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row>
    <row r="302" spans="1:26" ht="12.75" customHeight="1" x14ac:dyDescent="0.25">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row>
    <row r="303" spans="1:26" ht="12.75" customHeight="1" x14ac:dyDescent="0.25">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row>
    <row r="304" spans="1:26" ht="12.75" customHeight="1" x14ac:dyDescent="0.25">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row>
    <row r="305" spans="1:26" ht="12.75" customHeight="1" x14ac:dyDescent="0.25">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row>
    <row r="306" spans="1:26" ht="12.75" customHeight="1" x14ac:dyDescent="0.25">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row>
    <row r="307" spans="1:26" ht="12.75" customHeight="1" x14ac:dyDescent="0.25">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row>
    <row r="308" spans="1:26" ht="12.75" customHeight="1" x14ac:dyDescent="0.25">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row>
    <row r="309" spans="1:26" ht="12.75" customHeight="1" x14ac:dyDescent="0.25">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row>
    <row r="310" spans="1:26" ht="12.75" customHeight="1" x14ac:dyDescent="0.25">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row>
    <row r="311" spans="1:26" ht="12.75" customHeight="1" x14ac:dyDescent="0.25">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row>
    <row r="312" spans="1:26" ht="12.75" customHeight="1" x14ac:dyDescent="0.25">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row>
    <row r="313" spans="1:26" ht="12.75" customHeight="1" x14ac:dyDescent="0.25">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row>
    <row r="314" spans="1:26" ht="12.75" customHeight="1" x14ac:dyDescent="0.25">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row>
    <row r="315" spans="1:26" ht="12.75" customHeight="1" x14ac:dyDescent="0.25">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row>
    <row r="316" spans="1:26" ht="12.75" customHeight="1" x14ac:dyDescent="0.25">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row>
    <row r="317" spans="1:26" ht="12.75" customHeight="1" x14ac:dyDescent="0.25">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row>
    <row r="318" spans="1:26" ht="12.75" customHeight="1" x14ac:dyDescent="0.25">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row>
    <row r="319" spans="1:26" ht="12.75" customHeight="1" x14ac:dyDescent="0.25">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row>
    <row r="320" spans="1:26" ht="12.75" customHeight="1" x14ac:dyDescent="0.25">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row>
    <row r="321" spans="1:26" ht="12.75" customHeight="1" x14ac:dyDescent="0.25">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row>
    <row r="322" spans="1:26" ht="12.75" customHeight="1" x14ac:dyDescent="0.25">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row>
    <row r="323" spans="1:26" ht="12.75" customHeight="1" x14ac:dyDescent="0.25">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row>
    <row r="324" spans="1:26" ht="12.75" customHeight="1" x14ac:dyDescent="0.25">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row>
    <row r="325" spans="1:26" ht="12.75" customHeight="1" x14ac:dyDescent="0.25">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row>
    <row r="326" spans="1:26" ht="12.75" customHeight="1" x14ac:dyDescent="0.25">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row>
    <row r="327" spans="1:26" ht="12.75" customHeight="1" x14ac:dyDescent="0.25">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row>
    <row r="328" spans="1:26" ht="12.75" customHeight="1" x14ac:dyDescent="0.25">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row>
    <row r="329" spans="1:26" ht="12.75" customHeight="1" x14ac:dyDescent="0.25">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row>
    <row r="330" spans="1:26" ht="12.75" customHeight="1" x14ac:dyDescent="0.25">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row>
    <row r="331" spans="1:26" ht="12.75" customHeight="1" x14ac:dyDescent="0.25">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row>
    <row r="332" spans="1:26" ht="12.75" customHeight="1" x14ac:dyDescent="0.25">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row>
    <row r="333" spans="1:26" ht="12.75" customHeight="1" x14ac:dyDescent="0.25">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row>
    <row r="334" spans="1:26" ht="12.75" customHeight="1" x14ac:dyDescent="0.25">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row>
    <row r="335" spans="1:26" ht="12.75" customHeight="1" x14ac:dyDescent="0.25">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row>
    <row r="336" spans="1:26" ht="12.75" customHeight="1" x14ac:dyDescent="0.25">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row>
    <row r="337" spans="1:26" ht="12.75" customHeight="1" x14ac:dyDescent="0.25">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row>
    <row r="338" spans="1:26" ht="12.75" customHeight="1" x14ac:dyDescent="0.25">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row>
    <row r="339" spans="1:26" ht="12.75" customHeight="1" x14ac:dyDescent="0.25">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row>
    <row r="340" spans="1:26" ht="12.75" customHeight="1" x14ac:dyDescent="0.25">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row>
    <row r="341" spans="1:26" ht="12.75" customHeight="1" x14ac:dyDescent="0.25">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row>
    <row r="342" spans="1:26" ht="12.75" customHeight="1" x14ac:dyDescent="0.25">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row>
    <row r="343" spans="1:26" ht="12.75" customHeight="1" x14ac:dyDescent="0.25">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row>
    <row r="344" spans="1:26" ht="12.75" customHeight="1" x14ac:dyDescent="0.25">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row>
    <row r="345" spans="1:26" ht="12.75" customHeight="1" x14ac:dyDescent="0.25">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row>
    <row r="346" spans="1:26" ht="12.75" customHeight="1" x14ac:dyDescent="0.25">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row>
    <row r="347" spans="1:26" ht="12.75" customHeight="1" x14ac:dyDescent="0.25">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row>
    <row r="348" spans="1:26" ht="12.75" customHeight="1" x14ac:dyDescent="0.25">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row>
    <row r="349" spans="1:26" ht="12.75" customHeight="1" x14ac:dyDescent="0.25">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row>
    <row r="350" spans="1:26" ht="12.75" customHeight="1" x14ac:dyDescent="0.25">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row>
    <row r="351" spans="1:26" ht="12.75" customHeight="1" x14ac:dyDescent="0.25">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row>
    <row r="352" spans="1:26" ht="12.75" customHeight="1" x14ac:dyDescent="0.25">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row>
    <row r="353" spans="1:26" ht="12.75" customHeight="1" x14ac:dyDescent="0.25">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row>
    <row r="354" spans="1:26" ht="12.75" customHeight="1" x14ac:dyDescent="0.25">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row>
    <row r="355" spans="1:26" ht="12.75" customHeight="1" x14ac:dyDescent="0.25">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row>
    <row r="356" spans="1:26" ht="12.75" customHeight="1" x14ac:dyDescent="0.25">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row>
    <row r="357" spans="1:26" ht="12.75" customHeight="1" x14ac:dyDescent="0.25">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row>
    <row r="358" spans="1:26" ht="12.75" customHeight="1" x14ac:dyDescent="0.25">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row>
    <row r="359" spans="1:26" ht="12.75" customHeight="1" x14ac:dyDescent="0.25">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row>
    <row r="360" spans="1:26" ht="12.75" customHeight="1" x14ac:dyDescent="0.25">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row>
    <row r="361" spans="1:26" ht="12.75" customHeight="1" x14ac:dyDescent="0.25">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row>
    <row r="362" spans="1:26" ht="12.75" customHeight="1" x14ac:dyDescent="0.25">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row>
    <row r="363" spans="1:26" ht="12.75" customHeight="1" x14ac:dyDescent="0.25">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row>
    <row r="364" spans="1:26" ht="12.75" customHeight="1" x14ac:dyDescent="0.25">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row>
    <row r="365" spans="1:26" ht="12.75" customHeight="1" x14ac:dyDescent="0.25">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row>
    <row r="366" spans="1:26" ht="12.75" customHeight="1" x14ac:dyDescent="0.25">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row>
    <row r="367" spans="1:26" ht="12.75" customHeight="1" x14ac:dyDescent="0.25">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row>
    <row r="368" spans="1:26" ht="12.75" customHeight="1" x14ac:dyDescent="0.25">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row>
    <row r="369" spans="1:26" ht="12.75" customHeight="1" x14ac:dyDescent="0.25">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row>
    <row r="370" spans="1:26" ht="12.75" customHeight="1" x14ac:dyDescent="0.25">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row>
    <row r="371" spans="1:26" ht="12.75" customHeight="1" x14ac:dyDescent="0.25">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row>
    <row r="372" spans="1:26" ht="12.75" customHeight="1" x14ac:dyDescent="0.25">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row>
    <row r="373" spans="1:26" ht="12.75" customHeight="1" x14ac:dyDescent="0.25">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row>
    <row r="374" spans="1:26" ht="12.75" customHeight="1" x14ac:dyDescent="0.25">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row>
    <row r="375" spans="1:26" ht="12.75" customHeight="1" x14ac:dyDescent="0.25">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row>
    <row r="376" spans="1:26" ht="12.75" customHeight="1" x14ac:dyDescent="0.25">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row>
    <row r="377" spans="1:26" ht="12.75" customHeight="1" x14ac:dyDescent="0.25">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row>
    <row r="378" spans="1:26" ht="12.75" customHeight="1" x14ac:dyDescent="0.25">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row>
    <row r="379" spans="1:26" ht="12.75" customHeight="1" x14ac:dyDescent="0.25">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row>
    <row r="380" spans="1:26" ht="12.75" customHeight="1" x14ac:dyDescent="0.25">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row>
    <row r="381" spans="1:26" ht="12.75" customHeight="1" x14ac:dyDescent="0.25">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row>
    <row r="382" spans="1:26" ht="12.75" customHeight="1" x14ac:dyDescent="0.25">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row>
    <row r="383" spans="1:26" ht="12.75" customHeight="1" x14ac:dyDescent="0.25">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row>
    <row r="384" spans="1:26" ht="12.75" customHeight="1" x14ac:dyDescent="0.25">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row>
    <row r="385" spans="1:26" ht="12.75" customHeight="1" x14ac:dyDescent="0.25">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row>
    <row r="386" spans="1:26" ht="12.75" customHeight="1" x14ac:dyDescent="0.25">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row>
    <row r="387" spans="1:26" ht="12.75" customHeight="1" x14ac:dyDescent="0.25">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row>
    <row r="388" spans="1:26" ht="12.75" customHeight="1" x14ac:dyDescent="0.25">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row>
    <row r="389" spans="1:26" ht="12.75" customHeight="1" x14ac:dyDescent="0.25">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row>
    <row r="390" spans="1:26" ht="12.75" customHeight="1" x14ac:dyDescent="0.25">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row>
    <row r="391" spans="1:26" ht="12.75" customHeight="1" x14ac:dyDescent="0.25">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row>
    <row r="392" spans="1:26" ht="12.75" customHeight="1" x14ac:dyDescent="0.25">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row>
    <row r="393" spans="1:26" ht="12.75" customHeight="1" x14ac:dyDescent="0.25">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row>
    <row r="394" spans="1:26" ht="12.75" customHeight="1" x14ac:dyDescent="0.25">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row>
    <row r="395" spans="1:26" ht="12.75" customHeight="1" x14ac:dyDescent="0.25">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row>
    <row r="396" spans="1:26" ht="12.75" customHeight="1" x14ac:dyDescent="0.25">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row>
    <row r="397" spans="1:26" ht="12.75" customHeight="1" x14ac:dyDescent="0.25">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row>
    <row r="398" spans="1:26" ht="12.75" customHeight="1" x14ac:dyDescent="0.25">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row>
    <row r="399" spans="1:26" ht="12.75" customHeight="1" x14ac:dyDescent="0.25">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row>
    <row r="400" spans="1:26" ht="12.75" customHeight="1" x14ac:dyDescent="0.25">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row>
    <row r="401" spans="1:26" ht="12.75" customHeight="1" x14ac:dyDescent="0.25">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row>
    <row r="402" spans="1:26" ht="12.75" customHeight="1" x14ac:dyDescent="0.25">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row>
    <row r="403" spans="1:26" ht="12.75" customHeight="1" x14ac:dyDescent="0.25">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row>
    <row r="404" spans="1:26" ht="12.75" customHeight="1" x14ac:dyDescent="0.25">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row>
    <row r="405" spans="1:26" ht="12.75" customHeight="1" x14ac:dyDescent="0.25">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row>
    <row r="406" spans="1:26" ht="12.75" customHeight="1" x14ac:dyDescent="0.25">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row>
    <row r="407" spans="1:26" ht="12.75" customHeight="1" x14ac:dyDescent="0.25">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row>
    <row r="408" spans="1:26" ht="12.75" customHeight="1" x14ac:dyDescent="0.25">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row>
    <row r="409" spans="1:26" ht="12.75" customHeight="1" x14ac:dyDescent="0.25">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row>
    <row r="410" spans="1:26" ht="12.75" customHeight="1" x14ac:dyDescent="0.25">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row>
    <row r="411" spans="1:26" ht="12.75" customHeight="1" x14ac:dyDescent="0.25">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row>
    <row r="412" spans="1:26" ht="12.75" customHeight="1" x14ac:dyDescent="0.25">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row>
    <row r="413" spans="1:26" ht="12.75" customHeight="1" x14ac:dyDescent="0.25">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row>
    <row r="414" spans="1:26" ht="12.75" customHeight="1" x14ac:dyDescent="0.25">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row>
    <row r="415" spans="1:26" ht="12.75" customHeight="1" x14ac:dyDescent="0.25">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row>
    <row r="416" spans="1:26" ht="12.75" customHeight="1" x14ac:dyDescent="0.25">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row>
    <row r="417" spans="1:26" ht="12.75" customHeight="1" x14ac:dyDescent="0.25">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row>
    <row r="418" spans="1:26" ht="12.75" customHeight="1" x14ac:dyDescent="0.25">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row>
    <row r="419" spans="1:26" ht="12.75" customHeight="1" x14ac:dyDescent="0.25">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row>
    <row r="420" spans="1:26" ht="12.75" customHeight="1" x14ac:dyDescent="0.25">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row>
    <row r="421" spans="1:26" ht="12.75" customHeight="1" x14ac:dyDescent="0.25">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row>
    <row r="422" spans="1:26" ht="12.75" customHeight="1" x14ac:dyDescent="0.25">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row>
    <row r="423" spans="1:26" ht="12.75" customHeight="1" x14ac:dyDescent="0.25">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row>
    <row r="424" spans="1:26" ht="12.75" customHeight="1" x14ac:dyDescent="0.25">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row>
    <row r="425" spans="1:26" ht="12.75" customHeight="1" x14ac:dyDescent="0.25">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row>
    <row r="426" spans="1:26" ht="12.75" customHeight="1" x14ac:dyDescent="0.25">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row>
    <row r="427" spans="1:26" ht="12.75" customHeight="1" x14ac:dyDescent="0.25">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row>
    <row r="428" spans="1:26" ht="12.75" customHeight="1" x14ac:dyDescent="0.25">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row>
    <row r="429" spans="1:26" ht="12.75" customHeight="1" x14ac:dyDescent="0.25">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row>
    <row r="430" spans="1:26" ht="12.75" customHeight="1" x14ac:dyDescent="0.25">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row>
    <row r="431" spans="1:26" ht="12.75" customHeight="1" x14ac:dyDescent="0.25">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row>
    <row r="432" spans="1:26" ht="12.75" customHeight="1" x14ac:dyDescent="0.25">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row>
    <row r="433" spans="1:26" ht="12.75" customHeight="1" x14ac:dyDescent="0.25">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row>
    <row r="434" spans="1:26" ht="12.75" customHeight="1" x14ac:dyDescent="0.25">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row>
    <row r="435" spans="1:26" ht="12.75" customHeight="1" x14ac:dyDescent="0.25">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row>
    <row r="436" spans="1:26" ht="12.75" customHeight="1" x14ac:dyDescent="0.25">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row>
    <row r="437" spans="1:26" ht="12.75" customHeight="1" x14ac:dyDescent="0.25">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row>
    <row r="438" spans="1:26" ht="12.75" customHeight="1" x14ac:dyDescent="0.25">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row>
    <row r="439" spans="1:26" ht="12.75" customHeight="1" x14ac:dyDescent="0.25">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row>
    <row r="440" spans="1:26" ht="12.75" customHeight="1" x14ac:dyDescent="0.25">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row>
    <row r="441" spans="1:26" ht="12.75" customHeight="1" x14ac:dyDescent="0.25">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row>
    <row r="442" spans="1:26" ht="12.75" customHeight="1" x14ac:dyDescent="0.25">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row>
    <row r="443" spans="1:26" ht="12.75" customHeight="1" x14ac:dyDescent="0.25">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row>
    <row r="444" spans="1:26" ht="12.75" customHeight="1" x14ac:dyDescent="0.25">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row>
    <row r="445" spans="1:26" ht="12.75" customHeight="1" x14ac:dyDescent="0.25">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row>
    <row r="446" spans="1:26" ht="12.75" customHeight="1" x14ac:dyDescent="0.25">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row>
    <row r="447" spans="1:26" ht="12.75" customHeight="1" x14ac:dyDescent="0.25">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row>
    <row r="448" spans="1:26" ht="12.75" customHeight="1" x14ac:dyDescent="0.25">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row>
    <row r="449" spans="1:26" ht="12.75" customHeight="1" x14ac:dyDescent="0.25">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row>
    <row r="450" spans="1:26" ht="12.75" customHeight="1" x14ac:dyDescent="0.25">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row>
    <row r="451" spans="1:26" ht="12.75" customHeight="1" x14ac:dyDescent="0.25">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row>
    <row r="452" spans="1:26" ht="12.75" customHeight="1" x14ac:dyDescent="0.25">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row>
    <row r="453" spans="1:26" ht="12.75" customHeight="1" x14ac:dyDescent="0.25">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row>
    <row r="454" spans="1:26" ht="12.75" customHeight="1" x14ac:dyDescent="0.25">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row>
    <row r="455" spans="1:26" ht="12.75" customHeight="1" x14ac:dyDescent="0.25">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row>
    <row r="456" spans="1:26" ht="12.75" customHeight="1" x14ac:dyDescent="0.25">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row>
    <row r="457" spans="1:26" ht="12.75" customHeight="1" x14ac:dyDescent="0.25">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row>
    <row r="458" spans="1:26" ht="12.75" customHeight="1" x14ac:dyDescent="0.25">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row>
    <row r="459" spans="1:26" ht="12.75" customHeight="1" x14ac:dyDescent="0.25">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row>
    <row r="460" spans="1:26" ht="12.75" customHeight="1" x14ac:dyDescent="0.25">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row>
    <row r="461" spans="1:26" ht="12.75" customHeight="1" x14ac:dyDescent="0.25">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row>
    <row r="462" spans="1:26" ht="12.75" customHeight="1" x14ac:dyDescent="0.25">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row>
    <row r="463" spans="1:26" ht="12.75" customHeight="1" x14ac:dyDescent="0.25">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row>
    <row r="464" spans="1:26" ht="12.75" customHeight="1" x14ac:dyDescent="0.25">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row>
    <row r="465" spans="1:26" ht="12.75" customHeight="1" x14ac:dyDescent="0.25">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row>
    <row r="466" spans="1:26" ht="12.75" customHeight="1" x14ac:dyDescent="0.25">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row>
    <row r="467" spans="1:26" ht="12.75" customHeight="1" x14ac:dyDescent="0.25">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row>
    <row r="468" spans="1:26" ht="12.75" customHeight="1" x14ac:dyDescent="0.25">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row>
    <row r="469" spans="1:26" ht="12.75" customHeight="1" x14ac:dyDescent="0.25">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row>
    <row r="470" spans="1:26" ht="12.75" customHeight="1" x14ac:dyDescent="0.25">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row>
    <row r="471" spans="1:26" ht="12.75" customHeight="1" x14ac:dyDescent="0.25">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row>
    <row r="472" spans="1:26" ht="12.75" customHeight="1" x14ac:dyDescent="0.25">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row>
    <row r="473" spans="1:26" ht="12.75" customHeight="1" x14ac:dyDescent="0.25">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row>
    <row r="474" spans="1:26" ht="12.75" customHeight="1" x14ac:dyDescent="0.25">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row>
    <row r="475" spans="1:26" ht="12.75" customHeight="1" x14ac:dyDescent="0.25">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row>
    <row r="476" spans="1:26" ht="12.75" customHeight="1" x14ac:dyDescent="0.25">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row>
    <row r="477" spans="1:26" ht="12.75" customHeight="1" x14ac:dyDescent="0.25">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row>
    <row r="478" spans="1:26" ht="12.75" customHeight="1" x14ac:dyDescent="0.25">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row>
    <row r="479" spans="1:26" ht="12.75" customHeight="1" x14ac:dyDescent="0.25">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row>
    <row r="480" spans="1:26" ht="12.75" customHeight="1" x14ac:dyDescent="0.25">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row>
    <row r="481" spans="1:26" ht="12.75" customHeight="1" x14ac:dyDescent="0.25">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row>
    <row r="482" spans="1:26" ht="12.75" customHeight="1" x14ac:dyDescent="0.25">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row>
    <row r="483" spans="1:26" ht="12.75" customHeight="1" x14ac:dyDescent="0.25">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row>
    <row r="484" spans="1:26" ht="12.75" customHeight="1" x14ac:dyDescent="0.25">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row>
    <row r="485" spans="1:26" ht="12.75" customHeight="1" x14ac:dyDescent="0.25">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row>
    <row r="486" spans="1:26" ht="12.75" customHeight="1" x14ac:dyDescent="0.25">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row>
    <row r="487" spans="1:26" ht="12.75" customHeight="1" x14ac:dyDescent="0.25">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row>
    <row r="488" spans="1:26" ht="12.75" customHeight="1" x14ac:dyDescent="0.25">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row>
    <row r="489" spans="1:26" ht="12.75" customHeight="1" x14ac:dyDescent="0.25">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row>
    <row r="490" spans="1:26" ht="12.75" customHeight="1" x14ac:dyDescent="0.25">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row>
    <row r="491" spans="1:26" ht="12.75" customHeight="1" x14ac:dyDescent="0.25">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row>
    <row r="492" spans="1:26" ht="12.75" customHeight="1" x14ac:dyDescent="0.25">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row>
    <row r="493" spans="1:26" ht="12.75" customHeight="1" x14ac:dyDescent="0.25">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row>
    <row r="494" spans="1:26" ht="12.75" customHeight="1" x14ac:dyDescent="0.25">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row>
    <row r="495" spans="1:26" ht="12.75" customHeight="1" x14ac:dyDescent="0.25">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row>
    <row r="496" spans="1:26" ht="12.75" customHeight="1" x14ac:dyDescent="0.25">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row>
    <row r="497" spans="1:26" ht="12.75" customHeight="1" x14ac:dyDescent="0.25">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row>
    <row r="498" spans="1:26" ht="12.75" customHeight="1" x14ac:dyDescent="0.25">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row>
    <row r="499" spans="1:26" ht="12.75" customHeight="1" x14ac:dyDescent="0.25">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row>
    <row r="500" spans="1:26" ht="12.75" customHeight="1" x14ac:dyDescent="0.25">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row>
    <row r="501" spans="1:26" ht="12.75" customHeight="1" x14ac:dyDescent="0.25">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row>
    <row r="502" spans="1:26" ht="12.75" customHeight="1" x14ac:dyDescent="0.25">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row>
    <row r="503" spans="1:26" ht="12.75" customHeight="1" x14ac:dyDescent="0.25">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row>
    <row r="504" spans="1:26" ht="12.75" customHeight="1" x14ac:dyDescent="0.25">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row>
    <row r="505" spans="1:26" ht="12.75" customHeight="1" x14ac:dyDescent="0.25">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row>
    <row r="506" spans="1:26" ht="12.75" customHeight="1" x14ac:dyDescent="0.25">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row>
    <row r="507" spans="1:26" ht="12.75" customHeight="1" x14ac:dyDescent="0.25">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row>
    <row r="508" spans="1:26" ht="12.75" customHeight="1" x14ac:dyDescent="0.25">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row>
    <row r="509" spans="1:26" ht="12.75" customHeight="1" x14ac:dyDescent="0.25">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row>
    <row r="510" spans="1:26" ht="12.75" customHeight="1" x14ac:dyDescent="0.25">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row>
    <row r="511" spans="1:26" ht="12.75" customHeight="1" x14ac:dyDescent="0.25">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row>
    <row r="512" spans="1:26" ht="12.75" customHeight="1" x14ac:dyDescent="0.25">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row>
    <row r="513" spans="1:26" ht="12.75" customHeight="1" x14ac:dyDescent="0.25">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row>
    <row r="514" spans="1:26" ht="12.75" customHeight="1" x14ac:dyDescent="0.25">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row>
    <row r="515" spans="1:26" ht="12.75" customHeight="1" x14ac:dyDescent="0.25">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row>
    <row r="516" spans="1:26" ht="12.75" customHeight="1" x14ac:dyDescent="0.25">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row>
    <row r="517" spans="1:26" ht="12.75" customHeight="1" x14ac:dyDescent="0.25">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row>
    <row r="518" spans="1:26" ht="12.75" customHeight="1" x14ac:dyDescent="0.25">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row>
    <row r="519" spans="1:26" ht="12.75" customHeight="1" x14ac:dyDescent="0.25">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row>
    <row r="520" spans="1:26" ht="12.75" customHeight="1" x14ac:dyDescent="0.25">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row>
    <row r="521" spans="1:26" ht="12.75" customHeight="1" x14ac:dyDescent="0.25">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row>
    <row r="522" spans="1:26" ht="12.75" customHeight="1" x14ac:dyDescent="0.25">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row>
    <row r="523" spans="1:26" ht="12.75" customHeight="1" x14ac:dyDescent="0.25">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row>
    <row r="524" spans="1:26" ht="12.75" customHeight="1" x14ac:dyDescent="0.25">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row>
    <row r="525" spans="1:26" ht="12.75" customHeight="1" x14ac:dyDescent="0.25">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row>
    <row r="526" spans="1:26" ht="12.75" customHeight="1" x14ac:dyDescent="0.25">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row>
    <row r="527" spans="1:26" ht="12.75" customHeight="1" x14ac:dyDescent="0.25">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row>
    <row r="528" spans="1:26" ht="12.75" customHeight="1" x14ac:dyDescent="0.25">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row>
    <row r="529" spans="1:26" ht="12.75" customHeight="1" x14ac:dyDescent="0.25">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row>
    <row r="530" spans="1:26" ht="12.75" customHeight="1" x14ac:dyDescent="0.25">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row>
    <row r="531" spans="1:26" ht="12.75" customHeight="1" x14ac:dyDescent="0.25">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row>
    <row r="532" spans="1:26" ht="12.75" customHeight="1" x14ac:dyDescent="0.25">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row>
    <row r="533" spans="1:26" ht="12.75" customHeight="1" x14ac:dyDescent="0.25">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row>
    <row r="534" spans="1:26" ht="12.75" customHeight="1" x14ac:dyDescent="0.25">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row>
    <row r="535" spans="1:26" ht="12.75" customHeight="1" x14ac:dyDescent="0.25">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row>
    <row r="536" spans="1:26" ht="12.75" customHeight="1" x14ac:dyDescent="0.25">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row>
    <row r="537" spans="1:26" ht="12.75" customHeight="1" x14ac:dyDescent="0.25">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row>
    <row r="538" spans="1:26" ht="12.75" customHeight="1" x14ac:dyDescent="0.25">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row>
    <row r="539" spans="1:26" ht="12.75" customHeight="1" x14ac:dyDescent="0.25">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row>
    <row r="540" spans="1:26" ht="12.75" customHeight="1" x14ac:dyDescent="0.25">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row>
    <row r="541" spans="1:26" ht="12.75" customHeight="1" x14ac:dyDescent="0.25">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row>
    <row r="542" spans="1:26" ht="12.75" customHeight="1" x14ac:dyDescent="0.25">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row>
    <row r="543" spans="1:26" ht="12.75" customHeight="1" x14ac:dyDescent="0.25">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row>
    <row r="544" spans="1:26" ht="12.75" customHeight="1" x14ac:dyDescent="0.25">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row>
    <row r="545" spans="1:26" ht="12.75" customHeight="1" x14ac:dyDescent="0.25">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row>
    <row r="546" spans="1:26" ht="12.75" customHeight="1" x14ac:dyDescent="0.25">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row>
    <row r="547" spans="1:26" ht="12.75" customHeight="1" x14ac:dyDescent="0.25">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row>
    <row r="548" spans="1:26" ht="12.75" customHeight="1" x14ac:dyDescent="0.25">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row>
    <row r="549" spans="1:26" ht="12.75" customHeight="1" x14ac:dyDescent="0.25">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row>
    <row r="550" spans="1:26" ht="12.75" customHeight="1" x14ac:dyDescent="0.25">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row>
    <row r="551" spans="1:26" ht="12.75" customHeight="1" x14ac:dyDescent="0.25">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row>
    <row r="552" spans="1:26" ht="12.75" customHeight="1" x14ac:dyDescent="0.25">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row>
    <row r="553" spans="1:26" ht="12.75" customHeight="1" x14ac:dyDescent="0.25">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row>
    <row r="554" spans="1:26" ht="12.75" customHeight="1" x14ac:dyDescent="0.25">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row>
    <row r="555" spans="1:26" ht="12.75" customHeight="1" x14ac:dyDescent="0.25">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row>
    <row r="556" spans="1:26" ht="12.75" customHeight="1" x14ac:dyDescent="0.25">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row>
    <row r="557" spans="1:26" ht="12.75" customHeight="1" x14ac:dyDescent="0.25">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row>
    <row r="558" spans="1:26" ht="12.75" customHeight="1" x14ac:dyDescent="0.25">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row>
    <row r="559" spans="1:26" ht="12.75" customHeight="1" x14ac:dyDescent="0.25">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row>
    <row r="560" spans="1:26" ht="12.75" customHeight="1" x14ac:dyDescent="0.25">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row>
    <row r="561" spans="1:26" ht="12.75" customHeight="1" x14ac:dyDescent="0.25">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row>
    <row r="562" spans="1:26" ht="12.75" customHeight="1" x14ac:dyDescent="0.25">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row>
    <row r="563" spans="1:26" ht="12.75" customHeight="1" x14ac:dyDescent="0.25">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row>
    <row r="564" spans="1:26" ht="12.75" customHeight="1" x14ac:dyDescent="0.25">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row>
    <row r="565" spans="1:26" ht="12.75" customHeight="1" x14ac:dyDescent="0.25">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row>
    <row r="566" spans="1:26" ht="12.75" customHeight="1" x14ac:dyDescent="0.25">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row>
    <row r="567" spans="1:26" ht="12.75" customHeight="1" x14ac:dyDescent="0.25">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row>
    <row r="568" spans="1:26" ht="12.75" customHeight="1" x14ac:dyDescent="0.25">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row>
    <row r="569" spans="1:26" ht="12.75" customHeight="1" x14ac:dyDescent="0.25">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row>
    <row r="570" spans="1:26" ht="12.75" customHeight="1" x14ac:dyDescent="0.25">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row>
    <row r="571" spans="1:26" ht="12.75" customHeight="1" x14ac:dyDescent="0.25">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row>
    <row r="572" spans="1:26" ht="12.75" customHeight="1" x14ac:dyDescent="0.25">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row>
    <row r="573" spans="1:26" ht="12.75" customHeight="1" x14ac:dyDescent="0.25">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row>
    <row r="574" spans="1:26" ht="12.75" customHeight="1" x14ac:dyDescent="0.25">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row>
    <row r="575" spans="1:26" ht="12.75" customHeight="1" x14ac:dyDescent="0.25">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row>
    <row r="576" spans="1:26" ht="12.75" customHeight="1" x14ac:dyDescent="0.25">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row>
    <row r="577" spans="1:26" ht="12.75" customHeight="1" x14ac:dyDescent="0.25">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row>
    <row r="578" spans="1:26" ht="12.75" customHeight="1" x14ac:dyDescent="0.25">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row>
    <row r="579" spans="1:26" ht="12.75" customHeight="1" x14ac:dyDescent="0.25">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row>
    <row r="580" spans="1:26" ht="12.75" customHeight="1" x14ac:dyDescent="0.25">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row>
    <row r="581" spans="1:26" ht="12.75" customHeight="1" x14ac:dyDescent="0.25">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row>
    <row r="582" spans="1:26" ht="12.75" customHeight="1" x14ac:dyDescent="0.25">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row>
    <row r="583" spans="1:26" ht="12.75" customHeight="1" x14ac:dyDescent="0.25">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row>
    <row r="584" spans="1:26" ht="12.75" customHeight="1" x14ac:dyDescent="0.25">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row>
    <row r="585" spans="1:26" ht="12.75" customHeight="1" x14ac:dyDescent="0.25">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row>
    <row r="586" spans="1:26" ht="12.75" customHeight="1" x14ac:dyDescent="0.25">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row>
    <row r="587" spans="1:26" ht="12.75" customHeight="1" x14ac:dyDescent="0.25">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row>
    <row r="588" spans="1:26" ht="12.75" customHeight="1" x14ac:dyDescent="0.25">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row>
    <row r="589" spans="1:26" ht="12.75" customHeight="1" x14ac:dyDescent="0.25">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row>
    <row r="590" spans="1:26" ht="12.75" customHeight="1" x14ac:dyDescent="0.25">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row>
    <row r="591" spans="1:26" ht="12.75" customHeight="1" x14ac:dyDescent="0.25">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row>
    <row r="592" spans="1:26" ht="12.75" customHeight="1" x14ac:dyDescent="0.25">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row>
    <row r="593" spans="1:26" ht="12.75" customHeight="1" x14ac:dyDescent="0.25">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row>
    <row r="594" spans="1:26" ht="12.75" customHeight="1" x14ac:dyDescent="0.25">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row>
    <row r="595" spans="1:26" ht="12.75" customHeight="1" x14ac:dyDescent="0.25">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row>
    <row r="596" spans="1:26" ht="12.75" customHeight="1" x14ac:dyDescent="0.25">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row>
    <row r="597" spans="1:26" ht="12.75" customHeight="1" x14ac:dyDescent="0.25">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row>
    <row r="598" spans="1:26" ht="12.75" customHeight="1" x14ac:dyDescent="0.25">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row>
    <row r="599" spans="1:26" ht="12.75" customHeight="1" x14ac:dyDescent="0.25">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row>
    <row r="600" spans="1:26" ht="12.75" customHeight="1" x14ac:dyDescent="0.25">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row>
    <row r="601" spans="1:26" ht="12.75" customHeight="1" x14ac:dyDescent="0.25">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row>
    <row r="602" spans="1:26" ht="12.75" customHeight="1" x14ac:dyDescent="0.25">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row>
    <row r="603" spans="1:26" ht="12.75" customHeight="1" x14ac:dyDescent="0.25">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row>
    <row r="604" spans="1:26" ht="12.75" customHeight="1" x14ac:dyDescent="0.25">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row>
    <row r="605" spans="1:26" ht="12.75" customHeight="1" x14ac:dyDescent="0.25">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row>
    <row r="606" spans="1:26" ht="12.75" customHeight="1" x14ac:dyDescent="0.25">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row>
    <row r="607" spans="1:26" ht="12.75" customHeight="1" x14ac:dyDescent="0.25">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row>
    <row r="608" spans="1:26" ht="12.75" customHeight="1" x14ac:dyDescent="0.25">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row>
    <row r="609" spans="1:26" ht="12.75" customHeight="1" x14ac:dyDescent="0.25">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row>
    <row r="610" spans="1:26" ht="12.75" customHeight="1" x14ac:dyDescent="0.25">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row>
    <row r="611" spans="1:26" ht="12.75" customHeight="1" x14ac:dyDescent="0.25">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row>
    <row r="612" spans="1:26" ht="12.75" customHeight="1" x14ac:dyDescent="0.25">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row>
    <row r="613" spans="1:26" ht="12.75" customHeight="1" x14ac:dyDescent="0.25">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row>
    <row r="614" spans="1:26" ht="12.75" customHeight="1" x14ac:dyDescent="0.25">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row>
    <row r="615" spans="1:26" ht="12.75" customHeight="1" x14ac:dyDescent="0.25">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row>
    <row r="616" spans="1:26" ht="12.75" customHeight="1" x14ac:dyDescent="0.25">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row>
    <row r="617" spans="1:26" ht="12.75" customHeight="1" x14ac:dyDescent="0.25">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row>
    <row r="618" spans="1:26" ht="12.75" customHeight="1" x14ac:dyDescent="0.25">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row>
    <row r="619" spans="1:26" ht="12.75" customHeight="1" x14ac:dyDescent="0.25">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row>
    <row r="620" spans="1:26" ht="12.75" customHeight="1" x14ac:dyDescent="0.25">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row>
    <row r="621" spans="1:26" ht="12.75" customHeight="1" x14ac:dyDescent="0.25">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row>
    <row r="622" spans="1:26" ht="12.75" customHeight="1" x14ac:dyDescent="0.25">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row>
    <row r="623" spans="1:26" ht="12.75" customHeight="1" x14ac:dyDescent="0.25">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row>
    <row r="624" spans="1:26" ht="12.75" customHeight="1" x14ac:dyDescent="0.25">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row>
    <row r="625" spans="1:26" ht="12.75" customHeight="1" x14ac:dyDescent="0.25">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row>
    <row r="626" spans="1:26" ht="12.75" customHeight="1" x14ac:dyDescent="0.25">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row>
    <row r="627" spans="1:26" ht="12.75" customHeight="1" x14ac:dyDescent="0.25">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row>
    <row r="628" spans="1:26" ht="12.75" customHeight="1" x14ac:dyDescent="0.25">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row>
    <row r="629" spans="1:26" ht="12.75" customHeight="1" x14ac:dyDescent="0.25">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row>
    <row r="630" spans="1:26" ht="12.75" customHeight="1" x14ac:dyDescent="0.25">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row>
    <row r="631" spans="1:26" ht="12.75" customHeight="1" x14ac:dyDescent="0.25">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row>
    <row r="632" spans="1:26" ht="12.75" customHeight="1" x14ac:dyDescent="0.25">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row>
    <row r="633" spans="1:26" ht="12.75" customHeight="1" x14ac:dyDescent="0.25">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row>
    <row r="634" spans="1:26" ht="12.75" customHeight="1" x14ac:dyDescent="0.25">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row>
    <row r="635" spans="1:26" ht="12.75" customHeight="1" x14ac:dyDescent="0.25">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row>
    <row r="636" spans="1:26" ht="12.75" customHeight="1" x14ac:dyDescent="0.25">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row>
    <row r="637" spans="1:26" ht="12.75" customHeight="1" x14ac:dyDescent="0.25">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row>
    <row r="638" spans="1:26" ht="12.75" customHeight="1" x14ac:dyDescent="0.25">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row>
    <row r="639" spans="1:26" ht="12.75" customHeight="1" x14ac:dyDescent="0.25">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row>
    <row r="640" spans="1:26" ht="12.75" customHeight="1" x14ac:dyDescent="0.25">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row>
    <row r="641" spans="1:26" ht="12.75" customHeight="1" x14ac:dyDescent="0.25">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row>
    <row r="642" spans="1:26" ht="12.75" customHeight="1" x14ac:dyDescent="0.25">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row>
    <row r="643" spans="1:26" ht="12.75" customHeight="1" x14ac:dyDescent="0.25">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row>
    <row r="644" spans="1:26" ht="12.75" customHeight="1" x14ac:dyDescent="0.25">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row>
    <row r="645" spans="1:26" ht="12.75" customHeight="1" x14ac:dyDescent="0.25">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row>
    <row r="646" spans="1:26" ht="12.75" customHeight="1" x14ac:dyDescent="0.25">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row>
    <row r="647" spans="1:26" ht="12.75" customHeight="1" x14ac:dyDescent="0.25">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row>
    <row r="648" spans="1:26" ht="12.75" customHeight="1" x14ac:dyDescent="0.25">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row>
    <row r="649" spans="1:26" ht="12.75" customHeight="1" x14ac:dyDescent="0.25">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row>
    <row r="650" spans="1:26" ht="12.75" customHeight="1" x14ac:dyDescent="0.25">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row>
    <row r="651" spans="1:26" ht="12.75" customHeight="1" x14ac:dyDescent="0.25">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row>
    <row r="652" spans="1:26" ht="12.75" customHeight="1" x14ac:dyDescent="0.25">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row>
    <row r="653" spans="1:26" ht="12.75" customHeight="1" x14ac:dyDescent="0.25">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row>
    <row r="654" spans="1:26" ht="12.75" customHeight="1" x14ac:dyDescent="0.25">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row>
    <row r="655" spans="1:26" ht="12.75" customHeight="1" x14ac:dyDescent="0.25">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row>
    <row r="656" spans="1:26" ht="12.75" customHeight="1" x14ac:dyDescent="0.25">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row>
    <row r="657" spans="1:26" ht="12.75" customHeight="1" x14ac:dyDescent="0.25">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row>
    <row r="658" spans="1:26" ht="12.75" customHeight="1" x14ac:dyDescent="0.25">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row>
    <row r="659" spans="1:26" ht="12.75" customHeight="1" x14ac:dyDescent="0.25">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row>
    <row r="660" spans="1:26" ht="12.75" customHeight="1" x14ac:dyDescent="0.25">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row>
    <row r="661" spans="1:26" ht="12.75" customHeight="1" x14ac:dyDescent="0.25">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row>
    <row r="662" spans="1:26" ht="12.75" customHeight="1" x14ac:dyDescent="0.25">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row>
    <row r="663" spans="1:26" ht="12.75" customHeight="1" x14ac:dyDescent="0.25">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row>
    <row r="664" spans="1:26" ht="12.75" customHeight="1" x14ac:dyDescent="0.25">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row>
    <row r="665" spans="1:26" ht="12.75" customHeight="1" x14ac:dyDescent="0.25">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row>
    <row r="666" spans="1:26" ht="12.75" customHeight="1" x14ac:dyDescent="0.25">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row>
    <row r="667" spans="1:26" ht="12.75" customHeight="1" x14ac:dyDescent="0.25">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row>
    <row r="668" spans="1:26" ht="12.75" customHeight="1" x14ac:dyDescent="0.25">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row>
    <row r="669" spans="1:26" ht="12.75" customHeight="1" x14ac:dyDescent="0.25">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row>
    <row r="670" spans="1:26" ht="12.75" customHeight="1" x14ac:dyDescent="0.25">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row>
    <row r="671" spans="1:26" ht="12.75" customHeight="1" x14ac:dyDescent="0.25">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row>
    <row r="672" spans="1:26" ht="12.75" customHeight="1" x14ac:dyDescent="0.25">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row>
    <row r="673" spans="1:26" ht="12.75" customHeight="1" x14ac:dyDescent="0.25">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row>
    <row r="674" spans="1:26" ht="12.75" customHeight="1" x14ac:dyDescent="0.25">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row>
    <row r="675" spans="1:26" ht="12.75" customHeight="1" x14ac:dyDescent="0.25">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row>
    <row r="676" spans="1:26" ht="12.75" customHeight="1" x14ac:dyDescent="0.25">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row>
    <row r="677" spans="1:26" ht="12.75" customHeight="1" x14ac:dyDescent="0.25">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row>
    <row r="678" spans="1:26" ht="12.75" customHeight="1" x14ac:dyDescent="0.25">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row>
    <row r="679" spans="1:26" ht="12.75" customHeight="1" x14ac:dyDescent="0.25">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row>
    <row r="680" spans="1:26" ht="12.75" customHeight="1" x14ac:dyDescent="0.25">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row>
    <row r="681" spans="1:26" ht="12.75" customHeight="1" x14ac:dyDescent="0.25">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row>
    <row r="682" spans="1:26" ht="12.75" customHeight="1" x14ac:dyDescent="0.25">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row>
    <row r="683" spans="1:26" ht="12.75" customHeight="1" x14ac:dyDescent="0.25">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row>
    <row r="684" spans="1:26" ht="12.75" customHeight="1" x14ac:dyDescent="0.25">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row>
    <row r="685" spans="1:26" ht="12.75" customHeight="1" x14ac:dyDescent="0.25">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row>
    <row r="686" spans="1:26" ht="12.75" customHeight="1" x14ac:dyDescent="0.25">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row>
    <row r="687" spans="1:26" ht="12.75" customHeight="1" x14ac:dyDescent="0.25">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row>
    <row r="688" spans="1:26" ht="12.75" customHeight="1" x14ac:dyDescent="0.25">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row>
    <row r="689" spans="1:26" ht="12.75" customHeight="1" x14ac:dyDescent="0.25">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row>
    <row r="690" spans="1:26" ht="12.75" customHeight="1" x14ac:dyDescent="0.25">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row>
    <row r="691" spans="1:26" ht="12.75" customHeight="1" x14ac:dyDescent="0.25">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row>
    <row r="692" spans="1:26" ht="12.75" customHeight="1" x14ac:dyDescent="0.25">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row>
    <row r="693" spans="1:26" ht="12.75" customHeight="1" x14ac:dyDescent="0.25">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row>
    <row r="694" spans="1:26" ht="12.75" customHeight="1" x14ac:dyDescent="0.25">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row>
    <row r="695" spans="1:26" ht="12.75" customHeight="1" x14ac:dyDescent="0.25">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row>
    <row r="696" spans="1:26" ht="12.75" customHeight="1" x14ac:dyDescent="0.25">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row>
    <row r="697" spans="1:26" ht="12.75" customHeight="1" x14ac:dyDescent="0.25">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row>
    <row r="698" spans="1:26" ht="12.75" customHeight="1" x14ac:dyDescent="0.25">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row>
    <row r="699" spans="1:26" ht="12.75" customHeight="1" x14ac:dyDescent="0.25">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row>
    <row r="700" spans="1:26" ht="12.75" customHeight="1" x14ac:dyDescent="0.25">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row>
    <row r="701" spans="1:26" ht="12.75" customHeight="1" x14ac:dyDescent="0.25">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row>
    <row r="702" spans="1:26" ht="12.75" customHeight="1" x14ac:dyDescent="0.25">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row>
    <row r="703" spans="1:26" ht="12.75" customHeight="1" x14ac:dyDescent="0.25">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row>
    <row r="704" spans="1:26" ht="12.75" customHeight="1" x14ac:dyDescent="0.25">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row>
    <row r="705" spans="1:26" ht="12.75" customHeight="1" x14ac:dyDescent="0.25">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row>
    <row r="706" spans="1:26" ht="12.75" customHeight="1" x14ac:dyDescent="0.25">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row>
    <row r="707" spans="1:26" ht="12.75" customHeight="1" x14ac:dyDescent="0.25">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row>
    <row r="708" spans="1:26" ht="12.75" customHeight="1" x14ac:dyDescent="0.25">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row>
    <row r="709" spans="1:26" ht="12.75" customHeight="1" x14ac:dyDescent="0.25">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row>
    <row r="710" spans="1:26" ht="12.75" customHeight="1" x14ac:dyDescent="0.25">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row>
    <row r="711" spans="1:26" ht="12.75" customHeight="1" x14ac:dyDescent="0.25">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row>
    <row r="712" spans="1:26" ht="12.75" customHeight="1" x14ac:dyDescent="0.25">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row>
    <row r="713" spans="1:26" ht="12.75" customHeight="1" x14ac:dyDescent="0.25">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row>
    <row r="714" spans="1:26" ht="12.75" customHeight="1" x14ac:dyDescent="0.25">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row>
    <row r="715" spans="1:26" ht="12.75" customHeight="1" x14ac:dyDescent="0.25">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row>
    <row r="716" spans="1:26" ht="12.75" customHeight="1" x14ac:dyDescent="0.25">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row>
    <row r="717" spans="1:26" ht="12.75" customHeight="1" x14ac:dyDescent="0.25">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row>
    <row r="718" spans="1:26" ht="12.75" customHeight="1" x14ac:dyDescent="0.25">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row>
    <row r="719" spans="1:26" ht="12.75" customHeight="1" x14ac:dyDescent="0.25">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row>
    <row r="720" spans="1:26" ht="12.75" customHeight="1" x14ac:dyDescent="0.25">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row>
    <row r="721" spans="1:26" ht="12.75" customHeight="1" x14ac:dyDescent="0.25">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row>
    <row r="722" spans="1:26" ht="12.75" customHeight="1" x14ac:dyDescent="0.25">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row>
    <row r="723" spans="1:26" ht="12.75" customHeight="1" x14ac:dyDescent="0.25">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row>
    <row r="724" spans="1:26" ht="12.75" customHeight="1" x14ac:dyDescent="0.25">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row>
    <row r="725" spans="1:26" ht="12.75" customHeight="1" x14ac:dyDescent="0.25">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row>
    <row r="726" spans="1:26" ht="12.75" customHeight="1" x14ac:dyDescent="0.25">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row>
    <row r="727" spans="1:26" ht="12.75" customHeight="1" x14ac:dyDescent="0.25">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row>
    <row r="728" spans="1:26" ht="12.75" customHeight="1" x14ac:dyDescent="0.25">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row>
    <row r="729" spans="1:26" ht="12.75" customHeight="1" x14ac:dyDescent="0.25">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row>
    <row r="730" spans="1:26" ht="12.75" customHeight="1" x14ac:dyDescent="0.25">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row>
    <row r="731" spans="1:26" ht="12.75" customHeight="1" x14ac:dyDescent="0.25">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row>
    <row r="732" spans="1:26" ht="12.75" customHeight="1" x14ac:dyDescent="0.25">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row>
    <row r="733" spans="1:26" ht="12.75" customHeight="1" x14ac:dyDescent="0.25">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row>
    <row r="734" spans="1:26" ht="12.75" customHeight="1" x14ac:dyDescent="0.25">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row>
    <row r="735" spans="1:26" ht="12.75" customHeight="1" x14ac:dyDescent="0.25">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row>
    <row r="736" spans="1:26" ht="12.75" customHeight="1" x14ac:dyDescent="0.25">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row>
    <row r="737" spans="1:26" ht="12.75" customHeight="1" x14ac:dyDescent="0.25">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row>
    <row r="738" spans="1:26" ht="12.75" customHeight="1" x14ac:dyDescent="0.25">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row>
    <row r="739" spans="1:26" ht="12.75" customHeight="1" x14ac:dyDescent="0.25">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row>
    <row r="740" spans="1:26" ht="12.75" customHeight="1" x14ac:dyDescent="0.25">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row>
    <row r="741" spans="1:26" ht="12.75" customHeight="1" x14ac:dyDescent="0.25">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row>
    <row r="742" spans="1:26" ht="12.75" customHeight="1" x14ac:dyDescent="0.25">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row>
    <row r="743" spans="1:26" ht="12.75" customHeight="1" x14ac:dyDescent="0.25">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row>
    <row r="744" spans="1:26" ht="12.75" customHeight="1" x14ac:dyDescent="0.25">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row>
    <row r="745" spans="1:26" ht="12.75" customHeight="1" x14ac:dyDescent="0.25">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row>
    <row r="746" spans="1:26" ht="12.75" customHeight="1" x14ac:dyDescent="0.25">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row>
    <row r="747" spans="1:26" ht="12.75" customHeight="1" x14ac:dyDescent="0.25">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row>
    <row r="748" spans="1:26" ht="12.75" customHeight="1" x14ac:dyDescent="0.25">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row>
    <row r="749" spans="1:26" ht="12.75" customHeight="1" x14ac:dyDescent="0.25">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row>
    <row r="750" spans="1:26" ht="12.75" customHeight="1" x14ac:dyDescent="0.25">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row>
    <row r="751" spans="1:26" ht="12.75" customHeight="1" x14ac:dyDescent="0.25">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row>
    <row r="752" spans="1:26" ht="12.75" customHeight="1" x14ac:dyDescent="0.25">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row>
    <row r="753" spans="1:26" ht="12.75" customHeight="1" x14ac:dyDescent="0.25">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row>
    <row r="754" spans="1:26" ht="12.75" customHeight="1" x14ac:dyDescent="0.25">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row>
    <row r="755" spans="1:26" ht="12.75" customHeight="1" x14ac:dyDescent="0.25">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row>
    <row r="756" spans="1:26" ht="12.75" customHeight="1" x14ac:dyDescent="0.25">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row>
    <row r="757" spans="1:26" ht="12.75" customHeight="1" x14ac:dyDescent="0.25">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row>
    <row r="758" spans="1:26" ht="12.75" customHeight="1" x14ac:dyDescent="0.25">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row>
    <row r="759" spans="1:26" ht="12.75" customHeight="1" x14ac:dyDescent="0.25">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row>
    <row r="760" spans="1:26" ht="12.75" customHeight="1" x14ac:dyDescent="0.25">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row>
    <row r="761" spans="1:26" ht="12.75" customHeight="1" x14ac:dyDescent="0.25">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row>
    <row r="762" spans="1:26" ht="12.75" customHeight="1" x14ac:dyDescent="0.25">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row>
    <row r="763" spans="1:26" ht="12.75" customHeight="1" x14ac:dyDescent="0.25">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row>
    <row r="764" spans="1:26" ht="12.75" customHeight="1" x14ac:dyDescent="0.25">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row>
    <row r="765" spans="1:26" ht="12.75" customHeight="1" x14ac:dyDescent="0.25">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row>
    <row r="766" spans="1:26" ht="12.75" customHeight="1" x14ac:dyDescent="0.25">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row>
    <row r="767" spans="1:26" ht="12.75" customHeight="1" x14ac:dyDescent="0.25">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row>
    <row r="768" spans="1:26" ht="12.75" customHeight="1" x14ac:dyDescent="0.25">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row>
    <row r="769" spans="1:26" ht="12.75" customHeight="1" x14ac:dyDescent="0.25">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row>
    <row r="770" spans="1:26" ht="12.75" customHeight="1" x14ac:dyDescent="0.25">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row>
    <row r="771" spans="1:26" ht="12.75" customHeight="1" x14ac:dyDescent="0.25">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row>
    <row r="772" spans="1:26" ht="12.75" customHeight="1" x14ac:dyDescent="0.25">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row>
    <row r="773" spans="1:26" ht="12.75" customHeight="1" x14ac:dyDescent="0.25">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row>
    <row r="774" spans="1:26" ht="12.75" customHeight="1" x14ac:dyDescent="0.25">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row>
    <row r="775" spans="1:26" ht="12.75" customHeight="1" x14ac:dyDescent="0.25">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row>
    <row r="776" spans="1:26" ht="12.75" customHeight="1" x14ac:dyDescent="0.25">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row>
    <row r="777" spans="1:26" ht="12.75" customHeight="1" x14ac:dyDescent="0.25">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row>
    <row r="778" spans="1:26" ht="12.75" customHeight="1" x14ac:dyDescent="0.25">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row>
    <row r="779" spans="1:26" ht="12.75" customHeight="1" x14ac:dyDescent="0.25">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row>
    <row r="780" spans="1:26" ht="12.75" customHeight="1" x14ac:dyDescent="0.25">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row>
    <row r="781" spans="1:26" ht="12.75" customHeight="1" x14ac:dyDescent="0.25">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row>
    <row r="782" spans="1:26" ht="12.75" customHeight="1" x14ac:dyDescent="0.25">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row>
    <row r="783" spans="1:26" ht="12.75" customHeight="1" x14ac:dyDescent="0.25">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row>
    <row r="784" spans="1:26" ht="12.75" customHeight="1" x14ac:dyDescent="0.25">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row>
    <row r="785" spans="1:26" ht="12.75" customHeight="1" x14ac:dyDescent="0.25">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row>
    <row r="786" spans="1:26" ht="12.75" customHeight="1" x14ac:dyDescent="0.25">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row>
    <row r="787" spans="1:26" ht="12.75" customHeight="1" x14ac:dyDescent="0.25">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row>
    <row r="788" spans="1:26" ht="12.75" customHeight="1" x14ac:dyDescent="0.25">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row>
    <row r="789" spans="1:26" ht="12.75" customHeight="1" x14ac:dyDescent="0.25">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row>
    <row r="790" spans="1:26" ht="12.75" customHeight="1" x14ac:dyDescent="0.25">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row>
    <row r="791" spans="1:26" ht="12.75" customHeight="1" x14ac:dyDescent="0.25">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row>
    <row r="792" spans="1:26" ht="12.75" customHeight="1" x14ac:dyDescent="0.25">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row>
    <row r="793" spans="1:26" ht="12.75" customHeight="1" x14ac:dyDescent="0.25">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row>
    <row r="794" spans="1:26" ht="12.75" customHeight="1" x14ac:dyDescent="0.25">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row>
    <row r="795" spans="1:26" ht="12.75" customHeight="1" x14ac:dyDescent="0.25">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row>
    <row r="796" spans="1:26" ht="12.75" customHeight="1" x14ac:dyDescent="0.25">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row>
    <row r="797" spans="1:26" ht="12.75" customHeight="1" x14ac:dyDescent="0.25">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row>
    <row r="798" spans="1:26" ht="12.75" customHeight="1" x14ac:dyDescent="0.25">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row>
    <row r="799" spans="1:26" ht="12.75" customHeight="1" x14ac:dyDescent="0.25">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row>
    <row r="800" spans="1:26" ht="12.75" customHeight="1" x14ac:dyDescent="0.25">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row>
    <row r="801" spans="1:26" ht="12.75" customHeight="1" x14ac:dyDescent="0.25">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row>
    <row r="802" spans="1:26" ht="12.75" customHeight="1" x14ac:dyDescent="0.25">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row>
    <row r="803" spans="1:26" ht="12.75" customHeight="1" x14ac:dyDescent="0.25">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row>
    <row r="804" spans="1:26" ht="12.75" customHeight="1" x14ac:dyDescent="0.25">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row>
    <row r="805" spans="1:26" ht="12.75" customHeight="1" x14ac:dyDescent="0.25">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row>
    <row r="806" spans="1:26" ht="12.75" customHeight="1" x14ac:dyDescent="0.25">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row>
    <row r="807" spans="1:26" ht="12.75" customHeight="1" x14ac:dyDescent="0.25">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row>
    <row r="808" spans="1:26" ht="12.75" customHeight="1" x14ac:dyDescent="0.25">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row>
    <row r="809" spans="1:26" ht="12.75" customHeight="1" x14ac:dyDescent="0.25">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row>
    <row r="810" spans="1:26" ht="12.75" customHeight="1" x14ac:dyDescent="0.25">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row>
    <row r="811" spans="1:26" ht="12.75" customHeight="1" x14ac:dyDescent="0.25">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row>
    <row r="812" spans="1:26" ht="12.75" customHeight="1" x14ac:dyDescent="0.25">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row>
    <row r="813" spans="1:26" ht="12.75" customHeight="1" x14ac:dyDescent="0.25">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row>
    <row r="814" spans="1:26" ht="12.75" customHeight="1" x14ac:dyDescent="0.25">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row>
    <row r="815" spans="1:26" ht="12.75" customHeight="1" x14ac:dyDescent="0.25">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row>
    <row r="816" spans="1:26" ht="12.75" customHeight="1" x14ac:dyDescent="0.25">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row>
    <row r="817" spans="1:26" ht="12.75" customHeight="1" x14ac:dyDescent="0.25">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row>
    <row r="818" spans="1:26" ht="12.75" customHeight="1" x14ac:dyDescent="0.25">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row>
    <row r="819" spans="1:26" ht="12.75" customHeight="1" x14ac:dyDescent="0.25">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row>
    <row r="820" spans="1:26" ht="12.75" customHeight="1" x14ac:dyDescent="0.25">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row>
    <row r="821" spans="1:26" ht="12.75" customHeight="1" x14ac:dyDescent="0.25">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row>
    <row r="822" spans="1:26" ht="12.75" customHeight="1" x14ac:dyDescent="0.25">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row>
    <row r="823" spans="1:26" ht="12.75" customHeight="1" x14ac:dyDescent="0.25">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row>
    <row r="824" spans="1:26" ht="12.75" customHeight="1" x14ac:dyDescent="0.25">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row>
    <row r="825" spans="1:26" ht="12.75" customHeight="1" x14ac:dyDescent="0.25">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row>
    <row r="826" spans="1:26" ht="12.75" customHeight="1" x14ac:dyDescent="0.25">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row>
    <row r="827" spans="1:26" ht="12.75" customHeight="1" x14ac:dyDescent="0.25">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row>
    <row r="828" spans="1:26" ht="12.75" customHeight="1" x14ac:dyDescent="0.25">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row>
    <row r="829" spans="1:26" ht="12.75" customHeight="1" x14ac:dyDescent="0.25">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row>
    <row r="830" spans="1:26" ht="12.75" customHeight="1" x14ac:dyDescent="0.25">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row>
    <row r="831" spans="1:26" ht="12.75" customHeight="1" x14ac:dyDescent="0.25">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row>
    <row r="832" spans="1:26" ht="12.75" customHeight="1" x14ac:dyDescent="0.25">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row>
    <row r="833" spans="1:26" ht="12.75" customHeight="1" x14ac:dyDescent="0.25">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row>
    <row r="834" spans="1:26" ht="12.75" customHeight="1" x14ac:dyDescent="0.25">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row>
    <row r="835" spans="1:26" ht="12.75" customHeight="1" x14ac:dyDescent="0.25">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row>
    <row r="836" spans="1:26" ht="12.75" customHeight="1" x14ac:dyDescent="0.25">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row>
    <row r="837" spans="1:26" ht="12.75" customHeight="1" x14ac:dyDescent="0.25">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row>
    <row r="838" spans="1:26" ht="12.75" customHeight="1" x14ac:dyDescent="0.25">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row>
    <row r="839" spans="1:26" ht="12.75" customHeight="1" x14ac:dyDescent="0.25">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row>
    <row r="840" spans="1:26" ht="12.75" customHeight="1" x14ac:dyDescent="0.25">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row>
    <row r="841" spans="1:26" ht="12.75" customHeight="1" x14ac:dyDescent="0.25">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row>
    <row r="842" spans="1:26" ht="12.75" customHeight="1" x14ac:dyDescent="0.25">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row>
    <row r="843" spans="1:26" ht="12.75" customHeight="1" x14ac:dyDescent="0.25">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row>
    <row r="844" spans="1:26" ht="12.75" customHeight="1" x14ac:dyDescent="0.25">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row>
    <row r="845" spans="1:26" ht="12.75" customHeight="1" x14ac:dyDescent="0.25">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row>
    <row r="846" spans="1:26" ht="12.75" customHeight="1" x14ac:dyDescent="0.25">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row>
    <row r="847" spans="1:26" ht="12.75" customHeight="1" x14ac:dyDescent="0.25">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row>
    <row r="848" spans="1:26" ht="12.75" customHeight="1" x14ac:dyDescent="0.25">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row>
    <row r="849" spans="1:26" ht="12.75" customHeight="1" x14ac:dyDescent="0.25">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row>
    <row r="850" spans="1:26" ht="12.75" customHeight="1" x14ac:dyDescent="0.25">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row>
    <row r="851" spans="1:26" ht="12.75" customHeight="1" x14ac:dyDescent="0.25">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row>
    <row r="852" spans="1:26" ht="12.75" customHeight="1" x14ac:dyDescent="0.25">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row>
    <row r="853" spans="1:26" ht="12.75" customHeight="1" x14ac:dyDescent="0.25">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row>
    <row r="854" spans="1:26" ht="12.75" customHeight="1" x14ac:dyDescent="0.25">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row>
    <row r="855" spans="1:26" ht="12.75" customHeight="1" x14ac:dyDescent="0.25">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row>
    <row r="856" spans="1:26" ht="12.75" customHeight="1" x14ac:dyDescent="0.25">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row>
    <row r="857" spans="1:26" ht="12.75" customHeight="1" x14ac:dyDescent="0.25">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row>
    <row r="858" spans="1:26" ht="12.75" customHeight="1" x14ac:dyDescent="0.25">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row>
    <row r="859" spans="1:26" ht="12.75" customHeight="1" x14ac:dyDescent="0.25">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row>
    <row r="860" spans="1:26" ht="12.75" customHeight="1" x14ac:dyDescent="0.25">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row>
    <row r="861" spans="1:26" ht="12.75" customHeight="1" x14ac:dyDescent="0.25">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row>
    <row r="862" spans="1:26" ht="12.75" customHeight="1" x14ac:dyDescent="0.25">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row>
    <row r="863" spans="1:26" ht="12.75" customHeight="1" x14ac:dyDescent="0.25">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row>
    <row r="864" spans="1:26" ht="12.75" customHeight="1" x14ac:dyDescent="0.25">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row>
    <row r="865" spans="1:26" ht="12.75" customHeight="1" x14ac:dyDescent="0.25">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row>
    <row r="866" spans="1:26" ht="12.75" customHeight="1" x14ac:dyDescent="0.25">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row>
    <row r="867" spans="1:26" ht="12.75" customHeight="1" x14ac:dyDescent="0.25">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row>
    <row r="868" spans="1:26" ht="12.75" customHeight="1" x14ac:dyDescent="0.25">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row>
    <row r="869" spans="1:26" ht="12.75" customHeight="1" x14ac:dyDescent="0.25">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row>
    <row r="870" spans="1:26" ht="12.75" customHeight="1" x14ac:dyDescent="0.25">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row>
    <row r="871" spans="1:26" ht="12.75" customHeight="1" x14ac:dyDescent="0.25">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row>
    <row r="872" spans="1:26" ht="12.75" customHeight="1" x14ac:dyDescent="0.25">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row>
    <row r="873" spans="1:26" ht="12.75" customHeight="1" x14ac:dyDescent="0.25">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row>
    <row r="874" spans="1:26" ht="12.75" customHeight="1" x14ac:dyDescent="0.25">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row>
    <row r="875" spans="1:26" ht="12.75" customHeight="1" x14ac:dyDescent="0.25">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row>
    <row r="876" spans="1:26" ht="12.75" customHeight="1" x14ac:dyDescent="0.25">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row>
    <row r="877" spans="1:26" ht="12.75" customHeight="1" x14ac:dyDescent="0.25">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row>
    <row r="878" spans="1:26" ht="12.75" customHeight="1" x14ac:dyDescent="0.25">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row>
    <row r="879" spans="1:26" ht="12.75" customHeight="1" x14ac:dyDescent="0.25">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row>
    <row r="880" spans="1:26" ht="12.75" customHeight="1" x14ac:dyDescent="0.25">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row>
    <row r="881" spans="1:26" ht="12.75" customHeight="1" x14ac:dyDescent="0.25">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row>
    <row r="882" spans="1:26" ht="12.75" customHeight="1" x14ac:dyDescent="0.25">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row>
    <row r="883" spans="1:26" ht="12.75" customHeight="1" x14ac:dyDescent="0.25">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row>
    <row r="884" spans="1:26" ht="12.75" customHeight="1" x14ac:dyDescent="0.25">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row>
    <row r="885" spans="1:26" ht="12.75" customHeight="1" x14ac:dyDescent="0.25">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row>
    <row r="886" spans="1:26" ht="12.75" customHeight="1" x14ac:dyDescent="0.25">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row>
    <row r="887" spans="1:26" ht="12.75" customHeight="1" x14ac:dyDescent="0.25">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row>
    <row r="888" spans="1:26" ht="12.75" customHeight="1" x14ac:dyDescent="0.25">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row>
    <row r="889" spans="1:26" ht="12.75" customHeight="1" x14ac:dyDescent="0.25">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row>
    <row r="890" spans="1:26" ht="12.75" customHeight="1" x14ac:dyDescent="0.25">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row>
    <row r="891" spans="1:26" ht="12.75" customHeight="1" x14ac:dyDescent="0.25">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row>
    <row r="892" spans="1:26" ht="12.75" customHeight="1" x14ac:dyDescent="0.25">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row>
    <row r="893" spans="1:26" ht="12.75" customHeight="1" x14ac:dyDescent="0.25">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row>
    <row r="894" spans="1:26" ht="12.75" customHeight="1" x14ac:dyDescent="0.25">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row>
    <row r="895" spans="1:26" ht="12.75" customHeight="1" x14ac:dyDescent="0.25">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row>
    <row r="896" spans="1:26" ht="12.75" customHeight="1" x14ac:dyDescent="0.25">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row>
    <row r="897" spans="1:26" ht="12.75" customHeight="1" x14ac:dyDescent="0.25">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row>
    <row r="898" spans="1:26" ht="12.75" customHeight="1" x14ac:dyDescent="0.25">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row>
    <row r="899" spans="1:26" ht="12.75" customHeight="1" x14ac:dyDescent="0.25">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row>
    <row r="900" spans="1:26" ht="12.75" customHeight="1" x14ac:dyDescent="0.25">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row>
    <row r="901" spans="1:26" ht="12.75" customHeight="1" x14ac:dyDescent="0.25">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row>
    <row r="902" spans="1:26" ht="12.75" customHeight="1" x14ac:dyDescent="0.25">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row>
    <row r="903" spans="1:26" ht="12.75" customHeight="1" x14ac:dyDescent="0.25">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row>
    <row r="904" spans="1:26" ht="12.75" customHeight="1" x14ac:dyDescent="0.25">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row>
    <row r="905" spans="1:26" ht="12.75" customHeight="1" x14ac:dyDescent="0.25">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row>
    <row r="906" spans="1:26" ht="12.75" customHeight="1" x14ac:dyDescent="0.25">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row>
    <row r="907" spans="1:26" ht="12.75" customHeight="1" x14ac:dyDescent="0.25">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row>
    <row r="908" spans="1:26" ht="12.75" customHeight="1" x14ac:dyDescent="0.25">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row>
    <row r="909" spans="1:26" ht="12.75" customHeight="1" x14ac:dyDescent="0.25">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row>
    <row r="910" spans="1:26" ht="12.75" customHeight="1" x14ac:dyDescent="0.25">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row>
    <row r="911" spans="1:26" ht="12.75" customHeight="1" x14ac:dyDescent="0.25">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row>
    <row r="912" spans="1:26" ht="12.75" customHeight="1" x14ac:dyDescent="0.25">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row>
    <row r="913" spans="1:26" ht="12.75" customHeight="1" x14ac:dyDescent="0.25">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row>
    <row r="914" spans="1:26" ht="12.75" customHeight="1" x14ac:dyDescent="0.25">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row>
    <row r="915" spans="1:26" ht="12.75" customHeight="1" x14ac:dyDescent="0.25">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row>
    <row r="916" spans="1:26" ht="12.75" customHeight="1" x14ac:dyDescent="0.25">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row>
    <row r="917" spans="1:26" ht="12.75" customHeight="1" x14ac:dyDescent="0.25">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row>
    <row r="918" spans="1:26" ht="12.75" customHeight="1" x14ac:dyDescent="0.25">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row>
    <row r="919" spans="1:26" ht="12.75" customHeight="1" x14ac:dyDescent="0.25">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row>
    <row r="920" spans="1:26" ht="12.75" customHeight="1" x14ac:dyDescent="0.25">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row>
    <row r="921" spans="1:26" ht="12.75" customHeight="1" x14ac:dyDescent="0.25">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row>
    <row r="922" spans="1:26" ht="12.75" customHeight="1" x14ac:dyDescent="0.25">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row>
    <row r="923" spans="1:26" ht="12.75" customHeight="1" x14ac:dyDescent="0.25">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row>
    <row r="924" spans="1:26" ht="12.75" customHeight="1" x14ac:dyDescent="0.25">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row>
    <row r="925" spans="1:26" ht="12.75" customHeight="1" x14ac:dyDescent="0.25">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row>
    <row r="926" spans="1:26" ht="12.75" customHeight="1" x14ac:dyDescent="0.25">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row>
    <row r="927" spans="1:26" ht="12.75" customHeight="1" x14ac:dyDescent="0.25">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row>
    <row r="928" spans="1:26" ht="12.75" customHeight="1" x14ac:dyDescent="0.25">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row>
    <row r="929" spans="1:26" ht="12.75" customHeight="1" x14ac:dyDescent="0.25">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row>
    <row r="930" spans="1:26" ht="12.75" customHeight="1" x14ac:dyDescent="0.25">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row>
    <row r="931" spans="1:26" ht="12.75" customHeight="1" x14ac:dyDescent="0.25">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row>
    <row r="932" spans="1:26" ht="12.75" customHeight="1" x14ac:dyDescent="0.25">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row>
    <row r="933" spans="1:26" ht="12.75" customHeight="1" x14ac:dyDescent="0.25">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row>
    <row r="934" spans="1:26" ht="12.75" customHeight="1" x14ac:dyDescent="0.25">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row>
    <row r="935" spans="1:26" ht="12.75" customHeight="1" x14ac:dyDescent="0.25">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row>
    <row r="936" spans="1:26" ht="12.75" customHeight="1" x14ac:dyDescent="0.25">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row>
    <row r="937" spans="1:26" ht="12.75" customHeight="1" x14ac:dyDescent="0.25">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row>
    <row r="938" spans="1:26" ht="12.75" customHeight="1" x14ac:dyDescent="0.25">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row>
    <row r="939" spans="1:26" ht="12.75" customHeight="1" x14ac:dyDescent="0.25">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row>
    <row r="940" spans="1:26" ht="12.75" customHeight="1" x14ac:dyDescent="0.25">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row>
    <row r="941" spans="1:26" ht="12.75" customHeight="1" x14ac:dyDescent="0.25">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row>
    <row r="942" spans="1:26" ht="12.75" customHeight="1" x14ac:dyDescent="0.25">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row>
    <row r="943" spans="1:26" ht="12.75" customHeight="1" x14ac:dyDescent="0.25">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row>
    <row r="944" spans="1:26" ht="12.75" customHeight="1" x14ac:dyDescent="0.25">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row>
    <row r="945" spans="1:26" ht="12.75" customHeight="1" x14ac:dyDescent="0.25">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row>
    <row r="946" spans="1:26" ht="12.75" customHeight="1" x14ac:dyDescent="0.25">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row>
    <row r="947" spans="1:26" ht="12.75" customHeight="1" x14ac:dyDescent="0.25">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row>
    <row r="948" spans="1:26" ht="12.75" customHeight="1" x14ac:dyDescent="0.25">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row>
    <row r="949" spans="1:26" ht="12.75" customHeight="1" x14ac:dyDescent="0.25">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row>
    <row r="950" spans="1:26" ht="12.75" customHeight="1" x14ac:dyDescent="0.25">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row>
    <row r="951" spans="1:26" ht="12.75" customHeight="1" x14ac:dyDescent="0.25">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row>
    <row r="952" spans="1:26" ht="12.75" customHeight="1" x14ac:dyDescent="0.25">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row>
    <row r="953" spans="1:26" ht="12.75" customHeight="1" x14ac:dyDescent="0.25">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row>
    <row r="954" spans="1:26" ht="12.75" customHeight="1" x14ac:dyDescent="0.25">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row>
    <row r="955" spans="1:26" ht="12.75" customHeight="1" x14ac:dyDescent="0.25">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row>
    <row r="956" spans="1:26" ht="12.75" customHeight="1" x14ac:dyDescent="0.25">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row>
    <row r="957" spans="1:26" ht="12.75" customHeight="1" x14ac:dyDescent="0.25">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row>
    <row r="958" spans="1:26" ht="12.75" customHeight="1" x14ac:dyDescent="0.25">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row>
    <row r="959" spans="1:26" ht="12.75" customHeight="1" x14ac:dyDescent="0.25">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row>
    <row r="960" spans="1:26" ht="12.75" customHeight="1" x14ac:dyDescent="0.25">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row>
    <row r="961" spans="1:26" ht="12.75" customHeight="1" x14ac:dyDescent="0.25">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row>
    <row r="962" spans="1:26" ht="12.75" customHeight="1" x14ac:dyDescent="0.25">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row>
    <row r="963" spans="1:26" ht="12.75" customHeight="1" x14ac:dyDescent="0.25">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row>
    <row r="964" spans="1:26" ht="12.75" customHeight="1" x14ac:dyDescent="0.25">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row>
    <row r="965" spans="1:26" ht="12.75" customHeight="1" x14ac:dyDescent="0.25">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row>
    <row r="966" spans="1:26" ht="12.75" customHeight="1" x14ac:dyDescent="0.25">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row>
    <row r="967" spans="1:26" ht="12.75" customHeight="1" x14ac:dyDescent="0.25">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row>
    <row r="968" spans="1:26" ht="12.75" customHeight="1" x14ac:dyDescent="0.25">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row>
    <row r="969" spans="1:26" ht="12.75" customHeight="1" x14ac:dyDescent="0.25">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row>
    <row r="970" spans="1:26" ht="12.75" customHeight="1" x14ac:dyDescent="0.25">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row>
    <row r="971" spans="1:26" ht="12.75" customHeight="1" x14ac:dyDescent="0.25">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row>
    <row r="972" spans="1:26" ht="12.75" customHeight="1" x14ac:dyDescent="0.25">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row>
    <row r="973" spans="1:26" ht="12.75" customHeight="1" x14ac:dyDescent="0.25">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row>
    <row r="974" spans="1:26" ht="12.75" customHeight="1" x14ac:dyDescent="0.25">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row>
    <row r="975" spans="1:26" ht="12.75" customHeight="1" x14ac:dyDescent="0.25">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row>
    <row r="976" spans="1:26" ht="12.75" customHeight="1" x14ac:dyDescent="0.25">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row>
    <row r="977" spans="1:26" ht="12.75" customHeight="1" x14ac:dyDescent="0.25">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row>
    <row r="978" spans="1:26" ht="12.75" customHeight="1" x14ac:dyDescent="0.25">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row>
    <row r="979" spans="1:26" ht="12.75" customHeight="1" x14ac:dyDescent="0.25">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row>
    <row r="980" spans="1:26" ht="12.75" customHeight="1" x14ac:dyDescent="0.25">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row>
    <row r="981" spans="1:26" ht="12.75" customHeight="1" x14ac:dyDescent="0.25">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row>
    <row r="982" spans="1:26" ht="12.75" customHeight="1" x14ac:dyDescent="0.25">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row>
    <row r="983" spans="1:26" ht="12.75" customHeight="1" x14ac:dyDescent="0.25">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row>
    <row r="984" spans="1:26" ht="12.75" customHeight="1" x14ac:dyDescent="0.25">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row>
    <row r="985" spans="1:26" ht="12.75" customHeight="1" x14ac:dyDescent="0.25">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row>
    <row r="986" spans="1:26" ht="12.75" customHeight="1" x14ac:dyDescent="0.25">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row>
    <row r="987" spans="1:26" ht="12.75" customHeight="1" x14ac:dyDescent="0.25">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row>
    <row r="988" spans="1:26" ht="12.75" customHeight="1" x14ac:dyDescent="0.25">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row>
    <row r="989" spans="1:26" ht="12.75" customHeight="1" x14ac:dyDescent="0.25">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row>
    <row r="990" spans="1:26" ht="12.75" customHeight="1" x14ac:dyDescent="0.25">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row>
    <row r="991" spans="1:26" ht="12.75" customHeight="1" x14ac:dyDescent="0.25">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row>
    <row r="992" spans="1:26" ht="12.75" customHeight="1" x14ac:dyDescent="0.25">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row>
    <row r="993" spans="1:26" ht="12.75" customHeight="1" x14ac:dyDescent="0.25">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row>
    <row r="994" spans="1:26" ht="12.75" customHeight="1" x14ac:dyDescent="0.25">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row>
    <row r="995" spans="1:26" ht="12.75" customHeight="1" x14ac:dyDescent="0.25">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row>
    <row r="996" spans="1:26" ht="12.75" customHeight="1" x14ac:dyDescent="0.25">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row>
    <row r="997" spans="1:26" ht="12.75" customHeight="1" x14ac:dyDescent="0.25">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row>
    <row r="998" spans="1:26" ht="12.75" customHeight="1" x14ac:dyDescent="0.25">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row>
    <row r="999" spans="1:26" ht="12.75" customHeight="1" x14ac:dyDescent="0.25">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row>
    <row r="1000" spans="1:26" ht="12.75" customHeight="1" x14ac:dyDescent="0.25">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row>
  </sheetData>
  <sheetProtection password="D5F3" sheet="1" objects="1" scenarios="1" selectLockedCells="1" selectUnlockedCells="1"/>
  <mergeCells count="2">
    <mergeCell ref="B7:I7"/>
    <mergeCell ref="B9:I9"/>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67586" r:id="rId3" name="Bt1IPCC">
          <controlPr defaultSize="0" autoLine="0" r:id="rId4">
            <anchor moveWithCells="1">
              <from>
                <xdr:col>8</xdr:col>
                <xdr:colOff>30480</xdr:colOff>
                <xdr:row>8</xdr:row>
                <xdr:rowOff>411480</xdr:rowOff>
              </from>
              <to>
                <xdr:col>9</xdr:col>
                <xdr:colOff>381000</xdr:colOff>
                <xdr:row>10</xdr:row>
                <xdr:rowOff>22860</xdr:rowOff>
              </to>
            </anchor>
          </controlPr>
        </control>
      </mc:Choice>
      <mc:Fallback>
        <control shapeId="67586" r:id="rId3" name="Bt1IPCC"/>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31"/>
  <dimension ref="B2:D26"/>
  <sheetViews>
    <sheetView zoomScaleNormal="100" workbookViewId="0">
      <selection activeCell="B9" sqref="B9"/>
    </sheetView>
  </sheetViews>
  <sheetFormatPr defaultRowHeight="13.2" x14ac:dyDescent="0.25"/>
  <cols>
    <col min="2" max="2" width="119.44140625" customWidth="1"/>
  </cols>
  <sheetData>
    <row r="2" spans="2:4" ht="36" customHeight="1" x14ac:dyDescent="0.25"/>
    <row r="3" spans="2:4" ht="31.2" x14ac:dyDescent="0.25">
      <c r="B3" s="619" t="s">
        <v>348</v>
      </c>
      <c r="C3" s="620" t="s">
        <v>360</v>
      </c>
    </row>
    <row r="4" spans="2:4" ht="31.2" x14ac:dyDescent="0.25">
      <c r="B4" s="619" t="s">
        <v>349</v>
      </c>
      <c r="C4" s="620" t="s">
        <v>360</v>
      </c>
    </row>
    <row r="5" spans="2:4" ht="31.2" x14ac:dyDescent="0.25">
      <c r="B5" s="619" t="s">
        <v>350</v>
      </c>
      <c r="C5" s="620" t="s">
        <v>360</v>
      </c>
    </row>
    <row r="6" spans="2:4" ht="15.6" x14ac:dyDescent="0.25">
      <c r="B6" s="619" t="s">
        <v>351</v>
      </c>
      <c r="C6" s="620" t="s">
        <v>360</v>
      </c>
      <c r="D6" s="620" t="s">
        <v>361</v>
      </c>
    </row>
    <row r="7" spans="2:4" ht="15.6" x14ac:dyDescent="0.25">
      <c r="B7" s="619" t="s">
        <v>352</v>
      </c>
      <c r="C7" s="620" t="s">
        <v>360</v>
      </c>
    </row>
    <row r="8" spans="2:4" ht="31.2" x14ac:dyDescent="0.25">
      <c r="B8" s="619" t="s">
        <v>353</v>
      </c>
    </row>
    <row r="9" spans="2:4" ht="15.6" x14ac:dyDescent="0.25">
      <c r="B9" s="619" t="s">
        <v>354</v>
      </c>
    </row>
    <row r="10" spans="2:4" ht="15.6" x14ac:dyDescent="0.25">
      <c r="B10" s="619" t="s">
        <v>355</v>
      </c>
    </row>
    <row r="11" spans="2:4" ht="15.6" x14ac:dyDescent="0.25">
      <c r="B11" s="619" t="s">
        <v>356</v>
      </c>
    </row>
    <row r="12" spans="2:4" ht="15.6" x14ac:dyDescent="0.25">
      <c r="B12" s="619" t="s">
        <v>357</v>
      </c>
    </row>
    <row r="13" spans="2:4" ht="15.6" x14ac:dyDescent="0.25">
      <c r="B13" s="619" t="s">
        <v>358</v>
      </c>
    </row>
    <row r="14" spans="2:4" ht="46.8" x14ac:dyDescent="0.25">
      <c r="B14" s="619" t="s">
        <v>359</v>
      </c>
    </row>
    <row r="15" spans="2:4" ht="21.75" customHeight="1" x14ac:dyDescent="0.25"/>
    <row r="16" spans="2:4" ht="21.75" customHeight="1" x14ac:dyDescent="0.25"/>
    <row r="17" ht="21.75" customHeight="1" x14ac:dyDescent="0.25"/>
    <row r="18" ht="21.75" customHeight="1" x14ac:dyDescent="0.25"/>
    <row r="19" ht="21.75" customHeight="1" x14ac:dyDescent="0.25"/>
    <row r="20" ht="21.75" customHeight="1" x14ac:dyDescent="0.25"/>
    <row r="21" ht="21.75" customHeight="1" x14ac:dyDescent="0.25"/>
    <row r="22" ht="21.75" customHeight="1" x14ac:dyDescent="0.25"/>
    <row r="23" ht="21.75" customHeight="1" x14ac:dyDescent="0.25"/>
    <row r="24" ht="21.75" customHeight="1" x14ac:dyDescent="0.25"/>
    <row r="25" ht="21.75" customHeight="1" x14ac:dyDescent="0.25"/>
    <row r="26" ht="21.75" customHeight="1" x14ac:dyDescent="0.25"/>
  </sheetData>
  <pageMargins left="0.511811024" right="0.511811024" top="0.78740157499999996" bottom="0.78740157499999996" header="0.31496062000000002" footer="0.31496062000000002"/>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2">
    <tabColor rgb="FFFFFF00"/>
  </sheetPr>
  <dimension ref="A1:Z1000"/>
  <sheetViews>
    <sheetView showGridLines="0" workbookViewId="0">
      <pane xSplit="2" ySplit="8" topLeftCell="D9" activePane="bottomRight" state="frozen"/>
      <selection pane="topRight" activeCell="C1" sqref="C1"/>
      <selection pane="bottomLeft" activeCell="A9" sqref="A9"/>
      <selection pane="bottomRight" activeCell="D17" sqref="D17"/>
    </sheetView>
  </sheetViews>
  <sheetFormatPr defaultColWidth="14.44140625" defaultRowHeight="15" customHeight="1" x14ac:dyDescent="0.25"/>
  <cols>
    <col min="1" max="1" width="2.5546875" customWidth="1"/>
    <col min="2" max="2" width="37.88671875" customWidth="1"/>
    <col min="3" max="5" width="10.5546875" customWidth="1"/>
    <col min="6" max="6" width="23.5546875" customWidth="1"/>
    <col min="7" max="7" width="95.44140625" customWidth="1"/>
    <col min="8" max="8" width="11.44140625" customWidth="1"/>
    <col min="9" max="9" width="4.109375" customWidth="1"/>
    <col min="10" max="10" width="5" customWidth="1"/>
    <col min="11" max="11" width="9.44140625" customWidth="1"/>
    <col min="12" max="12" width="38" customWidth="1"/>
    <col min="13" max="13" width="9.44140625" customWidth="1"/>
    <col min="14" max="23" width="11.44140625" customWidth="1"/>
    <col min="24" max="26" width="8" customWidth="1"/>
  </cols>
  <sheetData>
    <row r="1" spans="1:13" ht="13.5" customHeight="1" x14ac:dyDescent="0.25"/>
    <row r="2" spans="1:13" ht="16.5" customHeight="1" x14ac:dyDescent="0.3">
      <c r="B2" s="1" t="s">
        <v>0</v>
      </c>
      <c r="C2" s="2" t="s">
        <v>1</v>
      </c>
      <c r="D2" s="808" t="s">
        <v>2</v>
      </c>
      <c r="E2" s="809"/>
      <c r="F2" s="810"/>
    </row>
    <row r="3" spans="1:13" ht="16.5" customHeight="1" x14ac:dyDescent="0.3">
      <c r="B3" s="1"/>
      <c r="C3" s="2" t="s">
        <v>3</v>
      </c>
      <c r="D3" s="808"/>
      <c r="E3" s="809"/>
      <c r="F3" s="810"/>
    </row>
    <row r="4" spans="1:13" ht="12.75" customHeight="1" x14ac:dyDescent="0.25">
      <c r="B4" s="3" t="s">
        <v>4</v>
      </c>
    </row>
    <row r="5" spans="1:13" ht="12.75" customHeight="1" x14ac:dyDescent="0.25">
      <c r="B5" s="3" t="s">
        <v>5</v>
      </c>
    </row>
    <row r="6" spans="1:13" ht="13.5" customHeight="1" x14ac:dyDescent="0.25">
      <c r="B6" s="3"/>
    </row>
    <row r="7" spans="1:13" ht="12.75" customHeight="1" x14ac:dyDescent="0.25">
      <c r="A7" s="4"/>
      <c r="C7" s="804" t="s">
        <v>6</v>
      </c>
      <c r="D7" s="805"/>
      <c r="E7" s="806" t="s">
        <v>7</v>
      </c>
      <c r="F7" s="807"/>
    </row>
    <row r="8" spans="1:13" ht="13.5" customHeight="1" x14ac:dyDescent="0.25">
      <c r="C8" s="5"/>
      <c r="D8" s="6"/>
      <c r="E8" s="7" t="s">
        <v>8</v>
      </c>
      <c r="F8" s="8" t="s">
        <v>9</v>
      </c>
      <c r="G8" s="9" t="s">
        <v>10</v>
      </c>
    </row>
    <row r="9" spans="1:13" ht="13.5" customHeight="1" x14ac:dyDescent="0.25">
      <c r="B9" s="10" t="s">
        <v>11</v>
      </c>
      <c r="C9" s="11"/>
      <c r="D9" s="12">
        <v>1950</v>
      </c>
      <c r="E9" s="570"/>
      <c r="F9" s="14"/>
    </row>
    <row r="10" spans="1:13" ht="13.5" customHeight="1" x14ac:dyDescent="0.25">
      <c r="B10" s="15"/>
      <c r="C10" s="16"/>
      <c r="D10" s="17"/>
      <c r="E10" s="18"/>
      <c r="F10" s="17"/>
      <c r="L10" t="s">
        <v>12</v>
      </c>
    </row>
    <row r="11" spans="1:13" ht="13.5" customHeight="1" x14ac:dyDescent="0.25">
      <c r="B11" s="10" t="s">
        <v>13</v>
      </c>
      <c r="C11" s="19"/>
      <c r="D11" s="20"/>
      <c r="E11" s="21"/>
      <c r="F11" s="22"/>
    </row>
    <row r="12" spans="1:13" ht="13.5" customHeight="1" x14ac:dyDescent="0.25">
      <c r="B12" s="10" t="s">
        <v>14</v>
      </c>
      <c r="C12" s="23" t="s">
        <v>15</v>
      </c>
      <c r="D12" s="24" t="s">
        <v>16</v>
      </c>
      <c r="E12" s="25"/>
      <c r="F12" s="26"/>
      <c r="L12" t="s">
        <v>17</v>
      </c>
    </row>
    <row r="13" spans="1:13" ht="12.75" customHeight="1" x14ac:dyDescent="0.25">
      <c r="B13" s="505" t="str">
        <f>IF(Select2=1,"Food waste","Bulk MSW")</f>
        <v>Food waste</v>
      </c>
      <c r="C13" s="28" t="str">
        <f t="array" ref="C13">INDEX(DOC_table,IF(Select2=1,1,9),2)</f>
        <v>0.08-0.20</v>
      </c>
      <c r="D13" s="29">
        <f t="array" ref="D13">IF(Select2=1,INDEX(DOC_table,1,1),INDEX(Regional_data,Select3,12))</f>
        <v>0.15</v>
      </c>
      <c r="E13" s="518"/>
      <c r="F13" s="30"/>
      <c r="G13" s="31" t="str">
        <f>IF(Select2=1,"May include garden waste provided that a suitable value of DOC is used","")</f>
        <v>May include garden waste provided that a suitable value of DOC is used</v>
      </c>
      <c r="L13" s="32" t="s">
        <v>18</v>
      </c>
      <c r="M13" s="32">
        <f>IF(Select2=1,E13,0)</f>
        <v>0</v>
      </c>
    </row>
    <row r="14" spans="1:13" ht="12.75" customHeight="1" x14ac:dyDescent="0.25">
      <c r="B14" s="505" t="str">
        <f>IF(Select2=1,"Garden","Industrial waste")</f>
        <v>Garden</v>
      </c>
      <c r="C14" s="28" t="str">
        <f t="array" ref="C14">INDEX(DOC_table,IF(Select2=1,2,10),2)</f>
        <v>0.18-0.22</v>
      </c>
      <c r="D14" s="29">
        <f t="array" ref="D14">INDEX(DOC_table,IF(Select2=1,2,10),1)</f>
        <v>0.2</v>
      </c>
      <c r="E14" s="33"/>
      <c r="F14" s="34"/>
      <c r="G14" s="31" t="str">
        <f>IF(Select2=1,"Garden (yard) and park waste and other moderately fast degrading waste","The composition of industrial waste will vary significantly by country. This DOC value should match the amounts entered (see guidelines).")</f>
        <v>Garden (yard) and park waste and other moderately fast degrading waste</v>
      </c>
      <c r="L14" s="27" t="s">
        <v>19</v>
      </c>
      <c r="M14" s="35">
        <f>IF(Select2=1,E14,E50)</f>
        <v>0</v>
      </c>
    </row>
    <row r="15" spans="1:13" ht="12.75" customHeight="1" x14ac:dyDescent="0.25">
      <c r="B15" s="506" t="str">
        <f>IF(Select2=1,"Paper","Sewage sludge")</f>
        <v>Paper</v>
      </c>
      <c r="C15" s="28" t="str">
        <f t="array" ref="C15">INDEX(DOC_table,IF(Select2=1,3,7),2)</f>
        <v>0.36-0.45</v>
      </c>
      <c r="D15" s="29">
        <f t="array" ref="D15">INDEX(DOC_table,IF(Select2=1,3,7),1)</f>
        <v>0.4</v>
      </c>
      <c r="E15" s="33"/>
      <c r="F15" s="34"/>
      <c r="G15" s="3"/>
      <c r="L15" s="35" t="s">
        <v>20</v>
      </c>
      <c r="M15" s="35">
        <f>IF(Select2=1,E15,E51)</f>
        <v>0</v>
      </c>
    </row>
    <row r="16" spans="1:13" ht="12.75" customHeight="1" x14ac:dyDescent="0.25">
      <c r="B16" s="506" t="str">
        <f>IF(Select2=1,"Wood and straw","")</f>
        <v>Wood and straw</v>
      </c>
      <c r="C16" s="36" t="str">
        <f t="array" ref="C16">IF(Select2=1,INDEX(DOC_table,4,2),"")</f>
        <v>0.39-0.46</v>
      </c>
      <c r="D16" s="37">
        <f t="array" ref="D16">IF(Select2=1,INDEX(DOC_table,4,1),"")</f>
        <v>0.43</v>
      </c>
      <c r="E16" s="33"/>
      <c r="F16" s="34"/>
      <c r="G16" s="3"/>
      <c r="L16" s="35" t="s">
        <v>21</v>
      </c>
      <c r="M16" s="35">
        <f>IF(Select2=1,E16,E52)</f>
        <v>0</v>
      </c>
    </row>
    <row r="17" spans="2:13" ht="12.75" customHeight="1" x14ac:dyDescent="0.25">
      <c r="B17" s="506" t="str">
        <f>IF(Select2=1,"Textiles","")</f>
        <v>Textiles</v>
      </c>
      <c r="C17" s="36" t="str">
        <f t="array" ref="C17">IF(Select2=1,INDEX(DOC_table,5,2),"")</f>
        <v>0.20-0.40</v>
      </c>
      <c r="D17" s="37">
        <f t="array" ref="D17">IF(Select2=1,INDEX(DOC_table,5,1),"")</f>
        <v>0.24</v>
      </c>
      <c r="E17" s="33"/>
      <c r="F17" s="34"/>
      <c r="G17" s="31" t="str">
        <f>IF(Select2=1,"Natural textiles such as wool and cotton. The default DOC value assumes 40% of textiles are synthetic materials that do not contain DOC","")</f>
        <v>Natural textiles such as wool and cotton. The default DOC value assumes 40% of textiles are synthetic materials that do not contain DOC</v>
      </c>
      <c r="L17" s="35" t="s">
        <v>22</v>
      </c>
      <c r="M17" s="35">
        <f>IF(Select2=1,E17,0)</f>
        <v>0</v>
      </c>
    </row>
    <row r="18" spans="2:13" ht="12.75" customHeight="1" x14ac:dyDescent="0.25">
      <c r="B18" s="507" t="str">
        <f>IF(Select2=1,"Disposable nappies","")</f>
        <v>Disposable nappies</v>
      </c>
      <c r="C18" s="39" t="str">
        <f t="array" ref="C18">IF(Select2=1,INDEX(DOC_table,6,2),"")</f>
        <v>0.18-0.32</v>
      </c>
      <c r="D18" s="40">
        <f t="array" ref="D18">IF(Select2=1,INDEX(DOC_table,6,1),"")</f>
        <v>0.24</v>
      </c>
      <c r="E18" s="33"/>
      <c r="F18" s="34"/>
      <c r="G18" s="3"/>
      <c r="L18" s="38" t="s">
        <v>23</v>
      </c>
      <c r="M18" s="35">
        <f>IF(Select2=1,E18,0)</f>
        <v>0</v>
      </c>
    </row>
    <row r="19" spans="2:13" ht="12.75" customHeight="1" x14ac:dyDescent="0.25">
      <c r="B19" s="507" t="str">
        <f>IF(Select2=1,"Sewage sludge","")</f>
        <v>Sewage sludge</v>
      </c>
      <c r="C19" s="39" t="str">
        <f t="array" ref="C19">IF(Select2=1,INDEX(DOC_table,7,2),"")</f>
        <v>0.04-0.05</v>
      </c>
      <c r="D19" s="40">
        <f t="array" ref="D19">IF(Select2=1,INDEX(DOC_table,7,1),"")</f>
        <v>0.05</v>
      </c>
      <c r="E19" s="33"/>
      <c r="F19" s="34"/>
      <c r="G19" s="3"/>
      <c r="L19" s="38" t="s">
        <v>24</v>
      </c>
      <c r="M19" s="35">
        <f>IF(Select2=1,E19,E15)</f>
        <v>0</v>
      </c>
    </row>
    <row r="20" spans="2:13" ht="12.75" customHeight="1" x14ac:dyDescent="0.25">
      <c r="B20" s="507"/>
      <c r="C20" s="41"/>
      <c r="D20" s="40" t="s">
        <v>25</v>
      </c>
      <c r="E20" s="33"/>
      <c r="F20" s="34"/>
      <c r="G20" s="3"/>
      <c r="L20" s="38" t="s">
        <v>26</v>
      </c>
      <c r="M20" s="35">
        <f>IF(Select2=1,0,E13)</f>
        <v>0</v>
      </c>
    </row>
    <row r="21" spans="2:13" ht="13.5" customHeight="1" x14ac:dyDescent="0.25">
      <c r="B21" s="508" t="str">
        <f>IF(Select2=1,"Industrial waste","")</f>
        <v>Industrial waste</v>
      </c>
      <c r="C21" s="43" t="str">
        <f t="array" ref="C21">IF(Select2=1,INDEX(DOC_table,10,2),"")</f>
        <v>0-0.54</v>
      </c>
      <c r="D21" s="44">
        <f t="array" ref="D21">IF(Select2=1,INDEX(DOC_table,10,1),"")</f>
        <v>0.15</v>
      </c>
      <c r="E21" s="45"/>
      <c r="F21" s="46"/>
      <c r="G21" s="31" t="str">
        <f>IF(Select2=1,"The composition of industrial waste will vary significantly by country. This DOC value should match the amounts entered (see Guidelines).","")</f>
        <v>The composition of industrial waste will vary significantly by country. This DOC value should match the amounts entered (see Guidelines).</v>
      </c>
      <c r="L21" s="42" t="s">
        <v>27</v>
      </c>
      <c r="M21" s="42">
        <f>IF(Select2=1,E21,E$14)</f>
        <v>0</v>
      </c>
    </row>
    <row r="22" spans="2:13" ht="13.5" customHeight="1" x14ac:dyDescent="0.25">
      <c r="B22" s="15"/>
      <c r="C22" s="16"/>
      <c r="D22" s="17"/>
      <c r="E22" s="3"/>
      <c r="F22" s="15"/>
      <c r="G22" s="3"/>
    </row>
    <row r="23" spans="2:13" ht="13.5" customHeight="1" x14ac:dyDescent="0.25">
      <c r="B23" s="10" t="s">
        <v>28</v>
      </c>
      <c r="C23" s="47"/>
      <c r="D23" s="48">
        <v>0.5</v>
      </c>
      <c r="E23" s="49"/>
      <c r="F23" s="50"/>
      <c r="G23" s="3"/>
    </row>
    <row r="24" spans="2:13" ht="13.5" customHeight="1" x14ac:dyDescent="0.25">
      <c r="B24" s="15"/>
      <c r="C24" s="16"/>
      <c r="D24" s="17"/>
      <c r="E24" s="3"/>
      <c r="F24" s="15"/>
      <c r="G24" s="3"/>
    </row>
    <row r="25" spans="2:13" ht="13.5" customHeight="1" x14ac:dyDescent="0.25">
      <c r="B25" s="10" t="s">
        <v>29</v>
      </c>
      <c r="C25" s="19"/>
      <c r="D25" s="20"/>
      <c r="E25" s="51"/>
      <c r="F25" s="52"/>
      <c r="G25" s="3"/>
    </row>
    <row r="26" spans="2:13" ht="13.2" x14ac:dyDescent="0.25">
      <c r="B26" s="53" t="s">
        <v>30</v>
      </c>
      <c r="C26" s="54" t="s">
        <v>15</v>
      </c>
      <c r="D26" s="55" t="s">
        <v>16</v>
      </c>
      <c r="E26" s="56"/>
      <c r="F26" s="57"/>
      <c r="G26" s="3"/>
      <c r="L26" t="s">
        <v>31</v>
      </c>
    </row>
    <row r="27" spans="2:13" ht="12.75" customHeight="1" x14ac:dyDescent="0.25">
      <c r="B27" s="27" t="str">
        <f>IF(Select2=1,"Food waste","Bulk MSW")</f>
        <v>Food waste</v>
      </c>
      <c r="C27" s="58" t="str">
        <f t="array" ref="C27">INDEX(half_life,IF(Select2=1,4,5),selected*2)</f>
        <v>0.07–0.1</v>
      </c>
      <c r="D27" s="59">
        <f t="array" ref="D27">INDEX(half_life,IF(Select2=1,4,5),selected*2-1)</f>
        <v>8.5000000000000006E-2</v>
      </c>
      <c r="E27" s="60"/>
      <c r="F27" s="30"/>
      <c r="G27" s="31" t="str">
        <f>IF(Select2=1,"May include garden waste provided that a suitable value of DOC is used","")</f>
        <v>May include garden waste provided that a suitable value of DOC is used</v>
      </c>
      <c r="L27" s="32" t="s">
        <v>18</v>
      </c>
      <c r="M27" s="32">
        <f t="shared" ref="M27:M32" si="0">IF(Select2=1,E27,E$27)</f>
        <v>0</v>
      </c>
    </row>
    <row r="28" spans="2:13" ht="12.75" customHeight="1" x14ac:dyDescent="0.25">
      <c r="B28" s="27" t="str">
        <f>IF(Select2=1,"Garden","Industrial waste")</f>
        <v>Garden</v>
      </c>
      <c r="C28" s="28" t="str">
        <f t="array" ref="C28">INDEX(half_life,IF(Select2=1,3,5),selected*2)</f>
        <v>0.05–0.08</v>
      </c>
      <c r="D28" s="29">
        <f t="array" ref="D28">INDEX(half_life,IF(Select2=1,3,5),selected*2-1)</f>
        <v>6.5000000000000002E-2</v>
      </c>
      <c r="E28" s="61"/>
      <c r="F28" s="62"/>
      <c r="G28" s="31" t="str">
        <f>IF(Select2=1,"Garden (yard) and park waste and other moderately fast degrading waste","The composition of industrial waste will vary significantly by country. This DOC value should match the amounts entered (see guidelines).")</f>
        <v>Garden (yard) and park waste and other moderately fast degrading waste</v>
      </c>
      <c r="L28" s="27" t="s">
        <v>19</v>
      </c>
      <c r="M28" s="35">
        <f t="shared" si="0"/>
        <v>0</v>
      </c>
    </row>
    <row r="29" spans="2:13" ht="12.75" customHeight="1" x14ac:dyDescent="0.25">
      <c r="B29" s="35" t="str">
        <f>IF(Select2=1,"Paper","Sewage sludge")</f>
        <v>Paper</v>
      </c>
      <c r="C29" s="28" t="str">
        <f t="array" ref="C29">INDEX(half_life,IF(Select2=1,1,4),selected*2)</f>
        <v>0.04–0.06</v>
      </c>
      <c r="D29" s="29">
        <f t="array" ref="D29">INDEX(half_life,IF(Select2=1,1,4),selected*2-1)</f>
        <v>4.4999999999999998E-2</v>
      </c>
      <c r="E29" s="61"/>
      <c r="F29" s="62"/>
      <c r="G29" s="3"/>
      <c r="L29" s="35" t="s">
        <v>20</v>
      </c>
      <c r="M29" s="35">
        <f t="shared" si="0"/>
        <v>0</v>
      </c>
    </row>
    <row r="30" spans="2:13" ht="12.75" customHeight="1" x14ac:dyDescent="0.25">
      <c r="B30" s="35" t="str">
        <f>IF(Select2=1,"Wood and straw","")</f>
        <v>Wood and straw</v>
      </c>
      <c r="C30" s="36" t="str">
        <f t="array" ref="C30">IF(Select2=1,INDEX(half_life,2,selected*2),"")</f>
        <v>0.02–0.04</v>
      </c>
      <c r="D30" s="29">
        <f t="array" ref="D30">IF(Select2=1,INDEX(half_life,2,selected*2-1),"")</f>
        <v>2.5000000000000001E-2</v>
      </c>
      <c r="E30" s="61"/>
      <c r="F30" s="62"/>
      <c r="G30" s="3"/>
      <c r="L30" s="35" t="s">
        <v>21</v>
      </c>
      <c r="M30" s="35">
        <f t="shared" si="0"/>
        <v>0</v>
      </c>
    </row>
    <row r="31" spans="2:13" ht="12.75" customHeight="1" x14ac:dyDescent="0.25">
      <c r="B31" s="35" t="str">
        <f>IF(Select2=1,"Textiles","")</f>
        <v>Textiles</v>
      </c>
      <c r="C31" s="36" t="str">
        <f t="array" ref="C31">IF(Select2=1,INDEX(half_life,1,selected*2),"")</f>
        <v>0.04–0.06</v>
      </c>
      <c r="D31" s="29">
        <f t="array" ref="D31">IF(Select2=1,INDEX(half_life,1,selected*2-1),"")</f>
        <v>4.4999999999999998E-2</v>
      </c>
      <c r="E31" s="63"/>
      <c r="F31" s="34"/>
      <c r="G31" s="31" t="str">
        <f>IF(Select2=1,"Natural textiles such as wool and cotton. Synthetic textiles are assumed not to contain DOC","")</f>
        <v>Natural textiles such as wool and cotton. Synthetic textiles are assumed not to contain DOC</v>
      </c>
      <c r="L31" s="35" t="s">
        <v>22</v>
      </c>
      <c r="M31" s="35">
        <f t="shared" si="0"/>
        <v>0</v>
      </c>
    </row>
    <row r="32" spans="2:13" ht="12.75" customHeight="1" x14ac:dyDescent="0.25">
      <c r="B32" s="38" t="str">
        <f>IF(Select2=1,"Disposable nappies","")</f>
        <v>Disposable nappies</v>
      </c>
      <c r="C32" s="36" t="str">
        <f t="array" ref="C32">IF(Select2=1,INDEX(half_life,3,selected*2),"")</f>
        <v>0.05–0.08</v>
      </c>
      <c r="D32" s="29">
        <f t="array" ref="D32">IF(Select2=1,INDEX(half_life,3,selected*2-1),"")</f>
        <v>6.5000000000000002E-2</v>
      </c>
      <c r="E32" s="63"/>
      <c r="F32" s="34"/>
      <c r="L32" s="38" t="s">
        <v>23</v>
      </c>
      <c r="M32" s="35">
        <f t="shared" si="0"/>
        <v>0</v>
      </c>
    </row>
    <row r="33" spans="1:13" ht="12.75" customHeight="1" x14ac:dyDescent="0.25">
      <c r="B33" s="38" t="str">
        <f>IF(Select2=1,"Sewage sludge","")</f>
        <v>Sewage sludge</v>
      </c>
      <c r="C33" s="36" t="str">
        <f t="array" ref="C33">IF(Select2=1,INDEX(half_life,4,selected*2),"")</f>
        <v>0.07–0.1</v>
      </c>
      <c r="D33" s="29">
        <f t="array" ref="D33">IF(Select2=1,INDEX(half_life,4,selected*2-1),"")</f>
        <v>8.5000000000000006E-2</v>
      </c>
      <c r="E33" s="63"/>
      <c r="F33" s="34"/>
      <c r="L33" s="38" t="s">
        <v>24</v>
      </c>
      <c r="M33" s="35">
        <f>IF(Select2=1,E33,E29)</f>
        <v>0</v>
      </c>
    </row>
    <row r="34" spans="1:13" ht="12.75" customHeight="1" x14ac:dyDescent="0.25">
      <c r="B34" s="38"/>
      <c r="C34" s="64"/>
      <c r="D34" s="29" t="s">
        <v>25</v>
      </c>
      <c r="E34" s="63"/>
      <c r="F34" s="34"/>
      <c r="L34" s="38" t="s">
        <v>26</v>
      </c>
      <c r="M34" s="35">
        <f>IF(Select2=1,E$35,E$27)</f>
        <v>0</v>
      </c>
    </row>
    <row r="35" spans="1:13" ht="13.5" customHeight="1" x14ac:dyDescent="0.25">
      <c r="B35" s="42" t="str">
        <f>IF(Select2=1,"Industrial waste","")</f>
        <v>Industrial waste</v>
      </c>
      <c r="C35" s="43" t="str">
        <f t="array" ref="C35">IF(Select2=1,INDEX(half_life,5,selected*2),"")</f>
        <v>0.05–0.08</v>
      </c>
      <c r="D35" s="44">
        <f t="array" ref="D35">IF(Select2=1,INDEX(half_life,5,selected*2-1),"")</f>
        <v>6.5000000000000002E-2</v>
      </c>
      <c r="E35" s="65"/>
      <c r="F35" s="46"/>
      <c r="G35" s="31" t="str">
        <f>IF(Select2=1,"The composition of industrial waste will vary significantly by country. This DOC value should match the amounts entered (see Guidelines).","")</f>
        <v>The composition of industrial waste will vary significantly by country. This DOC value should match the amounts entered (see Guidelines).</v>
      </c>
      <c r="L35" s="42" t="s">
        <v>27</v>
      </c>
      <c r="M35" s="42">
        <f>IF(Select2=1,E35,E$28)</f>
        <v>0</v>
      </c>
    </row>
    <row r="36" spans="1:13" ht="13.5" customHeight="1" x14ac:dyDescent="0.25">
      <c r="B36" s="15"/>
      <c r="C36" s="16"/>
      <c r="D36" s="17"/>
      <c r="E36" s="18"/>
      <c r="F36" s="17"/>
    </row>
    <row r="37" spans="1:13" ht="13.5" customHeight="1" x14ac:dyDescent="0.25">
      <c r="B37" s="10" t="s">
        <v>32</v>
      </c>
      <c r="C37" s="66"/>
      <c r="D37" s="48">
        <v>6</v>
      </c>
      <c r="E37" s="13"/>
      <c r="F37" s="67"/>
    </row>
    <row r="38" spans="1:13" ht="13.5" customHeight="1" x14ac:dyDescent="0.25">
      <c r="B38" s="15"/>
      <c r="C38" s="16"/>
      <c r="D38" s="17"/>
      <c r="E38" s="68"/>
      <c r="F38" s="17"/>
    </row>
    <row r="39" spans="1:13" ht="13.5" customHeight="1" x14ac:dyDescent="0.25">
      <c r="B39" s="10" t="s">
        <v>33</v>
      </c>
      <c r="C39" s="66"/>
      <c r="D39" s="48">
        <v>0.5</v>
      </c>
      <c r="E39" s="13"/>
      <c r="F39" s="67"/>
    </row>
    <row r="40" spans="1:13" ht="13.5" customHeight="1" x14ac:dyDescent="0.25">
      <c r="B40" s="15"/>
      <c r="C40" s="16"/>
      <c r="D40" s="17"/>
      <c r="E40" s="18"/>
      <c r="F40" s="17"/>
    </row>
    <row r="41" spans="1:13" ht="16.5" customHeight="1" x14ac:dyDescent="0.25">
      <c r="B41" s="10" t="s">
        <v>34</v>
      </c>
      <c r="C41" s="66"/>
      <c r="D41" s="69">
        <f>16/12</f>
        <v>1.3333333333333333</v>
      </c>
      <c r="E41" s="70"/>
      <c r="F41" s="71"/>
    </row>
    <row r="42" spans="1:13" ht="13.5" customHeight="1" x14ac:dyDescent="0.25">
      <c r="B42" s="15"/>
      <c r="C42" s="16"/>
      <c r="D42" s="17"/>
      <c r="E42" s="18"/>
      <c r="F42" s="17"/>
    </row>
    <row r="43" spans="1:13" ht="13.5" customHeight="1" x14ac:dyDescent="0.25">
      <c r="B43" s="10" t="s">
        <v>35</v>
      </c>
      <c r="C43" s="66"/>
      <c r="D43" s="48">
        <v>0</v>
      </c>
      <c r="E43" s="13"/>
      <c r="F43" s="67"/>
    </row>
    <row r="44" spans="1:13" ht="13.5" customHeight="1" x14ac:dyDescent="0.25">
      <c r="B44" s="72"/>
      <c r="C44" s="16"/>
      <c r="D44" s="17"/>
      <c r="E44" s="18"/>
      <c r="F44" s="17"/>
    </row>
    <row r="45" spans="1:13" ht="13.5" customHeight="1" x14ac:dyDescent="0.25">
      <c r="A45" s="3"/>
      <c r="B45" s="10" t="s">
        <v>36</v>
      </c>
      <c r="C45" s="66"/>
      <c r="D45" s="22"/>
      <c r="E45" s="73"/>
      <c r="F45" s="22"/>
      <c r="G45" s="3"/>
    </row>
    <row r="46" spans="1:13" ht="12.75" customHeight="1" x14ac:dyDescent="0.25">
      <c r="A46" s="3"/>
      <c r="B46" s="32" t="s">
        <v>37</v>
      </c>
      <c r="C46" s="74"/>
      <c r="D46" s="75">
        <v>0</v>
      </c>
      <c r="E46" s="76">
        <v>0</v>
      </c>
      <c r="F46" s="77"/>
      <c r="G46" s="3"/>
    </row>
    <row r="47" spans="1:13" ht="13.5" customHeight="1" x14ac:dyDescent="0.25">
      <c r="B47" s="42" t="s">
        <v>38</v>
      </c>
      <c r="C47" s="78"/>
      <c r="D47" s="79">
        <v>0</v>
      </c>
      <c r="E47" s="80">
        <v>0</v>
      </c>
      <c r="F47" s="81"/>
    </row>
    <row r="48" spans="1:13" ht="13.5" customHeight="1" x14ac:dyDescent="0.25">
      <c r="B48" s="82"/>
      <c r="C48" s="83"/>
      <c r="D48" s="84"/>
      <c r="E48" s="85"/>
      <c r="F48" s="86"/>
    </row>
    <row r="49" spans="2:26" ht="26.25" customHeight="1" x14ac:dyDescent="0.25">
      <c r="B49" s="87" t="s">
        <v>39</v>
      </c>
      <c r="C49" s="88"/>
      <c r="D49" s="89"/>
      <c r="E49" s="89"/>
      <c r="F49" s="26"/>
      <c r="H49" s="3"/>
      <c r="I49" s="3"/>
      <c r="O49" s="3"/>
      <c r="P49" s="3"/>
      <c r="Q49" s="3"/>
      <c r="R49" s="3"/>
      <c r="S49" s="3"/>
      <c r="T49" s="3"/>
      <c r="U49" s="3"/>
      <c r="V49" s="3"/>
      <c r="W49" s="3"/>
      <c r="X49" s="3"/>
      <c r="Y49" s="3"/>
      <c r="Z49" s="3"/>
    </row>
    <row r="50" spans="2:26" ht="12.75" customHeight="1" x14ac:dyDescent="0.25">
      <c r="B50" s="97" t="str">
        <f>IF(Select2=1,"","DOC for garden waste")</f>
        <v/>
      </c>
      <c r="C50" s="74"/>
      <c r="D50" s="100" t="str">
        <f t="array" ref="D50">IF(Select2=1,"",INDEX(DOC_table,2,1))</f>
        <v/>
      </c>
      <c r="E50" s="101" t="str">
        <f>D50</f>
        <v/>
      </c>
      <c r="F50" s="104"/>
      <c r="H50" s="3"/>
      <c r="I50" s="3"/>
      <c r="L50" s="3"/>
      <c r="M50" s="3"/>
      <c r="N50" s="3"/>
      <c r="O50" s="3"/>
      <c r="P50" s="3"/>
      <c r="Q50" s="3"/>
      <c r="R50" s="3"/>
      <c r="S50" s="3"/>
      <c r="T50" s="3"/>
      <c r="U50" s="3"/>
      <c r="V50" s="3"/>
      <c r="W50" s="3"/>
      <c r="X50" s="3"/>
      <c r="Y50" s="3"/>
      <c r="Z50" s="3"/>
    </row>
    <row r="51" spans="2:26" ht="12.75" customHeight="1" x14ac:dyDescent="0.25">
      <c r="B51" s="105" t="str">
        <f>IF(Select2=1,"","DOC for paper and cardboard")</f>
        <v/>
      </c>
      <c r="C51" s="106"/>
      <c r="D51" s="107" t="str">
        <f t="array" ref="D51">IF(Select2=1,"",INDEX(DOC_table,3,1))</f>
        <v/>
      </c>
      <c r="E51" s="108" t="str">
        <f>D51</f>
        <v/>
      </c>
      <c r="F51" s="109"/>
      <c r="J51" s="3"/>
      <c r="K51" s="3"/>
      <c r="L51" s="3"/>
      <c r="M51" s="3"/>
      <c r="N51" s="3"/>
    </row>
    <row r="52" spans="2:26" ht="13.5" customHeight="1" x14ac:dyDescent="0.25">
      <c r="B52" s="111" t="str">
        <f>IF(Select2=1,"","DOC for wood and straw")</f>
        <v/>
      </c>
      <c r="C52" s="78"/>
      <c r="D52" s="113" t="str">
        <f t="array" ref="D52">IF(Select2=1,"",INDEX(DOC_table,4,1))</f>
        <v/>
      </c>
      <c r="E52" s="115" t="str">
        <f>D52</f>
        <v/>
      </c>
      <c r="F52" s="116"/>
      <c r="J52" s="3"/>
      <c r="K52" s="3"/>
    </row>
    <row r="53" spans="2:26" ht="12.75" customHeight="1" x14ac:dyDescent="0.25"/>
    <row r="54" spans="2:26" ht="12.75" customHeight="1" x14ac:dyDescent="0.25"/>
    <row r="55" spans="2:26" ht="12.75" customHeight="1" x14ac:dyDescent="0.25"/>
    <row r="56" spans="2:26" ht="12.75" customHeight="1" x14ac:dyDescent="0.25"/>
    <row r="57" spans="2:26" ht="12.75" customHeight="1" x14ac:dyDescent="0.25"/>
    <row r="58" spans="2:26" ht="12.75" customHeight="1" x14ac:dyDescent="0.25"/>
    <row r="59" spans="2:26" ht="12.75" customHeight="1" x14ac:dyDescent="0.25"/>
    <row r="60" spans="2:26" ht="12.75" customHeight="1" x14ac:dyDescent="0.25"/>
    <row r="61" spans="2:26" ht="12.75" customHeight="1" x14ac:dyDescent="0.25"/>
    <row r="62" spans="2:26" ht="12.75" customHeight="1" x14ac:dyDescent="0.25"/>
    <row r="63" spans="2:26" ht="12.75" customHeight="1" x14ac:dyDescent="0.25"/>
    <row r="64" spans="2:26"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mergeCells count="4">
    <mergeCell ref="C7:D7"/>
    <mergeCell ref="E7:F7"/>
    <mergeCell ref="D2:F2"/>
    <mergeCell ref="D3:F3"/>
  </mergeCells>
  <dataValidations xWindow="495" yWindow="460" count="5">
    <dataValidation type="decimal" allowBlank="1" showInputMessage="1" showErrorMessage="1" prompt="DOC - Please enter the fraction of the waste by weight which is degradable organic carbon" sqref="E13:E21" xr:uid="{00000000-0002-0000-0400-000000000000}">
      <formula1>0</formula1>
      <formula2>1</formula2>
    </dataValidation>
    <dataValidation type="decimal" allowBlank="1" showInputMessage="1" showErrorMessage="1" prompt=" - " sqref="E37" xr:uid="{00000000-0002-0000-0400-000001000000}">
      <formula1>0</formula1>
      <formula2>24</formula2>
    </dataValidation>
    <dataValidation type="decimal" allowBlank="1" showInputMessage="1" showErrorMessage="1" prompt=" - " sqref="E39 E43" xr:uid="{00000000-0002-0000-0400-000002000000}">
      <formula1>0</formula1>
      <formula2>1</formula2>
    </dataValidation>
    <dataValidation type="decimal" allowBlank="1" showInputMessage="1" showErrorMessage="1" prompt="DOCf - Please enter the fraction of the DOC which will dissimilate in the SWDS" sqref="E23" xr:uid="{00000000-0002-0000-0400-000003000000}">
      <formula1>0</formula1>
      <formula2>1</formula2>
    </dataValidation>
    <dataValidation type="decimal" allowBlank="1" showInputMessage="1" showErrorMessage="1" prompt=" - " sqref="E27:E35" xr:uid="{00000000-0002-0000-0400-000004000000}">
      <formula1>0</formula1>
      <formula2>10000</formula2>
    </dataValidation>
  </dataValidations>
  <pageMargins left="0.7" right="0.7" top="0.75" bottom="0.75" header="0" footer="0"/>
  <pageSetup orientation="landscape"/>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27"/>
  <dimension ref="A1"/>
  <sheetViews>
    <sheetView workbookViewId="0">
      <selection activeCell="F15" sqref="F15"/>
    </sheetView>
  </sheetViews>
  <sheetFormatPr defaultColWidth="9.109375" defaultRowHeight="13.2" x14ac:dyDescent="0.25"/>
  <cols>
    <col min="1" max="16384" width="9.109375" style="592"/>
  </cols>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26">
    <tabColor rgb="FFFFFF00"/>
  </sheetPr>
  <dimension ref="A1:AP16"/>
  <sheetViews>
    <sheetView workbookViewId="0">
      <selection activeCell="E21" sqref="E21"/>
    </sheetView>
  </sheetViews>
  <sheetFormatPr defaultRowHeight="13.2" x14ac:dyDescent="0.25"/>
  <cols>
    <col min="7" max="8" width="8.88671875" style="796"/>
  </cols>
  <sheetData>
    <row r="1" spans="1:42" s="767" customFormat="1" x14ac:dyDescent="0.25">
      <c r="A1" s="811" t="s">
        <v>449</v>
      </c>
      <c r="B1" s="811"/>
      <c r="C1" s="811"/>
      <c r="D1" s="811"/>
      <c r="E1" s="811"/>
      <c r="F1" s="811"/>
      <c r="G1" s="795"/>
      <c r="H1" s="795"/>
      <c r="I1" s="811" t="s">
        <v>448</v>
      </c>
      <c r="J1" s="812"/>
      <c r="K1" s="812"/>
      <c r="L1" s="812"/>
      <c r="M1" s="812"/>
      <c r="N1" s="812"/>
      <c r="O1" s="812"/>
      <c r="AG1" s="811" t="s">
        <v>468</v>
      </c>
      <c r="AH1" s="812"/>
      <c r="AI1" s="812"/>
      <c r="AJ1" s="811" t="s">
        <v>467</v>
      </c>
      <c r="AK1" s="811"/>
      <c r="AL1" s="811"/>
      <c r="AM1" s="620" t="s">
        <v>469</v>
      </c>
      <c r="AN1" s="620" t="s">
        <v>470</v>
      </c>
      <c r="AO1" s="620" t="s">
        <v>471</v>
      </c>
    </row>
    <row r="2" spans="1:42" s="767" customFormat="1" x14ac:dyDescent="0.25">
      <c r="A2" s="620" t="s">
        <v>441</v>
      </c>
      <c r="B2" s="620" t="s">
        <v>442</v>
      </c>
      <c r="C2" s="620" t="s">
        <v>443</v>
      </c>
      <c r="D2" s="620" t="s">
        <v>444</v>
      </c>
      <c r="E2" s="620" t="s">
        <v>86</v>
      </c>
      <c r="F2" s="620" t="s">
        <v>445</v>
      </c>
      <c r="G2" s="620" t="s">
        <v>480</v>
      </c>
      <c r="H2" s="620" t="s">
        <v>481</v>
      </c>
      <c r="I2" s="620" t="s">
        <v>81</v>
      </c>
      <c r="J2" s="620" t="s">
        <v>446</v>
      </c>
      <c r="K2" s="620" t="s">
        <v>333</v>
      </c>
      <c r="L2" s="620" t="s">
        <v>334</v>
      </c>
      <c r="M2" s="620" t="s">
        <v>380</v>
      </c>
      <c r="N2" s="620" t="s">
        <v>346</v>
      </c>
      <c r="O2" s="620" t="s">
        <v>447</v>
      </c>
      <c r="P2" s="767" t="s">
        <v>441</v>
      </c>
      <c r="Q2" s="767" t="s">
        <v>442</v>
      </c>
      <c r="R2" s="767" t="s">
        <v>328</v>
      </c>
      <c r="S2" s="767" t="s">
        <v>450</v>
      </c>
      <c r="T2" s="767" t="s">
        <v>451</v>
      </c>
      <c r="U2" s="767" t="s">
        <v>452</v>
      </c>
      <c r="V2" s="767" t="s">
        <v>453</v>
      </c>
      <c r="W2" s="767" t="s">
        <v>441</v>
      </c>
      <c r="X2" s="767" t="s">
        <v>454</v>
      </c>
      <c r="Y2" s="767" t="s">
        <v>455</v>
      </c>
      <c r="Z2" s="767" t="s">
        <v>482</v>
      </c>
      <c r="AA2" s="796" t="s">
        <v>483</v>
      </c>
      <c r="AB2" s="767" t="s">
        <v>456</v>
      </c>
      <c r="AC2" s="767" t="s">
        <v>457</v>
      </c>
      <c r="AD2" s="767" t="s">
        <v>458</v>
      </c>
      <c r="AE2" s="767" t="s">
        <v>465</v>
      </c>
      <c r="AF2" s="767" t="s">
        <v>466</v>
      </c>
      <c r="AG2" s="767" t="s">
        <v>459</v>
      </c>
      <c r="AH2" s="767" t="s">
        <v>460</v>
      </c>
      <c r="AI2" s="767" t="s">
        <v>461</v>
      </c>
      <c r="AJ2" s="767" t="s">
        <v>462</v>
      </c>
      <c r="AK2" s="767" t="s">
        <v>463</v>
      </c>
      <c r="AL2" s="767" t="s">
        <v>464</v>
      </c>
      <c r="AM2" s="767" t="s">
        <v>442</v>
      </c>
      <c r="AN2" s="767" t="s">
        <v>442</v>
      </c>
      <c r="AO2" s="767" t="s">
        <v>442</v>
      </c>
      <c r="AP2" s="796"/>
    </row>
    <row r="3" spans="1:42" x14ac:dyDescent="0.25">
      <c r="I3" s="790"/>
      <c r="J3" s="790"/>
      <c r="K3" s="790"/>
      <c r="L3" s="790"/>
      <c r="M3" s="790"/>
      <c r="N3" s="790"/>
      <c r="O3" s="790"/>
    </row>
    <row r="4" spans="1:42" x14ac:dyDescent="0.25">
      <c r="D4" s="606"/>
      <c r="I4" s="790"/>
      <c r="J4" s="790"/>
      <c r="K4" s="790"/>
      <c r="L4" s="790"/>
      <c r="M4" s="790"/>
      <c r="N4" s="790"/>
      <c r="O4" s="790"/>
      <c r="Y4" s="606"/>
    </row>
    <row r="5" spans="1:42" x14ac:dyDescent="0.25">
      <c r="D5" s="606"/>
      <c r="I5" s="790"/>
      <c r="J5" s="790"/>
      <c r="K5" s="790"/>
      <c r="L5" s="790"/>
      <c r="M5" s="790"/>
      <c r="N5" s="790"/>
      <c r="O5" s="790"/>
      <c r="Y5" s="606"/>
    </row>
    <row r="6" spans="1:42" x14ac:dyDescent="0.25">
      <c r="D6" s="606"/>
      <c r="Y6" s="606"/>
    </row>
    <row r="7" spans="1:42" x14ac:dyDescent="0.25">
      <c r="Y7" s="606"/>
    </row>
    <row r="8" spans="1:42" x14ac:dyDescent="0.25">
      <c r="Y8" s="606"/>
    </row>
    <row r="9" spans="1:42" x14ac:dyDescent="0.25">
      <c r="I9" s="620"/>
      <c r="Y9" s="606"/>
    </row>
    <row r="10" spans="1:42" x14ac:dyDescent="0.25">
      <c r="A10" s="811"/>
      <c r="B10" s="811"/>
      <c r="C10" s="811"/>
      <c r="D10" s="811"/>
      <c r="E10" s="811"/>
      <c r="F10" s="811"/>
      <c r="G10" s="795"/>
      <c r="H10" s="795"/>
      <c r="Y10" s="606"/>
    </row>
    <row r="11" spans="1:42" x14ac:dyDescent="0.25">
      <c r="A11" s="620"/>
      <c r="B11" s="620"/>
      <c r="C11" s="620"/>
      <c r="Y11" s="606"/>
    </row>
    <row r="12" spans="1:42" x14ac:dyDescent="0.25">
      <c r="Y12" s="606"/>
    </row>
    <row r="13" spans="1:42" x14ac:dyDescent="0.25">
      <c r="Y13" s="606"/>
    </row>
    <row r="14" spans="1:42" x14ac:dyDescent="0.25">
      <c r="Y14" s="606"/>
    </row>
    <row r="15" spans="1:42" x14ac:dyDescent="0.25">
      <c r="Y15" s="606"/>
    </row>
    <row r="16" spans="1:42" x14ac:dyDescent="0.25">
      <c r="Y16" s="606"/>
    </row>
  </sheetData>
  <mergeCells count="5">
    <mergeCell ref="A10:F10"/>
    <mergeCell ref="I1:O1"/>
    <mergeCell ref="A1:F1"/>
    <mergeCell ref="AJ1:AL1"/>
    <mergeCell ref="AG1:AI1"/>
  </mergeCells>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29"/>
  <dimension ref="A2:P79"/>
  <sheetViews>
    <sheetView workbookViewId="0">
      <selection activeCell="L10" sqref="L10"/>
    </sheetView>
  </sheetViews>
  <sheetFormatPr defaultColWidth="9.109375" defaultRowHeight="13.2" x14ac:dyDescent="0.25"/>
  <cols>
    <col min="1" max="1" width="3.5546875" style="652" customWidth="1"/>
    <col min="2" max="2" width="16.5546875" style="652" customWidth="1"/>
    <col min="3" max="3" width="10.109375" style="671" customWidth="1"/>
    <col min="4" max="4" width="10.44140625" style="674" customWidth="1"/>
    <col min="5" max="5" width="10.109375" style="652" customWidth="1"/>
    <col min="6" max="6" width="10.44140625" style="674" customWidth="1"/>
    <col min="7" max="7" width="9.5546875" style="652" customWidth="1"/>
    <col min="8" max="8" width="10.44140625" style="674" customWidth="1"/>
    <col min="9" max="9" width="11" style="652" customWidth="1"/>
    <col min="10" max="10" width="10.5546875" style="674" customWidth="1"/>
    <col min="11" max="11" width="9.44140625" style="652" customWidth="1"/>
    <col min="12" max="12" width="10.44140625" style="674" customWidth="1"/>
    <col min="13" max="13" width="11.88671875" style="652" bestFit="1" customWidth="1"/>
    <col min="14" max="14" width="11.88671875" style="684" customWidth="1"/>
    <col min="15" max="15" width="14.109375" style="672" customWidth="1"/>
    <col min="16" max="16384" width="9.109375" style="652"/>
  </cols>
  <sheetData>
    <row r="2" spans="1:16" x14ac:dyDescent="0.25">
      <c r="C2" s="815" t="s">
        <v>378</v>
      </c>
      <c r="D2" s="816"/>
      <c r="E2" s="816"/>
      <c r="F2" s="816"/>
      <c r="G2" s="816"/>
      <c r="H2" s="816"/>
      <c r="I2" s="816"/>
      <c r="J2" s="816"/>
      <c r="K2" s="816"/>
      <c r="L2" s="817"/>
    </row>
    <row r="3" spans="1:16" s="695" customFormat="1" ht="27" customHeight="1" x14ac:dyDescent="0.25">
      <c r="C3" s="818" t="s">
        <v>328</v>
      </c>
      <c r="D3" s="819"/>
      <c r="E3" s="819" t="s">
        <v>329</v>
      </c>
      <c r="F3" s="819"/>
      <c r="G3" s="819" t="s">
        <v>330</v>
      </c>
      <c r="H3" s="819"/>
      <c r="I3" s="696" t="s">
        <v>375</v>
      </c>
      <c r="J3" s="697"/>
      <c r="K3" s="820" t="s">
        <v>377</v>
      </c>
      <c r="L3" s="821"/>
      <c r="N3" s="698"/>
      <c r="O3" s="699"/>
    </row>
    <row r="4" spans="1:16" x14ac:dyDescent="0.25">
      <c r="A4" s="655"/>
      <c r="B4" s="822"/>
      <c r="C4" s="823" t="str">
        <f>MCF!C12</f>
        <v>0,4</v>
      </c>
      <c r="D4" s="824"/>
      <c r="E4" s="824" t="str">
        <f>MCF!D12</f>
        <v>0,8</v>
      </c>
      <c r="F4" s="824"/>
      <c r="G4" s="824">
        <f>MCF!E12</f>
        <v>1</v>
      </c>
      <c r="H4" s="824"/>
      <c r="I4" s="824" t="str">
        <f>MCF!F12</f>
        <v>0,5</v>
      </c>
      <c r="J4" s="824"/>
      <c r="K4" s="824" t="str">
        <f>MCF!G12</f>
        <v>0,6</v>
      </c>
      <c r="L4" s="828"/>
      <c r="M4" s="694"/>
      <c r="N4" s="685"/>
      <c r="O4" s="825"/>
      <c r="P4" s="655"/>
    </row>
    <row r="5" spans="1:16" ht="39.6" customHeight="1" x14ac:dyDescent="0.25">
      <c r="A5" s="655"/>
      <c r="B5" s="822"/>
      <c r="C5" s="826"/>
      <c r="D5" s="826"/>
      <c r="E5" s="826"/>
      <c r="F5" s="826"/>
      <c r="G5" s="826"/>
      <c r="H5" s="826"/>
      <c r="I5" s="826"/>
      <c r="J5" s="826"/>
      <c r="K5" s="826"/>
      <c r="L5" s="826"/>
      <c r="M5" s="688"/>
      <c r="N5" s="685"/>
      <c r="O5" s="825"/>
      <c r="P5" s="655"/>
    </row>
    <row r="6" spans="1:16" ht="18.600000000000001" customHeight="1" x14ac:dyDescent="0.25">
      <c r="A6" s="655"/>
      <c r="B6" s="654"/>
      <c r="C6" s="827" t="s">
        <v>370</v>
      </c>
      <c r="D6" s="827"/>
      <c r="E6" s="827"/>
      <c r="F6" s="827"/>
      <c r="G6" s="827"/>
      <c r="H6" s="827"/>
      <c r="I6" s="827"/>
      <c r="J6" s="827"/>
      <c r="K6" s="827"/>
      <c r="L6" s="827"/>
      <c r="M6" s="827"/>
      <c r="N6" s="685"/>
      <c r="O6" s="825"/>
      <c r="P6" s="655"/>
    </row>
    <row r="7" spans="1:16" ht="27.6" customHeight="1" x14ac:dyDescent="0.25">
      <c r="A7" s="655"/>
      <c r="B7" s="680" t="s">
        <v>339</v>
      </c>
      <c r="C7" s="814" t="s">
        <v>328</v>
      </c>
      <c r="D7" s="814"/>
      <c r="E7" s="813" t="s">
        <v>329</v>
      </c>
      <c r="F7" s="813"/>
      <c r="G7" s="813" t="s">
        <v>330</v>
      </c>
      <c r="H7" s="813"/>
      <c r="I7" s="813" t="s">
        <v>376</v>
      </c>
      <c r="J7" s="813"/>
      <c r="K7" s="814" t="s">
        <v>372</v>
      </c>
      <c r="L7" s="814"/>
      <c r="M7" s="693" t="s">
        <v>373</v>
      </c>
      <c r="N7" s="685"/>
      <c r="O7" s="825"/>
      <c r="P7" s="655"/>
    </row>
    <row r="8" spans="1:16" x14ac:dyDescent="0.25">
      <c r="A8" s="655"/>
      <c r="B8" s="751" t="s">
        <v>406</v>
      </c>
      <c r="C8" s="682" t="s">
        <v>64</v>
      </c>
      <c r="D8" s="689" t="s">
        <v>374</v>
      </c>
      <c r="E8" s="691" t="s">
        <v>64</v>
      </c>
      <c r="F8" s="692" t="s">
        <v>374</v>
      </c>
      <c r="G8" s="691" t="s">
        <v>64</v>
      </c>
      <c r="H8" s="692" t="s">
        <v>374</v>
      </c>
      <c r="I8" s="691" t="s">
        <v>64</v>
      </c>
      <c r="J8" s="692" t="s">
        <v>374</v>
      </c>
      <c r="K8" s="690" t="s">
        <v>64</v>
      </c>
      <c r="L8" s="689" t="s">
        <v>374</v>
      </c>
      <c r="M8" s="690" t="s">
        <v>64</v>
      </c>
      <c r="N8" s="685"/>
      <c r="O8" s="681" t="s">
        <v>371</v>
      </c>
      <c r="P8" s="655"/>
    </row>
    <row r="9" spans="1:16" x14ac:dyDescent="0.25">
      <c r="A9" s="655"/>
      <c r="B9" s="679">
        <f>year</f>
        <v>0</v>
      </c>
      <c r="C9" s="677">
        <f>MCF!C18</f>
        <v>0</v>
      </c>
      <c r="D9" s="675">
        <f>IFERROR(IF(C9="","",Activity!E12*C9),"")</f>
        <v>0</v>
      </c>
      <c r="E9" s="656">
        <f>MCF!D18</f>
        <v>0</v>
      </c>
      <c r="F9" s="675">
        <f>IFERROR(IF(E9="","",Activity!E12*E9),"")</f>
        <v>0</v>
      </c>
      <c r="G9" s="656">
        <f>MCF!E18</f>
        <v>0</v>
      </c>
      <c r="H9" s="675">
        <f>IFERROR(IF(G9="","",Activity!E12*G9),"")</f>
        <v>0</v>
      </c>
      <c r="I9" s="656">
        <f>MCF!F18</f>
        <v>0</v>
      </c>
      <c r="J9" s="675">
        <f>IFERROR(IF(I9="","",Activity!E12*I9),"")</f>
        <v>0</v>
      </c>
      <c r="K9" s="656">
        <f>MCF!G18</f>
        <v>0</v>
      </c>
      <c r="L9" s="675">
        <f>IFERROR(IF(K9="","",Activity!E12*K9),"")</f>
        <v>0</v>
      </c>
      <c r="M9" s="657">
        <f>IF(C9="","",SUM(C9,E9,G9,I9,K9))</f>
        <v>0</v>
      </c>
      <c r="N9" s="686"/>
      <c r="O9" s="673">
        <f>IFERROR(C9*$C$4+E9*$E$4+G9*$G$4+I9*$I$4+K9*$K$4,"")</f>
        <v>0</v>
      </c>
      <c r="P9" s="655"/>
    </row>
    <row r="10" spans="1:16" x14ac:dyDescent="0.25">
      <c r="B10" s="679">
        <f t="shared" ref="B10:B73" si="0">B9+1</f>
        <v>1</v>
      </c>
      <c r="C10" s="677">
        <f>MCF!C19</f>
        <v>0</v>
      </c>
      <c r="D10" s="675">
        <f>IFERROR(IF(C10="","",Activity!E13*C10),"")</f>
        <v>0</v>
      </c>
      <c r="E10" s="656">
        <f>MCF!D19</f>
        <v>0</v>
      </c>
      <c r="F10" s="675">
        <f>IFERROR(IF(E10="","",Activity!E13*E10),"")</f>
        <v>0</v>
      </c>
      <c r="G10" s="656">
        <f>MCF!E19</f>
        <v>0</v>
      </c>
      <c r="H10" s="675">
        <f>IFERROR(IF(G10="","",Activity!E13*G10),"")</f>
        <v>0</v>
      </c>
      <c r="I10" s="656">
        <f>MCF!F19</f>
        <v>0</v>
      </c>
      <c r="J10" s="675">
        <f>IFERROR(IF(I10="","",Activity!E13*I10),"")</f>
        <v>0</v>
      </c>
      <c r="K10" s="656">
        <f>MCF!G19</f>
        <v>0</v>
      </c>
      <c r="L10" s="675">
        <f>IFERROR(IF(K10="","",Activity!E13*K10),"")</f>
        <v>0</v>
      </c>
      <c r="M10" s="657">
        <f t="shared" ref="M10:M42" si="1">IF(C10="","",SUM(C10,E10,G10,I10,K10))</f>
        <v>0</v>
      </c>
      <c r="N10" s="686"/>
      <c r="O10" s="673">
        <f>IFERROR(C10*$C$4+E10*$E$4+G10*$G$4+I10*$I$4+K10*$K$4,"")</f>
        <v>0</v>
      </c>
    </row>
    <row r="11" spans="1:16" x14ac:dyDescent="0.25">
      <c r="B11" s="679">
        <f t="shared" si="0"/>
        <v>2</v>
      </c>
      <c r="C11" s="677">
        <f>MCF!C20</f>
        <v>0</v>
      </c>
      <c r="D11" s="675">
        <f>IFERROR(IF(C11="","",Activity!E14*C11),"")</f>
        <v>0</v>
      </c>
      <c r="E11" s="656">
        <f>MCF!D20</f>
        <v>0</v>
      </c>
      <c r="F11" s="675">
        <f>IFERROR(IF(E11="","",Activity!E14*E11),"")</f>
        <v>0</v>
      </c>
      <c r="G11" s="656">
        <f>MCF!E20</f>
        <v>0</v>
      </c>
      <c r="H11" s="675">
        <f>IFERROR(IF(G11="","",Activity!E14*G11),"")</f>
        <v>0</v>
      </c>
      <c r="I11" s="656">
        <f>MCF!F20</f>
        <v>0</v>
      </c>
      <c r="J11" s="675">
        <f>IFERROR(IF(I11="","",Activity!E14*I11),"")</f>
        <v>0</v>
      </c>
      <c r="K11" s="656">
        <f>MCF!G20</f>
        <v>0</v>
      </c>
      <c r="L11" s="675">
        <f>IFERROR(IF(K11="","",Activity!E14*K11),"")</f>
        <v>0</v>
      </c>
      <c r="M11" s="657">
        <f t="shared" si="1"/>
        <v>0</v>
      </c>
      <c r="N11" s="686"/>
      <c r="O11" s="673">
        <f t="shared" ref="O11:O73" si="2">IFERROR(C11*$C$4+E11*$E$4+G11*$G$4+I11*$I$4+K11*$K$4,"")</f>
        <v>0</v>
      </c>
    </row>
    <row r="12" spans="1:16" x14ac:dyDescent="0.25">
      <c r="B12" s="679">
        <f t="shared" si="0"/>
        <v>3</v>
      </c>
      <c r="C12" s="677">
        <f>MCF!C21</f>
        <v>0</v>
      </c>
      <c r="D12" s="675">
        <f>IFERROR(IF(C12="","",Activity!E15*C12),"")</f>
        <v>0</v>
      </c>
      <c r="E12" s="656">
        <f>MCF!D21</f>
        <v>0</v>
      </c>
      <c r="F12" s="675">
        <f>IFERROR(IF(E12="","",Activity!E15*E12),"")</f>
        <v>0</v>
      </c>
      <c r="G12" s="656">
        <f>MCF!E21</f>
        <v>0</v>
      </c>
      <c r="H12" s="675">
        <f>IFERROR(IF(G12="","",Activity!E15*G12),"")</f>
        <v>0</v>
      </c>
      <c r="I12" s="656">
        <f>MCF!F21</f>
        <v>0</v>
      </c>
      <c r="J12" s="675">
        <f>IFERROR(IF(I12="","",Activity!E15*I12),"")</f>
        <v>0</v>
      </c>
      <c r="K12" s="656">
        <f>MCF!G21</f>
        <v>0</v>
      </c>
      <c r="L12" s="675">
        <f>IFERROR(IF(K12="","",Activity!E15*K12),"")</f>
        <v>0</v>
      </c>
      <c r="M12" s="657">
        <f t="shared" si="1"/>
        <v>0</v>
      </c>
      <c r="N12" s="686"/>
      <c r="O12" s="673">
        <f t="shared" si="2"/>
        <v>0</v>
      </c>
    </row>
    <row r="13" spans="1:16" x14ac:dyDescent="0.25">
      <c r="B13" s="679">
        <f t="shared" si="0"/>
        <v>4</v>
      </c>
      <c r="C13" s="677">
        <f>MCF!C22</f>
        <v>0</v>
      </c>
      <c r="D13" s="675">
        <f>IFERROR(IF(C13="","",Activity!E16*C13),"")</f>
        <v>0</v>
      </c>
      <c r="E13" s="656">
        <f>MCF!D22</f>
        <v>0</v>
      </c>
      <c r="F13" s="675">
        <f>IFERROR(IF(E13="","",Activity!E16*E13),"")</f>
        <v>0</v>
      </c>
      <c r="G13" s="656">
        <f>MCF!E22</f>
        <v>0</v>
      </c>
      <c r="H13" s="675">
        <f>IFERROR(IF(G13="","",Activity!E16*G13),"")</f>
        <v>0</v>
      </c>
      <c r="I13" s="656">
        <f>MCF!F22</f>
        <v>0</v>
      </c>
      <c r="J13" s="675">
        <f>IFERROR(IF(I13="","",Activity!E16*I13),"")</f>
        <v>0</v>
      </c>
      <c r="K13" s="656">
        <f>MCF!G22</f>
        <v>0</v>
      </c>
      <c r="L13" s="675">
        <f>IFERROR(IF(K13="","",Activity!E16*K13),"")</f>
        <v>0</v>
      </c>
      <c r="M13" s="657">
        <f t="shared" si="1"/>
        <v>0</v>
      </c>
      <c r="N13" s="686"/>
      <c r="O13" s="673">
        <f t="shared" si="2"/>
        <v>0</v>
      </c>
    </row>
    <row r="14" spans="1:16" x14ac:dyDescent="0.25">
      <c r="B14" s="679">
        <f t="shared" si="0"/>
        <v>5</v>
      </c>
      <c r="C14" s="677">
        <f>MCF!C23</f>
        <v>0</v>
      </c>
      <c r="D14" s="675">
        <f>IFERROR(IF(C14="","",Activity!E17*C14),"")</f>
        <v>0</v>
      </c>
      <c r="E14" s="656">
        <f>MCF!D23</f>
        <v>0</v>
      </c>
      <c r="F14" s="675">
        <f>IFERROR(IF(E14="","",Activity!E17*E14),"")</f>
        <v>0</v>
      </c>
      <c r="G14" s="656">
        <f>MCF!E23</f>
        <v>0</v>
      </c>
      <c r="H14" s="675">
        <f>IFERROR(IF(G14="","",Activity!E17*G14),"")</f>
        <v>0</v>
      </c>
      <c r="I14" s="656">
        <f>MCF!F23</f>
        <v>0</v>
      </c>
      <c r="J14" s="675">
        <f>IFERROR(IF(I14="","",Activity!E17*I14),"")</f>
        <v>0</v>
      </c>
      <c r="K14" s="656">
        <f>MCF!G23</f>
        <v>0</v>
      </c>
      <c r="L14" s="675">
        <f>IFERROR(IF(K14="","",Activity!E17*K14),"")</f>
        <v>0</v>
      </c>
      <c r="M14" s="657">
        <f t="shared" si="1"/>
        <v>0</v>
      </c>
      <c r="N14" s="686"/>
      <c r="O14" s="673">
        <f t="shared" si="2"/>
        <v>0</v>
      </c>
    </row>
    <row r="15" spans="1:16" x14ac:dyDescent="0.25">
      <c r="B15" s="679">
        <f t="shared" si="0"/>
        <v>6</v>
      </c>
      <c r="C15" s="677">
        <f>MCF!C24</f>
        <v>0</v>
      </c>
      <c r="D15" s="675">
        <f>IFERROR(IF(C15="","",Activity!E18*C15),"")</f>
        <v>0</v>
      </c>
      <c r="E15" s="656">
        <f>MCF!D24</f>
        <v>0</v>
      </c>
      <c r="F15" s="675">
        <f>IFERROR(IF(E15="","",Activity!E18*E15),"")</f>
        <v>0</v>
      </c>
      <c r="G15" s="656">
        <f>MCF!E24</f>
        <v>0</v>
      </c>
      <c r="H15" s="675">
        <f>IFERROR(IF(G15="","",Activity!E18*G15),"")</f>
        <v>0</v>
      </c>
      <c r="I15" s="656">
        <f>MCF!F24</f>
        <v>0</v>
      </c>
      <c r="J15" s="675">
        <f>IFERROR(IF(I15="","",Activity!E18*I15),"")</f>
        <v>0</v>
      </c>
      <c r="K15" s="656">
        <f>MCF!G24</f>
        <v>0</v>
      </c>
      <c r="L15" s="675">
        <f>IFERROR(IF(K15="","",Activity!E18*K15),"")</f>
        <v>0</v>
      </c>
      <c r="M15" s="657">
        <f t="shared" si="1"/>
        <v>0</v>
      </c>
      <c r="N15" s="686"/>
      <c r="O15" s="673">
        <f t="shared" si="2"/>
        <v>0</v>
      </c>
    </row>
    <row r="16" spans="1:16" x14ac:dyDescent="0.25">
      <c r="B16" s="679">
        <f t="shared" si="0"/>
        <v>7</v>
      </c>
      <c r="C16" s="677">
        <f>MCF!C25</f>
        <v>0</v>
      </c>
      <c r="D16" s="675">
        <f>IFERROR(IF(C16="","",Activity!E19*C16),"")</f>
        <v>0</v>
      </c>
      <c r="E16" s="656">
        <f>MCF!D25</f>
        <v>0</v>
      </c>
      <c r="F16" s="675">
        <f>IFERROR(IF(E16="","",Activity!E19*E16),"")</f>
        <v>0</v>
      </c>
      <c r="G16" s="656">
        <f>MCF!E25</f>
        <v>0</v>
      </c>
      <c r="H16" s="675">
        <f>IFERROR(IF(G16="","",Activity!E19*G16),"")</f>
        <v>0</v>
      </c>
      <c r="I16" s="656">
        <f>MCF!F25</f>
        <v>0</v>
      </c>
      <c r="J16" s="675">
        <f>IFERROR(IF(I16="","",Activity!E19*I16),"")</f>
        <v>0</v>
      </c>
      <c r="K16" s="656">
        <f>MCF!G25</f>
        <v>0</v>
      </c>
      <c r="L16" s="675">
        <f>IFERROR(IF(K16="","",Activity!E19*K16),"")</f>
        <v>0</v>
      </c>
      <c r="M16" s="657">
        <f t="shared" si="1"/>
        <v>0</v>
      </c>
      <c r="N16" s="686"/>
      <c r="O16" s="673">
        <f t="shared" si="2"/>
        <v>0</v>
      </c>
    </row>
    <row r="17" spans="2:15" x14ac:dyDescent="0.25">
      <c r="B17" s="679">
        <f t="shared" si="0"/>
        <v>8</v>
      </c>
      <c r="C17" s="677">
        <f>MCF!C26</f>
        <v>0</v>
      </c>
      <c r="D17" s="675">
        <f>IFERROR(IF(C17="","",Activity!E20*C17),"")</f>
        <v>0</v>
      </c>
      <c r="E17" s="656">
        <f>MCF!D26</f>
        <v>0</v>
      </c>
      <c r="F17" s="675">
        <f>IFERROR(IF(E17="","",Activity!E20*E17),"")</f>
        <v>0</v>
      </c>
      <c r="G17" s="656">
        <f>MCF!E26</f>
        <v>0</v>
      </c>
      <c r="H17" s="675">
        <f>IFERROR(IF(G17="","",Activity!E20*G17),"")</f>
        <v>0</v>
      </c>
      <c r="I17" s="656">
        <f>MCF!F26</f>
        <v>0</v>
      </c>
      <c r="J17" s="675">
        <f>IFERROR(IF(I17="","",Activity!E20*I17),"")</f>
        <v>0</v>
      </c>
      <c r="K17" s="656">
        <f>MCF!G26</f>
        <v>0</v>
      </c>
      <c r="L17" s="675">
        <f>IFERROR(IF(K17="","",Activity!E20*K17),"")</f>
        <v>0</v>
      </c>
      <c r="M17" s="657">
        <f t="shared" si="1"/>
        <v>0</v>
      </c>
      <c r="N17" s="686"/>
      <c r="O17" s="673">
        <f t="shared" si="2"/>
        <v>0</v>
      </c>
    </row>
    <row r="18" spans="2:15" x14ac:dyDescent="0.25">
      <c r="B18" s="679">
        <f t="shared" si="0"/>
        <v>9</v>
      </c>
      <c r="C18" s="677">
        <f>MCF!C27</f>
        <v>0</v>
      </c>
      <c r="D18" s="675">
        <f>IFERROR(IF(C18="","",Activity!E21*C18),"")</f>
        <v>0</v>
      </c>
      <c r="E18" s="656">
        <f>MCF!D27</f>
        <v>0</v>
      </c>
      <c r="F18" s="675">
        <f>IFERROR(IF(E18="","",Activity!E21*E18),"")</f>
        <v>0</v>
      </c>
      <c r="G18" s="656">
        <f>MCF!E27</f>
        <v>0</v>
      </c>
      <c r="H18" s="675">
        <f>IFERROR(IF(G18="","",Activity!E21*G18),"")</f>
        <v>0</v>
      </c>
      <c r="I18" s="656">
        <f>MCF!F27</f>
        <v>0</v>
      </c>
      <c r="J18" s="675">
        <f>IFERROR(IF(I18="","",Activity!E21*I18),"")</f>
        <v>0</v>
      </c>
      <c r="K18" s="656">
        <f>MCF!G27</f>
        <v>0</v>
      </c>
      <c r="L18" s="675">
        <f>IFERROR(IF(K18="","",Activity!E21*K18),"")</f>
        <v>0</v>
      </c>
      <c r="M18" s="657">
        <f t="shared" si="1"/>
        <v>0</v>
      </c>
      <c r="N18" s="686"/>
      <c r="O18" s="673">
        <f t="shared" si="2"/>
        <v>0</v>
      </c>
    </row>
    <row r="19" spans="2:15" x14ac:dyDescent="0.25">
      <c r="B19" s="679">
        <f t="shared" si="0"/>
        <v>10</v>
      </c>
      <c r="C19" s="677">
        <f>MCF!C28</f>
        <v>0</v>
      </c>
      <c r="D19" s="675">
        <f>IFERROR(IF(C19="","",Activity!E22*C19),"")</f>
        <v>0</v>
      </c>
      <c r="E19" s="656">
        <f>MCF!D28</f>
        <v>0</v>
      </c>
      <c r="F19" s="675">
        <f>IFERROR(IF(E19="","",Activity!E22*E19),"")</f>
        <v>0</v>
      </c>
      <c r="G19" s="656">
        <f>MCF!E28</f>
        <v>0</v>
      </c>
      <c r="H19" s="675">
        <f>IFERROR(IF(G19="","",Activity!E22*G19),"")</f>
        <v>0</v>
      </c>
      <c r="I19" s="656">
        <f>MCF!F28</f>
        <v>0</v>
      </c>
      <c r="J19" s="675">
        <f>IFERROR(IF(I19="","",Activity!E22*I19),"")</f>
        <v>0</v>
      </c>
      <c r="K19" s="656">
        <f>MCF!G28</f>
        <v>0</v>
      </c>
      <c r="L19" s="675">
        <f>IFERROR(IF(K19="","",Activity!E22*K19),"")</f>
        <v>0</v>
      </c>
      <c r="M19" s="657">
        <f t="shared" si="1"/>
        <v>0</v>
      </c>
      <c r="N19" s="686"/>
      <c r="O19" s="673">
        <f t="shared" si="2"/>
        <v>0</v>
      </c>
    </row>
    <row r="20" spans="2:15" x14ac:dyDescent="0.25">
      <c r="B20" s="679">
        <f t="shared" si="0"/>
        <v>11</v>
      </c>
      <c r="C20" s="677">
        <f>MCF!C29</f>
        <v>0</v>
      </c>
      <c r="D20" s="675">
        <f>IFERROR(IF(C20="","",Activity!E23*C20),"")</f>
        <v>0</v>
      </c>
      <c r="E20" s="656">
        <f>MCF!D29</f>
        <v>0</v>
      </c>
      <c r="F20" s="675">
        <f>IFERROR(IF(E20="","",Activity!E23*E20),"")</f>
        <v>0</v>
      </c>
      <c r="G20" s="656">
        <f>MCF!E29</f>
        <v>0</v>
      </c>
      <c r="H20" s="675">
        <f>IFERROR(IF(G20="","",Activity!E23*G20),"")</f>
        <v>0</v>
      </c>
      <c r="I20" s="656">
        <f>MCF!F29</f>
        <v>0</v>
      </c>
      <c r="J20" s="675">
        <f>IFERROR(IF(I20="","",Activity!E23*I20),"")</f>
        <v>0</v>
      </c>
      <c r="K20" s="656">
        <f>MCF!G29</f>
        <v>0</v>
      </c>
      <c r="L20" s="675">
        <f>IFERROR(IF(K20="","",Activity!E23*K20),"")</f>
        <v>0</v>
      </c>
      <c r="M20" s="657">
        <f t="shared" si="1"/>
        <v>0</v>
      </c>
      <c r="N20" s="686"/>
      <c r="O20" s="673">
        <f t="shared" si="2"/>
        <v>0</v>
      </c>
    </row>
    <row r="21" spans="2:15" x14ac:dyDescent="0.25">
      <c r="B21" s="679">
        <f t="shared" si="0"/>
        <v>12</v>
      </c>
      <c r="C21" s="677">
        <f>MCF!C30</f>
        <v>0</v>
      </c>
      <c r="D21" s="675">
        <f>IFERROR(IF(C21="","",Activity!E24*C21),"")</f>
        <v>0</v>
      </c>
      <c r="E21" s="656">
        <f>MCF!D30</f>
        <v>0</v>
      </c>
      <c r="F21" s="675">
        <f>IFERROR(IF(E21="","",Activity!E24*E21),"")</f>
        <v>0</v>
      </c>
      <c r="G21" s="656">
        <f>MCF!E30</f>
        <v>0</v>
      </c>
      <c r="H21" s="675">
        <f>IFERROR(IF(G21="","",Activity!E24*G21),"")</f>
        <v>0</v>
      </c>
      <c r="I21" s="656">
        <f>MCF!F30</f>
        <v>0</v>
      </c>
      <c r="J21" s="675">
        <f>IFERROR(IF(I21="","",Activity!E24*I21),"")</f>
        <v>0</v>
      </c>
      <c r="K21" s="656">
        <f>MCF!G30</f>
        <v>0</v>
      </c>
      <c r="L21" s="675">
        <f>IFERROR(IF(K21="","",Activity!E24*K21),"")</f>
        <v>0</v>
      </c>
      <c r="M21" s="657">
        <f t="shared" si="1"/>
        <v>0</v>
      </c>
      <c r="N21" s="686"/>
      <c r="O21" s="673">
        <f t="shared" si="2"/>
        <v>0</v>
      </c>
    </row>
    <row r="22" spans="2:15" x14ac:dyDescent="0.25">
      <c r="B22" s="679">
        <f t="shared" si="0"/>
        <v>13</v>
      </c>
      <c r="C22" s="677">
        <f>MCF!C31</f>
        <v>0</v>
      </c>
      <c r="D22" s="675">
        <f>IFERROR(IF(C22="","",Activity!E25*C22),"")</f>
        <v>0</v>
      </c>
      <c r="E22" s="656">
        <f>MCF!D31</f>
        <v>0</v>
      </c>
      <c r="F22" s="675">
        <f>IFERROR(IF(E22="","",Activity!E25*E22),"")</f>
        <v>0</v>
      </c>
      <c r="G22" s="656">
        <f>MCF!E31</f>
        <v>0</v>
      </c>
      <c r="H22" s="675">
        <f>IFERROR(IF(G22="","",Activity!E25*G22),"")</f>
        <v>0</v>
      </c>
      <c r="I22" s="656">
        <f>MCF!F31</f>
        <v>0</v>
      </c>
      <c r="J22" s="675">
        <f>IFERROR(IF(I22="","",Activity!E25*I22),"")</f>
        <v>0</v>
      </c>
      <c r="K22" s="656">
        <f>MCF!G31</f>
        <v>0</v>
      </c>
      <c r="L22" s="675">
        <f>IFERROR(IF(K22="","",Activity!E25*K22),"")</f>
        <v>0</v>
      </c>
      <c r="M22" s="657">
        <f t="shared" si="1"/>
        <v>0</v>
      </c>
      <c r="N22" s="686"/>
      <c r="O22" s="673">
        <f t="shared" si="2"/>
        <v>0</v>
      </c>
    </row>
    <row r="23" spans="2:15" x14ac:dyDescent="0.25">
      <c r="B23" s="679">
        <f t="shared" si="0"/>
        <v>14</v>
      </c>
      <c r="C23" s="677">
        <f>MCF!C32</f>
        <v>0</v>
      </c>
      <c r="D23" s="675">
        <f>IFERROR(IF(C23="","",Activity!E26*C23),"")</f>
        <v>0</v>
      </c>
      <c r="E23" s="656">
        <f>MCF!D32</f>
        <v>0</v>
      </c>
      <c r="F23" s="675">
        <f>IFERROR(IF(E23="","",Activity!E26*E23),"")</f>
        <v>0</v>
      </c>
      <c r="G23" s="656">
        <f>MCF!E32</f>
        <v>0</v>
      </c>
      <c r="H23" s="675">
        <f>IFERROR(IF(G23="","",Activity!E26*G23),"")</f>
        <v>0</v>
      </c>
      <c r="I23" s="656">
        <f>MCF!F32</f>
        <v>0</v>
      </c>
      <c r="J23" s="675">
        <f>IFERROR(IF(I23="","",Activity!E26*I23),"")</f>
        <v>0</v>
      </c>
      <c r="K23" s="656">
        <f>MCF!G32</f>
        <v>0</v>
      </c>
      <c r="L23" s="675">
        <f>IFERROR(IF(K23="","",Activity!E26*K23),"")</f>
        <v>0</v>
      </c>
      <c r="M23" s="657">
        <f t="shared" si="1"/>
        <v>0</v>
      </c>
      <c r="N23" s="686"/>
      <c r="O23" s="673">
        <f t="shared" si="2"/>
        <v>0</v>
      </c>
    </row>
    <row r="24" spans="2:15" x14ac:dyDescent="0.25">
      <c r="B24" s="679">
        <f t="shared" si="0"/>
        <v>15</v>
      </c>
      <c r="C24" s="677">
        <f>MCF!C33</f>
        <v>0</v>
      </c>
      <c r="D24" s="675">
        <f>IFERROR(IF(C24="","",Activity!E27*C24),"")</f>
        <v>0</v>
      </c>
      <c r="E24" s="656">
        <f>MCF!D33</f>
        <v>0</v>
      </c>
      <c r="F24" s="675">
        <f>IFERROR(IF(E24="","",Activity!E27*E24),"")</f>
        <v>0</v>
      </c>
      <c r="G24" s="656">
        <f>MCF!E33</f>
        <v>0</v>
      </c>
      <c r="H24" s="675">
        <f>IFERROR(IF(G24="","",Activity!E27*G24),"")</f>
        <v>0</v>
      </c>
      <c r="I24" s="656">
        <f>MCF!F33</f>
        <v>0</v>
      </c>
      <c r="J24" s="675">
        <f>IFERROR(IF(I24="","",Activity!E27*I24),"")</f>
        <v>0</v>
      </c>
      <c r="K24" s="656">
        <f>MCF!G33</f>
        <v>0</v>
      </c>
      <c r="L24" s="675">
        <f>IFERROR(IF(K24="","",Activity!E27*K24),"")</f>
        <v>0</v>
      </c>
      <c r="M24" s="657">
        <f t="shared" si="1"/>
        <v>0</v>
      </c>
      <c r="N24" s="686"/>
      <c r="O24" s="673">
        <f t="shared" si="2"/>
        <v>0</v>
      </c>
    </row>
    <row r="25" spans="2:15" x14ac:dyDescent="0.25">
      <c r="B25" s="679">
        <f t="shared" si="0"/>
        <v>16</v>
      </c>
      <c r="C25" s="677">
        <f>MCF!C34</f>
        <v>0</v>
      </c>
      <c r="D25" s="675">
        <f>IFERROR(IF(C25="","",Activity!E28*C25),"")</f>
        <v>0</v>
      </c>
      <c r="E25" s="656">
        <f>MCF!D34</f>
        <v>0</v>
      </c>
      <c r="F25" s="675">
        <f>IFERROR(IF(E25="","",Activity!E28*E25),"")</f>
        <v>0</v>
      </c>
      <c r="G25" s="656">
        <f>MCF!E34</f>
        <v>0</v>
      </c>
      <c r="H25" s="675">
        <f>IFERROR(IF(G25="","",Activity!E28*G25),"")</f>
        <v>0</v>
      </c>
      <c r="I25" s="656">
        <f>MCF!F34</f>
        <v>0</v>
      </c>
      <c r="J25" s="675">
        <f>IFERROR(IF(I25="","",Activity!E28*I25),"")</f>
        <v>0</v>
      </c>
      <c r="K25" s="656">
        <f>MCF!G34</f>
        <v>0</v>
      </c>
      <c r="L25" s="675">
        <f>IFERROR(IF(K25="","",Activity!E28*K25),"")</f>
        <v>0</v>
      </c>
      <c r="M25" s="657">
        <f t="shared" si="1"/>
        <v>0</v>
      </c>
      <c r="N25" s="686"/>
      <c r="O25" s="673">
        <f t="shared" si="2"/>
        <v>0</v>
      </c>
    </row>
    <row r="26" spans="2:15" x14ac:dyDescent="0.25">
      <c r="B26" s="679">
        <f t="shared" si="0"/>
        <v>17</v>
      </c>
      <c r="C26" s="677">
        <f>MCF!C35</f>
        <v>0</v>
      </c>
      <c r="D26" s="675">
        <f>IFERROR(IF(C26="","",Activity!E29*C26),"")</f>
        <v>0</v>
      </c>
      <c r="E26" s="656">
        <f>MCF!D35</f>
        <v>0</v>
      </c>
      <c r="F26" s="675">
        <f>IFERROR(IF(E26="","",Activity!E29*E26),"")</f>
        <v>0</v>
      </c>
      <c r="G26" s="656">
        <f>MCF!E35</f>
        <v>0</v>
      </c>
      <c r="H26" s="675">
        <f>IFERROR(IF(G26="","",Activity!E29*G26),"")</f>
        <v>0</v>
      </c>
      <c r="I26" s="656">
        <f>MCF!F35</f>
        <v>0</v>
      </c>
      <c r="J26" s="675">
        <f>IFERROR(IF(I26="","",Activity!E29*I26),"")</f>
        <v>0</v>
      </c>
      <c r="K26" s="656">
        <f>MCF!G35</f>
        <v>0</v>
      </c>
      <c r="L26" s="675">
        <f>IFERROR(IF(K26="","",Activity!E29*K26),"")</f>
        <v>0</v>
      </c>
      <c r="M26" s="657">
        <f t="shared" si="1"/>
        <v>0</v>
      </c>
      <c r="N26" s="686"/>
      <c r="O26" s="673">
        <f t="shared" si="2"/>
        <v>0</v>
      </c>
    </row>
    <row r="27" spans="2:15" x14ac:dyDescent="0.25">
      <c r="B27" s="679">
        <f t="shared" si="0"/>
        <v>18</v>
      </c>
      <c r="C27" s="677">
        <f>MCF!C36</f>
        <v>0</v>
      </c>
      <c r="D27" s="675">
        <f>IFERROR(IF(C27="","",Activity!E30*C27),"")</f>
        <v>0</v>
      </c>
      <c r="E27" s="656">
        <f>MCF!D36</f>
        <v>0</v>
      </c>
      <c r="F27" s="675">
        <f>IFERROR(IF(E27="","",Activity!E30*E27),"")</f>
        <v>0</v>
      </c>
      <c r="G27" s="656">
        <f>MCF!E36</f>
        <v>0</v>
      </c>
      <c r="H27" s="675">
        <f>IFERROR(IF(G27="","",Activity!E30*G27),"")</f>
        <v>0</v>
      </c>
      <c r="I27" s="656">
        <f>MCF!F36</f>
        <v>0</v>
      </c>
      <c r="J27" s="675">
        <f>IFERROR(IF(I27="","",Activity!E30*I27),"")</f>
        <v>0</v>
      </c>
      <c r="K27" s="656">
        <f>MCF!G36</f>
        <v>0</v>
      </c>
      <c r="L27" s="675">
        <f>IFERROR(IF(K27="","",Activity!E30*K27),"")</f>
        <v>0</v>
      </c>
      <c r="M27" s="657">
        <f t="shared" si="1"/>
        <v>0</v>
      </c>
      <c r="N27" s="686"/>
      <c r="O27" s="673">
        <f t="shared" si="2"/>
        <v>0</v>
      </c>
    </row>
    <row r="28" spans="2:15" x14ac:dyDescent="0.25">
      <c r="B28" s="679">
        <f t="shared" si="0"/>
        <v>19</v>
      </c>
      <c r="C28" s="677">
        <f>MCF!C37</f>
        <v>0</v>
      </c>
      <c r="D28" s="675">
        <f>IFERROR(IF(C28="","",Activity!E31*C28),"")</f>
        <v>0</v>
      </c>
      <c r="E28" s="656">
        <f>MCF!D37</f>
        <v>0</v>
      </c>
      <c r="F28" s="675">
        <f>IFERROR(IF(E28="","",Activity!E31*E28),"")</f>
        <v>0</v>
      </c>
      <c r="G28" s="656">
        <f>MCF!E37</f>
        <v>0</v>
      </c>
      <c r="H28" s="675">
        <f>IFERROR(IF(G28="","",Activity!E31*G28),"")</f>
        <v>0</v>
      </c>
      <c r="I28" s="656">
        <f>MCF!F37</f>
        <v>0</v>
      </c>
      <c r="J28" s="675">
        <f>IFERROR(IF(I28="","",Activity!E31*I28),"")</f>
        <v>0</v>
      </c>
      <c r="K28" s="656">
        <f>MCF!G37</f>
        <v>0</v>
      </c>
      <c r="L28" s="675">
        <f>IFERROR(IF(K28="","",Activity!E31*K28),"")</f>
        <v>0</v>
      </c>
      <c r="M28" s="657">
        <f t="shared" si="1"/>
        <v>0</v>
      </c>
      <c r="N28" s="686"/>
      <c r="O28" s="673">
        <f t="shared" si="2"/>
        <v>0</v>
      </c>
    </row>
    <row r="29" spans="2:15" x14ac:dyDescent="0.25">
      <c r="B29" s="679">
        <f t="shared" si="0"/>
        <v>20</v>
      </c>
      <c r="C29" s="677">
        <f>MCF!C38</f>
        <v>0</v>
      </c>
      <c r="D29" s="675">
        <f>IFERROR(IF(C29="","",Activity!E32*C29),"")</f>
        <v>0</v>
      </c>
      <c r="E29" s="656">
        <f>MCF!D38</f>
        <v>0</v>
      </c>
      <c r="F29" s="675">
        <f>IFERROR(IF(E29="","",Activity!E32*E29),"")</f>
        <v>0</v>
      </c>
      <c r="G29" s="656">
        <f>MCF!E38</f>
        <v>0</v>
      </c>
      <c r="H29" s="675">
        <f>IFERROR(IF(G29="","",Activity!E32*G29),"")</f>
        <v>0</v>
      </c>
      <c r="I29" s="656">
        <f>MCF!F38</f>
        <v>0</v>
      </c>
      <c r="J29" s="675">
        <f>IFERROR(IF(I29="","",Activity!E32*I29),"")</f>
        <v>0</v>
      </c>
      <c r="K29" s="656">
        <f>MCF!G38</f>
        <v>0</v>
      </c>
      <c r="L29" s="675">
        <f>IFERROR(IF(K29="","",Activity!E32*K29),"")</f>
        <v>0</v>
      </c>
      <c r="M29" s="657">
        <f t="shared" si="1"/>
        <v>0</v>
      </c>
      <c r="N29" s="686"/>
      <c r="O29" s="673">
        <f t="shared" si="2"/>
        <v>0</v>
      </c>
    </row>
    <row r="30" spans="2:15" x14ac:dyDescent="0.25">
      <c r="B30" s="679">
        <f t="shared" si="0"/>
        <v>21</v>
      </c>
      <c r="C30" s="677">
        <f>MCF!C39</f>
        <v>0</v>
      </c>
      <c r="D30" s="675">
        <f>IFERROR(IF(C30="","",Activity!E33*C30),"")</f>
        <v>0</v>
      </c>
      <c r="E30" s="656">
        <f>MCF!D39</f>
        <v>0</v>
      </c>
      <c r="F30" s="675">
        <f>IFERROR(IF(E30="","",Activity!E33*E30),"")</f>
        <v>0</v>
      </c>
      <c r="G30" s="656">
        <f>MCF!E39</f>
        <v>0</v>
      </c>
      <c r="H30" s="675">
        <f>IFERROR(IF(G30="","",Activity!E33*G30),"")</f>
        <v>0</v>
      </c>
      <c r="I30" s="656">
        <f>MCF!F39</f>
        <v>0</v>
      </c>
      <c r="J30" s="675">
        <f>IFERROR(IF(I30="","",Activity!E33*I30),"")</f>
        <v>0</v>
      </c>
      <c r="K30" s="656">
        <f>MCF!G39</f>
        <v>0</v>
      </c>
      <c r="L30" s="675">
        <f>IFERROR(IF(K30="","",Activity!E33*K30),"")</f>
        <v>0</v>
      </c>
      <c r="M30" s="657">
        <f t="shared" si="1"/>
        <v>0</v>
      </c>
      <c r="N30" s="686"/>
      <c r="O30" s="673">
        <f t="shared" si="2"/>
        <v>0</v>
      </c>
    </row>
    <row r="31" spans="2:15" x14ac:dyDescent="0.25">
      <c r="B31" s="679">
        <f t="shared" si="0"/>
        <v>22</v>
      </c>
      <c r="C31" s="677">
        <f>MCF!C40</f>
        <v>0</v>
      </c>
      <c r="D31" s="675">
        <f>IFERROR(IF(C31="","",Activity!E34*C31),"")</f>
        <v>0</v>
      </c>
      <c r="E31" s="656">
        <f>MCF!D40</f>
        <v>0</v>
      </c>
      <c r="F31" s="675">
        <f>IFERROR(IF(E31="","",Activity!E34*E31),"")</f>
        <v>0</v>
      </c>
      <c r="G31" s="656">
        <f>MCF!E40</f>
        <v>0</v>
      </c>
      <c r="H31" s="675">
        <f>IFERROR(IF(G31="","",Activity!E34*G31),"")</f>
        <v>0</v>
      </c>
      <c r="I31" s="656">
        <f>MCF!F40</f>
        <v>0</v>
      </c>
      <c r="J31" s="675">
        <f>IFERROR(IF(I31="","",Activity!E34*I31),"")</f>
        <v>0</v>
      </c>
      <c r="K31" s="656">
        <f>MCF!G40</f>
        <v>0</v>
      </c>
      <c r="L31" s="675">
        <f>IFERROR(IF(K31="","",Activity!E34*K31),"")</f>
        <v>0</v>
      </c>
      <c r="M31" s="657">
        <f t="shared" si="1"/>
        <v>0</v>
      </c>
      <c r="N31" s="686"/>
      <c r="O31" s="673">
        <f t="shared" si="2"/>
        <v>0</v>
      </c>
    </row>
    <row r="32" spans="2:15" x14ac:dyDescent="0.25">
      <c r="B32" s="679">
        <f t="shared" si="0"/>
        <v>23</v>
      </c>
      <c r="C32" s="677">
        <f>MCF!C41</f>
        <v>0</v>
      </c>
      <c r="D32" s="675">
        <f>IFERROR(IF(C32="","",Activity!E35*C32),"")</f>
        <v>0</v>
      </c>
      <c r="E32" s="656">
        <f>MCF!D41</f>
        <v>0</v>
      </c>
      <c r="F32" s="675">
        <f>IFERROR(IF(E32="","",Activity!E35*E32),"")</f>
        <v>0</v>
      </c>
      <c r="G32" s="656">
        <f>MCF!E41</f>
        <v>0</v>
      </c>
      <c r="H32" s="675">
        <f>IFERROR(IF(G32="","",Activity!E35*G32),"")</f>
        <v>0</v>
      </c>
      <c r="I32" s="656">
        <f>MCF!F41</f>
        <v>0</v>
      </c>
      <c r="J32" s="675">
        <f>IFERROR(IF(I32="","",Activity!E35*I32),"")</f>
        <v>0</v>
      </c>
      <c r="K32" s="656">
        <f>MCF!G41</f>
        <v>0</v>
      </c>
      <c r="L32" s="675">
        <f>IFERROR(IF(K32="","",Activity!E35*K32),"")</f>
        <v>0</v>
      </c>
      <c r="M32" s="657">
        <f t="shared" si="1"/>
        <v>0</v>
      </c>
      <c r="N32" s="686"/>
      <c r="O32" s="673">
        <f t="shared" si="2"/>
        <v>0</v>
      </c>
    </row>
    <row r="33" spans="2:15" x14ac:dyDescent="0.25">
      <c r="B33" s="679">
        <f t="shared" si="0"/>
        <v>24</v>
      </c>
      <c r="C33" s="677">
        <f>MCF!C42</f>
        <v>0</v>
      </c>
      <c r="D33" s="675">
        <f>IFERROR(IF(C33="","",Activity!E36*C33),"")</f>
        <v>0</v>
      </c>
      <c r="E33" s="656">
        <f>MCF!D42</f>
        <v>0</v>
      </c>
      <c r="F33" s="675">
        <f>IFERROR(IF(E33="","",Activity!E36*E33),"")</f>
        <v>0</v>
      </c>
      <c r="G33" s="656">
        <f>MCF!E42</f>
        <v>0</v>
      </c>
      <c r="H33" s="675">
        <f>IFERROR(IF(G33="","",Activity!E36*G33),"")</f>
        <v>0</v>
      </c>
      <c r="I33" s="656">
        <f>MCF!F42</f>
        <v>0</v>
      </c>
      <c r="J33" s="675">
        <f>IFERROR(IF(I33="","",Activity!E36*I33),"")</f>
        <v>0</v>
      </c>
      <c r="K33" s="656">
        <f>MCF!G42</f>
        <v>0</v>
      </c>
      <c r="L33" s="675">
        <f>IFERROR(IF(K33="","",Activity!E36*K33),"")</f>
        <v>0</v>
      </c>
      <c r="M33" s="657">
        <f t="shared" si="1"/>
        <v>0</v>
      </c>
      <c r="N33" s="686"/>
      <c r="O33" s="673">
        <f t="shared" si="2"/>
        <v>0</v>
      </c>
    </row>
    <row r="34" spans="2:15" x14ac:dyDescent="0.25">
      <c r="B34" s="679">
        <f t="shared" si="0"/>
        <v>25</v>
      </c>
      <c r="C34" s="677">
        <f>MCF!C43</f>
        <v>0</v>
      </c>
      <c r="D34" s="675">
        <f>IFERROR(IF(C34="","",Activity!E37*C34),"")</f>
        <v>0</v>
      </c>
      <c r="E34" s="656">
        <f>MCF!D43</f>
        <v>0</v>
      </c>
      <c r="F34" s="675">
        <f>IFERROR(IF(E34="","",Activity!E37*E34),"")</f>
        <v>0</v>
      </c>
      <c r="G34" s="656">
        <f>MCF!E43</f>
        <v>0</v>
      </c>
      <c r="H34" s="675">
        <f>IFERROR(IF(G34="","",Activity!E37*G34),"")</f>
        <v>0</v>
      </c>
      <c r="I34" s="656">
        <f>MCF!F43</f>
        <v>0</v>
      </c>
      <c r="J34" s="675">
        <f>IFERROR(IF(I34="","",Activity!E37*I34),"")</f>
        <v>0</v>
      </c>
      <c r="K34" s="656">
        <f>MCF!G43</f>
        <v>0</v>
      </c>
      <c r="L34" s="675">
        <f>IFERROR(IF(K34="","",Activity!E37*K34),"")</f>
        <v>0</v>
      </c>
      <c r="M34" s="657">
        <f t="shared" si="1"/>
        <v>0</v>
      </c>
      <c r="N34" s="686"/>
      <c r="O34" s="673">
        <f t="shared" si="2"/>
        <v>0</v>
      </c>
    </row>
    <row r="35" spans="2:15" x14ac:dyDescent="0.25">
      <c r="B35" s="679">
        <f t="shared" si="0"/>
        <v>26</v>
      </c>
      <c r="C35" s="677">
        <f>MCF!C44</f>
        <v>0</v>
      </c>
      <c r="D35" s="675">
        <f>IFERROR(IF(C35="","",Activity!E38*C35),"")</f>
        <v>0</v>
      </c>
      <c r="E35" s="656">
        <f>MCF!D44</f>
        <v>0</v>
      </c>
      <c r="F35" s="675">
        <f>IFERROR(IF(E35="","",Activity!E38*E35),"")</f>
        <v>0</v>
      </c>
      <c r="G35" s="656">
        <f>MCF!E44</f>
        <v>0</v>
      </c>
      <c r="H35" s="675">
        <f>IFERROR(IF(G35="","",Activity!E38*G35),"")</f>
        <v>0</v>
      </c>
      <c r="I35" s="656">
        <f>MCF!F44</f>
        <v>0</v>
      </c>
      <c r="J35" s="675">
        <f>IFERROR(IF(I35="","",Activity!E38*I35),"")</f>
        <v>0</v>
      </c>
      <c r="K35" s="656">
        <f>MCF!G44</f>
        <v>0</v>
      </c>
      <c r="L35" s="675">
        <f>IFERROR(IF(K35="","",Activity!E38*K35),"")</f>
        <v>0</v>
      </c>
      <c r="M35" s="657">
        <f t="shared" si="1"/>
        <v>0</v>
      </c>
      <c r="N35" s="686"/>
      <c r="O35" s="673">
        <f t="shared" si="2"/>
        <v>0</v>
      </c>
    </row>
    <row r="36" spans="2:15" x14ac:dyDescent="0.25">
      <c r="B36" s="679">
        <f t="shared" si="0"/>
        <v>27</v>
      </c>
      <c r="C36" s="677">
        <f>MCF!C45</f>
        <v>0</v>
      </c>
      <c r="D36" s="675">
        <f>IFERROR(IF(C36="","",Activity!E39*C36),"")</f>
        <v>0</v>
      </c>
      <c r="E36" s="656">
        <f>MCF!D45</f>
        <v>0</v>
      </c>
      <c r="F36" s="675">
        <f>IFERROR(IF(E36="","",Activity!E39*E36),"")</f>
        <v>0</v>
      </c>
      <c r="G36" s="656">
        <f>MCF!E45</f>
        <v>0</v>
      </c>
      <c r="H36" s="675">
        <f>IFERROR(IF(G36="","",Activity!E39*G36),"")</f>
        <v>0</v>
      </c>
      <c r="I36" s="656">
        <f>MCF!F45</f>
        <v>0</v>
      </c>
      <c r="J36" s="675">
        <f>IFERROR(IF(I36="","",Activity!E39*I36),"")</f>
        <v>0</v>
      </c>
      <c r="K36" s="656">
        <f>MCF!G45</f>
        <v>0</v>
      </c>
      <c r="L36" s="675">
        <f>IFERROR(IF(K36="","",Activity!E39*K36),"")</f>
        <v>0</v>
      </c>
      <c r="M36" s="657">
        <f t="shared" si="1"/>
        <v>0</v>
      </c>
      <c r="N36" s="686"/>
      <c r="O36" s="673">
        <f t="shared" si="2"/>
        <v>0</v>
      </c>
    </row>
    <row r="37" spans="2:15" x14ac:dyDescent="0.25">
      <c r="B37" s="679">
        <f t="shared" si="0"/>
        <v>28</v>
      </c>
      <c r="C37" s="677">
        <f>MCF!C46</f>
        <v>0</v>
      </c>
      <c r="D37" s="675">
        <f>IFERROR(IF(C37="","",Activity!E40*C37),"")</f>
        <v>0</v>
      </c>
      <c r="E37" s="656">
        <f>MCF!D46</f>
        <v>0</v>
      </c>
      <c r="F37" s="675">
        <f>IFERROR(IF(E37="","",Activity!E40*E37),"")</f>
        <v>0</v>
      </c>
      <c r="G37" s="656">
        <f>MCF!E46</f>
        <v>0</v>
      </c>
      <c r="H37" s="675">
        <f>IFERROR(IF(G37="","",Activity!E40*G37),"")</f>
        <v>0</v>
      </c>
      <c r="I37" s="656">
        <f>MCF!F46</f>
        <v>0</v>
      </c>
      <c r="J37" s="675">
        <f>IFERROR(IF(I37="","",Activity!E40*I37),"")</f>
        <v>0</v>
      </c>
      <c r="K37" s="656">
        <f>MCF!G46</f>
        <v>0</v>
      </c>
      <c r="L37" s="675">
        <f>IFERROR(IF(K37="","",Activity!E40*K37),"")</f>
        <v>0</v>
      </c>
      <c r="M37" s="657">
        <f t="shared" si="1"/>
        <v>0</v>
      </c>
      <c r="N37" s="686"/>
      <c r="O37" s="673">
        <f t="shared" si="2"/>
        <v>0</v>
      </c>
    </row>
    <row r="38" spans="2:15" x14ac:dyDescent="0.25">
      <c r="B38" s="679">
        <f t="shared" si="0"/>
        <v>29</v>
      </c>
      <c r="C38" s="677">
        <f>MCF!C47</f>
        <v>0</v>
      </c>
      <c r="D38" s="675">
        <f>IFERROR(IF(C38="","",Activity!E41*C38),"")</f>
        <v>0</v>
      </c>
      <c r="E38" s="656">
        <f>MCF!D47</f>
        <v>0</v>
      </c>
      <c r="F38" s="675">
        <f>IFERROR(IF(E38="","",Activity!E41*E38),"")</f>
        <v>0</v>
      </c>
      <c r="G38" s="656">
        <f>MCF!E47</f>
        <v>0</v>
      </c>
      <c r="H38" s="675">
        <f>IFERROR(IF(G38="","",Activity!E41*G38),"")</f>
        <v>0</v>
      </c>
      <c r="I38" s="656">
        <f>MCF!F47</f>
        <v>0</v>
      </c>
      <c r="J38" s="675">
        <f>IFERROR(IF(I38="","",Activity!E41*I38),"")</f>
        <v>0</v>
      </c>
      <c r="K38" s="656">
        <f>MCF!G47</f>
        <v>0</v>
      </c>
      <c r="L38" s="675">
        <f>IFERROR(IF(K38="","",Activity!E41*K38),"")</f>
        <v>0</v>
      </c>
      <c r="M38" s="657">
        <f t="shared" si="1"/>
        <v>0</v>
      </c>
      <c r="N38" s="686"/>
      <c r="O38" s="673">
        <f t="shared" si="2"/>
        <v>0</v>
      </c>
    </row>
    <row r="39" spans="2:15" x14ac:dyDescent="0.25">
      <c r="B39" s="679">
        <f t="shared" si="0"/>
        <v>30</v>
      </c>
      <c r="C39" s="677">
        <f>MCF!C48</f>
        <v>0</v>
      </c>
      <c r="D39" s="675">
        <f>IFERROR(IF(C39="","",Activity!E42*C39),"")</f>
        <v>0</v>
      </c>
      <c r="E39" s="656">
        <f>MCF!D48</f>
        <v>0</v>
      </c>
      <c r="F39" s="675">
        <f>IFERROR(IF(E39="","",Activity!E42*E39),"")</f>
        <v>0</v>
      </c>
      <c r="G39" s="656">
        <f>MCF!E48</f>
        <v>0</v>
      </c>
      <c r="H39" s="675">
        <f>IFERROR(IF(G39="","",Activity!E42*G39),"")</f>
        <v>0</v>
      </c>
      <c r="I39" s="656">
        <f>MCF!F48</f>
        <v>0</v>
      </c>
      <c r="J39" s="675">
        <f>IFERROR(IF(I39="","",Activity!E42*I39),"")</f>
        <v>0</v>
      </c>
      <c r="K39" s="656">
        <f>MCF!G48</f>
        <v>0</v>
      </c>
      <c r="L39" s="675">
        <f>IFERROR(IF(K39="","",Activity!E42*K39),"")</f>
        <v>0</v>
      </c>
      <c r="M39" s="657">
        <f t="shared" si="1"/>
        <v>0</v>
      </c>
      <c r="N39" s="686"/>
      <c r="O39" s="673">
        <f t="shared" si="2"/>
        <v>0</v>
      </c>
    </row>
    <row r="40" spans="2:15" x14ac:dyDescent="0.25">
      <c r="B40" s="679">
        <f t="shared" si="0"/>
        <v>31</v>
      </c>
      <c r="C40" s="677">
        <f>MCF!C49</f>
        <v>0</v>
      </c>
      <c r="D40" s="675">
        <f>IFERROR(IF(C40="","",Activity!E43*C40),"")</f>
        <v>0</v>
      </c>
      <c r="E40" s="656">
        <f>MCF!D49</f>
        <v>0</v>
      </c>
      <c r="F40" s="675">
        <f>IFERROR(IF(E40="","",Activity!E43*E40),"")</f>
        <v>0</v>
      </c>
      <c r="G40" s="656">
        <f>MCF!E49</f>
        <v>0</v>
      </c>
      <c r="H40" s="675">
        <f>IFERROR(IF(G40="","",Activity!E43*G40),"")</f>
        <v>0</v>
      </c>
      <c r="I40" s="656">
        <f>MCF!F49</f>
        <v>0</v>
      </c>
      <c r="J40" s="675">
        <f>IFERROR(IF(I40="","",Activity!E43*I40),"")</f>
        <v>0</v>
      </c>
      <c r="K40" s="656">
        <f>MCF!G49</f>
        <v>0</v>
      </c>
      <c r="L40" s="675">
        <f>IFERROR(IF(K40="","",Activity!E43*K40),"")</f>
        <v>0</v>
      </c>
      <c r="M40" s="657">
        <f t="shared" si="1"/>
        <v>0</v>
      </c>
      <c r="N40" s="686"/>
      <c r="O40" s="673">
        <f t="shared" si="2"/>
        <v>0</v>
      </c>
    </row>
    <row r="41" spans="2:15" x14ac:dyDescent="0.25">
      <c r="B41" s="679">
        <f t="shared" si="0"/>
        <v>32</v>
      </c>
      <c r="C41" s="677">
        <f>MCF!C50</f>
        <v>0</v>
      </c>
      <c r="D41" s="675">
        <f>IFERROR(IF(C41="","",Activity!E44*C41),"")</f>
        <v>0</v>
      </c>
      <c r="E41" s="656">
        <f>MCF!D50</f>
        <v>0</v>
      </c>
      <c r="F41" s="675">
        <f>IFERROR(IF(E41="","",Activity!E44*E41),"")</f>
        <v>0</v>
      </c>
      <c r="G41" s="656">
        <f>MCF!E50</f>
        <v>0</v>
      </c>
      <c r="H41" s="675">
        <f>IFERROR(IF(G41="","",Activity!E44*G41),"")</f>
        <v>0</v>
      </c>
      <c r="I41" s="656">
        <f>MCF!F50</f>
        <v>0</v>
      </c>
      <c r="J41" s="675">
        <f>IFERROR(IF(I41="","",Activity!E44*I41),"")</f>
        <v>0</v>
      </c>
      <c r="K41" s="656">
        <f>MCF!G50</f>
        <v>0</v>
      </c>
      <c r="L41" s="675">
        <f>IFERROR(IF(K41="","",Activity!E44*K41),"")</f>
        <v>0</v>
      </c>
      <c r="M41" s="657">
        <f t="shared" si="1"/>
        <v>0</v>
      </c>
      <c r="N41" s="686"/>
      <c r="O41" s="673">
        <f t="shared" si="2"/>
        <v>0</v>
      </c>
    </row>
    <row r="42" spans="2:15" x14ac:dyDescent="0.25">
      <c r="B42" s="679">
        <f t="shared" si="0"/>
        <v>33</v>
      </c>
      <c r="C42" s="677">
        <f>MCF!C51</f>
        <v>0</v>
      </c>
      <c r="D42" s="675">
        <f>IFERROR(IF(C42="","",Activity!E45*C42),"")</f>
        <v>0</v>
      </c>
      <c r="E42" s="656">
        <f>MCF!D51</f>
        <v>0</v>
      </c>
      <c r="F42" s="675">
        <f>IFERROR(IF(E42="","",Activity!E45*E42),"")</f>
        <v>0</v>
      </c>
      <c r="G42" s="656">
        <f>MCF!E51</f>
        <v>0</v>
      </c>
      <c r="H42" s="675">
        <f>IFERROR(IF(G42="","",Activity!E45*G42),"")</f>
        <v>0</v>
      </c>
      <c r="I42" s="656">
        <f>MCF!F51</f>
        <v>0</v>
      </c>
      <c r="J42" s="675">
        <f>IFERROR(IF(I42="","",Activity!E45*I42),"")</f>
        <v>0</v>
      </c>
      <c r="K42" s="656">
        <f>MCF!G51</f>
        <v>0</v>
      </c>
      <c r="L42" s="675">
        <f>IFERROR(IF(K42="","",Activity!E45*K42),"")</f>
        <v>0</v>
      </c>
      <c r="M42" s="657">
        <f t="shared" si="1"/>
        <v>0</v>
      </c>
      <c r="N42" s="686"/>
      <c r="O42" s="673">
        <f t="shared" si="2"/>
        <v>0</v>
      </c>
    </row>
    <row r="43" spans="2:15" x14ac:dyDescent="0.25">
      <c r="B43" s="679">
        <f t="shared" si="0"/>
        <v>34</v>
      </c>
      <c r="C43" s="677">
        <f>MCF!C52</f>
        <v>0</v>
      </c>
      <c r="D43" s="675">
        <f>IFERROR(IF(C43="","",Activity!E46*C43),"")</f>
        <v>0</v>
      </c>
      <c r="E43" s="656">
        <f>MCF!D52</f>
        <v>0</v>
      </c>
      <c r="F43" s="675">
        <f>IFERROR(IF(E43="","",Activity!E46*E43),"")</f>
        <v>0</v>
      </c>
      <c r="G43" s="656">
        <f>MCF!E52</f>
        <v>0</v>
      </c>
      <c r="H43" s="675">
        <f>IFERROR(IF(G43="","",Activity!E46*G43),"")</f>
        <v>0</v>
      </c>
      <c r="I43" s="656">
        <f>MCF!F52</f>
        <v>0</v>
      </c>
      <c r="J43" s="675">
        <f>IFERROR(IF(I43="","",Activity!E46*I43),"")</f>
        <v>0</v>
      </c>
      <c r="K43" s="656">
        <f>MCF!G52</f>
        <v>0</v>
      </c>
      <c r="L43" s="675">
        <f>IFERROR(IF(K43="","",Activity!E46*K43),"")</f>
        <v>0</v>
      </c>
      <c r="M43" s="657">
        <f t="shared" ref="M43:M79" si="3">IF(C43="","",SUM(C43,E43,G43,I43,K43))</f>
        <v>0</v>
      </c>
      <c r="N43" s="686"/>
      <c r="O43" s="673">
        <f t="shared" si="2"/>
        <v>0</v>
      </c>
    </row>
    <row r="44" spans="2:15" x14ac:dyDescent="0.25">
      <c r="B44" s="679">
        <f t="shared" si="0"/>
        <v>35</v>
      </c>
      <c r="C44" s="677">
        <f>MCF!C53</f>
        <v>0</v>
      </c>
      <c r="D44" s="675">
        <f>IFERROR(IF(C44="","",Activity!E47*C44),"")</f>
        <v>0</v>
      </c>
      <c r="E44" s="656">
        <f>MCF!D53</f>
        <v>0</v>
      </c>
      <c r="F44" s="675">
        <f>IFERROR(IF(E44="","",Activity!E47*E44),"")</f>
        <v>0</v>
      </c>
      <c r="G44" s="656">
        <f>MCF!E53</f>
        <v>0</v>
      </c>
      <c r="H44" s="675">
        <f>IFERROR(IF(G44="","",Activity!E47*G44),"")</f>
        <v>0</v>
      </c>
      <c r="I44" s="656">
        <f>MCF!F53</f>
        <v>0</v>
      </c>
      <c r="J44" s="675">
        <f>IFERROR(IF(I44="","",Activity!E47*I44),"")</f>
        <v>0</v>
      </c>
      <c r="K44" s="656">
        <f>MCF!G53</f>
        <v>0</v>
      </c>
      <c r="L44" s="675">
        <f>IFERROR(IF(K44="","",Activity!E47*K44),"")</f>
        <v>0</v>
      </c>
      <c r="M44" s="657">
        <f t="shared" si="3"/>
        <v>0</v>
      </c>
      <c r="N44" s="686"/>
      <c r="O44" s="673">
        <f t="shared" si="2"/>
        <v>0</v>
      </c>
    </row>
    <row r="45" spans="2:15" x14ac:dyDescent="0.25">
      <c r="B45" s="679">
        <f t="shared" si="0"/>
        <v>36</v>
      </c>
      <c r="C45" s="677">
        <f>MCF!C54</f>
        <v>0</v>
      </c>
      <c r="D45" s="675">
        <f>IFERROR(IF(C45="","",Activity!E48*C45),"")</f>
        <v>0</v>
      </c>
      <c r="E45" s="656">
        <f>MCF!D54</f>
        <v>0</v>
      </c>
      <c r="F45" s="675">
        <f>IFERROR(IF(E45="","",Activity!E48*E45),"")</f>
        <v>0</v>
      </c>
      <c r="G45" s="656">
        <f>MCF!E54</f>
        <v>0</v>
      </c>
      <c r="H45" s="675">
        <f>IFERROR(IF(G45="","",Activity!E48*G45),"")</f>
        <v>0</v>
      </c>
      <c r="I45" s="656">
        <f>MCF!F54</f>
        <v>0</v>
      </c>
      <c r="J45" s="675">
        <f>IFERROR(IF(I45="","",Activity!E48*I45),"")</f>
        <v>0</v>
      </c>
      <c r="K45" s="656">
        <f>MCF!G54</f>
        <v>0</v>
      </c>
      <c r="L45" s="675">
        <f>IFERROR(IF(K45="","",Activity!E48*K45),"")</f>
        <v>0</v>
      </c>
      <c r="M45" s="657">
        <f t="shared" si="3"/>
        <v>0</v>
      </c>
      <c r="N45" s="686"/>
      <c r="O45" s="673">
        <f t="shared" si="2"/>
        <v>0</v>
      </c>
    </row>
    <row r="46" spans="2:15" x14ac:dyDescent="0.25">
      <c r="B46" s="679">
        <f t="shared" si="0"/>
        <v>37</v>
      </c>
      <c r="C46" s="677">
        <f>MCF!C55</f>
        <v>0</v>
      </c>
      <c r="D46" s="675">
        <f>IFERROR(IF(C46="","",Activity!E49*C46),"")</f>
        <v>0</v>
      </c>
      <c r="E46" s="656">
        <f>MCF!D55</f>
        <v>0</v>
      </c>
      <c r="F46" s="675">
        <f>IFERROR(IF(E46="","",Activity!E49*E46),"")</f>
        <v>0</v>
      </c>
      <c r="G46" s="656">
        <f>MCF!E55</f>
        <v>0</v>
      </c>
      <c r="H46" s="675">
        <f>IFERROR(IF(G46="","",Activity!E49*G46),"")</f>
        <v>0</v>
      </c>
      <c r="I46" s="656">
        <f>MCF!F55</f>
        <v>0</v>
      </c>
      <c r="J46" s="675">
        <f>IFERROR(IF(I46="","",Activity!E49*I46),"")</f>
        <v>0</v>
      </c>
      <c r="K46" s="656">
        <f>MCF!G55</f>
        <v>0</v>
      </c>
      <c r="L46" s="675">
        <f>IFERROR(IF(K46="","",Activity!E49*K46),"")</f>
        <v>0</v>
      </c>
      <c r="M46" s="657">
        <f t="shared" si="3"/>
        <v>0</v>
      </c>
      <c r="N46" s="686"/>
      <c r="O46" s="673">
        <f t="shared" si="2"/>
        <v>0</v>
      </c>
    </row>
    <row r="47" spans="2:15" x14ac:dyDescent="0.25">
      <c r="B47" s="679">
        <f t="shared" si="0"/>
        <v>38</v>
      </c>
      <c r="C47" s="677">
        <f>MCF!C56</f>
        <v>0</v>
      </c>
      <c r="D47" s="675">
        <f>IFERROR(IF(C47="","",Activity!E50*C47),"")</f>
        <v>0</v>
      </c>
      <c r="E47" s="656">
        <f>MCF!D56</f>
        <v>0</v>
      </c>
      <c r="F47" s="675">
        <f>IFERROR(IF(E47="","",Activity!E50*E47),"")</f>
        <v>0</v>
      </c>
      <c r="G47" s="656">
        <f>MCF!E56</f>
        <v>0</v>
      </c>
      <c r="H47" s="675">
        <f>IFERROR(IF(G47="","",Activity!E50*G47),"")</f>
        <v>0</v>
      </c>
      <c r="I47" s="656">
        <f>MCF!F56</f>
        <v>0</v>
      </c>
      <c r="J47" s="675">
        <f>IFERROR(IF(I47="","",Activity!E50*I47),"")</f>
        <v>0</v>
      </c>
      <c r="K47" s="656">
        <f>MCF!G56</f>
        <v>0</v>
      </c>
      <c r="L47" s="675">
        <f>IFERROR(IF(K47="","",Activity!E50*K47),"")</f>
        <v>0</v>
      </c>
      <c r="M47" s="657">
        <f t="shared" si="3"/>
        <v>0</v>
      </c>
      <c r="N47" s="686"/>
      <c r="O47" s="673">
        <f t="shared" si="2"/>
        <v>0</v>
      </c>
    </row>
    <row r="48" spans="2:15" x14ac:dyDescent="0.25">
      <c r="B48" s="679">
        <f t="shared" si="0"/>
        <v>39</v>
      </c>
      <c r="C48" s="677">
        <f>MCF!C57</f>
        <v>0</v>
      </c>
      <c r="D48" s="675">
        <f>IFERROR(IF(C48="","",Activity!E51*C48),"")</f>
        <v>0</v>
      </c>
      <c r="E48" s="656">
        <f>MCF!D57</f>
        <v>0</v>
      </c>
      <c r="F48" s="675">
        <f>IFERROR(IF(E48="","",Activity!E51*E48),"")</f>
        <v>0</v>
      </c>
      <c r="G48" s="656">
        <f>MCF!E57</f>
        <v>0</v>
      </c>
      <c r="H48" s="675">
        <f>IFERROR(IF(G48="","",Activity!E51*G48),"")</f>
        <v>0</v>
      </c>
      <c r="I48" s="656">
        <f>MCF!F57</f>
        <v>0</v>
      </c>
      <c r="J48" s="675">
        <f>IFERROR(IF(I48="","",Activity!E51*I48),"")</f>
        <v>0</v>
      </c>
      <c r="K48" s="656">
        <f>MCF!G57</f>
        <v>0</v>
      </c>
      <c r="L48" s="675">
        <f>IFERROR(IF(K48="","",Activity!E51*K48),"")</f>
        <v>0</v>
      </c>
      <c r="M48" s="657">
        <f t="shared" si="3"/>
        <v>0</v>
      </c>
      <c r="N48" s="686"/>
      <c r="O48" s="673">
        <f t="shared" si="2"/>
        <v>0</v>
      </c>
    </row>
    <row r="49" spans="2:15" x14ac:dyDescent="0.25">
      <c r="B49" s="679">
        <f t="shared" si="0"/>
        <v>40</v>
      </c>
      <c r="C49" s="677">
        <f>MCF!C58</f>
        <v>0</v>
      </c>
      <c r="D49" s="675">
        <f>IFERROR(IF(C49="","",Activity!E52*C49),"")</f>
        <v>0</v>
      </c>
      <c r="E49" s="656">
        <f>MCF!D58</f>
        <v>0</v>
      </c>
      <c r="F49" s="675">
        <f>IFERROR(IF(E49="","",Activity!E52*E49),"")</f>
        <v>0</v>
      </c>
      <c r="G49" s="656">
        <f>MCF!E58</f>
        <v>0</v>
      </c>
      <c r="H49" s="675">
        <f>IFERROR(IF(G49="","",Activity!E52*G49),"")</f>
        <v>0</v>
      </c>
      <c r="I49" s="656">
        <f>MCF!F58</f>
        <v>0</v>
      </c>
      <c r="J49" s="675">
        <f>IFERROR(IF(I49="","",Activity!E52*I49),"")</f>
        <v>0</v>
      </c>
      <c r="K49" s="656">
        <f>MCF!G58</f>
        <v>0</v>
      </c>
      <c r="L49" s="675">
        <f>IFERROR(IF(K49="","",Activity!E52*K49),"")</f>
        <v>0</v>
      </c>
      <c r="M49" s="657">
        <f t="shared" si="3"/>
        <v>0</v>
      </c>
      <c r="N49" s="686"/>
      <c r="O49" s="673">
        <f t="shared" si="2"/>
        <v>0</v>
      </c>
    </row>
    <row r="50" spans="2:15" x14ac:dyDescent="0.25">
      <c r="B50" s="679">
        <f t="shared" si="0"/>
        <v>41</v>
      </c>
      <c r="C50" s="677">
        <f>MCF!C59</f>
        <v>0</v>
      </c>
      <c r="D50" s="675">
        <f>IFERROR(IF(C50="","",Activity!E53*C50),"")</f>
        <v>0</v>
      </c>
      <c r="E50" s="656">
        <f>MCF!D59</f>
        <v>0</v>
      </c>
      <c r="F50" s="675">
        <f>IFERROR(IF(E50="","",Activity!E53*E50),"")</f>
        <v>0</v>
      </c>
      <c r="G50" s="656">
        <f>MCF!E59</f>
        <v>0</v>
      </c>
      <c r="H50" s="675">
        <f>IFERROR(IF(G50="","",Activity!E53*G50),"")</f>
        <v>0</v>
      </c>
      <c r="I50" s="656">
        <f>MCF!F59</f>
        <v>0</v>
      </c>
      <c r="J50" s="675">
        <f>IFERROR(IF(I50="","",Activity!E53*I50),"")</f>
        <v>0</v>
      </c>
      <c r="K50" s="656">
        <f>MCF!G59</f>
        <v>0</v>
      </c>
      <c r="L50" s="675">
        <f>IFERROR(IF(K50="","",Activity!E53*K50),"")</f>
        <v>0</v>
      </c>
      <c r="M50" s="657">
        <f t="shared" si="3"/>
        <v>0</v>
      </c>
      <c r="N50" s="686"/>
      <c r="O50" s="673">
        <f t="shared" si="2"/>
        <v>0</v>
      </c>
    </row>
    <row r="51" spans="2:15" x14ac:dyDescent="0.25">
      <c r="B51" s="679">
        <f t="shared" si="0"/>
        <v>42</v>
      </c>
      <c r="C51" s="677">
        <f>MCF!C60</f>
        <v>0</v>
      </c>
      <c r="D51" s="675">
        <f>IFERROR(IF(C51="","",Activity!E54*C51),"")</f>
        <v>0</v>
      </c>
      <c r="E51" s="656">
        <f>MCF!D60</f>
        <v>0</v>
      </c>
      <c r="F51" s="675">
        <f>IFERROR(IF(E51="","",Activity!E54*E51),"")</f>
        <v>0</v>
      </c>
      <c r="G51" s="656">
        <f>MCF!E60</f>
        <v>0</v>
      </c>
      <c r="H51" s="675">
        <f>IFERROR(IF(G51="","",Activity!E54*G51),"")</f>
        <v>0</v>
      </c>
      <c r="I51" s="656">
        <f>MCF!F60</f>
        <v>0</v>
      </c>
      <c r="J51" s="675">
        <f>IFERROR(IF(I51="","",Activity!E54*I51),"")</f>
        <v>0</v>
      </c>
      <c r="K51" s="656">
        <f>MCF!G60</f>
        <v>0</v>
      </c>
      <c r="L51" s="675">
        <f>IFERROR(IF(K51="","",Activity!E54*K51),"")</f>
        <v>0</v>
      </c>
      <c r="M51" s="657">
        <f t="shared" si="3"/>
        <v>0</v>
      </c>
      <c r="N51" s="686"/>
      <c r="O51" s="673">
        <f t="shared" si="2"/>
        <v>0</v>
      </c>
    </row>
    <row r="52" spans="2:15" x14ac:dyDescent="0.25">
      <c r="B52" s="679">
        <f t="shared" si="0"/>
        <v>43</v>
      </c>
      <c r="C52" s="677">
        <f>MCF!C61</f>
        <v>0</v>
      </c>
      <c r="D52" s="675">
        <f>IFERROR(IF(C52="","",Activity!E55*C52),"")</f>
        <v>0</v>
      </c>
      <c r="E52" s="656">
        <f>MCF!D61</f>
        <v>0</v>
      </c>
      <c r="F52" s="675">
        <f>IFERROR(IF(E52="","",Activity!E55*E52),"")</f>
        <v>0</v>
      </c>
      <c r="G52" s="656">
        <f>MCF!E61</f>
        <v>0</v>
      </c>
      <c r="H52" s="675">
        <f>IFERROR(IF(G52="","",Activity!E55*G52),"")</f>
        <v>0</v>
      </c>
      <c r="I52" s="656">
        <f>MCF!F61</f>
        <v>0</v>
      </c>
      <c r="J52" s="675">
        <f>IFERROR(IF(I52="","",Activity!E55*I52),"")</f>
        <v>0</v>
      </c>
      <c r="K52" s="656">
        <f>MCF!G61</f>
        <v>0</v>
      </c>
      <c r="L52" s="675">
        <f>IFERROR(IF(K52="","",Activity!E55*K52),"")</f>
        <v>0</v>
      </c>
      <c r="M52" s="657">
        <f t="shared" si="3"/>
        <v>0</v>
      </c>
      <c r="N52" s="686"/>
      <c r="O52" s="673">
        <f t="shared" si="2"/>
        <v>0</v>
      </c>
    </row>
    <row r="53" spans="2:15" x14ac:dyDescent="0.25">
      <c r="B53" s="679">
        <f t="shared" si="0"/>
        <v>44</v>
      </c>
      <c r="C53" s="677">
        <f>MCF!C62</f>
        <v>0</v>
      </c>
      <c r="D53" s="675">
        <f>IFERROR(IF(C53="","",Activity!E56*C53),"")</f>
        <v>0</v>
      </c>
      <c r="E53" s="656">
        <f>MCF!D62</f>
        <v>0</v>
      </c>
      <c r="F53" s="675">
        <f>IFERROR(IF(E53="","",Activity!E56*E53),"")</f>
        <v>0</v>
      </c>
      <c r="G53" s="656">
        <f>MCF!E62</f>
        <v>0</v>
      </c>
      <c r="H53" s="675">
        <f>IFERROR(IF(G53="","",Activity!E56*G53),"")</f>
        <v>0</v>
      </c>
      <c r="I53" s="656">
        <f>MCF!F62</f>
        <v>0</v>
      </c>
      <c r="J53" s="675">
        <f>IFERROR(IF(I53="","",Activity!E56*I53),"")</f>
        <v>0</v>
      </c>
      <c r="K53" s="656">
        <f>MCF!G62</f>
        <v>0</v>
      </c>
      <c r="L53" s="675">
        <f>IFERROR(IF(K53="","",Activity!E56*K53),"")</f>
        <v>0</v>
      </c>
      <c r="M53" s="657">
        <f t="shared" si="3"/>
        <v>0</v>
      </c>
      <c r="N53" s="686"/>
      <c r="O53" s="673">
        <f t="shared" si="2"/>
        <v>0</v>
      </c>
    </row>
    <row r="54" spans="2:15" x14ac:dyDescent="0.25">
      <c r="B54" s="679">
        <f t="shared" si="0"/>
        <v>45</v>
      </c>
      <c r="C54" s="677">
        <f>MCF!C63</f>
        <v>0</v>
      </c>
      <c r="D54" s="675">
        <f>IFERROR(IF(C54="","",Activity!E57*C54),"")</f>
        <v>0</v>
      </c>
      <c r="E54" s="656">
        <f>MCF!D63</f>
        <v>0</v>
      </c>
      <c r="F54" s="675">
        <f>IFERROR(IF(E54="","",Activity!E57*E54),"")</f>
        <v>0</v>
      </c>
      <c r="G54" s="656">
        <f>MCF!E63</f>
        <v>0</v>
      </c>
      <c r="H54" s="675">
        <f>IFERROR(IF(G54="","",Activity!E57*G54),"")</f>
        <v>0</v>
      </c>
      <c r="I54" s="656">
        <f>MCF!F63</f>
        <v>0</v>
      </c>
      <c r="J54" s="675">
        <f>IFERROR(IF(I54="","",Activity!E57*I54),"")</f>
        <v>0</v>
      </c>
      <c r="K54" s="656">
        <f>MCF!G63</f>
        <v>0</v>
      </c>
      <c r="L54" s="675">
        <f>IFERROR(IF(K54="","",Activity!E57*K54),"")</f>
        <v>0</v>
      </c>
      <c r="M54" s="657">
        <f t="shared" si="3"/>
        <v>0</v>
      </c>
      <c r="N54" s="686"/>
      <c r="O54" s="673">
        <f t="shared" si="2"/>
        <v>0</v>
      </c>
    </row>
    <row r="55" spans="2:15" x14ac:dyDescent="0.25">
      <c r="B55" s="679">
        <f t="shared" si="0"/>
        <v>46</v>
      </c>
      <c r="C55" s="677">
        <f>MCF!C64</f>
        <v>0</v>
      </c>
      <c r="D55" s="675">
        <f>IFERROR(IF(C55="","",Activity!E58*C55),"")</f>
        <v>0</v>
      </c>
      <c r="E55" s="656">
        <f>MCF!D64</f>
        <v>0</v>
      </c>
      <c r="F55" s="675">
        <f>IFERROR(IF(E55="","",Activity!E58*E55),"")</f>
        <v>0</v>
      </c>
      <c r="G55" s="656">
        <f>MCF!E64</f>
        <v>0</v>
      </c>
      <c r="H55" s="675">
        <f>IFERROR(IF(G55="","",Activity!E58*G55),"")</f>
        <v>0</v>
      </c>
      <c r="I55" s="656">
        <f>MCF!F64</f>
        <v>0</v>
      </c>
      <c r="J55" s="675">
        <f>IFERROR(IF(I55="","",Activity!E58*I55),"")</f>
        <v>0</v>
      </c>
      <c r="K55" s="656">
        <f>MCF!G64</f>
        <v>0</v>
      </c>
      <c r="L55" s="675">
        <f>IFERROR(IF(K55="","",Activity!E58*K55),"")</f>
        <v>0</v>
      </c>
      <c r="M55" s="657">
        <f t="shared" si="3"/>
        <v>0</v>
      </c>
      <c r="N55" s="686"/>
      <c r="O55" s="673">
        <f t="shared" si="2"/>
        <v>0</v>
      </c>
    </row>
    <row r="56" spans="2:15" x14ac:dyDescent="0.25">
      <c r="B56" s="679">
        <f t="shared" si="0"/>
        <v>47</v>
      </c>
      <c r="C56" s="677">
        <f>MCF!C65</f>
        <v>0</v>
      </c>
      <c r="D56" s="675">
        <f>IFERROR(IF(C56="","",Activity!E59*C56),"")</f>
        <v>0</v>
      </c>
      <c r="E56" s="656">
        <f>MCF!D65</f>
        <v>0</v>
      </c>
      <c r="F56" s="675">
        <f>IFERROR(IF(E56="","",Activity!E59*E56),"")</f>
        <v>0</v>
      </c>
      <c r="G56" s="656">
        <f>MCF!E65</f>
        <v>0</v>
      </c>
      <c r="H56" s="675">
        <f>IFERROR(IF(G56="","",Activity!E59*G56),"")</f>
        <v>0</v>
      </c>
      <c r="I56" s="656">
        <f>MCF!F65</f>
        <v>0</v>
      </c>
      <c r="J56" s="675">
        <f>IFERROR(IF(I56="","",Activity!E59*I56),"")</f>
        <v>0</v>
      </c>
      <c r="K56" s="656">
        <f>MCF!G65</f>
        <v>0</v>
      </c>
      <c r="L56" s="675">
        <f>IFERROR(IF(K56="","",Activity!E59*K56),"")</f>
        <v>0</v>
      </c>
      <c r="M56" s="657">
        <f t="shared" si="3"/>
        <v>0</v>
      </c>
      <c r="N56" s="686"/>
      <c r="O56" s="673">
        <f t="shared" si="2"/>
        <v>0</v>
      </c>
    </row>
    <row r="57" spans="2:15" x14ac:dyDescent="0.25">
      <c r="B57" s="679">
        <f t="shared" si="0"/>
        <v>48</v>
      </c>
      <c r="C57" s="677">
        <f>MCF!C66</f>
        <v>0</v>
      </c>
      <c r="D57" s="675">
        <f>IFERROR(IF(C57="","",Activity!E60*C57),"")</f>
        <v>0</v>
      </c>
      <c r="E57" s="656">
        <f>MCF!D66</f>
        <v>0</v>
      </c>
      <c r="F57" s="675">
        <f>IFERROR(IF(E57="","",Activity!E60*E57),"")</f>
        <v>0</v>
      </c>
      <c r="G57" s="656">
        <f>MCF!E66</f>
        <v>0</v>
      </c>
      <c r="H57" s="675">
        <f>IFERROR(IF(G57="","",Activity!E60*G57),"")</f>
        <v>0</v>
      </c>
      <c r="I57" s="656">
        <f>MCF!F66</f>
        <v>0</v>
      </c>
      <c r="J57" s="675">
        <f>IFERROR(IF(I57="","",Activity!E60*I57),"")</f>
        <v>0</v>
      </c>
      <c r="K57" s="656">
        <f>MCF!G66</f>
        <v>0</v>
      </c>
      <c r="L57" s="675">
        <f>IFERROR(IF(K57="","",Activity!E60*K57),"")</f>
        <v>0</v>
      </c>
      <c r="M57" s="657">
        <f t="shared" si="3"/>
        <v>0</v>
      </c>
      <c r="N57" s="686"/>
      <c r="O57" s="673">
        <f t="shared" si="2"/>
        <v>0</v>
      </c>
    </row>
    <row r="58" spans="2:15" x14ac:dyDescent="0.25">
      <c r="B58" s="679">
        <f t="shared" si="0"/>
        <v>49</v>
      </c>
      <c r="C58" s="677">
        <f>MCF!C67</f>
        <v>0</v>
      </c>
      <c r="D58" s="675">
        <f>IFERROR(IF(C58="","",Activity!E61*C58),"")</f>
        <v>0</v>
      </c>
      <c r="E58" s="656">
        <f>MCF!D67</f>
        <v>0</v>
      </c>
      <c r="F58" s="675">
        <f>IFERROR(IF(E58="","",Activity!E61*E58),"")</f>
        <v>0</v>
      </c>
      <c r="G58" s="656">
        <f>MCF!E67</f>
        <v>0</v>
      </c>
      <c r="H58" s="675">
        <f>IFERROR(IF(G58="","",Activity!E61*G58),"")</f>
        <v>0</v>
      </c>
      <c r="I58" s="656">
        <f>MCF!F67</f>
        <v>0</v>
      </c>
      <c r="J58" s="675">
        <f>IFERROR(IF(I58="","",Activity!E61*I58),"")</f>
        <v>0</v>
      </c>
      <c r="K58" s="656">
        <f>MCF!G67</f>
        <v>0</v>
      </c>
      <c r="L58" s="675">
        <f>IFERROR(IF(K58="","",Activity!E61*K58),"")</f>
        <v>0</v>
      </c>
      <c r="M58" s="657">
        <f t="shared" si="3"/>
        <v>0</v>
      </c>
      <c r="N58" s="686"/>
      <c r="O58" s="673">
        <f t="shared" si="2"/>
        <v>0</v>
      </c>
    </row>
    <row r="59" spans="2:15" x14ac:dyDescent="0.25">
      <c r="B59" s="679">
        <f t="shared" si="0"/>
        <v>50</v>
      </c>
      <c r="C59" s="677">
        <f>MCF!C68</f>
        <v>0</v>
      </c>
      <c r="D59" s="675">
        <f>IFERROR(IF(C59="","",Activity!E62*C59),"")</f>
        <v>0</v>
      </c>
      <c r="E59" s="656">
        <f>MCF!D68</f>
        <v>0</v>
      </c>
      <c r="F59" s="675">
        <f>IFERROR(IF(E59="","",Activity!E62*E59),"")</f>
        <v>0</v>
      </c>
      <c r="G59" s="656">
        <f>MCF!E68</f>
        <v>0</v>
      </c>
      <c r="H59" s="675">
        <f>IFERROR(IF(G59="","",Activity!E62*G59),"")</f>
        <v>0</v>
      </c>
      <c r="I59" s="656">
        <f>MCF!F68</f>
        <v>0</v>
      </c>
      <c r="J59" s="675">
        <f>IFERROR(IF(I59="","",Activity!E62*I59),"")</f>
        <v>0</v>
      </c>
      <c r="K59" s="656">
        <f>MCF!G68</f>
        <v>0</v>
      </c>
      <c r="L59" s="675">
        <f>IFERROR(IF(K59="","",Activity!E62*K59),"")</f>
        <v>0</v>
      </c>
      <c r="M59" s="657">
        <f t="shared" si="3"/>
        <v>0</v>
      </c>
      <c r="N59" s="686"/>
      <c r="O59" s="673">
        <f t="shared" si="2"/>
        <v>0</v>
      </c>
    </row>
    <row r="60" spans="2:15" x14ac:dyDescent="0.25">
      <c r="B60" s="679">
        <f t="shared" si="0"/>
        <v>51</v>
      </c>
      <c r="C60" s="677">
        <f>MCF!C69</f>
        <v>0</v>
      </c>
      <c r="D60" s="675">
        <f>IFERROR(IF(C60="","",Activity!E63*C60),"")</f>
        <v>0</v>
      </c>
      <c r="E60" s="656">
        <f>MCF!D69</f>
        <v>0</v>
      </c>
      <c r="F60" s="675">
        <f>IFERROR(IF(E60="","",Activity!E63*E60),"")</f>
        <v>0</v>
      </c>
      <c r="G60" s="656">
        <f>MCF!E69</f>
        <v>0</v>
      </c>
      <c r="H60" s="675">
        <f>IFERROR(IF(G60="","",Activity!E63*G60),"")</f>
        <v>0</v>
      </c>
      <c r="I60" s="656">
        <f>MCF!F69</f>
        <v>0</v>
      </c>
      <c r="J60" s="675">
        <f>IFERROR(IF(I60="","",Activity!E63*I60),"")</f>
        <v>0</v>
      </c>
      <c r="K60" s="656">
        <f>MCF!G69</f>
        <v>0</v>
      </c>
      <c r="L60" s="675">
        <f>IFERROR(IF(K60="","",Activity!E63*K60),"")</f>
        <v>0</v>
      </c>
      <c r="M60" s="657">
        <f t="shared" si="3"/>
        <v>0</v>
      </c>
      <c r="N60" s="686"/>
      <c r="O60" s="673">
        <f t="shared" si="2"/>
        <v>0</v>
      </c>
    </row>
    <row r="61" spans="2:15" x14ac:dyDescent="0.25">
      <c r="B61" s="679">
        <f t="shared" si="0"/>
        <v>52</v>
      </c>
      <c r="C61" s="677">
        <f>MCF!C70</f>
        <v>0</v>
      </c>
      <c r="D61" s="675">
        <f>IFERROR(IF(C61="","",Activity!E64*C61),"")</f>
        <v>0</v>
      </c>
      <c r="E61" s="656">
        <f>MCF!D70</f>
        <v>0</v>
      </c>
      <c r="F61" s="675">
        <f>IFERROR(IF(E61="","",Activity!E64*E61),"")</f>
        <v>0</v>
      </c>
      <c r="G61" s="656">
        <f>MCF!E70</f>
        <v>0</v>
      </c>
      <c r="H61" s="675">
        <f>IFERROR(IF(G61="","",Activity!E64*G61),"")</f>
        <v>0</v>
      </c>
      <c r="I61" s="656">
        <f>MCF!F70</f>
        <v>0</v>
      </c>
      <c r="J61" s="675">
        <f>IFERROR(IF(I61="","",Activity!E64*I61),"")</f>
        <v>0</v>
      </c>
      <c r="K61" s="656">
        <f>MCF!G70</f>
        <v>0</v>
      </c>
      <c r="L61" s="675">
        <f>IFERROR(IF(K61="","",Activity!E64*K61),"")</f>
        <v>0</v>
      </c>
      <c r="M61" s="657">
        <f t="shared" si="3"/>
        <v>0</v>
      </c>
      <c r="N61" s="686"/>
      <c r="O61" s="673">
        <f t="shared" si="2"/>
        <v>0</v>
      </c>
    </row>
    <row r="62" spans="2:15" x14ac:dyDescent="0.25">
      <c r="B62" s="679">
        <f t="shared" si="0"/>
        <v>53</v>
      </c>
      <c r="C62" s="677">
        <f>MCF!C71</f>
        <v>0</v>
      </c>
      <c r="D62" s="675">
        <f>IFERROR(IF(C62="","",Activity!E65*C62),"")</f>
        <v>0</v>
      </c>
      <c r="E62" s="656">
        <f>MCF!D71</f>
        <v>0</v>
      </c>
      <c r="F62" s="675">
        <f>IFERROR(IF(E62="","",Activity!E65*E62),"")</f>
        <v>0</v>
      </c>
      <c r="G62" s="656">
        <f>MCF!E71</f>
        <v>0</v>
      </c>
      <c r="H62" s="675">
        <f>IFERROR(IF(G62="","",Activity!E65*G62),"")</f>
        <v>0</v>
      </c>
      <c r="I62" s="656">
        <f>MCF!F71</f>
        <v>0</v>
      </c>
      <c r="J62" s="675">
        <f>IFERROR(IF(I62="","",Activity!E65*I62),"")</f>
        <v>0</v>
      </c>
      <c r="K62" s="656">
        <f>MCF!G71</f>
        <v>0</v>
      </c>
      <c r="L62" s="675">
        <f>IFERROR(IF(K62="","",Activity!E65*K62),"")</f>
        <v>0</v>
      </c>
      <c r="M62" s="657">
        <f t="shared" si="3"/>
        <v>0</v>
      </c>
      <c r="N62" s="686"/>
      <c r="O62" s="673">
        <f t="shared" si="2"/>
        <v>0</v>
      </c>
    </row>
    <row r="63" spans="2:15" x14ac:dyDescent="0.25">
      <c r="B63" s="679">
        <f t="shared" si="0"/>
        <v>54</v>
      </c>
      <c r="C63" s="677">
        <f>MCF!C72</f>
        <v>0</v>
      </c>
      <c r="D63" s="675">
        <f>IFERROR(IF(C63="","",Activity!E66*C63),"")</f>
        <v>0</v>
      </c>
      <c r="E63" s="656">
        <f>MCF!D72</f>
        <v>0</v>
      </c>
      <c r="F63" s="675">
        <f>IFERROR(IF(E63="","",Activity!E66*E63),"")</f>
        <v>0</v>
      </c>
      <c r="G63" s="656">
        <f>MCF!E72</f>
        <v>0</v>
      </c>
      <c r="H63" s="675">
        <f>IFERROR(IF(G63="","",Activity!E66*G63),"")</f>
        <v>0</v>
      </c>
      <c r="I63" s="656">
        <f>MCF!F72</f>
        <v>0</v>
      </c>
      <c r="J63" s="675">
        <f>IFERROR(IF(I63="","",Activity!E66*I63),"")</f>
        <v>0</v>
      </c>
      <c r="K63" s="656">
        <f>MCF!G72</f>
        <v>0</v>
      </c>
      <c r="L63" s="675">
        <f>IFERROR(IF(K63="","",Activity!E66*K63),"")</f>
        <v>0</v>
      </c>
      <c r="M63" s="657">
        <f t="shared" si="3"/>
        <v>0</v>
      </c>
      <c r="N63" s="686"/>
      <c r="O63" s="673">
        <f t="shared" si="2"/>
        <v>0</v>
      </c>
    </row>
    <row r="64" spans="2:15" x14ac:dyDescent="0.25">
      <c r="B64" s="679">
        <f t="shared" si="0"/>
        <v>55</v>
      </c>
      <c r="C64" s="677">
        <f>MCF!C73</f>
        <v>0</v>
      </c>
      <c r="D64" s="675">
        <f>IFERROR(IF(C64="","",Activity!E67*C64),"")</f>
        <v>0</v>
      </c>
      <c r="E64" s="656">
        <f>MCF!D73</f>
        <v>0</v>
      </c>
      <c r="F64" s="675">
        <f>IFERROR(IF(E64="","",Activity!E67*E64),"")</f>
        <v>0</v>
      </c>
      <c r="G64" s="656">
        <f>MCF!E73</f>
        <v>0</v>
      </c>
      <c r="H64" s="675">
        <f>IFERROR(IF(G64="","",Activity!E67*G64),"")</f>
        <v>0</v>
      </c>
      <c r="I64" s="656">
        <f>MCF!F73</f>
        <v>0</v>
      </c>
      <c r="J64" s="675">
        <f>IFERROR(IF(I64="","",Activity!E67*I64),"")</f>
        <v>0</v>
      </c>
      <c r="K64" s="656">
        <f>MCF!G73</f>
        <v>0</v>
      </c>
      <c r="L64" s="675">
        <f>IFERROR(IF(K64="","",Activity!E67*K64),"")</f>
        <v>0</v>
      </c>
      <c r="M64" s="657">
        <f t="shared" si="3"/>
        <v>0</v>
      </c>
      <c r="N64" s="686"/>
      <c r="O64" s="673">
        <f t="shared" si="2"/>
        <v>0</v>
      </c>
    </row>
    <row r="65" spans="2:15" x14ac:dyDescent="0.25">
      <c r="B65" s="679">
        <f t="shared" si="0"/>
        <v>56</v>
      </c>
      <c r="C65" s="677">
        <f>MCF!C74</f>
        <v>0</v>
      </c>
      <c r="D65" s="675">
        <f>IFERROR(IF(C65="","",Activity!E68*C65),"")</f>
        <v>0</v>
      </c>
      <c r="E65" s="656">
        <f>MCF!D74</f>
        <v>0</v>
      </c>
      <c r="F65" s="675">
        <f>IFERROR(IF(E65="","",Activity!E68*E65),"")</f>
        <v>0</v>
      </c>
      <c r="G65" s="656">
        <f>MCF!E74</f>
        <v>0</v>
      </c>
      <c r="H65" s="675">
        <f>IFERROR(IF(G65="","",Activity!E68*G65),"")</f>
        <v>0</v>
      </c>
      <c r="I65" s="656">
        <f>MCF!F74</f>
        <v>0</v>
      </c>
      <c r="J65" s="675">
        <f>IFERROR(IF(I65="","",Activity!E68*I65),"")</f>
        <v>0</v>
      </c>
      <c r="K65" s="656">
        <f>MCF!G74</f>
        <v>0</v>
      </c>
      <c r="L65" s="675">
        <f>IFERROR(IF(K65="","",Activity!E68*K65),"")</f>
        <v>0</v>
      </c>
      <c r="M65" s="657">
        <f t="shared" si="3"/>
        <v>0</v>
      </c>
      <c r="N65" s="686"/>
      <c r="O65" s="673">
        <f t="shared" si="2"/>
        <v>0</v>
      </c>
    </row>
    <row r="66" spans="2:15" x14ac:dyDescent="0.25">
      <c r="B66" s="679">
        <f t="shared" si="0"/>
        <v>57</v>
      </c>
      <c r="C66" s="677">
        <f>MCF!C75</f>
        <v>0</v>
      </c>
      <c r="D66" s="675">
        <f>IFERROR(IF(C66="","",Activity!E69*C66),"")</f>
        <v>0</v>
      </c>
      <c r="E66" s="656">
        <f>MCF!D75</f>
        <v>0</v>
      </c>
      <c r="F66" s="675">
        <f>IFERROR(IF(E66="","",Activity!E69*E66),"")</f>
        <v>0</v>
      </c>
      <c r="G66" s="656">
        <f>MCF!E75</f>
        <v>0</v>
      </c>
      <c r="H66" s="675">
        <f>IFERROR(IF(G66="","",Activity!E69*G66),"")</f>
        <v>0</v>
      </c>
      <c r="I66" s="656">
        <f>MCF!F75</f>
        <v>0</v>
      </c>
      <c r="J66" s="675">
        <f>IFERROR(IF(I66="","",Activity!E69*I66),"")</f>
        <v>0</v>
      </c>
      <c r="K66" s="656">
        <f>MCF!G75</f>
        <v>0</v>
      </c>
      <c r="L66" s="675">
        <f>IFERROR(IF(K66="","",Activity!E69*K66),"")</f>
        <v>0</v>
      </c>
      <c r="M66" s="657">
        <f t="shared" si="3"/>
        <v>0</v>
      </c>
      <c r="N66" s="686"/>
      <c r="O66" s="673">
        <f t="shared" si="2"/>
        <v>0</v>
      </c>
    </row>
    <row r="67" spans="2:15" x14ac:dyDescent="0.25">
      <c r="B67" s="679">
        <f t="shared" si="0"/>
        <v>58</v>
      </c>
      <c r="C67" s="677">
        <f>MCF!C76</f>
        <v>0</v>
      </c>
      <c r="D67" s="675">
        <f>IFERROR(IF(C67="","",Activity!E70*C67),"")</f>
        <v>0</v>
      </c>
      <c r="E67" s="656">
        <f>MCF!D76</f>
        <v>0</v>
      </c>
      <c r="F67" s="675">
        <f>IFERROR(IF(E67="","",Activity!E70*E67),"")</f>
        <v>0</v>
      </c>
      <c r="G67" s="656">
        <f>MCF!E76</f>
        <v>0</v>
      </c>
      <c r="H67" s="675">
        <f>IFERROR(IF(G67="","",Activity!E70*G67),"")</f>
        <v>0</v>
      </c>
      <c r="I67" s="656">
        <f>MCF!F76</f>
        <v>0</v>
      </c>
      <c r="J67" s="675">
        <f>IFERROR(IF(I67="","",Activity!E70*I67),"")</f>
        <v>0</v>
      </c>
      <c r="K67" s="656">
        <f>MCF!G76</f>
        <v>0</v>
      </c>
      <c r="L67" s="675">
        <f>IFERROR(IF(K67="","",Activity!E70*K67),"")</f>
        <v>0</v>
      </c>
      <c r="M67" s="657">
        <f t="shared" si="3"/>
        <v>0</v>
      </c>
      <c r="N67" s="686"/>
      <c r="O67" s="673">
        <f t="shared" si="2"/>
        <v>0</v>
      </c>
    </row>
    <row r="68" spans="2:15" x14ac:dyDescent="0.25">
      <c r="B68" s="679">
        <f t="shared" si="0"/>
        <v>59</v>
      </c>
      <c r="C68" s="677">
        <f>MCF!C77</f>
        <v>0</v>
      </c>
      <c r="D68" s="675">
        <f>IFERROR(IF(C68="","",Activity!E71*C68),"")</f>
        <v>0</v>
      </c>
      <c r="E68" s="656">
        <f>MCF!D77</f>
        <v>0</v>
      </c>
      <c r="F68" s="675">
        <f>IFERROR(IF(E68="","",Activity!E71*E68),"")</f>
        <v>0</v>
      </c>
      <c r="G68" s="656">
        <f>MCF!E77</f>
        <v>0</v>
      </c>
      <c r="H68" s="675">
        <f>IFERROR(IF(G68="","",Activity!E71*G68),"")</f>
        <v>0</v>
      </c>
      <c r="I68" s="656">
        <f>MCF!F77</f>
        <v>0</v>
      </c>
      <c r="J68" s="675">
        <f>IFERROR(IF(I68="","",Activity!E71*I68),"")</f>
        <v>0</v>
      </c>
      <c r="K68" s="656">
        <f>MCF!G77</f>
        <v>0</v>
      </c>
      <c r="L68" s="675">
        <f>IFERROR(IF(K68="","",Activity!E71*K68),"")</f>
        <v>0</v>
      </c>
      <c r="M68" s="657">
        <f t="shared" si="3"/>
        <v>0</v>
      </c>
      <c r="N68" s="686"/>
      <c r="O68" s="673">
        <f t="shared" si="2"/>
        <v>0</v>
      </c>
    </row>
    <row r="69" spans="2:15" x14ac:dyDescent="0.25">
      <c r="B69" s="679">
        <f t="shared" si="0"/>
        <v>60</v>
      </c>
      <c r="C69" s="677">
        <f>MCF!C78</f>
        <v>0</v>
      </c>
      <c r="D69" s="675">
        <f>IFERROR(IF(C69="","",Activity!E72*C69),"")</f>
        <v>0</v>
      </c>
      <c r="E69" s="656">
        <f>MCF!D78</f>
        <v>0</v>
      </c>
      <c r="F69" s="675">
        <f>IFERROR(IF(E69="","",Activity!E72*E69),"")</f>
        <v>0</v>
      </c>
      <c r="G69" s="656">
        <f>MCF!E78</f>
        <v>0</v>
      </c>
      <c r="H69" s="675">
        <f>IFERROR(IF(G69="","",Activity!E72*G69),"")</f>
        <v>0</v>
      </c>
      <c r="I69" s="656">
        <f>MCF!F78</f>
        <v>0</v>
      </c>
      <c r="J69" s="675">
        <f>IFERROR(IF(I69="","",Activity!E72*I69),"")</f>
        <v>0</v>
      </c>
      <c r="K69" s="656">
        <f>MCF!G78</f>
        <v>0</v>
      </c>
      <c r="L69" s="675">
        <f>IFERROR(IF(K69="","",Activity!E72*K69),"")</f>
        <v>0</v>
      </c>
      <c r="M69" s="657">
        <f t="shared" si="3"/>
        <v>0</v>
      </c>
      <c r="N69" s="686"/>
      <c r="O69" s="673">
        <f t="shared" si="2"/>
        <v>0</v>
      </c>
    </row>
    <row r="70" spans="2:15" x14ac:dyDescent="0.25">
      <c r="B70" s="679">
        <f t="shared" si="0"/>
        <v>61</v>
      </c>
      <c r="C70" s="677">
        <f>MCF!C79</f>
        <v>0</v>
      </c>
      <c r="D70" s="675">
        <f>IFERROR(IF(C70="","",Activity!E73*C70),"")</f>
        <v>0</v>
      </c>
      <c r="E70" s="656">
        <f>MCF!D79</f>
        <v>0</v>
      </c>
      <c r="F70" s="675">
        <f>IFERROR(IF(E70="","",Activity!E73*E70),"")</f>
        <v>0</v>
      </c>
      <c r="G70" s="656">
        <f>MCF!E79</f>
        <v>0</v>
      </c>
      <c r="H70" s="675">
        <f>IFERROR(IF(G70="","",Activity!E73*G70),"")</f>
        <v>0</v>
      </c>
      <c r="I70" s="656">
        <f>MCF!F79</f>
        <v>0</v>
      </c>
      <c r="J70" s="675">
        <f>IFERROR(IF(I70="","",Activity!E73*I70),"")</f>
        <v>0</v>
      </c>
      <c r="K70" s="656">
        <f>MCF!G79</f>
        <v>0</v>
      </c>
      <c r="L70" s="675">
        <f>IFERROR(IF(K70="","",Activity!E73*K70),"")</f>
        <v>0</v>
      </c>
      <c r="M70" s="657">
        <f t="shared" si="3"/>
        <v>0</v>
      </c>
      <c r="N70" s="686"/>
      <c r="O70" s="673">
        <f t="shared" si="2"/>
        <v>0</v>
      </c>
    </row>
    <row r="71" spans="2:15" x14ac:dyDescent="0.25">
      <c r="B71" s="679">
        <f t="shared" si="0"/>
        <v>62</v>
      </c>
      <c r="C71" s="677">
        <f>MCF!C80</f>
        <v>0</v>
      </c>
      <c r="D71" s="675">
        <f>IFERROR(IF(C71="","",Activity!E74*C71),"")</f>
        <v>0</v>
      </c>
      <c r="E71" s="656">
        <f>MCF!D80</f>
        <v>0</v>
      </c>
      <c r="F71" s="675">
        <f>IFERROR(IF(E71="","",Activity!E74*E71),"")</f>
        <v>0</v>
      </c>
      <c r="G71" s="656">
        <f>MCF!E80</f>
        <v>0</v>
      </c>
      <c r="H71" s="675">
        <f>IFERROR(IF(G71="","",Activity!E74*G71),"")</f>
        <v>0</v>
      </c>
      <c r="I71" s="656">
        <f>MCF!F80</f>
        <v>0</v>
      </c>
      <c r="J71" s="675">
        <f>IFERROR(IF(I71="","",Activity!E74*I71),"")</f>
        <v>0</v>
      </c>
      <c r="K71" s="656">
        <f>MCF!G80</f>
        <v>0</v>
      </c>
      <c r="L71" s="675">
        <f>IFERROR(IF(K71="","",Activity!E74*K71),"")</f>
        <v>0</v>
      </c>
      <c r="M71" s="657">
        <f t="shared" si="3"/>
        <v>0</v>
      </c>
      <c r="N71" s="686"/>
      <c r="O71" s="673">
        <f t="shared" si="2"/>
        <v>0</v>
      </c>
    </row>
    <row r="72" spans="2:15" x14ac:dyDescent="0.25">
      <c r="B72" s="679">
        <f t="shared" si="0"/>
        <v>63</v>
      </c>
      <c r="C72" s="677">
        <f>MCF!C81</f>
        <v>0</v>
      </c>
      <c r="D72" s="675">
        <f>IFERROR(IF(C72="","",Activity!E75*C72),"")</f>
        <v>0</v>
      </c>
      <c r="E72" s="656">
        <f>MCF!D81</f>
        <v>0</v>
      </c>
      <c r="F72" s="675">
        <f>IFERROR(IF(E72="","",Activity!E75*E72),"")</f>
        <v>0</v>
      </c>
      <c r="G72" s="656">
        <f>MCF!E81</f>
        <v>0</v>
      </c>
      <c r="H72" s="675">
        <f>IFERROR(IF(G72="","",Activity!E75*G72),"")</f>
        <v>0</v>
      </c>
      <c r="I72" s="656">
        <f>MCF!F81</f>
        <v>0</v>
      </c>
      <c r="J72" s="675">
        <f>IFERROR(IF(I72="","",Activity!E75*I72),"")</f>
        <v>0</v>
      </c>
      <c r="K72" s="656">
        <f>MCF!G81</f>
        <v>0</v>
      </c>
      <c r="L72" s="675">
        <f>IFERROR(IF(K72="","",Activity!E75*K72),"")</f>
        <v>0</v>
      </c>
      <c r="M72" s="657">
        <f t="shared" si="3"/>
        <v>0</v>
      </c>
      <c r="N72" s="686"/>
      <c r="O72" s="673">
        <f t="shared" si="2"/>
        <v>0</v>
      </c>
    </row>
    <row r="73" spans="2:15" x14ac:dyDescent="0.25">
      <c r="B73" s="679">
        <f t="shared" si="0"/>
        <v>64</v>
      </c>
      <c r="C73" s="677">
        <f>MCF!C82</f>
        <v>0</v>
      </c>
      <c r="D73" s="675">
        <f>IFERROR(IF(C73="","",Activity!E76*C73),"")</f>
        <v>0</v>
      </c>
      <c r="E73" s="656">
        <f>MCF!D82</f>
        <v>0</v>
      </c>
      <c r="F73" s="675">
        <f>IFERROR(IF(E73="","",Activity!E76*E73),"")</f>
        <v>0</v>
      </c>
      <c r="G73" s="656">
        <f>MCF!E82</f>
        <v>0</v>
      </c>
      <c r="H73" s="675">
        <f>IFERROR(IF(G73="","",Activity!E76*G73),"")</f>
        <v>0</v>
      </c>
      <c r="I73" s="656">
        <f>MCF!F82</f>
        <v>0</v>
      </c>
      <c r="J73" s="675">
        <f>IFERROR(IF(I73="","",Activity!E76*I73),"")</f>
        <v>0</v>
      </c>
      <c r="K73" s="656">
        <f>MCF!G82</f>
        <v>0</v>
      </c>
      <c r="L73" s="675">
        <f>IFERROR(IF(K73="","",Activity!E76*K73),"")</f>
        <v>0</v>
      </c>
      <c r="M73" s="657">
        <f t="shared" si="3"/>
        <v>0</v>
      </c>
      <c r="N73" s="686"/>
      <c r="O73" s="673">
        <f t="shared" si="2"/>
        <v>0</v>
      </c>
    </row>
    <row r="74" spans="2:15" x14ac:dyDescent="0.25">
      <c r="B74" s="679">
        <f t="shared" ref="B74:B79" si="4">B73+1</f>
        <v>65</v>
      </c>
      <c r="C74" s="677">
        <f>MCF!C83</f>
        <v>0</v>
      </c>
      <c r="D74" s="675">
        <f>IFERROR(IF(C74="","",Activity!E77*C74),"")</f>
        <v>0</v>
      </c>
      <c r="E74" s="656">
        <f>MCF!D83</f>
        <v>0</v>
      </c>
      <c r="F74" s="675">
        <f>IFERROR(IF(E74="","",Activity!E77*E74),"")</f>
        <v>0</v>
      </c>
      <c r="G74" s="656">
        <f>MCF!E83</f>
        <v>0</v>
      </c>
      <c r="H74" s="675">
        <f>IFERROR(IF(G74="","",Activity!E77*G74),"")</f>
        <v>0</v>
      </c>
      <c r="I74" s="656">
        <f>MCF!F83</f>
        <v>0</v>
      </c>
      <c r="J74" s="675">
        <f>IFERROR(IF(I74="","",Activity!E77*I74),"")</f>
        <v>0</v>
      </c>
      <c r="K74" s="656">
        <f>MCF!G83</f>
        <v>0</v>
      </c>
      <c r="L74" s="675">
        <f>IFERROR(IF(K74="","",Activity!E77*K74),"")</f>
        <v>0</v>
      </c>
      <c r="M74" s="657">
        <f t="shared" si="3"/>
        <v>0</v>
      </c>
      <c r="N74" s="686"/>
      <c r="O74" s="673">
        <f t="shared" ref="O74:O79" si="5">IFERROR(C74*$C$4+E74*$E$4+G74*$G$4+I74*$I$4+K74*$K$4,"")</f>
        <v>0</v>
      </c>
    </row>
    <row r="75" spans="2:15" x14ac:dyDescent="0.25">
      <c r="B75" s="679">
        <f t="shared" si="4"/>
        <v>66</v>
      </c>
      <c r="C75" s="677">
        <f>MCF!C84</f>
        <v>0</v>
      </c>
      <c r="D75" s="675">
        <f>IFERROR(IF(C75="","",Activity!E78*C75),"")</f>
        <v>0</v>
      </c>
      <c r="E75" s="656">
        <f>MCF!D84</f>
        <v>0</v>
      </c>
      <c r="F75" s="675">
        <f>IFERROR(IF(E75="","",Activity!E78*E75),"")</f>
        <v>0</v>
      </c>
      <c r="G75" s="656">
        <f>MCF!E84</f>
        <v>0</v>
      </c>
      <c r="H75" s="675">
        <f>IFERROR(IF(G75="","",Activity!E78*G75),"")</f>
        <v>0</v>
      </c>
      <c r="I75" s="656">
        <f>MCF!F84</f>
        <v>0</v>
      </c>
      <c r="J75" s="675">
        <f>IFERROR(IF(I75="","",Activity!E78*I75),"")</f>
        <v>0</v>
      </c>
      <c r="K75" s="656">
        <f>MCF!G84</f>
        <v>0</v>
      </c>
      <c r="L75" s="675">
        <f>IFERROR(IF(K75="","",Activity!E78*K75),"")</f>
        <v>0</v>
      </c>
      <c r="M75" s="657">
        <f t="shared" si="3"/>
        <v>0</v>
      </c>
      <c r="N75" s="686"/>
      <c r="O75" s="673">
        <f t="shared" si="5"/>
        <v>0</v>
      </c>
    </row>
    <row r="76" spans="2:15" x14ac:dyDescent="0.25">
      <c r="B76" s="679">
        <f t="shared" si="4"/>
        <v>67</v>
      </c>
      <c r="C76" s="677">
        <f>MCF!C85</f>
        <v>0</v>
      </c>
      <c r="D76" s="675">
        <f>IFERROR(IF(C76="","",Activity!E79*C76),"")</f>
        <v>0</v>
      </c>
      <c r="E76" s="656">
        <f>MCF!D85</f>
        <v>0</v>
      </c>
      <c r="F76" s="675">
        <f>IFERROR(IF(E76="","",Activity!E79*E76),"")</f>
        <v>0</v>
      </c>
      <c r="G76" s="656">
        <f>MCF!E85</f>
        <v>0</v>
      </c>
      <c r="H76" s="675">
        <f>IFERROR(IF(G76="","",Activity!E79*G76),"")</f>
        <v>0</v>
      </c>
      <c r="I76" s="656">
        <f>MCF!F85</f>
        <v>0</v>
      </c>
      <c r="J76" s="675">
        <f>IFERROR(IF(I76="","",Activity!E79*I76),"")</f>
        <v>0</v>
      </c>
      <c r="K76" s="656">
        <f>MCF!G85</f>
        <v>0</v>
      </c>
      <c r="L76" s="675">
        <f>IFERROR(IF(K76="","",Activity!E79*K76),"")</f>
        <v>0</v>
      </c>
      <c r="M76" s="657">
        <f t="shared" si="3"/>
        <v>0</v>
      </c>
      <c r="N76" s="686"/>
      <c r="O76" s="673">
        <f t="shared" si="5"/>
        <v>0</v>
      </c>
    </row>
    <row r="77" spans="2:15" x14ac:dyDescent="0.25">
      <c r="B77" s="679">
        <f t="shared" si="4"/>
        <v>68</v>
      </c>
      <c r="C77" s="677">
        <f>MCF!C86</f>
        <v>0</v>
      </c>
      <c r="D77" s="675">
        <f>IFERROR(IF(C77="","",Activity!E80*C77),"")</f>
        <v>0</v>
      </c>
      <c r="E77" s="656">
        <f>MCF!D86</f>
        <v>0</v>
      </c>
      <c r="F77" s="675">
        <f>IFERROR(IF(E77="","",Activity!E80*E77),"")</f>
        <v>0</v>
      </c>
      <c r="G77" s="656">
        <f>MCF!E86</f>
        <v>0</v>
      </c>
      <c r="H77" s="675">
        <f>IFERROR(IF(G77="","",Activity!E80*G77),"")</f>
        <v>0</v>
      </c>
      <c r="I77" s="656">
        <f>MCF!F86</f>
        <v>0</v>
      </c>
      <c r="J77" s="675">
        <f>IFERROR(IF(I77="","",Activity!E80*I77),"")</f>
        <v>0</v>
      </c>
      <c r="K77" s="656">
        <f>MCF!G86</f>
        <v>0</v>
      </c>
      <c r="L77" s="675">
        <f>IFERROR(IF(K77="","",Activity!E80*K77),"")</f>
        <v>0</v>
      </c>
      <c r="M77" s="657">
        <f t="shared" si="3"/>
        <v>0</v>
      </c>
      <c r="N77" s="686"/>
      <c r="O77" s="673">
        <f t="shared" si="5"/>
        <v>0</v>
      </c>
    </row>
    <row r="78" spans="2:15" x14ac:dyDescent="0.25">
      <c r="B78" s="679">
        <f t="shared" si="4"/>
        <v>69</v>
      </c>
      <c r="C78" s="677">
        <f>MCF!C87</f>
        <v>0</v>
      </c>
      <c r="D78" s="675">
        <f>IFERROR(IF(C78="","",Activity!E81*C78),"")</f>
        <v>0</v>
      </c>
      <c r="E78" s="656">
        <f>MCF!D87</f>
        <v>0</v>
      </c>
      <c r="F78" s="675">
        <f>IFERROR(IF(E78="","",Activity!E81*E78),"")</f>
        <v>0</v>
      </c>
      <c r="G78" s="656">
        <f>MCF!E87</f>
        <v>0</v>
      </c>
      <c r="H78" s="675">
        <f>IFERROR(IF(G78="","",Activity!E81*G78),"")</f>
        <v>0</v>
      </c>
      <c r="I78" s="656">
        <f>MCF!F87</f>
        <v>0</v>
      </c>
      <c r="J78" s="675">
        <f>IFERROR(IF(I78="","",Activity!E81*I78),"")</f>
        <v>0</v>
      </c>
      <c r="K78" s="656">
        <f>MCF!G87</f>
        <v>0</v>
      </c>
      <c r="L78" s="675">
        <f>IFERROR(IF(K78="","",Activity!E81*K78),"")</f>
        <v>0</v>
      </c>
      <c r="M78" s="657">
        <f t="shared" si="3"/>
        <v>0</v>
      </c>
      <c r="N78" s="686"/>
      <c r="O78" s="673">
        <f t="shared" si="5"/>
        <v>0</v>
      </c>
    </row>
    <row r="79" spans="2:15" x14ac:dyDescent="0.25">
      <c r="B79" s="679">
        <f t="shared" si="4"/>
        <v>70</v>
      </c>
      <c r="C79" s="678">
        <f>MCF!C88</f>
        <v>0</v>
      </c>
      <c r="D79" s="676">
        <f>IFERROR(IF(C79="","",Activity!E82*C79),"")</f>
        <v>0</v>
      </c>
      <c r="E79" s="658">
        <f>MCF!D88</f>
        <v>0</v>
      </c>
      <c r="F79" s="676">
        <f>IFERROR(IF(E79="","",Activity!E82*E79),"")</f>
        <v>0</v>
      </c>
      <c r="G79" s="658">
        <f>MCF!E88</f>
        <v>0</v>
      </c>
      <c r="H79" s="676">
        <f>IFERROR(IF(G79="","",Activity!E82*G79),"")</f>
        <v>0</v>
      </c>
      <c r="I79" s="658">
        <f>MCF!F88</f>
        <v>0</v>
      </c>
      <c r="J79" s="676">
        <f>IFERROR(IF(I79="","",Activity!E82*I79),"")</f>
        <v>0</v>
      </c>
      <c r="K79" s="658">
        <f>MCF!G88</f>
        <v>0</v>
      </c>
      <c r="L79" s="676">
        <f>IFERROR(IF(K79="","",Activity!E82*K79),"")</f>
        <v>0</v>
      </c>
      <c r="M79" s="659">
        <f t="shared" si="3"/>
        <v>0</v>
      </c>
      <c r="N79" s="687"/>
      <c r="O79" s="673">
        <f t="shared" si="5"/>
        <v>0</v>
      </c>
    </row>
  </sheetData>
  <mergeCells count="23">
    <mergeCell ref="B4:B5"/>
    <mergeCell ref="C4:D4"/>
    <mergeCell ref="E4:F4"/>
    <mergeCell ref="G4:H4"/>
    <mergeCell ref="O4:O7"/>
    <mergeCell ref="C5:D5"/>
    <mergeCell ref="E5:F5"/>
    <mergeCell ref="G5:H5"/>
    <mergeCell ref="I5:J5"/>
    <mergeCell ref="K5:L5"/>
    <mergeCell ref="C6:M6"/>
    <mergeCell ref="I4:J4"/>
    <mergeCell ref="K4:L4"/>
    <mergeCell ref="C7:D7"/>
    <mergeCell ref="E7:F7"/>
    <mergeCell ref="G7:H7"/>
    <mergeCell ref="I7:J7"/>
    <mergeCell ref="K7:L7"/>
    <mergeCell ref="C2:L2"/>
    <mergeCell ref="C3:D3"/>
    <mergeCell ref="E3:F3"/>
    <mergeCell ref="G3:H3"/>
    <mergeCell ref="K3:L3"/>
  </mergeCells>
  <dataValidations xWindow="240" yWindow="557" count="1">
    <dataValidation allowBlank="1" sqref="C9:M1048576" xr:uid="{00000000-0002-0000-0700-000000000000}"/>
  </dataValidations>
  <pageMargins left="0.511811024" right="0.511811024" top="0.78740157499999996" bottom="0.78740157499999996" header="0.31496062000000002" footer="0.31496062000000002"/>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30"/>
  <dimension ref="B3:S87"/>
  <sheetViews>
    <sheetView zoomScale="85" zoomScaleNormal="85" workbookViewId="0">
      <selection activeCell="D14" sqref="D14"/>
    </sheetView>
  </sheetViews>
  <sheetFormatPr defaultColWidth="9.109375" defaultRowHeight="13.2" x14ac:dyDescent="0.25"/>
  <cols>
    <col min="1" max="2" width="9.109375" style="652"/>
    <col min="3" max="3" width="30.88671875" style="683" customWidth="1"/>
    <col min="4" max="4" width="34.44140625" style="652" customWidth="1"/>
    <col min="5" max="5" width="14.88671875" style="652" customWidth="1"/>
    <col min="6" max="7" width="14.88671875" style="652" hidden="1" customWidth="1"/>
    <col min="8" max="8" width="14.88671875" style="652" customWidth="1"/>
    <col min="9" max="9" width="17.88671875" style="652" customWidth="1"/>
    <col min="10" max="10" width="13.5546875" style="778" hidden="1" customWidth="1"/>
    <col min="11" max="13" width="0" style="778" hidden="1" customWidth="1"/>
    <col min="14" max="17" width="0" style="684" hidden="1" customWidth="1"/>
    <col min="18" max="19" width="9.109375" style="684"/>
    <col min="20" max="16384" width="9.109375" style="652"/>
  </cols>
  <sheetData>
    <row r="3" spans="2:11" hidden="1" x14ac:dyDescent="0.25">
      <c r="D3" s="778" t="s">
        <v>473</v>
      </c>
    </row>
    <row r="4" spans="2:11" ht="59.4" customHeight="1" x14ac:dyDescent="0.25">
      <c r="B4" s="662" t="s">
        <v>339</v>
      </c>
      <c r="C4" s="722" t="s">
        <v>474</v>
      </c>
      <c r="D4" s="663" t="s">
        <v>332</v>
      </c>
      <c r="E4" s="663" t="s">
        <v>341</v>
      </c>
      <c r="F4" s="664" t="e">
        <f>#REF!</f>
        <v>#REF!</v>
      </c>
      <c r="G4" s="664" t="e">
        <f>#REF!</f>
        <v>#REF!</v>
      </c>
      <c r="H4" s="663" t="s">
        <v>382</v>
      </c>
      <c r="I4" s="663" t="s">
        <v>342</v>
      </c>
      <c r="J4" s="784" t="s">
        <v>475</v>
      </c>
    </row>
    <row r="5" spans="2:11" ht="13.35" customHeight="1" x14ac:dyDescent="0.25">
      <c r="B5" s="748" t="s">
        <v>339</v>
      </c>
      <c r="C5" s="723" t="s">
        <v>484</v>
      </c>
      <c r="D5" s="723" t="s">
        <v>484</v>
      </c>
      <c r="E5" s="666" t="s">
        <v>64</v>
      </c>
      <c r="F5" s="749" t="s">
        <v>402</v>
      </c>
      <c r="G5" s="749" t="s">
        <v>332</v>
      </c>
      <c r="H5" s="666" t="s">
        <v>64</v>
      </c>
      <c r="I5" s="723" t="s">
        <v>484</v>
      </c>
      <c r="J5" s="785"/>
    </row>
    <row r="6" spans="2:11" x14ac:dyDescent="0.25">
      <c r="B6" s="665">
        <f>Results!AA15</f>
        <v>0</v>
      </c>
      <c r="C6" s="738">
        <f>Results!AB15</f>
        <v>0</v>
      </c>
      <c r="D6" s="724">
        <f>Results!AC15</f>
        <v>0</v>
      </c>
      <c r="E6" s="765">
        <f>Results!AD15</f>
        <v>0</v>
      </c>
      <c r="F6" s="736" t="e">
        <f>IF(B6="","",#REF!)</f>
        <v>#REF!</v>
      </c>
      <c r="G6" s="665" t="str">
        <f>IFERROR(D6*F6,"")</f>
        <v/>
      </c>
      <c r="H6" s="665">
        <f t="shared" ref="H6:H37" si="0">IF(B6="","",ox)</f>
        <v>0</v>
      </c>
      <c r="I6" s="665">
        <f>Results!AE15</f>
        <v>0</v>
      </c>
      <c r="J6" s="785"/>
    </row>
    <row r="7" spans="2:11" x14ac:dyDescent="0.25">
      <c r="B7" s="665">
        <f>Results!AA16</f>
        <v>1</v>
      </c>
      <c r="C7" s="738">
        <f>Results!AB16</f>
        <v>0</v>
      </c>
      <c r="D7" s="724">
        <f>Results!AC16</f>
        <v>0</v>
      </c>
      <c r="E7" s="765">
        <f>Results!AD16</f>
        <v>0</v>
      </c>
      <c r="F7" s="736" t="e">
        <f>IF(B7="","",#REF!)</f>
        <v>#REF!</v>
      </c>
      <c r="G7" s="665" t="str">
        <f t="shared" ref="G7:G70" si="1">IFERROR(D7*F7,"")</f>
        <v/>
      </c>
      <c r="H7" s="665">
        <f t="shared" si="0"/>
        <v>0</v>
      </c>
      <c r="I7" s="665">
        <f>Results!AE16</f>
        <v>0</v>
      </c>
      <c r="J7" s="786"/>
    </row>
    <row r="8" spans="2:11" x14ac:dyDescent="0.25">
      <c r="B8" s="665">
        <f>Results!AA17</f>
        <v>2</v>
      </c>
      <c r="C8" s="738">
        <f>Results!AB17</f>
        <v>0</v>
      </c>
      <c r="D8" s="724">
        <f>Results!AC17</f>
        <v>0</v>
      </c>
      <c r="E8" s="765">
        <f>Results!AD17</f>
        <v>0</v>
      </c>
      <c r="F8" s="736" t="e">
        <f>IF(B8="","",#REF!)</f>
        <v>#REF!</v>
      </c>
      <c r="G8" s="665" t="str">
        <f t="shared" si="1"/>
        <v/>
      </c>
      <c r="H8" s="665">
        <f t="shared" si="0"/>
        <v>0</v>
      </c>
      <c r="I8" s="665">
        <f>Results!AE17</f>
        <v>0</v>
      </c>
      <c r="J8" s="785"/>
    </row>
    <row r="9" spans="2:11" x14ac:dyDescent="0.25">
      <c r="B9" s="665">
        <f>Results!AA18</f>
        <v>3</v>
      </c>
      <c r="C9" s="738">
        <f>Results!AB18</f>
        <v>0</v>
      </c>
      <c r="D9" s="724">
        <f>Results!AC18</f>
        <v>0</v>
      </c>
      <c r="E9" s="765">
        <f>Results!AD18</f>
        <v>0</v>
      </c>
      <c r="F9" s="736" t="e">
        <f>IF(B9="","",#REF!)</f>
        <v>#REF!</v>
      </c>
      <c r="G9" s="665" t="str">
        <f t="shared" si="1"/>
        <v/>
      </c>
      <c r="H9" s="665">
        <f t="shared" si="0"/>
        <v>0</v>
      </c>
      <c r="I9" s="665">
        <f>Results!AE18</f>
        <v>0</v>
      </c>
      <c r="J9" s="785"/>
    </row>
    <row r="10" spans="2:11" x14ac:dyDescent="0.25">
      <c r="B10" s="665">
        <f>Results!AA19</f>
        <v>4</v>
      </c>
      <c r="C10" s="738">
        <f>Results!AB19</f>
        <v>0</v>
      </c>
      <c r="D10" s="724">
        <f>Results!AC19</f>
        <v>0</v>
      </c>
      <c r="E10" s="765">
        <f>Results!AD19</f>
        <v>0</v>
      </c>
      <c r="F10" s="736" t="e">
        <f>IF(B10="","",#REF!)</f>
        <v>#REF!</v>
      </c>
      <c r="G10" s="665" t="str">
        <f t="shared" si="1"/>
        <v/>
      </c>
      <c r="H10" s="665">
        <f t="shared" si="0"/>
        <v>0</v>
      </c>
      <c r="I10" s="665">
        <f>Results!AE19</f>
        <v>0</v>
      </c>
      <c r="J10" s="785"/>
    </row>
    <row r="11" spans="2:11" x14ac:dyDescent="0.25">
      <c r="B11" s="665">
        <f>Results!AA20</f>
        <v>5</v>
      </c>
      <c r="C11" s="738">
        <f>Results!AB20</f>
        <v>0</v>
      </c>
      <c r="D11" s="724">
        <f>Results!AC20</f>
        <v>0</v>
      </c>
      <c r="E11" s="765">
        <f>Results!AD20</f>
        <v>0</v>
      </c>
      <c r="F11" s="736" t="e">
        <f>IF(B11="","",#REF!)</f>
        <v>#REF!</v>
      </c>
      <c r="G11" s="665" t="str">
        <f t="shared" si="1"/>
        <v/>
      </c>
      <c r="H11" s="665">
        <f t="shared" si="0"/>
        <v>0</v>
      </c>
      <c r="I11" s="665">
        <f>Results!AE20</f>
        <v>0</v>
      </c>
      <c r="J11" s="785"/>
    </row>
    <row r="12" spans="2:11" x14ac:dyDescent="0.25">
      <c r="B12" s="665">
        <f>Results!AA21</f>
        <v>6</v>
      </c>
      <c r="C12" s="738">
        <f>Results!AB21</f>
        <v>0</v>
      </c>
      <c r="D12" s="724">
        <f>Results!AC21</f>
        <v>0</v>
      </c>
      <c r="E12" s="765">
        <f>Results!AD21</f>
        <v>0</v>
      </c>
      <c r="F12" s="736" t="e">
        <f>IF(B12="","",#REF!)</f>
        <v>#REF!</v>
      </c>
      <c r="G12" s="665" t="str">
        <f t="shared" si="1"/>
        <v/>
      </c>
      <c r="H12" s="665">
        <f t="shared" si="0"/>
        <v>0</v>
      </c>
      <c r="I12" s="665">
        <f>Results!AE21</f>
        <v>0</v>
      </c>
      <c r="J12" s="785"/>
    </row>
    <row r="13" spans="2:11" x14ac:dyDescent="0.25">
      <c r="B13" s="665">
        <f>Results!AA22</f>
        <v>7</v>
      </c>
      <c r="C13" s="738">
        <f>Results!AB22</f>
        <v>0</v>
      </c>
      <c r="D13" s="724">
        <f>Results!AC22</f>
        <v>0</v>
      </c>
      <c r="E13" s="765">
        <f>Results!AD22</f>
        <v>0</v>
      </c>
      <c r="F13" s="736" t="e">
        <f>IF(B13="","",#REF!)</f>
        <v>#REF!</v>
      </c>
      <c r="G13" s="665" t="str">
        <f t="shared" si="1"/>
        <v/>
      </c>
      <c r="H13" s="665">
        <f t="shared" si="0"/>
        <v>0</v>
      </c>
      <c r="I13" s="665">
        <f>Results!AE22</f>
        <v>0</v>
      </c>
      <c r="J13" s="785"/>
    </row>
    <row r="14" spans="2:11" x14ac:dyDescent="0.25">
      <c r="B14" s="665">
        <f>Results!AA23</f>
        <v>8</v>
      </c>
      <c r="C14" s="738">
        <f>Results!AB23</f>
        <v>0</v>
      </c>
      <c r="D14" s="724">
        <f>Results!AC23</f>
        <v>0</v>
      </c>
      <c r="E14" s="765">
        <f>Results!AD23</f>
        <v>0</v>
      </c>
      <c r="F14" s="736" t="e">
        <f>IF(B14="","",#REF!)</f>
        <v>#REF!</v>
      </c>
      <c r="G14" s="665" t="str">
        <f t="shared" si="1"/>
        <v/>
      </c>
      <c r="H14" s="665">
        <f t="shared" si="0"/>
        <v>0</v>
      </c>
      <c r="I14" s="665">
        <f>Results!AE23</f>
        <v>0</v>
      </c>
      <c r="J14" s="785"/>
    </row>
    <row r="15" spans="2:11" x14ac:dyDescent="0.25">
      <c r="B15" s="665">
        <f>Results!AA24</f>
        <v>9</v>
      </c>
      <c r="C15" s="738">
        <f>Results!AB24</f>
        <v>0</v>
      </c>
      <c r="D15" s="724">
        <f>Results!AC24</f>
        <v>0</v>
      </c>
      <c r="E15" s="765">
        <f>Results!AD24</f>
        <v>0</v>
      </c>
      <c r="F15" s="736" t="e">
        <f>IF(B15="","",#REF!)</f>
        <v>#REF!</v>
      </c>
      <c r="G15" s="665" t="str">
        <f t="shared" si="1"/>
        <v/>
      </c>
      <c r="H15" s="665">
        <f t="shared" si="0"/>
        <v>0</v>
      </c>
      <c r="I15" s="665">
        <f>Results!AE24</f>
        <v>0</v>
      </c>
      <c r="J15" s="785"/>
    </row>
    <row r="16" spans="2:11" x14ac:dyDescent="0.25">
      <c r="B16" s="665">
        <f>Results!AA25</f>
        <v>10</v>
      </c>
      <c r="C16" s="738">
        <f>Results!AB25</f>
        <v>0</v>
      </c>
      <c r="D16" s="724">
        <f>Results!AC25</f>
        <v>0</v>
      </c>
      <c r="E16" s="765">
        <f>Results!AD25</f>
        <v>0</v>
      </c>
      <c r="F16" s="736" t="e">
        <f>IF(B16="","",#REF!)</f>
        <v>#REF!</v>
      </c>
      <c r="G16" s="665" t="str">
        <f t="shared" si="1"/>
        <v/>
      </c>
      <c r="H16" s="665">
        <f t="shared" si="0"/>
        <v>0</v>
      </c>
      <c r="I16" s="665">
        <f>Results!AE25</f>
        <v>0</v>
      </c>
      <c r="J16" s="787">
        <v>0</v>
      </c>
      <c r="K16" s="788" t="e">
        <f>J16*100/C16</f>
        <v>#DIV/0!</v>
      </c>
    </row>
    <row r="17" spans="2:15" x14ac:dyDescent="0.25">
      <c r="B17" s="665">
        <f>Results!AA26</f>
        <v>11</v>
      </c>
      <c r="C17" s="738">
        <f>Results!AB26</f>
        <v>0</v>
      </c>
      <c r="D17" s="724">
        <f>Results!AC26</f>
        <v>0</v>
      </c>
      <c r="E17" s="765">
        <f>Results!AD26</f>
        <v>0</v>
      </c>
      <c r="F17" s="736" t="e">
        <f>IF(B17="","",#REF!)</f>
        <v>#REF!</v>
      </c>
      <c r="G17" s="665" t="str">
        <f t="shared" si="1"/>
        <v/>
      </c>
      <c r="H17" s="665">
        <f t="shared" si="0"/>
        <v>0</v>
      </c>
      <c r="I17" s="665">
        <f>Results!AE26</f>
        <v>0</v>
      </c>
      <c r="J17" s="787">
        <v>0</v>
      </c>
      <c r="K17" s="788" t="e">
        <f t="shared" ref="K17:K43" si="2">J17*100/C17</f>
        <v>#DIV/0!</v>
      </c>
    </row>
    <row r="18" spans="2:15" x14ac:dyDescent="0.25">
      <c r="B18" s="665">
        <f>Results!AA27</f>
        <v>12</v>
      </c>
      <c r="C18" s="738">
        <f>Results!AB27</f>
        <v>0</v>
      </c>
      <c r="D18" s="724">
        <f>Results!AC27</f>
        <v>0</v>
      </c>
      <c r="E18" s="765">
        <f>Results!AD27</f>
        <v>0</v>
      </c>
      <c r="F18" s="736" t="e">
        <f>IF(B18="","",#REF!)</f>
        <v>#REF!</v>
      </c>
      <c r="G18" s="665" t="str">
        <f t="shared" si="1"/>
        <v/>
      </c>
      <c r="H18" s="665">
        <f t="shared" si="0"/>
        <v>0</v>
      </c>
      <c r="I18" s="665">
        <f>Results!AE27</f>
        <v>0</v>
      </c>
      <c r="J18" s="787">
        <v>0</v>
      </c>
      <c r="K18" s="788" t="e">
        <f t="shared" si="2"/>
        <v>#DIV/0!</v>
      </c>
    </row>
    <row r="19" spans="2:15" x14ac:dyDescent="0.25">
      <c r="B19" s="665">
        <f>Results!AA28</f>
        <v>13</v>
      </c>
      <c r="C19" s="738">
        <f>Results!AB28</f>
        <v>0</v>
      </c>
      <c r="D19" s="724">
        <f>Results!AC28</f>
        <v>0</v>
      </c>
      <c r="E19" s="765">
        <f>Results!AD28</f>
        <v>0</v>
      </c>
      <c r="F19" s="736" t="e">
        <f>IF(B19="","",#REF!)</f>
        <v>#REF!</v>
      </c>
      <c r="G19" s="665" t="str">
        <f t="shared" si="1"/>
        <v/>
      </c>
      <c r="H19" s="665">
        <f t="shared" si="0"/>
        <v>0</v>
      </c>
      <c r="I19" s="665">
        <f>Results!AE28</f>
        <v>0</v>
      </c>
      <c r="J19" s="787">
        <v>1</v>
      </c>
      <c r="K19" s="788" t="e">
        <f t="shared" si="2"/>
        <v>#DIV/0!</v>
      </c>
    </row>
    <row r="20" spans="2:15" x14ac:dyDescent="0.25">
      <c r="B20" s="665">
        <f>Results!AA29</f>
        <v>14</v>
      </c>
      <c r="C20" s="738">
        <f>Results!AB29</f>
        <v>0</v>
      </c>
      <c r="D20" s="724">
        <f>Results!AC29</f>
        <v>0</v>
      </c>
      <c r="E20" s="765">
        <f>Results!AD29</f>
        <v>0</v>
      </c>
      <c r="F20" s="736" t="e">
        <f>IF(B20="","",#REF!)</f>
        <v>#REF!</v>
      </c>
      <c r="G20" s="665" t="str">
        <f t="shared" si="1"/>
        <v/>
      </c>
      <c r="H20" s="665">
        <f t="shared" si="0"/>
        <v>0</v>
      </c>
      <c r="I20" s="665">
        <f>Results!AE29</f>
        <v>0</v>
      </c>
      <c r="J20" s="787">
        <v>43.9</v>
      </c>
      <c r="K20" s="788" t="e">
        <f t="shared" si="2"/>
        <v>#DIV/0!</v>
      </c>
    </row>
    <row r="21" spans="2:15" x14ac:dyDescent="0.25">
      <c r="B21" s="665">
        <f>Results!AA30</f>
        <v>15</v>
      </c>
      <c r="C21" s="738">
        <f>Results!AB30</f>
        <v>0</v>
      </c>
      <c r="D21" s="724">
        <f>Results!AC30</f>
        <v>0</v>
      </c>
      <c r="E21" s="765">
        <f>Results!AD30</f>
        <v>0</v>
      </c>
      <c r="F21" s="736" t="e">
        <f>IF(B21="","",#REF!)</f>
        <v>#REF!</v>
      </c>
      <c r="G21" s="665" t="str">
        <f t="shared" si="1"/>
        <v/>
      </c>
      <c r="H21" s="665">
        <f t="shared" si="0"/>
        <v>0</v>
      </c>
      <c r="I21" s="665">
        <f>Results!AE30</f>
        <v>0</v>
      </c>
      <c r="J21" s="787">
        <v>61.4</v>
      </c>
      <c r="K21" s="788" t="e">
        <f t="shared" si="2"/>
        <v>#DIV/0!</v>
      </c>
    </row>
    <row r="22" spans="2:15" x14ac:dyDescent="0.25">
      <c r="B22" s="665">
        <f>Results!AA31</f>
        <v>16</v>
      </c>
      <c r="C22" s="738">
        <f>Results!AB31</f>
        <v>0</v>
      </c>
      <c r="D22" s="724">
        <f>Results!AC31</f>
        <v>0</v>
      </c>
      <c r="E22" s="765">
        <f>Results!AD31</f>
        <v>0</v>
      </c>
      <c r="F22" s="736" t="e">
        <f>IF(B22="","",#REF!)</f>
        <v>#REF!</v>
      </c>
      <c r="G22" s="665" t="str">
        <f t="shared" si="1"/>
        <v/>
      </c>
      <c r="H22" s="665">
        <f t="shared" si="0"/>
        <v>0</v>
      </c>
      <c r="I22" s="665">
        <f>Results!AE31</f>
        <v>0</v>
      </c>
      <c r="J22" s="787">
        <v>72.599999999999994</v>
      </c>
      <c r="K22" s="788" t="e">
        <f t="shared" si="2"/>
        <v>#DIV/0!</v>
      </c>
    </row>
    <row r="23" spans="2:15" x14ac:dyDescent="0.25">
      <c r="B23" s="665">
        <f>Results!AA32</f>
        <v>17</v>
      </c>
      <c r="C23" s="738">
        <f>Results!AB32</f>
        <v>0</v>
      </c>
      <c r="D23" s="724">
        <f>Results!AC32</f>
        <v>0</v>
      </c>
      <c r="E23" s="765">
        <f>Results!AD32</f>
        <v>0</v>
      </c>
      <c r="F23" s="736" t="e">
        <f>IF(B23="","",#REF!)</f>
        <v>#REF!</v>
      </c>
      <c r="G23" s="665" t="str">
        <f t="shared" si="1"/>
        <v/>
      </c>
      <c r="H23" s="665">
        <f t="shared" si="0"/>
        <v>0</v>
      </c>
      <c r="I23" s="665">
        <f>Results!AE32</f>
        <v>0</v>
      </c>
      <c r="J23" s="787">
        <v>122.7</v>
      </c>
      <c r="K23" s="788" t="e">
        <f t="shared" si="2"/>
        <v>#DIV/0!</v>
      </c>
    </row>
    <row r="24" spans="2:15" x14ac:dyDescent="0.25">
      <c r="B24" s="665">
        <f>Results!AA33</f>
        <v>18</v>
      </c>
      <c r="C24" s="738">
        <f>Results!AB33</f>
        <v>0</v>
      </c>
      <c r="D24" s="724">
        <f>Results!AC33</f>
        <v>0</v>
      </c>
      <c r="E24" s="765">
        <f>Results!AD33</f>
        <v>0</v>
      </c>
      <c r="F24" s="736" t="e">
        <f>IF(B24="","",#REF!)</f>
        <v>#REF!</v>
      </c>
      <c r="G24" s="665" t="str">
        <f t="shared" si="1"/>
        <v/>
      </c>
      <c r="H24" s="665">
        <f t="shared" si="0"/>
        <v>0</v>
      </c>
      <c r="I24" s="665">
        <f>Results!AE33</f>
        <v>0</v>
      </c>
      <c r="J24" s="787">
        <v>191.6</v>
      </c>
      <c r="K24" s="788" t="e">
        <f t="shared" si="2"/>
        <v>#DIV/0!</v>
      </c>
      <c r="N24" s="778"/>
      <c r="O24" s="778"/>
    </row>
    <row r="25" spans="2:15" x14ac:dyDescent="0.25">
      <c r="B25" s="665">
        <f>Results!AA34</f>
        <v>19</v>
      </c>
      <c r="C25" s="738">
        <f>Results!AB34</f>
        <v>0</v>
      </c>
      <c r="D25" s="724">
        <f>Results!AC34</f>
        <v>0</v>
      </c>
      <c r="E25" s="765">
        <f>Results!AD34</f>
        <v>0</v>
      </c>
      <c r="F25" s="736" t="e">
        <f>IF(B25="","",#REF!)</f>
        <v>#REF!</v>
      </c>
      <c r="G25" s="665" t="str">
        <f t="shared" si="1"/>
        <v/>
      </c>
      <c r="H25" s="665">
        <f t="shared" si="0"/>
        <v>0</v>
      </c>
      <c r="I25" s="665">
        <f>Results!AE34</f>
        <v>0</v>
      </c>
      <c r="J25" s="787">
        <v>230</v>
      </c>
      <c r="K25" s="788" t="e">
        <f t="shared" si="2"/>
        <v>#DIV/0!</v>
      </c>
      <c r="N25" s="778"/>
      <c r="O25" s="778"/>
    </row>
    <row r="26" spans="2:15" x14ac:dyDescent="0.25">
      <c r="B26" s="665">
        <f>Results!AA35</f>
        <v>20</v>
      </c>
      <c r="C26" s="738">
        <f>Results!AB35</f>
        <v>0</v>
      </c>
      <c r="D26" s="724">
        <f>Results!AC35</f>
        <v>0</v>
      </c>
      <c r="E26" s="765">
        <f>Results!AD35</f>
        <v>0</v>
      </c>
      <c r="F26" s="736" t="e">
        <f>IF(B26="","",#REF!)</f>
        <v>#REF!</v>
      </c>
      <c r="G26" s="665" t="str">
        <f t="shared" si="1"/>
        <v/>
      </c>
      <c r="H26" s="665">
        <f t="shared" si="0"/>
        <v>0</v>
      </c>
      <c r="I26" s="665">
        <f>Results!AE35</f>
        <v>0</v>
      </c>
      <c r="J26" s="787">
        <v>208</v>
      </c>
      <c r="K26" s="788" t="e">
        <f t="shared" si="2"/>
        <v>#DIV/0!</v>
      </c>
      <c r="M26" s="789">
        <v>0.2</v>
      </c>
      <c r="N26" s="778" t="s">
        <v>476</v>
      </c>
      <c r="O26" s="778"/>
    </row>
    <row r="27" spans="2:15" x14ac:dyDescent="0.25">
      <c r="B27" s="665">
        <f>Results!AA36</f>
        <v>21</v>
      </c>
      <c r="C27" s="738">
        <f>Results!AB36</f>
        <v>0</v>
      </c>
      <c r="D27" s="724">
        <f>Results!AC36</f>
        <v>0</v>
      </c>
      <c r="E27" s="765">
        <f>Results!AD36</f>
        <v>0</v>
      </c>
      <c r="F27" s="736" t="e">
        <f>IF(B27="","",#REF!)</f>
        <v>#REF!</v>
      </c>
      <c r="G27" s="665" t="str">
        <f t="shared" si="1"/>
        <v/>
      </c>
      <c r="H27" s="665">
        <f t="shared" si="0"/>
        <v>0</v>
      </c>
      <c r="I27" s="665">
        <f>Results!AE36</f>
        <v>0</v>
      </c>
      <c r="J27" s="785">
        <v>208</v>
      </c>
      <c r="K27" s="788" t="e">
        <f t="shared" si="2"/>
        <v>#DIV/0!</v>
      </c>
      <c r="N27" s="778"/>
      <c r="O27" s="778"/>
    </row>
    <row r="28" spans="2:15" x14ac:dyDescent="0.25">
      <c r="B28" s="665">
        <f>Results!AA37</f>
        <v>22</v>
      </c>
      <c r="C28" s="738">
        <f>Results!AB37</f>
        <v>0</v>
      </c>
      <c r="D28" s="724">
        <f>Results!AC37</f>
        <v>0</v>
      </c>
      <c r="E28" s="765">
        <f>Results!AD37</f>
        <v>0</v>
      </c>
      <c r="F28" s="736" t="e">
        <f>IF(B28="","",#REF!)</f>
        <v>#REF!</v>
      </c>
      <c r="G28" s="665" t="str">
        <f t="shared" si="1"/>
        <v/>
      </c>
      <c r="H28" s="665">
        <f t="shared" si="0"/>
        <v>0</v>
      </c>
      <c r="I28" s="665">
        <f>Results!AE37</f>
        <v>0</v>
      </c>
      <c r="J28" s="785">
        <v>208</v>
      </c>
      <c r="K28" s="788" t="e">
        <f t="shared" si="2"/>
        <v>#DIV/0!</v>
      </c>
      <c r="N28" s="778"/>
      <c r="O28" s="778"/>
    </row>
    <row r="29" spans="2:15" x14ac:dyDescent="0.25">
      <c r="B29" s="665">
        <f>Results!AA38</f>
        <v>23</v>
      </c>
      <c r="C29" s="738">
        <f>Results!AB38</f>
        <v>0</v>
      </c>
      <c r="D29" s="724">
        <f>Results!AC38</f>
        <v>0</v>
      </c>
      <c r="E29" s="765">
        <f>Results!AD38</f>
        <v>0</v>
      </c>
      <c r="F29" s="736" t="e">
        <f>IF(B29="","",#REF!)</f>
        <v>#REF!</v>
      </c>
      <c r="G29" s="665" t="str">
        <f t="shared" si="1"/>
        <v/>
      </c>
      <c r="H29" s="665">
        <f t="shared" si="0"/>
        <v>0</v>
      </c>
      <c r="I29" s="665">
        <f>Results!AE38</f>
        <v>0</v>
      </c>
      <c r="J29" s="785">
        <v>208</v>
      </c>
      <c r="K29" s="788" t="e">
        <f t="shared" si="2"/>
        <v>#DIV/0!</v>
      </c>
      <c r="N29" s="778"/>
      <c r="O29" s="778"/>
    </row>
    <row r="30" spans="2:15" x14ac:dyDescent="0.25">
      <c r="B30" s="665">
        <f>Results!AA39</f>
        <v>24</v>
      </c>
      <c r="C30" s="738">
        <f>Results!AB39</f>
        <v>0</v>
      </c>
      <c r="D30" s="724">
        <f>Results!AC39</f>
        <v>0</v>
      </c>
      <c r="E30" s="765">
        <f>Results!AD39</f>
        <v>0</v>
      </c>
      <c r="F30" s="736" t="e">
        <f>IF(B30="","",#REF!)</f>
        <v>#REF!</v>
      </c>
      <c r="G30" s="665" t="str">
        <f t="shared" si="1"/>
        <v/>
      </c>
      <c r="H30" s="665">
        <f t="shared" si="0"/>
        <v>0</v>
      </c>
      <c r="I30" s="665">
        <f>Results!AE39</f>
        <v>0</v>
      </c>
      <c r="J30" s="785">
        <v>208</v>
      </c>
      <c r="K30" s="788" t="e">
        <f t="shared" si="2"/>
        <v>#DIV/0!</v>
      </c>
      <c r="N30" s="778"/>
      <c r="O30" s="778"/>
    </row>
    <row r="31" spans="2:15" x14ac:dyDescent="0.25">
      <c r="B31" s="665">
        <f>Results!AA40</f>
        <v>25</v>
      </c>
      <c r="C31" s="738">
        <f>Results!AB40</f>
        <v>0</v>
      </c>
      <c r="D31" s="724">
        <f>Results!AC40</f>
        <v>0</v>
      </c>
      <c r="E31" s="765">
        <f>Results!AD40</f>
        <v>0</v>
      </c>
      <c r="F31" s="736" t="e">
        <f>IF(B31="","",#REF!)</f>
        <v>#REF!</v>
      </c>
      <c r="G31" s="665" t="str">
        <f t="shared" si="1"/>
        <v/>
      </c>
      <c r="H31" s="665">
        <f t="shared" si="0"/>
        <v>0</v>
      </c>
      <c r="I31" s="665">
        <f>Results!AE40</f>
        <v>0</v>
      </c>
      <c r="J31" s="785">
        <v>208</v>
      </c>
      <c r="K31" s="788" t="e">
        <f t="shared" si="2"/>
        <v>#DIV/0!</v>
      </c>
    </row>
    <row r="32" spans="2:15" x14ac:dyDescent="0.25">
      <c r="B32" s="665">
        <f>Results!AA41</f>
        <v>26</v>
      </c>
      <c r="C32" s="738">
        <f>Results!AB41</f>
        <v>0</v>
      </c>
      <c r="D32" s="724">
        <f>Results!AC41</f>
        <v>0</v>
      </c>
      <c r="E32" s="765">
        <f>Results!AD41</f>
        <v>0</v>
      </c>
      <c r="F32" s="736" t="e">
        <f>IF(B32="","",#REF!)</f>
        <v>#REF!</v>
      </c>
      <c r="G32" s="665" t="str">
        <f t="shared" si="1"/>
        <v/>
      </c>
      <c r="H32" s="665">
        <f t="shared" si="0"/>
        <v>0</v>
      </c>
      <c r="I32" s="665">
        <f>Results!AE41</f>
        <v>0</v>
      </c>
      <c r="J32" s="785">
        <v>208</v>
      </c>
      <c r="K32" s="788" t="e">
        <f t="shared" si="2"/>
        <v>#DIV/0!</v>
      </c>
    </row>
    <row r="33" spans="2:11" x14ac:dyDescent="0.25">
      <c r="B33" s="665">
        <f>Results!AA42</f>
        <v>27</v>
      </c>
      <c r="C33" s="738">
        <f>Results!AB42</f>
        <v>0</v>
      </c>
      <c r="D33" s="724">
        <f>Results!AC42</f>
        <v>0</v>
      </c>
      <c r="E33" s="765">
        <f>Results!AD42</f>
        <v>0</v>
      </c>
      <c r="F33" s="736" t="e">
        <f>IF(B33="","",#REF!)</f>
        <v>#REF!</v>
      </c>
      <c r="G33" s="665" t="str">
        <f t="shared" si="1"/>
        <v/>
      </c>
      <c r="H33" s="665">
        <f t="shared" si="0"/>
        <v>0</v>
      </c>
      <c r="I33" s="665">
        <f>Results!AE42</f>
        <v>0</v>
      </c>
      <c r="J33" s="785">
        <v>208</v>
      </c>
      <c r="K33" s="788" t="e">
        <f t="shared" si="2"/>
        <v>#DIV/0!</v>
      </c>
    </row>
    <row r="34" spans="2:11" x14ac:dyDescent="0.25">
      <c r="B34" s="665">
        <f>Results!AA43</f>
        <v>28</v>
      </c>
      <c r="C34" s="738">
        <f>Results!AB43</f>
        <v>0</v>
      </c>
      <c r="D34" s="724">
        <f>Results!AC43</f>
        <v>0</v>
      </c>
      <c r="E34" s="765">
        <f>Results!AD43</f>
        <v>0</v>
      </c>
      <c r="F34" s="736" t="e">
        <f>IF(B34="","",#REF!)</f>
        <v>#REF!</v>
      </c>
      <c r="G34" s="665" t="str">
        <f t="shared" si="1"/>
        <v/>
      </c>
      <c r="H34" s="665">
        <f t="shared" si="0"/>
        <v>0</v>
      </c>
      <c r="I34" s="665">
        <f>Results!AE43</f>
        <v>0</v>
      </c>
      <c r="J34" s="785">
        <v>208</v>
      </c>
      <c r="K34" s="788" t="e">
        <f t="shared" si="2"/>
        <v>#DIV/0!</v>
      </c>
    </row>
    <row r="35" spans="2:11" x14ac:dyDescent="0.25">
      <c r="B35" s="665">
        <f>Results!AA44</f>
        <v>29</v>
      </c>
      <c r="C35" s="738">
        <f>Results!AB44</f>
        <v>0</v>
      </c>
      <c r="D35" s="724">
        <f>Results!AC44</f>
        <v>0</v>
      </c>
      <c r="E35" s="765">
        <f>Results!AD44</f>
        <v>0</v>
      </c>
      <c r="F35" s="736" t="e">
        <f>IF(B35="","",#REF!)</f>
        <v>#REF!</v>
      </c>
      <c r="G35" s="665" t="str">
        <f t="shared" si="1"/>
        <v/>
      </c>
      <c r="H35" s="665">
        <f t="shared" si="0"/>
        <v>0</v>
      </c>
      <c r="I35" s="665">
        <f>Results!AE44</f>
        <v>0</v>
      </c>
      <c r="J35" s="785">
        <v>208</v>
      </c>
      <c r="K35" s="788" t="e">
        <f t="shared" si="2"/>
        <v>#DIV/0!</v>
      </c>
    </row>
    <row r="36" spans="2:11" x14ac:dyDescent="0.25">
      <c r="B36" s="665">
        <f>Results!AA45</f>
        <v>30</v>
      </c>
      <c r="C36" s="738">
        <f>Results!AB45</f>
        <v>0</v>
      </c>
      <c r="D36" s="724">
        <f>Results!AC45</f>
        <v>0</v>
      </c>
      <c r="E36" s="765">
        <f>Results!AD45</f>
        <v>0</v>
      </c>
      <c r="F36" s="736" t="e">
        <f>IF(B36="","",#REF!)</f>
        <v>#REF!</v>
      </c>
      <c r="G36" s="665" t="str">
        <f t="shared" si="1"/>
        <v/>
      </c>
      <c r="H36" s="665">
        <f t="shared" si="0"/>
        <v>0</v>
      </c>
      <c r="I36" s="665">
        <f>Results!AE45</f>
        <v>0</v>
      </c>
      <c r="J36" s="785">
        <v>208</v>
      </c>
      <c r="K36" s="788" t="e">
        <f t="shared" si="2"/>
        <v>#DIV/0!</v>
      </c>
    </row>
    <row r="37" spans="2:11" x14ac:dyDescent="0.25">
      <c r="B37" s="665">
        <f>Results!AA46</f>
        <v>31</v>
      </c>
      <c r="C37" s="738">
        <f>Results!AB46</f>
        <v>0</v>
      </c>
      <c r="D37" s="724">
        <f>Results!AC46</f>
        <v>0</v>
      </c>
      <c r="E37" s="765">
        <f>Results!AD46</f>
        <v>0</v>
      </c>
      <c r="F37" s="736" t="e">
        <f>IF(B37="","",#REF!)</f>
        <v>#REF!</v>
      </c>
      <c r="G37" s="665" t="str">
        <f t="shared" si="1"/>
        <v/>
      </c>
      <c r="H37" s="665">
        <f t="shared" si="0"/>
        <v>0</v>
      </c>
      <c r="I37" s="665">
        <f>Results!AE46</f>
        <v>0</v>
      </c>
      <c r="J37" s="785">
        <v>208</v>
      </c>
      <c r="K37" s="788" t="e">
        <f t="shared" si="2"/>
        <v>#DIV/0!</v>
      </c>
    </row>
    <row r="38" spans="2:11" x14ac:dyDescent="0.25">
      <c r="B38" s="665">
        <f>Results!AA47</f>
        <v>32</v>
      </c>
      <c r="C38" s="738">
        <f>Results!AB47</f>
        <v>0</v>
      </c>
      <c r="D38" s="724">
        <f>Results!AC47</f>
        <v>0</v>
      </c>
      <c r="E38" s="765">
        <f>Results!AD47</f>
        <v>0</v>
      </c>
      <c r="F38" s="736" t="e">
        <f>IF(B38="","",#REF!)</f>
        <v>#REF!</v>
      </c>
      <c r="G38" s="665" t="str">
        <f t="shared" si="1"/>
        <v/>
      </c>
      <c r="H38" s="665">
        <f t="shared" ref="H38:H73" si="3">IF(B38="","",ox)</f>
        <v>0</v>
      </c>
      <c r="I38" s="665">
        <f>Results!AE47</f>
        <v>0</v>
      </c>
      <c r="J38" s="785">
        <v>208</v>
      </c>
      <c r="K38" s="788" t="e">
        <f t="shared" si="2"/>
        <v>#DIV/0!</v>
      </c>
    </row>
    <row r="39" spans="2:11" x14ac:dyDescent="0.25">
      <c r="B39" s="665">
        <f>Results!AA48</f>
        <v>33</v>
      </c>
      <c r="C39" s="738">
        <f>Results!AB48</f>
        <v>0</v>
      </c>
      <c r="D39" s="724">
        <f>Results!AC48</f>
        <v>0</v>
      </c>
      <c r="E39" s="765">
        <f>Results!AD48</f>
        <v>0</v>
      </c>
      <c r="F39" s="736" t="e">
        <f>IF(B39="","",#REF!)</f>
        <v>#REF!</v>
      </c>
      <c r="G39" s="665" t="str">
        <f t="shared" si="1"/>
        <v/>
      </c>
      <c r="H39" s="665">
        <f t="shared" si="3"/>
        <v>0</v>
      </c>
      <c r="I39" s="665">
        <f>Results!AE48</f>
        <v>0</v>
      </c>
      <c r="J39" s="785">
        <v>208</v>
      </c>
      <c r="K39" s="788" t="e">
        <f t="shared" si="2"/>
        <v>#DIV/0!</v>
      </c>
    </row>
    <row r="40" spans="2:11" x14ac:dyDescent="0.25">
      <c r="B40" s="665">
        <f>Results!AA49</f>
        <v>34</v>
      </c>
      <c r="C40" s="738">
        <f>Results!AB49</f>
        <v>0</v>
      </c>
      <c r="D40" s="724">
        <f>Results!AC49</f>
        <v>0</v>
      </c>
      <c r="E40" s="765">
        <f>Results!AD49</f>
        <v>0</v>
      </c>
      <c r="F40" s="736" t="e">
        <f>IF(B40="","",#REF!)</f>
        <v>#REF!</v>
      </c>
      <c r="G40" s="665" t="str">
        <f t="shared" si="1"/>
        <v/>
      </c>
      <c r="H40" s="665">
        <f t="shared" si="3"/>
        <v>0</v>
      </c>
      <c r="I40" s="665">
        <f>Results!AE49</f>
        <v>0</v>
      </c>
      <c r="J40" s="785">
        <v>208</v>
      </c>
      <c r="K40" s="788" t="e">
        <f t="shared" si="2"/>
        <v>#DIV/0!</v>
      </c>
    </row>
    <row r="41" spans="2:11" x14ac:dyDescent="0.25">
      <c r="B41" s="665">
        <f>Results!AA50</f>
        <v>35</v>
      </c>
      <c r="C41" s="738">
        <f>Results!AB50</f>
        <v>0</v>
      </c>
      <c r="D41" s="724">
        <f>Results!AC50</f>
        <v>0</v>
      </c>
      <c r="E41" s="765">
        <f>Results!AD50</f>
        <v>0</v>
      </c>
      <c r="F41" s="736" t="e">
        <f>IF(B41="","",#REF!)</f>
        <v>#REF!</v>
      </c>
      <c r="G41" s="665" t="str">
        <f t="shared" si="1"/>
        <v/>
      </c>
      <c r="H41" s="665">
        <f t="shared" si="3"/>
        <v>0</v>
      </c>
      <c r="I41" s="665">
        <f>Results!AE50</f>
        <v>0</v>
      </c>
      <c r="J41" s="785">
        <v>208</v>
      </c>
      <c r="K41" s="788" t="e">
        <f t="shared" si="2"/>
        <v>#DIV/0!</v>
      </c>
    </row>
    <row r="42" spans="2:11" x14ac:dyDescent="0.25">
      <c r="B42" s="665">
        <f>Results!AA51</f>
        <v>36</v>
      </c>
      <c r="C42" s="738">
        <f>Results!AB51</f>
        <v>0</v>
      </c>
      <c r="D42" s="724">
        <f>Results!AC51</f>
        <v>0</v>
      </c>
      <c r="E42" s="765">
        <f>Results!AD51</f>
        <v>0</v>
      </c>
      <c r="F42" s="736" t="e">
        <f>IF(B42="","",#REF!)</f>
        <v>#REF!</v>
      </c>
      <c r="G42" s="665" t="str">
        <f t="shared" si="1"/>
        <v/>
      </c>
      <c r="H42" s="665">
        <f t="shared" si="3"/>
        <v>0</v>
      </c>
      <c r="I42" s="665">
        <f>Results!AE51</f>
        <v>0</v>
      </c>
      <c r="J42" s="785">
        <v>208</v>
      </c>
      <c r="K42" s="788" t="e">
        <f t="shared" si="2"/>
        <v>#DIV/0!</v>
      </c>
    </row>
    <row r="43" spans="2:11" x14ac:dyDescent="0.25">
      <c r="B43" s="665">
        <f>Results!AA52</f>
        <v>37</v>
      </c>
      <c r="C43" s="738">
        <f>Results!AB52</f>
        <v>0</v>
      </c>
      <c r="D43" s="724">
        <f>Results!AC52</f>
        <v>0</v>
      </c>
      <c r="E43" s="765">
        <f>Results!AD52</f>
        <v>0</v>
      </c>
      <c r="F43" s="736" t="e">
        <f>IF(B43="","",#REF!)</f>
        <v>#REF!</v>
      </c>
      <c r="G43" s="665" t="str">
        <f t="shared" si="1"/>
        <v/>
      </c>
      <c r="H43" s="665">
        <f t="shared" si="3"/>
        <v>0</v>
      </c>
      <c r="I43" s="665">
        <f>Results!AE52</f>
        <v>0</v>
      </c>
      <c r="J43" s="785">
        <v>208</v>
      </c>
      <c r="K43" s="788" t="e">
        <f t="shared" si="2"/>
        <v>#DIV/0!</v>
      </c>
    </row>
    <row r="44" spans="2:11" x14ac:dyDescent="0.25">
      <c r="B44" s="665">
        <f>Results!AA53</f>
        <v>38</v>
      </c>
      <c r="C44" s="738">
        <f>Results!AB53</f>
        <v>0</v>
      </c>
      <c r="D44" s="724">
        <f>Results!AC53</f>
        <v>0</v>
      </c>
      <c r="E44" s="765">
        <f>Results!AD53</f>
        <v>0</v>
      </c>
      <c r="F44" s="736" t="e">
        <f>IF(B44="","",#REF!)</f>
        <v>#REF!</v>
      </c>
      <c r="G44" s="665" t="str">
        <f t="shared" si="1"/>
        <v/>
      </c>
      <c r="H44" s="665">
        <f t="shared" si="3"/>
        <v>0</v>
      </c>
      <c r="I44" s="665">
        <f>Results!AE53</f>
        <v>0</v>
      </c>
      <c r="J44" s="785">
        <v>208</v>
      </c>
    </row>
    <row r="45" spans="2:11" x14ac:dyDescent="0.25">
      <c r="B45" s="665">
        <f>Results!AA54</f>
        <v>39</v>
      </c>
      <c r="C45" s="738">
        <f>Results!AB54</f>
        <v>0</v>
      </c>
      <c r="D45" s="724">
        <f>Results!AC54</f>
        <v>0</v>
      </c>
      <c r="E45" s="765">
        <f>Results!AD54</f>
        <v>0</v>
      </c>
      <c r="F45" s="736" t="e">
        <f>IF(B45="","",#REF!)</f>
        <v>#REF!</v>
      </c>
      <c r="G45" s="665" t="str">
        <f t="shared" si="1"/>
        <v/>
      </c>
      <c r="H45" s="665">
        <f t="shared" si="3"/>
        <v>0</v>
      </c>
      <c r="I45" s="665">
        <f>Results!AE54</f>
        <v>0</v>
      </c>
      <c r="J45" s="785">
        <v>208</v>
      </c>
    </row>
    <row r="46" spans="2:11" x14ac:dyDescent="0.25">
      <c r="B46" s="665">
        <f>Results!AA55</f>
        <v>40</v>
      </c>
      <c r="C46" s="738">
        <f>Results!AB55</f>
        <v>0</v>
      </c>
      <c r="D46" s="724">
        <f>Results!AC55</f>
        <v>0</v>
      </c>
      <c r="E46" s="765">
        <f>Results!AD55</f>
        <v>0</v>
      </c>
      <c r="F46" s="736" t="e">
        <f>IF(B46="","",#REF!)</f>
        <v>#REF!</v>
      </c>
      <c r="G46" s="665" t="str">
        <f t="shared" si="1"/>
        <v/>
      </c>
      <c r="H46" s="665">
        <f t="shared" si="3"/>
        <v>0</v>
      </c>
      <c r="I46" s="665">
        <f>Results!AE55</f>
        <v>0</v>
      </c>
      <c r="J46" s="785">
        <v>208</v>
      </c>
    </row>
    <row r="47" spans="2:11" x14ac:dyDescent="0.25">
      <c r="B47" s="665">
        <f>Results!AA56</f>
        <v>41</v>
      </c>
      <c r="C47" s="738">
        <f>Results!AB56</f>
        <v>0</v>
      </c>
      <c r="D47" s="724">
        <f>Results!AC56</f>
        <v>0</v>
      </c>
      <c r="E47" s="765">
        <f>Results!AD56</f>
        <v>0</v>
      </c>
      <c r="F47" s="736" t="e">
        <f>IF(B47="","",#REF!)</f>
        <v>#REF!</v>
      </c>
      <c r="G47" s="665" t="str">
        <f t="shared" si="1"/>
        <v/>
      </c>
      <c r="H47" s="665">
        <f t="shared" si="3"/>
        <v>0</v>
      </c>
      <c r="I47" s="665">
        <f>Results!AE56</f>
        <v>0</v>
      </c>
      <c r="J47" s="785">
        <v>208</v>
      </c>
    </row>
    <row r="48" spans="2:11" x14ac:dyDescent="0.25">
      <c r="B48" s="665">
        <f>Results!AA57</f>
        <v>42</v>
      </c>
      <c r="C48" s="738">
        <f>Results!AB57</f>
        <v>0</v>
      </c>
      <c r="D48" s="724">
        <f>Results!AC57</f>
        <v>0</v>
      </c>
      <c r="E48" s="765">
        <f>Results!AD57</f>
        <v>0</v>
      </c>
      <c r="F48" s="736" t="e">
        <f>IF(B48="","",#REF!)</f>
        <v>#REF!</v>
      </c>
      <c r="G48" s="665" t="str">
        <f t="shared" si="1"/>
        <v/>
      </c>
      <c r="H48" s="665">
        <f t="shared" si="3"/>
        <v>0</v>
      </c>
      <c r="I48" s="665">
        <f>Results!AE57</f>
        <v>0</v>
      </c>
      <c r="J48" s="785">
        <v>208</v>
      </c>
    </row>
    <row r="49" spans="2:10" x14ac:dyDescent="0.25">
      <c r="B49" s="665">
        <f>Results!AA58</f>
        <v>43</v>
      </c>
      <c r="C49" s="738">
        <f>Results!AB58</f>
        <v>0</v>
      </c>
      <c r="D49" s="724">
        <f>Results!AC58</f>
        <v>0</v>
      </c>
      <c r="E49" s="765">
        <f>Results!AD58</f>
        <v>0</v>
      </c>
      <c r="F49" s="736" t="e">
        <f>IF(B49="","",#REF!)</f>
        <v>#REF!</v>
      </c>
      <c r="G49" s="665" t="str">
        <f t="shared" si="1"/>
        <v/>
      </c>
      <c r="H49" s="665">
        <f t="shared" si="3"/>
        <v>0</v>
      </c>
      <c r="I49" s="665">
        <f>Results!AE58</f>
        <v>0</v>
      </c>
      <c r="J49" s="785">
        <v>208</v>
      </c>
    </row>
    <row r="50" spans="2:10" x14ac:dyDescent="0.25">
      <c r="B50" s="665">
        <f>Results!AA59</f>
        <v>44</v>
      </c>
      <c r="C50" s="738">
        <f>Results!AB59</f>
        <v>0</v>
      </c>
      <c r="D50" s="724">
        <f>Results!AC59</f>
        <v>0</v>
      </c>
      <c r="E50" s="765">
        <f>Results!AD59</f>
        <v>0</v>
      </c>
      <c r="F50" s="736" t="e">
        <f>IF(B50="","",#REF!)</f>
        <v>#REF!</v>
      </c>
      <c r="G50" s="665" t="str">
        <f t="shared" si="1"/>
        <v/>
      </c>
      <c r="H50" s="665">
        <f t="shared" si="3"/>
        <v>0</v>
      </c>
      <c r="I50" s="665">
        <f>Results!AE59</f>
        <v>0</v>
      </c>
      <c r="J50" s="785"/>
    </row>
    <row r="51" spans="2:10" x14ac:dyDescent="0.25">
      <c r="B51" s="665">
        <f>Results!AA60</f>
        <v>45</v>
      </c>
      <c r="C51" s="738">
        <f>Results!AB60</f>
        <v>0</v>
      </c>
      <c r="D51" s="724">
        <f>Results!AC60</f>
        <v>0</v>
      </c>
      <c r="E51" s="765">
        <f>Results!AD60</f>
        <v>0</v>
      </c>
      <c r="F51" s="736" t="e">
        <f>IF(B51="","",#REF!)</f>
        <v>#REF!</v>
      </c>
      <c r="G51" s="665" t="str">
        <f t="shared" si="1"/>
        <v/>
      </c>
      <c r="H51" s="665">
        <f t="shared" si="3"/>
        <v>0</v>
      </c>
      <c r="I51" s="665">
        <f>Results!AE60</f>
        <v>0</v>
      </c>
      <c r="J51" s="785"/>
    </row>
    <row r="52" spans="2:10" x14ac:dyDescent="0.25">
      <c r="B52" s="665">
        <f>Results!AA61</f>
        <v>46</v>
      </c>
      <c r="C52" s="738">
        <f>Results!AB61</f>
        <v>0</v>
      </c>
      <c r="D52" s="724">
        <f>Results!AC61</f>
        <v>0</v>
      </c>
      <c r="E52" s="765">
        <f>Results!AD61</f>
        <v>0</v>
      </c>
      <c r="F52" s="736" t="e">
        <f>IF(B52="","",#REF!)</f>
        <v>#REF!</v>
      </c>
      <c r="G52" s="665" t="str">
        <f t="shared" si="1"/>
        <v/>
      </c>
      <c r="H52" s="665">
        <f t="shared" si="3"/>
        <v>0</v>
      </c>
      <c r="I52" s="665">
        <f>Results!AE61</f>
        <v>0</v>
      </c>
      <c r="J52" s="785"/>
    </row>
    <row r="53" spans="2:10" x14ac:dyDescent="0.25">
      <c r="B53" s="665">
        <f>Results!AA62</f>
        <v>47</v>
      </c>
      <c r="C53" s="738">
        <f>Results!AB62</f>
        <v>0</v>
      </c>
      <c r="D53" s="724">
        <f>Results!AC62</f>
        <v>0</v>
      </c>
      <c r="E53" s="765">
        <f>Results!AD62</f>
        <v>0</v>
      </c>
      <c r="F53" s="736" t="e">
        <f>IF(B53="","",#REF!)</f>
        <v>#REF!</v>
      </c>
      <c r="G53" s="665" t="str">
        <f t="shared" si="1"/>
        <v/>
      </c>
      <c r="H53" s="665">
        <f t="shared" si="3"/>
        <v>0</v>
      </c>
      <c r="I53" s="665">
        <f>Results!AE62</f>
        <v>0</v>
      </c>
      <c r="J53" s="785"/>
    </row>
    <row r="54" spans="2:10" x14ac:dyDescent="0.25">
      <c r="B54" s="665">
        <f>Results!AA63</f>
        <v>48</v>
      </c>
      <c r="C54" s="738">
        <f>Results!AB63</f>
        <v>0</v>
      </c>
      <c r="D54" s="724">
        <f>Results!AC63</f>
        <v>0</v>
      </c>
      <c r="E54" s="765">
        <f>Results!AD63</f>
        <v>0</v>
      </c>
      <c r="F54" s="736" t="e">
        <f>IF(B54="","",#REF!)</f>
        <v>#REF!</v>
      </c>
      <c r="G54" s="665" t="str">
        <f t="shared" si="1"/>
        <v/>
      </c>
      <c r="H54" s="665">
        <f t="shared" si="3"/>
        <v>0</v>
      </c>
      <c r="I54" s="665">
        <f>Results!AE63</f>
        <v>0</v>
      </c>
      <c r="J54" s="785"/>
    </row>
    <row r="55" spans="2:10" x14ac:dyDescent="0.25">
      <c r="B55" s="665">
        <f>Results!AA64</f>
        <v>49</v>
      </c>
      <c r="C55" s="738">
        <f>Results!AB64</f>
        <v>0</v>
      </c>
      <c r="D55" s="724">
        <f>Results!AC64</f>
        <v>0</v>
      </c>
      <c r="E55" s="765">
        <f>Results!AD64</f>
        <v>0</v>
      </c>
      <c r="F55" s="736" t="e">
        <f>IF(B55="","",#REF!)</f>
        <v>#REF!</v>
      </c>
      <c r="G55" s="665" t="str">
        <f t="shared" si="1"/>
        <v/>
      </c>
      <c r="H55" s="665">
        <f t="shared" si="3"/>
        <v>0</v>
      </c>
      <c r="I55" s="665">
        <f>Results!AE64</f>
        <v>0</v>
      </c>
      <c r="J55" s="785"/>
    </row>
    <row r="56" spans="2:10" x14ac:dyDescent="0.25">
      <c r="B56" s="665">
        <f>Results!AA65</f>
        <v>50</v>
      </c>
      <c r="C56" s="738">
        <f>Results!AB65</f>
        <v>0</v>
      </c>
      <c r="D56" s="724">
        <f>Results!AC65</f>
        <v>0</v>
      </c>
      <c r="E56" s="765">
        <f>Results!AD65</f>
        <v>0</v>
      </c>
      <c r="F56" s="736" t="e">
        <f>IF(B56="","",#REF!)</f>
        <v>#REF!</v>
      </c>
      <c r="G56" s="665" t="str">
        <f t="shared" si="1"/>
        <v/>
      </c>
      <c r="H56" s="665">
        <f t="shared" si="3"/>
        <v>0</v>
      </c>
      <c r="I56" s="665">
        <f>Results!AE65</f>
        <v>0</v>
      </c>
      <c r="J56" s="785"/>
    </row>
    <row r="57" spans="2:10" x14ac:dyDescent="0.25">
      <c r="B57" s="665">
        <f>Results!AA66</f>
        <v>51</v>
      </c>
      <c r="C57" s="738">
        <f>Results!AB66</f>
        <v>0</v>
      </c>
      <c r="D57" s="724">
        <f>Results!AC66</f>
        <v>0</v>
      </c>
      <c r="E57" s="765">
        <f>Results!AD66</f>
        <v>0</v>
      </c>
      <c r="F57" s="736" t="e">
        <f>IF(B57="","",#REF!)</f>
        <v>#REF!</v>
      </c>
      <c r="G57" s="665" t="str">
        <f t="shared" si="1"/>
        <v/>
      </c>
      <c r="H57" s="665">
        <f t="shared" si="3"/>
        <v>0</v>
      </c>
      <c r="I57" s="665">
        <f>Results!AE66</f>
        <v>0</v>
      </c>
      <c r="J57" s="785"/>
    </row>
    <row r="58" spans="2:10" x14ac:dyDescent="0.25">
      <c r="B58" s="665">
        <f>Results!AA67</f>
        <v>52</v>
      </c>
      <c r="C58" s="738">
        <f>Results!AB67</f>
        <v>0</v>
      </c>
      <c r="D58" s="724">
        <f>Results!AC67</f>
        <v>0</v>
      </c>
      <c r="E58" s="765">
        <f>Results!AD67</f>
        <v>0</v>
      </c>
      <c r="F58" s="736" t="e">
        <f>IF(B58="","",#REF!)</f>
        <v>#REF!</v>
      </c>
      <c r="G58" s="665" t="str">
        <f t="shared" si="1"/>
        <v/>
      </c>
      <c r="H58" s="665">
        <f t="shared" si="3"/>
        <v>0</v>
      </c>
      <c r="I58" s="665">
        <f>Results!AE67</f>
        <v>0</v>
      </c>
      <c r="J58" s="785"/>
    </row>
    <row r="59" spans="2:10" x14ac:dyDescent="0.25">
      <c r="B59" s="665">
        <f>Results!AA68</f>
        <v>53</v>
      </c>
      <c r="C59" s="738">
        <f>Results!AB68</f>
        <v>0</v>
      </c>
      <c r="D59" s="724">
        <f>Results!AC68</f>
        <v>0</v>
      </c>
      <c r="E59" s="765">
        <f>Results!AD68</f>
        <v>0</v>
      </c>
      <c r="F59" s="736" t="e">
        <f>IF(B59="","",#REF!)</f>
        <v>#REF!</v>
      </c>
      <c r="G59" s="665" t="str">
        <f t="shared" si="1"/>
        <v/>
      </c>
      <c r="H59" s="665">
        <f t="shared" si="3"/>
        <v>0</v>
      </c>
      <c r="I59" s="665">
        <f>Results!AE68</f>
        <v>0</v>
      </c>
      <c r="J59" s="785"/>
    </row>
    <row r="60" spans="2:10" x14ac:dyDescent="0.25">
      <c r="B60" s="665">
        <f>Results!AA69</f>
        <v>54</v>
      </c>
      <c r="C60" s="738">
        <f>Results!AB69</f>
        <v>0</v>
      </c>
      <c r="D60" s="724">
        <f>Results!AC69</f>
        <v>0</v>
      </c>
      <c r="E60" s="765">
        <f>Results!AD69</f>
        <v>0</v>
      </c>
      <c r="F60" s="736" t="e">
        <f>IF(B60="","",#REF!)</f>
        <v>#REF!</v>
      </c>
      <c r="G60" s="665" t="str">
        <f t="shared" si="1"/>
        <v/>
      </c>
      <c r="H60" s="665">
        <f t="shared" si="3"/>
        <v>0</v>
      </c>
      <c r="I60" s="665">
        <f>Results!AE69</f>
        <v>0</v>
      </c>
      <c r="J60" s="785"/>
    </row>
    <row r="61" spans="2:10" x14ac:dyDescent="0.25">
      <c r="B61" s="665">
        <f>Results!AA70</f>
        <v>55</v>
      </c>
      <c r="C61" s="738">
        <f>Results!AB70</f>
        <v>0</v>
      </c>
      <c r="D61" s="724">
        <f>Results!AC70</f>
        <v>0</v>
      </c>
      <c r="E61" s="765">
        <f>Results!AD70</f>
        <v>0</v>
      </c>
      <c r="F61" s="736" t="e">
        <f>IF(B61="","",#REF!)</f>
        <v>#REF!</v>
      </c>
      <c r="G61" s="665" t="str">
        <f t="shared" si="1"/>
        <v/>
      </c>
      <c r="H61" s="665">
        <f t="shared" si="3"/>
        <v>0</v>
      </c>
      <c r="I61" s="665">
        <f>Results!AE70</f>
        <v>0</v>
      </c>
      <c r="J61" s="785"/>
    </row>
    <row r="62" spans="2:10" x14ac:dyDescent="0.25">
      <c r="B62" s="665">
        <f>Results!AA71</f>
        <v>56</v>
      </c>
      <c r="C62" s="738">
        <f>Results!AB71</f>
        <v>0</v>
      </c>
      <c r="D62" s="724">
        <f>Results!AC71</f>
        <v>0</v>
      </c>
      <c r="E62" s="765">
        <f>Results!AD71</f>
        <v>0</v>
      </c>
      <c r="F62" s="736" t="e">
        <f>IF(B62="","",#REF!)</f>
        <v>#REF!</v>
      </c>
      <c r="G62" s="665" t="str">
        <f t="shared" si="1"/>
        <v/>
      </c>
      <c r="H62" s="665">
        <f t="shared" si="3"/>
        <v>0</v>
      </c>
      <c r="I62" s="665">
        <f>Results!AE71</f>
        <v>0</v>
      </c>
      <c r="J62" s="785"/>
    </row>
    <row r="63" spans="2:10" x14ac:dyDescent="0.25">
      <c r="B63" s="665">
        <f>Results!AA72</f>
        <v>57</v>
      </c>
      <c r="C63" s="738">
        <f>Results!AB72</f>
        <v>0</v>
      </c>
      <c r="D63" s="724">
        <f>Results!AC72</f>
        <v>0</v>
      </c>
      <c r="E63" s="765">
        <f>Results!AD72</f>
        <v>0</v>
      </c>
      <c r="F63" s="736" t="e">
        <f>IF(B63="","",#REF!)</f>
        <v>#REF!</v>
      </c>
      <c r="G63" s="665" t="str">
        <f t="shared" si="1"/>
        <v/>
      </c>
      <c r="H63" s="665">
        <f t="shared" si="3"/>
        <v>0</v>
      </c>
      <c r="I63" s="665">
        <f>Results!AE72</f>
        <v>0</v>
      </c>
      <c r="J63" s="785"/>
    </row>
    <row r="64" spans="2:10" x14ac:dyDescent="0.25">
      <c r="B64" s="665">
        <f>Results!AA73</f>
        <v>58</v>
      </c>
      <c r="C64" s="738">
        <f>Results!AB73</f>
        <v>0</v>
      </c>
      <c r="D64" s="724">
        <f>Results!AC73</f>
        <v>0</v>
      </c>
      <c r="E64" s="765">
        <f>Results!AD73</f>
        <v>0</v>
      </c>
      <c r="F64" s="736" t="e">
        <f>IF(B64="","",#REF!)</f>
        <v>#REF!</v>
      </c>
      <c r="G64" s="665" t="str">
        <f t="shared" si="1"/>
        <v/>
      </c>
      <c r="H64" s="665">
        <f t="shared" si="3"/>
        <v>0</v>
      </c>
      <c r="I64" s="665">
        <f>Results!AE73</f>
        <v>0</v>
      </c>
      <c r="J64" s="785"/>
    </row>
    <row r="65" spans="2:10" x14ac:dyDescent="0.25">
      <c r="B65" s="665">
        <f>Results!AA74</f>
        <v>59</v>
      </c>
      <c r="C65" s="738">
        <f>Results!AB74</f>
        <v>0</v>
      </c>
      <c r="D65" s="724">
        <f>Results!AC74</f>
        <v>0</v>
      </c>
      <c r="E65" s="765">
        <f>Results!AD74</f>
        <v>0</v>
      </c>
      <c r="F65" s="736" t="e">
        <f>IF(B65="","",#REF!)</f>
        <v>#REF!</v>
      </c>
      <c r="G65" s="665" t="str">
        <f t="shared" si="1"/>
        <v/>
      </c>
      <c r="H65" s="665">
        <f t="shared" si="3"/>
        <v>0</v>
      </c>
      <c r="I65" s="665">
        <f>Results!AE74</f>
        <v>0</v>
      </c>
      <c r="J65" s="785"/>
    </row>
    <row r="66" spans="2:10" x14ac:dyDescent="0.25">
      <c r="B66" s="665">
        <f>Results!AA75</f>
        <v>60</v>
      </c>
      <c r="C66" s="738">
        <f>Results!AB75</f>
        <v>0</v>
      </c>
      <c r="D66" s="724">
        <f>Results!AC75</f>
        <v>0</v>
      </c>
      <c r="E66" s="765">
        <f>Results!AD75</f>
        <v>0</v>
      </c>
      <c r="F66" s="736" t="e">
        <f>IF(B66="","",#REF!)</f>
        <v>#REF!</v>
      </c>
      <c r="G66" s="665" t="str">
        <f t="shared" si="1"/>
        <v/>
      </c>
      <c r="H66" s="665">
        <f t="shared" si="3"/>
        <v>0</v>
      </c>
      <c r="I66" s="665">
        <f>Results!AE75</f>
        <v>0</v>
      </c>
      <c r="J66" s="785"/>
    </row>
    <row r="67" spans="2:10" x14ac:dyDescent="0.25">
      <c r="B67" s="665">
        <f>Results!AA76</f>
        <v>61</v>
      </c>
      <c r="C67" s="738">
        <f>Results!AB76</f>
        <v>0</v>
      </c>
      <c r="D67" s="724">
        <f>Results!AC76</f>
        <v>0</v>
      </c>
      <c r="E67" s="765">
        <f>Results!AD76</f>
        <v>0</v>
      </c>
      <c r="F67" s="736" t="e">
        <f>IF(B67="","",#REF!)</f>
        <v>#REF!</v>
      </c>
      <c r="G67" s="665" t="str">
        <f t="shared" si="1"/>
        <v/>
      </c>
      <c r="H67" s="665">
        <f t="shared" si="3"/>
        <v>0</v>
      </c>
      <c r="I67" s="665">
        <f>Results!AE76</f>
        <v>0</v>
      </c>
      <c r="J67" s="785"/>
    </row>
    <row r="68" spans="2:10" x14ac:dyDescent="0.25">
      <c r="B68" s="665">
        <f>Results!AA77</f>
        <v>62</v>
      </c>
      <c r="C68" s="738">
        <f>Results!AB77</f>
        <v>0</v>
      </c>
      <c r="D68" s="724">
        <f>Results!AC77</f>
        <v>0</v>
      </c>
      <c r="E68" s="765">
        <f>Results!AD77</f>
        <v>0</v>
      </c>
      <c r="F68" s="736" t="e">
        <f>IF(B68="","",#REF!)</f>
        <v>#REF!</v>
      </c>
      <c r="G68" s="665" t="str">
        <f t="shared" si="1"/>
        <v/>
      </c>
      <c r="H68" s="665">
        <f t="shared" si="3"/>
        <v>0</v>
      </c>
      <c r="I68" s="667">
        <f>Results!AE77</f>
        <v>0</v>
      </c>
      <c r="J68" s="785"/>
    </row>
    <row r="69" spans="2:10" x14ac:dyDescent="0.25">
      <c r="B69" s="665">
        <f>Results!AA78</f>
        <v>63</v>
      </c>
      <c r="C69" s="738">
        <f>Results!AB78</f>
        <v>0</v>
      </c>
      <c r="D69" s="724">
        <f>Results!AC78</f>
        <v>0</v>
      </c>
      <c r="E69" s="765">
        <f>Results!AD78</f>
        <v>0</v>
      </c>
      <c r="F69" s="736" t="e">
        <f>IF(B69="","",#REF!)</f>
        <v>#REF!</v>
      </c>
      <c r="G69" s="665" t="str">
        <f t="shared" si="1"/>
        <v/>
      </c>
      <c r="H69" s="665">
        <f t="shared" si="3"/>
        <v>0</v>
      </c>
      <c r="I69" s="667">
        <f>Results!AE78</f>
        <v>0</v>
      </c>
      <c r="J69" s="785"/>
    </row>
    <row r="70" spans="2:10" x14ac:dyDescent="0.25">
      <c r="B70" s="665">
        <f>Results!AA79</f>
        <v>64</v>
      </c>
      <c r="C70" s="739">
        <f>Results!AB79</f>
        <v>0</v>
      </c>
      <c r="D70" s="724">
        <f>Results!AC79</f>
        <v>0</v>
      </c>
      <c r="E70" s="765">
        <f>Results!AD79</f>
        <v>0</v>
      </c>
      <c r="F70" s="736" t="e">
        <f>IF(B70="","",#REF!)</f>
        <v>#REF!</v>
      </c>
      <c r="G70" s="665" t="str">
        <f t="shared" si="1"/>
        <v/>
      </c>
      <c r="H70" s="665">
        <f t="shared" si="3"/>
        <v>0</v>
      </c>
      <c r="I70" s="737">
        <f>Results!AE79</f>
        <v>0</v>
      </c>
    </row>
    <row r="71" spans="2:10" x14ac:dyDescent="0.25">
      <c r="B71" s="665">
        <f>Results!AA80</f>
        <v>65</v>
      </c>
      <c r="C71" s="739">
        <f>Results!AB80</f>
        <v>0</v>
      </c>
      <c r="D71" s="724">
        <f>Results!AC80</f>
        <v>0</v>
      </c>
      <c r="E71" s="765">
        <f>Results!AD80</f>
        <v>0</v>
      </c>
      <c r="F71" s="736" t="e">
        <f>IF(B71="","",#REF!)</f>
        <v>#REF!</v>
      </c>
      <c r="G71" s="665" t="str">
        <f t="shared" ref="G71:G73" si="4">IFERROR(D71*F71,"")</f>
        <v/>
      </c>
      <c r="H71" s="665">
        <f t="shared" si="3"/>
        <v>0</v>
      </c>
      <c r="I71" s="667">
        <f>Results!AE80</f>
        <v>0</v>
      </c>
    </row>
    <row r="72" spans="2:10" x14ac:dyDescent="0.25">
      <c r="B72" s="665">
        <f>Results!AA81</f>
        <v>66</v>
      </c>
      <c r="C72" s="739">
        <f>Results!AB81</f>
        <v>0</v>
      </c>
      <c r="D72" s="724">
        <f>Results!AC81</f>
        <v>0</v>
      </c>
      <c r="E72" s="765">
        <f>Results!AD81</f>
        <v>0</v>
      </c>
      <c r="F72" s="736" t="e">
        <f>IF(B72="","",#REF!)</f>
        <v>#REF!</v>
      </c>
      <c r="G72" s="665" t="str">
        <f t="shared" si="4"/>
        <v/>
      </c>
      <c r="H72" s="665">
        <f t="shared" si="3"/>
        <v>0</v>
      </c>
      <c r="I72" s="667">
        <f>Results!AE81</f>
        <v>0</v>
      </c>
    </row>
    <row r="73" spans="2:10" x14ac:dyDescent="0.25">
      <c r="B73" s="668">
        <f>Results!AA82</f>
        <v>67</v>
      </c>
      <c r="C73" s="740">
        <f>Results!AB82</f>
        <v>0</v>
      </c>
      <c r="D73" s="724">
        <f>Results!AC82</f>
        <v>0</v>
      </c>
      <c r="E73" s="765">
        <f>Results!AD82</f>
        <v>0</v>
      </c>
      <c r="F73" s="736" t="e">
        <f>IF(B73="","",#REF!)</f>
        <v>#REF!</v>
      </c>
      <c r="G73" s="665" t="str">
        <f t="shared" si="4"/>
        <v/>
      </c>
      <c r="H73" s="665">
        <f t="shared" si="3"/>
        <v>0</v>
      </c>
      <c r="I73" s="669">
        <f>Results!AE82</f>
        <v>0</v>
      </c>
    </row>
    <row r="74" spans="2:10" x14ac:dyDescent="0.25">
      <c r="B74" s="660"/>
      <c r="D74" s="661"/>
      <c r="I74" s="653"/>
    </row>
    <row r="75" spans="2:10" x14ac:dyDescent="0.25">
      <c r="B75" s="660"/>
      <c r="D75" s="661"/>
      <c r="I75" s="653"/>
    </row>
    <row r="76" spans="2:10" x14ac:dyDescent="0.25">
      <c r="B76" s="660"/>
      <c r="D76" s="661"/>
      <c r="I76" s="653"/>
    </row>
    <row r="77" spans="2:10" x14ac:dyDescent="0.25">
      <c r="B77" s="660"/>
      <c r="D77" s="661"/>
      <c r="I77" s="653"/>
    </row>
    <row r="78" spans="2:10" x14ac:dyDescent="0.25">
      <c r="B78" s="660"/>
      <c r="D78" s="661"/>
      <c r="I78" s="653"/>
    </row>
    <row r="79" spans="2:10" x14ac:dyDescent="0.25">
      <c r="B79" s="660"/>
      <c r="D79" s="661"/>
      <c r="I79" s="653"/>
    </row>
    <row r="80" spans="2:10" x14ac:dyDescent="0.25">
      <c r="B80" s="660"/>
      <c r="D80" s="661"/>
      <c r="I80" s="653"/>
    </row>
    <row r="81" spans="2:9" x14ac:dyDescent="0.25">
      <c r="B81" s="660"/>
      <c r="D81" s="661"/>
      <c r="I81" s="653"/>
    </row>
    <row r="82" spans="2:9" x14ac:dyDescent="0.25">
      <c r="B82" s="660"/>
      <c r="D82" s="661"/>
      <c r="I82" s="653"/>
    </row>
    <row r="83" spans="2:9" x14ac:dyDescent="0.25">
      <c r="B83" s="660"/>
      <c r="D83" s="661"/>
      <c r="I83" s="653"/>
    </row>
    <row r="84" spans="2:9" x14ac:dyDescent="0.25">
      <c r="B84" s="660"/>
      <c r="D84" s="661"/>
      <c r="I84" s="653"/>
    </row>
    <row r="85" spans="2:9" x14ac:dyDescent="0.25">
      <c r="B85" s="660"/>
      <c r="D85" s="661"/>
      <c r="I85" s="653"/>
    </row>
    <row r="86" spans="2:9" x14ac:dyDescent="0.25">
      <c r="B86" s="660"/>
      <c r="D86" s="661"/>
      <c r="I86" s="653"/>
    </row>
    <row r="87" spans="2:9" x14ac:dyDescent="0.25">
      <c r="B87" s="660"/>
      <c r="D87" s="661"/>
      <c r="I87" s="653"/>
    </row>
  </sheetData>
  <pageMargins left="0.511811024" right="0.511811024" top="0.78740157499999996" bottom="0.78740157499999996" header="0.31496062000000002" footer="0.31496062000000002"/>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39"/>
  <dimension ref="B1:AH159"/>
  <sheetViews>
    <sheetView topLeftCell="A58" zoomScaleNormal="100" workbookViewId="0">
      <selection activeCell="H62" sqref="A59:H62"/>
    </sheetView>
  </sheetViews>
  <sheetFormatPr defaultColWidth="9.109375" defaultRowHeight="13.2" x14ac:dyDescent="0.25"/>
  <cols>
    <col min="1" max="1" width="9.109375" style="631"/>
    <col min="2" max="2" width="18.109375" style="631" bestFit="1" customWidth="1"/>
    <col min="3" max="3" width="10.109375" style="631" bestFit="1" customWidth="1"/>
    <col min="4" max="4" width="21.6640625" style="631" bestFit="1" customWidth="1"/>
    <col min="5" max="5" width="19.5546875" style="631" bestFit="1" customWidth="1"/>
    <col min="6" max="6" width="28.109375" style="631" bestFit="1" customWidth="1"/>
    <col min="7" max="7" width="27.33203125" style="631" bestFit="1" customWidth="1"/>
    <col min="8" max="8" width="33.109375" style="631" bestFit="1" customWidth="1"/>
    <col min="9" max="9" width="32" style="631" bestFit="1" customWidth="1"/>
    <col min="10" max="10" width="18.77734375" style="631" bestFit="1" customWidth="1"/>
    <col min="11" max="11" width="20.77734375" style="631" bestFit="1" customWidth="1"/>
    <col min="12" max="12" width="9.33203125" style="631" bestFit="1" customWidth="1"/>
    <col min="13" max="14" width="9.109375" style="631"/>
    <col min="15" max="15" width="18.109375" style="631" bestFit="1" customWidth="1"/>
    <col min="16" max="16" width="22.6640625" style="631" bestFit="1" customWidth="1"/>
    <col min="17" max="17" width="15.6640625" style="631" bestFit="1" customWidth="1"/>
    <col min="18" max="18" width="9.44140625" style="631" bestFit="1" customWidth="1"/>
    <col min="19" max="19" width="11.44140625" style="631" bestFit="1" customWidth="1"/>
    <col min="20" max="20" width="9.33203125" style="631" bestFit="1" customWidth="1"/>
    <col min="21" max="21" width="23.44140625" style="631" bestFit="1" customWidth="1"/>
    <col min="22" max="22" width="16.44140625" style="631" bestFit="1" customWidth="1"/>
    <col min="23" max="23" width="10.21875" style="631" bestFit="1" customWidth="1"/>
    <col min="24" max="24" width="12.21875" style="631" bestFit="1" customWidth="1"/>
    <col min="25" max="25" width="10.109375" style="631" bestFit="1" customWidth="1"/>
    <col min="26" max="26" width="20.88671875" style="631" bestFit="1" customWidth="1"/>
    <col min="27" max="27" width="21.77734375" style="631" bestFit="1" customWidth="1"/>
    <col min="28" max="28" width="20.88671875" style="631" bestFit="1" customWidth="1"/>
    <col min="29" max="29" width="22.109375" style="631" bestFit="1" customWidth="1"/>
    <col min="30" max="30" width="28.5546875" style="631" customWidth="1"/>
    <col min="31" max="31" width="18.109375" style="631" bestFit="1" customWidth="1"/>
    <col min="32" max="32" width="26.33203125" style="631" bestFit="1" customWidth="1"/>
    <col min="33" max="34" width="23.21875" style="631" bestFit="1" customWidth="1"/>
    <col min="35" max="16384" width="9.109375" style="631"/>
  </cols>
  <sheetData>
    <row r="1" spans="2:34" x14ac:dyDescent="0.25">
      <c r="B1" s="829" t="s">
        <v>477</v>
      </c>
      <c r="C1" s="830"/>
      <c r="D1" s="830"/>
      <c r="E1" s="830"/>
      <c r="F1" s="830"/>
      <c r="G1" s="830"/>
      <c r="H1" s="830"/>
      <c r="I1" s="830"/>
      <c r="J1" s="830"/>
      <c r="K1" s="830"/>
      <c r="L1" s="831"/>
      <c r="O1" s="832" t="s">
        <v>478</v>
      </c>
      <c r="P1" s="833"/>
      <c r="Q1" s="833"/>
      <c r="R1" s="833"/>
      <c r="S1" s="833"/>
      <c r="T1" s="833"/>
      <c r="U1" s="833"/>
      <c r="V1" s="833"/>
      <c r="W1" s="833"/>
      <c r="X1" s="833"/>
      <c r="Y1" s="833"/>
      <c r="Z1" s="833"/>
      <c r="AA1" s="834"/>
      <c r="AB1" s="791"/>
      <c r="AC1" s="791"/>
      <c r="AE1" s="835" t="s">
        <v>479</v>
      </c>
      <c r="AF1" s="836"/>
      <c r="AG1" s="837"/>
    </row>
    <row r="2" spans="2:34" x14ac:dyDescent="0.25">
      <c r="B2" s="762" t="s">
        <v>326</v>
      </c>
      <c r="C2" s="631" t="s">
        <v>392</v>
      </c>
      <c r="D2" s="631" t="s">
        <v>393</v>
      </c>
      <c r="E2" s="631" t="s">
        <v>394</v>
      </c>
      <c r="F2" s="631" t="s">
        <v>423</v>
      </c>
      <c r="G2" s="631" t="s">
        <v>424</v>
      </c>
      <c r="H2" s="631" t="s">
        <v>425</v>
      </c>
      <c r="I2" s="631" t="s">
        <v>426</v>
      </c>
      <c r="J2" s="631" t="s">
        <v>399</v>
      </c>
      <c r="K2" s="631" t="s">
        <v>398</v>
      </c>
      <c r="L2" s="631" t="s">
        <v>397</v>
      </c>
      <c r="O2" s="762" t="s">
        <v>326</v>
      </c>
      <c r="P2" s="631" t="s">
        <v>427</v>
      </c>
      <c r="Q2" s="631" t="s">
        <v>428</v>
      </c>
      <c r="R2" s="631" t="s">
        <v>429</v>
      </c>
      <c r="S2" s="631" t="s">
        <v>430</v>
      </c>
      <c r="T2" s="631" t="s">
        <v>431</v>
      </c>
      <c r="U2" s="631" t="s">
        <v>432</v>
      </c>
      <c r="V2" s="631" t="s">
        <v>433</v>
      </c>
      <c r="W2" s="631" t="s">
        <v>434</v>
      </c>
      <c r="X2" s="631" t="s">
        <v>435</v>
      </c>
      <c r="Y2" s="631" t="s">
        <v>436</v>
      </c>
      <c r="Z2" s="631" t="s">
        <v>438</v>
      </c>
      <c r="AA2" s="631" t="s">
        <v>437</v>
      </c>
      <c r="AB2"/>
      <c r="AC2"/>
      <c r="AE2" s="577" t="s">
        <v>326</v>
      </c>
      <c r="AF2" s="799" t="s">
        <v>485</v>
      </c>
      <c r="AG2" s="799" t="s">
        <v>405</v>
      </c>
      <c r="AH2"/>
    </row>
    <row r="3" spans="2:34" s="633" customFormat="1" x14ac:dyDescent="0.25">
      <c r="B3" s="763" t="s">
        <v>327</v>
      </c>
      <c r="C3" s="764"/>
      <c r="D3" s="764"/>
      <c r="E3" s="764"/>
      <c r="F3" s="764"/>
      <c r="G3" s="764"/>
      <c r="H3" s="764"/>
      <c r="I3" s="764"/>
      <c r="J3" s="764"/>
      <c r="K3" s="764"/>
      <c r="L3" s="764"/>
      <c r="O3" s="763" t="s">
        <v>327</v>
      </c>
      <c r="P3" s="764"/>
      <c r="Q3" s="764"/>
      <c r="R3" s="764"/>
      <c r="S3" s="764"/>
      <c r="T3" s="764"/>
      <c r="U3" s="764"/>
      <c r="V3" s="764"/>
      <c r="W3" s="764"/>
      <c r="X3" s="764"/>
      <c r="Y3" s="764"/>
      <c r="Z3" s="764"/>
      <c r="AA3" s="764"/>
      <c r="AB3" s="794"/>
      <c r="AC3" s="794"/>
      <c r="AE3" s="578" t="s">
        <v>327</v>
      </c>
      <c r="AF3" s="576"/>
      <c r="AG3" s="576"/>
      <c r="AH3"/>
    </row>
    <row r="4" spans="2:34" s="633" customFormat="1" x14ac:dyDescent="0.25">
      <c r="B4"/>
      <c r="C4"/>
      <c r="D4"/>
      <c r="E4"/>
      <c r="F4"/>
      <c r="G4"/>
      <c r="H4"/>
      <c r="I4"/>
      <c r="J4"/>
      <c r="K4"/>
      <c r="L4"/>
      <c r="O4"/>
      <c r="P4"/>
      <c r="Q4"/>
      <c r="R4"/>
      <c r="S4"/>
      <c r="T4"/>
      <c r="U4"/>
      <c r="V4"/>
      <c r="W4"/>
      <c r="X4"/>
      <c r="Y4"/>
      <c r="Z4"/>
      <c r="AA4"/>
      <c r="AB4" s="794"/>
      <c r="AC4" s="794"/>
      <c r="AE4"/>
      <c r="AF4"/>
      <c r="AG4"/>
      <c r="AH4"/>
    </row>
    <row r="5" spans="2:34" s="633" customFormat="1" x14ac:dyDescent="0.25">
      <c r="B5"/>
      <c r="C5"/>
      <c r="D5"/>
      <c r="E5"/>
      <c r="F5"/>
      <c r="G5"/>
      <c r="H5"/>
      <c r="I5"/>
      <c r="J5"/>
      <c r="K5"/>
      <c r="L5"/>
      <c r="O5"/>
      <c r="P5"/>
      <c r="Q5"/>
      <c r="R5"/>
      <c r="S5"/>
      <c r="T5"/>
      <c r="U5"/>
      <c r="V5"/>
      <c r="W5"/>
      <c r="X5"/>
      <c r="Y5"/>
      <c r="Z5"/>
      <c r="AA5"/>
      <c r="AB5" s="794"/>
      <c r="AC5" s="794"/>
      <c r="AE5"/>
      <c r="AF5"/>
      <c r="AG5"/>
      <c r="AH5"/>
    </row>
    <row r="6" spans="2:34" s="633" customFormat="1" x14ac:dyDescent="0.25">
      <c r="B6"/>
      <c r="C6"/>
      <c r="D6"/>
      <c r="E6"/>
      <c r="F6"/>
      <c r="G6"/>
      <c r="H6"/>
      <c r="I6"/>
      <c r="J6"/>
      <c r="K6"/>
      <c r="L6"/>
      <c r="O6"/>
      <c r="P6"/>
      <c r="Q6"/>
      <c r="R6"/>
      <c r="S6"/>
      <c r="T6"/>
      <c r="U6"/>
      <c r="V6"/>
      <c r="W6"/>
      <c r="X6"/>
      <c r="Y6"/>
      <c r="Z6"/>
      <c r="AA6"/>
      <c r="AB6" s="794"/>
      <c r="AC6" s="794"/>
      <c r="AE6"/>
      <c r="AF6"/>
      <c r="AG6"/>
      <c r="AH6"/>
    </row>
    <row r="7" spans="2:34" s="633" customFormat="1" x14ac:dyDescent="0.25">
      <c r="B7"/>
      <c r="C7"/>
      <c r="D7"/>
      <c r="E7"/>
      <c r="F7"/>
      <c r="G7"/>
      <c r="H7"/>
      <c r="I7"/>
      <c r="J7"/>
      <c r="K7"/>
      <c r="L7"/>
      <c r="O7"/>
      <c r="P7"/>
      <c r="Q7"/>
      <c r="R7"/>
      <c r="S7"/>
      <c r="T7"/>
      <c r="U7"/>
      <c r="V7"/>
      <c r="W7"/>
      <c r="X7"/>
      <c r="Y7"/>
      <c r="Z7"/>
      <c r="AA7"/>
      <c r="AB7" s="794"/>
      <c r="AC7" s="794"/>
      <c r="AE7"/>
      <c r="AF7"/>
      <c r="AG7"/>
      <c r="AH7"/>
    </row>
    <row r="8" spans="2:34" s="633" customFormat="1" x14ac:dyDescent="0.25">
      <c r="B8"/>
      <c r="C8"/>
      <c r="D8"/>
      <c r="E8"/>
      <c r="F8"/>
      <c r="G8"/>
      <c r="H8"/>
      <c r="I8"/>
      <c r="J8"/>
      <c r="K8"/>
      <c r="L8"/>
      <c r="O8"/>
      <c r="P8"/>
      <c r="Q8"/>
      <c r="R8"/>
      <c r="S8"/>
      <c r="T8"/>
      <c r="U8"/>
      <c r="V8"/>
      <c r="W8"/>
      <c r="X8"/>
      <c r="Y8"/>
      <c r="Z8"/>
      <c r="AA8"/>
      <c r="AB8" s="794"/>
      <c r="AC8" s="794"/>
      <c r="AE8"/>
      <c r="AF8"/>
      <c r="AG8"/>
      <c r="AH8"/>
    </row>
    <row r="9" spans="2:34" s="633" customFormat="1" x14ac:dyDescent="0.25">
      <c r="B9"/>
      <c r="C9"/>
      <c r="D9"/>
      <c r="E9"/>
      <c r="F9"/>
      <c r="G9"/>
      <c r="H9"/>
      <c r="I9"/>
      <c r="J9"/>
      <c r="K9"/>
      <c r="L9"/>
      <c r="O9"/>
      <c r="P9"/>
      <c r="Q9"/>
      <c r="R9"/>
      <c r="S9"/>
      <c r="T9"/>
      <c r="U9"/>
      <c r="V9"/>
      <c r="W9"/>
      <c r="X9"/>
      <c r="Y9"/>
      <c r="Z9"/>
      <c r="AA9"/>
      <c r="AB9" s="794"/>
      <c r="AC9" s="794"/>
      <c r="AE9"/>
      <c r="AF9"/>
      <c r="AG9"/>
      <c r="AH9"/>
    </row>
    <row r="10" spans="2:34" s="633" customFormat="1" x14ac:dyDescent="0.25">
      <c r="B10"/>
      <c r="C10"/>
      <c r="D10"/>
      <c r="E10"/>
      <c r="F10"/>
      <c r="G10"/>
      <c r="H10"/>
      <c r="I10"/>
      <c r="J10"/>
      <c r="K10"/>
      <c r="L10"/>
      <c r="O10"/>
      <c r="P10"/>
      <c r="Q10"/>
      <c r="R10"/>
      <c r="S10"/>
      <c r="T10"/>
      <c r="U10"/>
      <c r="V10"/>
      <c r="W10"/>
      <c r="X10"/>
      <c r="Y10"/>
      <c r="Z10"/>
      <c r="AA10"/>
      <c r="AB10" s="794"/>
      <c r="AC10" s="794"/>
      <c r="AE10"/>
      <c r="AF10"/>
      <c r="AG10"/>
      <c r="AH10"/>
    </row>
    <row r="11" spans="2:34" s="633" customFormat="1" x14ac:dyDescent="0.25">
      <c r="B11"/>
      <c r="C11"/>
      <c r="D11"/>
      <c r="E11"/>
      <c r="F11"/>
      <c r="G11"/>
      <c r="H11"/>
      <c r="I11"/>
      <c r="J11"/>
      <c r="K11"/>
      <c r="L11"/>
      <c r="O11"/>
      <c r="P11"/>
      <c r="Q11"/>
      <c r="R11"/>
      <c r="S11"/>
      <c r="T11"/>
      <c r="U11"/>
      <c r="V11"/>
      <c r="W11"/>
      <c r="X11"/>
      <c r="Y11"/>
      <c r="Z11"/>
      <c r="AA11"/>
      <c r="AB11" s="794"/>
      <c r="AC11" s="794"/>
      <c r="AE11"/>
      <c r="AF11"/>
      <c r="AG11"/>
      <c r="AH11"/>
    </row>
    <row r="12" spans="2:34" s="633" customFormat="1" x14ac:dyDescent="0.25">
      <c r="B12"/>
      <c r="C12"/>
      <c r="D12"/>
      <c r="E12"/>
      <c r="F12"/>
      <c r="G12"/>
      <c r="H12"/>
      <c r="I12"/>
      <c r="J12"/>
      <c r="K12"/>
      <c r="L12"/>
      <c r="O12"/>
      <c r="P12"/>
      <c r="Q12"/>
      <c r="R12"/>
      <c r="S12"/>
      <c r="T12"/>
      <c r="U12"/>
      <c r="V12"/>
      <c r="W12"/>
      <c r="X12"/>
      <c r="Y12"/>
      <c r="Z12"/>
      <c r="AA12"/>
      <c r="AB12" s="794"/>
      <c r="AC12" s="794"/>
      <c r="AE12"/>
      <c r="AF12"/>
      <c r="AG12"/>
      <c r="AH12"/>
    </row>
    <row r="13" spans="2:34" s="633" customFormat="1" x14ac:dyDescent="0.25">
      <c r="B13"/>
      <c r="C13"/>
      <c r="D13"/>
      <c r="E13"/>
      <c r="F13"/>
      <c r="G13"/>
      <c r="H13"/>
      <c r="I13"/>
      <c r="J13"/>
      <c r="K13"/>
      <c r="L13"/>
      <c r="O13"/>
      <c r="P13"/>
      <c r="Q13"/>
      <c r="R13"/>
      <c r="S13"/>
      <c r="T13"/>
      <c r="U13"/>
      <c r="V13"/>
      <c r="W13"/>
      <c r="X13"/>
      <c r="Y13"/>
      <c r="Z13"/>
      <c r="AA13"/>
      <c r="AB13" s="794"/>
      <c r="AC13" s="794"/>
      <c r="AE13"/>
      <c r="AF13"/>
      <c r="AG13"/>
      <c r="AH13"/>
    </row>
    <row r="14" spans="2:34" s="633" customFormat="1" x14ac:dyDescent="0.25">
      <c r="B14"/>
      <c r="C14"/>
      <c r="D14"/>
      <c r="E14"/>
      <c r="F14"/>
      <c r="G14"/>
      <c r="H14"/>
      <c r="I14"/>
      <c r="J14"/>
      <c r="K14"/>
      <c r="L14"/>
      <c r="O14"/>
      <c r="P14"/>
      <c r="Q14"/>
      <c r="R14"/>
      <c r="S14"/>
      <c r="T14"/>
      <c r="U14"/>
      <c r="V14"/>
      <c r="W14"/>
      <c r="X14"/>
      <c r="Y14"/>
      <c r="Z14"/>
      <c r="AA14"/>
      <c r="AB14" s="794"/>
      <c r="AC14" s="794"/>
      <c r="AE14"/>
      <c r="AF14"/>
      <c r="AG14"/>
      <c r="AH14"/>
    </row>
    <row r="15" spans="2:34" s="633" customFormat="1" x14ac:dyDescent="0.25">
      <c r="B15"/>
      <c r="C15"/>
      <c r="D15"/>
      <c r="E15"/>
      <c r="F15"/>
      <c r="G15"/>
      <c r="H15"/>
      <c r="I15"/>
      <c r="J15"/>
      <c r="K15"/>
      <c r="L15"/>
      <c r="O15"/>
      <c r="P15"/>
      <c r="Q15"/>
      <c r="R15"/>
      <c r="S15"/>
      <c r="T15"/>
      <c r="U15"/>
      <c r="V15"/>
      <c r="W15"/>
      <c r="X15"/>
      <c r="Y15"/>
      <c r="Z15"/>
      <c r="AA15"/>
      <c r="AB15" s="794"/>
      <c r="AC15" s="794"/>
      <c r="AE15"/>
      <c r="AF15"/>
      <c r="AG15"/>
      <c r="AH15"/>
    </row>
    <row r="16" spans="2:34" s="633" customFormat="1" x14ac:dyDescent="0.25">
      <c r="B16"/>
      <c r="C16"/>
      <c r="D16"/>
      <c r="E16"/>
      <c r="F16"/>
      <c r="G16"/>
      <c r="H16"/>
      <c r="I16"/>
      <c r="J16"/>
      <c r="K16"/>
      <c r="L16"/>
      <c r="O16"/>
      <c r="P16"/>
      <c r="Q16"/>
      <c r="R16"/>
      <c r="S16"/>
      <c r="T16"/>
      <c r="U16"/>
      <c r="V16"/>
      <c r="W16"/>
      <c r="X16"/>
      <c r="Y16"/>
      <c r="Z16"/>
      <c r="AA16"/>
      <c r="AB16" s="794"/>
      <c r="AC16" s="794"/>
      <c r="AE16"/>
      <c r="AF16"/>
      <c r="AG16"/>
      <c r="AH16"/>
    </row>
    <row r="17" spans="2:34" s="633" customFormat="1" x14ac:dyDescent="0.25">
      <c r="B17"/>
      <c r="C17"/>
      <c r="D17"/>
      <c r="E17"/>
      <c r="F17"/>
      <c r="G17"/>
      <c r="H17"/>
      <c r="I17"/>
      <c r="J17"/>
      <c r="K17"/>
      <c r="L17"/>
      <c r="O17"/>
      <c r="P17"/>
      <c r="Q17"/>
      <c r="R17"/>
      <c r="S17"/>
      <c r="T17"/>
      <c r="U17"/>
      <c r="V17"/>
      <c r="W17"/>
      <c r="X17"/>
      <c r="Y17"/>
      <c r="Z17"/>
      <c r="AA17"/>
      <c r="AB17" s="794"/>
      <c r="AC17" s="794"/>
      <c r="AE17"/>
      <c r="AF17"/>
      <c r="AG17"/>
      <c r="AH17"/>
    </row>
    <row r="18" spans="2:34" s="633" customFormat="1" x14ac:dyDescent="0.25">
      <c r="B18"/>
      <c r="C18"/>
      <c r="D18"/>
      <c r="E18"/>
      <c r="F18"/>
      <c r="G18"/>
      <c r="H18"/>
      <c r="I18"/>
      <c r="J18"/>
      <c r="K18"/>
      <c r="L18"/>
      <c r="O18"/>
      <c r="P18"/>
      <c r="Q18"/>
      <c r="R18"/>
      <c r="S18"/>
      <c r="T18"/>
      <c r="U18"/>
      <c r="V18"/>
      <c r="W18"/>
      <c r="X18"/>
      <c r="Y18"/>
      <c r="Z18"/>
      <c r="AA18"/>
      <c r="AB18" s="794"/>
      <c r="AC18" s="794"/>
      <c r="AE18"/>
      <c r="AF18"/>
      <c r="AG18"/>
      <c r="AH18"/>
    </row>
    <row r="19" spans="2:34" s="633" customFormat="1" x14ac:dyDescent="0.25">
      <c r="B19"/>
      <c r="C19"/>
      <c r="D19"/>
      <c r="E19"/>
      <c r="F19"/>
      <c r="G19"/>
      <c r="H19"/>
      <c r="I19"/>
      <c r="J19"/>
      <c r="K19"/>
      <c r="L19"/>
      <c r="O19"/>
      <c r="P19"/>
      <c r="Q19"/>
      <c r="R19"/>
      <c r="S19"/>
      <c r="T19"/>
      <c r="U19"/>
      <c r="V19"/>
      <c r="W19"/>
      <c r="X19"/>
      <c r="Y19"/>
      <c r="Z19"/>
      <c r="AA19"/>
      <c r="AB19" s="794"/>
      <c r="AC19" s="794"/>
      <c r="AE19"/>
      <c r="AF19"/>
      <c r="AG19"/>
      <c r="AH19"/>
    </row>
    <row r="20" spans="2:34" s="633" customFormat="1" x14ac:dyDescent="0.25">
      <c r="B20"/>
      <c r="C20"/>
      <c r="D20"/>
      <c r="E20"/>
      <c r="F20"/>
      <c r="G20"/>
      <c r="H20"/>
      <c r="I20"/>
      <c r="J20"/>
      <c r="K20"/>
      <c r="L20"/>
      <c r="O20"/>
      <c r="P20"/>
      <c r="Q20"/>
      <c r="R20"/>
      <c r="S20"/>
      <c r="T20"/>
      <c r="U20"/>
      <c r="V20"/>
      <c r="W20"/>
      <c r="X20"/>
      <c r="Y20"/>
      <c r="Z20"/>
      <c r="AA20"/>
      <c r="AB20" s="794"/>
      <c r="AC20" s="794"/>
      <c r="AE20"/>
      <c r="AF20"/>
      <c r="AG20"/>
      <c r="AH20"/>
    </row>
    <row r="21" spans="2:34" s="633" customFormat="1" x14ac:dyDescent="0.25">
      <c r="B21"/>
      <c r="C21"/>
      <c r="D21"/>
      <c r="E21"/>
      <c r="F21"/>
      <c r="G21"/>
      <c r="H21"/>
      <c r="I21"/>
      <c r="J21"/>
      <c r="K21"/>
      <c r="L21"/>
      <c r="O21"/>
      <c r="P21"/>
      <c r="Q21"/>
      <c r="R21"/>
      <c r="S21"/>
      <c r="T21"/>
      <c r="U21"/>
      <c r="V21"/>
      <c r="W21"/>
      <c r="X21"/>
      <c r="Y21"/>
      <c r="Z21"/>
      <c r="AA21"/>
      <c r="AB21" s="794"/>
      <c r="AC21" s="794"/>
      <c r="AE21"/>
      <c r="AF21"/>
      <c r="AG21"/>
      <c r="AH21"/>
    </row>
    <row r="22" spans="2:34" s="633" customFormat="1" x14ac:dyDescent="0.25">
      <c r="B22"/>
      <c r="C22"/>
      <c r="D22"/>
      <c r="E22"/>
      <c r="F22"/>
      <c r="G22"/>
      <c r="H22"/>
      <c r="I22"/>
      <c r="J22"/>
      <c r="K22"/>
      <c r="L22"/>
      <c r="O22"/>
      <c r="P22"/>
      <c r="Q22"/>
      <c r="R22"/>
      <c r="S22"/>
      <c r="T22"/>
      <c r="U22"/>
      <c r="V22"/>
      <c r="W22"/>
      <c r="X22"/>
      <c r="Y22"/>
      <c r="Z22"/>
      <c r="AA22"/>
      <c r="AB22" s="794"/>
      <c r="AC22" s="794"/>
      <c r="AE22"/>
      <c r="AF22"/>
      <c r="AG22"/>
      <c r="AH22"/>
    </row>
    <row r="23" spans="2:34" s="633" customFormat="1" x14ac:dyDescent="0.25">
      <c r="B23"/>
      <c r="C23"/>
      <c r="D23"/>
      <c r="E23"/>
      <c r="F23"/>
      <c r="G23"/>
      <c r="H23"/>
      <c r="I23"/>
      <c r="J23"/>
      <c r="K23"/>
      <c r="L23"/>
      <c r="O23"/>
      <c r="P23"/>
      <c r="Q23"/>
      <c r="R23"/>
      <c r="S23"/>
      <c r="T23"/>
      <c r="U23"/>
      <c r="V23"/>
      <c r="W23"/>
      <c r="X23"/>
      <c r="Y23"/>
      <c r="Z23"/>
      <c r="AA23"/>
      <c r="AB23" s="794"/>
      <c r="AC23" s="794"/>
      <c r="AE23"/>
      <c r="AF23"/>
      <c r="AG23"/>
      <c r="AH23"/>
    </row>
    <row r="24" spans="2:34" s="633" customFormat="1" x14ac:dyDescent="0.25">
      <c r="B24"/>
      <c r="C24"/>
      <c r="D24"/>
      <c r="E24"/>
      <c r="F24"/>
      <c r="G24"/>
      <c r="H24"/>
      <c r="I24"/>
      <c r="J24"/>
      <c r="K24"/>
      <c r="L24"/>
      <c r="O24"/>
      <c r="P24"/>
      <c r="Q24"/>
      <c r="R24"/>
      <c r="S24"/>
      <c r="T24"/>
      <c r="U24"/>
      <c r="V24"/>
      <c r="W24"/>
      <c r="X24"/>
      <c r="Y24"/>
      <c r="Z24"/>
      <c r="AA24"/>
      <c r="AB24" s="794"/>
      <c r="AC24" s="794"/>
      <c r="AE24"/>
      <c r="AF24"/>
      <c r="AG24"/>
      <c r="AH24"/>
    </row>
    <row r="25" spans="2:34" s="633" customFormat="1" x14ac:dyDescent="0.25">
      <c r="B25"/>
      <c r="C25"/>
      <c r="D25"/>
      <c r="E25"/>
      <c r="F25"/>
      <c r="G25"/>
      <c r="H25"/>
      <c r="I25"/>
      <c r="J25"/>
      <c r="K25"/>
      <c r="L25"/>
      <c r="O25"/>
      <c r="P25"/>
      <c r="Q25"/>
      <c r="R25"/>
      <c r="S25"/>
      <c r="T25"/>
      <c r="U25"/>
      <c r="V25"/>
      <c r="W25"/>
      <c r="X25"/>
      <c r="Y25"/>
      <c r="Z25"/>
      <c r="AA25"/>
      <c r="AE25"/>
      <c r="AF25"/>
      <c r="AG25"/>
      <c r="AH25"/>
    </row>
    <row r="26" spans="2:34" s="633" customFormat="1" x14ac:dyDescent="0.25">
      <c r="B26"/>
      <c r="C26"/>
      <c r="D26"/>
      <c r="E26"/>
      <c r="F26"/>
      <c r="G26"/>
      <c r="H26"/>
      <c r="I26"/>
      <c r="J26"/>
      <c r="K26"/>
      <c r="L26"/>
      <c r="O26"/>
      <c r="P26"/>
      <c r="Q26"/>
      <c r="R26"/>
      <c r="S26"/>
      <c r="T26"/>
      <c r="U26"/>
      <c r="V26"/>
      <c r="W26"/>
      <c r="X26"/>
      <c r="Y26"/>
      <c r="Z26"/>
      <c r="AA26"/>
      <c r="AE26"/>
      <c r="AF26"/>
      <c r="AG26"/>
      <c r="AH26"/>
    </row>
    <row r="27" spans="2:34" s="633" customFormat="1" x14ac:dyDescent="0.25">
      <c r="B27"/>
      <c r="C27"/>
      <c r="D27"/>
      <c r="E27"/>
      <c r="F27"/>
      <c r="G27"/>
      <c r="H27"/>
      <c r="I27"/>
      <c r="J27"/>
      <c r="K27"/>
      <c r="L27"/>
      <c r="O27"/>
      <c r="P27"/>
      <c r="Q27"/>
      <c r="R27"/>
      <c r="S27"/>
      <c r="T27"/>
      <c r="U27"/>
      <c r="V27"/>
      <c r="W27"/>
      <c r="X27"/>
      <c r="Y27"/>
      <c r="Z27"/>
      <c r="AA27"/>
      <c r="AE27"/>
      <c r="AF27"/>
      <c r="AG27"/>
      <c r="AH27"/>
    </row>
    <row r="28" spans="2:34" s="633" customFormat="1" x14ac:dyDescent="0.25">
      <c r="B28"/>
      <c r="C28"/>
      <c r="D28"/>
      <c r="E28"/>
      <c r="F28"/>
      <c r="G28"/>
      <c r="H28"/>
      <c r="I28"/>
      <c r="J28"/>
      <c r="K28"/>
      <c r="L28"/>
      <c r="O28"/>
      <c r="P28"/>
      <c r="Q28"/>
      <c r="R28"/>
      <c r="S28"/>
      <c r="T28"/>
      <c r="U28"/>
      <c r="V28"/>
      <c r="W28"/>
      <c r="X28"/>
      <c r="Y28"/>
      <c r="Z28"/>
      <c r="AA28"/>
      <c r="AE28"/>
      <c r="AF28"/>
      <c r="AG28"/>
      <c r="AH28"/>
    </row>
    <row r="29" spans="2:34" s="792" customFormat="1" x14ac:dyDescent="0.25">
      <c r="B29"/>
      <c r="C29"/>
      <c r="D29"/>
      <c r="E29"/>
      <c r="F29"/>
      <c r="G29"/>
      <c r="H29"/>
      <c r="I29"/>
      <c r="J29"/>
      <c r="K29"/>
      <c r="L29"/>
      <c r="O29"/>
      <c r="P29"/>
      <c r="Q29"/>
      <c r="R29"/>
      <c r="S29"/>
      <c r="T29"/>
      <c r="U29"/>
      <c r="V29"/>
      <c r="W29"/>
      <c r="X29"/>
      <c r="Y29"/>
      <c r="Z29"/>
      <c r="AA29"/>
      <c r="AE29"/>
      <c r="AF29"/>
      <c r="AG29"/>
      <c r="AH29"/>
    </row>
    <row r="30" spans="2:34" s="792" customFormat="1" x14ac:dyDescent="0.25">
      <c r="AE30"/>
      <c r="AF30" s="606"/>
      <c r="AG30" s="606"/>
    </row>
    <row r="31" spans="2:34" s="792" customFormat="1" x14ac:dyDescent="0.25">
      <c r="AE31"/>
      <c r="AF31" s="606"/>
      <c r="AG31" s="606"/>
    </row>
    <row r="32" spans="2:34" s="792" customFormat="1" x14ac:dyDescent="0.25">
      <c r="AE32"/>
      <c r="AF32" s="606"/>
      <c r="AG32" s="606"/>
    </row>
    <row r="33" spans="31:33" s="792" customFormat="1" x14ac:dyDescent="0.25">
      <c r="AE33"/>
      <c r="AF33" s="606"/>
      <c r="AG33" s="606"/>
    </row>
    <row r="34" spans="31:33" s="792" customFormat="1" x14ac:dyDescent="0.25">
      <c r="AE34"/>
      <c r="AF34" s="606"/>
      <c r="AG34" s="606"/>
    </row>
    <row r="35" spans="31:33" s="792" customFormat="1" x14ac:dyDescent="0.25">
      <c r="AE35"/>
      <c r="AF35" s="606"/>
      <c r="AG35" s="606"/>
    </row>
    <row r="36" spans="31:33" s="792" customFormat="1" x14ac:dyDescent="0.25">
      <c r="AE36"/>
      <c r="AF36" s="606"/>
      <c r="AG36" s="606"/>
    </row>
    <row r="37" spans="31:33" s="792" customFormat="1" x14ac:dyDescent="0.25">
      <c r="AE37"/>
      <c r="AF37" s="606"/>
      <c r="AG37" s="606"/>
    </row>
    <row r="38" spans="31:33" s="792" customFormat="1" x14ac:dyDescent="0.25">
      <c r="AE38"/>
      <c r="AF38" s="606"/>
      <c r="AG38" s="606"/>
    </row>
    <row r="39" spans="31:33" s="792" customFormat="1" x14ac:dyDescent="0.25">
      <c r="AE39"/>
      <c r="AF39" s="606"/>
      <c r="AG39" s="606"/>
    </row>
    <row r="40" spans="31:33" s="792" customFormat="1" x14ac:dyDescent="0.25">
      <c r="AE40"/>
      <c r="AF40" s="606"/>
      <c r="AG40" s="606"/>
    </row>
    <row r="41" spans="31:33" s="792" customFormat="1" x14ac:dyDescent="0.25">
      <c r="AE41"/>
      <c r="AF41" s="606"/>
      <c r="AG41" s="606"/>
    </row>
    <row r="42" spans="31:33" s="792" customFormat="1" x14ac:dyDescent="0.25">
      <c r="AE42"/>
      <c r="AF42" s="606"/>
      <c r="AG42" s="606"/>
    </row>
    <row r="43" spans="31:33" s="792" customFormat="1" x14ac:dyDescent="0.25">
      <c r="AE43"/>
      <c r="AF43" s="606"/>
      <c r="AG43" s="606"/>
    </row>
    <row r="44" spans="31:33" s="792" customFormat="1" x14ac:dyDescent="0.25">
      <c r="AE44"/>
      <c r="AF44" s="606"/>
      <c r="AG44" s="606"/>
    </row>
    <row r="45" spans="31:33" s="792" customFormat="1" x14ac:dyDescent="0.25">
      <c r="AE45"/>
      <c r="AF45" s="606"/>
      <c r="AG45" s="606"/>
    </row>
    <row r="46" spans="31:33" s="792" customFormat="1" x14ac:dyDescent="0.25">
      <c r="AE46"/>
      <c r="AF46" s="606"/>
      <c r="AG46" s="606"/>
    </row>
    <row r="47" spans="31:33" s="792" customFormat="1" x14ac:dyDescent="0.25">
      <c r="AE47"/>
      <c r="AF47" s="606"/>
      <c r="AG47" s="606"/>
    </row>
    <row r="48" spans="31:33" s="792" customFormat="1" x14ac:dyDescent="0.25">
      <c r="AE48"/>
      <c r="AF48" s="606"/>
      <c r="AG48" s="606"/>
    </row>
    <row r="49" spans="9:33" s="792" customFormat="1" x14ac:dyDescent="0.25">
      <c r="AE49"/>
      <c r="AF49" s="606"/>
      <c r="AG49" s="606"/>
    </row>
    <row r="50" spans="9:33" s="792" customFormat="1" x14ac:dyDescent="0.25">
      <c r="AE50"/>
      <c r="AF50" s="606"/>
      <c r="AG50" s="606"/>
    </row>
    <row r="51" spans="9:33" s="792" customFormat="1" x14ac:dyDescent="0.25">
      <c r="AE51"/>
      <c r="AF51" s="606"/>
      <c r="AG51" s="606"/>
    </row>
    <row r="52" spans="9:33" s="792" customFormat="1" x14ac:dyDescent="0.25">
      <c r="AE52"/>
      <c r="AF52" s="606"/>
      <c r="AG52" s="606"/>
    </row>
    <row r="53" spans="9:33" s="792" customFormat="1" x14ac:dyDescent="0.25">
      <c r="AE53"/>
      <c r="AF53" s="606"/>
      <c r="AG53" s="606"/>
    </row>
    <row r="54" spans="9:33" s="792" customFormat="1" x14ac:dyDescent="0.25">
      <c r="AE54"/>
      <c r="AF54" s="606"/>
      <c r="AG54" s="606"/>
    </row>
    <row r="55" spans="9:33" s="792" customFormat="1" x14ac:dyDescent="0.25">
      <c r="AE55"/>
      <c r="AF55" s="606"/>
      <c r="AG55" s="606"/>
    </row>
    <row r="56" spans="9:33" s="792" customFormat="1" x14ac:dyDescent="0.25">
      <c r="AE56"/>
      <c r="AF56" s="606"/>
    </row>
    <row r="57" spans="9:33" s="792" customFormat="1" x14ac:dyDescent="0.25">
      <c r="AE57"/>
      <c r="AF57" s="606"/>
    </row>
    <row r="58" spans="9:33" s="792" customFormat="1" x14ac:dyDescent="0.25">
      <c r="AE58"/>
      <c r="AF58" s="606"/>
    </row>
    <row r="59" spans="9:33" s="792" customFormat="1" ht="15" x14ac:dyDescent="0.25">
      <c r="I59" s="793"/>
      <c r="AE59"/>
      <c r="AF59" s="606"/>
    </row>
    <row r="60" spans="9:33" s="792" customFormat="1" ht="15" x14ac:dyDescent="0.25">
      <c r="I60" s="793"/>
      <c r="AE60"/>
      <c r="AF60" s="606"/>
    </row>
    <row r="61" spans="9:33" s="792" customFormat="1" x14ac:dyDescent="0.25">
      <c r="AE61"/>
      <c r="AF61" s="606"/>
    </row>
    <row r="62" spans="9:33" s="792" customFormat="1" x14ac:dyDescent="0.25">
      <c r="AE62"/>
      <c r="AF62" s="606"/>
    </row>
    <row r="63" spans="9:33" s="792" customFormat="1" x14ac:dyDescent="0.25">
      <c r="AE63"/>
      <c r="AF63" s="606"/>
    </row>
    <row r="64" spans="9:33" s="792" customFormat="1" x14ac:dyDescent="0.25">
      <c r="AE64"/>
      <c r="AF64" s="606"/>
    </row>
    <row r="65" spans="31:32" s="792" customFormat="1" x14ac:dyDescent="0.25">
      <c r="AE65"/>
      <c r="AF65" s="606"/>
    </row>
    <row r="66" spans="31:32" s="792" customFormat="1" x14ac:dyDescent="0.25">
      <c r="AE66"/>
      <c r="AF66" s="606"/>
    </row>
    <row r="67" spans="31:32" s="792" customFormat="1" x14ac:dyDescent="0.25">
      <c r="AE67"/>
      <c r="AF67" s="606"/>
    </row>
    <row r="68" spans="31:32" s="792" customFormat="1" x14ac:dyDescent="0.25">
      <c r="AE68"/>
      <c r="AF68" s="606"/>
    </row>
    <row r="69" spans="31:32" s="792" customFormat="1" x14ac:dyDescent="0.25">
      <c r="AE69"/>
      <c r="AF69" s="606"/>
    </row>
    <row r="70" spans="31:32" s="792" customFormat="1" x14ac:dyDescent="0.25">
      <c r="AE70"/>
      <c r="AF70" s="606"/>
    </row>
    <row r="71" spans="31:32" s="792" customFormat="1" x14ac:dyDescent="0.25">
      <c r="AE71"/>
      <c r="AF71" s="606"/>
    </row>
    <row r="72" spans="31:32" s="792" customFormat="1" x14ac:dyDescent="0.25">
      <c r="AE72"/>
      <c r="AF72" s="606"/>
    </row>
    <row r="73" spans="31:32" s="792" customFormat="1" x14ac:dyDescent="0.25">
      <c r="AE73"/>
      <c r="AF73" s="606"/>
    </row>
    <row r="74" spans="31:32" s="792" customFormat="1" x14ac:dyDescent="0.25">
      <c r="AE74"/>
      <c r="AF74" s="606"/>
    </row>
    <row r="75" spans="31:32" s="792" customFormat="1" x14ac:dyDescent="0.25">
      <c r="AE75"/>
      <c r="AF75" s="606"/>
    </row>
    <row r="76" spans="31:32" x14ac:dyDescent="0.25">
      <c r="AE76"/>
      <c r="AF76"/>
    </row>
    <row r="77" spans="31:32" x14ac:dyDescent="0.25">
      <c r="AE77"/>
      <c r="AF77"/>
    </row>
    <row r="78" spans="31:32" x14ac:dyDescent="0.25">
      <c r="AE78"/>
      <c r="AF78"/>
    </row>
    <row r="79" spans="31:32" x14ac:dyDescent="0.25">
      <c r="AE79"/>
      <c r="AF79"/>
    </row>
    <row r="80" spans="31:32" x14ac:dyDescent="0.25">
      <c r="AE80"/>
      <c r="AF80"/>
    </row>
    <row r="81" spans="31:32" x14ac:dyDescent="0.25">
      <c r="AE81"/>
      <c r="AF81"/>
    </row>
    <row r="82" spans="31:32" x14ac:dyDescent="0.25">
      <c r="AE82"/>
      <c r="AF82"/>
    </row>
    <row r="83" spans="31:32" x14ac:dyDescent="0.25">
      <c r="AE83"/>
      <c r="AF83"/>
    </row>
    <row r="84" spans="31:32" x14ac:dyDescent="0.25">
      <c r="AE84"/>
      <c r="AF84"/>
    </row>
    <row r="85" spans="31:32" x14ac:dyDescent="0.25">
      <c r="AE85"/>
      <c r="AF85"/>
    </row>
    <row r="86" spans="31:32" x14ac:dyDescent="0.25">
      <c r="AE86"/>
      <c r="AF86"/>
    </row>
    <row r="87" spans="31:32" x14ac:dyDescent="0.25">
      <c r="AE87"/>
      <c r="AF87"/>
    </row>
    <row r="88" spans="31:32" x14ac:dyDescent="0.25">
      <c r="AE88"/>
      <c r="AF88"/>
    </row>
    <row r="89" spans="31:32" x14ac:dyDescent="0.25">
      <c r="AE89"/>
      <c r="AF89"/>
    </row>
    <row r="90" spans="31:32" x14ac:dyDescent="0.25">
      <c r="AE90"/>
      <c r="AF90"/>
    </row>
    <row r="91" spans="31:32" x14ac:dyDescent="0.25">
      <c r="AE91"/>
      <c r="AF91"/>
    </row>
    <row r="92" spans="31:32" x14ac:dyDescent="0.25">
      <c r="AE92"/>
      <c r="AF92"/>
    </row>
    <row r="93" spans="31:32" x14ac:dyDescent="0.25">
      <c r="AE93"/>
      <c r="AF93"/>
    </row>
    <row r="94" spans="31:32" x14ac:dyDescent="0.25">
      <c r="AE94"/>
      <c r="AF94"/>
    </row>
    <row r="95" spans="31:32" x14ac:dyDescent="0.25">
      <c r="AE95"/>
      <c r="AF95"/>
    </row>
    <row r="96" spans="31:32" x14ac:dyDescent="0.25">
      <c r="AE96"/>
      <c r="AF96"/>
    </row>
    <row r="97" spans="31:32" x14ac:dyDescent="0.25">
      <c r="AE97"/>
      <c r="AF97"/>
    </row>
    <row r="98" spans="31:32" x14ac:dyDescent="0.25">
      <c r="AE98"/>
      <c r="AF98"/>
    </row>
    <row r="99" spans="31:32" x14ac:dyDescent="0.25">
      <c r="AE99"/>
      <c r="AF99"/>
    </row>
    <row r="100" spans="31:32" x14ac:dyDescent="0.25">
      <c r="AE100"/>
      <c r="AF100"/>
    </row>
    <row r="101" spans="31:32" x14ac:dyDescent="0.25">
      <c r="AE101"/>
      <c r="AF101"/>
    </row>
    <row r="102" spans="31:32" x14ac:dyDescent="0.25">
      <c r="AE102"/>
      <c r="AF102"/>
    </row>
    <row r="103" spans="31:32" x14ac:dyDescent="0.25">
      <c r="AE103"/>
      <c r="AF103"/>
    </row>
    <row r="104" spans="31:32" x14ac:dyDescent="0.25">
      <c r="AE104"/>
      <c r="AF104"/>
    </row>
    <row r="105" spans="31:32" x14ac:dyDescent="0.25">
      <c r="AE105"/>
      <c r="AF105"/>
    </row>
    <row r="106" spans="31:32" x14ac:dyDescent="0.25">
      <c r="AE106"/>
      <c r="AF106"/>
    </row>
    <row r="107" spans="31:32" x14ac:dyDescent="0.25">
      <c r="AE107"/>
      <c r="AF107"/>
    </row>
    <row r="108" spans="31:32" x14ac:dyDescent="0.25">
      <c r="AE108"/>
    </row>
    <row r="109" spans="31:32" x14ac:dyDescent="0.25">
      <c r="AE109"/>
    </row>
    <row r="110" spans="31:32" x14ac:dyDescent="0.25">
      <c r="AE110"/>
    </row>
    <row r="111" spans="31:32" x14ac:dyDescent="0.25">
      <c r="AE111"/>
    </row>
    <row r="112" spans="31:32" x14ac:dyDescent="0.25">
      <c r="AE112"/>
    </row>
    <row r="113" spans="31:31" x14ac:dyDescent="0.25">
      <c r="AE113"/>
    </row>
    <row r="114" spans="31:31" x14ac:dyDescent="0.25">
      <c r="AE114"/>
    </row>
    <row r="115" spans="31:31" x14ac:dyDescent="0.25">
      <c r="AE115"/>
    </row>
    <row r="116" spans="31:31" x14ac:dyDescent="0.25">
      <c r="AE116"/>
    </row>
    <row r="117" spans="31:31" x14ac:dyDescent="0.25">
      <c r="AE117"/>
    </row>
    <row r="118" spans="31:31" x14ac:dyDescent="0.25">
      <c r="AE118"/>
    </row>
    <row r="119" spans="31:31" x14ac:dyDescent="0.25">
      <c r="AE119"/>
    </row>
    <row r="120" spans="31:31" x14ac:dyDescent="0.25">
      <c r="AE120"/>
    </row>
    <row r="121" spans="31:31" x14ac:dyDescent="0.25">
      <c r="AE121"/>
    </row>
    <row r="122" spans="31:31" x14ac:dyDescent="0.25">
      <c r="AE122"/>
    </row>
    <row r="123" spans="31:31" x14ac:dyDescent="0.25">
      <c r="AE123"/>
    </row>
    <row r="124" spans="31:31" x14ac:dyDescent="0.25">
      <c r="AE124"/>
    </row>
    <row r="125" spans="31:31" x14ac:dyDescent="0.25">
      <c r="AE125"/>
    </row>
    <row r="126" spans="31:31" x14ac:dyDescent="0.25">
      <c r="AE126"/>
    </row>
    <row r="127" spans="31:31" x14ac:dyDescent="0.25">
      <c r="AE127"/>
    </row>
    <row r="128" spans="31:31" x14ac:dyDescent="0.25">
      <c r="AE128"/>
    </row>
    <row r="129" spans="31:31" x14ac:dyDescent="0.25">
      <c r="AE129"/>
    </row>
    <row r="130" spans="31:31" x14ac:dyDescent="0.25">
      <c r="AE130"/>
    </row>
    <row r="131" spans="31:31" x14ac:dyDescent="0.25">
      <c r="AE131"/>
    </row>
    <row r="132" spans="31:31" x14ac:dyDescent="0.25">
      <c r="AE132"/>
    </row>
    <row r="133" spans="31:31" x14ac:dyDescent="0.25">
      <c r="AE133"/>
    </row>
    <row r="134" spans="31:31" x14ac:dyDescent="0.25">
      <c r="AE134"/>
    </row>
    <row r="135" spans="31:31" x14ac:dyDescent="0.25">
      <c r="AE135"/>
    </row>
    <row r="136" spans="31:31" x14ac:dyDescent="0.25">
      <c r="AE136"/>
    </row>
    <row r="137" spans="31:31" x14ac:dyDescent="0.25">
      <c r="AE137"/>
    </row>
    <row r="138" spans="31:31" x14ac:dyDescent="0.25">
      <c r="AE138"/>
    </row>
    <row r="139" spans="31:31" x14ac:dyDescent="0.25">
      <c r="AE139"/>
    </row>
    <row r="140" spans="31:31" x14ac:dyDescent="0.25">
      <c r="AE140"/>
    </row>
    <row r="141" spans="31:31" x14ac:dyDescent="0.25">
      <c r="AE141"/>
    </row>
    <row r="142" spans="31:31" x14ac:dyDescent="0.25">
      <c r="AE142"/>
    </row>
    <row r="143" spans="31:31" x14ac:dyDescent="0.25">
      <c r="AE143"/>
    </row>
    <row r="144" spans="31:31" x14ac:dyDescent="0.25">
      <c r="AE144"/>
    </row>
    <row r="145" spans="31:31" x14ac:dyDescent="0.25">
      <c r="AE145"/>
    </row>
    <row r="146" spans="31:31" x14ac:dyDescent="0.25">
      <c r="AE146"/>
    </row>
    <row r="147" spans="31:31" x14ac:dyDescent="0.25">
      <c r="AE147"/>
    </row>
    <row r="148" spans="31:31" x14ac:dyDescent="0.25">
      <c r="AE148"/>
    </row>
    <row r="149" spans="31:31" x14ac:dyDescent="0.25">
      <c r="AE149"/>
    </row>
    <row r="150" spans="31:31" x14ac:dyDescent="0.25">
      <c r="AE150"/>
    </row>
    <row r="151" spans="31:31" x14ac:dyDescent="0.25">
      <c r="AE151"/>
    </row>
    <row r="152" spans="31:31" x14ac:dyDescent="0.25">
      <c r="AE152"/>
    </row>
    <row r="153" spans="31:31" x14ac:dyDescent="0.25">
      <c r="AE153"/>
    </row>
    <row r="154" spans="31:31" x14ac:dyDescent="0.25">
      <c r="AE154"/>
    </row>
    <row r="155" spans="31:31" x14ac:dyDescent="0.25">
      <c r="AE155"/>
    </row>
    <row r="156" spans="31:31" x14ac:dyDescent="0.25">
      <c r="AE156"/>
    </row>
    <row r="157" spans="31:31" x14ac:dyDescent="0.25">
      <c r="AE157"/>
    </row>
    <row r="158" spans="31:31" x14ac:dyDescent="0.25">
      <c r="AE158"/>
    </row>
    <row r="159" spans="31:31" x14ac:dyDescent="0.25">
      <c r="AE159"/>
    </row>
  </sheetData>
  <mergeCells count="3">
    <mergeCell ref="B1:L1"/>
    <mergeCell ref="O1:AA1"/>
    <mergeCell ref="AE1:AG1"/>
  </mergeCells>
  <pageMargins left="0.511811024" right="0.511811024" top="0.78740157499999996" bottom="0.78740157499999996" header="0.31496062000000002" footer="0.31496062000000002"/>
  <pageSetup paperSize="9" orientation="portrait" horizontalDpi="1200" verticalDpi="1200" r:id="rId4"/>
  <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41"/>
  <dimension ref="A1:AL83"/>
  <sheetViews>
    <sheetView zoomScale="70" zoomScaleNormal="70" workbookViewId="0">
      <selection activeCell="K3" sqref="K3:K73"/>
    </sheetView>
  </sheetViews>
  <sheetFormatPr defaultRowHeight="13.2" x14ac:dyDescent="0.25"/>
  <cols>
    <col min="2" max="12" width="24.44140625" customWidth="1"/>
    <col min="14" max="14" width="5.5546875" bestFit="1" customWidth="1"/>
    <col min="15" max="15" width="14.5546875" bestFit="1" customWidth="1"/>
    <col min="16" max="16" width="18.88671875" bestFit="1" customWidth="1"/>
    <col min="17" max="17" width="28.5546875" style="757" bestFit="1" customWidth="1"/>
    <col min="18" max="18" width="14.5546875" bestFit="1" customWidth="1"/>
    <col min="21" max="24" width="16.5546875" customWidth="1"/>
    <col min="25" max="25" width="16.5546875" style="755" customWidth="1"/>
    <col min="26" max="26" width="16.5546875" customWidth="1"/>
    <col min="27" max="27" width="16.5546875" style="755" customWidth="1"/>
    <col min="28" max="28" width="16.5546875" customWidth="1"/>
    <col min="29" max="29" width="16.5546875" style="755" customWidth="1"/>
    <col min="30" max="30" width="16.5546875" customWidth="1"/>
    <col min="31" max="31" width="16.5546875" style="755" customWidth="1"/>
    <col min="32" max="32" width="16.5546875" customWidth="1"/>
    <col min="33" max="33" width="16.5546875" style="755" customWidth="1"/>
    <col min="34" max="34" width="16.5546875" customWidth="1"/>
    <col min="35" max="35" width="16.5546875" style="755" customWidth="1"/>
    <col min="36" max="36" width="16.5546875" customWidth="1"/>
    <col min="37" max="37" width="16.5546875" style="755" customWidth="1"/>
    <col min="38" max="38" width="16.5546875" customWidth="1"/>
  </cols>
  <sheetData>
    <row r="1" spans="1:38" ht="18" customHeight="1" x14ac:dyDescent="0.25"/>
    <row r="2" spans="1:38" ht="26.1" customHeight="1" x14ac:dyDescent="0.25">
      <c r="B2" s="743" t="s">
        <v>339</v>
      </c>
      <c r="C2" s="745" t="s">
        <v>384</v>
      </c>
      <c r="D2" s="745" t="s">
        <v>383</v>
      </c>
      <c r="E2" s="745" t="s">
        <v>386</v>
      </c>
      <c r="F2" s="745" t="s">
        <v>385</v>
      </c>
      <c r="G2" s="742" t="s">
        <v>391</v>
      </c>
      <c r="H2" s="742" t="s">
        <v>390</v>
      </c>
      <c r="I2" s="750" t="s">
        <v>407</v>
      </c>
      <c r="J2" s="750" t="s">
        <v>408</v>
      </c>
      <c r="K2" s="753" t="s">
        <v>409</v>
      </c>
      <c r="L2" s="753" t="s">
        <v>410</v>
      </c>
      <c r="N2" s="612" t="s">
        <v>339</v>
      </c>
      <c r="O2" s="613" t="s">
        <v>340</v>
      </c>
      <c r="P2" s="613" t="s">
        <v>332</v>
      </c>
      <c r="Q2" s="756" t="s">
        <v>341</v>
      </c>
      <c r="R2" s="614" t="s">
        <v>342</v>
      </c>
      <c r="T2" s="620" t="s">
        <v>339</v>
      </c>
      <c r="U2" s="711" t="s">
        <v>362</v>
      </c>
      <c r="V2" s="746" t="s">
        <v>363</v>
      </c>
      <c r="W2" s="713" t="s">
        <v>364</v>
      </c>
      <c r="X2" s="714" t="s">
        <v>379</v>
      </c>
      <c r="Y2" s="759" t="s">
        <v>411</v>
      </c>
      <c r="Z2" s="759" t="s">
        <v>422</v>
      </c>
      <c r="AA2" s="758" t="s">
        <v>412</v>
      </c>
      <c r="AB2" s="758" t="s">
        <v>421</v>
      </c>
      <c r="AC2" s="758" t="s">
        <v>413</v>
      </c>
      <c r="AD2" s="758" t="s">
        <v>420</v>
      </c>
      <c r="AE2" s="758" t="s">
        <v>414</v>
      </c>
      <c r="AF2" s="758" t="s">
        <v>419</v>
      </c>
      <c r="AG2" s="758" t="s">
        <v>415</v>
      </c>
      <c r="AH2" s="758" t="s">
        <v>418</v>
      </c>
      <c r="AI2" s="758" t="s">
        <v>439</v>
      </c>
      <c r="AJ2" s="758" t="s">
        <v>440</v>
      </c>
      <c r="AK2" s="758" t="s">
        <v>416</v>
      </c>
      <c r="AL2" s="760" t="s">
        <v>417</v>
      </c>
    </row>
    <row r="3" spans="1:38" x14ac:dyDescent="0.25">
      <c r="A3">
        <v>1970</v>
      </c>
      <c r="B3" s="747">
        <f>'Disposição Final'!B9</f>
        <v>0</v>
      </c>
      <c r="C3" s="595">
        <f>'Geração e Composição do RSU'!F7*D3*'Geração e Composição do RSU'!G7</f>
        <v>0</v>
      </c>
      <c r="D3" s="744">
        <f>'Disposição Final'!C9</f>
        <v>0</v>
      </c>
      <c r="E3" s="752">
        <f>'Geração e Composição do RSU'!F7*F3*'Geração e Composição do RSU'!G7</f>
        <v>0</v>
      </c>
      <c r="F3" s="744">
        <f>'Disposição Final'!E9</f>
        <v>0</v>
      </c>
      <c r="G3" s="595">
        <f>'Geração e Composição do RSU'!F7*H3*'Geração e Composição do RSU'!G7</f>
        <v>0</v>
      </c>
      <c r="H3" s="744">
        <f>'Disposição Final'!G9</f>
        <v>0</v>
      </c>
      <c r="I3" s="595">
        <f>'Geração e Composição do RSU'!F7*J3*'Geração e Composição do RSU'!G7</f>
        <v>0</v>
      </c>
      <c r="J3" s="744">
        <f>'Disposição Final'!I9</f>
        <v>0</v>
      </c>
      <c r="K3" s="595">
        <f>'Geração e Composição do RSU'!F7*L3*'Geração e Composição do RSU'!G7</f>
        <v>0</v>
      </c>
      <c r="L3" s="744">
        <f>'Disposição Final'!K9</f>
        <v>0</v>
      </c>
      <c r="N3">
        <f>'Metano Emitido e Recuperado'!B6</f>
        <v>0</v>
      </c>
      <c r="O3" s="754">
        <f>'Metano Emitido e Recuperado'!C6</f>
        <v>0</v>
      </c>
      <c r="P3" t="str">
        <f>'Metano Emitido e Recuperado'!G6</f>
        <v/>
      </c>
      <c r="Q3" s="757" t="str">
        <f>IFERROR(P3/O3,"")</f>
        <v/>
      </c>
      <c r="R3" s="754" t="str">
        <f>IFERROR(O3-P3,"")</f>
        <v/>
      </c>
      <c r="T3">
        <f>'Geração e Composição do RSU'!C7</f>
        <v>0</v>
      </c>
      <c r="U3">
        <f>'Geração e Composição do RSU'!D7</f>
        <v>0</v>
      </c>
      <c r="V3">
        <f>'Geração e Composição do RSU'!E7</f>
        <v>0</v>
      </c>
      <c r="W3">
        <f>'Geração e Composição do RSU'!F7</f>
        <v>0</v>
      </c>
      <c r="X3">
        <f>'Geração e Composição do RSU'!G7</f>
        <v>0</v>
      </c>
      <c r="Y3" s="755">
        <f>'Geração e Composição do RSU'!H7</f>
        <v>0</v>
      </c>
      <c r="Z3" s="606">
        <f>'Geração e Composição do RSU'!X7</f>
        <v>0</v>
      </c>
      <c r="AA3" s="755">
        <f>'Geração e Composição do RSU'!J7</f>
        <v>0</v>
      </c>
      <c r="AB3" s="606">
        <f>'Geração e Composição do RSU'!Y7</f>
        <v>0</v>
      </c>
      <c r="AC3" s="755">
        <f>'Geração e Composição do RSU'!L7</f>
        <v>0</v>
      </c>
      <c r="AD3" s="606">
        <f>'Geração e Composição do RSU'!Z7</f>
        <v>0</v>
      </c>
      <c r="AE3" s="755">
        <f>'Geração e Composição do RSU'!N7</f>
        <v>0</v>
      </c>
      <c r="AF3" s="606">
        <f>'Geração e Composição do RSU'!AA7</f>
        <v>0</v>
      </c>
      <c r="AG3" s="755">
        <f>'Geração e Composição do RSU'!P7</f>
        <v>0</v>
      </c>
      <c r="AH3" s="606">
        <f>'Geração e Composição do RSU'!AB7</f>
        <v>0</v>
      </c>
      <c r="AI3" s="755">
        <f>'Geração e Composição do RSU'!R7</f>
        <v>0</v>
      </c>
      <c r="AJ3" s="606">
        <f>'Geração e Composição do RSU'!AC7</f>
        <v>0</v>
      </c>
      <c r="AK3" s="755">
        <f>'Geração e Composição do RSU'!T7</f>
        <v>0</v>
      </c>
      <c r="AL3">
        <v>0</v>
      </c>
    </row>
    <row r="4" spans="1:38" x14ac:dyDescent="0.25">
      <c r="A4">
        <v>1971</v>
      </c>
      <c r="B4" s="747">
        <f>'Disposição Final'!B10</f>
        <v>1</v>
      </c>
      <c r="C4" s="595">
        <f>'Geração e Composição do RSU'!F8*D4*'Geração e Composição do RSU'!G8</f>
        <v>0</v>
      </c>
      <c r="D4" s="744">
        <f>'Disposição Final'!C10</f>
        <v>0</v>
      </c>
      <c r="E4" s="752">
        <f>'Geração e Composição do RSU'!F8*F4*'Geração e Composição do RSU'!G8</f>
        <v>0</v>
      </c>
      <c r="F4" s="744">
        <f>'Disposição Final'!E10</f>
        <v>0</v>
      </c>
      <c r="G4" s="595">
        <f>'Geração e Composição do RSU'!F8*H4*'Geração e Composição do RSU'!G8</f>
        <v>0</v>
      </c>
      <c r="H4" s="744">
        <f>'Disposição Final'!G10</f>
        <v>0</v>
      </c>
      <c r="I4" s="595">
        <f>'Geração e Composição do RSU'!F8*J4*'Geração e Composição do RSU'!G8</f>
        <v>0</v>
      </c>
      <c r="J4" s="744">
        <f>'Disposição Final'!I10</f>
        <v>0</v>
      </c>
      <c r="K4" s="595">
        <f>'Geração e Composição do RSU'!F8*L4*'Geração e Composição do RSU'!G8</f>
        <v>0</v>
      </c>
      <c r="L4" s="744">
        <f>'Disposição Final'!K10</f>
        <v>0</v>
      </c>
      <c r="N4" s="747">
        <f>'Metano Emitido e Recuperado'!B7</f>
        <v>1</v>
      </c>
      <c r="O4">
        <f>Results!AB16</f>
        <v>0</v>
      </c>
      <c r="P4" s="761" t="str">
        <f>'Metano Emitido e Recuperado'!G7</f>
        <v/>
      </c>
      <c r="Q4" s="757" t="str">
        <f t="shared" ref="Q4:Q67" si="0">IFERROR(P4/O4,"")</f>
        <v/>
      </c>
      <c r="R4" s="754" t="str">
        <f t="shared" ref="R4:R67" si="1">IFERROR(O4-P4,"")</f>
        <v/>
      </c>
      <c r="T4">
        <f>'Geração e Composição do RSU'!C8</f>
        <v>1</v>
      </c>
      <c r="U4">
        <f>'Geração e Composição do RSU'!D8</f>
        <v>0</v>
      </c>
      <c r="V4">
        <f>'Geração e Composição do RSU'!E8</f>
        <v>0</v>
      </c>
      <c r="W4">
        <f>'Geração e Composição do RSU'!F8</f>
        <v>0</v>
      </c>
      <c r="X4">
        <f>'Geração e Composição do RSU'!G8</f>
        <v>0</v>
      </c>
      <c r="Y4" s="755">
        <f>'Geração e Composição do RSU'!H8</f>
        <v>0</v>
      </c>
      <c r="Z4" s="606">
        <f>'Geração e Composição do RSU'!X8</f>
        <v>0</v>
      </c>
      <c r="AA4" s="755">
        <f>'Geração e Composição do RSU'!J8</f>
        <v>0</v>
      </c>
      <c r="AB4" s="606">
        <f>'Geração e Composição do RSU'!Y8</f>
        <v>0</v>
      </c>
      <c r="AC4" s="755">
        <f>'Geração e Composição do RSU'!L8</f>
        <v>0</v>
      </c>
      <c r="AD4" s="606">
        <f>'Geração e Composição do RSU'!Z8</f>
        <v>0</v>
      </c>
      <c r="AE4" s="755">
        <f>'Geração e Composição do RSU'!N8</f>
        <v>0</v>
      </c>
      <c r="AF4" s="606">
        <f>'Geração e Composição do RSU'!AA8</f>
        <v>0</v>
      </c>
      <c r="AG4" s="755">
        <f>'Geração e Composição do RSU'!P8</f>
        <v>0</v>
      </c>
      <c r="AH4" s="606">
        <f>'Geração e Composição do RSU'!AB8</f>
        <v>0</v>
      </c>
      <c r="AI4" s="755">
        <f>'Geração e Composição do RSU'!R8</f>
        <v>0</v>
      </c>
      <c r="AJ4" s="606">
        <f>'Geração e Composição do RSU'!AC8</f>
        <v>0</v>
      </c>
      <c r="AK4" s="755">
        <f>'Geração e Composição do RSU'!T8</f>
        <v>0</v>
      </c>
      <c r="AL4" s="766">
        <v>0</v>
      </c>
    </row>
    <row r="5" spans="1:38" x14ac:dyDescent="0.25">
      <c r="A5" s="747">
        <v>1972</v>
      </c>
      <c r="B5" s="747">
        <f>'Disposição Final'!B11</f>
        <v>2</v>
      </c>
      <c r="C5" s="595">
        <f>'Geração e Composição do RSU'!F9*D5*'Geração e Composição do RSU'!G9</f>
        <v>0</v>
      </c>
      <c r="D5" s="744">
        <f>'Disposição Final'!C11</f>
        <v>0</v>
      </c>
      <c r="E5" s="752">
        <f>'Geração e Composição do RSU'!F9*F5*'Geração e Composição do RSU'!G9</f>
        <v>0</v>
      </c>
      <c r="F5" s="744">
        <f>'Disposição Final'!E11</f>
        <v>0</v>
      </c>
      <c r="G5" s="595">
        <f>'Geração e Composição do RSU'!F9*H5*'Geração e Composição do RSU'!G9</f>
        <v>0</v>
      </c>
      <c r="H5" s="744">
        <f>'Disposição Final'!G11</f>
        <v>0</v>
      </c>
      <c r="I5" s="595">
        <f>'Geração e Composição do RSU'!F9*J5*'Geração e Composição do RSU'!G9</f>
        <v>0</v>
      </c>
      <c r="J5" s="744">
        <f>'Disposição Final'!I11</f>
        <v>0</v>
      </c>
      <c r="K5" s="595">
        <f>'Geração e Composição do RSU'!F9*L5*'Geração e Composição do RSU'!G9</f>
        <v>0</v>
      </c>
      <c r="L5" s="744">
        <f>'Disposição Final'!K11</f>
        <v>0</v>
      </c>
      <c r="N5" s="747">
        <f>'Metano Emitido e Recuperado'!B8</f>
        <v>2</v>
      </c>
      <c r="O5">
        <f>Results!AB17</f>
        <v>0</v>
      </c>
      <c r="P5" s="761" t="str">
        <f>'Metano Emitido e Recuperado'!G8</f>
        <v/>
      </c>
      <c r="Q5" s="757" t="str">
        <f t="shared" si="0"/>
        <v/>
      </c>
      <c r="R5" s="754" t="str">
        <f t="shared" si="1"/>
        <v/>
      </c>
      <c r="T5">
        <f>'Geração e Composição do RSU'!C9</f>
        <v>2</v>
      </c>
      <c r="U5">
        <f>'Geração e Composição do RSU'!D9</f>
        <v>0</v>
      </c>
      <c r="V5">
        <f>'Geração e Composição do RSU'!E9</f>
        <v>0</v>
      </c>
      <c r="W5">
        <f>'Geração e Composição do RSU'!F9</f>
        <v>0</v>
      </c>
      <c r="X5">
        <f>'Geração e Composição do RSU'!G9</f>
        <v>0</v>
      </c>
      <c r="Y5" s="755">
        <f>'Geração e Composição do RSU'!H9</f>
        <v>0</v>
      </c>
      <c r="Z5" s="606">
        <f>'Geração e Composição do RSU'!X9</f>
        <v>0</v>
      </c>
      <c r="AA5" s="755">
        <f>'Geração e Composição do RSU'!J9</f>
        <v>0</v>
      </c>
      <c r="AB5" s="606">
        <f>'Geração e Composição do RSU'!Y9</f>
        <v>0</v>
      </c>
      <c r="AC5" s="755">
        <f>'Geração e Composição do RSU'!L9</f>
        <v>0</v>
      </c>
      <c r="AD5" s="606">
        <f>'Geração e Composição do RSU'!Z9</f>
        <v>0</v>
      </c>
      <c r="AE5" s="755">
        <f>'Geração e Composição do RSU'!N9</f>
        <v>0</v>
      </c>
      <c r="AF5" s="606">
        <f>'Geração e Composição do RSU'!AA9</f>
        <v>0</v>
      </c>
      <c r="AG5" s="755">
        <f>'Geração e Composição do RSU'!P9</f>
        <v>0</v>
      </c>
      <c r="AH5" s="606">
        <f>'Geração e Composição do RSU'!AB9</f>
        <v>0</v>
      </c>
      <c r="AI5" s="755">
        <f>'Geração e Composição do RSU'!R9</f>
        <v>0</v>
      </c>
      <c r="AJ5" s="606">
        <f>'Geração e Composição do RSU'!AC9</f>
        <v>0</v>
      </c>
      <c r="AK5" s="755">
        <f>'Geração e Composição do RSU'!T9</f>
        <v>0</v>
      </c>
      <c r="AL5" s="766">
        <v>0</v>
      </c>
    </row>
    <row r="6" spans="1:38" x14ac:dyDescent="0.25">
      <c r="A6" s="747">
        <v>1973</v>
      </c>
      <c r="B6" s="747">
        <f>'Disposição Final'!B12</f>
        <v>3</v>
      </c>
      <c r="C6" s="595">
        <f>'Geração e Composição do RSU'!F10*D6*'Geração e Composição do RSU'!G10</f>
        <v>0</v>
      </c>
      <c r="D6" s="744">
        <f>'Disposição Final'!C12</f>
        <v>0</v>
      </c>
      <c r="E6" s="752">
        <f>'Geração e Composição do RSU'!F10*F6*'Geração e Composição do RSU'!G10</f>
        <v>0</v>
      </c>
      <c r="F6" s="744">
        <f>'Disposição Final'!E12</f>
        <v>0</v>
      </c>
      <c r="G6" s="595">
        <f>'Geração e Composição do RSU'!F10*H6*'Geração e Composição do RSU'!G10</f>
        <v>0</v>
      </c>
      <c r="H6" s="744">
        <f>'Disposição Final'!G12</f>
        <v>0</v>
      </c>
      <c r="I6" s="595">
        <f>'Geração e Composição do RSU'!F10*J6*'Geração e Composição do RSU'!G10</f>
        <v>0</v>
      </c>
      <c r="J6" s="744">
        <f>'Disposição Final'!I12</f>
        <v>0</v>
      </c>
      <c r="K6" s="595">
        <f>'Geração e Composição do RSU'!F10*L6*'Geração e Composição do RSU'!G10</f>
        <v>0</v>
      </c>
      <c r="L6" s="744">
        <f>'Disposição Final'!K12</f>
        <v>0</v>
      </c>
      <c r="N6" s="747">
        <f>'Metano Emitido e Recuperado'!B9</f>
        <v>3</v>
      </c>
      <c r="O6">
        <f>Results!AB18</f>
        <v>0</v>
      </c>
      <c r="P6" s="761" t="str">
        <f>'Metano Emitido e Recuperado'!G9</f>
        <v/>
      </c>
      <c r="Q6" s="757" t="str">
        <f t="shared" si="0"/>
        <v/>
      </c>
      <c r="R6" s="754" t="str">
        <f t="shared" si="1"/>
        <v/>
      </c>
      <c r="T6">
        <f>'Geração e Composição do RSU'!C10</f>
        <v>3</v>
      </c>
      <c r="U6">
        <f>'Geração e Composição do RSU'!D10</f>
        <v>0</v>
      </c>
      <c r="V6">
        <f>'Geração e Composição do RSU'!E10</f>
        <v>0</v>
      </c>
      <c r="W6">
        <f>'Geração e Composição do RSU'!F10</f>
        <v>0</v>
      </c>
      <c r="X6">
        <f>'Geração e Composição do RSU'!G10</f>
        <v>0</v>
      </c>
      <c r="Y6" s="755">
        <f>'Geração e Composição do RSU'!H10</f>
        <v>0</v>
      </c>
      <c r="Z6" s="606">
        <f>'Geração e Composição do RSU'!X10</f>
        <v>0</v>
      </c>
      <c r="AA6" s="755">
        <f>'Geração e Composição do RSU'!J10</f>
        <v>0</v>
      </c>
      <c r="AB6" s="606">
        <f>'Geração e Composição do RSU'!Y10</f>
        <v>0</v>
      </c>
      <c r="AC6" s="755">
        <f>'Geração e Composição do RSU'!L10</f>
        <v>0</v>
      </c>
      <c r="AD6" s="606">
        <f>'Geração e Composição do RSU'!Z10</f>
        <v>0</v>
      </c>
      <c r="AE6" s="755">
        <f>'Geração e Composição do RSU'!N10</f>
        <v>0</v>
      </c>
      <c r="AF6" s="606">
        <f>'Geração e Composição do RSU'!AA10</f>
        <v>0</v>
      </c>
      <c r="AG6" s="755">
        <f>'Geração e Composição do RSU'!P10</f>
        <v>0</v>
      </c>
      <c r="AH6" s="606">
        <f>'Geração e Composição do RSU'!AB10</f>
        <v>0</v>
      </c>
      <c r="AI6" s="755">
        <f>'Geração e Composição do RSU'!R10</f>
        <v>0</v>
      </c>
      <c r="AJ6" s="606">
        <f>'Geração e Composição do RSU'!AC10</f>
        <v>0</v>
      </c>
      <c r="AK6" s="755">
        <f>'Geração e Composição do RSU'!T10</f>
        <v>0</v>
      </c>
      <c r="AL6" s="766">
        <v>0</v>
      </c>
    </row>
    <row r="7" spans="1:38" x14ac:dyDescent="0.25">
      <c r="A7" s="747">
        <v>1974</v>
      </c>
      <c r="B7" s="747">
        <f>'Disposição Final'!B13</f>
        <v>4</v>
      </c>
      <c r="C7" s="595">
        <f>'Geração e Composição do RSU'!F11*D7*'Geração e Composição do RSU'!G11</f>
        <v>0</v>
      </c>
      <c r="D7" s="744">
        <f>'Disposição Final'!C13</f>
        <v>0</v>
      </c>
      <c r="E7" s="752">
        <f>'Geração e Composição do RSU'!F11*F7*'Geração e Composição do RSU'!G11</f>
        <v>0</v>
      </c>
      <c r="F7" s="744">
        <f>'Disposição Final'!E13</f>
        <v>0</v>
      </c>
      <c r="G7" s="595">
        <f>'Geração e Composição do RSU'!F11*H7*'Geração e Composição do RSU'!G11</f>
        <v>0</v>
      </c>
      <c r="H7" s="744">
        <f>'Disposição Final'!G13</f>
        <v>0</v>
      </c>
      <c r="I7" s="595">
        <f>'Geração e Composição do RSU'!F11*J7*'Geração e Composição do RSU'!G11</f>
        <v>0</v>
      </c>
      <c r="J7" s="744">
        <f>'Disposição Final'!I13</f>
        <v>0</v>
      </c>
      <c r="K7" s="595">
        <f>'Geração e Composição do RSU'!F11*L7*'Geração e Composição do RSU'!G11</f>
        <v>0</v>
      </c>
      <c r="L7" s="744">
        <f>'Disposição Final'!K13</f>
        <v>0</v>
      </c>
      <c r="N7" s="747">
        <f>'Metano Emitido e Recuperado'!B10</f>
        <v>4</v>
      </c>
      <c r="O7">
        <f>Results!AB19</f>
        <v>0</v>
      </c>
      <c r="P7" s="761" t="str">
        <f>'Metano Emitido e Recuperado'!G10</f>
        <v/>
      </c>
      <c r="Q7" s="757" t="str">
        <f t="shared" si="0"/>
        <v/>
      </c>
      <c r="R7" s="754" t="str">
        <f t="shared" si="1"/>
        <v/>
      </c>
      <c r="T7">
        <f>'Geração e Composição do RSU'!C11</f>
        <v>4</v>
      </c>
      <c r="U7">
        <f>'Geração e Composição do RSU'!D11</f>
        <v>0</v>
      </c>
      <c r="V7">
        <f>'Geração e Composição do RSU'!E11</f>
        <v>0</v>
      </c>
      <c r="W7">
        <f>'Geração e Composição do RSU'!F11</f>
        <v>0</v>
      </c>
      <c r="X7">
        <f>'Geração e Composição do RSU'!G11</f>
        <v>0</v>
      </c>
      <c r="Y7" s="755">
        <f>'Geração e Composição do RSU'!H11</f>
        <v>0</v>
      </c>
      <c r="Z7" s="606">
        <f>'Geração e Composição do RSU'!X11</f>
        <v>0</v>
      </c>
      <c r="AA7" s="755">
        <f>'Geração e Composição do RSU'!J11</f>
        <v>0</v>
      </c>
      <c r="AB7" s="606">
        <f>'Geração e Composição do RSU'!Y11</f>
        <v>0</v>
      </c>
      <c r="AC7" s="755">
        <f>'Geração e Composição do RSU'!L11</f>
        <v>0</v>
      </c>
      <c r="AD7" s="606">
        <f>'Geração e Composição do RSU'!Z11</f>
        <v>0</v>
      </c>
      <c r="AE7" s="755">
        <f>'Geração e Composição do RSU'!N11</f>
        <v>0</v>
      </c>
      <c r="AF7" s="606">
        <f>'Geração e Composição do RSU'!AA11</f>
        <v>0</v>
      </c>
      <c r="AG7" s="755">
        <f>'Geração e Composição do RSU'!P11</f>
        <v>0</v>
      </c>
      <c r="AH7" s="606">
        <f>'Geração e Composição do RSU'!AB11</f>
        <v>0</v>
      </c>
      <c r="AI7" s="755">
        <f>'Geração e Composição do RSU'!R11</f>
        <v>0</v>
      </c>
      <c r="AJ7" s="606">
        <f>'Geração e Composição do RSU'!AC11</f>
        <v>0</v>
      </c>
      <c r="AK7" s="755">
        <f>'Geração e Composição do RSU'!T11</f>
        <v>0</v>
      </c>
      <c r="AL7" s="766">
        <v>0</v>
      </c>
    </row>
    <row r="8" spans="1:38" x14ac:dyDescent="0.25">
      <c r="A8" s="747">
        <v>1975</v>
      </c>
      <c r="B8" s="747">
        <f>'Disposição Final'!B14</f>
        <v>5</v>
      </c>
      <c r="C8" s="595">
        <f>'Geração e Composição do RSU'!F12*D8*'Geração e Composição do RSU'!G12</f>
        <v>0</v>
      </c>
      <c r="D8" s="744">
        <f>'Disposição Final'!C14</f>
        <v>0</v>
      </c>
      <c r="E8" s="752">
        <f>'Geração e Composição do RSU'!F12*F8*'Geração e Composição do RSU'!G12</f>
        <v>0</v>
      </c>
      <c r="F8" s="744">
        <f>'Disposição Final'!E14</f>
        <v>0</v>
      </c>
      <c r="G8" s="595">
        <f>'Geração e Composição do RSU'!F12*H8*'Geração e Composição do RSU'!G12</f>
        <v>0</v>
      </c>
      <c r="H8" s="744">
        <f>'Disposição Final'!G14</f>
        <v>0</v>
      </c>
      <c r="I8" s="595">
        <f>'Geração e Composição do RSU'!F12*J8*'Geração e Composição do RSU'!G12</f>
        <v>0</v>
      </c>
      <c r="J8" s="744">
        <f>'Disposição Final'!I14</f>
        <v>0</v>
      </c>
      <c r="K8" s="595">
        <f>'Geração e Composição do RSU'!F12*L8*'Geração e Composição do RSU'!G12</f>
        <v>0</v>
      </c>
      <c r="L8" s="744">
        <f>'Disposição Final'!K14</f>
        <v>0</v>
      </c>
      <c r="N8" s="747">
        <f>'Metano Emitido e Recuperado'!B11</f>
        <v>5</v>
      </c>
      <c r="O8">
        <f>Results!AB20</f>
        <v>0</v>
      </c>
      <c r="P8" s="761" t="str">
        <f>'Metano Emitido e Recuperado'!G11</f>
        <v/>
      </c>
      <c r="Q8" s="757" t="str">
        <f t="shared" si="0"/>
        <v/>
      </c>
      <c r="R8" s="754" t="str">
        <f t="shared" si="1"/>
        <v/>
      </c>
      <c r="T8">
        <f>'Geração e Composição do RSU'!C12</f>
        <v>5</v>
      </c>
      <c r="U8">
        <f>'Geração e Composição do RSU'!D12</f>
        <v>0</v>
      </c>
      <c r="V8">
        <f>'Geração e Composição do RSU'!E12</f>
        <v>0</v>
      </c>
      <c r="W8">
        <f>'Geração e Composição do RSU'!F12</f>
        <v>0</v>
      </c>
      <c r="X8">
        <f>'Geração e Composição do RSU'!G12</f>
        <v>0</v>
      </c>
      <c r="Y8" s="755">
        <f>'Geração e Composição do RSU'!H12</f>
        <v>0</v>
      </c>
      <c r="Z8" s="606">
        <f>'Geração e Composição do RSU'!X12</f>
        <v>0</v>
      </c>
      <c r="AA8" s="755">
        <f>'Geração e Composição do RSU'!J12</f>
        <v>0</v>
      </c>
      <c r="AB8" s="606">
        <f>'Geração e Composição do RSU'!Y12</f>
        <v>0</v>
      </c>
      <c r="AC8" s="755">
        <f>'Geração e Composição do RSU'!L12</f>
        <v>0</v>
      </c>
      <c r="AD8" s="606">
        <f>'Geração e Composição do RSU'!Z12</f>
        <v>0</v>
      </c>
      <c r="AE8" s="755">
        <f>'Geração e Composição do RSU'!N12</f>
        <v>0</v>
      </c>
      <c r="AF8" s="606">
        <f>'Geração e Composição do RSU'!AA12</f>
        <v>0</v>
      </c>
      <c r="AG8" s="755">
        <f>'Geração e Composição do RSU'!P12</f>
        <v>0</v>
      </c>
      <c r="AH8" s="606">
        <f>'Geração e Composição do RSU'!AB12</f>
        <v>0</v>
      </c>
      <c r="AI8" s="755">
        <f>'Geração e Composição do RSU'!R12</f>
        <v>0</v>
      </c>
      <c r="AJ8" s="606">
        <f>'Geração e Composição do RSU'!AC12</f>
        <v>0</v>
      </c>
      <c r="AK8" s="755">
        <f>'Geração e Composição do RSU'!T12</f>
        <v>0</v>
      </c>
      <c r="AL8" s="766">
        <v>0</v>
      </c>
    </row>
    <row r="9" spans="1:38" x14ac:dyDescent="0.25">
      <c r="A9" s="747">
        <v>1976</v>
      </c>
      <c r="B9" s="747">
        <f>'Disposição Final'!B15</f>
        <v>6</v>
      </c>
      <c r="C9" s="595">
        <f>'Geração e Composição do RSU'!F13*D9*'Geração e Composição do RSU'!G13</f>
        <v>0</v>
      </c>
      <c r="D9" s="744">
        <f>'Disposição Final'!C15</f>
        <v>0</v>
      </c>
      <c r="E9" s="752">
        <f>'Geração e Composição do RSU'!F13*F9*'Geração e Composição do RSU'!G13</f>
        <v>0</v>
      </c>
      <c r="F9" s="744">
        <f>'Disposição Final'!E15</f>
        <v>0</v>
      </c>
      <c r="G9" s="595">
        <f>'Geração e Composição do RSU'!F13*H9*'Geração e Composição do RSU'!G13</f>
        <v>0</v>
      </c>
      <c r="H9" s="744">
        <f>'Disposição Final'!G15</f>
        <v>0</v>
      </c>
      <c r="I9" s="595">
        <f>'Geração e Composição do RSU'!F13*J9*'Geração e Composição do RSU'!G13</f>
        <v>0</v>
      </c>
      <c r="J9" s="744">
        <f>'Disposição Final'!I15</f>
        <v>0</v>
      </c>
      <c r="K9" s="595">
        <f>'Geração e Composição do RSU'!F13*L9*'Geração e Composição do RSU'!G13</f>
        <v>0</v>
      </c>
      <c r="L9" s="744">
        <f>'Disposição Final'!K15</f>
        <v>0</v>
      </c>
      <c r="N9" s="747">
        <f>'Metano Emitido e Recuperado'!B12</f>
        <v>6</v>
      </c>
      <c r="O9">
        <f>Results!AB21</f>
        <v>0</v>
      </c>
      <c r="P9" s="761" t="str">
        <f>'Metano Emitido e Recuperado'!G12</f>
        <v/>
      </c>
      <c r="Q9" s="757" t="str">
        <f t="shared" si="0"/>
        <v/>
      </c>
      <c r="R9" s="754" t="str">
        <f t="shared" si="1"/>
        <v/>
      </c>
      <c r="T9">
        <f>'Geração e Composição do RSU'!C13</f>
        <v>6</v>
      </c>
      <c r="U9">
        <f>'Geração e Composição do RSU'!D13</f>
        <v>0</v>
      </c>
      <c r="V9">
        <f>'Geração e Composição do RSU'!E13</f>
        <v>0</v>
      </c>
      <c r="W9">
        <f>'Geração e Composição do RSU'!F13</f>
        <v>0</v>
      </c>
      <c r="X9">
        <f>'Geração e Composição do RSU'!G13</f>
        <v>0</v>
      </c>
      <c r="Y9" s="755">
        <f>'Geração e Composição do RSU'!H13</f>
        <v>0</v>
      </c>
      <c r="Z9" s="606">
        <f>'Geração e Composição do RSU'!X13</f>
        <v>0</v>
      </c>
      <c r="AA9" s="755">
        <f>'Geração e Composição do RSU'!J13</f>
        <v>0</v>
      </c>
      <c r="AB9" s="606">
        <f>'Geração e Composição do RSU'!Y13</f>
        <v>0</v>
      </c>
      <c r="AC9" s="755">
        <f>'Geração e Composição do RSU'!L13</f>
        <v>0</v>
      </c>
      <c r="AD9" s="606">
        <f>'Geração e Composição do RSU'!Z13</f>
        <v>0</v>
      </c>
      <c r="AE9" s="755">
        <f>'Geração e Composição do RSU'!N13</f>
        <v>0</v>
      </c>
      <c r="AF9" s="606">
        <f>'Geração e Composição do RSU'!AA13</f>
        <v>0</v>
      </c>
      <c r="AG9" s="755">
        <f>'Geração e Composição do RSU'!P13</f>
        <v>0</v>
      </c>
      <c r="AH9" s="606">
        <f>'Geração e Composição do RSU'!AB13</f>
        <v>0</v>
      </c>
      <c r="AI9" s="755">
        <f>'Geração e Composição do RSU'!R13</f>
        <v>0</v>
      </c>
      <c r="AJ9" s="606">
        <f>'Geração e Composição do RSU'!AC13</f>
        <v>0</v>
      </c>
      <c r="AK9" s="755">
        <f>'Geração e Composição do RSU'!T13</f>
        <v>0</v>
      </c>
      <c r="AL9" s="766">
        <v>0</v>
      </c>
    </row>
    <row r="10" spans="1:38" x14ac:dyDescent="0.25">
      <c r="A10" s="747">
        <v>1977</v>
      </c>
      <c r="B10" s="747">
        <f>'Disposição Final'!B16</f>
        <v>7</v>
      </c>
      <c r="C10" s="595">
        <f>'Geração e Composição do RSU'!F14*D10*'Geração e Composição do RSU'!G14</f>
        <v>0</v>
      </c>
      <c r="D10" s="744">
        <f>'Disposição Final'!C16</f>
        <v>0</v>
      </c>
      <c r="E10" s="752">
        <f>'Geração e Composição do RSU'!F14*F10*'Geração e Composição do RSU'!G14</f>
        <v>0</v>
      </c>
      <c r="F10" s="744">
        <f>'Disposição Final'!E16</f>
        <v>0</v>
      </c>
      <c r="G10" s="595">
        <f>'Geração e Composição do RSU'!F14*H10*'Geração e Composição do RSU'!G14</f>
        <v>0</v>
      </c>
      <c r="H10" s="744">
        <f>'Disposição Final'!G16</f>
        <v>0</v>
      </c>
      <c r="I10" s="595">
        <f>'Geração e Composição do RSU'!F14*J10*'Geração e Composição do RSU'!G14</f>
        <v>0</v>
      </c>
      <c r="J10" s="744">
        <f>'Disposição Final'!I16</f>
        <v>0</v>
      </c>
      <c r="K10" s="595">
        <f>'Geração e Composição do RSU'!F14*L10*'Geração e Composição do RSU'!G14</f>
        <v>0</v>
      </c>
      <c r="L10" s="744">
        <f>'Disposição Final'!K16</f>
        <v>0</v>
      </c>
      <c r="N10" s="747">
        <f>'Metano Emitido e Recuperado'!B13</f>
        <v>7</v>
      </c>
      <c r="O10">
        <f>Results!AB22</f>
        <v>0</v>
      </c>
      <c r="P10" s="761" t="str">
        <f>'Metano Emitido e Recuperado'!G13</f>
        <v/>
      </c>
      <c r="Q10" s="757" t="str">
        <f t="shared" si="0"/>
        <v/>
      </c>
      <c r="R10" s="754" t="str">
        <f t="shared" si="1"/>
        <v/>
      </c>
      <c r="T10">
        <f>'Geração e Composição do RSU'!C14</f>
        <v>7</v>
      </c>
      <c r="U10">
        <f>'Geração e Composição do RSU'!D14</f>
        <v>0</v>
      </c>
      <c r="V10">
        <f>'Geração e Composição do RSU'!E14</f>
        <v>0</v>
      </c>
      <c r="W10">
        <f>'Geração e Composição do RSU'!F14</f>
        <v>0</v>
      </c>
      <c r="X10">
        <f>'Geração e Composição do RSU'!G14</f>
        <v>0</v>
      </c>
      <c r="Y10" s="755">
        <f>'Geração e Composição do RSU'!H14</f>
        <v>0</v>
      </c>
      <c r="Z10" s="606">
        <f>'Geração e Composição do RSU'!X14</f>
        <v>0</v>
      </c>
      <c r="AA10" s="755">
        <f>'Geração e Composição do RSU'!J14</f>
        <v>0</v>
      </c>
      <c r="AB10" s="606">
        <f>'Geração e Composição do RSU'!Y14</f>
        <v>0</v>
      </c>
      <c r="AC10" s="755">
        <f>'Geração e Composição do RSU'!L14</f>
        <v>0</v>
      </c>
      <c r="AD10" s="606">
        <f>'Geração e Composição do RSU'!Z14</f>
        <v>0</v>
      </c>
      <c r="AE10" s="755">
        <f>'Geração e Composição do RSU'!N14</f>
        <v>0</v>
      </c>
      <c r="AF10" s="606">
        <f>'Geração e Composição do RSU'!AA14</f>
        <v>0</v>
      </c>
      <c r="AG10" s="755">
        <f>'Geração e Composição do RSU'!P14</f>
        <v>0</v>
      </c>
      <c r="AH10" s="606">
        <f>'Geração e Composição do RSU'!AB14</f>
        <v>0</v>
      </c>
      <c r="AI10" s="755">
        <f>'Geração e Composição do RSU'!R14</f>
        <v>0</v>
      </c>
      <c r="AJ10" s="606">
        <f>'Geração e Composição do RSU'!AC14</f>
        <v>0</v>
      </c>
      <c r="AK10" s="755">
        <f>'Geração e Composição do RSU'!T14</f>
        <v>0</v>
      </c>
      <c r="AL10" s="766">
        <v>0</v>
      </c>
    </row>
    <row r="11" spans="1:38" x14ac:dyDescent="0.25">
      <c r="A11" s="747">
        <v>1978</v>
      </c>
      <c r="B11" s="747">
        <f>'Disposição Final'!B17</f>
        <v>8</v>
      </c>
      <c r="C11" s="595">
        <f>'Geração e Composição do RSU'!F15*D11*'Geração e Composição do RSU'!G15</f>
        <v>0</v>
      </c>
      <c r="D11" s="744">
        <f>'Disposição Final'!C17</f>
        <v>0</v>
      </c>
      <c r="E11" s="752">
        <f>'Geração e Composição do RSU'!F15*F11*'Geração e Composição do RSU'!G15</f>
        <v>0</v>
      </c>
      <c r="F11" s="744">
        <f>'Disposição Final'!E17</f>
        <v>0</v>
      </c>
      <c r="G11" s="595">
        <f>'Geração e Composição do RSU'!F15*H11*'Geração e Composição do RSU'!G15</f>
        <v>0</v>
      </c>
      <c r="H11" s="744">
        <f>'Disposição Final'!G17</f>
        <v>0</v>
      </c>
      <c r="I11" s="595">
        <f>'Geração e Composição do RSU'!F15*J11*'Geração e Composição do RSU'!G15</f>
        <v>0</v>
      </c>
      <c r="J11" s="744">
        <f>'Disposição Final'!I17</f>
        <v>0</v>
      </c>
      <c r="K11" s="595">
        <f>'Geração e Composição do RSU'!F15*L11*'Geração e Composição do RSU'!G15</f>
        <v>0</v>
      </c>
      <c r="L11" s="744">
        <f>'Disposição Final'!K17</f>
        <v>0</v>
      </c>
      <c r="N11" s="747">
        <f>'Metano Emitido e Recuperado'!B14</f>
        <v>8</v>
      </c>
      <c r="O11">
        <f>Results!AB23</f>
        <v>0</v>
      </c>
      <c r="P11" s="761" t="str">
        <f>'Metano Emitido e Recuperado'!G14</f>
        <v/>
      </c>
      <c r="Q11" s="757" t="str">
        <f t="shared" si="0"/>
        <v/>
      </c>
      <c r="R11" s="754" t="str">
        <f t="shared" si="1"/>
        <v/>
      </c>
      <c r="T11">
        <f>'Geração e Composição do RSU'!C15</f>
        <v>8</v>
      </c>
      <c r="U11">
        <f>'Geração e Composição do RSU'!D15</f>
        <v>0</v>
      </c>
      <c r="V11">
        <f>'Geração e Composição do RSU'!E15</f>
        <v>0</v>
      </c>
      <c r="W11">
        <f>'Geração e Composição do RSU'!F15</f>
        <v>0</v>
      </c>
      <c r="X11">
        <f>'Geração e Composição do RSU'!G15</f>
        <v>0</v>
      </c>
      <c r="Y11" s="755">
        <f>'Geração e Composição do RSU'!H15</f>
        <v>0</v>
      </c>
      <c r="Z11" s="606">
        <f>'Geração e Composição do RSU'!X15</f>
        <v>0</v>
      </c>
      <c r="AA11" s="755">
        <f>'Geração e Composição do RSU'!J15</f>
        <v>0</v>
      </c>
      <c r="AB11" s="606">
        <f>'Geração e Composição do RSU'!Y15</f>
        <v>0</v>
      </c>
      <c r="AC11" s="755">
        <f>'Geração e Composição do RSU'!L15</f>
        <v>0</v>
      </c>
      <c r="AD11" s="606">
        <f>'Geração e Composição do RSU'!Z15</f>
        <v>0</v>
      </c>
      <c r="AE11" s="755">
        <f>'Geração e Composição do RSU'!N15</f>
        <v>0</v>
      </c>
      <c r="AF11" s="606">
        <f>'Geração e Composição do RSU'!AA15</f>
        <v>0</v>
      </c>
      <c r="AG11" s="755">
        <f>'Geração e Composição do RSU'!P15</f>
        <v>0</v>
      </c>
      <c r="AH11" s="606">
        <f>'Geração e Composição do RSU'!AB15</f>
        <v>0</v>
      </c>
      <c r="AI11" s="755">
        <f>'Geração e Composição do RSU'!R15</f>
        <v>0</v>
      </c>
      <c r="AJ11" s="606">
        <f>'Geração e Composição do RSU'!AC15</f>
        <v>0</v>
      </c>
      <c r="AK11" s="755">
        <f>'Geração e Composição do RSU'!T15</f>
        <v>0</v>
      </c>
      <c r="AL11" s="766">
        <v>0</v>
      </c>
    </row>
    <row r="12" spans="1:38" x14ac:dyDescent="0.25">
      <c r="A12" s="747">
        <v>1979</v>
      </c>
      <c r="B12" s="747">
        <f>'Disposição Final'!B18</f>
        <v>9</v>
      </c>
      <c r="C12" s="595">
        <f>'Geração e Composição do RSU'!F16*D12*'Geração e Composição do RSU'!G16</f>
        <v>0</v>
      </c>
      <c r="D12" s="744">
        <f>'Disposição Final'!C18</f>
        <v>0</v>
      </c>
      <c r="E12" s="752">
        <f>'Geração e Composição do RSU'!F16*F12*'Geração e Composição do RSU'!G16</f>
        <v>0</v>
      </c>
      <c r="F12" s="744">
        <f>'Disposição Final'!E18</f>
        <v>0</v>
      </c>
      <c r="G12" s="595">
        <f>'Geração e Composição do RSU'!F16*H12*'Geração e Composição do RSU'!G16</f>
        <v>0</v>
      </c>
      <c r="H12" s="744">
        <f>'Disposição Final'!G18</f>
        <v>0</v>
      </c>
      <c r="I12" s="595">
        <f>'Geração e Composição do RSU'!F16*J12*'Geração e Composição do RSU'!G16</f>
        <v>0</v>
      </c>
      <c r="J12" s="744">
        <f>'Disposição Final'!I18</f>
        <v>0</v>
      </c>
      <c r="K12" s="595">
        <f>'Geração e Composição do RSU'!F16*L12*'Geração e Composição do RSU'!G16</f>
        <v>0</v>
      </c>
      <c r="L12" s="744">
        <f>'Disposição Final'!K18</f>
        <v>0</v>
      </c>
      <c r="N12" s="747">
        <f>'Metano Emitido e Recuperado'!B15</f>
        <v>9</v>
      </c>
      <c r="O12">
        <f>Results!AB24</f>
        <v>0</v>
      </c>
      <c r="P12" s="761" t="str">
        <f>'Metano Emitido e Recuperado'!G15</f>
        <v/>
      </c>
      <c r="Q12" s="757" t="str">
        <f t="shared" si="0"/>
        <v/>
      </c>
      <c r="R12" s="754" t="str">
        <f t="shared" si="1"/>
        <v/>
      </c>
      <c r="T12">
        <f>'Geração e Composição do RSU'!C16</f>
        <v>9</v>
      </c>
      <c r="U12">
        <f>'Geração e Composição do RSU'!D16</f>
        <v>0</v>
      </c>
      <c r="V12">
        <f>'Geração e Composição do RSU'!E16</f>
        <v>0</v>
      </c>
      <c r="W12">
        <f>'Geração e Composição do RSU'!F16</f>
        <v>0</v>
      </c>
      <c r="X12">
        <f>'Geração e Composição do RSU'!G16</f>
        <v>0</v>
      </c>
      <c r="Y12" s="755">
        <f>'Geração e Composição do RSU'!H16</f>
        <v>0</v>
      </c>
      <c r="Z12" s="606">
        <f>'Geração e Composição do RSU'!X16</f>
        <v>0</v>
      </c>
      <c r="AA12" s="755">
        <f>'Geração e Composição do RSU'!J16</f>
        <v>0</v>
      </c>
      <c r="AB12" s="606">
        <f>'Geração e Composição do RSU'!Y16</f>
        <v>0</v>
      </c>
      <c r="AC12" s="755">
        <f>'Geração e Composição do RSU'!L16</f>
        <v>0</v>
      </c>
      <c r="AD12" s="606">
        <f>'Geração e Composição do RSU'!Z16</f>
        <v>0</v>
      </c>
      <c r="AE12" s="755">
        <f>'Geração e Composição do RSU'!N16</f>
        <v>0</v>
      </c>
      <c r="AF12" s="606">
        <f>'Geração e Composição do RSU'!AA16</f>
        <v>0</v>
      </c>
      <c r="AG12" s="755">
        <f>'Geração e Composição do RSU'!P16</f>
        <v>0</v>
      </c>
      <c r="AH12" s="606">
        <f>'Geração e Composição do RSU'!AB16</f>
        <v>0</v>
      </c>
      <c r="AI12" s="755">
        <f>'Geração e Composição do RSU'!R16</f>
        <v>0</v>
      </c>
      <c r="AJ12" s="606">
        <f>'Geração e Composição do RSU'!AC16</f>
        <v>0</v>
      </c>
      <c r="AK12" s="755">
        <f>'Geração e Composição do RSU'!T16</f>
        <v>0</v>
      </c>
      <c r="AL12" s="766">
        <v>0</v>
      </c>
    </row>
    <row r="13" spans="1:38" x14ac:dyDescent="0.25">
      <c r="A13" s="747">
        <v>1980</v>
      </c>
      <c r="B13" s="747">
        <f>'Disposição Final'!B19</f>
        <v>10</v>
      </c>
      <c r="C13" s="595">
        <f>'Geração e Composição do RSU'!F17*D13*'Geração e Composição do RSU'!G17</f>
        <v>0</v>
      </c>
      <c r="D13" s="744">
        <f>'Disposição Final'!C19</f>
        <v>0</v>
      </c>
      <c r="E13" s="752">
        <f>'Geração e Composição do RSU'!F17*F13*'Geração e Composição do RSU'!G17</f>
        <v>0</v>
      </c>
      <c r="F13" s="744">
        <f>'Disposição Final'!E19</f>
        <v>0</v>
      </c>
      <c r="G13" s="595">
        <f>'Geração e Composição do RSU'!F17*H13*'Geração e Composição do RSU'!G17</f>
        <v>0</v>
      </c>
      <c r="H13" s="744">
        <f>'Disposição Final'!G19</f>
        <v>0</v>
      </c>
      <c r="I13" s="595">
        <f>'Geração e Composição do RSU'!F17*J13*'Geração e Composição do RSU'!G17</f>
        <v>0</v>
      </c>
      <c r="J13" s="744">
        <f>'Disposição Final'!I19</f>
        <v>0</v>
      </c>
      <c r="K13" s="595">
        <f>'Geração e Composição do RSU'!F17*L13*'Geração e Composição do RSU'!G17</f>
        <v>0</v>
      </c>
      <c r="L13" s="744">
        <f>'Disposição Final'!K19</f>
        <v>0</v>
      </c>
      <c r="N13" s="747">
        <f>'Metano Emitido e Recuperado'!B16</f>
        <v>10</v>
      </c>
      <c r="O13">
        <f>Results!AB25</f>
        <v>0</v>
      </c>
      <c r="P13" s="761" t="str">
        <f>'Metano Emitido e Recuperado'!G16</f>
        <v/>
      </c>
      <c r="Q13" s="757" t="str">
        <f t="shared" si="0"/>
        <v/>
      </c>
      <c r="R13" s="754" t="str">
        <f t="shared" si="1"/>
        <v/>
      </c>
      <c r="T13">
        <f>'Geração e Composição do RSU'!C17</f>
        <v>10</v>
      </c>
      <c r="U13">
        <f>'Geração e Composição do RSU'!D17</f>
        <v>0</v>
      </c>
      <c r="V13">
        <f>'Geração e Composição do RSU'!E17</f>
        <v>0</v>
      </c>
      <c r="W13">
        <f>'Geração e Composição do RSU'!F17</f>
        <v>0</v>
      </c>
      <c r="X13">
        <f>'Geração e Composição do RSU'!G17</f>
        <v>0</v>
      </c>
      <c r="Y13" s="755">
        <f>'Geração e Composição do RSU'!H17</f>
        <v>0</v>
      </c>
      <c r="Z13" s="606">
        <f>'Geração e Composição do RSU'!X17</f>
        <v>0</v>
      </c>
      <c r="AA13" s="755">
        <f>'Geração e Composição do RSU'!J17</f>
        <v>0</v>
      </c>
      <c r="AB13" s="606">
        <f>'Geração e Composição do RSU'!Y17</f>
        <v>0</v>
      </c>
      <c r="AC13" s="755">
        <f>'Geração e Composição do RSU'!L17</f>
        <v>0</v>
      </c>
      <c r="AD13" s="606">
        <f>'Geração e Composição do RSU'!Z17</f>
        <v>0</v>
      </c>
      <c r="AE13" s="755">
        <f>'Geração e Composição do RSU'!N17</f>
        <v>0</v>
      </c>
      <c r="AF13" s="606">
        <f>'Geração e Composição do RSU'!AA17</f>
        <v>0</v>
      </c>
      <c r="AG13" s="755">
        <f>'Geração e Composição do RSU'!P17</f>
        <v>0</v>
      </c>
      <c r="AH13" s="606">
        <f>'Geração e Composição do RSU'!AB17</f>
        <v>0</v>
      </c>
      <c r="AI13" s="755">
        <f>'Geração e Composição do RSU'!R17</f>
        <v>0</v>
      </c>
      <c r="AJ13" s="606">
        <f>'Geração e Composição do RSU'!AC17</f>
        <v>0</v>
      </c>
      <c r="AK13" s="755">
        <f>'Geração e Composição do RSU'!T17</f>
        <v>0</v>
      </c>
      <c r="AL13" s="766">
        <v>0</v>
      </c>
    </row>
    <row r="14" spans="1:38" x14ac:dyDescent="0.25">
      <c r="A14" s="747">
        <v>1981</v>
      </c>
      <c r="B14" s="747">
        <f>'Disposição Final'!B20</f>
        <v>11</v>
      </c>
      <c r="C14" s="595">
        <f>'Geração e Composição do RSU'!F18*D14*'Geração e Composição do RSU'!G18</f>
        <v>0</v>
      </c>
      <c r="D14" s="744">
        <f>'Disposição Final'!C20</f>
        <v>0</v>
      </c>
      <c r="E14" s="752">
        <f>'Geração e Composição do RSU'!F18*F14*'Geração e Composição do RSU'!G18</f>
        <v>0</v>
      </c>
      <c r="F14" s="744">
        <f>'Disposição Final'!E20</f>
        <v>0</v>
      </c>
      <c r="G14" s="595">
        <f>'Geração e Composição do RSU'!F18*H14*'Geração e Composição do RSU'!G18</f>
        <v>0</v>
      </c>
      <c r="H14" s="744">
        <f>'Disposição Final'!G20</f>
        <v>0</v>
      </c>
      <c r="I14" s="595">
        <f>'Geração e Composição do RSU'!F18*J14*'Geração e Composição do RSU'!G18</f>
        <v>0</v>
      </c>
      <c r="J14" s="744">
        <f>'Disposição Final'!I20</f>
        <v>0</v>
      </c>
      <c r="K14" s="595">
        <f>'Geração e Composição do RSU'!F18*L14*'Geração e Composição do RSU'!G18</f>
        <v>0</v>
      </c>
      <c r="L14" s="744">
        <f>'Disposição Final'!K20</f>
        <v>0</v>
      </c>
      <c r="N14" s="747">
        <f>'Metano Emitido e Recuperado'!B17</f>
        <v>11</v>
      </c>
      <c r="O14">
        <f>Results!AB26</f>
        <v>0</v>
      </c>
      <c r="P14" s="761" t="str">
        <f>'Metano Emitido e Recuperado'!G17</f>
        <v/>
      </c>
      <c r="Q14" s="757" t="str">
        <f t="shared" si="0"/>
        <v/>
      </c>
      <c r="R14" s="754" t="str">
        <f t="shared" si="1"/>
        <v/>
      </c>
      <c r="T14">
        <f>'Geração e Composição do RSU'!C18</f>
        <v>11</v>
      </c>
      <c r="U14">
        <f>'Geração e Composição do RSU'!D18</f>
        <v>0</v>
      </c>
      <c r="V14">
        <f>'Geração e Composição do RSU'!E18</f>
        <v>0</v>
      </c>
      <c r="W14">
        <f>'Geração e Composição do RSU'!F18</f>
        <v>0</v>
      </c>
      <c r="X14">
        <f>'Geração e Composição do RSU'!G18</f>
        <v>0</v>
      </c>
      <c r="Y14" s="755">
        <f>'Geração e Composição do RSU'!H18</f>
        <v>0</v>
      </c>
      <c r="Z14" s="606">
        <f>'Geração e Composição do RSU'!X18</f>
        <v>0</v>
      </c>
      <c r="AA14" s="755">
        <f>'Geração e Composição do RSU'!J18</f>
        <v>0</v>
      </c>
      <c r="AB14" s="606">
        <f>'Geração e Composição do RSU'!Y18</f>
        <v>0</v>
      </c>
      <c r="AC14" s="755">
        <f>'Geração e Composição do RSU'!L18</f>
        <v>0</v>
      </c>
      <c r="AD14" s="606">
        <f>'Geração e Composição do RSU'!Z18</f>
        <v>0</v>
      </c>
      <c r="AE14" s="755">
        <f>'Geração e Composição do RSU'!N18</f>
        <v>0</v>
      </c>
      <c r="AF14" s="606">
        <f>'Geração e Composição do RSU'!AA18</f>
        <v>0</v>
      </c>
      <c r="AG14" s="755">
        <f>'Geração e Composição do RSU'!P18</f>
        <v>0</v>
      </c>
      <c r="AH14" s="606">
        <f>'Geração e Composição do RSU'!AB18</f>
        <v>0</v>
      </c>
      <c r="AI14" s="755">
        <f>'Geração e Composição do RSU'!R18</f>
        <v>0</v>
      </c>
      <c r="AJ14" s="606">
        <f>'Geração e Composição do RSU'!AC18</f>
        <v>0</v>
      </c>
      <c r="AK14" s="755">
        <f>'Geração e Composição do RSU'!T18</f>
        <v>0</v>
      </c>
      <c r="AL14" s="766">
        <v>0</v>
      </c>
    </row>
    <row r="15" spans="1:38" x14ac:dyDescent="0.25">
      <c r="A15" s="747">
        <v>1982</v>
      </c>
      <c r="B15" s="747">
        <f>'Disposição Final'!B21</f>
        <v>12</v>
      </c>
      <c r="C15" s="595">
        <f>'Geração e Composição do RSU'!F19*D15*'Geração e Composição do RSU'!G19</f>
        <v>0</v>
      </c>
      <c r="D15" s="744">
        <f>'Disposição Final'!C21</f>
        <v>0</v>
      </c>
      <c r="E15" s="752">
        <f>'Geração e Composição do RSU'!F19*F15*'Geração e Composição do RSU'!G19</f>
        <v>0</v>
      </c>
      <c r="F15" s="744">
        <f>'Disposição Final'!E21</f>
        <v>0</v>
      </c>
      <c r="G15" s="595">
        <f>'Geração e Composição do RSU'!F19*H15*'Geração e Composição do RSU'!G19</f>
        <v>0</v>
      </c>
      <c r="H15" s="744">
        <f>'Disposição Final'!G21</f>
        <v>0</v>
      </c>
      <c r="I15" s="595">
        <f>'Geração e Composição do RSU'!F19*J15*'Geração e Composição do RSU'!G19</f>
        <v>0</v>
      </c>
      <c r="J15" s="744">
        <f>'Disposição Final'!I21</f>
        <v>0</v>
      </c>
      <c r="K15" s="595">
        <f>'Geração e Composição do RSU'!F19*L15*'Geração e Composição do RSU'!G19</f>
        <v>0</v>
      </c>
      <c r="L15" s="744">
        <f>'Disposição Final'!K21</f>
        <v>0</v>
      </c>
      <c r="N15" s="747">
        <f>'Metano Emitido e Recuperado'!B18</f>
        <v>12</v>
      </c>
      <c r="O15">
        <f>Results!AB27</f>
        <v>0</v>
      </c>
      <c r="P15" s="761" t="str">
        <f>'Metano Emitido e Recuperado'!G18</f>
        <v/>
      </c>
      <c r="Q15" s="757" t="str">
        <f t="shared" si="0"/>
        <v/>
      </c>
      <c r="R15" s="754" t="str">
        <f t="shared" si="1"/>
        <v/>
      </c>
      <c r="T15">
        <f>'Geração e Composição do RSU'!C19</f>
        <v>12</v>
      </c>
      <c r="U15">
        <f>'Geração e Composição do RSU'!D19</f>
        <v>0</v>
      </c>
      <c r="V15">
        <f>'Geração e Composição do RSU'!E19</f>
        <v>0</v>
      </c>
      <c r="W15">
        <f>'Geração e Composição do RSU'!F19</f>
        <v>0</v>
      </c>
      <c r="X15">
        <f>'Geração e Composição do RSU'!G19</f>
        <v>0</v>
      </c>
      <c r="Y15" s="755">
        <f>'Geração e Composição do RSU'!H19</f>
        <v>0</v>
      </c>
      <c r="Z15" s="606">
        <f>'Geração e Composição do RSU'!X19</f>
        <v>0</v>
      </c>
      <c r="AA15" s="755">
        <f>'Geração e Composição do RSU'!J19</f>
        <v>0</v>
      </c>
      <c r="AB15" s="606">
        <f>'Geração e Composição do RSU'!Y19</f>
        <v>0</v>
      </c>
      <c r="AC15" s="755">
        <f>'Geração e Composição do RSU'!L19</f>
        <v>0</v>
      </c>
      <c r="AD15" s="606">
        <f>'Geração e Composição do RSU'!Z19</f>
        <v>0</v>
      </c>
      <c r="AE15" s="755">
        <f>'Geração e Composição do RSU'!N19</f>
        <v>0</v>
      </c>
      <c r="AF15" s="606">
        <f>'Geração e Composição do RSU'!AA19</f>
        <v>0</v>
      </c>
      <c r="AG15" s="755">
        <f>'Geração e Composição do RSU'!P19</f>
        <v>0</v>
      </c>
      <c r="AH15" s="606">
        <f>'Geração e Composição do RSU'!AB19</f>
        <v>0</v>
      </c>
      <c r="AI15" s="755">
        <f>'Geração e Composição do RSU'!R19</f>
        <v>0</v>
      </c>
      <c r="AJ15" s="606">
        <f>'Geração e Composição do RSU'!AC19</f>
        <v>0</v>
      </c>
      <c r="AK15" s="755">
        <f>'Geração e Composição do RSU'!T19</f>
        <v>0</v>
      </c>
      <c r="AL15" s="766">
        <v>0</v>
      </c>
    </row>
    <row r="16" spans="1:38" x14ac:dyDescent="0.25">
      <c r="A16" s="747">
        <v>1983</v>
      </c>
      <c r="B16" s="747">
        <f>'Disposição Final'!B22</f>
        <v>13</v>
      </c>
      <c r="C16" s="595">
        <f>'Geração e Composição do RSU'!F20*D16*'Geração e Composição do RSU'!G20</f>
        <v>0</v>
      </c>
      <c r="D16" s="744">
        <f>'Disposição Final'!C22</f>
        <v>0</v>
      </c>
      <c r="E16" s="752">
        <f>'Geração e Composição do RSU'!F20*F16*'Geração e Composição do RSU'!G20</f>
        <v>0</v>
      </c>
      <c r="F16" s="744">
        <f>'Disposição Final'!E22</f>
        <v>0</v>
      </c>
      <c r="G16" s="595">
        <f>'Geração e Composição do RSU'!F20*H16*'Geração e Composição do RSU'!G20</f>
        <v>0</v>
      </c>
      <c r="H16" s="744">
        <f>'Disposição Final'!G22</f>
        <v>0</v>
      </c>
      <c r="I16" s="595">
        <f>'Geração e Composição do RSU'!F20*J16*'Geração e Composição do RSU'!G20</f>
        <v>0</v>
      </c>
      <c r="J16" s="744">
        <f>'Disposição Final'!I22</f>
        <v>0</v>
      </c>
      <c r="K16" s="595">
        <f>'Geração e Composição do RSU'!F20*L16*'Geração e Composição do RSU'!G20</f>
        <v>0</v>
      </c>
      <c r="L16" s="744">
        <f>'Disposição Final'!K22</f>
        <v>0</v>
      </c>
      <c r="N16" s="747">
        <f>'Metano Emitido e Recuperado'!B19</f>
        <v>13</v>
      </c>
      <c r="O16">
        <f>Results!AB28</f>
        <v>0</v>
      </c>
      <c r="P16" s="761" t="str">
        <f>'Metano Emitido e Recuperado'!G19</f>
        <v/>
      </c>
      <c r="Q16" s="757" t="str">
        <f t="shared" si="0"/>
        <v/>
      </c>
      <c r="R16" s="754" t="str">
        <f t="shared" si="1"/>
        <v/>
      </c>
      <c r="T16">
        <f>'Geração e Composição do RSU'!C20</f>
        <v>13</v>
      </c>
      <c r="U16">
        <f>'Geração e Composição do RSU'!D20</f>
        <v>0</v>
      </c>
      <c r="V16">
        <f>'Geração e Composição do RSU'!E20</f>
        <v>0</v>
      </c>
      <c r="W16">
        <f>'Geração e Composição do RSU'!F20</f>
        <v>0</v>
      </c>
      <c r="X16">
        <f>'Geração e Composição do RSU'!G20</f>
        <v>0</v>
      </c>
      <c r="Y16" s="755">
        <f>'Geração e Composição do RSU'!H20</f>
        <v>0</v>
      </c>
      <c r="Z16" s="606">
        <f>'Geração e Composição do RSU'!X20</f>
        <v>0</v>
      </c>
      <c r="AA16" s="755">
        <f>'Geração e Composição do RSU'!J20</f>
        <v>0</v>
      </c>
      <c r="AB16" s="606">
        <f>'Geração e Composição do RSU'!Y20</f>
        <v>0</v>
      </c>
      <c r="AC16" s="755">
        <f>'Geração e Composição do RSU'!L20</f>
        <v>0</v>
      </c>
      <c r="AD16" s="606">
        <f>'Geração e Composição do RSU'!Z20</f>
        <v>0</v>
      </c>
      <c r="AE16" s="755">
        <f>'Geração e Composição do RSU'!N20</f>
        <v>0</v>
      </c>
      <c r="AF16" s="606">
        <f>'Geração e Composição do RSU'!AA20</f>
        <v>0</v>
      </c>
      <c r="AG16" s="755">
        <f>'Geração e Composição do RSU'!P20</f>
        <v>0</v>
      </c>
      <c r="AH16" s="606">
        <f>'Geração e Composição do RSU'!AB20</f>
        <v>0</v>
      </c>
      <c r="AI16" s="755">
        <f>'Geração e Composição do RSU'!R20</f>
        <v>0</v>
      </c>
      <c r="AJ16" s="606">
        <f>'Geração e Composição do RSU'!AC20</f>
        <v>0</v>
      </c>
      <c r="AK16" s="755">
        <f>'Geração e Composição do RSU'!T20</f>
        <v>0</v>
      </c>
      <c r="AL16" s="766">
        <v>0</v>
      </c>
    </row>
    <row r="17" spans="1:38" x14ac:dyDescent="0.25">
      <c r="A17" s="747">
        <v>1984</v>
      </c>
      <c r="B17" s="747">
        <f>'Disposição Final'!B23</f>
        <v>14</v>
      </c>
      <c r="C17" s="595">
        <f>'Geração e Composição do RSU'!F21*D17*'Geração e Composição do RSU'!G21</f>
        <v>0</v>
      </c>
      <c r="D17" s="744">
        <f>'Disposição Final'!C23</f>
        <v>0</v>
      </c>
      <c r="E17" s="752">
        <f>'Geração e Composição do RSU'!F21*F17*'Geração e Composição do RSU'!G21</f>
        <v>0</v>
      </c>
      <c r="F17" s="744">
        <f>'Disposição Final'!E23</f>
        <v>0</v>
      </c>
      <c r="G17" s="595">
        <f>'Geração e Composição do RSU'!F21*H17*'Geração e Composição do RSU'!G21</f>
        <v>0</v>
      </c>
      <c r="H17" s="744">
        <f>'Disposição Final'!G23</f>
        <v>0</v>
      </c>
      <c r="I17" s="595">
        <f>'Geração e Composição do RSU'!F21*J17*'Geração e Composição do RSU'!G21</f>
        <v>0</v>
      </c>
      <c r="J17" s="744">
        <f>'Disposição Final'!I23</f>
        <v>0</v>
      </c>
      <c r="K17" s="595">
        <f>'Geração e Composição do RSU'!F21*L17*'Geração e Composição do RSU'!G21</f>
        <v>0</v>
      </c>
      <c r="L17" s="744">
        <f>'Disposição Final'!K23</f>
        <v>0</v>
      </c>
      <c r="N17" s="747">
        <f>'Metano Emitido e Recuperado'!B20</f>
        <v>14</v>
      </c>
      <c r="O17">
        <f>Results!AB29</f>
        <v>0</v>
      </c>
      <c r="P17" s="761" t="str">
        <f>'Metano Emitido e Recuperado'!G20</f>
        <v/>
      </c>
      <c r="Q17" s="757" t="str">
        <f t="shared" si="0"/>
        <v/>
      </c>
      <c r="R17" s="754" t="str">
        <f t="shared" si="1"/>
        <v/>
      </c>
      <c r="T17">
        <f>'Geração e Composição do RSU'!C21</f>
        <v>14</v>
      </c>
      <c r="U17">
        <f>'Geração e Composição do RSU'!D21</f>
        <v>0</v>
      </c>
      <c r="V17">
        <f>'Geração e Composição do RSU'!E21</f>
        <v>0</v>
      </c>
      <c r="W17">
        <f>'Geração e Composição do RSU'!F21</f>
        <v>0</v>
      </c>
      <c r="X17">
        <f>'Geração e Composição do RSU'!G21</f>
        <v>0</v>
      </c>
      <c r="Y17" s="755">
        <f>'Geração e Composição do RSU'!H21</f>
        <v>0</v>
      </c>
      <c r="Z17" s="606">
        <f>'Geração e Composição do RSU'!X21</f>
        <v>0</v>
      </c>
      <c r="AA17" s="755">
        <f>'Geração e Composição do RSU'!J21</f>
        <v>0</v>
      </c>
      <c r="AB17" s="606">
        <f>'Geração e Composição do RSU'!Y21</f>
        <v>0</v>
      </c>
      <c r="AC17" s="755">
        <f>'Geração e Composição do RSU'!L21</f>
        <v>0</v>
      </c>
      <c r="AD17" s="606">
        <f>'Geração e Composição do RSU'!Z21</f>
        <v>0</v>
      </c>
      <c r="AE17" s="755">
        <f>'Geração e Composição do RSU'!N21</f>
        <v>0</v>
      </c>
      <c r="AF17" s="606">
        <f>'Geração e Composição do RSU'!AA21</f>
        <v>0</v>
      </c>
      <c r="AG17" s="755">
        <f>'Geração e Composição do RSU'!P21</f>
        <v>0</v>
      </c>
      <c r="AH17" s="606">
        <f>'Geração e Composição do RSU'!AB21</f>
        <v>0</v>
      </c>
      <c r="AI17" s="755">
        <f>'Geração e Composição do RSU'!R21</f>
        <v>0</v>
      </c>
      <c r="AJ17" s="606">
        <f>'Geração e Composição do RSU'!AC21</f>
        <v>0</v>
      </c>
      <c r="AK17" s="755">
        <f>'Geração e Composição do RSU'!T21</f>
        <v>0</v>
      </c>
      <c r="AL17" s="766">
        <v>0</v>
      </c>
    </row>
    <row r="18" spans="1:38" x14ac:dyDescent="0.25">
      <c r="A18" s="747">
        <v>1985</v>
      </c>
      <c r="B18" s="747">
        <f>'Disposição Final'!B24</f>
        <v>15</v>
      </c>
      <c r="C18" s="595">
        <f>'Geração e Composição do RSU'!F22*D18*'Geração e Composição do RSU'!G22</f>
        <v>0</v>
      </c>
      <c r="D18" s="744">
        <f>'Disposição Final'!C24</f>
        <v>0</v>
      </c>
      <c r="E18" s="752">
        <f>'Geração e Composição do RSU'!F22*F18*'Geração e Composição do RSU'!G22</f>
        <v>0</v>
      </c>
      <c r="F18" s="744">
        <f>'Disposição Final'!E24</f>
        <v>0</v>
      </c>
      <c r="G18" s="595">
        <f>'Geração e Composição do RSU'!F22*H18*'Geração e Composição do RSU'!G22</f>
        <v>0</v>
      </c>
      <c r="H18" s="744">
        <f>'Disposição Final'!G24</f>
        <v>0</v>
      </c>
      <c r="I18" s="595">
        <f>'Geração e Composição do RSU'!F22*J18*'Geração e Composição do RSU'!G22</f>
        <v>0</v>
      </c>
      <c r="J18" s="744">
        <f>'Disposição Final'!I24</f>
        <v>0</v>
      </c>
      <c r="K18" s="595">
        <f>'Geração e Composição do RSU'!F22*L18*'Geração e Composição do RSU'!G22</f>
        <v>0</v>
      </c>
      <c r="L18" s="744">
        <f>'Disposição Final'!K24</f>
        <v>0</v>
      </c>
      <c r="N18" s="747">
        <f>'Metano Emitido e Recuperado'!B21</f>
        <v>15</v>
      </c>
      <c r="O18">
        <f>Results!AB30</f>
        <v>0</v>
      </c>
      <c r="P18" s="761" t="str">
        <f>'Metano Emitido e Recuperado'!G21</f>
        <v/>
      </c>
      <c r="Q18" s="757" t="str">
        <f t="shared" si="0"/>
        <v/>
      </c>
      <c r="R18" s="754" t="str">
        <f t="shared" si="1"/>
        <v/>
      </c>
      <c r="T18">
        <f>'Geração e Composição do RSU'!C22</f>
        <v>15</v>
      </c>
      <c r="U18">
        <f>'Geração e Composição do RSU'!D22</f>
        <v>0</v>
      </c>
      <c r="V18">
        <f>'Geração e Composição do RSU'!E22</f>
        <v>0</v>
      </c>
      <c r="W18">
        <f>'Geração e Composição do RSU'!F22</f>
        <v>0</v>
      </c>
      <c r="X18">
        <f>'Geração e Composição do RSU'!G22</f>
        <v>0</v>
      </c>
      <c r="Y18" s="755">
        <f>'Geração e Composição do RSU'!H22</f>
        <v>0</v>
      </c>
      <c r="Z18" s="606">
        <f>'Geração e Composição do RSU'!X22</f>
        <v>0</v>
      </c>
      <c r="AA18" s="755">
        <f>'Geração e Composição do RSU'!J22</f>
        <v>0</v>
      </c>
      <c r="AB18" s="606">
        <f>'Geração e Composição do RSU'!Y22</f>
        <v>0</v>
      </c>
      <c r="AC18" s="755">
        <f>'Geração e Composição do RSU'!L22</f>
        <v>0</v>
      </c>
      <c r="AD18" s="606">
        <f>'Geração e Composição do RSU'!Z22</f>
        <v>0</v>
      </c>
      <c r="AE18" s="755">
        <f>'Geração e Composição do RSU'!N22</f>
        <v>0</v>
      </c>
      <c r="AF18" s="606">
        <f>'Geração e Composição do RSU'!AA22</f>
        <v>0</v>
      </c>
      <c r="AG18" s="755">
        <f>'Geração e Composição do RSU'!P22</f>
        <v>0</v>
      </c>
      <c r="AH18" s="606">
        <f>'Geração e Composição do RSU'!AB22</f>
        <v>0</v>
      </c>
      <c r="AI18" s="755">
        <f>'Geração e Composição do RSU'!R22</f>
        <v>0</v>
      </c>
      <c r="AJ18" s="606">
        <f>'Geração e Composição do RSU'!AC22</f>
        <v>0</v>
      </c>
      <c r="AK18" s="755">
        <f>'Geração e Composição do RSU'!T22</f>
        <v>0</v>
      </c>
      <c r="AL18" s="766">
        <v>0</v>
      </c>
    </row>
    <row r="19" spans="1:38" x14ac:dyDescent="0.25">
      <c r="A19" s="747">
        <v>1986</v>
      </c>
      <c r="B19" s="747">
        <f>'Disposição Final'!B25</f>
        <v>16</v>
      </c>
      <c r="C19" s="595">
        <f>'Geração e Composição do RSU'!F23*D19*'Geração e Composição do RSU'!G23</f>
        <v>0</v>
      </c>
      <c r="D19" s="744">
        <f>'Disposição Final'!C25</f>
        <v>0</v>
      </c>
      <c r="E19" s="752">
        <f>'Geração e Composição do RSU'!F23*F19*'Geração e Composição do RSU'!G23</f>
        <v>0</v>
      </c>
      <c r="F19" s="744">
        <f>'Disposição Final'!E25</f>
        <v>0</v>
      </c>
      <c r="G19" s="595">
        <f>'Geração e Composição do RSU'!F23*H19*'Geração e Composição do RSU'!G23</f>
        <v>0</v>
      </c>
      <c r="H19" s="744">
        <f>'Disposição Final'!G25</f>
        <v>0</v>
      </c>
      <c r="I19" s="595">
        <f>'Geração e Composição do RSU'!F23*J19*'Geração e Composição do RSU'!G23</f>
        <v>0</v>
      </c>
      <c r="J19" s="744">
        <f>'Disposição Final'!I25</f>
        <v>0</v>
      </c>
      <c r="K19" s="595">
        <f>'Geração e Composição do RSU'!F23*L19*'Geração e Composição do RSU'!G23</f>
        <v>0</v>
      </c>
      <c r="L19" s="744">
        <f>'Disposição Final'!K25</f>
        <v>0</v>
      </c>
      <c r="N19" s="747">
        <f>'Metano Emitido e Recuperado'!B22</f>
        <v>16</v>
      </c>
      <c r="O19">
        <f>Results!AB31</f>
        <v>0</v>
      </c>
      <c r="P19" s="761" t="str">
        <f>'Metano Emitido e Recuperado'!G22</f>
        <v/>
      </c>
      <c r="Q19" s="757" t="str">
        <f t="shared" si="0"/>
        <v/>
      </c>
      <c r="R19" s="754" t="str">
        <f t="shared" si="1"/>
        <v/>
      </c>
      <c r="T19">
        <f>'Geração e Composição do RSU'!C23</f>
        <v>16</v>
      </c>
      <c r="U19">
        <f>'Geração e Composição do RSU'!D23</f>
        <v>0</v>
      </c>
      <c r="V19">
        <f>'Geração e Composição do RSU'!E23</f>
        <v>0</v>
      </c>
      <c r="W19">
        <f>'Geração e Composição do RSU'!F23</f>
        <v>0</v>
      </c>
      <c r="X19">
        <f>'Geração e Composição do RSU'!G23</f>
        <v>0</v>
      </c>
      <c r="Y19" s="755">
        <f>'Geração e Composição do RSU'!H23</f>
        <v>0</v>
      </c>
      <c r="Z19" s="606">
        <f>'Geração e Composição do RSU'!X23</f>
        <v>0</v>
      </c>
      <c r="AA19" s="755">
        <f>'Geração e Composição do RSU'!J23</f>
        <v>0</v>
      </c>
      <c r="AB19" s="606">
        <f>'Geração e Composição do RSU'!Y23</f>
        <v>0</v>
      </c>
      <c r="AC19" s="755">
        <f>'Geração e Composição do RSU'!L23</f>
        <v>0</v>
      </c>
      <c r="AD19" s="606">
        <f>'Geração e Composição do RSU'!Z23</f>
        <v>0</v>
      </c>
      <c r="AE19" s="755">
        <f>'Geração e Composição do RSU'!N23</f>
        <v>0</v>
      </c>
      <c r="AF19" s="606">
        <f>'Geração e Composição do RSU'!AA23</f>
        <v>0</v>
      </c>
      <c r="AG19" s="755">
        <f>'Geração e Composição do RSU'!P23</f>
        <v>0</v>
      </c>
      <c r="AH19" s="606">
        <f>'Geração e Composição do RSU'!AB23</f>
        <v>0</v>
      </c>
      <c r="AI19" s="755">
        <f>'Geração e Composição do RSU'!R23</f>
        <v>0</v>
      </c>
      <c r="AJ19" s="606">
        <f>'Geração e Composição do RSU'!AC23</f>
        <v>0</v>
      </c>
      <c r="AK19" s="755">
        <f>'Geração e Composição do RSU'!T23</f>
        <v>0</v>
      </c>
      <c r="AL19" s="766">
        <v>0</v>
      </c>
    </row>
    <row r="20" spans="1:38" x14ac:dyDescent="0.25">
      <c r="A20" s="747">
        <v>1987</v>
      </c>
      <c r="B20" s="747">
        <f>'Disposição Final'!B26</f>
        <v>17</v>
      </c>
      <c r="C20" s="595">
        <f>'Geração e Composição do RSU'!F24*D20*'Geração e Composição do RSU'!G24</f>
        <v>0</v>
      </c>
      <c r="D20" s="744">
        <f>'Disposição Final'!C26</f>
        <v>0</v>
      </c>
      <c r="E20" s="752">
        <f>'Geração e Composição do RSU'!F24*F20*'Geração e Composição do RSU'!G24</f>
        <v>0</v>
      </c>
      <c r="F20" s="744">
        <f>'Disposição Final'!E26</f>
        <v>0</v>
      </c>
      <c r="G20" s="595">
        <f>'Geração e Composição do RSU'!F24*H20*'Geração e Composição do RSU'!G24</f>
        <v>0</v>
      </c>
      <c r="H20" s="744">
        <f>'Disposição Final'!G26</f>
        <v>0</v>
      </c>
      <c r="I20" s="595">
        <f>'Geração e Composição do RSU'!F24*J20*'Geração e Composição do RSU'!G24</f>
        <v>0</v>
      </c>
      <c r="J20" s="744">
        <f>'Disposição Final'!I26</f>
        <v>0</v>
      </c>
      <c r="K20" s="595">
        <f>'Geração e Composição do RSU'!F24*L20*'Geração e Composição do RSU'!G24</f>
        <v>0</v>
      </c>
      <c r="L20" s="744">
        <f>'Disposição Final'!K26</f>
        <v>0</v>
      </c>
      <c r="N20" s="747">
        <f>'Metano Emitido e Recuperado'!B23</f>
        <v>17</v>
      </c>
      <c r="O20">
        <f>Results!AB32</f>
        <v>0</v>
      </c>
      <c r="P20" s="761" t="str">
        <f>'Metano Emitido e Recuperado'!G23</f>
        <v/>
      </c>
      <c r="Q20" s="757" t="str">
        <f t="shared" si="0"/>
        <v/>
      </c>
      <c r="R20" s="754" t="str">
        <f t="shared" si="1"/>
        <v/>
      </c>
      <c r="T20">
        <f>'Geração e Composição do RSU'!C24</f>
        <v>17</v>
      </c>
      <c r="U20">
        <f>'Geração e Composição do RSU'!D24</f>
        <v>0</v>
      </c>
      <c r="V20">
        <f>'Geração e Composição do RSU'!E24</f>
        <v>0</v>
      </c>
      <c r="W20">
        <f>'Geração e Composição do RSU'!F24</f>
        <v>0</v>
      </c>
      <c r="X20">
        <f>'Geração e Composição do RSU'!G24</f>
        <v>0</v>
      </c>
      <c r="Y20" s="755">
        <f>'Geração e Composição do RSU'!H24</f>
        <v>0</v>
      </c>
      <c r="Z20" s="606">
        <f>'Geração e Composição do RSU'!X24</f>
        <v>0</v>
      </c>
      <c r="AA20" s="755">
        <f>'Geração e Composição do RSU'!J24</f>
        <v>0</v>
      </c>
      <c r="AB20" s="606">
        <f>'Geração e Composição do RSU'!Y24</f>
        <v>0</v>
      </c>
      <c r="AC20" s="755">
        <f>'Geração e Composição do RSU'!L24</f>
        <v>0</v>
      </c>
      <c r="AD20" s="606">
        <f>'Geração e Composição do RSU'!Z24</f>
        <v>0</v>
      </c>
      <c r="AE20" s="755">
        <f>'Geração e Composição do RSU'!N24</f>
        <v>0</v>
      </c>
      <c r="AF20" s="606">
        <f>'Geração e Composição do RSU'!AA24</f>
        <v>0</v>
      </c>
      <c r="AG20" s="755">
        <f>'Geração e Composição do RSU'!P24</f>
        <v>0</v>
      </c>
      <c r="AH20" s="606">
        <f>'Geração e Composição do RSU'!AB24</f>
        <v>0</v>
      </c>
      <c r="AI20" s="755">
        <f>'Geração e Composição do RSU'!R24</f>
        <v>0</v>
      </c>
      <c r="AJ20" s="606">
        <f>'Geração e Composição do RSU'!AC24</f>
        <v>0</v>
      </c>
      <c r="AK20" s="755">
        <f>'Geração e Composição do RSU'!T24</f>
        <v>0</v>
      </c>
      <c r="AL20" s="766">
        <v>0</v>
      </c>
    </row>
    <row r="21" spans="1:38" x14ac:dyDescent="0.25">
      <c r="A21" s="747">
        <v>1988</v>
      </c>
      <c r="B21" s="747">
        <f>'Disposição Final'!B27</f>
        <v>18</v>
      </c>
      <c r="C21" s="595">
        <f>'Geração e Composição do RSU'!F25*D21*'Geração e Composição do RSU'!G25</f>
        <v>0</v>
      </c>
      <c r="D21" s="744">
        <f>'Disposição Final'!C27</f>
        <v>0</v>
      </c>
      <c r="E21" s="752">
        <f>'Geração e Composição do RSU'!F25*F21*'Geração e Composição do RSU'!G25</f>
        <v>0</v>
      </c>
      <c r="F21" s="744">
        <f>'Disposição Final'!E27</f>
        <v>0</v>
      </c>
      <c r="G21" s="595">
        <f>'Geração e Composição do RSU'!F25*H21*'Geração e Composição do RSU'!G25</f>
        <v>0</v>
      </c>
      <c r="H21" s="744">
        <f>'Disposição Final'!G27</f>
        <v>0</v>
      </c>
      <c r="I21" s="595">
        <f>'Geração e Composição do RSU'!F25*J21*'Geração e Composição do RSU'!G25</f>
        <v>0</v>
      </c>
      <c r="J21" s="744">
        <f>'Disposição Final'!I27</f>
        <v>0</v>
      </c>
      <c r="K21" s="595">
        <f>'Geração e Composição do RSU'!F25*L21*'Geração e Composição do RSU'!G25</f>
        <v>0</v>
      </c>
      <c r="L21" s="744">
        <f>'Disposição Final'!K27</f>
        <v>0</v>
      </c>
      <c r="N21" s="747">
        <f>'Metano Emitido e Recuperado'!B24</f>
        <v>18</v>
      </c>
      <c r="O21">
        <f>Results!AB33</f>
        <v>0</v>
      </c>
      <c r="P21" s="761" t="str">
        <f>'Metano Emitido e Recuperado'!G24</f>
        <v/>
      </c>
      <c r="Q21" s="757" t="str">
        <f t="shared" si="0"/>
        <v/>
      </c>
      <c r="R21" s="754" t="str">
        <f t="shared" si="1"/>
        <v/>
      </c>
      <c r="T21">
        <f>'Geração e Composição do RSU'!C25</f>
        <v>18</v>
      </c>
      <c r="U21">
        <f>'Geração e Composição do RSU'!D25</f>
        <v>0</v>
      </c>
      <c r="V21">
        <f>'Geração e Composição do RSU'!E25</f>
        <v>0</v>
      </c>
      <c r="W21">
        <f>'Geração e Composição do RSU'!F25</f>
        <v>0</v>
      </c>
      <c r="X21">
        <f>'Geração e Composição do RSU'!G25</f>
        <v>0</v>
      </c>
      <c r="Y21" s="755">
        <f>'Geração e Composição do RSU'!H25</f>
        <v>0</v>
      </c>
      <c r="Z21" s="606">
        <f>'Geração e Composição do RSU'!X25</f>
        <v>0</v>
      </c>
      <c r="AA21" s="755">
        <f>'Geração e Composição do RSU'!J25</f>
        <v>0</v>
      </c>
      <c r="AB21" s="606">
        <f>'Geração e Composição do RSU'!Y25</f>
        <v>0</v>
      </c>
      <c r="AC21" s="755">
        <f>'Geração e Composição do RSU'!L25</f>
        <v>0</v>
      </c>
      <c r="AD21" s="606">
        <f>'Geração e Composição do RSU'!Z25</f>
        <v>0</v>
      </c>
      <c r="AE21" s="755">
        <f>'Geração e Composição do RSU'!N25</f>
        <v>0</v>
      </c>
      <c r="AF21" s="606">
        <f>'Geração e Composição do RSU'!AA25</f>
        <v>0</v>
      </c>
      <c r="AG21" s="755">
        <f>'Geração e Composição do RSU'!P25</f>
        <v>0</v>
      </c>
      <c r="AH21" s="606">
        <f>'Geração e Composição do RSU'!AB25</f>
        <v>0</v>
      </c>
      <c r="AI21" s="755">
        <f>'Geração e Composição do RSU'!R25</f>
        <v>0</v>
      </c>
      <c r="AJ21" s="606">
        <f>'Geração e Composição do RSU'!AC25</f>
        <v>0</v>
      </c>
      <c r="AK21" s="755">
        <f>'Geração e Composição do RSU'!T25</f>
        <v>0</v>
      </c>
      <c r="AL21" s="766">
        <v>0</v>
      </c>
    </row>
    <row r="22" spans="1:38" x14ac:dyDescent="0.25">
      <c r="A22" s="747">
        <v>1989</v>
      </c>
      <c r="B22" s="747">
        <f>'Disposição Final'!B28</f>
        <v>19</v>
      </c>
      <c r="C22" s="595">
        <f>'Geração e Composição do RSU'!F26*D22*'Geração e Composição do RSU'!G26</f>
        <v>0</v>
      </c>
      <c r="D22" s="744">
        <f>'Disposição Final'!C28</f>
        <v>0</v>
      </c>
      <c r="E22" s="752">
        <f>'Geração e Composição do RSU'!F26*F22*'Geração e Composição do RSU'!G26</f>
        <v>0</v>
      </c>
      <c r="F22" s="744">
        <f>'Disposição Final'!E28</f>
        <v>0</v>
      </c>
      <c r="G22" s="595">
        <f>'Geração e Composição do RSU'!F26*H22*'Geração e Composição do RSU'!G26</f>
        <v>0</v>
      </c>
      <c r="H22" s="744">
        <f>'Disposição Final'!G28</f>
        <v>0</v>
      </c>
      <c r="I22" s="595">
        <f>'Geração e Composição do RSU'!F26*J22*'Geração e Composição do RSU'!G26</f>
        <v>0</v>
      </c>
      <c r="J22" s="744">
        <f>'Disposição Final'!I28</f>
        <v>0</v>
      </c>
      <c r="K22" s="595">
        <f>'Geração e Composição do RSU'!F26*L22*'Geração e Composição do RSU'!G26</f>
        <v>0</v>
      </c>
      <c r="L22" s="744">
        <f>'Disposição Final'!K28</f>
        <v>0</v>
      </c>
      <c r="N22" s="747">
        <f>'Metano Emitido e Recuperado'!B25</f>
        <v>19</v>
      </c>
      <c r="O22">
        <f>Results!AB34</f>
        <v>0</v>
      </c>
      <c r="P22" s="761" t="str">
        <f>'Metano Emitido e Recuperado'!G25</f>
        <v/>
      </c>
      <c r="Q22" s="757" t="str">
        <f t="shared" si="0"/>
        <v/>
      </c>
      <c r="R22" s="754" t="str">
        <f t="shared" si="1"/>
        <v/>
      </c>
      <c r="T22">
        <f>'Geração e Composição do RSU'!C26</f>
        <v>19</v>
      </c>
      <c r="U22">
        <f>'Geração e Composição do RSU'!D26</f>
        <v>0</v>
      </c>
      <c r="V22">
        <f>'Geração e Composição do RSU'!E26</f>
        <v>0</v>
      </c>
      <c r="W22">
        <f>'Geração e Composição do RSU'!F26</f>
        <v>0</v>
      </c>
      <c r="X22">
        <f>'Geração e Composição do RSU'!G26</f>
        <v>0</v>
      </c>
      <c r="Y22" s="755">
        <f>'Geração e Composição do RSU'!H26</f>
        <v>0</v>
      </c>
      <c r="Z22" s="606">
        <f>'Geração e Composição do RSU'!X26</f>
        <v>0</v>
      </c>
      <c r="AA22" s="755">
        <f>'Geração e Composição do RSU'!J26</f>
        <v>0</v>
      </c>
      <c r="AB22" s="606">
        <f>'Geração e Composição do RSU'!Y26</f>
        <v>0</v>
      </c>
      <c r="AC22" s="755">
        <f>'Geração e Composição do RSU'!L26</f>
        <v>0</v>
      </c>
      <c r="AD22" s="606">
        <f>'Geração e Composição do RSU'!Z26</f>
        <v>0</v>
      </c>
      <c r="AE22" s="755">
        <f>'Geração e Composição do RSU'!N26</f>
        <v>0</v>
      </c>
      <c r="AF22" s="606">
        <f>'Geração e Composição do RSU'!AA26</f>
        <v>0</v>
      </c>
      <c r="AG22" s="755">
        <f>'Geração e Composição do RSU'!P26</f>
        <v>0</v>
      </c>
      <c r="AH22" s="606">
        <f>'Geração e Composição do RSU'!AB26</f>
        <v>0</v>
      </c>
      <c r="AI22" s="755">
        <f>'Geração e Composição do RSU'!R26</f>
        <v>0</v>
      </c>
      <c r="AJ22" s="606">
        <f>'Geração e Composição do RSU'!AC26</f>
        <v>0</v>
      </c>
      <c r="AK22" s="755">
        <f>'Geração e Composição do RSU'!T26</f>
        <v>0</v>
      </c>
      <c r="AL22" s="766">
        <v>0</v>
      </c>
    </row>
    <row r="23" spans="1:38" x14ac:dyDescent="0.25">
      <c r="A23" s="747">
        <v>1990</v>
      </c>
      <c r="B23" s="747">
        <f>'Disposição Final'!B29</f>
        <v>20</v>
      </c>
      <c r="C23" s="595">
        <f>'Geração e Composição do RSU'!F27*D23*'Geração e Composição do RSU'!G27</f>
        <v>0</v>
      </c>
      <c r="D23" s="744">
        <f>'Disposição Final'!C29</f>
        <v>0</v>
      </c>
      <c r="E23" s="752">
        <f>'Geração e Composição do RSU'!F27*F23*'Geração e Composição do RSU'!G27</f>
        <v>0</v>
      </c>
      <c r="F23" s="744">
        <f>'Disposição Final'!E29</f>
        <v>0</v>
      </c>
      <c r="G23" s="595">
        <f>'Geração e Composição do RSU'!F27*H23*'Geração e Composição do RSU'!G27</f>
        <v>0</v>
      </c>
      <c r="H23" s="744">
        <f>'Disposição Final'!G29</f>
        <v>0</v>
      </c>
      <c r="I23" s="595">
        <f>'Geração e Composição do RSU'!F27*J23*'Geração e Composição do RSU'!G27</f>
        <v>0</v>
      </c>
      <c r="J23" s="744">
        <f>'Disposição Final'!I29</f>
        <v>0</v>
      </c>
      <c r="K23" s="595">
        <f>'Geração e Composição do RSU'!F27*L23*'Geração e Composição do RSU'!G27</f>
        <v>0</v>
      </c>
      <c r="L23" s="744">
        <f>'Disposição Final'!K29</f>
        <v>0</v>
      </c>
      <c r="N23" s="747">
        <f>'Metano Emitido e Recuperado'!B26</f>
        <v>20</v>
      </c>
      <c r="O23">
        <f>Results!AB35</f>
        <v>0</v>
      </c>
      <c r="P23" s="761" t="str">
        <f>'Metano Emitido e Recuperado'!G26</f>
        <v/>
      </c>
      <c r="Q23" s="757" t="str">
        <f t="shared" si="0"/>
        <v/>
      </c>
      <c r="R23" s="754" t="str">
        <f t="shared" si="1"/>
        <v/>
      </c>
      <c r="T23">
        <f>'Geração e Composição do RSU'!C27</f>
        <v>20</v>
      </c>
      <c r="U23">
        <f>'Geração e Composição do RSU'!D27</f>
        <v>0</v>
      </c>
      <c r="V23">
        <f>'Geração e Composição do RSU'!E27</f>
        <v>0</v>
      </c>
      <c r="W23">
        <f>'Geração e Composição do RSU'!F27</f>
        <v>0</v>
      </c>
      <c r="X23">
        <f>'Geração e Composição do RSU'!G27</f>
        <v>0</v>
      </c>
      <c r="Y23" s="755">
        <f>'Geração e Composição do RSU'!H27</f>
        <v>0</v>
      </c>
      <c r="Z23" s="606">
        <f>'Geração e Composição do RSU'!X27</f>
        <v>0</v>
      </c>
      <c r="AA23" s="755">
        <f>'Geração e Composição do RSU'!J27</f>
        <v>0</v>
      </c>
      <c r="AB23" s="606">
        <f>'Geração e Composição do RSU'!Y27</f>
        <v>0</v>
      </c>
      <c r="AC23" s="755">
        <f>'Geração e Composição do RSU'!L27</f>
        <v>0</v>
      </c>
      <c r="AD23" s="606">
        <f>'Geração e Composição do RSU'!Z27</f>
        <v>0</v>
      </c>
      <c r="AE23" s="755">
        <f>'Geração e Composição do RSU'!N27</f>
        <v>0</v>
      </c>
      <c r="AF23" s="606">
        <f>'Geração e Composição do RSU'!AA27</f>
        <v>0</v>
      </c>
      <c r="AG23" s="755">
        <f>'Geração e Composição do RSU'!P27</f>
        <v>0</v>
      </c>
      <c r="AH23" s="606">
        <f>'Geração e Composição do RSU'!AB27</f>
        <v>0</v>
      </c>
      <c r="AI23" s="755">
        <f>'Geração e Composição do RSU'!R27</f>
        <v>0</v>
      </c>
      <c r="AJ23" s="606">
        <f>'Geração e Composição do RSU'!AC27</f>
        <v>0</v>
      </c>
      <c r="AK23" s="755">
        <f>'Geração e Composição do RSU'!T27</f>
        <v>0</v>
      </c>
      <c r="AL23" s="766">
        <v>0</v>
      </c>
    </row>
    <row r="24" spans="1:38" x14ac:dyDescent="0.25">
      <c r="A24" s="747">
        <v>1991</v>
      </c>
      <c r="B24" s="747">
        <f>'Disposição Final'!B30</f>
        <v>21</v>
      </c>
      <c r="C24" s="595">
        <f>'Geração e Composição do RSU'!F28*D24*'Geração e Composição do RSU'!G28</f>
        <v>0</v>
      </c>
      <c r="D24" s="744">
        <f>'Disposição Final'!C30</f>
        <v>0</v>
      </c>
      <c r="E24" s="752">
        <f>'Geração e Composição do RSU'!F28*F24*'Geração e Composição do RSU'!G28</f>
        <v>0</v>
      </c>
      <c r="F24" s="744">
        <f>'Disposição Final'!E30</f>
        <v>0</v>
      </c>
      <c r="G24" s="595">
        <f>'Geração e Composição do RSU'!F28*H24*'Geração e Composição do RSU'!G28</f>
        <v>0</v>
      </c>
      <c r="H24" s="744">
        <f>'Disposição Final'!G30</f>
        <v>0</v>
      </c>
      <c r="I24" s="595">
        <f>'Geração e Composição do RSU'!F28*J24*'Geração e Composição do RSU'!G28</f>
        <v>0</v>
      </c>
      <c r="J24" s="744">
        <f>'Disposição Final'!I30</f>
        <v>0</v>
      </c>
      <c r="K24" s="595">
        <f>'Geração e Composição do RSU'!F28*L24*'Geração e Composição do RSU'!G28</f>
        <v>0</v>
      </c>
      <c r="L24" s="744">
        <f>'Disposição Final'!K30</f>
        <v>0</v>
      </c>
      <c r="N24" s="747">
        <f>'Metano Emitido e Recuperado'!B27</f>
        <v>21</v>
      </c>
      <c r="O24">
        <f>Results!AB36</f>
        <v>0</v>
      </c>
      <c r="P24" s="761" t="str">
        <f>'Metano Emitido e Recuperado'!G27</f>
        <v/>
      </c>
      <c r="Q24" s="757" t="str">
        <f t="shared" si="0"/>
        <v/>
      </c>
      <c r="R24" s="754" t="str">
        <f t="shared" si="1"/>
        <v/>
      </c>
      <c r="T24">
        <f>'Geração e Composição do RSU'!C28</f>
        <v>21</v>
      </c>
      <c r="U24">
        <f>'Geração e Composição do RSU'!D28</f>
        <v>0</v>
      </c>
      <c r="V24">
        <f>'Geração e Composição do RSU'!E28</f>
        <v>0</v>
      </c>
      <c r="W24">
        <f>'Geração e Composição do RSU'!F28</f>
        <v>0</v>
      </c>
      <c r="X24">
        <f>'Geração e Composição do RSU'!G28</f>
        <v>0</v>
      </c>
      <c r="Y24" s="755">
        <f>'Geração e Composição do RSU'!H28</f>
        <v>0</v>
      </c>
      <c r="Z24" s="606">
        <f>'Geração e Composição do RSU'!X28</f>
        <v>0</v>
      </c>
      <c r="AA24" s="755">
        <f>'Geração e Composição do RSU'!J28</f>
        <v>0</v>
      </c>
      <c r="AB24" s="606">
        <f>'Geração e Composição do RSU'!Y28</f>
        <v>0</v>
      </c>
      <c r="AC24" s="755">
        <f>'Geração e Composição do RSU'!L28</f>
        <v>0</v>
      </c>
      <c r="AD24" s="606">
        <f>'Geração e Composição do RSU'!Z28</f>
        <v>0</v>
      </c>
      <c r="AE24" s="755">
        <f>'Geração e Composição do RSU'!N28</f>
        <v>0</v>
      </c>
      <c r="AF24" s="606">
        <f>'Geração e Composição do RSU'!AA28</f>
        <v>0</v>
      </c>
      <c r="AG24" s="755">
        <f>'Geração e Composição do RSU'!P28</f>
        <v>0</v>
      </c>
      <c r="AH24" s="606">
        <f>'Geração e Composição do RSU'!AB28</f>
        <v>0</v>
      </c>
      <c r="AI24" s="755">
        <f>'Geração e Composição do RSU'!R28</f>
        <v>0</v>
      </c>
      <c r="AJ24" s="606">
        <f>'Geração e Composição do RSU'!AC28</f>
        <v>0</v>
      </c>
      <c r="AK24" s="755">
        <f>'Geração e Composição do RSU'!T28</f>
        <v>0</v>
      </c>
      <c r="AL24" s="766">
        <v>0</v>
      </c>
    </row>
    <row r="25" spans="1:38" x14ac:dyDescent="0.25">
      <c r="A25" s="747">
        <v>1992</v>
      </c>
      <c r="B25" s="747">
        <f>'Disposição Final'!B31</f>
        <v>22</v>
      </c>
      <c r="C25" s="595">
        <f>'Geração e Composição do RSU'!F29*D25*'Geração e Composição do RSU'!G29</f>
        <v>0</v>
      </c>
      <c r="D25" s="744">
        <f>'Disposição Final'!C31</f>
        <v>0</v>
      </c>
      <c r="E25" s="752">
        <f>'Geração e Composição do RSU'!F29*F25*'Geração e Composição do RSU'!G29</f>
        <v>0</v>
      </c>
      <c r="F25" s="744">
        <f>'Disposição Final'!E31</f>
        <v>0</v>
      </c>
      <c r="G25" s="595">
        <f>'Geração e Composição do RSU'!F29*H25*'Geração e Composição do RSU'!G29</f>
        <v>0</v>
      </c>
      <c r="H25" s="744">
        <f>'Disposição Final'!G31</f>
        <v>0</v>
      </c>
      <c r="I25" s="595">
        <f>'Geração e Composição do RSU'!F29*J25*'Geração e Composição do RSU'!G29</f>
        <v>0</v>
      </c>
      <c r="J25" s="744">
        <f>'Disposição Final'!I31</f>
        <v>0</v>
      </c>
      <c r="K25" s="595">
        <f>'Geração e Composição do RSU'!F29*L25*'Geração e Composição do RSU'!G29</f>
        <v>0</v>
      </c>
      <c r="L25" s="744">
        <f>'Disposição Final'!K31</f>
        <v>0</v>
      </c>
      <c r="N25" s="747">
        <f>'Metano Emitido e Recuperado'!B28</f>
        <v>22</v>
      </c>
      <c r="O25">
        <f>Results!AB37</f>
        <v>0</v>
      </c>
      <c r="P25" s="761" t="str">
        <f>'Metano Emitido e Recuperado'!G28</f>
        <v/>
      </c>
      <c r="Q25" s="757" t="str">
        <f t="shared" si="0"/>
        <v/>
      </c>
      <c r="R25" s="754" t="str">
        <f t="shared" si="1"/>
        <v/>
      </c>
      <c r="T25">
        <f>'Geração e Composição do RSU'!C29</f>
        <v>22</v>
      </c>
      <c r="U25">
        <f>'Geração e Composição do RSU'!D29</f>
        <v>0</v>
      </c>
      <c r="V25">
        <f>'Geração e Composição do RSU'!E29</f>
        <v>0</v>
      </c>
      <c r="W25">
        <f>'Geração e Composição do RSU'!F29</f>
        <v>0</v>
      </c>
      <c r="X25">
        <f>'Geração e Composição do RSU'!G29</f>
        <v>0</v>
      </c>
      <c r="Y25" s="755">
        <f>'Geração e Composição do RSU'!H29</f>
        <v>0</v>
      </c>
      <c r="Z25" s="606">
        <f>'Geração e Composição do RSU'!X29</f>
        <v>0</v>
      </c>
      <c r="AA25" s="755">
        <f>'Geração e Composição do RSU'!J29</f>
        <v>0</v>
      </c>
      <c r="AB25" s="606">
        <f>'Geração e Composição do RSU'!Y29</f>
        <v>0</v>
      </c>
      <c r="AC25" s="755">
        <f>'Geração e Composição do RSU'!L29</f>
        <v>0</v>
      </c>
      <c r="AD25" s="606">
        <f>'Geração e Composição do RSU'!Z29</f>
        <v>0</v>
      </c>
      <c r="AE25" s="755">
        <f>'Geração e Composição do RSU'!N29</f>
        <v>0</v>
      </c>
      <c r="AF25" s="606">
        <f>'Geração e Composição do RSU'!AA29</f>
        <v>0</v>
      </c>
      <c r="AG25" s="755">
        <f>'Geração e Composição do RSU'!P29</f>
        <v>0</v>
      </c>
      <c r="AH25" s="606">
        <f>'Geração e Composição do RSU'!AB29</f>
        <v>0</v>
      </c>
      <c r="AI25" s="755">
        <f>'Geração e Composição do RSU'!R29</f>
        <v>0</v>
      </c>
      <c r="AJ25" s="606">
        <f>'Geração e Composição do RSU'!AC29</f>
        <v>0</v>
      </c>
      <c r="AK25" s="755">
        <f>'Geração e Composição do RSU'!T29</f>
        <v>0</v>
      </c>
      <c r="AL25" s="766">
        <v>0</v>
      </c>
    </row>
    <row r="26" spans="1:38" x14ac:dyDescent="0.25">
      <c r="A26" s="747">
        <v>1993</v>
      </c>
      <c r="B26" s="747">
        <f>'Disposição Final'!B32</f>
        <v>23</v>
      </c>
      <c r="C26" s="595">
        <f>'Geração e Composição do RSU'!F30*D26*'Geração e Composição do RSU'!G30</f>
        <v>0</v>
      </c>
      <c r="D26" s="744">
        <f>'Disposição Final'!C32</f>
        <v>0</v>
      </c>
      <c r="E26" s="752">
        <f>'Geração e Composição do RSU'!F30*F26*'Geração e Composição do RSU'!G30</f>
        <v>0</v>
      </c>
      <c r="F26" s="744">
        <f>'Disposição Final'!E32</f>
        <v>0</v>
      </c>
      <c r="G26" s="595">
        <f>'Geração e Composição do RSU'!F30*H26*'Geração e Composição do RSU'!G30</f>
        <v>0</v>
      </c>
      <c r="H26" s="744">
        <f>'Disposição Final'!G32</f>
        <v>0</v>
      </c>
      <c r="I26" s="595">
        <f>'Geração e Composição do RSU'!F30*J26*'Geração e Composição do RSU'!G30</f>
        <v>0</v>
      </c>
      <c r="J26" s="744">
        <f>'Disposição Final'!I32</f>
        <v>0</v>
      </c>
      <c r="K26" s="595">
        <f>'Geração e Composição do RSU'!F30*L26*'Geração e Composição do RSU'!G30</f>
        <v>0</v>
      </c>
      <c r="L26" s="744">
        <f>'Disposição Final'!K32</f>
        <v>0</v>
      </c>
      <c r="N26" s="747">
        <f>'Metano Emitido e Recuperado'!B29</f>
        <v>23</v>
      </c>
      <c r="O26">
        <f>Results!AB38</f>
        <v>0</v>
      </c>
      <c r="P26" s="761" t="str">
        <f>'Metano Emitido e Recuperado'!G29</f>
        <v/>
      </c>
      <c r="Q26" s="757" t="str">
        <f t="shared" si="0"/>
        <v/>
      </c>
      <c r="R26" s="754" t="str">
        <f t="shared" si="1"/>
        <v/>
      </c>
      <c r="T26">
        <f>'Geração e Composição do RSU'!C30</f>
        <v>23</v>
      </c>
      <c r="U26">
        <f>'Geração e Composição do RSU'!D30</f>
        <v>0</v>
      </c>
      <c r="V26">
        <f>'Geração e Composição do RSU'!E30</f>
        <v>0</v>
      </c>
      <c r="W26">
        <f>'Geração e Composição do RSU'!F30</f>
        <v>0</v>
      </c>
      <c r="X26">
        <f>'Geração e Composição do RSU'!G30</f>
        <v>0</v>
      </c>
      <c r="Y26" s="755">
        <f>'Geração e Composição do RSU'!H30</f>
        <v>0</v>
      </c>
      <c r="Z26" s="606">
        <f>'Geração e Composição do RSU'!X30</f>
        <v>0</v>
      </c>
      <c r="AA26" s="755">
        <f>'Geração e Composição do RSU'!J30</f>
        <v>0</v>
      </c>
      <c r="AB26" s="606">
        <f>'Geração e Composição do RSU'!Y30</f>
        <v>0</v>
      </c>
      <c r="AC26" s="755">
        <f>'Geração e Composição do RSU'!L30</f>
        <v>0</v>
      </c>
      <c r="AD26" s="606">
        <f>'Geração e Composição do RSU'!Z30</f>
        <v>0</v>
      </c>
      <c r="AE26" s="755">
        <f>'Geração e Composição do RSU'!N30</f>
        <v>0</v>
      </c>
      <c r="AF26" s="606">
        <f>'Geração e Composição do RSU'!AA30</f>
        <v>0</v>
      </c>
      <c r="AG26" s="755">
        <f>'Geração e Composição do RSU'!P30</f>
        <v>0</v>
      </c>
      <c r="AH26" s="606">
        <f>'Geração e Composição do RSU'!AB30</f>
        <v>0</v>
      </c>
      <c r="AI26" s="755">
        <f>'Geração e Composição do RSU'!R30</f>
        <v>0</v>
      </c>
      <c r="AJ26" s="606">
        <f>'Geração e Composição do RSU'!AC30</f>
        <v>0</v>
      </c>
      <c r="AK26" s="755">
        <f>'Geração e Composição do RSU'!T30</f>
        <v>0</v>
      </c>
      <c r="AL26" s="766">
        <v>0</v>
      </c>
    </row>
    <row r="27" spans="1:38" x14ac:dyDescent="0.25">
      <c r="A27" s="747">
        <v>1994</v>
      </c>
      <c r="B27" s="747">
        <f>'Disposição Final'!B33</f>
        <v>24</v>
      </c>
      <c r="C27" s="595">
        <f>'Geração e Composição do RSU'!F31*D27*'Geração e Composição do RSU'!G31</f>
        <v>0</v>
      </c>
      <c r="D27" s="744">
        <f>'Disposição Final'!C33</f>
        <v>0</v>
      </c>
      <c r="E27" s="752">
        <f>'Geração e Composição do RSU'!F31*F27*'Geração e Composição do RSU'!G31</f>
        <v>0</v>
      </c>
      <c r="F27" s="744">
        <f>'Disposição Final'!E33</f>
        <v>0</v>
      </c>
      <c r="G27" s="595">
        <f>'Geração e Composição do RSU'!F31*H27*'Geração e Composição do RSU'!G31</f>
        <v>0</v>
      </c>
      <c r="H27" s="744">
        <f>'Disposição Final'!G33</f>
        <v>0</v>
      </c>
      <c r="I27" s="595">
        <f>'Geração e Composição do RSU'!F31*J27*'Geração e Composição do RSU'!G31</f>
        <v>0</v>
      </c>
      <c r="J27" s="744">
        <f>'Disposição Final'!I33</f>
        <v>0</v>
      </c>
      <c r="K27" s="595">
        <f>'Geração e Composição do RSU'!F31*L27*'Geração e Composição do RSU'!G31</f>
        <v>0</v>
      </c>
      <c r="L27" s="744">
        <f>'Disposição Final'!K33</f>
        <v>0</v>
      </c>
      <c r="N27" s="747">
        <f>'Metano Emitido e Recuperado'!B30</f>
        <v>24</v>
      </c>
      <c r="O27">
        <f>Results!AB39</f>
        <v>0</v>
      </c>
      <c r="P27" s="761" t="str">
        <f>'Metano Emitido e Recuperado'!G30</f>
        <v/>
      </c>
      <c r="Q27" s="757" t="str">
        <f t="shared" si="0"/>
        <v/>
      </c>
      <c r="R27" s="754" t="str">
        <f t="shared" si="1"/>
        <v/>
      </c>
      <c r="T27">
        <f>'Geração e Composição do RSU'!C31</f>
        <v>24</v>
      </c>
      <c r="U27">
        <f>'Geração e Composição do RSU'!D31</f>
        <v>0</v>
      </c>
      <c r="V27">
        <f>'Geração e Composição do RSU'!E31</f>
        <v>0</v>
      </c>
      <c r="W27">
        <f>'Geração e Composição do RSU'!F31</f>
        <v>0</v>
      </c>
      <c r="X27">
        <f>'Geração e Composição do RSU'!G31</f>
        <v>0</v>
      </c>
      <c r="Y27" s="755">
        <f>'Geração e Composição do RSU'!H31</f>
        <v>0</v>
      </c>
      <c r="Z27" s="606">
        <f>'Geração e Composição do RSU'!X31</f>
        <v>0</v>
      </c>
      <c r="AA27" s="755">
        <f>'Geração e Composição do RSU'!J31</f>
        <v>0</v>
      </c>
      <c r="AB27" s="606">
        <f>'Geração e Composição do RSU'!Y31</f>
        <v>0</v>
      </c>
      <c r="AC27" s="755">
        <f>'Geração e Composição do RSU'!L31</f>
        <v>0</v>
      </c>
      <c r="AD27" s="606">
        <f>'Geração e Composição do RSU'!Z31</f>
        <v>0</v>
      </c>
      <c r="AE27" s="755">
        <f>'Geração e Composição do RSU'!N31</f>
        <v>0</v>
      </c>
      <c r="AF27" s="606">
        <f>'Geração e Composição do RSU'!AA31</f>
        <v>0</v>
      </c>
      <c r="AG27" s="755">
        <f>'Geração e Composição do RSU'!P31</f>
        <v>0</v>
      </c>
      <c r="AH27" s="606">
        <f>'Geração e Composição do RSU'!AB31</f>
        <v>0</v>
      </c>
      <c r="AI27" s="755">
        <f>'Geração e Composição do RSU'!R31</f>
        <v>0</v>
      </c>
      <c r="AJ27" s="606">
        <f>'Geração e Composição do RSU'!AC31</f>
        <v>0</v>
      </c>
      <c r="AK27" s="755">
        <f>'Geração e Composição do RSU'!T31</f>
        <v>0</v>
      </c>
      <c r="AL27" s="766">
        <v>0</v>
      </c>
    </row>
    <row r="28" spans="1:38" x14ac:dyDescent="0.25">
      <c r="A28" s="747">
        <v>1995</v>
      </c>
      <c r="B28" s="747">
        <f>'Disposição Final'!B34</f>
        <v>25</v>
      </c>
      <c r="C28" s="595">
        <f>'Geração e Composição do RSU'!F32*D28*'Geração e Composição do RSU'!G32</f>
        <v>0</v>
      </c>
      <c r="D28" s="744">
        <f>'Disposição Final'!C34</f>
        <v>0</v>
      </c>
      <c r="E28" s="752">
        <f>'Geração e Composição do RSU'!F32*F28*'Geração e Composição do RSU'!G32</f>
        <v>0</v>
      </c>
      <c r="F28" s="744">
        <f>'Disposição Final'!E34</f>
        <v>0</v>
      </c>
      <c r="G28" s="595">
        <f>'Geração e Composição do RSU'!F32*H28*'Geração e Composição do RSU'!G32</f>
        <v>0</v>
      </c>
      <c r="H28" s="744">
        <f>'Disposição Final'!G34</f>
        <v>0</v>
      </c>
      <c r="I28" s="595">
        <f>'Geração e Composição do RSU'!F32*J28*'Geração e Composição do RSU'!G32</f>
        <v>0</v>
      </c>
      <c r="J28" s="744">
        <f>'Disposição Final'!I34</f>
        <v>0</v>
      </c>
      <c r="K28" s="595">
        <f>'Geração e Composição do RSU'!F32*L28*'Geração e Composição do RSU'!G32</f>
        <v>0</v>
      </c>
      <c r="L28" s="744">
        <f>'Disposição Final'!K34</f>
        <v>0</v>
      </c>
      <c r="N28" s="747">
        <f>'Metano Emitido e Recuperado'!B31</f>
        <v>25</v>
      </c>
      <c r="O28">
        <f>Results!AB40</f>
        <v>0</v>
      </c>
      <c r="P28" s="761" t="str">
        <f>'Metano Emitido e Recuperado'!G31</f>
        <v/>
      </c>
      <c r="Q28" s="757" t="str">
        <f t="shared" si="0"/>
        <v/>
      </c>
      <c r="R28" s="754" t="str">
        <f t="shared" si="1"/>
        <v/>
      </c>
      <c r="T28">
        <f>'Geração e Composição do RSU'!C32</f>
        <v>25</v>
      </c>
      <c r="U28">
        <f>'Geração e Composição do RSU'!D32</f>
        <v>0</v>
      </c>
      <c r="V28">
        <f>'Geração e Composição do RSU'!E32</f>
        <v>0</v>
      </c>
      <c r="W28">
        <f>'Geração e Composição do RSU'!F32</f>
        <v>0</v>
      </c>
      <c r="X28">
        <f>'Geração e Composição do RSU'!G32</f>
        <v>0</v>
      </c>
      <c r="Y28" s="755">
        <f>'Geração e Composição do RSU'!H32</f>
        <v>0</v>
      </c>
      <c r="Z28" s="606">
        <f>'Geração e Composição do RSU'!X32</f>
        <v>0</v>
      </c>
      <c r="AA28" s="755">
        <f>'Geração e Composição do RSU'!J32</f>
        <v>0</v>
      </c>
      <c r="AB28" s="606">
        <f>'Geração e Composição do RSU'!Y32</f>
        <v>0</v>
      </c>
      <c r="AC28" s="755">
        <f>'Geração e Composição do RSU'!L32</f>
        <v>0</v>
      </c>
      <c r="AD28" s="606">
        <f>'Geração e Composição do RSU'!Z32</f>
        <v>0</v>
      </c>
      <c r="AE28" s="755">
        <f>'Geração e Composição do RSU'!N32</f>
        <v>0</v>
      </c>
      <c r="AF28" s="606">
        <f>'Geração e Composição do RSU'!AA32</f>
        <v>0</v>
      </c>
      <c r="AG28" s="755">
        <f>'Geração e Composição do RSU'!P32</f>
        <v>0</v>
      </c>
      <c r="AH28" s="606">
        <f>'Geração e Composição do RSU'!AB32</f>
        <v>0</v>
      </c>
      <c r="AI28" s="755">
        <f>'Geração e Composição do RSU'!R32</f>
        <v>0</v>
      </c>
      <c r="AJ28" s="606">
        <f>'Geração e Composição do RSU'!AC32</f>
        <v>0</v>
      </c>
      <c r="AK28" s="755">
        <f>'Geração e Composição do RSU'!T32</f>
        <v>0</v>
      </c>
      <c r="AL28" s="766">
        <v>0</v>
      </c>
    </row>
    <row r="29" spans="1:38" x14ac:dyDescent="0.25">
      <c r="A29" s="747">
        <v>1996</v>
      </c>
      <c r="B29" s="747">
        <f>'Disposição Final'!B35</f>
        <v>26</v>
      </c>
      <c r="C29" s="595">
        <f>'Geração e Composição do RSU'!F33*D29*'Geração e Composição do RSU'!G33</f>
        <v>0</v>
      </c>
      <c r="D29" s="744">
        <f>'Disposição Final'!C35</f>
        <v>0</v>
      </c>
      <c r="E29" s="752">
        <f>'Geração e Composição do RSU'!F33*F29*'Geração e Composição do RSU'!G33</f>
        <v>0</v>
      </c>
      <c r="F29" s="744">
        <f>'Disposição Final'!E35</f>
        <v>0</v>
      </c>
      <c r="G29" s="595">
        <f>'Geração e Composição do RSU'!F33*H29*'Geração e Composição do RSU'!G33</f>
        <v>0</v>
      </c>
      <c r="H29" s="744">
        <f>'Disposição Final'!G35</f>
        <v>0</v>
      </c>
      <c r="I29" s="595">
        <f>'Geração e Composição do RSU'!F33*J29*'Geração e Composição do RSU'!G33</f>
        <v>0</v>
      </c>
      <c r="J29" s="744">
        <f>'Disposição Final'!I35</f>
        <v>0</v>
      </c>
      <c r="K29" s="595">
        <f>'Geração e Composição do RSU'!F33*L29*'Geração e Composição do RSU'!G33</f>
        <v>0</v>
      </c>
      <c r="L29" s="744">
        <f>'Disposição Final'!K35</f>
        <v>0</v>
      </c>
      <c r="N29" s="747">
        <f>'Metano Emitido e Recuperado'!B32</f>
        <v>26</v>
      </c>
      <c r="O29">
        <f>Results!AB41</f>
        <v>0</v>
      </c>
      <c r="P29" s="761" t="str">
        <f>'Metano Emitido e Recuperado'!G32</f>
        <v/>
      </c>
      <c r="Q29" s="757" t="str">
        <f t="shared" si="0"/>
        <v/>
      </c>
      <c r="R29" s="754" t="str">
        <f t="shared" si="1"/>
        <v/>
      </c>
      <c r="T29">
        <f>'Geração e Composição do RSU'!C33</f>
        <v>26</v>
      </c>
      <c r="U29">
        <f>'Geração e Composição do RSU'!D33</f>
        <v>0</v>
      </c>
      <c r="V29">
        <f>'Geração e Composição do RSU'!E33</f>
        <v>0</v>
      </c>
      <c r="W29">
        <f>'Geração e Composição do RSU'!F33</f>
        <v>0</v>
      </c>
      <c r="X29">
        <f>'Geração e Composição do RSU'!G33</f>
        <v>0</v>
      </c>
      <c r="Y29" s="755">
        <f>'Geração e Composição do RSU'!H33</f>
        <v>0</v>
      </c>
      <c r="Z29" s="606">
        <f>'Geração e Composição do RSU'!X33</f>
        <v>0</v>
      </c>
      <c r="AA29" s="755">
        <f>'Geração e Composição do RSU'!J33</f>
        <v>0</v>
      </c>
      <c r="AB29" s="606">
        <f>'Geração e Composição do RSU'!Y33</f>
        <v>0</v>
      </c>
      <c r="AC29" s="755">
        <f>'Geração e Composição do RSU'!L33</f>
        <v>0</v>
      </c>
      <c r="AD29" s="606">
        <f>'Geração e Composição do RSU'!Z33</f>
        <v>0</v>
      </c>
      <c r="AE29" s="755">
        <f>'Geração e Composição do RSU'!N33</f>
        <v>0</v>
      </c>
      <c r="AF29" s="606">
        <f>'Geração e Composição do RSU'!AA33</f>
        <v>0</v>
      </c>
      <c r="AG29" s="755">
        <f>'Geração e Composição do RSU'!P33</f>
        <v>0</v>
      </c>
      <c r="AH29" s="606">
        <f>'Geração e Composição do RSU'!AB33</f>
        <v>0</v>
      </c>
      <c r="AI29" s="755">
        <f>'Geração e Composição do RSU'!R33</f>
        <v>0</v>
      </c>
      <c r="AJ29" s="606">
        <f>'Geração e Composição do RSU'!AC33</f>
        <v>0</v>
      </c>
      <c r="AK29" s="755">
        <f>'Geração e Composição do RSU'!T33</f>
        <v>0</v>
      </c>
      <c r="AL29" s="766">
        <v>0</v>
      </c>
    </row>
    <row r="30" spans="1:38" x14ac:dyDescent="0.25">
      <c r="A30" s="747">
        <v>1997</v>
      </c>
      <c r="B30" s="747">
        <f>'Disposição Final'!B36</f>
        <v>27</v>
      </c>
      <c r="C30" s="595">
        <f>'Geração e Composição do RSU'!F34*D30*'Geração e Composição do RSU'!G34</f>
        <v>0</v>
      </c>
      <c r="D30" s="744">
        <f>'Disposição Final'!C36</f>
        <v>0</v>
      </c>
      <c r="E30" s="752">
        <f>'Geração e Composição do RSU'!F34*F30*'Geração e Composição do RSU'!G34</f>
        <v>0</v>
      </c>
      <c r="F30" s="744">
        <f>'Disposição Final'!E36</f>
        <v>0</v>
      </c>
      <c r="G30" s="595">
        <f>'Geração e Composição do RSU'!F34*H30*'Geração e Composição do RSU'!G34</f>
        <v>0</v>
      </c>
      <c r="H30" s="744">
        <f>'Disposição Final'!G36</f>
        <v>0</v>
      </c>
      <c r="I30" s="595">
        <f>'Geração e Composição do RSU'!F34*J30*'Geração e Composição do RSU'!G34</f>
        <v>0</v>
      </c>
      <c r="J30" s="744">
        <f>'Disposição Final'!I36</f>
        <v>0</v>
      </c>
      <c r="K30" s="595">
        <f>'Geração e Composição do RSU'!F34*L30*'Geração e Composição do RSU'!G34</f>
        <v>0</v>
      </c>
      <c r="L30" s="744">
        <f>'Disposição Final'!K36</f>
        <v>0</v>
      </c>
      <c r="N30" s="747">
        <f>'Metano Emitido e Recuperado'!B33</f>
        <v>27</v>
      </c>
      <c r="O30">
        <f>Results!AB42</f>
        <v>0</v>
      </c>
      <c r="P30" s="761" t="str">
        <f>'Metano Emitido e Recuperado'!G33</f>
        <v/>
      </c>
      <c r="Q30" s="757" t="str">
        <f t="shared" si="0"/>
        <v/>
      </c>
      <c r="R30" s="754" t="str">
        <f t="shared" si="1"/>
        <v/>
      </c>
      <c r="T30">
        <f>'Geração e Composição do RSU'!C34</f>
        <v>27</v>
      </c>
      <c r="U30">
        <f>'Geração e Composição do RSU'!D34</f>
        <v>0</v>
      </c>
      <c r="V30">
        <f>'Geração e Composição do RSU'!E34</f>
        <v>0</v>
      </c>
      <c r="W30">
        <f>'Geração e Composição do RSU'!F34</f>
        <v>0</v>
      </c>
      <c r="X30">
        <f>'Geração e Composição do RSU'!G34</f>
        <v>0</v>
      </c>
      <c r="Y30" s="755">
        <f>'Geração e Composição do RSU'!H34</f>
        <v>0</v>
      </c>
      <c r="Z30" s="606">
        <f>'Geração e Composição do RSU'!X34</f>
        <v>0</v>
      </c>
      <c r="AA30" s="755">
        <f>'Geração e Composição do RSU'!J34</f>
        <v>0</v>
      </c>
      <c r="AB30" s="606">
        <f>'Geração e Composição do RSU'!Y34</f>
        <v>0</v>
      </c>
      <c r="AC30" s="755">
        <f>'Geração e Composição do RSU'!L34</f>
        <v>0</v>
      </c>
      <c r="AD30" s="606">
        <f>'Geração e Composição do RSU'!Z34</f>
        <v>0</v>
      </c>
      <c r="AE30" s="755">
        <f>'Geração e Composição do RSU'!N34</f>
        <v>0</v>
      </c>
      <c r="AF30" s="606">
        <f>'Geração e Composição do RSU'!AA34</f>
        <v>0</v>
      </c>
      <c r="AG30" s="755">
        <f>'Geração e Composição do RSU'!P34</f>
        <v>0</v>
      </c>
      <c r="AH30" s="606">
        <f>'Geração e Composição do RSU'!AB34</f>
        <v>0</v>
      </c>
      <c r="AI30" s="755">
        <f>'Geração e Composição do RSU'!R34</f>
        <v>0</v>
      </c>
      <c r="AJ30" s="606">
        <f>'Geração e Composição do RSU'!AC34</f>
        <v>0</v>
      </c>
      <c r="AK30" s="755">
        <f>'Geração e Composição do RSU'!T34</f>
        <v>0</v>
      </c>
      <c r="AL30" s="766">
        <v>0</v>
      </c>
    </row>
    <row r="31" spans="1:38" x14ac:dyDescent="0.25">
      <c r="A31" s="747">
        <v>1998</v>
      </c>
      <c r="B31" s="747">
        <f>'Disposição Final'!B37</f>
        <v>28</v>
      </c>
      <c r="C31" s="595">
        <f>'Geração e Composição do RSU'!F35*D31*'Geração e Composição do RSU'!G35</f>
        <v>0</v>
      </c>
      <c r="D31" s="744">
        <f>'Disposição Final'!C37</f>
        <v>0</v>
      </c>
      <c r="E31" s="752">
        <f>'Geração e Composição do RSU'!F35*F31*'Geração e Composição do RSU'!G35</f>
        <v>0</v>
      </c>
      <c r="F31" s="744">
        <f>'Disposição Final'!E37</f>
        <v>0</v>
      </c>
      <c r="G31" s="595">
        <f>'Geração e Composição do RSU'!F35*H31*'Geração e Composição do RSU'!G35</f>
        <v>0</v>
      </c>
      <c r="H31" s="744">
        <f>'Disposição Final'!G37</f>
        <v>0</v>
      </c>
      <c r="I31" s="595">
        <f>'Geração e Composição do RSU'!F35*J31*'Geração e Composição do RSU'!G35</f>
        <v>0</v>
      </c>
      <c r="J31" s="744">
        <f>'Disposição Final'!I37</f>
        <v>0</v>
      </c>
      <c r="K31" s="595">
        <f>'Geração e Composição do RSU'!F35*L31*'Geração e Composição do RSU'!G35</f>
        <v>0</v>
      </c>
      <c r="L31" s="744">
        <f>'Disposição Final'!K37</f>
        <v>0</v>
      </c>
      <c r="N31" s="747">
        <f>'Metano Emitido e Recuperado'!B34</f>
        <v>28</v>
      </c>
      <c r="O31">
        <f>Results!AB43</f>
        <v>0</v>
      </c>
      <c r="P31" s="761" t="str">
        <f>'Metano Emitido e Recuperado'!G34</f>
        <v/>
      </c>
      <c r="Q31" s="757" t="str">
        <f t="shared" si="0"/>
        <v/>
      </c>
      <c r="R31" s="754" t="str">
        <f t="shared" si="1"/>
        <v/>
      </c>
      <c r="T31">
        <f>'Geração e Composição do RSU'!C35</f>
        <v>28</v>
      </c>
      <c r="U31">
        <f>'Geração e Composição do RSU'!D35</f>
        <v>0</v>
      </c>
      <c r="V31">
        <f>'Geração e Composição do RSU'!E35</f>
        <v>0</v>
      </c>
      <c r="W31">
        <f>'Geração e Composição do RSU'!F35</f>
        <v>0</v>
      </c>
      <c r="X31">
        <f>'Geração e Composição do RSU'!G35</f>
        <v>0</v>
      </c>
      <c r="Y31" s="755">
        <f>'Geração e Composição do RSU'!H35</f>
        <v>0</v>
      </c>
      <c r="Z31" s="606">
        <f>'Geração e Composição do RSU'!X35</f>
        <v>0</v>
      </c>
      <c r="AA31" s="755">
        <f>'Geração e Composição do RSU'!J35</f>
        <v>0</v>
      </c>
      <c r="AB31" s="606">
        <f>'Geração e Composição do RSU'!Y35</f>
        <v>0</v>
      </c>
      <c r="AC31" s="755">
        <f>'Geração e Composição do RSU'!L35</f>
        <v>0</v>
      </c>
      <c r="AD31" s="606">
        <f>'Geração e Composição do RSU'!Z35</f>
        <v>0</v>
      </c>
      <c r="AE31" s="755">
        <f>'Geração e Composição do RSU'!N35</f>
        <v>0</v>
      </c>
      <c r="AF31" s="606">
        <f>'Geração e Composição do RSU'!AA35</f>
        <v>0</v>
      </c>
      <c r="AG31" s="755">
        <f>'Geração e Composição do RSU'!P35</f>
        <v>0</v>
      </c>
      <c r="AH31" s="606">
        <f>'Geração e Composição do RSU'!AB35</f>
        <v>0</v>
      </c>
      <c r="AI31" s="755">
        <f>'Geração e Composição do RSU'!R35</f>
        <v>0</v>
      </c>
      <c r="AJ31" s="606">
        <f>'Geração e Composição do RSU'!AC35</f>
        <v>0</v>
      </c>
      <c r="AK31" s="755">
        <f>'Geração e Composição do RSU'!T35</f>
        <v>0</v>
      </c>
      <c r="AL31" s="766">
        <v>0</v>
      </c>
    </row>
    <row r="32" spans="1:38" x14ac:dyDescent="0.25">
      <c r="A32" s="747">
        <v>1999</v>
      </c>
      <c r="B32" s="747">
        <f>'Disposição Final'!B38</f>
        <v>29</v>
      </c>
      <c r="C32" s="595">
        <f>'Geração e Composição do RSU'!F36*D32*'Geração e Composição do RSU'!G36</f>
        <v>0</v>
      </c>
      <c r="D32" s="744">
        <f>'Disposição Final'!C38</f>
        <v>0</v>
      </c>
      <c r="E32" s="752">
        <f>'Geração e Composição do RSU'!F36*F32*'Geração e Composição do RSU'!G36</f>
        <v>0</v>
      </c>
      <c r="F32" s="744">
        <f>'Disposição Final'!E38</f>
        <v>0</v>
      </c>
      <c r="G32" s="595">
        <f>'Geração e Composição do RSU'!F36*H32*'Geração e Composição do RSU'!G36</f>
        <v>0</v>
      </c>
      <c r="H32" s="744">
        <f>'Disposição Final'!G38</f>
        <v>0</v>
      </c>
      <c r="I32" s="595">
        <f>'Geração e Composição do RSU'!F36*J32*'Geração e Composição do RSU'!G36</f>
        <v>0</v>
      </c>
      <c r="J32" s="744">
        <f>'Disposição Final'!I38</f>
        <v>0</v>
      </c>
      <c r="K32" s="595">
        <f>'Geração e Composição do RSU'!F36*L32*'Geração e Composição do RSU'!G36</f>
        <v>0</v>
      </c>
      <c r="L32" s="744">
        <f>'Disposição Final'!K38</f>
        <v>0</v>
      </c>
      <c r="N32" s="747">
        <f>'Metano Emitido e Recuperado'!B35</f>
        <v>29</v>
      </c>
      <c r="O32">
        <f>Results!AB44</f>
        <v>0</v>
      </c>
      <c r="P32" s="761" t="str">
        <f>'Metano Emitido e Recuperado'!G35</f>
        <v/>
      </c>
      <c r="Q32" s="757" t="str">
        <f t="shared" si="0"/>
        <v/>
      </c>
      <c r="R32" s="754" t="str">
        <f t="shared" si="1"/>
        <v/>
      </c>
      <c r="T32">
        <f>'Geração e Composição do RSU'!C36</f>
        <v>29</v>
      </c>
      <c r="U32">
        <f>'Geração e Composição do RSU'!D36</f>
        <v>0</v>
      </c>
      <c r="V32">
        <f>'Geração e Composição do RSU'!E36</f>
        <v>0</v>
      </c>
      <c r="W32">
        <f>'Geração e Composição do RSU'!F36</f>
        <v>0</v>
      </c>
      <c r="X32">
        <f>'Geração e Composição do RSU'!G36</f>
        <v>0</v>
      </c>
      <c r="Y32" s="755">
        <f>'Geração e Composição do RSU'!H36</f>
        <v>0</v>
      </c>
      <c r="Z32" s="606">
        <f>'Geração e Composição do RSU'!X36</f>
        <v>0</v>
      </c>
      <c r="AA32" s="755">
        <f>'Geração e Composição do RSU'!J36</f>
        <v>0</v>
      </c>
      <c r="AB32" s="606">
        <f>'Geração e Composição do RSU'!Y36</f>
        <v>0</v>
      </c>
      <c r="AC32" s="755">
        <f>'Geração e Composição do RSU'!L36</f>
        <v>0</v>
      </c>
      <c r="AD32" s="606">
        <f>'Geração e Composição do RSU'!Z36</f>
        <v>0</v>
      </c>
      <c r="AE32" s="755">
        <f>'Geração e Composição do RSU'!N36</f>
        <v>0</v>
      </c>
      <c r="AF32" s="606">
        <f>'Geração e Composição do RSU'!AA36</f>
        <v>0</v>
      </c>
      <c r="AG32" s="755">
        <f>'Geração e Composição do RSU'!P36</f>
        <v>0</v>
      </c>
      <c r="AH32" s="606">
        <f>'Geração e Composição do RSU'!AB36</f>
        <v>0</v>
      </c>
      <c r="AI32" s="755">
        <f>'Geração e Composição do RSU'!R36</f>
        <v>0</v>
      </c>
      <c r="AJ32" s="606">
        <f>'Geração e Composição do RSU'!AC36</f>
        <v>0</v>
      </c>
      <c r="AK32" s="755">
        <f>'Geração e Composição do RSU'!T36</f>
        <v>0</v>
      </c>
      <c r="AL32" s="766">
        <v>0</v>
      </c>
    </row>
    <row r="33" spans="1:38" x14ac:dyDescent="0.25">
      <c r="A33" s="747">
        <v>2000</v>
      </c>
      <c r="B33" s="747">
        <f>'Disposição Final'!B39</f>
        <v>30</v>
      </c>
      <c r="C33" s="595">
        <f>'Geração e Composição do RSU'!F37*D33*'Geração e Composição do RSU'!G37</f>
        <v>0</v>
      </c>
      <c r="D33" s="744">
        <f>'Disposição Final'!C39</f>
        <v>0</v>
      </c>
      <c r="E33" s="752">
        <f>'Geração e Composição do RSU'!F37*F33*'Geração e Composição do RSU'!G37</f>
        <v>0</v>
      </c>
      <c r="F33" s="744">
        <f>'Disposição Final'!E39</f>
        <v>0</v>
      </c>
      <c r="G33" s="595">
        <f>'Geração e Composição do RSU'!F37*H33*'Geração e Composição do RSU'!G37</f>
        <v>0</v>
      </c>
      <c r="H33" s="744">
        <f>'Disposição Final'!G39</f>
        <v>0</v>
      </c>
      <c r="I33" s="595">
        <f>'Geração e Composição do RSU'!F37*J33*'Geração e Composição do RSU'!G37</f>
        <v>0</v>
      </c>
      <c r="J33" s="744">
        <f>'Disposição Final'!I39</f>
        <v>0</v>
      </c>
      <c r="K33" s="595">
        <f>'Geração e Composição do RSU'!F37*L33*'Geração e Composição do RSU'!G37</f>
        <v>0</v>
      </c>
      <c r="L33" s="744">
        <f>'Disposição Final'!K39</f>
        <v>0</v>
      </c>
      <c r="N33" s="747">
        <f>'Metano Emitido e Recuperado'!B36</f>
        <v>30</v>
      </c>
      <c r="O33">
        <f>Results!AB45</f>
        <v>0</v>
      </c>
      <c r="P33" s="761" t="str">
        <f>'Metano Emitido e Recuperado'!G36</f>
        <v/>
      </c>
      <c r="Q33" s="757" t="str">
        <f t="shared" si="0"/>
        <v/>
      </c>
      <c r="R33" s="754" t="str">
        <f t="shared" si="1"/>
        <v/>
      </c>
      <c r="T33">
        <f>'Geração e Composição do RSU'!C37</f>
        <v>30</v>
      </c>
      <c r="U33">
        <f>'Geração e Composição do RSU'!D37</f>
        <v>0</v>
      </c>
      <c r="V33">
        <f>'Geração e Composição do RSU'!E37</f>
        <v>0</v>
      </c>
      <c r="W33">
        <f>'Geração e Composição do RSU'!F37</f>
        <v>0</v>
      </c>
      <c r="X33">
        <f>'Geração e Composição do RSU'!G37</f>
        <v>0</v>
      </c>
      <c r="Y33" s="755">
        <f>'Geração e Composição do RSU'!H37</f>
        <v>0</v>
      </c>
      <c r="Z33" s="606">
        <f>'Geração e Composição do RSU'!X37</f>
        <v>0</v>
      </c>
      <c r="AA33" s="755">
        <f>'Geração e Composição do RSU'!J37</f>
        <v>0</v>
      </c>
      <c r="AB33" s="606">
        <f>'Geração e Composição do RSU'!Y37</f>
        <v>0</v>
      </c>
      <c r="AC33" s="755">
        <f>'Geração e Composição do RSU'!L37</f>
        <v>0</v>
      </c>
      <c r="AD33" s="606">
        <f>'Geração e Composição do RSU'!Z37</f>
        <v>0</v>
      </c>
      <c r="AE33" s="755">
        <f>'Geração e Composição do RSU'!N37</f>
        <v>0</v>
      </c>
      <c r="AF33" s="606">
        <f>'Geração e Composição do RSU'!AA37</f>
        <v>0</v>
      </c>
      <c r="AG33" s="755">
        <f>'Geração e Composição do RSU'!P37</f>
        <v>0</v>
      </c>
      <c r="AH33" s="606">
        <f>'Geração e Composição do RSU'!AB37</f>
        <v>0</v>
      </c>
      <c r="AI33" s="755">
        <f>'Geração e Composição do RSU'!R37</f>
        <v>0</v>
      </c>
      <c r="AJ33" s="606">
        <f>'Geração e Composição do RSU'!AC37</f>
        <v>0</v>
      </c>
      <c r="AK33" s="755">
        <f>'Geração e Composição do RSU'!T37</f>
        <v>0</v>
      </c>
      <c r="AL33" s="766">
        <v>0</v>
      </c>
    </row>
    <row r="34" spans="1:38" x14ac:dyDescent="0.25">
      <c r="A34" s="747">
        <v>2001</v>
      </c>
      <c r="B34" s="747">
        <f>'Disposição Final'!B40</f>
        <v>31</v>
      </c>
      <c r="C34" s="595">
        <f>'Geração e Composição do RSU'!F38*D34*'Geração e Composição do RSU'!G38</f>
        <v>0</v>
      </c>
      <c r="D34" s="744">
        <f>'Disposição Final'!C40</f>
        <v>0</v>
      </c>
      <c r="E34" s="752">
        <f>'Geração e Composição do RSU'!F38*F34*'Geração e Composição do RSU'!G38</f>
        <v>0</v>
      </c>
      <c r="F34" s="744">
        <f>'Disposição Final'!E40</f>
        <v>0</v>
      </c>
      <c r="G34" s="595">
        <f>'Geração e Composição do RSU'!F38*H34*'Geração e Composição do RSU'!G38</f>
        <v>0</v>
      </c>
      <c r="H34" s="744">
        <f>'Disposição Final'!G40</f>
        <v>0</v>
      </c>
      <c r="I34" s="595">
        <f>'Geração e Composição do RSU'!F38*J34*'Geração e Composição do RSU'!G38</f>
        <v>0</v>
      </c>
      <c r="J34" s="744">
        <f>'Disposição Final'!I40</f>
        <v>0</v>
      </c>
      <c r="K34" s="595">
        <f>'Geração e Composição do RSU'!F38*L34*'Geração e Composição do RSU'!G38</f>
        <v>0</v>
      </c>
      <c r="L34" s="744">
        <f>'Disposição Final'!K40</f>
        <v>0</v>
      </c>
      <c r="N34" s="747">
        <f>'Metano Emitido e Recuperado'!B37</f>
        <v>31</v>
      </c>
      <c r="O34">
        <f>Results!AB46</f>
        <v>0</v>
      </c>
      <c r="P34" s="761" t="str">
        <f>'Metano Emitido e Recuperado'!G37</f>
        <v/>
      </c>
      <c r="Q34" s="757" t="str">
        <f t="shared" si="0"/>
        <v/>
      </c>
      <c r="R34" s="754" t="str">
        <f t="shared" si="1"/>
        <v/>
      </c>
      <c r="T34">
        <f>'Geração e Composição do RSU'!C38</f>
        <v>31</v>
      </c>
      <c r="U34">
        <f>'Geração e Composição do RSU'!D38</f>
        <v>0</v>
      </c>
      <c r="V34">
        <f>'Geração e Composição do RSU'!E38</f>
        <v>0</v>
      </c>
      <c r="W34">
        <f>'Geração e Composição do RSU'!F38</f>
        <v>0</v>
      </c>
      <c r="X34">
        <f>'Geração e Composição do RSU'!G38</f>
        <v>0</v>
      </c>
      <c r="Y34" s="755">
        <f>'Geração e Composição do RSU'!H38</f>
        <v>0</v>
      </c>
      <c r="Z34" s="606">
        <f>'Geração e Composição do RSU'!X38</f>
        <v>0</v>
      </c>
      <c r="AA34" s="755">
        <f>'Geração e Composição do RSU'!J38</f>
        <v>0</v>
      </c>
      <c r="AB34" s="606">
        <f>'Geração e Composição do RSU'!Y38</f>
        <v>0</v>
      </c>
      <c r="AC34" s="755">
        <f>'Geração e Composição do RSU'!L38</f>
        <v>0</v>
      </c>
      <c r="AD34" s="606">
        <f>'Geração e Composição do RSU'!Z38</f>
        <v>0</v>
      </c>
      <c r="AE34" s="755">
        <f>'Geração e Composição do RSU'!N38</f>
        <v>0</v>
      </c>
      <c r="AF34" s="606">
        <f>'Geração e Composição do RSU'!AA38</f>
        <v>0</v>
      </c>
      <c r="AG34" s="755">
        <f>'Geração e Composição do RSU'!P38</f>
        <v>0</v>
      </c>
      <c r="AH34" s="606">
        <f>'Geração e Composição do RSU'!AB38</f>
        <v>0</v>
      </c>
      <c r="AI34" s="755">
        <f>'Geração e Composição do RSU'!R38</f>
        <v>0</v>
      </c>
      <c r="AJ34" s="606">
        <f>'Geração e Composição do RSU'!AC38</f>
        <v>0</v>
      </c>
      <c r="AK34" s="755">
        <f>'Geração e Composição do RSU'!T38</f>
        <v>0</v>
      </c>
      <c r="AL34" s="766">
        <v>0</v>
      </c>
    </row>
    <row r="35" spans="1:38" x14ac:dyDescent="0.25">
      <c r="A35" s="747">
        <v>2002</v>
      </c>
      <c r="B35" s="747">
        <f>'Disposição Final'!B41</f>
        <v>32</v>
      </c>
      <c r="C35" s="595">
        <f>'Geração e Composição do RSU'!F39*D35*'Geração e Composição do RSU'!G39</f>
        <v>0</v>
      </c>
      <c r="D35" s="744">
        <f>'Disposição Final'!C41</f>
        <v>0</v>
      </c>
      <c r="E35" s="752">
        <f>'Geração e Composição do RSU'!F39*F35*'Geração e Composição do RSU'!G39</f>
        <v>0</v>
      </c>
      <c r="F35" s="744">
        <f>'Disposição Final'!E41</f>
        <v>0</v>
      </c>
      <c r="G35" s="595">
        <f>'Geração e Composição do RSU'!F39*H35*'Geração e Composição do RSU'!G39</f>
        <v>0</v>
      </c>
      <c r="H35" s="744">
        <f>'Disposição Final'!G41</f>
        <v>0</v>
      </c>
      <c r="I35" s="595">
        <f>'Geração e Composição do RSU'!F39*J35*'Geração e Composição do RSU'!G39</f>
        <v>0</v>
      </c>
      <c r="J35" s="744">
        <f>'Disposição Final'!I41</f>
        <v>0</v>
      </c>
      <c r="K35" s="595">
        <f>'Geração e Composição do RSU'!F39*L35*'Geração e Composição do RSU'!G39</f>
        <v>0</v>
      </c>
      <c r="L35" s="744">
        <f>'Disposição Final'!K41</f>
        <v>0</v>
      </c>
      <c r="N35" s="747">
        <f>'Metano Emitido e Recuperado'!B38</f>
        <v>32</v>
      </c>
      <c r="O35">
        <f>Results!AB47</f>
        <v>0</v>
      </c>
      <c r="P35" s="761" t="str">
        <f>'Metano Emitido e Recuperado'!G38</f>
        <v/>
      </c>
      <c r="Q35" s="757" t="str">
        <f t="shared" si="0"/>
        <v/>
      </c>
      <c r="R35" s="754" t="str">
        <f t="shared" si="1"/>
        <v/>
      </c>
      <c r="T35">
        <f>'Geração e Composição do RSU'!C39</f>
        <v>32</v>
      </c>
      <c r="U35">
        <f>'Geração e Composição do RSU'!D39</f>
        <v>0</v>
      </c>
      <c r="V35">
        <f>'Geração e Composição do RSU'!E39</f>
        <v>0</v>
      </c>
      <c r="W35">
        <f>'Geração e Composição do RSU'!F39</f>
        <v>0</v>
      </c>
      <c r="X35">
        <f>'Geração e Composição do RSU'!G39</f>
        <v>0</v>
      </c>
      <c r="Y35" s="755">
        <f>'Geração e Composição do RSU'!H39</f>
        <v>0</v>
      </c>
      <c r="Z35" s="606">
        <f>'Geração e Composição do RSU'!X39</f>
        <v>0</v>
      </c>
      <c r="AA35" s="755">
        <f>'Geração e Composição do RSU'!J39</f>
        <v>0</v>
      </c>
      <c r="AB35" s="606">
        <f>'Geração e Composição do RSU'!Y39</f>
        <v>0</v>
      </c>
      <c r="AC35" s="755">
        <f>'Geração e Composição do RSU'!L39</f>
        <v>0</v>
      </c>
      <c r="AD35" s="606">
        <f>'Geração e Composição do RSU'!Z39</f>
        <v>0</v>
      </c>
      <c r="AE35" s="755">
        <f>'Geração e Composição do RSU'!N39</f>
        <v>0</v>
      </c>
      <c r="AF35" s="606">
        <f>'Geração e Composição do RSU'!AA39</f>
        <v>0</v>
      </c>
      <c r="AG35" s="755">
        <f>'Geração e Composição do RSU'!P39</f>
        <v>0</v>
      </c>
      <c r="AH35" s="606">
        <f>'Geração e Composição do RSU'!AB39</f>
        <v>0</v>
      </c>
      <c r="AI35" s="755">
        <f>'Geração e Composição do RSU'!R39</f>
        <v>0</v>
      </c>
      <c r="AJ35" s="606">
        <f>'Geração e Composição do RSU'!AC39</f>
        <v>0</v>
      </c>
      <c r="AK35" s="755">
        <f>'Geração e Composição do RSU'!T39</f>
        <v>0</v>
      </c>
      <c r="AL35" s="766">
        <v>0</v>
      </c>
    </row>
    <row r="36" spans="1:38" x14ac:dyDescent="0.25">
      <c r="A36" s="747">
        <v>2003</v>
      </c>
      <c r="B36" s="747">
        <f>'Disposição Final'!B42</f>
        <v>33</v>
      </c>
      <c r="C36" s="595">
        <f>'Geração e Composição do RSU'!F40*D36*'Geração e Composição do RSU'!G40</f>
        <v>0</v>
      </c>
      <c r="D36" s="744">
        <f>'Disposição Final'!C42</f>
        <v>0</v>
      </c>
      <c r="E36" s="752">
        <f>'Geração e Composição do RSU'!F40*F36*'Geração e Composição do RSU'!G40</f>
        <v>0</v>
      </c>
      <c r="F36" s="744">
        <f>'Disposição Final'!E42</f>
        <v>0</v>
      </c>
      <c r="G36" s="595">
        <f>'Geração e Composição do RSU'!F40*H36*'Geração e Composição do RSU'!G40</f>
        <v>0</v>
      </c>
      <c r="H36" s="744">
        <f>'Disposição Final'!G42</f>
        <v>0</v>
      </c>
      <c r="I36" s="595">
        <f>'Geração e Composição do RSU'!F40*J36*'Geração e Composição do RSU'!G40</f>
        <v>0</v>
      </c>
      <c r="J36" s="744">
        <f>'Disposição Final'!I42</f>
        <v>0</v>
      </c>
      <c r="K36" s="595">
        <f>'Geração e Composição do RSU'!F40*L36*'Geração e Composição do RSU'!G40</f>
        <v>0</v>
      </c>
      <c r="L36" s="744">
        <f>'Disposição Final'!K42</f>
        <v>0</v>
      </c>
      <c r="N36" s="747">
        <f>'Metano Emitido e Recuperado'!B39</f>
        <v>33</v>
      </c>
      <c r="O36">
        <f>Results!AB48</f>
        <v>0</v>
      </c>
      <c r="P36" s="761" t="str">
        <f>'Metano Emitido e Recuperado'!G39</f>
        <v/>
      </c>
      <c r="Q36" s="757" t="str">
        <f t="shared" si="0"/>
        <v/>
      </c>
      <c r="R36" s="754" t="str">
        <f t="shared" si="1"/>
        <v/>
      </c>
      <c r="T36">
        <f>'Geração e Composição do RSU'!C40</f>
        <v>33</v>
      </c>
      <c r="U36">
        <f>'Geração e Composição do RSU'!D40</f>
        <v>0</v>
      </c>
      <c r="V36">
        <f>'Geração e Composição do RSU'!E40</f>
        <v>0</v>
      </c>
      <c r="W36">
        <f>'Geração e Composição do RSU'!F40</f>
        <v>0</v>
      </c>
      <c r="X36">
        <f>'Geração e Composição do RSU'!G40</f>
        <v>0</v>
      </c>
      <c r="Y36" s="755">
        <f>'Geração e Composição do RSU'!H40</f>
        <v>0</v>
      </c>
      <c r="Z36" s="606">
        <f>'Geração e Composição do RSU'!X40</f>
        <v>0</v>
      </c>
      <c r="AA36" s="755">
        <f>'Geração e Composição do RSU'!J40</f>
        <v>0</v>
      </c>
      <c r="AB36" s="606">
        <f>'Geração e Composição do RSU'!Y40</f>
        <v>0</v>
      </c>
      <c r="AC36" s="755">
        <f>'Geração e Composição do RSU'!L40</f>
        <v>0</v>
      </c>
      <c r="AD36" s="606">
        <f>'Geração e Composição do RSU'!Z40</f>
        <v>0</v>
      </c>
      <c r="AE36" s="755">
        <f>'Geração e Composição do RSU'!N40</f>
        <v>0</v>
      </c>
      <c r="AF36" s="606">
        <f>'Geração e Composição do RSU'!AA40</f>
        <v>0</v>
      </c>
      <c r="AG36" s="755">
        <f>'Geração e Composição do RSU'!P40</f>
        <v>0</v>
      </c>
      <c r="AH36" s="606">
        <f>'Geração e Composição do RSU'!AB40</f>
        <v>0</v>
      </c>
      <c r="AI36" s="755">
        <f>'Geração e Composição do RSU'!R40</f>
        <v>0</v>
      </c>
      <c r="AJ36" s="606">
        <f>'Geração e Composição do RSU'!AC40</f>
        <v>0</v>
      </c>
      <c r="AK36" s="755">
        <f>'Geração e Composição do RSU'!T40</f>
        <v>0</v>
      </c>
      <c r="AL36" s="766">
        <v>0</v>
      </c>
    </row>
    <row r="37" spans="1:38" x14ac:dyDescent="0.25">
      <c r="A37" s="747">
        <v>2004</v>
      </c>
      <c r="B37" s="747">
        <f>'Disposição Final'!B43</f>
        <v>34</v>
      </c>
      <c r="C37" s="595">
        <f>'Geração e Composição do RSU'!F41*D37*'Geração e Composição do RSU'!G41</f>
        <v>0</v>
      </c>
      <c r="D37" s="744">
        <f>'Disposição Final'!C43</f>
        <v>0</v>
      </c>
      <c r="E37" s="752">
        <f>'Geração e Composição do RSU'!F41*F37*'Geração e Composição do RSU'!G41</f>
        <v>0</v>
      </c>
      <c r="F37" s="744">
        <f>'Disposição Final'!E43</f>
        <v>0</v>
      </c>
      <c r="G37" s="595">
        <f>'Geração e Composição do RSU'!F41*H37*'Geração e Composição do RSU'!G41</f>
        <v>0</v>
      </c>
      <c r="H37" s="744">
        <f>'Disposição Final'!G43</f>
        <v>0</v>
      </c>
      <c r="I37" s="595">
        <f>'Geração e Composição do RSU'!F41*J37*'Geração e Composição do RSU'!G41</f>
        <v>0</v>
      </c>
      <c r="J37" s="744">
        <f>'Disposição Final'!I43</f>
        <v>0</v>
      </c>
      <c r="K37" s="595">
        <f>'Geração e Composição do RSU'!F41*L37*'Geração e Composição do RSU'!G41</f>
        <v>0</v>
      </c>
      <c r="L37" s="744">
        <f>'Disposição Final'!K43</f>
        <v>0</v>
      </c>
      <c r="N37" s="747">
        <f>'Metano Emitido e Recuperado'!B40</f>
        <v>34</v>
      </c>
      <c r="O37">
        <f>Results!AB49</f>
        <v>0</v>
      </c>
      <c r="P37" s="761" t="str">
        <f>'Metano Emitido e Recuperado'!G40</f>
        <v/>
      </c>
      <c r="Q37" s="757" t="str">
        <f t="shared" si="0"/>
        <v/>
      </c>
      <c r="R37" s="754" t="str">
        <f t="shared" si="1"/>
        <v/>
      </c>
      <c r="T37">
        <f>'Geração e Composição do RSU'!C41</f>
        <v>34</v>
      </c>
      <c r="U37">
        <f>'Geração e Composição do RSU'!D41</f>
        <v>0</v>
      </c>
      <c r="V37">
        <f>'Geração e Composição do RSU'!E41</f>
        <v>0</v>
      </c>
      <c r="W37">
        <f>'Geração e Composição do RSU'!F41</f>
        <v>0</v>
      </c>
      <c r="X37">
        <f>'Geração e Composição do RSU'!G41</f>
        <v>0</v>
      </c>
      <c r="Y37" s="755">
        <f>'Geração e Composição do RSU'!H41</f>
        <v>0</v>
      </c>
      <c r="Z37" s="606">
        <f>'Geração e Composição do RSU'!X41</f>
        <v>0</v>
      </c>
      <c r="AA37" s="755">
        <f>'Geração e Composição do RSU'!J41</f>
        <v>0</v>
      </c>
      <c r="AB37" s="606">
        <f>'Geração e Composição do RSU'!Y41</f>
        <v>0</v>
      </c>
      <c r="AC37" s="755">
        <f>'Geração e Composição do RSU'!L41</f>
        <v>0</v>
      </c>
      <c r="AD37" s="606">
        <f>'Geração e Composição do RSU'!Z41</f>
        <v>0</v>
      </c>
      <c r="AE37" s="755">
        <f>'Geração e Composição do RSU'!N41</f>
        <v>0</v>
      </c>
      <c r="AF37" s="606">
        <f>'Geração e Composição do RSU'!AA41</f>
        <v>0</v>
      </c>
      <c r="AG37" s="755">
        <f>'Geração e Composição do RSU'!P41</f>
        <v>0</v>
      </c>
      <c r="AH37" s="606">
        <f>'Geração e Composição do RSU'!AB41</f>
        <v>0</v>
      </c>
      <c r="AI37" s="755">
        <f>'Geração e Composição do RSU'!R41</f>
        <v>0</v>
      </c>
      <c r="AJ37" s="606">
        <f>'Geração e Composição do RSU'!AC41</f>
        <v>0</v>
      </c>
      <c r="AK37" s="755">
        <f>'Geração e Composição do RSU'!T41</f>
        <v>0</v>
      </c>
      <c r="AL37" s="766">
        <v>0</v>
      </c>
    </row>
    <row r="38" spans="1:38" x14ac:dyDescent="0.25">
      <c r="A38" s="747">
        <v>2005</v>
      </c>
      <c r="B38" s="747">
        <f>'Disposição Final'!B44</f>
        <v>35</v>
      </c>
      <c r="C38" s="595">
        <f>'Geração e Composição do RSU'!F42*D38*'Geração e Composição do RSU'!G42</f>
        <v>0</v>
      </c>
      <c r="D38" s="744">
        <f>'Disposição Final'!C44</f>
        <v>0</v>
      </c>
      <c r="E38" s="752">
        <f>'Geração e Composição do RSU'!F42*F38*'Geração e Composição do RSU'!G42</f>
        <v>0</v>
      </c>
      <c r="F38" s="744">
        <f>'Disposição Final'!E44</f>
        <v>0</v>
      </c>
      <c r="G38" s="595">
        <f>'Geração e Composição do RSU'!F42*H38*'Geração e Composição do RSU'!G42</f>
        <v>0</v>
      </c>
      <c r="H38" s="744">
        <f>'Disposição Final'!G44</f>
        <v>0</v>
      </c>
      <c r="I38" s="595">
        <f>'Geração e Composição do RSU'!F42*J38*'Geração e Composição do RSU'!G42</f>
        <v>0</v>
      </c>
      <c r="J38" s="744">
        <f>'Disposição Final'!I44</f>
        <v>0</v>
      </c>
      <c r="K38" s="595">
        <f>'Geração e Composição do RSU'!F42*L38*'Geração e Composição do RSU'!G42</f>
        <v>0</v>
      </c>
      <c r="L38" s="744">
        <f>'Disposição Final'!K44</f>
        <v>0</v>
      </c>
      <c r="N38" s="747">
        <f>'Metano Emitido e Recuperado'!B41</f>
        <v>35</v>
      </c>
      <c r="O38">
        <f>Results!AB50</f>
        <v>0</v>
      </c>
      <c r="P38" s="761" t="str">
        <f>'Metano Emitido e Recuperado'!G41</f>
        <v/>
      </c>
      <c r="Q38" s="757" t="str">
        <f t="shared" si="0"/>
        <v/>
      </c>
      <c r="R38" s="754" t="str">
        <f t="shared" si="1"/>
        <v/>
      </c>
      <c r="T38">
        <f>'Geração e Composição do RSU'!C42</f>
        <v>35</v>
      </c>
      <c r="U38">
        <f>'Geração e Composição do RSU'!D42</f>
        <v>0</v>
      </c>
      <c r="V38">
        <f>'Geração e Composição do RSU'!E42</f>
        <v>0</v>
      </c>
      <c r="W38">
        <f>'Geração e Composição do RSU'!F42</f>
        <v>0</v>
      </c>
      <c r="X38">
        <f>'Geração e Composição do RSU'!G42</f>
        <v>0</v>
      </c>
      <c r="Y38" s="755">
        <f>'Geração e Composição do RSU'!H42</f>
        <v>0</v>
      </c>
      <c r="Z38" s="606">
        <f>'Geração e Composição do RSU'!X42</f>
        <v>0</v>
      </c>
      <c r="AA38" s="755">
        <f>'Geração e Composição do RSU'!J42</f>
        <v>0</v>
      </c>
      <c r="AB38" s="606">
        <f>'Geração e Composição do RSU'!Y42</f>
        <v>0</v>
      </c>
      <c r="AC38" s="755">
        <f>'Geração e Composição do RSU'!L42</f>
        <v>0</v>
      </c>
      <c r="AD38" s="606">
        <f>'Geração e Composição do RSU'!Z42</f>
        <v>0</v>
      </c>
      <c r="AE38" s="755">
        <f>'Geração e Composição do RSU'!N42</f>
        <v>0</v>
      </c>
      <c r="AF38" s="606">
        <f>'Geração e Composição do RSU'!AA42</f>
        <v>0</v>
      </c>
      <c r="AG38" s="755">
        <f>'Geração e Composição do RSU'!P42</f>
        <v>0</v>
      </c>
      <c r="AH38" s="606">
        <f>'Geração e Composição do RSU'!AB42</f>
        <v>0</v>
      </c>
      <c r="AI38" s="755">
        <f>'Geração e Composição do RSU'!R42</f>
        <v>0</v>
      </c>
      <c r="AJ38" s="606">
        <f>'Geração e Composição do RSU'!AC42</f>
        <v>0</v>
      </c>
      <c r="AK38" s="755">
        <f>'Geração e Composição do RSU'!T42</f>
        <v>0</v>
      </c>
      <c r="AL38" s="766">
        <v>0</v>
      </c>
    </row>
    <row r="39" spans="1:38" x14ac:dyDescent="0.25">
      <c r="A39" s="747">
        <v>2006</v>
      </c>
      <c r="B39" s="747">
        <f>'Disposição Final'!B45</f>
        <v>36</v>
      </c>
      <c r="C39" s="595">
        <f>'Geração e Composição do RSU'!F43*D39*'Geração e Composição do RSU'!G43</f>
        <v>0</v>
      </c>
      <c r="D39" s="744">
        <f>'Disposição Final'!C45</f>
        <v>0</v>
      </c>
      <c r="E39" s="752">
        <f>'Geração e Composição do RSU'!F43*F39*'Geração e Composição do RSU'!G43</f>
        <v>0</v>
      </c>
      <c r="F39" s="744">
        <f>'Disposição Final'!E45</f>
        <v>0</v>
      </c>
      <c r="G39" s="595">
        <f>'Geração e Composição do RSU'!F43*H39*'Geração e Composição do RSU'!G43</f>
        <v>0</v>
      </c>
      <c r="H39" s="744">
        <f>'Disposição Final'!G45</f>
        <v>0</v>
      </c>
      <c r="I39" s="595">
        <f>'Geração e Composição do RSU'!F43*J39*'Geração e Composição do RSU'!G43</f>
        <v>0</v>
      </c>
      <c r="J39" s="744">
        <f>'Disposição Final'!I45</f>
        <v>0</v>
      </c>
      <c r="K39" s="595">
        <f>'Geração e Composição do RSU'!F43*L39*'Geração e Composição do RSU'!G43</f>
        <v>0</v>
      </c>
      <c r="L39" s="744">
        <f>'Disposição Final'!K45</f>
        <v>0</v>
      </c>
      <c r="N39" s="747">
        <f>'Metano Emitido e Recuperado'!B42</f>
        <v>36</v>
      </c>
      <c r="O39">
        <f>Results!AB51</f>
        <v>0</v>
      </c>
      <c r="P39" s="761" t="str">
        <f>'Metano Emitido e Recuperado'!G42</f>
        <v/>
      </c>
      <c r="Q39" s="757" t="str">
        <f t="shared" si="0"/>
        <v/>
      </c>
      <c r="R39" s="754" t="str">
        <f t="shared" si="1"/>
        <v/>
      </c>
      <c r="T39">
        <f>'Geração e Composição do RSU'!C43</f>
        <v>36</v>
      </c>
      <c r="U39">
        <f>'Geração e Composição do RSU'!D43</f>
        <v>0</v>
      </c>
      <c r="V39">
        <f>'Geração e Composição do RSU'!E43</f>
        <v>0</v>
      </c>
      <c r="W39">
        <f>'Geração e Composição do RSU'!F43</f>
        <v>0</v>
      </c>
      <c r="X39">
        <f>'Geração e Composição do RSU'!G43</f>
        <v>0</v>
      </c>
      <c r="Y39" s="755">
        <f>'Geração e Composição do RSU'!H43</f>
        <v>0</v>
      </c>
      <c r="Z39" s="606">
        <f>'Geração e Composição do RSU'!X43</f>
        <v>0</v>
      </c>
      <c r="AA39" s="755">
        <f>'Geração e Composição do RSU'!J43</f>
        <v>0</v>
      </c>
      <c r="AB39" s="606">
        <f>'Geração e Composição do RSU'!Y43</f>
        <v>0</v>
      </c>
      <c r="AC39" s="755">
        <f>'Geração e Composição do RSU'!L43</f>
        <v>0</v>
      </c>
      <c r="AD39" s="606">
        <f>'Geração e Composição do RSU'!Z43</f>
        <v>0</v>
      </c>
      <c r="AE39" s="755">
        <f>'Geração e Composição do RSU'!N43</f>
        <v>0</v>
      </c>
      <c r="AF39" s="606">
        <f>'Geração e Composição do RSU'!AA43</f>
        <v>0</v>
      </c>
      <c r="AG39" s="755">
        <f>'Geração e Composição do RSU'!P43</f>
        <v>0</v>
      </c>
      <c r="AH39" s="606">
        <f>'Geração e Composição do RSU'!AB43</f>
        <v>0</v>
      </c>
      <c r="AI39" s="755">
        <f>'Geração e Composição do RSU'!R43</f>
        <v>0</v>
      </c>
      <c r="AJ39" s="606">
        <f>'Geração e Composição do RSU'!AC43</f>
        <v>0</v>
      </c>
      <c r="AK39" s="755">
        <f>'Geração e Composição do RSU'!T43</f>
        <v>0</v>
      </c>
      <c r="AL39" s="766">
        <v>0</v>
      </c>
    </row>
    <row r="40" spans="1:38" x14ac:dyDescent="0.25">
      <c r="A40" s="747">
        <v>2007</v>
      </c>
      <c r="B40" s="747">
        <f>'Disposição Final'!B46</f>
        <v>37</v>
      </c>
      <c r="C40" s="595">
        <f>'Geração e Composição do RSU'!F44*D40*'Geração e Composição do RSU'!G44</f>
        <v>0</v>
      </c>
      <c r="D40" s="744">
        <f>'Disposição Final'!C46</f>
        <v>0</v>
      </c>
      <c r="E40" s="752">
        <f>'Geração e Composição do RSU'!F44*F40*'Geração e Composição do RSU'!G44</f>
        <v>0</v>
      </c>
      <c r="F40" s="744">
        <f>'Disposição Final'!E46</f>
        <v>0</v>
      </c>
      <c r="G40" s="595">
        <f>'Geração e Composição do RSU'!F44*H40*'Geração e Composição do RSU'!G44</f>
        <v>0</v>
      </c>
      <c r="H40" s="744">
        <f>'Disposição Final'!G46</f>
        <v>0</v>
      </c>
      <c r="I40" s="595">
        <f>'Geração e Composição do RSU'!F44*J40*'Geração e Composição do RSU'!G44</f>
        <v>0</v>
      </c>
      <c r="J40" s="744">
        <f>'Disposição Final'!I46</f>
        <v>0</v>
      </c>
      <c r="K40" s="595">
        <f>'Geração e Composição do RSU'!F44*L40*'Geração e Composição do RSU'!G44</f>
        <v>0</v>
      </c>
      <c r="L40" s="744">
        <f>'Disposição Final'!K46</f>
        <v>0</v>
      </c>
      <c r="N40" s="747">
        <f>'Metano Emitido e Recuperado'!B43</f>
        <v>37</v>
      </c>
      <c r="O40">
        <f>Results!AB52</f>
        <v>0</v>
      </c>
      <c r="P40" s="761" t="str">
        <f>'Metano Emitido e Recuperado'!G43</f>
        <v/>
      </c>
      <c r="Q40" s="757" t="str">
        <f t="shared" si="0"/>
        <v/>
      </c>
      <c r="R40" s="754" t="str">
        <f t="shared" si="1"/>
        <v/>
      </c>
      <c r="T40">
        <f>'Geração e Composição do RSU'!C44</f>
        <v>37</v>
      </c>
      <c r="U40">
        <f>'Geração e Composição do RSU'!D44</f>
        <v>0</v>
      </c>
      <c r="V40">
        <f>'Geração e Composição do RSU'!E44</f>
        <v>0</v>
      </c>
      <c r="W40">
        <f>'Geração e Composição do RSU'!F44</f>
        <v>0</v>
      </c>
      <c r="X40">
        <f>'Geração e Composição do RSU'!G44</f>
        <v>0</v>
      </c>
      <c r="Y40" s="755">
        <f>'Geração e Composição do RSU'!H44</f>
        <v>0</v>
      </c>
      <c r="Z40" s="606">
        <f>'Geração e Composição do RSU'!X44</f>
        <v>0</v>
      </c>
      <c r="AA40" s="755">
        <f>'Geração e Composição do RSU'!J44</f>
        <v>0</v>
      </c>
      <c r="AB40" s="606">
        <f>'Geração e Composição do RSU'!Y44</f>
        <v>0</v>
      </c>
      <c r="AC40" s="755">
        <f>'Geração e Composição do RSU'!L44</f>
        <v>0</v>
      </c>
      <c r="AD40" s="606">
        <f>'Geração e Composição do RSU'!Z44</f>
        <v>0</v>
      </c>
      <c r="AE40" s="755">
        <f>'Geração e Composição do RSU'!N44</f>
        <v>0</v>
      </c>
      <c r="AF40" s="606">
        <f>'Geração e Composição do RSU'!AA44</f>
        <v>0</v>
      </c>
      <c r="AG40" s="755">
        <f>'Geração e Composição do RSU'!P44</f>
        <v>0</v>
      </c>
      <c r="AH40" s="606">
        <f>'Geração e Composição do RSU'!AB44</f>
        <v>0</v>
      </c>
      <c r="AI40" s="755">
        <f>'Geração e Composição do RSU'!R44</f>
        <v>0</v>
      </c>
      <c r="AJ40" s="606">
        <f>'Geração e Composição do RSU'!AC44</f>
        <v>0</v>
      </c>
      <c r="AK40" s="755">
        <f>'Geração e Composição do RSU'!T44</f>
        <v>0</v>
      </c>
      <c r="AL40" s="766">
        <v>0</v>
      </c>
    </row>
    <row r="41" spans="1:38" x14ac:dyDescent="0.25">
      <c r="A41" s="747">
        <v>2008</v>
      </c>
      <c r="B41" s="747">
        <f>'Disposição Final'!B47</f>
        <v>38</v>
      </c>
      <c r="C41" s="595">
        <f>'Geração e Composição do RSU'!F45*D41*'Geração e Composição do RSU'!G45</f>
        <v>0</v>
      </c>
      <c r="D41" s="744">
        <f>'Disposição Final'!C47</f>
        <v>0</v>
      </c>
      <c r="E41" s="752">
        <f>'Geração e Composição do RSU'!F45*F41*'Geração e Composição do RSU'!G45</f>
        <v>0</v>
      </c>
      <c r="F41" s="744">
        <f>'Disposição Final'!E47</f>
        <v>0</v>
      </c>
      <c r="G41" s="595">
        <f>'Geração e Composição do RSU'!F45*H41*'Geração e Composição do RSU'!G45</f>
        <v>0</v>
      </c>
      <c r="H41" s="744">
        <f>'Disposição Final'!G47</f>
        <v>0</v>
      </c>
      <c r="I41" s="595">
        <f>'Geração e Composição do RSU'!F45*J41*'Geração e Composição do RSU'!G45</f>
        <v>0</v>
      </c>
      <c r="J41" s="744">
        <f>'Disposição Final'!I47</f>
        <v>0</v>
      </c>
      <c r="K41" s="595">
        <f>'Geração e Composição do RSU'!F45*L41*'Geração e Composição do RSU'!G45</f>
        <v>0</v>
      </c>
      <c r="L41" s="744">
        <f>'Disposição Final'!K47</f>
        <v>0</v>
      </c>
      <c r="N41" s="747">
        <f>'Metano Emitido e Recuperado'!B44</f>
        <v>38</v>
      </c>
      <c r="O41">
        <f>Results!AB53</f>
        <v>0</v>
      </c>
      <c r="P41" s="761" t="str">
        <f>'Metano Emitido e Recuperado'!G44</f>
        <v/>
      </c>
      <c r="Q41" s="757" t="str">
        <f t="shared" si="0"/>
        <v/>
      </c>
      <c r="R41" s="754" t="str">
        <f t="shared" si="1"/>
        <v/>
      </c>
      <c r="T41">
        <f>'Geração e Composição do RSU'!C45</f>
        <v>38</v>
      </c>
      <c r="U41">
        <f>'Geração e Composição do RSU'!D45</f>
        <v>0</v>
      </c>
      <c r="V41">
        <f>'Geração e Composição do RSU'!E45</f>
        <v>0</v>
      </c>
      <c r="W41">
        <f>'Geração e Composição do RSU'!F45</f>
        <v>0</v>
      </c>
      <c r="X41">
        <f>'Geração e Composição do RSU'!G45</f>
        <v>0</v>
      </c>
      <c r="Y41" s="755">
        <f>'Geração e Composição do RSU'!H45</f>
        <v>0</v>
      </c>
      <c r="Z41" s="606">
        <f>'Geração e Composição do RSU'!X45</f>
        <v>0</v>
      </c>
      <c r="AA41" s="755">
        <f>'Geração e Composição do RSU'!J45</f>
        <v>0</v>
      </c>
      <c r="AB41" s="606">
        <f>'Geração e Composição do RSU'!Y45</f>
        <v>0</v>
      </c>
      <c r="AC41" s="755">
        <f>'Geração e Composição do RSU'!L45</f>
        <v>0</v>
      </c>
      <c r="AD41" s="606">
        <f>'Geração e Composição do RSU'!Z45</f>
        <v>0</v>
      </c>
      <c r="AE41" s="755">
        <f>'Geração e Composição do RSU'!N45</f>
        <v>0</v>
      </c>
      <c r="AF41" s="606">
        <f>'Geração e Composição do RSU'!AA45</f>
        <v>0</v>
      </c>
      <c r="AG41" s="755">
        <f>'Geração e Composição do RSU'!P45</f>
        <v>0</v>
      </c>
      <c r="AH41" s="606">
        <f>'Geração e Composição do RSU'!AB45</f>
        <v>0</v>
      </c>
      <c r="AI41" s="755">
        <f>'Geração e Composição do RSU'!R45</f>
        <v>0</v>
      </c>
      <c r="AJ41" s="606">
        <f>'Geração e Composição do RSU'!AC45</f>
        <v>0</v>
      </c>
      <c r="AK41" s="755">
        <f>'Geração e Composição do RSU'!T45</f>
        <v>0</v>
      </c>
      <c r="AL41" s="766">
        <v>0</v>
      </c>
    </row>
    <row r="42" spans="1:38" x14ac:dyDescent="0.25">
      <c r="A42" s="747">
        <v>2009</v>
      </c>
      <c r="B42" s="747">
        <f>'Disposição Final'!B48</f>
        <v>39</v>
      </c>
      <c r="C42" s="595">
        <f>'Geração e Composição do RSU'!F46*D42*'Geração e Composição do RSU'!G46</f>
        <v>0</v>
      </c>
      <c r="D42" s="744">
        <f>'Disposição Final'!C48</f>
        <v>0</v>
      </c>
      <c r="E42" s="752">
        <f>'Geração e Composição do RSU'!F46*F42*'Geração e Composição do RSU'!G46</f>
        <v>0</v>
      </c>
      <c r="F42" s="744">
        <f>'Disposição Final'!E48</f>
        <v>0</v>
      </c>
      <c r="G42" s="595">
        <f>'Geração e Composição do RSU'!F46*H42*'Geração e Composição do RSU'!G46</f>
        <v>0</v>
      </c>
      <c r="H42" s="744">
        <f>'Disposição Final'!G48</f>
        <v>0</v>
      </c>
      <c r="I42" s="595">
        <f>'Geração e Composição do RSU'!F46*J42*'Geração e Composição do RSU'!G46</f>
        <v>0</v>
      </c>
      <c r="J42" s="744">
        <f>'Disposição Final'!I48</f>
        <v>0</v>
      </c>
      <c r="K42" s="595">
        <f>'Geração e Composição do RSU'!F46*L42*'Geração e Composição do RSU'!G46</f>
        <v>0</v>
      </c>
      <c r="L42" s="744">
        <f>'Disposição Final'!K48</f>
        <v>0</v>
      </c>
      <c r="N42" s="747">
        <f>'Metano Emitido e Recuperado'!B45</f>
        <v>39</v>
      </c>
      <c r="O42">
        <f>Results!AB54</f>
        <v>0</v>
      </c>
      <c r="P42" s="761" t="str">
        <f>'Metano Emitido e Recuperado'!G45</f>
        <v/>
      </c>
      <c r="Q42" s="757" t="str">
        <f t="shared" si="0"/>
        <v/>
      </c>
      <c r="R42" s="754" t="str">
        <f t="shared" si="1"/>
        <v/>
      </c>
      <c r="T42">
        <f>'Geração e Composição do RSU'!C46</f>
        <v>39</v>
      </c>
      <c r="U42">
        <f>'Geração e Composição do RSU'!D46</f>
        <v>0</v>
      </c>
      <c r="V42">
        <f>'Geração e Composição do RSU'!E46</f>
        <v>0</v>
      </c>
      <c r="W42">
        <f>'Geração e Composição do RSU'!F46</f>
        <v>0</v>
      </c>
      <c r="X42">
        <f>'Geração e Composição do RSU'!G46</f>
        <v>0</v>
      </c>
      <c r="Y42" s="755">
        <f>'Geração e Composição do RSU'!H46</f>
        <v>0</v>
      </c>
      <c r="Z42" s="606">
        <f>'Geração e Composição do RSU'!X46</f>
        <v>0</v>
      </c>
      <c r="AA42" s="755">
        <f>'Geração e Composição do RSU'!J46</f>
        <v>0</v>
      </c>
      <c r="AB42" s="606">
        <f>'Geração e Composição do RSU'!Y46</f>
        <v>0</v>
      </c>
      <c r="AC42" s="755">
        <f>'Geração e Composição do RSU'!L46</f>
        <v>0</v>
      </c>
      <c r="AD42" s="606">
        <f>'Geração e Composição do RSU'!Z46</f>
        <v>0</v>
      </c>
      <c r="AE42" s="755">
        <f>'Geração e Composição do RSU'!N46</f>
        <v>0</v>
      </c>
      <c r="AF42" s="606">
        <f>'Geração e Composição do RSU'!AA46</f>
        <v>0</v>
      </c>
      <c r="AG42" s="755">
        <f>'Geração e Composição do RSU'!P46</f>
        <v>0</v>
      </c>
      <c r="AH42" s="606">
        <f>'Geração e Composição do RSU'!AB46</f>
        <v>0</v>
      </c>
      <c r="AI42" s="755">
        <f>'Geração e Composição do RSU'!R46</f>
        <v>0</v>
      </c>
      <c r="AJ42" s="606">
        <f>'Geração e Composição do RSU'!AC46</f>
        <v>0</v>
      </c>
      <c r="AK42" s="755">
        <f>'Geração e Composição do RSU'!T46</f>
        <v>0</v>
      </c>
      <c r="AL42" s="766">
        <v>0</v>
      </c>
    </row>
    <row r="43" spans="1:38" x14ac:dyDescent="0.25">
      <c r="A43" s="747">
        <v>2010</v>
      </c>
      <c r="B43" s="747">
        <f>'Disposição Final'!B49</f>
        <v>40</v>
      </c>
      <c r="C43" s="595">
        <f>'Geração e Composição do RSU'!F47*D43*'Geração e Composição do RSU'!G47</f>
        <v>0</v>
      </c>
      <c r="D43" s="744">
        <f>'Disposição Final'!C49</f>
        <v>0</v>
      </c>
      <c r="E43" s="752">
        <f>'Geração e Composição do RSU'!F47*F43*'Geração e Composição do RSU'!G47</f>
        <v>0</v>
      </c>
      <c r="F43" s="744">
        <f>'Disposição Final'!E49</f>
        <v>0</v>
      </c>
      <c r="G43" s="595">
        <f>'Geração e Composição do RSU'!F47*H43*'Geração e Composição do RSU'!G47</f>
        <v>0</v>
      </c>
      <c r="H43" s="744">
        <f>'Disposição Final'!G49</f>
        <v>0</v>
      </c>
      <c r="I43" s="595">
        <f>'Geração e Composição do RSU'!F47*J43*'Geração e Composição do RSU'!G47</f>
        <v>0</v>
      </c>
      <c r="J43" s="744">
        <f>'Disposição Final'!I49</f>
        <v>0</v>
      </c>
      <c r="K43" s="595">
        <f>'Geração e Composição do RSU'!F47*L43*'Geração e Composição do RSU'!G47</f>
        <v>0</v>
      </c>
      <c r="L43" s="744">
        <f>'Disposição Final'!K49</f>
        <v>0</v>
      </c>
      <c r="N43" s="747">
        <f>'Metano Emitido e Recuperado'!B46</f>
        <v>40</v>
      </c>
      <c r="O43">
        <f>Results!AB55</f>
        <v>0</v>
      </c>
      <c r="P43" s="761" t="str">
        <f>'Metano Emitido e Recuperado'!G46</f>
        <v/>
      </c>
      <c r="Q43" s="757" t="str">
        <f t="shared" si="0"/>
        <v/>
      </c>
      <c r="R43" s="754" t="str">
        <f t="shared" si="1"/>
        <v/>
      </c>
      <c r="T43">
        <f>'Geração e Composição do RSU'!C47</f>
        <v>40</v>
      </c>
      <c r="U43">
        <f>'Geração e Composição do RSU'!D47</f>
        <v>0</v>
      </c>
      <c r="V43">
        <f>'Geração e Composição do RSU'!E47</f>
        <v>0</v>
      </c>
      <c r="W43">
        <f>'Geração e Composição do RSU'!F47</f>
        <v>0</v>
      </c>
      <c r="X43">
        <f>'Geração e Composição do RSU'!G47</f>
        <v>0</v>
      </c>
      <c r="Y43" s="755">
        <f>'Geração e Composição do RSU'!H47</f>
        <v>0</v>
      </c>
      <c r="Z43" s="606">
        <f>'Geração e Composição do RSU'!X47</f>
        <v>0</v>
      </c>
      <c r="AA43" s="755">
        <f>'Geração e Composição do RSU'!J47</f>
        <v>0</v>
      </c>
      <c r="AB43" s="606">
        <f>'Geração e Composição do RSU'!Y47</f>
        <v>0</v>
      </c>
      <c r="AC43" s="755">
        <f>'Geração e Composição do RSU'!L47</f>
        <v>0</v>
      </c>
      <c r="AD43" s="606">
        <f>'Geração e Composição do RSU'!Z47</f>
        <v>0</v>
      </c>
      <c r="AE43" s="755">
        <f>'Geração e Composição do RSU'!N47</f>
        <v>0</v>
      </c>
      <c r="AF43" s="606">
        <f>'Geração e Composição do RSU'!AA47</f>
        <v>0</v>
      </c>
      <c r="AG43" s="755">
        <f>'Geração e Composição do RSU'!P47</f>
        <v>0</v>
      </c>
      <c r="AH43" s="606">
        <f>'Geração e Composição do RSU'!AB47</f>
        <v>0</v>
      </c>
      <c r="AI43" s="755">
        <f>'Geração e Composição do RSU'!R47</f>
        <v>0</v>
      </c>
      <c r="AJ43" s="606">
        <f>'Geração e Composição do RSU'!AC47</f>
        <v>0</v>
      </c>
      <c r="AK43" s="755">
        <f>'Geração e Composição do RSU'!T47</f>
        <v>0</v>
      </c>
      <c r="AL43" s="766">
        <v>0</v>
      </c>
    </row>
    <row r="44" spans="1:38" x14ac:dyDescent="0.25">
      <c r="A44" s="747">
        <v>2011</v>
      </c>
      <c r="B44" s="747">
        <f>'Disposição Final'!B50</f>
        <v>41</v>
      </c>
      <c r="C44" s="595">
        <f>'Geração e Composição do RSU'!F48*D44*'Geração e Composição do RSU'!G48</f>
        <v>0</v>
      </c>
      <c r="D44" s="744">
        <f>'Disposição Final'!C50</f>
        <v>0</v>
      </c>
      <c r="E44" s="752">
        <f>'Geração e Composição do RSU'!F48*F44*'Geração e Composição do RSU'!G48</f>
        <v>0</v>
      </c>
      <c r="F44" s="744">
        <f>'Disposição Final'!E50</f>
        <v>0</v>
      </c>
      <c r="G44" s="595">
        <f>'Geração e Composição do RSU'!F48*H44*'Geração e Composição do RSU'!G48</f>
        <v>0</v>
      </c>
      <c r="H44" s="744">
        <f>'Disposição Final'!G50</f>
        <v>0</v>
      </c>
      <c r="I44" s="595">
        <f>'Geração e Composição do RSU'!F48*J44*'Geração e Composição do RSU'!G48</f>
        <v>0</v>
      </c>
      <c r="J44" s="744">
        <f>'Disposição Final'!I50</f>
        <v>0</v>
      </c>
      <c r="K44" s="595">
        <f>'Geração e Composição do RSU'!F48*L44*'Geração e Composição do RSU'!G48</f>
        <v>0</v>
      </c>
      <c r="L44" s="744">
        <f>'Disposição Final'!K50</f>
        <v>0</v>
      </c>
      <c r="N44" s="747">
        <f>'Metano Emitido e Recuperado'!B47</f>
        <v>41</v>
      </c>
      <c r="O44">
        <f>Results!AB56</f>
        <v>0</v>
      </c>
      <c r="P44" s="761" t="str">
        <f>'Metano Emitido e Recuperado'!G47</f>
        <v/>
      </c>
      <c r="Q44" s="757" t="str">
        <f t="shared" si="0"/>
        <v/>
      </c>
      <c r="R44" s="754" t="str">
        <f t="shared" si="1"/>
        <v/>
      </c>
      <c r="T44">
        <f>'Geração e Composição do RSU'!C48</f>
        <v>41</v>
      </c>
      <c r="U44">
        <f>'Geração e Composição do RSU'!D48</f>
        <v>0</v>
      </c>
      <c r="V44">
        <f>'Geração e Composição do RSU'!E48</f>
        <v>0</v>
      </c>
      <c r="W44">
        <f>'Geração e Composição do RSU'!F48</f>
        <v>0</v>
      </c>
      <c r="X44">
        <f>'Geração e Composição do RSU'!G48</f>
        <v>0</v>
      </c>
      <c r="Y44" s="755">
        <f>'Geração e Composição do RSU'!H48</f>
        <v>0</v>
      </c>
      <c r="Z44" s="606">
        <f>'Geração e Composição do RSU'!X48</f>
        <v>0</v>
      </c>
      <c r="AA44" s="755">
        <f>'Geração e Composição do RSU'!J48</f>
        <v>0</v>
      </c>
      <c r="AB44" s="606">
        <f>'Geração e Composição do RSU'!Y48</f>
        <v>0</v>
      </c>
      <c r="AC44" s="755">
        <f>'Geração e Composição do RSU'!L48</f>
        <v>0</v>
      </c>
      <c r="AD44" s="606">
        <f>'Geração e Composição do RSU'!Z48</f>
        <v>0</v>
      </c>
      <c r="AE44" s="755">
        <f>'Geração e Composição do RSU'!N48</f>
        <v>0</v>
      </c>
      <c r="AF44" s="606">
        <f>'Geração e Composição do RSU'!AA48</f>
        <v>0</v>
      </c>
      <c r="AG44" s="755">
        <f>'Geração e Composição do RSU'!P48</f>
        <v>0</v>
      </c>
      <c r="AH44" s="606">
        <f>'Geração e Composição do RSU'!AB48</f>
        <v>0</v>
      </c>
      <c r="AI44" s="755">
        <f>'Geração e Composição do RSU'!R48</f>
        <v>0</v>
      </c>
      <c r="AJ44" s="606">
        <f>'Geração e Composição do RSU'!AC48</f>
        <v>0</v>
      </c>
      <c r="AK44" s="755">
        <f>'Geração e Composição do RSU'!T48</f>
        <v>0</v>
      </c>
      <c r="AL44" s="766">
        <v>0</v>
      </c>
    </row>
    <row r="45" spans="1:38" x14ac:dyDescent="0.25">
      <c r="A45" s="747">
        <v>2012</v>
      </c>
      <c r="B45" s="747">
        <f>'Disposição Final'!B51</f>
        <v>42</v>
      </c>
      <c r="C45" s="595">
        <f>'Geração e Composição do RSU'!F49*D45*'Geração e Composição do RSU'!G49</f>
        <v>0</v>
      </c>
      <c r="D45" s="744">
        <f>'Disposição Final'!C51</f>
        <v>0</v>
      </c>
      <c r="E45" s="752">
        <f>'Geração e Composição do RSU'!F49*F45*'Geração e Composição do RSU'!G49</f>
        <v>0</v>
      </c>
      <c r="F45" s="744">
        <f>'Disposição Final'!E51</f>
        <v>0</v>
      </c>
      <c r="G45" s="595">
        <f>'Geração e Composição do RSU'!F49*H45*'Geração e Composição do RSU'!G49</f>
        <v>0</v>
      </c>
      <c r="H45" s="744">
        <f>'Disposição Final'!G51</f>
        <v>0</v>
      </c>
      <c r="I45" s="595">
        <f>'Geração e Composição do RSU'!F49*J45*'Geração e Composição do RSU'!G49</f>
        <v>0</v>
      </c>
      <c r="J45" s="744">
        <f>'Disposição Final'!I51</f>
        <v>0</v>
      </c>
      <c r="K45" s="595">
        <f>'Geração e Composição do RSU'!F49*L45*'Geração e Composição do RSU'!G49</f>
        <v>0</v>
      </c>
      <c r="L45" s="744">
        <f>'Disposição Final'!K51</f>
        <v>0</v>
      </c>
      <c r="N45" s="747">
        <f>'Metano Emitido e Recuperado'!B48</f>
        <v>42</v>
      </c>
      <c r="O45">
        <f>Results!AB57</f>
        <v>0</v>
      </c>
      <c r="P45" s="761" t="str">
        <f>'Metano Emitido e Recuperado'!G48</f>
        <v/>
      </c>
      <c r="Q45" s="757" t="str">
        <f t="shared" si="0"/>
        <v/>
      </c>
      <c r="R45" s="754" t="str">
        <f t="shared" si="1"/>
        <v/>
      </c>
      <c r="T45">
        <f>'Geração e Composição do RSU'!C49</f>
        <v>42</v>
      </c>
      <c r="U45">
        <f>'Geração e Composição do RSU'!D49</f>
        <v>0</v>
      </c>
      <c r="V45">
        <f>'Geração e Composição do RSU'!E49</f>
        <v>0</v>
      </c>
      <c r="W45">
        <f>'Geração e Composição do RSU'!F49</f>
        <v>0</v>
      </c>
      <c r="X45">
        <f>'Geração e Composição do RSU'!G49</f>
        <v>0</v>
      </c>
      <c r="Y45" s="755">
        <f>'Geração e Composição do RSU'!H49</f>
        <v>0</v>
      </c>
      <c r="Z45" s="606">
        <f>'Geração e Composição do RSU'!X49</f>
        <v>0</v>
      </c>
      <c r="AA45" s="755">
        <f>'Geração e Composição do RSU'!J49</f>
        <v>0</v>
      </c>
      <c r="AB45" s="606">
        <f>'Geração e Composição do RSU'!Y49</f>
        <v>0</v>
      </c>
      <c r="AC45" s="755">
        <f>'Geração e Composição do RSU'!L49</f>
        <v>0</v>
      </c>
      <c r="AD45" s="606">
        <f>'Geração e Composição do RSU'!Z49</f>
        <v>0</v>
      </c>
      <c r="AE45" s="755">
        <f>'Geração e Composição do RSU'!N49</f>
        <v>0</v>
      </c>
      <c r="AF45" s="606">
        <f>'Geração e Composição do RSU'!AA49</f>
        <v>0</v>
      </c>
      <c r="AG45" s="755">
        <f>'Geração e Composição do RSU'!P49</f>
        <v>0</v>
      </c>
      <c r="AH45" s="606">
        <f>'Geração e Composição do RSU'!AB49</f>
        <v>0</v>
      </c>
      <c r="AI45" s="755">
        <f>'Geração e Composição do RSU'!R49</f>
        <v>0</v>
      </c>
      <c r="AJ45" s="606">
        <f>'Geração e Composição do RSU'!AC49</f>
        <v>0</v>
      </c>
      <c r="AK45" s="755">
        <f>'Geração e Composição do RSU'!T49</f>
        <v>0</v>
      </c>
      <c r="AL45" s="766">
        <v>0</v>
      </c>
    </row>
    <row r="46" spans="1:38" x14ac:dyDescent="0.25">
      <c r="A46" s="747">
        <v>2013</v>
      </c>
      <c r="B46" s="747">
        <f>'Disposição Final'!B52</f>
        <v>43</v>
      </c>
      <c r="C46" s="595">
        <f>'Geração e Composição do RSU'!F50*D46*'Geração e Composição do RSU'!G50</f>
        <v>0</v>
      </c>
      <c r="D46" s="744">
        <f>'Disposição Final'!C52</f>
        <v>0</v>
      </c>
      <c r="E46" s="752">
        <f>'Geração e Composição do RSU'!F50*F46*'Geração e Composição do RSU'!G50</f>
        <v>0</v>
      </c>
      <c r="F46" s="744">
        <f>'Disposição Final'!E52</f>
        <v>0</v>
      </c>
      <c r="G46" s="595">
        <f>'Geração e Composição do RSU'!F50*H46*'Geração e Composição do RSU'!G50</f>
        <v>0</v>
      </c>
      <c r="H46" s="744">
        <f>'Disposição Final'!G52</f>
        <v>0</v>
      </c>
      <c r="I46" s="595">
        <f>'Geração e Composição do RSU'!F50*J46*'Geração e Composição do RSU'!G50</f>
        <v>0</v>
      </c>
      <c r="J46" s="744">
        <f>'Disposição Final'!I52</f>
        <v>0</v>
      </c>
      <c r="K46" s="595">
        <f>'Geração e Composição do RSU'!F50*L46*'Geração e Composição do RSU'!G50</f>
        <v>0</v>
      </c>
      <c r="L46" s="744">
        <f>'Disposição Final'!K52</f>
        <v>0</v>
      </c>
      <c r="N46" s="747">
        <f>'Metano Emitido e Recuperado'!B49</f>
        <v>43</v>
      </c>
      <c r="O46">
        <f>Results!AB58</f>
        <v>0</v>
      </c>
      <c r="P46" s="761" t="str">
        <f>'Metano Emitido e Recuperado'!G49</f>
        <v/>
      </c>
      <c r="Q46" s="757" t="str">
        <f t="shared" si="0"/>
        <v/>
      </c>
      <c r="R46" s="754" t="str">
        <f t="shared" si="1"/>
        <v/>
      </c>
      <c r="T46">
        <f>'Geração e Composição do RSU'!C50</f>
        <v>43</v>
      </c>
      <c r="U46">
        <f>'Geração e Composição do RSU'!D50</f>
        <v>0</v>
      </c>
      <c r="V46">
        <f>'Geração e Composição do RSU'!E50</f>
        <v>0</v>
      </c>
      <c r="W46">
        <f>'Geração e Composição do RSU'!F50</f>
        <v>0</v>
      </c>
      <c r="X46">
        <f>'Geração e Composição do RSU'!G50</f>
        <v>0</v>
      </c>
      <c r="Y46" s="755">
        <f>'Geração e Composição do RSU'!H50</f>
        <v>0</v>
      </c>
      <c r="Z46" s="606">
        <f>'Geração e Composição do RSU'!X50</f>
        <v>0</v>
      </c>
      <c r="AA46" s="755">
        <f>'Geração e Composição do RSU'!J50</f>
        <v>0</v>
      </c>
      <c r="AB46" s="606">
        <f>'Geração e Composição do RSU'!Y50</f>
        <v>0</v>
      </c>
      <c r="AC46" s="755">
        <f>'Geração e Composição do RSU'!L50</f>
        <v>0</v>
      </c>
      <c r="AD46" s="606">
        <f>'Geração e Composição do RSU'!Z50</f>
        <v>0</v>
      </c>
      <c r="AE46" s="755">
        <f>'Geração e Composição do RSU'!N50</f>
        <v>0</v>
      </c>
      <c r="AF46" s="606">
        <f>'Geração e Composição do RSU'!AA50</f>
        <v>0</v>
      </c>
      <c r="AG46" s="755">
        <f>'Geração e Composição do RSU'!P50</f>
        <v>0</v>
      </c>
      <c r="AH46" s="606">
        <f>'Geração e Composição do RSU'!AB50</f>
        <v>0</v>
      </c>
      <c r="AI46" s="755">
        <f>'Geração e Composição do RSU'!R50</f>
        <v>0</v>
      </c>
      <c r="AJ46" s="606">
        <f>'Geração e Composição do RSU'!AC50</f>
        <v>0</v>
      </c>
      <c r="AK46" s="755">
        <f>'Geração e Composição do RSU'!T50</f>
        <v>0</v>
      </c>
      <c r="AL46" s="766">
        <v>0</v>
      </c>
    </row>
    <row r="47" spans="1:38" x14ac:dyDescent="0.25">
      <c r="A47" s="747">
        <v>2014</v>
      </c>
      <c r="B47" s="747">
        <f>'Disposição Final'!B53</f>
        <v>44</v>
      </c>
      <c r="C47" s="595">
        <f>'Geração e Composição do RSU'!F51*D47*'Geração e Composição do RSU'!G51</f>
        <v>0</v>
      </c>
      <c r="D47" s="744">
        <f>'Disposição Final'!C53</f>
        <v>0</v>
      </c>
      <c r="E47" s="752">
        <f>'Geração e Composição do RSU'!F51*F47*'Geração e Composição do RSU'!G51</f>
        <v>0</v>
      </c>
      <c r="F47" s="744">
        <f>'Disposição Final'!E53</f>
        <v>0</v>
      </c>
      <c r="G47" s="595">
        <f>'Geração e Composição do RSU'!F51*H47*'Geração e Composição do RSU'!G51</f>
        <v>0</v>
      </c>
      <c r="H47" s="744">
        <f>'Disposição Final'!G53</f>
        <v>0</v>
      </c>
      <c r="I47" s="595">
        <f>'Geração e Composição do RSU'!F51*J47*'Geração e Composição do RSU'!G51</f>
        <v>0</v>
      </c>
      <c r="J47" s="744">
        <f>'Disposição Final'!I53</f>
        <v>0</v>
      </c>
      <c r="K47" s="595">
        <f>'Geração e Composição do RSU'!F51*L47*'Geração e Composição do RSU'!G51</f>
        <v>0</v>
      </c>
      <c r="L47" s="744">
        <f>'Disposição Final'!K53</f>
        <v>0</v>
      </c>
      <c r="N47" s="747">
        <f>'Metano Emitido e Recuperado'!B50</f>
        <v>44</v>
      </c>
      <c r="O47">
        <f>Results!AB59</f>
        <v>0</v>
      </c>
      <c r="P47" s="761" t="str">
        <f>'Metano Emitido e Recuperado'!G50</f>
        <v/>
      </c>
      <c r="Q47" s="757" t="str">
        <f t="shared" si="0"/>
        <v/>
      </c>
      <c r="R47" s="754" t="str">
        <f t="shared" si="1"/>
        <v/>
      </c>
      <c r="T47">
        <f>'Geração e Composição do RSU'!C51</f>
        <v>44</v>
      </c>
      <c r="U47">
        <f>'Geração e Composição do RSU'!D51</f>
        <v>0</v>
      </c>
      <c r="V47">
        <f>'Geração e Composição do RSU'!E51</f>
        <v>0</v>
      </c>
      <c r="W47">
        <f>'Geração e Composição do RSU'!F51</f>
        <v>0</v>
      </c>
      <c r="X47">
        <f>'Geração e Composição do RSU'!G51</f>
        <v>0</v>
      </c>
      <c r="Y47" s="755">
        <f>'Geração e Composição do RSU'!H51</f>
        <v>0</v>
      </c>
      <c r="Z47" s="606">
        <f>'Geração e Composição do RSU'!X51</f>
        <v>0</v>
      </c>
      <c r="AA47" s="755">
        <f>'Geração e Composição do RSU'!J51</f>
        <v>0</v>
      </c>
      <c r="AB47" s="606">
        <f>'Geração e Composição do RSU'!Y51</f>
        <v>0</v>
      </c>
      <c r="AC47" s="755">
        <f>'Geração e Composição do RSU'!L51</f>
        <v>0</v>
      </c>
      <c r="AD47" s="606">
        <f>'Geração e Composição do RSU'!Z51</f>
        <v>0</v>
      </c>
      <c r="AE47" s="755">
        <f>'Geração e Composição do RSU'!N51</f>
        <v>0</v>
      </c>
      <c r="AF47" s="606">
        <f>'Geração e Composição do RSU'!AA51</f>
        <v>0</v>
      </c>
      <c r="AG47" s="755">
        <f>'Geração e Composição do RSU'!P51</f>
        <v>0</v>
      </c>
      <c r="AH47" s="606">
        <f>'Geração e Composição do RSU'!AB51</f>
        <v>0</v>
      </c>
      <c r="AI47" s="755">
        <f>'Geração e Composição do RSU'!R51</f>
        <v>0</v>
      </c>
      <c r="AJ47" s="606">
        <f>'Geração e Composição do RSU'!AC51</f>
        <v>0</v>
      </c>
      <c r="AK47" s="755">
        <f>'Geração e Composição do RSU'!T51</f>
        <v>0</v>
      </c>
      <c r="AL47" s="766">
        <v>0</v>
      </c>
    </row>
    <row r="48" spans="1:38" x14ac:dyDescent="0.25">
      <c r="A48" s="747">
        <v>2015</v>
      </c>
      <c r="B48" s="747">
        <f>'Disposição Final'!B54</f>
        <v>45</v>
      </c>
      <c r="C48" s="595">
        <f>'Geração e Composição do RSU'!F52*D48*'Geração e Composição do RSU'!G52</f>
        <v>0</v>
      </c>
      <c r="D48" s="744">
        <f>'Disposição Final'!C54</f>
        <v>0</v>
      </c>
      <c r="E48" s="752">
        <f>'Geração e Composição do RSU'!F52*F48*'Geração e Composição do RSU'!G52</f>
        <v>0</v>
      </c>
      <c r="F48" s="744">
        <f>'Disposição Final'!E54</f>
        <v>0</v>
      </c>
      <c r="G48" s="595">
        <f>'Geração e Composição do RSU'!F52*H48*'Geração e Composição do RSU'!G52</f>
        <v>0</v>
      </c>
      <c r="H48" s="744">
        <f>'Disposição Final'!G54</f>
        <v>0</v>
      </c>
      <c r="I48" s="595">
        <f>'Geração e Composição do RSU'!F52*J48*'Geração e Composição do RSU'!G52</f>
        <v>0</v>
      </c>
      <c r="J48" s="744">
        <f>'Disposição Final'!I54</f>
        <v>0</v>
      </c>
      <c r="K48" s="595">
        <f>'Geração e Composição do RSU'!F52*L48*'Geração e Composição do RSU'!G52</f>
        <v>0</v>
      </c>
      <c r="L48" s="744">
        <f>'Disposição Final'!K54</f>
        <v>0</v>
      </c>
      <c r="N48" s="747">
        <f>'Metano Emitido e Recuperado'!B51</f>
        <v>45</v>
      </c>
      <c r="O48">
        <f>Results!AB60</f>
        <v>0</v>
      </c>
      <c r="P48" s="761" t="str">
        <f>'Metano Emitido e Recuperado'!G51</f>
        <v/>
      </c>
      <c r="Q48" s="757" t="str">
        <f t="shared" si="0"/>
        <v/>
      </c>
      <c r="R48" s="754" t="str">
        <f t="shared" si="1"/>
        <v/>
      </c>
      <c r="T48">
        <f>'Geração e Composição do RSU'!C52</f>
        <v>45</v>
      </c>
      <c r="U48">
        <f>'Geração e Composição do RSU'!D52</f>
        <v>0</v>
      </c>
      <c r="V48">
        <f>'Geração e Composição do RSU'!E52</f>
        <v>0</v>
      </c>
      <c r="W48">
        <f>'Geração e Composição do RSU'!F52</f>
        <v>0</v>
      </c>
      <c r="X48">
        <f>'Geração e Composição do RSU'!G52</f>
        <v>0</v>
      </c>
      <c r="Y48" s="755">
        <f>'Geração e Composição do RSU'!H52</f>
        <v>0</v>
      </c>
      <c r="Z48" s="606">
        <f>'Geração e Composição do RSU'!X52</f>
        <v>0</v>
      </c>
      <c r="AA48" s="755">
        <f>'Geração e Composição do RSU'!J52</f>
        <v>0</v>
      </c>
      <c r="AB48" s="606">
        <f>'Geração e Composição do RSU'!Y52</f>
        <v>0</v>
      </c>
      <c r="AC48" s="755">
        <f>'Geração e Composição do RSU'!L52</f>
        <v>0</v>
      </c>
      <c r="AD48" s="606">
        <f>'Geração e Composição do RSU'!Z52</f>
        <v>0</v>
      </c>
      <c r="AE48" s="755">
        <f>'Geração e Composição do RSU'!N52</f>
        <v>0</v>
      </c>
      <c r="AF48" s="606">
        <f>'Geração e Composição do RSU'!AA52</f>
        <v>0</v>
      </c>
      <c r="AG48" s="755">
        <f>'Geração e Composição do RSU'!P52</f>
        <v>0</v>
      </c>
      <c r="AH48" s="606">
        <f>'Geração e Composição do RSU'!AB52</f>
        <v>0</v>
      </c>
      <c r="AI48" s="755">
        <f>'Geração e Composição do RSU'!R52</f>
        <v>0</v>
      </c>
      <c r="AJ48" s="606">
        <f>'Geração e Composição do RSU'!AC52</f>
        <v>0</v>
      </c>
      <c r="AK48" s="755">
        <f>'Geração e Composição do RSU'!T52</f>
        <v>0</v>
      </c>
      <c r="AL48" s="766">
        <v>0</v>
      </c>
    </row>
    <row r="49" spans="1:38" x14ac:dyDescent="0.25">
      <c r="A49" s="747">
        <v>2016</v>
      </c>
      <c r="B49" s="747">
        <f>'Disposição Final'!B55</f>
        <v>46</v>
      </c>
      <c r="C49" s="595">
        <f>'Geração e Composição do RSU'!F53*D49*'Geração e Composição do RSU'!G53</f>
        <v>0</v>
      </c>
      <c r="D49" s="744">
        <f>'Disposição Final'!C55</f>
        <v>0</v>
      </c>
      <c r="E49" s="752">
        <f>'Geração e Composição do RSU'!F53*F49*'Geração e Composição do RSU'!G53</f>
        <v>0</v>
      </c>
      <c r="F49" s="744">
        <f>'Disposição Final'!E55</f>
        <v>0</v>
      </c>
      <c r="G49" s="595">
        <f>'Geração e Composição do RSU'!F53*H49*'Geração e Composição do RSU'!G53</f>
        <v>0</v>
      </c>
      <c r="H49" s="744">
        <f>'Disposição Final'!G55</f>
        <v>0</v>
      </c>
      <c r="I49" s="595">
        <f>'Geração e Composição do RSU'!F53*J49*'Geração e Composição do RSU'!G53</f>
        <v>0</v>
      </c>
      <c r="J49" s="744">
        <f>'Disposição Final'!I55</f>
        <v>0</v>
      </c>
      <c r="K49" s="595">
        <f>'Geração e Composição do RSU'!F53*L49*'Geração e Composição do RSU'!G53</f>
        <v>0</v>
      </c>
      <c r="L49" s="744">
        <f>'Disposição Final'!K55</f>
        <v>0</v>
      </c>
      <c r="N49" s="747">
        <f>'Metano Emitido e Recuperado'!B52</f>
        <v>46</v>
      </c>
      <c r="O49">
        <f>Results!AB61</f>
        <v>0</v>
      </c>
      <c r="P49" s="761" t="str">
        <f>'Metano Emitido e Recuperado'!G52</f>
        <v/>
      </c>
      <c r="Q49" s="757" t="str">
        <f t="shared" si="0"/>
        <v/>
      </c>
      <c r="R49" s="754" t="str">
        <f t="shared" si="1"/>
        <v/>
      </c>
      <c r="T49">
        <f>'Geração e Composição do RSU'!C53</f>
        <v>46</v>
      </c>
      <c r="U49">
        <f>'Geração e Composição do RSU'!D53</f>
        <v>0</v>
      </c>
      <c r="V49">
        <f>'Geração e Composição do RSU'!E53</f>
        <v>0</v>
      </c>
      <c r="W49">
        <f>'Geração e Composição do RSU'!F53</f>
        <v>0</v>
      </c>
      <c r="X49">
        <f>'Geração e Composição do RSU'!G53</f>
        <v>0</v>
      </c>
      <c r="Y49" s="755">
        <f>'Geração e Composição do RSU'!H53</f>
        <v>0</v>
      </c>
      <c r="Z49" s="606">
        <f>'Geração e Composição do RSU'!X53</f>
        <v>0</v>
      </c>
      <c r="AA49" s="755">
        <f>'Geração e Composição do RSU'!J53</f>
        <v>0</v>
      </c>
      <c r="AB49" s="606">
        <f>'Geração e Composição do RSU'!Y53</f>
        <v>0</v>
      </c>
      <c r="AC49" s="755">
        <f>'Geração e Composição do RSU'!L53</f>
        <v>0</v>
      </c>
      <c r="AD49" s="606">
        <f>'Geração e Composição do RSU'!Z53</f>
        <v>0</v>
      </c>
      <c r="AE49" s="755">
        <f>'Geração e Composição do RSU'!N53</f>
        <v>0</v>
      </c>
      <c r="AF49" s="606">
        <f>'Geração e Composição do RSU'!AA53</f>
        <v>0</v>
      </c>
      <c r="AG49" s="755">
        <f>'Geração e Composição do RSU'!P53</f>
        <v>0</v>
      </c>
      <c r="AH49" s="606">
        <f>'Geração e Composição do RSU'!AB53</f>
        <v>0</v>
      </c>
      <c r="AI49" s="755">
        <f>'Geração e Composição do RSU'!R53</f>
        <v>0</v>
      </c>
      <c r="AJ49" s="606">
        <f>'Geração e Composição do RSU'!AC53</f>
        <v>0</v>
      </c>
      <c r="AK49" s="755">
        <f>'Geração e Composição do RSU'!T53</f>
        <v>0</v>
      </c>
      <c r="AL49" s="766">
        <v>0</v>
      </c>
    </row>
    <row r="50" spans="1:38" x14ac:dyDescent="0.25">
      <c r="A50" s="747">
        <v>2017</v>
      </c>
      <c r="B50" s="747">
        <f>'Disposição Final'!B56</f>
        <v>47</v>
      </c>
      <c r="C50" s="595">
        <f>'Geração e Composição do RSU'!F54*D50*'Geração e Composição do RSU'!G54</f>
        <v>0</v>
      </c>
      <c r="D50" s="744">
        <f>'Disposição Final'!C56</f>
        <v>0</v>
      </c>
      <c r="E50" s="752">
        <f>'Geração e Composição do RSU'!F54*F50*'Geração e Composição do RSU'!G54</f>
        <v>0</v>
      </c>
      <c r="F50" s="744">
        <f>'Disposição Final'!E56</f>
        <v>0</v>
      </c>
      <c r="G50" s="595">
        <f>'Geração e Composição do RSU'!F54*H50*'Geração e Composição do RSU'!G54</f>
        <v>0</v>
      </c>
      <c r="H50" s="744">
        <f>'Disposição Final'!G56</f>
        <v>0</v>
      </c>
      <c r="I50" s="595">
        <f>'Geração e Composição do RSU'!F54*J50*'Geração e Composição do RSU'!G54</f>
        <v>0</v>
      </c>
      <c r="J50" s="744">
        <f>'Disposição Final'!I56</f>
        <v>0</v>
      </c>
      <c r="K50" s="595">
        <f>'Geração e Composição do RSU'!F54*L50*'Geração e Composição do RSU'!G54</f>
        <v>0</v>
      </c>
      <c r="L50" s="744">
        <f>'Disposição Final'!K56</f>
        <v>0</v>
      </c>
      <c r="N50" s="747">
        <f>'Metano Emitido e Recuperado'!B53</f>
        <v>47</v>
      </c>
      <c r="O50">
        <f>Results!AB62</f>
        <v>0</v>
      </c>
      <c r="P50" s="761" t="str">
        <f>'Metano Emitido e Recuperado'!G53</f>
        <v/>
      </c>
      <c r="Q50" s="757" t="str">
        <f t="shared" si="0"/>
        <v/>
      </c>
      <c r="R50" s="754" t="str">
        <f t="shared" si="1"/>
        <v/>
      </c>
      <c r="T50">
        <f>'Geração e Composição do RSU'!C54</f>
        <v>47</v>
      </c>
      <c r="U50">
        <f>'Geração e Composição do RSU'!D54</f>
        <v>0</v>
      </c>
      <c r="V50">
        <f>'Geração e Composição do RSU'!E54</f>
        <v>0</v>
      </c>
      <c r="W50">
        <f>'Geração e Composição do RSU'!F54</f>
        <v>0</v>
      </c>
      <c r="X50">
        <f>'Geração e Composição do RSU'!G54</f>
        <v>0</v>
      </c>
      <c r="Y50" s="755">
        <f>'Geração e Composição do RSU'!H54</f>
        <v>0</v>
      </c>
      <c r="Z50" s="606">
        <f>'Geração e Composição do RSU'!X54</f>
        <v>0</v>
      </c>
      <c r="AA50" s="755">
        <f>'Geração e Composição do RSU'!J54</f>
        <v>0</v>
      </c>
      <c r="AB50" s="606">
        <f>'Geração e Composição do RSU'!Y54</f>
        <v>0</v>
      </c>
      <c r="AC50" s="755">
        <f>'Geração e Composição do RSU'!L54</f>
        <v>0</v>
      </c>
      <c r="AD50" s="606">
        <f>'Geração e Composição do RSU'!Z54</f>
        <v>0</v>
      </c>
      <c r="AE50" s="755">
        <f>'Geração e Composição do RSU'!N54</f>
        <v>0</v>
      </c>
      <c r="AF50" s="606">
        <f>'Geração e Composição do RSU'!AA54</f>
        <v>0</v>
      </c>
      <c r="AG50" s="755">
        <f>'Geração e Composição do RSU'!P54</f>
        <v>0</v>
      </c>
      <c r="AH50" s="606">
        <f>'Geração e Composição do RSU'!AB54</f>
        <v>0</v>
      </c>
      <c r="AI50" s="755">
        <f>'Geração e Composição do RSU'!R54</f>
        <v>0</v>
      </c>
      <c r="AJ50" s="606">
        <f>'Geração e Composição do RSU'!AC54</f>
        <v>0</v>
      </c>
      <c r="AK50" s="755">
        <f>'Geração e Composição do RSU'!T54</f>
        <v>0</v>
      </c>
      <c r="AL50" s="766">
        <v>0</v>
      </c>
    </row>
    <row r="51" spans="1:38" x14ac:dyDescent="0.25">
      <c r="A51" s="747">
        <v>2018</v>
      </c>
      <c r="B51" s="747">
        <f>'Disposição Final'!B57</f>
        <v>48</v>
      </c>
      <c r="C51" s="595">
        <f>'Geração e Composição do RSU'!F55*D51*'Geração e Composição do RSU'!G55</f>
        <v>0</v>
      </c>
      <c r="D51" s="744">
        <f>'Disposição Final'!C57</f>
        <v>0</v>
      </c>
      <c r="E51" s="752">
        <f>'Geração e Composição do RSU'!F55*F51*'Geração e Composição do RSU'!G55</f>
        <v>0</v>
      </c>
      <c r="F51" s="744">
        <f>'Disposição Final'!E57</f>
        <v>0</v>
      </c>
      <c r="G51" s="595">
        <f>'Geração e Composição do RSU'!F55*H51*'Geração e Composição do RSU'!G55</f>
        <v>0</v>
      </c>
      <c r="H51" s="744">
        <f>'Disposição Final'!G57</f>
        <v>0</v>
      </c>
      <c r="I51" s="595">
        <f>'Geração e Composição do RSU'!F55*J51*'Geração e Composição do RSU'!G55</f>
        <v>0</v>
      </c>
      <c r="J51" s="744">
        <f>'Disposição Final'!I57</f>
        <v>0</v>
      </c>
      <c r="K51" s="595">
        <f>'Geração e Composição do RSU'!F55*L51*'Geração e Composição do RSU'!G55</f>
        <v>0</v>
      </c>
      <c r="L51" s="744">
        <f>'Disposição Final'!K57</f>
        <v>0</v>
      </c>
      <c r="N51" s="747">
        <f>'Metano Emitido e Recuperado'!B54</f>
        <v>48</v>
      </c>
      <c r="O51">
        <f>Results!AB63</f>
        <v>0</v>
      </c>
      <c r="P51" s="761" t="str">
        <f>'Metano Emitido e Recuperado'!G54</f>
        <v/>
      </c>
      <c r="Q51" s="757" t="str">
        <f t="shared" si="0"/>
        <v/>
      </c>
      <c r="R51" s="754" t="str">
        <f t="shared" si="1"/>
        <v/>
      </c>
      <c r="T51">
        <f>'Geração e Composição do RSU'!C55</f>
        <v>48</v>
      </c>
      <c r="U51">
        <f>'Geração e Composição do RSU'!D55</f>
        <v>0</v>
      </c>
      <c r="V51">
        <f>'Geração e Composição do RSU'!E55</f>
        <v>0</v>
      </c>
      <c r="W51">
        <f>'Geração e Composição do RSU'!F55</f>
        <v>0</v>
      </c>
      <c r="X51">
        <f>'Geração e Composição do RSU'!G55</f>
        <v>0</v>
      </c>
      <c r="Y51" s="755">
        <f>'Geração e Composição do RSU'!H55</f>
        <v>0</v>
      </c>
      <c r="Z51" s="606">
        <f>'Geração e Composição do RSU'!X55</f>
        <v>0</v>
      </c>
      <c r="AA51" s="755">
        <f>'Geração e Composição do RSU'!J55</f>
        <v>0</v>
      </c>
      <c r="AB51" s="606">
        <f>'Geração e Composição do RSU'!Y55</f>
        <v>0</v>
      </c>
      <c r="AC51" s="755">
        <f>'Geração e Composição do RSU'!L55</f>
        <v>0</v>
      </c>
      <c r="AD51" s="606">
        <f>'Geração e Composição do RSU'!Z55</f>
        <v>0</v>
      </c>
      <c r="AE51" s="755">
        <f>'Geração e Composição do RSU'!N55</f>
        <v>0</v>
      </c>
      <c r="AF51" s="606">
        <f>'Geração e Composição do RSU'!AA55</f>
        <v>0</v>
      </c>
      <c r="AG51" s="755">
        <f>'Geração e Composição do RSU'!P55</f>
        <v>0</v>
      </c>
      <c r="AH51" s="606">
        <f>'Geração e Composição do RSU'!AB55</f>
        <v>0</v>
      </c>
      <c r="AI51" s="755">
        <f>'Geração e Composição do RSU'!R55</f>
        <v>0</v>
      </c>
      <c r="AJ51" s="606">
        <f>'Geração e Composição do RSU'!AC55</f>
        <v>0</v>
      </c>
      <c r="AK51" s="755">
        <f>'Geração e Composição do RSU'!T55</f>
        <v>0</v>
      </c>
      <c r="AL51" s="766">
        <v>0</v>
      </c>
    </row>
    <row r="52" spans="1:38" x14ac:dyDescent="0.25">
      <c r="A52" s="747">
        <v>2019</v>
      </c>
      <c r="B52" s="747">
        <f>'Disposição Final'!B58</f>
        <v>49</v>
      </c>
      <c r="C52" s="595">
        <f>'Geração e Composição do RSU'!F56*D52*'Geração e Composição do RSU'!G56</f>
        <v>0</v>
      </c>
      <c r="D52" s="744">
        <f>'Disposição Final'!C58</f>
        <v>0</v>
      </c>
      <c r="E52" s="752">
        <f>'Geração e Composição do RSU'!F56*F52*'Geração e Composição do RSU'!G56</f>
        <v>0</v>
      </c>
      <c r="F52" s="744">
        <f>'Disposição Final'!E58</f>
        <v>0</v>
      </c>
      <c r="G52" s="595">
        <f>'Geração e Composição do RSU'!F56*H52*'Geração e Composição do RSU'!G56</f>
        <v>0</v>
      </c>
      <c r="H52" s="744">
        <f>'Disposição Final'!G58</f>
        <v>0</v>
      </c>
      <c r="I52" s="595">
        <f>'Geração e Composição do RSU'!F56*J52*'Geração e Composição do RSU'!G56</f>
        <v>0</v>
      </c>
      <c r="J52" s="744">
        <f>'Disposição Final'!I58</f>
        <v>0</v>
      </c>
      <c r="K52" s="595">
        <f>'Geração e Composição do RSU'!F56*L52*'Geração e Composição do RSU'!G56</f>
        <v>0</v>
      </c>
      <c r="L52" s="744">
        <f>'Disposição Final'!K58</f>
        <v>0</v>
      </c>
      <c r="N52" s="747">
        <f>'Metano Emitido e Recuperado'!B55</f>
        <v>49</v>
      </c>
      <c r="O52">
        <f>Results!AB64</f>
        <v>0</v>
      </c>
      <c r="P52" s="761" t="str">
        <f>'Metano Emitido e Recuperado'!G55</f>
        <v/>
      </c>
      <c r="Q52" s="757" t="str">
        <f t="shared" si="0"/>
        <v/>
      </c>
      <c r="R52" s="754" t="str">
        <f t="shared" si="1"/>
        <v/>
      </c>
      <c r="T52">
        <f>'Geração e Composição do RSU'!C56</f>
        <v>49</v>
      </c>
      <c r="U52">
        <f>'Geração e Composição do RSU'!D56</f>
        <v>0</v>
      </c>
      <c r="V52">
        <f>'Geração e Composição do RSU'!E56</f>
        <v>0</v>
      </c>
      <c r="W52">
        <f>'Geração e Composição do RSU'!F56</f>
        <v>0</v>
      </c>
      <c r="X52">
        <f>'Geração e Composição do RSU'!G56</f>
        <v>0</v>
      </c>
      <c r="Y52" s="755">
        <f>'Geração e Composição do RSU'!H56</f>
        <v>0</v>
      </c>
      <c r="Z52" s="606">
        <f>'Geração e Composição do RSU'!X56</f>
        <v>0</v>
      </c>
      <c r="AA52" s="755">
        <f>'Geração e Composição do RSU'!J56</f>
        <v>0</v>
      </c>
      <c r="AB52" s="606">
        <f>'Geração e Composição do RSU'!Y56</f>
        <v>0</v>
      </c>
      <c r="AC52" s="755">
        <f>'Geração e Composição do RSU'!L56</f>
        <v>0</v>
      </c>
      <c r="AD52" s="606">
        <f>'Geração e Composição do RSU'!Z56</f>
        <v>0</v>
      </c>
      <c r="AE52" s="755">
        <f>'Geração e Composição do RSU'!N56</f>
        <v>0</v>
      </c>
      <c r="AF52" s="606">
        <f>'Geração e Composição do RSU'!AA56</f>
        <v>0</v>
      </c>
      <c r="AG52" s="755">
        <f>'Geração e Composição do RSU'!P56</f>
        <v>0</v>
      </c>
      <c r="AH52" s="606">
        <f>'Geração e Composição do RSU'!AB56</f>
        <v>0</v>
      </c>
      <c r="AI52" s="755">
        <f>'Geração e Composição do RSU'!R56</f>
        <v>0</v>
      </c>
      <c r="AJ52" s="606">
        <f>'Geração e Composição do RSU'!AC56</f>
        <v>0</v>
      </c>
      <c r="AK52" s="755">
        <f>'Geração e Composição do RSU'!T56</f>
        <v>0</v>
      </c>
      <c r="AL52" s="766">
        <v>0</v>
      </c>
    </row>
    <row r="53" spans="1:38" x14ac:dyDescent="0.25">
      <c r="A53" s="747">
        <v>2020</v>
      </c>
      <c r="B53" s="747">
        <f>'Disposição Final'!B59</f>
        <v>50</v>
      </c>
      <c r="C53" s="595">
        <f>'Geração e Composição do RSU'!F57*D53*'Geração e Composição do RSU'!G57</f>
        <v>0</v>
      </c>
      <c r="D53" s="744">
        <f>'Disposição Final'!C59</f>
        <v>0</v>
      </c>
      <c r="E53" s="752">
        <f>'Geração e Composição do RSU'!F57*F53*'Geração e Composição do RSU'!G57</f>
        <v>0</v>
      </c>
      <c r="F53" s="744">
        <f>'Disposição Final'!E59</f>
        <v>0</v>
      </c>
      <c r="G53" s="595">
        <f>'Geração e Composição do RSU'!F57*H53*'Geração e Composição do RSU'!G57</f>
        <v>0</v>
      </c>
      <c r="H53" s="744">
        <f>'Disposição Final'!G59</f>
        <v>0</v>
      </c>
      <c r="I53" s="595">
        <f>'Geração e Composição do RSU'!F57*J53*'Geração e Composição do RSU'!G57</f>
        <v>0</v>
      </c>
      <c r="J53" s="744">
        <f>'Disposição Final'!I59</f>
        <v>0</v>
      </c>
      <c r="K53" s="595">
        <f>'Geração e Composição do RSU'!F57*L53*'Geração e Composição do RSU'!G57</f>
        <v>0</v>
      </c>
      <c r="L53" s="744">
        <f>'Disposição Final'!K59</f>
        <v>0</v>
      </c>
      <c r="N53" s="747">
        <f>'Metano Emitido e Recuperado'!B56</f>
        <v>50</v>
      </c>
      <c r="O53">
        <f>Results!AB65</f>
        <v>0</v>
      </c>
      <c r="P53" s="761" t="str">
        <f>'Metano Emitido e Recuperado'!G56</f>
        <v/>
      </c>
      <c r="Q53" s="757" t="str">
        <f t="shared" si="0"/>
        <v/>
      </c>
      <c r="R53" s="754" t="str">
        <f t="shared" si="1"/>
        <v/>
      </c>
      <c r="T53">
        <f>'Geração e Composição do RSU'!C57</f>
        <v>50</v>
      </c>
      <c r="U53">
        <f>'Geração e Composição do RSU'!D57</f>
        <v>0</v>
      </c>
      <c r="V53">
        <f>'Geração e Composição do RSU'!E57</f>
        <v>0</v>
      </c>
      <c r="W53">
        <f>'Geração e Composição do RSU'!F57</f>
        <v>0</v>
      </c>
      <c r="X53">
        <f>'Geração e Composição do RSU'!G57</f>
        <v>0</v>
      </c>
      <c r="Y53" s="755">
        <f>'Geração e Composição do RSU'!H57</f>
        <v>0</v>
      </c>
      <c r="Z53" s="606">
        <f>'Geração e Composição do RSU'!X57</f>
        <v>0</v>
      </c>
      <c r="AA53" s="755">
        <f>'Geração e Composição do RSU'!J57</f>
        <v>0</v>
      </c>
      <c r="AB53" s="606">
        <f>'Geração e Composição do RSU'!Y57</f>
        <v>0</v>
      </c>
      <c r="AC53" s="755">
        <f>'Geração e Composição do RSU'!L57</f>
        <v>0</v>
      </c>
      <c r="AD53" s="606">
        <f>'Geração e Composição do RSU'!Z57</f>
        <v>0</v>
      </c>
      <c r="AE53" s="755">
        <f>'Geração e Composição do RSU'!N57</f>
        <v>0</v>
      </c>
      <c r="AF53" s="606">
        <f>'Geração e Composição do RSU'!AA57</f>
        <v>0</v>
      </c>
      <c r="AG53" s="755">
        <f>'Geração e Composição do RSU'!P57</f>
        <v>0</v>
      </c>
      <c r="AH53" s="606">
        <f>'Geração e Composição do RSU'!AB57</f>
        <v>0</v>
      </c>
      <c r="AI53" s="755">
        <f>'Geração e Composição do RSU'!R57</f>
        <v>0</v>
      </c>
      <c r="AJ53" s="606">
        <f>'Geração e Composição do RSU'!AC57</f>
        <v>0</v>
      </c>
      <c r="AK53" s="755">
        <f>'Geração e Composição do RSU'!T57</f>
        <v>0</v>
      </c>
      <c r="AL53" s="766">
        <v>0</v>
      </c>
    </row>
    <row r="54" spans="1:38" x14ac:dyDescent="0.25">
      <c r="A54" s="747">
        <v>2021</v>
      </c>
      <c r="B54" s="747">
        <f>'Disposição Final'!B60</f>
        <v>51</v>
      </c>
      <c r="C54" s="595">
        <f>'Geração e Composição do RSU'!F58*D54*'Geração e Composição do RSU'!G58</f>
        <v>0</v>
      </c>
      <c r="D54" s="744">
        <f>'Disposição Final'!C60</f>
        <v>0</v>
      </c>
      <c r="E54" s="752">
        <f>'Geração e Composição do RSU'!F58*F54*'Geração e Composição do RSU'!G58</f>
        <v>0</v>
      </c>
      <c r="F54" s="744">
        <f>'Disposição Final'!E60</f>
        <v>0</v>
      </c>
      <c r="G54" s="595">
        <f>'Geração e Composição do RSU'!F58*H54*'Geração e Composição do RSU'!G58</f>
        <v>0</v>
      </c>
      <c r="H54" s="744">
        <f>'Disposição Final'!G60</f>
        <v>0</v>
      </c>
      <c r="I54" s="595">
        <f>'Geração e Composição do RSU'!F58*J54*'Geração e Composição do RSU'!G58</f>
        <v>0</v>
      </c>
      <c r="J54" s="744">
        <f>'Disposição Final'!I60</f>
        <v>0</v>
      </c>
      <c r="K54" s="595">
        <f>'Geração e Composição do RSU'!F58*L54*'Geração e Composição do RSU'!G58</f>
        <v>0</v>
      </c>
      <c r="L54" s="744">
        <f>'Disposição Final'!K60</f>
        <v>0</v>
      </c>
      <c r="N54" s="747">
        <f>'Metano Emitido e Recuperado'!B57</f>
        <v>51</v>
      </c>
      <c r="O54">
        <f>Results!AB66</f>
        <v>0</v>
      </c>
      <c r="P54" s="761" t="str">
        <f>'Metano Emitido e Recuperado'!G57</f>
        <v/>
      </c>
      <c r="Q54" s="757" t="str">
        <f t="shared" si="0"/>
        <v/>
      </c>
      <c r="R54" s="754" t="str">
        <f t="shared" si="1"/>
        <v/>
      </c>
      <c r="T54">
        <f>'Geração e Composição do RSU'!C58</f>
        <v>51</v>
      </c>
      <c r="U54">
        <f>'Geração e Composição do RSU'!D58</f>
        <v>0</v>
      </c>
      <c r="V54">
        <f>'Geração e Composição do RSU'!E58</f>
        <v>0</v>
      </c>
      <c r="W54">
        <f>'Geração e Composição do RSU'!F58</f>
        <v>0</v>
      </c>
      <c r="X54">
        <f>'Geração e Composição do RSU'!G58</f>
        <v>0</v>
      </c>
      <c r="Y54" s="755">
        <f>'Geração e Composição do RSU'!H58</f>
        <v>0</v>
      </c>
      <c r="Z54" s="606">
        <f>'Geração e Composição do RSU'!X58</f>
        <v>0</v>
      </c>
      <c r="AA54" s="755">
        <f>'Geração e Composição do RSU'!J58</f>
        <v>0</v>
      </c>
      <c r="AB54" s="606">
        <f>'Geração e Composição do RSU'!Y58</f>
        <v>0</v>
      </c>
      <c r="AC54" s="755">
        <f>'Geração e Composição do RSU'!L58</f>
        <v>0</v>
      </c>
      <c r="AD54" s="606">
        <f>'Geração e Composição do RSU'!Z58</f>
        <v>0</v>
      </c>
      <c r="AE54" s="755">
        <f>'Geração e Composição do RSU'!N58</f>
        <v>0</v>
      </c>
      <c r="AF54" s="606">
        <f>'Geração e Composição do RSU'!AA58</f>
        <v>0</v>
      </c>
      <c r="AG54" s="755">
        <f>'Geração e Composição do RSU'!P58</f>
        <v>0</v>
      </c>
      <c r="AH54" s="606">
        <f>'Geração e Composição do RSU'!AB58</f>
        <v>0</v>
      </c>
      <c r="AI54" s="755">
        <f>'Geração e Composição do RSU'!R58</f>
        <v>0</v>
      </c>
      <c r="AJ54" s="606">
        <f>'Geração e Composição do RSU'!AC58</f>
        <v>0</v>
      </c>
      <c r="AK54" s="755">
        <f>'Geração e Composição do RSU'!T58</f>
        <v>0</v>
      </c>
      <c r="AL54" s="766">
        <v>0</v>
      </c>
    </row>
    <row r="55" spans="1:38" x14ac:dyDescent="0.25">
      <c r="A55" s="747">
        <v>2022</v>
      </c>
      <c r="B55" s="747">
        <f>'Disposição Final'!B61</f>
        <v>52</v>
      </c>
      <c r="C55" s="595">
        <f>'Geração e Composição do RSU'!F59*D55*'Geração e Composição do RSU'!G59</f>
        <v>0</v>
      </c>
      <c r="D55" s="744">
        <f>'Disposição Final'!C61</f>
        <v>0</v>
      </c>
      <c r="E55" s="752">
        <f>'Geração e Composição do RSU'!F59*F55*'Geração e Composição do RSU'!G59</f>
        <v>0</v>
      </c>
      <c r="F55" s="744">
        <f>'Disposição Final'!E61</f>
        <v>0</v>
      </c>
      <c r="G55" s="595">
        <f>'Geração e Composição do RSU'!F59*H55*'Geração e Composição do RSU'!G59</f>
        <v>0</v>
      </c>
      <c r="H55" s="744">
        <f>'Disposição Final'!G61</f>
        <v>0</v>
      </c>
      <c r="I55" s="595">
        <f>'Geração e Composição do RSU'!F59*J55*'Geração e Composição do RSU'!G59</f>
        <v>0</v>
      </c>
      <c r="J55" s="744">
        <f>'Disposição Final'!I61</f>
        <v>0</v>
      </c>
      <c r="K55" s="595">
        <f>'Geração e Composição do RSU'!F59*L55*'Geração e Composição do RSU'!G59</f>
        <v>0</v>
      </c>
      <c r="L55" s="744">
        <f>'Disposição Final'!K61</f>
        <v>0</v>
      </c>
      <c r="N55" s="747">
        <f>'Metano Emitido e Recuperado'!B58</f>
        <v>52</v>
      </c>
      <c r="O55">
        <f>Results!AB67</f>
        <v>0</v>
      </c>
      <c r="P55" s="761" t="str">
        <f>'Metano Emitido e Recuperado'!G58</f>
        <v/>
      </c>
      <c r="Q55" s="757" t="str">
        <f t="shared" si="0"/>
        <v/>
      </c>
      <c r="R55" s="754" t="str">
        <f t="shared" si="1"/>
        <v/>
      </c>
      <c r="T55">
        <f>'Geração e Composição do RSU'!C59</f>
        <v>52</v>
      </c>
      <c r="U55">
        <f>'Geração e Composição do RSU'!D59</f>
        <v>0</v>
      </c>
      <c r="V55">
        <f>'Geração e Composição do RSU'!E59</f>
        <v>0</v>
      </c>
      <c r="W55">
        <f>'Geração e Composição do RSU'!F59</f>
        <v>0</v>
      </c>
      <c r="X55">
        <f>'Geração e Composição do RSU'!G59</f>
        <v>0</v>
      </c>
      <c r="Y55" s="755">
        <f>'Geração e Composição do RSU'!H59</f>
        <v>0</v>
      </c>
      <c r="Z55" s="606">
        <f>'Geração e Composição do RSU'!X59</f>
        <v>0</v>
      </c>
      <c r="AA55" s="755">
        <f>'Geração e Composição do RSU'!J59</f>
        <v>0</v>
      </c>
      <c r="AB55" s="606">
        <f>'Geração e Composição do RSU'!Y59</f>
        <v>0</v>
      </c>
      <c r="AC55" s="755">
        <f>'Geração e Composição do RSU'!L59</f>
        <v>0</v>
      </c>
      <c r="AD55" s="606">
        <f>'Geração e Composição do RSU'!Z59</f>
        <v>0</v>
      </c>
      <c r="AE55" s="755">
        <f>'Geração e Composição do RSU'!N59</f>
        <v>0</v>
      </c>
      <c r="AF55" s="606">
        <f>'Geração e Composição do RSU'!AA59</f>
        <v>0</v>
      </c>
      <c r="AG55" s="755">
        <f>'Geração e Composição do RSU'!P59</f>
        <v>0</v>
      </c>
      <c r="AH55" s="606">
        <f>'Geração e Composição do RSU'!AB59</f>
        <v>0</v>
      </c>
      <c r="AI55" s="755">
        <f>'Geração e Composição do RSU'!R59</f>
        <v>0</v>
      </c>
      <c r="AJ55" s="606">
        <f>'Geração e Composição do RSU'!AC59</f>
        <v>0</v>
      </c>
      <c r="AK55" s="755">
        <f>'Geração e Composição do RSU'!T59</f>
        <v>0</v>
      </c>
      <c r="AL55" s="766">
        <v>0</v>
      </c>
    </row>
    <row r="56" spans="1:38" x14ac:dyDescent="0.25">
      <c r="A56" s="747">
        <v>2023</v>
      </c>
      <c r="B56" s="747">
        <f>'Disposição Final'!B62</f>
        <v>53</v>
      </c>
      <c r="C56" s="595">
        <f>'Geração e Composição do RSU'!F60*D56*'Geração e Composição do RSU'!G60</f>
        <v>0</v>
      </c>
      <c r="D56" s="744">
        <f>'Disposição Final'!C62</f>
        <v>0</v>
      </c>
      <c r="E56" s="752">
        <f>'Geração e Composição do RSU'!F60*F56*'Geração e Composição do RSU'!G60</f>
        <v>0</v>
      </c>
      <c r="F56" s="744">
        <f>'Disposição Final'!E62</f>
        <v>0</v>
      </c>
      <c r="G56" s="595">
        <f>'Geração e Composição do RSU'!F60*H56*'Geração e Composição do RSU'!G60</f>
        <v>0</v>
      </c>
      <c r="H56" s="744">
        <f>'Disposição Final'!G62</f>
        <v>0</v>
      </c>
      <c r="I56" s="595">
        <f>'Geração e Composição do RSU'!F60*J56*'Geração e Composição do RSU'!G60</f>
        <v>0</v>
      </c>
      <c r="J56" s="744">
        <f>'Disposição Final'!I62</f>
        <v>0</v>
      </c>
      <c r="K56" s="595">
        <f>'Geração e Composição do RSU'!F60*L56*'Geração e Composição do RSU'!G60</f>
        <v>0</v>
      </c>
      <c r="L56" s="744">
        <f>'Disposição Final'!K62</f>
        <v>0</v>
      </c>
      <c r="N56" s="747">
        <f>'Metano Emitido e Recuperado'!B59</f>
        <v>53</v>
      </c>
      <c r="O56">
        <f>Results!AB68</f>
        <v>0</v>
      </c>
      <c r="P56" s="761" t="str">
        <f>'Metano Emitido e Recuperado'!G59</f>
        <v/>
      </c>
      <c r="Q56" s="757" t="str">
        <f t="shared" si="0"/>
        <v/>
      </c>
      <c r="R56" s="754" t="str">
        <f t="shared" si="1"/>
        <v/>
      </c>
      <c r="T56">
        <f>'Geração e Composição do RSU'!C60</f>
        <v>53</v>
      </c>
      <c r="U56">
        <f>'Geração e Composição do RSU'!D60</f>
        <v>0</v>
      </c>
      <c r="V56">
        <f>'Geração e Composição do RSU'!E60</f>
        <v>0</v>
      </c>
      <c r="W56">
        <f>'Geração e Composição do RSU'!F60</f>
        <v>0</v>
      </c>
      <c r="X56">
        <f>'Geração e Composição do RSU'!G60</f>
        <v>0</v>
      </c>
      <c r="Y56" s="755">
        <f>'Geração e Composição do RSU'!H60</f>
        <v>0</v>
      </c>
      <c r="Z56" s="606">
        <f>'Geração e Composição do RSU'!X60</f>
        <v>0</v>
      </c>
      <c r="AA56" s="755">
        <f>'Geração e Composição do RSU'!J60</f>
        <v>0</v>
      </c>
      <c r="AB56" s="606">
        <f>'Geração e Composição do RSU'!Y60</f>
        <v>0</v>
      </c>
      <c r="AC56" s="755">
        <f>'Geração e Composição do RSU'!L60</f>
        <v>0</v>
      </c>
      <c r="AD56" s="606">
        <f>'Geração e Composição do RSU'!Z60</f>
        <v>0</v>
      </c>
      <c r="AE56" s="755">
        <f>'Geração e Composição do RSU'!N60</f>
        <v>0</v>
      </c>
      <c r="AF56" s="606">
        <f>'Geração e Composição do RSU'!AA60</f>
        <v>0</v>
      </c>
      <c r="AG56" s="755">
        <f>'Geração e Composição do RSU'!P60</f>
        <v>0</v>
      </c>
      <c r="AH56" s="606">
        <f>'Geração e Composição do RSU'!AB60</f>
        <v>0</v>
      </c>
      <c r="AI56" s="755">
        <f>'Geração e Composição do RSU'!R60</f>
        <v>0</v>
      </c>
      <c r="AJ56" s="606">
        <f>'Geração e Composição do RSU'!AC60</f>
        <v>0</v>
      </c>
      <c r="AK56" s="755">
        <f>'Geração e Composição do RSU'!T60</f>
        <v>0</v>
      </c>
      <c r="AL56" s="766">
        <v>0</v>
      </c>
    </row>
    <row r="57" spans="1:38" x14ac:dyDescent="0.25">
      <c r="A57" s="747">
        <v>2024</v>
      </c>
      <c r="B57" s="747">
        <f>'Disposição Final'!B63</f>
        <v>54</v>
      </c>
      <c r="C57" s="595">
        <f>'Geração e Composição do RSU'!F61*D57*'Geração e Composição do RSU'!G61</f>
        <v>0</v>
      </c>
      <c r="D57" s="744">
        <f>'Disposição Final'!C63</f>
        <v>0</v>
      </c>
      <c r="E57" s="752">
        <f>'Geração e Composição do RSU'!F61*F57*'Geração e Composição do RSU'!G61</f>
        <v>0</v>
      </c>
      <c r="F57" s="744">
        <f>'Disposição Final'!E63</f>
        <v>0</v>
      </c>
      <c r="G57" s="595">
        <f>'Geração e Composição do RSU'!F61*H57*'Geração e Composição do RSU'!G61</f>
        <v>0</v>
      </c>
      <c r="H57" s="744">
        <f>'Disposição Final'!G63</f>
        <v>0</v>
      </c>
      <c r="I57" s="595">
        <f>'Geração e Composição do RSU'!F61*J57*'Geração e Composição do RSU'!G61</f>
        <v>0</v>
      </c>
      <c r="J57" s="744">
        <f>'Disposição Final'!I63</f>
        <v>0</v>
      </c>
      <c r="K57" s="595">
        <f>'Geração e Composição do RSU'!F61*L57*'Geração e Composição do RSU'!G61</f>
        <v>0</v>
      </c>
      <c r="L57" s="744">
        <f>'Disposição Final'!K63</f>
        <v>0</v>
      </c>
      <c r="N57" s="747">
        <f>'Metano Emitido e Recuperado'!B60</f>
        <v>54</v>
      </c>
      <c r="O57">
        <f>Results!AB69</f>
        <v>0</v>
      </c>
      <c r="P57" s="761" t="str">
        <f>'Metano Emitido e Recuperado'!G60</f>
        <v/>
      </c>
      <c r="Q57" s="757" t="str">
        <f t="shared" si="0"/>
        <v/>
      </c>
      <c r="R57" s="754" t="str">
        <f t="shared" si="1"/>
        <v/>
      </c>
      <c r="T57">
        <f>'Geração e Composição do RSU'!C61</f>
        <v>54</v>
      </c>
      <c r="U57">
        <f>'Geração e Composição do RSU'!D61</f>
        <v>0</v>
      </c>
      <c r="V57">
        <f>'Geração e Composição do RSU'!E61</f>
        <v>0</v>
      </c>
      <c r="W57">
        <f>'Geração e Composição do RSU'!F61</f>
        <v>0</v>
      </c>
      <c r="X57">
        <f>'Geração e Composição do RSU'!G61</f>
        <v>0</v>
      </c>
      <c r="Y57" s="755">
        <f>'Geração e Composição do RSU'!H61</f>
        <v>0</v>
      </c>
      <c r="Z57" s="606">
        <f>'Geração e Composição do RSU'!X61</f>
        <v>0</v>
      </c>
      <c r="AA57" s="755">
        <f>'Geração e Composição do RSU'!J61</f>
        <v>0</v>
      </c>
      <c r="AB57" s="606">
        <f>'Geração e Composição do RSU'!Y61</f>
        <v>0</v>
      </c>
      <c r="AC57" s="755">
        <f>'Geração e Composição do RSU'!L61</f>
        <v>0</v>
      </c>
      <c r="AD57" s="606">
        <f>'Geração e Composição do RSU'!Z61</f>
        <v>0</v>
      </c>
      <c r="AE57" s="755">
        <f>'Geração e Composição do RSU'!N61</f>
        <v>0</v>
      </c>
      <c r="AF57" s="606">
        <f>'Geração e Composição do RSU'!AA61</f>
        <v>0</v>
      </c>
      <c r="AG57" s="755">
        <f>'Geração e Composição do RSU'!P61</f>
        <v>0</v>
      </c>
      <c r="AH57" s="606">
        <f>'Geração e Composição do RSU'!AB61</f>
        <v>0</v>
      </c>
      <c r="AI57" s="755">
        <f>'Geração e Composição do RSU'!R61</f>
        <v>0</v>
      </c>
      <c r="AJ57" s="606">
        <f>'Geração e Composição do RSU'!AC61</f>
        <v>0</v>
      </c>
      <c r="AK57" s="755">
        <f>'Geração e Composição do RSU'!T61</f>
        <v>0</v>
      </c>
      <c r="AL57" s="766">
        <v>0</v>
      </c>
    </row>
    <row r="58" spans="1:38" x14ac:dyDescent="0.25">
      <c r="A58" s="747">
        <v>2025</v>
      </c>
      <c r="B58" s="747">
        <f>'Disposição Final'!B64</f>
        <v>55</v>
      </c>
      <c r="C58" s="595">
        <f>'Geração e Composição do RSU'!F62*D58*'Geração e Composição do RSU'!G62</f>
        <v>0</v>
      </c>
      <c r="D58" s="744">
        <f>'Disposição Final'!C64</f>
        <v>0</v>
      </c>
      <c r="E58" s="752">
        <f>'Geração e Composição do RSU'!F62*F58*'Geração e Composição do RSU'!G62</f>
        <v>0</v>
      </c>
      <c r="F58" s="744">
        <f>'Disposição Final'!E64</f>
        <v>0</v>
      </c>
      <c r="G58" s="595">
        <f>'Geração e Composição do RSU'!F62*H58*'Geração e Composição do RSU'!G62</f>
        <v>0</v>
      </c>
      <c r="H58" s="744">
        <f>'Disposição Final'!G64</f>
        <v>0</v>
      </c>
      <c r="I58" s="595">
        <f>'Geração e Composição do RSU'!F62*J58*'Geração e Composição do RSU'!G62</f>
        <v>0</v>
      </c>
      <c r="J58" s="744">
        <f>'Disposição Final'!I64</f>
        <v>0</v>
      </c>
      <c r="K58" s="595">
        <f>'Geração e Composição do RSU'!F62*L58*'Geração e Composição do RSU'!G62</f>
        <v>0</v>
      </c>
      <c r="L58" s="744">
        <f>'Disposição Final'!K64</f>
        <v>0</v>
      </c>
      <c r="N58" s="747">
        <f>'Metano Emitido e Recuperado'!B61</f>
        <v>55</v>
      </c>
      <c r="O58">
        <f>Results!AB70</f>
        <v>0</v>
      </c>
      <c r="P58" s="761" t="str">
        <f>'Metano Emitido e Recuperado'!G61</f>
        <v/>
      </c>
      <c r="Q58" s="757" t="str">
        <f t="shared" si="0"/>
        <v/>
      </c>
      <c r="R58" s="754" t="str">
        <f t="shared" si="1"/>
        <v/>
      </c>
      <c r="T58">
        <f>'Geração e Composição do RSU'!C62</f>
        <v>55</v>
      </c>
      <c r="U58">
        <f>'Geração e Composição do RSU'!D62</f>
        <v>0</v>
      </c>
      <c r="V58">
        <f>'Geração e Composição do RSU'!E62</f>
        <v>0</v>
      </c>
      <c r="W58">
        <f>'Geração e Composição do RSU'!F62</f>
        <v>0</v>
      </c>
      <c r="X58">
        <f>'Geração e Composição do RSU'!G62</f>
        <v>0</v>
      </c>
      <c r="Y58" s="755">
        <f>'Geração e Composição do RSU'!H62</f>
        <v>0</v>
      </c>
      <c r="Z58" s="606">
        <f>'Geração e Composição do RSU'!X62</f>
        <v>0</v>
      </c>
      <c r="AA58" s="755">
        <f>'Geração e Composição do RSU'!J62</f>
        <v>0</v>
      </c>
      <c r="AB58" s="606">
        <f>'Geração e Composição do RSU'!Y62</f>
        <v>0</v>
      </c>
      <c r="AC58" s="755">
        <f>'Geração e Composição do RSU'!L62</f>
        <v>0</v>
      </c>
      <c r="AD58" s="606">
        <f>'Geração e Composição do RSU'!Z62</f>
        <v>0</v>
      </c>
      <c r="AE58" s="755">
        <f>'Geração e Composição do RSU'!N62</f>
        <v>0</v>
      </c>
      <c r="AF58" s="606">
        <f>'Geração e Composição do RSU'!AA62</f>
        <v>0</v>
      </c>
      <c r="AG58" s="755">
        <f>'Geração e Composição do RSU'!P62</f>
        <v>0</v>
      </c>
      <c r="AH58" s="606">
        <f>'Geração e Composição do RSU'!AB62</f>
        <v>0</v>
      </c>
      <c r="AI58" s="755">
        <f>'Geração e Composição do RSU'!R62</f>
        <v>0</v>
      </c>
      <c r="AJ58" s="606">
        <f>'Geração e Composição do RSU'!AC62</f>
        <v>0</v>
      </c>
      <c r="AK58" s="755">
        <f>'Geração e Composição do RSU'!T62</f>
        <v>0</v>
      </c>
      <c r="AL58" s="766">
        <v>0</v>
      </c>
    </row>
    <row r="59" spans="1:38" x14ac:dyDescent="0.25">
      <c r="A59" s="747">
        <v>2026</v>
      </c>
      <c r="B59" s="747">
        <f>'Disposição Final'!B65</f>
        <v>56</v>
      </c>
      <c r="C59" s="595">
        <f>'Geração e Composição do RSU'!F63*D59*'Geração e Composição do RSU'!G63</f>
        <v>0</v>
      </c>
      <c r="D59" s="744">
        <f>'Disposição Final'!C65</f>
        <v>0</v>
      </c>
      <c r="E59" s="752">
        <f>'Geração e Composição do RSU'!F63*F59*'Geração e Composição do RSU'!G63</f>
        <v>0</v>
      </c>
      <c r="F59" s="744">
        <f>'Disposição Final'!E65</f>
        <v>0</v>
      </c>
      <c r="G59" s="595">
        <f>'Geração e Composição do RSU'!F63*H59*'Geração e Composição do RSU'!G63</f>
        <v>0</v>
      </c>
      <c r="H59" s="744">
        <f>'Disposição Final'!G65</f>
        <v>0</v>
      </c>
      <c r="I59" s="595">
        <f>'Geração e Composição do RSU'!F63*J59*'Geração e Composição do RSU'!G63</f>
        <v>0</v>
      </c>
      <c r="J59" s="744">
        <f>'Disposição Final'!I65</f>
        <v>0</v>
      </c>
      <c r="K59" s="595">
        <f>'Geração e Composição do RSU'!F63*L59*'Geração e Composição do RSU'!G63</f>
        <v>0</v>
      </c>
      <c r="L59" s="744">
        <f>'Disposição Final'!K65</f>
        <v>0</v>
      </c>
      <c r="N59" s="747">
        <f>'Metano Emitido e Recuperado'!B62</f>
        <v>56</v>
      </c>
      <c r="O59">
        <f>Results!AB71</f>
        <v>0</v>
      </c>
      <c r="P59" s="761" t="str">
        <f>'Metano Emitido e Recuperado'!G62</f>
        <v/>
      </c>
      <c r="Q59" s="757" t="str">
        <f t="shared" si="0"/>
        <v/>
      </c>
      <c r="R59" s="754" t="str">
        <f t="shared" si="1"/>
        <v/>
      </c>
      <c r="T59">
        <f>'Geração e Composição do RSU'!C63</f>
        <v>56</v>
      </c>
      <c r="U59">
        <f>'Geração e Composição do RSU'!D63</f>
        <v>0</v>
      </c>
      <c r="V59">
        <f>'Geração e Composição do RSU'!E63</f>
        <v>0</v>
      </c>
      <c r="W59">
        <f>'Geração e Composição do RSU'!F63</f>
        <v>0</v>
      </c>
      <c r="X59">
        <f>'Geração e Composição do RSU'!G63</f>
        <v>0</v>
      </c>
      <c r="Y59" s="755">
        <f>'Geração e Composição do RSU'!H63</f>
        <v>0</v>
      </c>
      <c r="Z59" s="606">
        <f>'Geração e Composição do RSU'!X63</f>
        <v>0</v>
      </c>
      <c r="AA59" s="755">
        <f>'Geração e Composição do RSU'!J63</f>
        <v>0</v>
      </c>
      <c r="AB59" s="606">
        <f>'Geração e Composição do RSU'!Y63</f>
        <v>0</v>
      </c>
      <c r="AC59" s="755">
        <f>'Geração e Composição do RSU'!L63</f>
        <v>0</v>
      </c>
      <c r="AD59" s="606">
        <f>'Geração e Composição do RSU'!Z63</f>
        <v>0</v>
      </c>
      <c r="AE59" s="755">
        <f>'Geração e Composição do RSU'!N63</f>
        <v>0</v>
      </c>
      <c r="AF59" s="606">
        <f>'Geração e Composição do RSU'!AA63</f>
        <v>0</v>
      </c>
      <c r="AG59" s="755">
        <f>'Geração e Composição do RSU'!P63</f>
        <v>0</v>
      </c>
      <c r="AH59" s="606">
        <f>'Geração e Composição do RSU'!AB63</f>
        <v>0</v>
      </c>
      <c r="AI59" s="755">
        <f>'Geração e Composição do RSU'!R63</f>
        <v>0</v>
      </c>
      <c r="AJ59" s="606">
        <f>'Geração e Composição do RSU'!AC63</f>
        <v>0</v>
      </c>
      <c r="AK59" s="755">
        <f>'Geração e Composição do RSU'!T63</f>
        <v>0</v>
      </c>
      <c r="AL59" s="766">
        <v>0</v>
      </c>
    </row>
    <row r="60" spans="1:38" x14ac:dyDescent="0.25">
      <c r="A60" s="747">
        <v>2027</v>
      </c>
      <c r="B60" s="747">
        <f>'Disposição Final'!B66</f>
        <v>57</v>
      </c>
      <c r="C60" s="595">
        <f>'Geração e Composição do RSU'!F64*D60*'Geração e Composição do RSU'!G64</f>
        <v>0</v>
      </c>
      <c r="D60" s="744">
        <f>'Disposição Final'!C66</f>
        <v>0</v>
      </c>
      <c r="E60" s="752">
        <f>'Geração e Composição do RSU'!F64*F60*'Geração e Composição do RSU'!G64</f>
        <v>0</v>
      </c>
      <c r="F60" s="744">
        <f>'Disposição Final'!E66</f>
        <v>0</v>
      </c>
      <c r="G60" s="595">
        <f>'Geração e Composição do RSU'!F64*H60*'Geração e Composição do RSU'!G64</f>
        <v>0</v>
      </c>
      <c r="H60" s="744">
        <f>'Disposição Final'!G66</f>
        <v>0</v>
      </c>
      <c r="I60" s="595">
        <f>'Geração e Composição do RSU'!F64*J60*'Geração e Composição do RSU'!G64</f>
        <v>0</v>
      </c>
      <c r="J60" s="744">
        <f>'Disposição Final'!I66</f>
        <v>0</v>
      </c>
      <c r="K60" s="595">
        <f>'Geração e Composição do RSU'!F64*L60*'Geração e Composição do RSU'!G64</f>
        <v>0</v>
      </c>
      <c r="L60" s="744">
        <f>'Disposição Final'!K66</f>
        <v>0</v>
      </c>
      <c r="N60" s="747">
        <f>'Metano Emitido e Recuperado'!B63</f>
        <v>57</v>
      </c>
      <c r="O60">
        <f>Results!AB72</f>
        <v>0</v>
      </c>
      <c r="P60" s="761" t="str">
        <f>'Metano Emitido e Recuperado'!G63</f>
        <v/>
      </c>
      <c r="Q60" s="757" t="str">
        <f t="shared" si="0"/>
        <v/>
      </c>
      <c r="R60" s="754" t="str">
        <f t="shared" si="1"/>
        <v/>
      </c>
      <c r="T60">
        <f>'Geração e Composição do RSU'!C64</f>
        <v>57</v>
      </c>
      <c r="U60">
        <f>'Geração e Composição do RSU'!D64</f>
        <v>0</v>
      </c>
      <c r="V60">
        <f>'Geração e Composição do RSU'!E64</f>
        <v>0</v>
      </c>
      <c r="W60">
        <f>'Geração e Composição do RSU'!F64</f>
        <v>0</v>
      </c>
      <c r="X60">
        <f>'Geração e Composição do RSU'!G64</f>
        <v>0</v>
      </c>
      <c r="Y60" s="755">
        <f>'Geração e Composição do RSU'!H64</f>
        <v>0</v>
      </c>
      <c r="Z60" s="606">
        <f>'Geração e Composição do RSU'!X64</f>
        <v>0</v>
      </c>
      <c r="AA60" s="755">
        <f>'Geração e Composição do RSU'!J64</f>
        <v>0</v>
      </c>
      <c r="AB60" s="606">
        <f>'Geração e Composição do RSU'!Y64</f>
        <v>0</v>
      </c>
      <c r="AC60" s="755">
        <f>'Geração e Composição do RSU'!L64</f>
        <v>0</v>
      </c>
      <c r="AD60" s="606">
        <f>'Geração e Composição do RSU'!Z64</f>
        <v>0</v>
      </c>
      <c r="AE60" s="755">
        <f>'Geração e Composição do RSU'!N64</f>
        <v>0</v>
      </c>
      <c r="AF60" s="606">
        <f>'Geração e Composição do RSU'!AA64</f>
        <v>0</v>
      </c>
      <c r="AG60" s="755">
        <f>'Geração e Composição do RSU'!P64</f>
        <v>0</v>
      </c>
      <c r="AH60" s="606">
        <f>'Geração e Composição do RSU'!AB64</f>
        <v>0</v>
      </c>
      <c r="AI60" s="755">
        <f>'Geração e Composição do RSU'!R64</f>
        <v>0</v>
      </c>
      <c r="AJ60" s="606">
        <f>'Geração e Composição do RSU'!AC64</f>
        <v>0</v>
      </c>
      <c r="AK60" s="755">
        <f>'Geração e Composição do RSU'!T64</f>
        <v>0</v>
      </c>
      <c r="AL60" s="766">
        <v>0</v>
      </c>
    </row>
    <row r="61" spans="1:38" x14ac:dyDescent="0.25">
      <c r="A61" s="747">
        <v>2028</v>
      </c>
      <c r="B61" s="747">
        <f>'Disposição Final'!B67</f>
        <v>58</v>
      </c>
      <c r="C61" s="595">
        <f>'Geração e Composição do RSU'!F65*D61*'Geração e Composição do RSU'!G65</f>
        <v>0</v>
      </c>
      <c r="D61" s="744">
        <f>'Disposição Final'!C67</f>
        <v>0</v>
      </c>
      <c r="E61" s="752">
        <f>'Geração e Composição do RSU'!F65*F61*'Geração e Composição do RSU'!G65</f>
        <v>0</v>
      </c>
      <c r="F61" s="744">
        <f>'Disposição Final'!E67</f>
        <v>0</v>
      </c>
      <c r="G61" s="595">
        <f>'Geração e Composição do RSU'!F65*H61*'Geração e Composição do RSU'!G65</f>
        <v>0</v>
      </c>
      <c r="H61" s="744">
        <f>'Disposição Final'!G67</f>
        <v>0</v>
      </c>
      <c r="I61" s="595">
        <f>'Geração e Composição do RSU'!F65*J61*'Geração e Composição do RSU'!G65</f>
        <v>0</v>
      </c>
      <c r="J61" s="744">
        <f>'Disposição Final'!I67</f>
        <v>0</v>
      </c>
      <c r="K61" s="595">
        <f>'Geração e Composição do RSU'!F65*L61*'Geração e Composição do RSU'!G65</f>
        <v>0</v>
      </c>
      <c r="L61" s="744">
        <f>'Disposição Final'!K67</f>
        <v>0</v>
      </c>
      <c r="N61" s="747">
        <f>'Metano Emitido e Recuperado'!B64</f>
        <v>58</v>
      </c>
      <c r="O61">
        <f>Results!AB73</f>
        <v>0</v>
      </c>
      <c r="P61" s="761" t="str">
        <f>'Metano Emitido e Recuperado'!G64</f>
        <v/>
      </c>
      <c r="Q61" s="757" t="str">
        <f t="shared" si="0"/>
        <v/>
      </c>
      <c r="R61" s="754" t="str">
        <f t="shared" si="1"/>
        <v/>
      </c>
      <c r="T61">
        <f>'Geração e Composição do RSU'!C65</f>
        <v>58</v>
      </c>
      <c r="U61">
        <f>'Geração e Composição do RSU'!D65</f>
        <v>0</v>
      </c>
      <c r="V61">
        <f>'Geração e Composição do RSU'!E65</f>
        <v>0</v>
      </c>
      <c r="W61">
        <f>'Geração e Composição do RSU'!F65</f>
        <v>0</v>
      </c>
      <c r="X61">
        <f>'Geração e Composição do RSU'!G65</f>
        <v>0</v>
      </c>
      <c r="Y61" s="755">
        <f>'Geração e Composição do RSU'!H65</f>
        <v>0</v>
      </c>
      <c r="Z61" s="606">
        <f>'Geração e Composição do RSU'!X65</f>
        <v>0</v>
      </c>
      <c r="AA61" s="755">
        <f>'Geração e Composição do RSU'!J65</f>
        <v>0</v>
      </c>
      <c r="AB61" s="606">
        <f>'Geração e Composição do RSU'!Y65</f>
        <v>0</v>
      </c>
      <c r="AC61" s="755">
        <f>'Geração e Composição do RSU'!L65</f>
        <v>0</v>
      </c>
      <c r="AD61" s="606">
        <f>'Geração e Composição do RSU'!Z65</f>
        <v>0</v>
      </c>
      <c r="AE61" s="755">
        <f>'Geração e Composição do RSU'!N65</f>
        <v>0</v>
      </c>
      <c r="AF61" s="606">
        <f>'Geração e Composição do RSU'!AA65</f>
        <v>0</v>
      </c>
      <c r="AG61" s="755">
        <f>'Geração e Composição do RSU'!P65</f>
        <v>0</v>
      </c>
      <c r="AH61" s="606">
        <f>'Geração e Composição do RSU'!AB65</f>
        <v>0</v>
      </c>
      <c r="AI61" s="755">
        <f>'Geração e Composição do RSU'!R65</f>
        <v>0</v>
      </c>
      <c r="AJ61" s="606">
        <f>'Geração e Composição do RSU'!AC65</f>
        <v>0</v>
      </c>
      <c r="AK61" s="755">
        <f>'Geração e Composição do RSU'!T65</f>
        <v>0</v>
      </c>
      <c r="AL61" s="766">
        <v>0</v>
      </c>
    </row>
    <row r="62" spans="1:38" x14ac:dyDescent="0.25">
      <c r="A62" s="747">
        <v>2029</v>
      </c>
      <c r="B62" s="747">
        <f>'Disposição Final'!B68</f>
        <v>59</v>
      </c>
      <c r="C62" s="595">
        <f>'Geração e Composição do RSU'!F66*D62*'Geração e Composição do RSU'!G66</f>
        <v>0</v>
      </c>
      <c r="D62" s="744">
        <f>'Disposição Final'!C68</f>
        <v>0</v>
      </c>
      <c r="E62" s="752">
        <f>'Geração e Composição do RSU'!F66*F62*'Geração e Composição do RSU'!G66</f>
        <v>0</v>
      </c>
      <c r="F62" s="744">
        <f>'Disposição Final'!E68</f>
        <v>0</v>
      </c>
      <c r="G62" s="595">
        <f>'Geração e Composição do RSU'!F66*H62*'Geração e Composição do RSU'!G66</f>
        <v>0</v>
      </c>
      <c r="H62" s="744">
        <f>'Disposição Final'!G68</f>
        <v>0</v>
      </c>
      <c r="I62" s="595">
        <f>'Geração e Composição do RSU'!F66*J62*'Geração e Composição do RSU'!G66</f>
        <v>0</v>
      </c>
      <c r="J62" s="744">
        <f>'Disposição Final'!I68</f>
        <v>0</v>
      </c>
      <c r="K62" s="595">
        <f>'Geração e Composição do RSU'!F66*L62*'Geração e Composição do RSU'!G66</f>
        <v>0</v>
      </c>
      <c r="L62" s="744">
        <f>'Disposição Final'!K68</f>
        <v>0</v>
      </c>
      <c r="N62" s="747">
        <f>'Metano Emitido e Recuperado'!B65</f>
        <v>59</v>
      </c>
      <c r="O62">
        <f>Results!AB74</f>
        <v>0</v>
      </c>
      <c r="P62" s="761" t="str">
        <f>'Metano Emitido e Recuperado'!G65</f>
        <v/>
      </c>
      <c r="Q62" s="757" t="str">
        <f t="shared" si="0"/>
        <v/>
      </c>
      <c r="R62" s="754" t="str">
        <f t="shared" si="1"/>
        <v/>
      </c>
      <c r="T62">
        <f>'Geração e Composição do RSU'!C66</f>
        <v>59</v>
      </c>
      <c r="U62">
        <f>'Geração e Composição do RSU'!D66</f>
        <v>0</v>
      </c>
      <c r="V62">
        <f>'Geração e Composição do RSU'!E66</f>
        <v>0</v>
      </c>
      <c r="W62">
        <f>'Geração e Composição do RSU'!F66</f>
        <v>0</v>
      </c>
      <c r="X62">
        <f>'Geração e Composição do RSU'!G66</f>
        <v>0</v>
      </c>
      <c r="Y62" s="755">
        <f>'Geração e Composição do RSU'!H66</f>
        <v>0</v>
      </c>
      <c r="Z62" s="606">
        <f>'Geração e Composição do RSU'!X66</f>
        <v>0</v>
      </c>
      <c r="AA62" s="755">
        <f>'Geração e Composição do RSU'!J66</f>
        <v>0</v>
      </c>
      <c r="AB62" s="606">
        <f>'Geração e Composição do RSU'!Y66</f>
        <v>0</v>
      </c>
      <c r="AC62" s="755">
        <f>'Geração e Composição do RSU'!L66</f>
        <v>0</v>
      </c>
      <c r="AD62" s="606">
        <f>'Geração e Composição do RSU'!Z66</f>
        <v>0</v>
      </c>
      <c r="AE62" s="755">
        <f>'Geração e Composição do RSU'!N66</f>
        <v>0</v>
      </c>
      <c r="AF62" s="606">
        <f>'Geração e Composição do RSU'!AA66</f>
        <v>0</v>
      </c>
      <c r="AG62" s="755">
        <f>'Geração e Composição do RSU'!P66</f>
        <v>0</v>
      </c>
      <c r="AH62" s="606">
        <f>'Geração e Composição do RSU'!AB66</f>
        <v>0</v>
      </c>
      <c r="AI62" s="755">
        <f>'Geração e Composição do RSU'!R66</f>
        <v>0</v>
      </c>
      <c r="AJ62" s="606">
        <f>'Geração e Composição do RSU'!AC66</f>
        <v>0</v>
      </c>
      <c r="AK62" s="755">
        <f>'Geração e Composição do RSU'!T66</f>
        <v>0</v>
      </c>
      <c r="AL62" s="766">
        <v>0</v>
      </c>
    </row>
    <row r="63" spans="1:38" x14ac:dyDescent="0.25">
      <c r="A63" s="747">
        <v>2030</v>
      </c>
      <c r="B63" s="747">
        <f>'Disposição Final'!B69</f>
        <v>60</v>
      </c>
      <c r="C63" s="595">
        <f>'Geração e Composição do RSU'!F67*D63*'Geração e Composição do RSU'!G67</f>
        <v>0</v>
      </c>
      <c r="D63" s="744">
        <f>'Disposição Final'!C69</f>
        <v>0</v>
      </c>
      <c r="E63" s="752">
        <f>'Geração e Composição do RSU'!F67*F63*'Geração e Composição do RSU'!G67</f>
        <v>0</v>
      </c>
      <c r="F63" s="744">
        <f>'Disposição Final'!E69</f>
        <v>0</v>
      </c>
      <c r="G63" s="595">
        <f>'Geração e Composição do RSU'!F67*H63*'Geração e Composição do RSU'!G67</f>
        <v>0</v>
      </c>
      <c r="H63" s="744">
        <f>'Disposição Final'!G69</f>
        <v>0</v>
      </c>
      <c r="I63" s="595">
        <f>'Geração e Composição do RSU'!F67*J63*'Geração e Composição do RSU'!G67</f>
        <v>0</v>
      </c>
      <c r="J63" s="744">
        <f>'Disposição Final'!I69</f>
        <v>0</v>
      </c>
      <c r="K63" s="595">
        <f>'Geração e Composição do RSU'!F67*L63*'Geração e Composição do RSU'!G67</f>
        <v>0</v>
      </c>
      <c r="L63" s="744">
        <f>'Disposição Final'!K69</f>
        <v>0</v>
      </c>
      <c r="N63" s="747">
        <f>'Metano Emitido e Recuperado'!B66</f>
        <v>60</v>
      </c>
      <c r="O63">
        <f>Results!AB75</f>
        <v>0</v>
      </c>
      <c r="P63" s="761" t="str">
        <f>'Metano Emitido e Recuperado'!G66</f>
        <v/>
      </c>
      <c r="Q63" s="757" t="str">
        <f t="shared" si="0"/>
        <v/>
      </c>
      <c r="R63" s="754" t="str">
        <f t="shared" si="1"/>
        <v/>
      </c>
      <c r="T63">
        <f>'Geração e Composição do RSU'!C67</f>
        <v>60</v>
      </c>
      <c r="U63">
        <f>'Geração e Composição do RSU'!D67</f>
        <v>0</v>
      </c>
      <c r="V63">
        <f>'Geração e Composição do RSU'!E67</f>
        <v>0</v>
      </c>
      <c r="W63">
        <f>'Geração e Composição do RSU'!F67</f>
        <v>0</v>
      </c>
      <c r="X63">
        <f>'Geração e Composição do RSU'!G67</f>
        <v>0</v>
      </c>
      <c r="Y63" s="755">
        <f>'Geração e Composição do RSU'!H67</f>
        <v>0</v>
      </c>
      <c r="Z63" s="606">
        <f>'Geração e Composição do RSU'!X67</f>
        <v>0</v>
      </c>
      <c r="AA63" s="755">
        <f>'Geração e Composição do RSU'!J67</f>
        <v>0</v>
      </c>
      <c r="AB63" s="606">
        <f>'Geração e Composição do RSU'!Y67</f>
        <v>0</v>
      </c>
      <c r="AC63" s="755">
        <f>'Geração e Composição do RSU'!L67</f>
        <v>0</v>
      </c>
      <c r="AD63" s="606">
        <f>'Geração e Composição do RSU'!Z67</f>
        <v>0</v>
      </c>
      <c r="AE63" s="755">
        <f>'Geração e Composição do RSU'!N67</f>
        <v>0</v>
      </c>
      <c r="AF63" s="606">
        <f>'Geração e Composição do RSU'!AA67</f>
        <v>0</v>
      </c>
      <c r="AG63" s="755">
        <f>'Geração e Composição do RSU'!P67</f>
        <v>0</v>
      </c>
      <c r="AH63" s="606">
        <f>'Geração e Composição do RSU'!AB67</f>
        <v>0</v>
      </c>
      <c r="AI63" s="755">
        <f>'Geração e Composição do RSU'!R67</f>
        <v>0</v>
      </c>
      <c r="AJ63" s="606">
        <f>'Geração e Composição do RSU'!AC67</f>
        <v>0</v>
      </c>
      <c r="AK63" s="755">
        <f>'Geração e Composição do RSU'!T67</f>
        <v>0</v>
      </c>
      <c r="AL63" s="766">
        <v>0</v>
      </c>
    </row>
    <row r="64" spans="1:38" x14ac:dyDescent="0.25">
      <c r="A64" s="747">
        <v>2031</v>
      </c>
      <c r="B64" s="747">
        <f>'Disposição Final'!B70</f>
        <v>61</v>
      </c>
      <c r="C64" s="595">
        <f>'Geração e Composição do RSU'!F68*D64*'Geração e Composição do RSU'!G68</f>
        <v>0</v>
      </c>
      <c r="D64" s="744">
        <f>'Disposição Final'!C70</f>
        <v>0</v>
      </c>
      <c r="E64" s="752">
        <f>'Geração e Composição do RSU'!F68*F64*'Geração e Composição do RSU'!G68</f>
        <v>0</v>
      </c>
      <c r="F64" s="744">
        <f>'Disposição Final'!E70</f>
        <v>0</v>
      </c>
      <c r="G64" s="595">
        <f>'Geração e Composição do RSU'!F68*H64*'Geração e Composição do RSU'!G68</f>
        <v>0</v>
      </c>
      <c r="H64" s="744">
        <f>'Disposição Final'!G70</f>
        <v>0</v>
      </c>
      <c r="I64" s="595">
        <f>'Geração e Composição do RSU'!F68*J64*'Geração e Composição do RSU'!G68</f>
        <v>0</v>
      </c>
      <c r="J64" s="744">
        <f>'Disposição Final'!I70</f>
        <v>0</v>
      </c>
      <c r="K64" s="595">
        <f>'Geração e Composição do RSU'!F68*L64*'Geração e Composição do RSU'!G68</f>
        <v>0</v>
      </c>
      <c r="L64" s="744">
        <f>'Disposição Final'!K70</f>
        <v>0</v>
      </c>
      <c r="N64" s="747">
        <f>'Metano Emitido e Recuperado'!B67</f>
        <v>61</v>
      </c>
      <c r="O64">
        <f>Results!AB76</f>
        <v>0</v>
      </c>
      <c r="P64" s="761" t="str">
        <f>'Metano Emitido e Recuperado'!G67</f>
        <v/>
      </c>
      <c r="Q64" s="757" t="str">
        <f t="shared" si="0"/>
        <v/>
      </c>
      <c r="R64" s="754" t="str">
        <f t="shared" si="1"/>
        <v/>
      </c>
      <c r="T64">
        <f>'Geração e Composição do RSU'!C68</f>
        <v>61</v>
      </c>
      <c r="U64">
        <f>'Geração e Composição do RSU'!D68</f>
        <v>0</v>
      </c>
      <c r="V64">
        <f>'Geração e Composição do RSU'!E68</f>
        <v>0</v>
      </c>
      <c r="W64">
        <f>'Geração e Composição do RSU'!F68</f>
        <v>0</v>
      </c>
      <c r="X64">
        <f>'Geração e Composição do RSU'!G68</f>
        <v>0</v>
      </c>
      <c r="Y64" s="755">
        <f>'Geração e Composição do RSU'!H68</f>
        <v>0</v>
      </c>
      <c r="Z64" s="606">
        <f>'Geração e Composição do RSU'!X68</f>
        <v>0</v>
      </c>
      <c r="AA64" s="755">
        <f>'Geração e Composição do RSU'!J68</f>
        <v>0</v>
      </c>
      <c r="AB64" s="606">
        <f>'Geração e Composição do RSU'!Y68</f>
        <v>0</v>
      </c>
      <c r="AC64" s="755">
        <f>'Geração e Composição do RSU'!L68</f>
        <v>0</v>
      </c>
      <c r="AD64" s="606">
        <f>'Geração e Composição do RSU'!Z68</f>
        <v>0</v>
      </c>
      <c r="AE64" s="755">
        <f>'Geração e Composição do RSU'!N68</f>
        <v>0</v>
      </c>
      <c r="AF64" s="606">
        <f>'Geração e Composição do RSU'!AA68</f>
        <v>0</v>
      </c>
      <c r="AG64" s="755">
        <f>'Geração e Composição do RSU'!P68</f>
        <v>0</v>
      </c>
      <c r="AH64" s="606">
        <f>'Geração e Composição do RSU'!AB68</f>
        <v>0</v>
      </c>
      <c r="AI64" s="755">
        <f>'Geração e Composição do RSU'!R68</f>
        <v>0</v>
      </c>
      <c r="AJ64" s="606">
        <f>'Geração e Composição do RSU'!AC68</f>
        <v>0</v>
      </c>
      <c r="AK64" s="755">
        <f>'Geração e Composição do RSU'!T68</f>
        <v>0</v>
      </c>
      <c r="AL64" s="766">
        <v>0</v>
      </c>
    </row>
    <row r="65" spans="1:38" x14ac:dyDescent="0.25">
      <c r="A65" s="747">
        <v>2032</v>
      </c>
      <c r="B65" s="747">
        <f>'Disposição Final'!B71</f>
        <v>62</v>
      </c>
      <c r="C65" s="595">
        <f>'Geração e Composição do RSU'!F69*D65*'Geração e Composição do RSU'!G69</f>
        <v>0</v>
      </c>
      <c r="D65" s="744">
        <f>'Disposição Final'!C71</f>
        <v>0</v>
      </c>
      <c r="E65" s="752">
        <f>'Geração e Composição do RSU'!F69*F65*'Geração e Composição do RSU'!G69</f>
        <v>0</v>
      </c>
      <c r="F65" s="744">
        <f>'Disposição Final'!E71</f>
        <v>0</v>
      </c>
      <c r="G65" s="595">
        <f>'Geração e Composição do RSU'!F69*H65*'Geração e Composição do RSU'!G69</f>
        <v>0</v>
      </c>
      <c r="H65" s="744">
        <f>'Disposição Final'!G71</f>
        <v>0</v>
      </c>
      <c r="I65" s="595">
        <f>'Geração e Composição do RSU'!F69*J65*'Geração e Composição do RSU'!G69</f>
        <v>0</v>
      </c>
      <c r="J65" s="744">
        <f>'Disposição Final'!I71</f>
        <v>0</v>
      </c>
      <c r="K65" s="595">
        <f>'Geração e Composição do RSU'!F69*L65*'Geração e Composição do RSU'!G69</f>
        <v>0</v>
      </c>
      <c r="L65" s="744">
        <f>'Disposição Final'!K71</f>
        <v>0</v>
      </c>
      <c r="N65" s="747">
        <f>'Metano Emitido e Recuperado'!B68</f>
        <v>62</v>
      </c>
      <c r="O65">
        <f>Results!AB77</f>
        <v>0</v>
      </c>
      <c r="P65" s="761" t="str">
        <f>'Metano Emitido e Recuperado'!G68</f>
        <v/>
      </c>
      <c r="Q65" s="757" t="str">
        <f t="shared" si="0"/>
        <v/>
      </c>
      <c r="R65" s="754" t="str">
        <f t="shared" si="1"/>
        <v/>
      </c>
      <c r="T65">
        <f>'Geração e Composição do RSU'!C69</f>
        <v>62</v>
      </c>
      <c r="U65">
        <f>'Geração e Composição do RSU'!D69</f>
        <v>0</v>
      </c>
      <c r="V65">
        <f>'Geração e Composição do RSU'!E69</f>
        <v>0</v>
      </c>
      <c r="W65">
        <f>'Geração e Composição do RSU'!F69</f>
        <v>0</v>
      </c>
      <c r="X65">
        <f>'Geração e Composição do RSU'!G69</f>
        <v>0</v>
      </c>
      <c r="Y65" s="755">
        <f>'Geração e Composição do RSU'!H69</f>
        <v>0</v>
      </c>
      <c r="Z65" s="606">
        <f>'Geração e Composição do RSU'!X69</f>
        <v>0</v>
      </c>
      <c r="AA65" s="755">
        <f>'Geração e Composição do RSU'!J69</f>
        <v>0</v>
      </c>
      <c r="AB65" s="606">
        <f>'Geração e Composição do RSU'!Y69</f>
        <v>0</v>
      </c>
      <c r="AC65" s="755">
        <f>'Geração e Composição do RSU'!L69</f>
        <v>0</v>
      </c>
      <c r="AD65" s="606">
        <f>'Geração e Composição do RSU'!Z69</f>
        <v>0</v>
      </c>
      <c r="AE65" s="755">
        <f>'Geração e Composição do RSU'!N69</f>
        <v>0</v>
      </c>
      <c r="AF65" s="606">
        <f>'Geração e Composição do RSU'!AA69</f>
        <v>0</v>
      </c>
      <c r="AG65" s="755">
        <f>'Geração e Composição do RSU'!P69</f>
        <v>0</v>
      </c>
      <c r="AH65" s="606">
        <f>'Geração e Composição do RSU'!AB69</f>
        <v>0</v>
      </c>
      <c r="AI65" s="755">
        <f>'Geração e Composição do RSU'!R69</f>
        <v>0</v>
      </c>
      <c r="AJ65" s="606">
        <f>'Geração e Composição do RSU'!AC69</f>
        <v>0</v>
      </c>
      <c r="AK65" s="755">
        <f>'Geração e Composição do RSU'!T69</f>
        <v>0</v>
      </c>
      <c r="AL65" s="766">
        <v>0</v>
      </c>
    </row>
    <row r="66" spans="1:38" x14ac:dyDescent="0.25">
      <c r="A66" s="747">
        <v>2033</v>
      </c>
      <c r="B66" s="747">
        <f>'Disposição Final'!B72</f>
        <v>63</v>
      </c>
      <c r="C66" s="595">
        <f>'Geração e Composição do RSU'!F70*D66*'Geração e Composição do RSU'!G70</f>
        <v>0</v>
      </c>
      <c r="D66" s="744">
        <f>'Disposição Final'!C72</f>
        <v>0</v>
      </c>
      <c r="E66" s="752">
        <f>'Geração e Composição do RSU'!F70*F66*'Geração e Composição do RSU'!G70</f>
        <v>0</v>
      </c>
      <c r="F66" s="744">
        <f>'Disposição Final'!E72</f>
        <v>0</v>
      </c>
      <c r="G66" s="595">
        <f>'Geração e Composição do RSU'!F70*H66*'Geração e Composição do RSU'!G70</f>
        <v>0</v>
      </c>
      <c r="H66" s="744">
        <f>'Disposição Final'!G72</f>
        <v>0</v>
      </c>
      <c r="I66" s="595">
        <f>'Geração e Composição do RSU'!F70*J66*'Geração e Composição do RSU'!G70</f>
        <v>0</v>
      </c>
      <c r="J66" s="744">
        <f>'Disposição Final'!I72</f>
        <v>0</v>
      </c>
      <c r="K66" s="595">
        <f>'Geração e Composição do RSU'!F70*L66*'Geração e Composição do RSU'!G70</f>
        <v>0</v>
      </c>
      <c r="L66" s="744">
        <f>'Disposição Final'!K72</f>
        <v>0</v>
      </c>
      <c r="N66" s="747">
        <f>'Metano Emitido e Recuperado'!B69</f>
        <v>63</v>
      </c>
      <c r="O66">
        <f>Results!AB78</f>
        <v>0</v>
      </c>
      <c r="P66" s="761" t="str">
        <f>'Metano Emitido e Recuperado'!G69</f>
        <v/>
      </c>
      <c r="Q66" s="757" t="str">
        <f t="shared" si="0"/>
        <v/>
      </c>
      <c r="R66" s="754" t="str">
        <f t="shared" si="1"/>
        <v/>
      </c>
      <c r="T66">
        <f>'Geração e Composição do RSU'!C70</f>
        <v>63</v>
      </c>
      <c r="U66">
        <f>'Geração e Composição do RSU'!D70</f>
        <v>0</v>
      </c>
      <c r="V66">
        <f>'Geração e Composição do RSU'!E70</f>
        <v>0</v>
      </c>
      <c r="W66">
        <f>'Geração e Composição do RSU'!F70</f>
        <v>0</v>
      </c>
      <c r="X66">
        <f>'Geração e Composição do RSU'!G70</f>
        <v>0</v>
      </c>
      <c r="Y66" s="755">
        <f>'Geração e Composição do RSU'!H70</f>
        <v>0</v>
      </c>
      <c r="Z66" s="606">
        <f>'Geração e Composição do RSU'!X70</f>
        <v>0</v>
      </c>
      <c r="AA66" s="755">
        <f>'Geração e Composição do RSU'!J70</f>
        <v>0</v>
      </c>
      <c r="AB66" s="606">
        <f>'Geração e Composição do RSU'!Y70</f>
        <v>0</v>
      </c>
      <c r="AC66" s="755">
        <f>'Geração e Composição do RSU'!L70</f>
        <v>0</v>
      </c>
      <c r="AD66" s="606">
        <f>'Geração e Composição do RSU'!Z70</f>
        <v>0</v>
      </c>
      <c r="AE66" s="755">
        <f>'Geração e Composição do RSU'!N70</f>
        <v>0</v>
      </c>
      <c r="AF66" s="606">
        <f>'Geração e Composição do RSU'!AA70</f>
        <v>0</v>
      </c>
      <c r="AG66" s="755">
        <f>'Geração e Composição do RSU'!P70</f>
        <v>0</v>
      </c>
      <c r="AH66" s="606">
        <f>'Geração e Composição do RSU'!AB70</f>
        <v>0</v>
      </c>
      <c r="AI66" s="755">
        <f>'Geração e Composição do RSU'!R70</f>
        <v>0</v>
      </c>
      <c r="AJ66" s="606">
        <f>'Geração e Composição do RSU'!AC70</f>
        <v>0</v>
      </c>
      <c r="AK66" s="755">
        <f>'Geração e Composição do RSU'!T70</f>
        <v>0</v>
      </c>
      <c r="AL66" s="766">
        <v>0</v>
      </c>
    </row>
    <row r="67" spans="1:38" x14ac:dyDescent="0.25">
      <c r="A67" s="747">
        <v>2034</v>
      </c>
      <c r="B67" s="747">
        <f>'Disposição Final'!B73</f>
        <v>64</v>
      </c>
      <c r="C67" s="595">
        <f>'Geração e Composição do RSU'!F71*D67*'Geração e Composição do RSU'!G71</f>
        <v>0</v>
      </c>
      <c r="D67" s="744">
        <f>'Disposição Final'!C73</f>
        <v>0</v>
      </c>
      <c r="E67" s="752">
        <f>'Geração e Composição do RSU'!F71*F67*'Geração e Composição do RSU'!G71</f>
        <v>0</v>
      </c>
      <c r="F67" s="744">
        <f>'Disposição Final'!E73</f>
        <v>0</v>
      </c>
      <c r="G67" s="595">
        <f>'Geração e Composição do RSU'!F71*H67*'Geração e Composição do RSU'!G71</f>
        <v>0</v>
      </c>
      <c r="H67" s="744">
        <f>'Disposição Final'!G73</f>
        <v>0</v>
      </c>
      <c r="I67" s="595">
        <f>'Geração e Composição do RSU'!F71*J67*'Geração e Composição do RSU'!G71</f>
        <v>0</v>
      </c>
      <c r="J67" s="744">
        <f>'Disposição Final'!I73</f>
        <v>0</v>
      </c>
      <c r="K67" s="595">
        <f>'Geração e Composição do RSU'!F71*L67*'Geração e Composição do RSU'!G71</f>
        <v>0</v>
      </c>
      <c r="L67" s="744">
        <f>'Disposição Final'!K73</f>
        <v>0</v>
      </c>
      <c r="N67" s="747">
        <f>'Metano Emitido e Recuperado'!B70</f>
        <v>64</v>
      </c>
      <c r="O67">
        <f>Results!AB79</f>
        <v>0</v>
      </c>
      <c r="P67" s="761" t="str">
        <f>'Metano Emitido e Recuperado'!G70</f>
        <v/>
      </c>
      <c r="Q67" s="757" t="str">
        <f t="shared" si="0"/>
        <v/>
      </c>
      <c r="R67" s="754" t="str">
        <f t="shared" si="1"/>
        <v/>
      </c>
      <c r="T67">
        <f>'Geração e Composição do RSU'!C71</f>
        <v>64</v>
      </c>
      <c r="U67">
        <f>'Geração e Composição do RSU'!D71</f>
        <v>0</v>
      </c>
      <c r="V67">
        <f>'Geração e Composição do RSU'!E71</f>
        <v>0</v>
      </c>
      <c r="W67">
        <f>'Geração e Composição do RSU'!F71</f>
        <v>0</v>
      </c>
      <c r="X67">
        <f>'Geração e Composição do RSU'!G71</f>
        <v>0</v>
      </c>
      <c r="Y67" s="755">
        <f>'Geração e Composição do RSU'!H71</f>
        <v>0</v>
      </c>
      <c r="Z67" s="606">
        <f>'Geração e Composição do RSU'!X71</f>
        <v>0</v>
      </c>
      <c r="AA67" s="755">
        <f>'Geração e Composição do RSU'!J71</f>
        <v>0</v>
      </c>
      <c r="AB67" s="606">
        <f>'Geração e Composição do RSU'!Y71</f>
        <v>0</v>
      </c>
      <c r="AC67" s="755">
        <f>'Geração e Composição do RSU'!L71</f>
        <v>0</v>
      </c>
      <c r="AD67" s="606">
        <f>'Geração e Composição do RSU'!Z71</f>
        <v>0</v>
      </c>
      <c r="AE67" s="755">
        <f>'Geração e Composição do RSU'!N71</f>
        <v>0</v>
      </c>
      <c r="AF67" s="606">
        <f>'Geração e Composição do RSU'!AA71</f>
        <v>0</v>
      </c>
      <c r="AG67" s="755">
        <f>'Geração e Composição do RSU'!P71</f>
        <v>0</v>
      </c>
      <c r="AH67" s="606">
        <f>'Geração e Composição do RSU'!AB71</f>
        <v>0</v>
      </c>
      <c r="AI67" s="755">
        <f>'Geração e Composição do RSU'!R71</f>
        <v>0</v>
      </c>
      <c r="AJ67" s="606">
        <f>'Geração e Composição do RSU'!AC71</f>
        <v>0</v>
      </c>
      <c r="AK67" s="755">
        <f>'Geração e Composição do RSU'!T71</f>
        <v>0</v>
      </c>
      <c r="AL67" s="766">
        <v>0</v>
      </c>
    </row>
    <row r="68" spans="1:38" x14ac:dyDescent="0.25">
      <c r="A68" s="747">
        <v>2035</v>
      </c>
      <c r="B68" s="747">
        <f>'Disposição Final'!B74</f>
        <v>65</v>
      </c>
      <c r="C68" s="595">
        <f>'Geração e Composição do RSU'!F72*D68*'Geração e Composição do RSU'!G72</f>
        <v>0</v>
      </c>
      <c r="D68" s="744">
        <f>'Disposição Final'!C74</f>
        <v>0</v>
      </c>
      <c r="E68" s="752">
        <f>'Geração e Composição do RSU'!F72*F68*'Geração e Composição do RSU'!G72</f>
        <v>0</v>
      </c>
      <c r="F68" s="744">
        <f>'Disposição Final'!E74</f>
        <v>0</v>
      </c>
      <c r="G68" s="595">
        <f>'Geração e Composição do RSU'!F72*H68*'Geração e Composição do RSU'!G72</f>
        <v>0</v>
      </c>
      <c r="H68" s="744">
        <f>'Disposição Final'!G74</f>
        <v>0</v>
      </c>
      <c r="I68" s="595">
        <f>'Geração e Composição do RSU'!F72*J68*'Geração e Composição do RSU'!G72</f>
        <v>0</v>
      </c>
      <c r="J68" s="744">
        <f>'Disposição Final'!I74</f>
        <v>0</v>
      </c>
      <c r="K68" s="595">
        <f>'Geração e Composição do RSU'!F72*L68*'Geração e Composição do RSU'!G72</f>
        <v>0</v>
      </c>
      <c r="L68" s="744">
        <f>'Disposição Final'!K74</f>
        <v>0</v>
      </c>
      <c r="N68" s="747">
        <f>'Metano Emitido e Recuperado'!B71</f>
        <v>65</v>
      </c>
      <c r="O68">
        <f>Results!AB80</f>
        <v>0</v>
      </c>
      <c r="P68" s="761" t="str">
        <f>'Metano Emitido e Recuperado'!G71</f>
        <v/>
      </c>
      <c r="Q68" s="757" t="str">
        <f t="shared" ref="Q68:Q75" si="2">IFERROR(P68/O68,"")</f>
        <v/>
      </c>
      <c r="R68" s="754" t="str">
        <f t="shared" ref="R68:R75" si="3">IFERROR(O68-P68,"")</f>
        <v/>
      </c>
      <c r="T68">
        <f>'Geração e Composição do RSU'!C72</f>
        <v>65</v>
      </c>
      <c r="U68">
        <f>'Geração e Composição do RSU'!D72</f>
        <v>0</v>
      </c>
      <c r="V68">
        <f>'Geração e Composição do RSU'!E72</f>
        <v>0</v>
      </c>
      <c r="W68">
        <f>'Geração e Composição do RSU'!F72</f>
        <v>0</v>
      </c>
      <c r="X68">
        <f>'Geração e Composição do RSU'!G72</f>
        <v>0</v>
      </c>
      <c r="Y68" s="755">
        <f>'Geração e Composição do RSU'!H72</f>
        <v>0</v>
      </c>
      <c r="Z68" s="606">
        <f>'Geração e Composição do RSU'!X72</f>
        <v>0</v>
      </c>
      <c r="AA68" s="755">
        <f>'Geração e Composição do RSU'!J72</f>
        <v>0</v>
      </c>
      <c r="AB68" s="606">
        <f>'Geração e Composição do RSU'!Y72</f>
        <v>0</v>
      </c>
      <c r="AC68" s="755">
        <f>'Geração e Composição do RSU'!L72</f>
        <v>0</v>
      </c>
      <c r="AD68" s="606">
        <f>'Geração e Composição do RSU'!Z72</f>
        <v>0</v>
      </c>
      <c r="AE68" s="755">
        <f>'Geração e Composição do RSU'!N72</f>
        <v>0</v>
      </c>
      <c r="AF68" s="606">
        <f>'Geração e Composição do RSU'!AA72</f>
        <v>0</v>
      </c>
      <c r="AG68" s="755">
        <f>'Geração e Composição do RSU'!P72</f>
        <v>0</v>
      </c>
      <c r="AH68" s="606">
        <f>'Geração e Composição do RSU'!AB72</f>
        <v>0</v>
      </c>
      <c r="AI68" s="755">
        <f>'Geração e Composição do RSU'!R72</f>
        <v>0</v>
      </c>
      <c r="AJ68" s="606">
        <f>'Geração e Composição do RSU'!AC72</f>
        <v>0</v>
      </c>
      <c r="AK68" s="755">
        <f>'Geração e Composição do RSU'!T72</f>
        <v>0</v>
      </c>
      <c r="AL68" s="766">
        <v>0</v>
      </c>
    </row>
    <row r="69" spans="1:38" x14ac:dyDescent="0.25">
      <c r="A69" s="747">
        <v>2036</v>
      </c>
      <c r="B69" s="747">
        <f>'Disposição Final'!B75</f>
        <v>66</v>
      </c>
      <c r="C69" s="595">
        <f>'Geração e Composição do RSU'!F73*D69*'Geração e Composição do RSU'!G73</f>
        <v>0</v>
      </c>
      <c r="D69" s="744">
        <f>'Disposição Final'!C75</f>
        <v>0</v>
      </c>
      <c r="E69" s="752">
        <f>'Geração e Composição do RSU'!F73*F69*'Geração e Composição do RSU'!G73</f>
        <v>0</v>
      </c>
      <c r="F69" s="744">
        <f>'Disposição Final'!E75</f>
        <v>0</v>
      </c>
      <c r="G69" s="595">
        <f>'Geração e Composição do RSU'!F73*H69*'Geração e Composição do RSU'!G73</f>
        <v>0</v>
      </c>
      <c r="H69" s="744">
        <f>'Disposição Final'!G75</f>
        <v>0</v>
      </c>
      <c r="I69" s="595">
        <f>'Geração e Composição do RSU'!F73*J69*'Geração e Composição do RSU'!G73</f>
        <v>0</v>
      </c>
      <c r="J69" s="744">
        <f>'Disposição Final'!I75</f>
        <v>0</v>
      </c>
      <c r="K69" s="595">
        <f>'Geração e Composição do RSU'!F73*L69*'Geração e Composição do RSU'!G73</f>
        <v>0</v>
      </c>
      <c r="L69" s="744">
        <f>'Disposição Final'!K75</f>
        <v>0</v>
      </c>
      <c r="N69" s="747">
        <f>'Metano Emitido e Recuperado'!B72</f>
        <v>66</v>
      </c>
      <c r="O69">
        <f>Results!AB81</f>
        <v>0</v>
      </c>
      <c r="P69" s="761" t="str">
        <f>'Metano Emitido e Recuperado'!G72</f>
        <v/>
      </c>
      <c r="Q69" s="757" t="str">
        <f t="shared" si="2"/>
        <v/>
      </c>
      <c r="R69" s="754" t="str">
        <f t="shared" si="3"/>
        <v/>
      </c>
      <c r="T69">
        <f>'Geração e Composição do RSU'!C73</f>
        <v>66</v>
      </c>
      <c r="U69">
        <f>'Geração e Composição do RSU'!D73</f>
        <v>0</v>
      </c>
      <c r="V69">
        <f>'Geração e Composição do RSU'!E73</f>
        <v>0</v>
      </c>
      <c r="W69">
        <f>'Geração e Composição do RSU'!F73</f>
        <v>0</v>
      </c>
      <c r="X69">
        <f>'Geração e Composição do RSU'!G73</f>
        <v>0</v>
      </c>
      <c r="Y69" s="755">
        <f>'Geração e Composição do RSU'!H73</f>
        <v>0</v>
      </c>
      <c r="Z69" s="606">
        <f>'Geração e Composição do RSU'!X73</f>
        <v>0</v>
      </c>
      <c r="AA69" s="755">
        <f>'Geração e Composição do RSU'!J73</f>
        <v>0</v>
      </c>
      <c r="AB69" s="606">
        <f>'Geração e Composição do RSU'!Y73</f>
        <v>0</v>
      </c>
      <c r="AC69" s="755">
        <f>'Geração e Composição do RSU'!L73</f>
        <v>0</v>
      </c>
      <c r="AD69" s="606">
        <f>'Geração e Composição do RSU'!Z73</f>
        <v>0</v>
      </c>
      <c r="AE69" s="755">
        <f>'Geração e Composição do RSU'!N73</f>
        <v>0</v>
      </c>
      <c r="AF69" s="606">
        <f>'Geração e Composição do RSU'!AA73</f>
        <v>0</v>
      </c>
      <c r="AG69" s="755">
        <f>'Geração e Composição do RSU'!P73</f>
        <v>0</v>
      </c>
      <c r="AH69" s="606">
        <f>'Geração e Composição do RSU'!AB73</f>
        <v>0</v>
      </c>
      <c r="AI69" s="755">
        <f>'Geração e Composição do RSU'!R73</f>
        <v>0</v>
      </c>
      <c r="AJ69" s="606">
        <f>'Geração e Composição do RSU'!AC73</f>
        <v>0</v>
      </c>
      <c r="AK69" s="755">
        <f>'Geração e Composição do RSU'!T73</f>
        <v>0</v>
      </c>
      <c r="AL69" s="766">
        <v>0</v>
      </c>
    </row>
    <row r="70" spans="1:38" x14ac:dyDescent="0.25">
      <c r="A70" s="747">
        <v>2037</v>
      </c>
      <c r="B70" s="747">
        <f>'Disposição Final'!B76</f>
        <v>67</v>
      </c>
      <c r="C70" s="595">
        <f>'Geração e Composição do RSU'!F74*D70*'Geração e Composição do RSU'!G74</f>
        <v>0</v>
      </c>
      <c r="D70" s="744">
        <f>'Disposição Final'!C76</f>
        <v>0</v>
      </c>
      <c r="E70" s="752">
        <f>'Geração e Composição do RSU'!F74*F70*'Geração e Composição do RSU'!G74</f>
        <v>0</v>
      </c>
      <c r="F70" s="744">
        <f>'Disposição Final'!E76</f>
        <v>0</v>
      </c>
      <c r="G70" s="595">
        <f>'Geração e Composição do RSU'!F74*H70*'Geração e Composição do RSU'!G74</f>
        <v>0</v>
      </c>
      <c r="H70" s="744">
        <f>'Disposição Final'!G76</f>
        <v>0</v>
      </c>
      <c r="I70" s="595">
        <f>'Geração e Composição do RSU'!F74*J70*'Geração e Composição do RSU'!G74</f>
        <v>0</v>
      </c>
      <c r="J70" s="744">
        <f>'Disposição Final'!I76</f>
        <v>0</v>
      </c>
      <c r="K70" s="595">
        <f>'Geração e Composição do RSU'!F74*L70*'Geração e Composição do RSU'!G74</f>
        <v>0</v>
      </c>
      <c r="L70" s="744">
        <f>'Disposição Final'!K76</f>
        <v>0</v>
      </c>
      <c r="N70" s="747">
        <f>'Metano Emitido e Recuperado'!B73</f>
        <v>67</v>
      </c>
      <c r="O70">
        <f>Results!AB82</f>
        <v>0</v>
      </c>
      <c r="P70" s="761" t="str">
        <f>'Metano Emitido e Recuperado'!G73</f>
        <v/>
      </c>
      <c r="Q70" s="757" t="str">
        <f t="shared" si="2"/>
        <v/>
      </c>
      <c r="R70" s="754" t="str">
        <f t="shared" si="3"/>
        <v/>
      </c>
      <c r="T70">
        <f>'Geração e Composição do RSU'!C74</f>
        <v>67</v>
      </c>
      <c r="U70">
        <f>'Geração e Composição do RSU'!D74</f>
        <v>0</v>
      </c>
      <c r="V70">
        <f>'Geração e Composição do RSU'!E74</f>
        <v>0</v>
      </c>
      <c r="W70">
        <f>'Geração e Composição do RSU'!F74</f>
        <v>0</v>
      </c>
      <c r="X70">
        <f>'Geração e Composição do RSU'!G74</f>
        <v>0</v>
      </c>
      <c r="Y70" s="755">
        <f>'Geração e Composição do RSU'!H74</f>
        <v>0</v>
      </c>
      <c r="Z70" s="606">
        <f>'Geração e Composição do RSU'!X74</f>
        <v>0</v>
      </c>
      <c r="AA70" s="755">
        <f>'Geração e Composição do RSU'!J74</f>
        <v>0</v>
      </c>
      <c r="AB70" s="606">
        <f>'Geração e Composição do RSU'!Y74</f>
        <v>0</v>
      </c>
      <c r="AC70" s="755">
        <f>'Geração e Composição do RSU'!L74</f>
        <v>0</v>
      </c>
      <c r="AD70" s="606">
        <f>'Geração e Composição do RSU'!Z74</f>
        <v>0</v>
      </c>
      <c r="AE70" s="755">
        <f>'Geração e Composição do RSU'!N74</f>
        <v>0</v>
      </c>
      <c r="AF70" s="606">
        <f>'Geração e Composição do RSU'!AA74</f>
        <v>0</v>
      </c>
      <c r="AG70" s="755">
        <f>'Geração e Composição do RSU'!P74</f>
        <v>0</v>
      </c>
      <c r="AH70" s="606">
        <f>'Geração e Composição do RSU'!AB74</f>
        <v>0</v>
      </c>
      <c r="AI70" s="755">
        <f>'Geração e Composição do RSU'!R74</f>
        <v>0</v>
      </c>
      <c r="AJ70" s="606">
        <f>'Geração e Composição do RSU'!AC74</f>
        <v>0</v>
      </c>
      <c r="AK70" s="755">
        <f>'Geração e Composição do RSU'!T74</f>
        <v>0</v>
      </c>
      <c r="AL70" s="766">
        <v>0</v>
      </c>
    </row>
    <row r="71" spans="1:38" x14ac:dyDescent="0.25">
      <c r="A71" s="747">
        <v>2038</v>
      </c>
      <c r="B71" s="747">
        <f>'Disposição Final'!B77</f>
        <v>68</v>
      </c>
      <c r="C71" s="595">
        <f>'Geração e Composição do RSU'!F75*D71*'Geração e Composição do RSU'!G75</f>
        <v>0</v>
      </c>
      <c r="D71" s="744">
        <f>'Disposição Final'!C77</f>
        <v>0</v>
      </c>
      <c r="E71" s="752">
        <f>'Geração e Composição do RSU'!F75*F71*'Geração e Composição do RSU'!G75</f>
        <v>0</v>
      </c>
      <c r="F71" s="744">
        <f>'Disposição Final'!E77</f>
        <v>0</v>
      </c>
      <c r="G71" s="595">
        <f>'Geração e Composição do RSU'!F75*H71*'Geração e Composição do RSU'!G75</f>
        <v>0</v>
      </c>
      <c r="H71" s="744">
        <f>'Disposição Final'!G77</f>
        <v>0</v>
      </c>
      <c r="I71" s="595">
        <f>'Geração e Composição do RSU'!F75*J71*'Geração e Composição do RSU'!G75</f>
        <v>0</v>
      </c>
      <c r="J71" s="744">
        <f>'Disposição Final'!I77</f>
        <v>0</v>
      </c>
      <c r="K71" s="595">
        <f>'Geração e Composição do RSU'!F75*L71*'Geração e Composição do RSU'!G75</f>
        <v>0</v>
      </c>
      <c r="L71" s="744">
        <f>'Disposição Final'!K77</f>
        <v>0</v>
      </c>
      <c r="N71" s="747">
        <f>'Metano Emitido e Recuperado'!B74</f>
        <v>0</v>
      </c>
      <c r="O71">
        <f>Results!AB83</f>
        <v>0</v>
      </c>
      <c r="P71" s="761">
        <f>'Metano Emitido e Recuperado'!G74</f>
        <v>0</v>
      </c>
      <c r="Q71" s="757" t="str">
        <f t="shared" si="2"/>
        <v/>
      </c>
      <c r="R71" s="754">
        <f t="shared" si="3"/>
        <v>0</v>
      </c>
      <c r="T71">
        <f>'Geração e Composição do RSU'!C75</f>
        <v>68</v>
      </c>
      <c r="U71">
        <f>'Geração e Composição do RSU'!D75</f>
        <v>0</v>
      </c>
      <c r="V71">
        <f>'Geração e Composição do RSU'!E75</f>
        <v>0</v>
      </c>
      <c r="W71">
        <f>'Geração e Composição do RSU'!F75</f>
        <v>0</v>
      </c>
      <c r="X71">
        <f>'Geração e Composição do RSU'!G75</f>
        <v>0</v>
      </c>
      <c r="Y71" s="755">
        <f>'Geração e Composição do RSU'!H75</f>
        <v>0</v>
      </c>
      <c r="Z71" s="606">
        <f>'Geração e Composição do RSU'!X75</f>
        <v>0</v>
      </c>
      <c r="AA71" s="755">
        <f>'Geração e Composição do RSU'!J75</f>
        <v>0</v>
      </c>
      <c r="AB71" s="606">
        <f>'Geração e Composição do RSU'!Y75</f>
        <v>0</v>
      </c>
      <c r="AC71" s="755">
        <f>'Geração e Composição do RSU'!L75</f>
        <v>0</v>
      </c>
      <c r="AD71" s="606">
        <f>'Geração e Composição do RSU'!Z75</f>
        <v>0</v>
      </c>
      <c r="AE71" s="755">
        <f>'Geração e Composição do RSU'!N75</f>
        <v>0</v>
      </c>
      <c r="AF71" s="606">
        <f>'Geração e Composição do RSU'!AA75</f>
        <v>0</v>
      </c>
      <c r="AG71" s="755">
        <f>'Geração e Composição do RSU'!P75</f>
        <v>0</v>
      </c>
      <c r="AH71" s="606">
        <f>'Geração e Composição do RSU'!AB75</f>
        <v>0</v>
      </c>
      <c r="AI71" s="755">
        <f>'Geração e Composição do RSU'!R75</f>
        <v>0</v>
      </c>
      <c r="AJ71" s="606">
        <f>'Geração e Composição do RSU'!AC75</f>
        <v>0</v>
      </c>
      <c r="AK71" s="755">
        <f>'Geração e Composição do RSU'!T75</f>
        <v>0</v>
      </c>
      <c r="AL71" s="766">
        <v>0</v>
      </c>
    </row>
    <row r="72" spans="1:38" x14ac:dyDescent="0.25">
      <c r="A72" s="747">
        <v>2039</v>
      </c>
      <c r="B72" s="747">
        <f>'Disposição Final'!B78</f>
        <v>69</v>
      </c>
      <c r="C72" s="595">
        <f>'Geração e Composição do RSU'!F76*D72*'Geração e Composição do RSU'!G76</f>
        <v>0</v>
      </c>
      <c r="D72" s="744">
        <f>'Disposição Final'!C78</f>
        <v>0</v>
      </c>
      <c r="E72" s="752">
        <f>'Geração e Composição do RSU'!F76*F72*'Geração e Composição do RSU'!G76</f>
        <v>0</v>
      </c>
      <c r="F72" s="744">
        <f>'Disposição Final'!E78</f>
        <v>0</v>
      </c>
      <c r="G72" s="595">
        <f>'Geração e Composição do RSU'!F76*H72*'Geração e Composição do RSU'!G76</f>
        <v>0</v>
      </c>
      <c r="H72" s="744">
        <f>'Disposição Final'!G78</f>
        <v>0</v>
      </c>
      <c r="I72" s="595">
        <f>'Geração e Composição do RSU'!F76*J72*'Geração e Composição do RSU'!G76</f>
        <v>0</v>
      </c>
      <c r="J72" s="744">
        <f>'Disposição Final'!I78</f>
        <v>0</v>
      </c>
      <c r="K72" s="595">
        <f>'Geração e Composição do RSU'!F76*L72*'Geração e Composição do RSU'!G76</f>
        <v>0</v>
      </c>
      <c r="L72" s="744">
        <f>'Disposição Final'!K78</f>
        <v>0</v>
      </c>
      <c r="N72" s="747">
        <f>'Metano Emitido e Recuperado'!B75</f>
        <v>0</v>
      </c>
      <c r="O72">
        <f>Results!AB84</f>
        <v>0</v>
      </c>
      <c r="P72" s="761">
        <f>'Metano Emitido e Recuperado'!G75</f>
        <v>0</v>
      </c>
      <c r="Q72" s="757" t="str">
        <f t="shared" si="2"/>
        <v/>
      </c>
      <c r="R72" s="754">
        <f t="shared" si="3"/>
        <v>0</v>
      </c>
      <c r="T72">
        <f>'Geração e Composição do RSU'!C76</f>
        <v>69</v>
      </c>
      <c r="U72">
        <f>'Geração e Composição do RSU'!D76</f>
        <v>0</v>
      </c>
      <c r="V72">
        <f>'Geração e Composição do RSU'!E76</f>
        <v>0</v>
      </c>
      <c r="W72">
        <f>'Geração e Composição do RSU'!F76</f>
        <v>0</v>
      </c>
      <c r="X72">
        <f>'Geração e Composição do RSU'!G76</f>
        <v>0</v>
      </c>
      <c r="Y72" s="755">
        <f>'Geração e Composição do RSU'!H76</f>
        <v>0</v>
      </c>
      <c r="Z72" s="606">
        <f>'Geração e Composição do RSU'!X76</f>
        <v>0</v>
      </c>
      <c r="AA72" s="755">
        <f>'Geração e Composição do RSU'!J76</f>
        <v>0</v>
      </c>
      <c r="AB72" s="606">
        <f>'Geração e Composição do RSU'!Y76</f>
        <v>0</v>
      </c>
      <c r="AC72" s="755">
        <f>'Geração e Composição do RSU'!L76</f>
        <v>0</v>
      </c>
      <c r="AD72" s="606">
        <f>'Geração e Composição do RSU'!Z76</f>
        <v>0</v>
      </c>
      <c r="AE72" s="755">
        <f>'Geração e Composição do RSU'!N76</f>
        <v>0</v>
      </c>
      <c r="AF72" s="606">
        <f>'Geração e Composição do RSU'!AA76</f>
        <v>0</v>
      </c>
      <c r="AG72" s="755">
        <f>'Geração e Composição do RSU'!P76</f>
        <v>0</v>
      </c>
      <c r="AH72" s="606">
        <f>'Geração e Composição do RSU'!AB76</f>
        <v>0</v>
      </c>
      <c r="AI72" s="755">
        <f>'Geração e Composição do RSU'!R76</f>
        <v>0</v>
      </c>
      <c r="AJ72" s="606">
        <f>'Geração e Composição do RSU'!AC76</f>
        <v>0</v>
      </c>
      <c r="AK72" s="755">
        <f>'Geração e Composição do RSU'!T76</f>
        <v>0</v>
      </c>
      <c r="AL72" s="766">
        <v>0</v>
      </c>
    </row>
    <row r="73" spans="1:38" x14ac:dyDescent="0.25">
      <c r="A73" s="747">
        <v>2040</v>
      </c>
      <c r="B73" s="747">
        <f>'Disposição Final'!B79</f>
        <v>70</v>
      </c>
      <c r="C73" s="595">
        <f>'Geração e Composição do RSU'!F77*D73*'Geração e Composição do RSU'!G77</f>
        <v>0</v>
      </c>
      <c r="D73" s="744">
        <f>'Disposição Final'!C79</f>
        <v>0</v>
      </c>
      <c r="E73" s="752">
        <f>'Geração e Composição do RSU'!F77*F73*'Geração e Composição do RSU'!G77</f>
        <v>0</v>
      </c>
      <c r="F73" s="744">
        <f>'Disposição Final'!E79</f>
        <v>0</v>
      </c>
      <c r="G73" s="595">
        <f>'Geração e Composição do RSU'!F77*H73*'Geração e Composição do RSU'!G77</f>
        <v>0</v>
      </c>
      <c r="H73" s="744">
        <f>'Disposição Final'!G79</f>
        <v>0</v>
      </c>
      <c r="I73" s="595">
        <f>'Geração e Composição do RSU'!F77*J73*'Geração e Composição do RSU'!G77</f>
        <v>0</v>
      </c>
      <c r="J73" s="744">
        <f>'Disposição Final'!I79</f>
        <v>0</v>
      </c>
      <c r="K73" s="595">
        <f>'Geração e Composição do RSU'!F77*L73*'Geração e Composição do RSU'!G77</f>
        <v>0</v>
      </c>
      <c r="L73" s="744">
        <f>'Disposição Final'!K79</f>
        <v>0</v>
      </c>
      <c r="N73" s="747">
        <f>'Metano Emitido e Recuperado'!B76</f>
        <v>0</v>
      </c>
      <c r="O73">
        <f>Results!AB85</f>
        <v>0</v>
      </c>
      <c r="P73" s="761">
        <f>'Metano Emitido e Recuperado'!G76</f>
        <v>0</v>
      </c>
      <c r="Q73" s="757" t="str">
        <f t="shared" si="2"/>
        <v/>
      </c>
      <c r="R73" s="754">
        <f t="shared" si="3"/>
        <v>0</v>
      </c>
      <c r="T73">
        <f>'Geração e Composição do RSU'!C77</f>
        <v>70</v>
      </c>
      <c r="U73">
        <f>'Geração e Composição do RSU'!D77</f>
        <v>0</v>
      </c>
      <c r="V73">
        <f>'Geração e Composição do RSU'!E77</f>
        <v>0</v>
      </c>
      <c r="W73">
        <f>'Geração e Composição do RSU'!F77</f>
        <v>0</v>
      </c>
      <c r="X73">
        <f>'Geração e Composição do RSU'!G77</f>
        <v>0</v>
      </c>
      <c r="Y73" s="755">
        <f>'Geração e Composição do RSU'!H77</f>
        <v>0</v>
      </c>
      <c r="Z73" s="606">
        <f>'Geração e Composição do RSU'!X77</f>
        <v>0</v>
      </c>
      <c r="AA73" s="755">
        <f>'Geração e Composição do RSU'!J77</f>
        <v>0</v>
      </c>
      <c r="AB73" s="606">
        <f>'Geração e Composição do RSU'!Y77</f>
        <v>0</v>
      </c>
      <c r="AC73" s="755">
        <f>'Geração e Composição do RSU'!L77</f>
        <v>0</v>
      </c>
      <c r="AD73" s="606">
        <f>'Geração e Composição do RSU'!Z77</f>
        <v>0</v>
      </c>
      <c r="AE73" s="755">
        <f>'Geração e Composição do RSU'!N77</f>
        <v>0</v>
      </c>
      <c r="AF73" s="606">
        <f>'Geração e Composição do RSU'!AA77</f>
        <v>0</v>
      </c>
      <c r="AG73" s="755">
        <f>'Geração e Composição do RSU'!P77</f>
        <v>0</v>
      </c>
      <c r="AH73" s="606">
        <f>'Geração e Composição do RSU'!AB77</f>
        <v>0</v>
      </c>
      <c r="AI73" s="755">
        <f>'Geração e Composição do RSU'!R77</f>
        <v>0</v>
      </c>
      <c r="AJ73" s="606">
        <f>'Geração e Composição do RSU'!AC77</f>
        <v>0</v>
      </c>
      <c r="AK73" s="755">
        <f>'Geração e Composição do RSU'!T77</f>
        <v>0</v>
      </c>
      <c r="AL73" s="766">
        <v>0</v>
      </c>
    </row>
    <row r="74" spans="1:38" x14ac:dyDescent="0.25">
      <c r="A74" s="747"/>
      <c r="B74" s="747"/>
      <c r="C74" s="595"/>
      <c r="D74" s="744"/>
      <c r="E74" s="595"/>
      <c r="F74" s="744"/>
      <c r="G74" s="595"/>
      <c r="H74" s="744"/>
      <c r="I74" s="595"/>
      <c r="J74" s="744"/>
      <c r="K74" s="595"/>
      <c r="L74" s="744"/>
      <c r="N74" s="747"/>
      <c r="O74" t="str">
        <f>Results!AB86</f>
        <v/>
      </c>
      <c r="P74" s="761">
        <f>'Metano Emitido e Recuperado'!G77</f>
        <v>0</v>
      </c>
      <c r="Q74" s="757" t="str">
        <f t="shared" si="2"/>
        <v/>
      </c>
      <c r="R74" s="754" t="str">
        <f t="shared" si="3"/>
        <v/>
      </c>
    </row>
    <row r="75" spans="1:38" x14ac:dyDescent="0.25">
      <c r="A75" s="747"/>
      <c r="B75" s="747"/>
      <c r="C75" s="595"/>
      <c r="D75" s="744"/>
      <c r="E75" s="595"/>
      <c r="F75" s="744"/>
      <c r="G75" s="595"/>
      <c r="H75" s="744"/>
      <c r="I75" s="595"/>
      <c r="J75" s="744"/>
      <c r="K75" s="595"/>
      <c r="L75" s="744"/>
      <c r="N75" s="747"/>
      <c r="O75" t="str">
        <f>Results!AB87</f>
        <v/>
      </c>
      <c r="P75" s="761">
        <f>'Metano Emitido e Recuperado'!G78</f>
        <v>0</v>
      </c>
      <c r="Q75" s="757" t="str">
        <f t="shared" si="2"/>
        <v/>
      </c>
      <c r="R75" s="754" t="str">
        <f t="shared" si="3"/>
        <v/>
      </c>
    </row>
    <row r="76" spans="1:38" x14ac:dyDescent="0.25">
      <c r="A76" s="747"/>
      <c r="B76" s="747"/>
      <c r="C76" s="595"/>
      <c r="D76" s="744"/>
      <c r="E76" s="595"/>
      <c r="F76" s="744"/>
      <c r="G76" s="595"/>
      <c r="H76" s="744"/>
      <c r="I76" s="595"/>
      <c r="J76" s="744"/>
      <c r="K76" s="595"/>
      <c r="L76" s="744"/>
    </row>
    <row r="77" spans="1:38" x14ac:dyDescent="0.25">
      <c r="A77" s="747"/>
      <c r="B77" s="747"/>
      <c r="C77" s="595"/>
      <c r="D77" s="744"/>
      <c r="E77" s="595"/>
      <c r="F77" s="744"/>
      <c r="G77" s="595"/>
      <c r="H77" s="744"/>
      <c r="I77" s="595"/>
      <c r="J77" s="744"/>
      <c r="K77" s="595"/>
      <c r="L77" s="744"/>
    </row>
    <row r="78" spans="1:38" x14ac:dyDescent="0.25">
      <c r="A78" s="747"/>
      <c r="B78" s="747"/>
      <c r="C78" s="595"/>
      <c r="D78" s="744"/>
      <c r="E78" s="595"/>
      <c r="F78" s="744"/>
      <c r="G78" s="595"/>
      <c r="H78" s="744"/>
      <c r="I78" s="595"/>
      <c r="J78" s="744"/>
      <c r="K78" s="595"/>
      <c r="L78" s="744"/>
    </row>
    <row r="79" spans="1:38" x14ac:dyDescent="0.25">
      <c r="A79" s="747"/>
      <c r="B79" s="747"/>
      <c r="C79" s="595"/>
      <c r="D79" s="744"/>
      <c r="E79" s="595"/>
      <c r="F79" s="744"/>
      <c r="G79" s="595"/>
      <c r="H79" s="744"/>
      <c r="I79" s="595"/>
      <c r="J79" s="744"/>
      <c r="K79" s="595"/>
      <c r="L79" s="744"/>
    </row>
    <row r="80" spans="1:38" x14ac:dyDescent="0.25">
      <c r="A80" s="747"/>
      <c r="B80" s="747"/>
      <c r="C80" s="595"/>
      <c r="D80" s="744"/>
      <c r="E80" s="595"/>
      <c r="F80" s="744"/>
      <c r="G80" s="595"/>
      <c r="H80" s="744"/>
      <c r="I80" s="595"/>
      <c r="J80" s="744"/>
      <c r="K80" s="595"/>
      <c r="L80" s="744"/>
    </row>
    <row r="81" spans="1:12" x14ac:dyDescent="0.25">
      <c r="A81" s="747"/>
      <c r="B81" s="747"/>
      <c r="C81" s="595"/>
      <c r="D81" s="744"/>
      <c r="E81" s="595"/>
      <c r="F81" s="744"/>
      <c r="G81" s="595"/>
      <c r="H81" s="744"/>
      <c r="I81" s="595"/>
      <c r="J81" s="744"/>
      <c r="K81" s="595"/>
      <c r="L81" s="744"/>
    </row>
    <row r="82" spans="1:12" x14ac:dyDescent="0.25">
      <c r="A82" s="747"/>
      <c r="B82" s="747"/>
      <c r="C82" s="595"/>
      <c r="D82" s="744"/>
      <c r="E82" s="595"/>
      <c r="F82" s="744"/>
      <c r="G82" s="595"/>
      <c r="H82" s="744"/>
      <c r="I82" s="595"/>
      <c r="J82" s="744"/>
      <c r="K82" s="595"/>
      <c r="L82" s="744"/>
    </row>
    <row r="83" spans="1:12" x14ac:dyDescent="0.25">
      <c r="A83" s="747"/>
      <c r="B83" s="747"/>
      <c r="C83" s="595"/>
      <c r="D83" s="744"/>
      <c r="E83" s="595"/>
      <c r="F83" s="744"/>
      <c r="G83" s="595"/>
      <c r="H83" s="744"/>
      <c r="I83" s="595"/>
      <c r="J83" s="744"/>
      <c r="K83" s="595"/>
      <c r="L83" s="744"/>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4"/>
  <dimension ref="A1:AO102"/>
  <sheetViews>
    <sheetView topLeftCell="A22" zoomScale="90" zoomScaleNormal="90" workbookViewId="0">
      <selection activeCell="D25" sqref="D25"/>
    </sheetView>
  </sheetViews>
  <sheetFormatPr defaultRowHeight="13.2" x14ac:dyDescent="0.25"/>
  <cols>
    <col min="1" max="1" width="19.44140625" bestFit="1" customWidth="1"/>
    <col min="2" max="2" width="20.109375" customWidth="1"/>
    <col min="3" max="3" width="24.5546875" customWidth="1"/>
    <col min="4" max="5" width="18.5546875" customWidth="1"/>
    <col min="6" max="6" width="6.109375" customWidth="1"/>
    <col min="7" max="7" width="17.44140625" customWidth="1"/>
    <col min="8" max="8" width="15.5546875" customWidth="1"/>
    <col min="9" max="9" width="21.5546875" customWidth="1"/>
    <col min="10" max="10" width="13.44140625" customWidth="1"/>
    <col min="11" max="11" width="27.5546875" bestFit="1" customWidth="1"/>
    <col min="12" max="17" width="16.44140625" customWidth="1"/>
    <col min="18" max="18" width="20.5546875" customWidth="1"/>
    <col min="19" max="19" width="17.5546875" customWidth="1"/>
    <col min="20" max="30" width="20.109375" bestFit="1" customWidth="1"/>
    <col min="31" max="31" width="18.21875" bestFit="1" customWidth="1"/>
    <col min="32" max="32" width="10.109375" bestFit="1" customWidth="1"/>
    <col min="33" max="33" width="21.6640625" bestFit="1" customWidth="1"/>
    <col min="34" max="34" width="19.5546875" bestFit="1" customWidth="1"/>
    <col min="35" max="35" width="25.21875" bestFit="1" customWidth="1"/>
    <col min="36" max="36" width="17.44140625" bestFit="1" customWidth="1"/>
    <col min="37" max="37" width="9.33203125" bestFit="1" customWidth="1"/>
    <col min="38" max="38" width="20.77734375" bestFit="1" customWidth="1"/>
    <col min="39" max="39" width="18.77734375" bestFit="1" customWidth="1"/>
    <col min="40" max="40" width="16.5546875" bestFit="1" customWidth="1"/>
    <col min="41" max="41" width="24.33203125" bestFit="1" customWidth="1"/>
    <col min="42" max="67" width="20.109375" bestFit="1" customWidth="1"/>
    <col min="68" max="68" width="11.109375" bestFit="1" customWidth="1"/>
  </cols>
  <sheetData>
    <row r="1" spans="1:41" x14ac:dyDescent="0.25">
      <c r="A1" s="577" t="s">
        <v>326</v>
      </c>
      <c r="B1" s="799" t="s">
        <v>403</v>
      </c>
      <c r="C1" s="799" t="s">
        <v>404</v>
      </c>
      <c r="E1" s="577" t="s">
        <v>326</v>
      </c>
      <c r="U1" s="577" t="s">
        <v>326</v>
      </c>
      <c r="V1" s="799" t="s">
        <v>343</v>
      </c>
      <c r="W1" s="799" t="s">
        <v>345</v>
      </c>
      <c r="X1" s="799" t="s">
        <v>333</v>
      </c>
      <c r="Y1" s="799" t="s">
        <v>334</v>
      </c>
      <c r="Z1" s="799" t="s">
        <v>344</v>
      </c>
      <c r="AA1" s="799" t="s">
        <v>346</v>
      </c>
    </row>
    <row r="2" spans="1:41" x14ac:dyDescent="0.25">
      <c r="A2" s="578" t="s">
        <v>327</v>
      </c>
      <c r="B2" s="576"/>
      <c r="C2" s="576"/>
      <c r="E2" s="578" t="s">
        <v>327</v>
      </c>
      <c r="U2" s="578" t="s">
        <v>327</v>
      </c>
      <c r="V2" s="579"/>
      <c r="W2" s="576"/>
      <c r="X2" s="576"/>
      <c r="Y2" s="576"/>
      <c r="Z2" s="576"/>
      <c r="AA2" s="576"/>
    </row>
    <row r="3" spans="1:41" x14ac:dyDescent="0.25">
      <c r="AE3" s="577" t="s">
        <v>326</v>
      </c>
      <c r="AF3" s="799" t="s">
        <v>392</v>
      </c>
      <c r="AG3" s="799" t="s">
        <v>393</v>
      </c>
      <c r="AH3" s="799" t="s">
        <v>394</v>
      </c>
      <c r="AI3" s="799" t="s">
        <v>395</v>
      </c>
      <c r="AJ3" s="799" t="s">
        <v>396</v>
      </c>
      <c r="AK3" s="799" t="s">
        <v>397</v>
      </c>
      <c r="AL3" s="799" t="s">
        <v>398</v>
      </c>
      <c r="AM3" s="799" t="s">
        <v>399</v>
      </c>
      <c r="AN3" s="799" t="s">
        <v>401</v>
      </c>
      <c r="AO3" s="799" t="s">
        <v>400</v>
      </c>
    </row>
    <row r="4" spans="1:41" x14ac:dyDescent="0.25">
      <c r="AE4" s="578" t="s">
        <v>327</v>
      </c>
      <c r="AF4" s="576"/>
      <c r="AG4" s="576"/>
      <c r="AH4" s="576"/>
      <c r="AI4" s="576"/>
      <c r="AJ4" s="576"/>
      <c r="AK4" s="576"/>
      <c r="AL4" s="576"/>
      <c r="AM4" s="576"/>
      <c r="AN4" s="576"/>
      <c r="AO4" s="576"/>
    </row>
    <row r="46" spans="35:35" x14ac:dyDescent="0.25">
      <c r="AI46" s="734"/>
    </row>
    <row r="102" ht="12.75" customHeight="1" x14ac:dyDescent="0.25"/>
  </sheetData>
  <pageMargins left="0.511811024" right="0.511811024" top="0.78740157499999996" bottom="0.78740157499999996" header="0.31496062000000002" footer="0.31496062000000002"/>
  <pageSetup paperSize="9" orientation="portrait" horizontalDpi="1200" verticalDpi="1200" r:id="rId5"/>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28"/>
  <dimension ref="A1:AE78"/>
  <sheetViews>
    <sheetView topLeftCell="A4" zoomScale="85" zoomScaleNormal="85" workbookViewId="0">
      <selection activeCell="I7" sqref="I7"/>
    </sheetView>
  </sheetViews>
  <sheetFormatPr defaultColWidth="9.109375" defaultRowHeight="13.2" x14ac:dyDescent="0.25"/>
  <cols>
    <col min="1" max="1" width="9.109375" style="631"/>
    <col min="2" max="2" width="2.44140625" style="631" customWidth="1"/>
    <col min="3" max="3" width="7.88671875" style="631" customWidth="1"/>
    <col min="4" max="4" width="12.109375" style="707" customWidth="1"/>
    <col min="5" max="5" width="11.109375" style="631" customWidth="1"/>
    <col min="6" max="6" width="13.5546875" style="703" customWidth="1"/>
    <col min="7" max="7" width="17.5546875" style="631" customWidth="1"/>
    <col min="8" max="8" width="6.88671875" style="631" customWidth="1"/>
    <col min="9" max="9" width="11.109375" style="633" customWidth="1"/>
    <col min="10" max="10" width="7.88671875" style="631" customWidth="1"/>
    <col min="11" max="11" width="7.5546875" style="633" customWidth="1"/>
    <col min="12" max="12" width="7.44140625" style="631" customWidth="1"/>
    <col min="13" max="13" width="11.88671875" style="633" customWidth="1"/>
    <col min="14" max="14" width="7.88671875" style="631" customWidth="1"/>
    <col min="15" max="15" width="11.109375" style="633" customWidth="1"/>
    <col min="16" max="16" width="7.44140625" style="631" customWidth="1"/>
    <col min="17" max="17" width="12.5546875" style="633" customWidth="1"/>
    <col min="18" max="18" width="7.44140625" style="631" customWidth="1"/>
    <col min="19" max="19" width="10.5546875" style="633" customWidth="1"/>
    <col min="20" max="20" width="8.109375" style="631" customWidth="1"/>
    <col min="21" max="21" width="11.109375" style="633" customWidth="1"/>
    <col min="22" max="22" width="10" style="631" customWidth="1"/>
    <col min="23" max="29" width="0" style="782" hidden="1" customWidth="1"/>
    <col min="30" max="31" width="9.109375" style="769"/>
    <col min="32" max="16384" width="9.109375" style="631"/>
  </cols>
  <sheetData>
    <row r="1" spans="1:31" s="652" customFormat="1" x14ac:dyDescent="0.25">
      <c r="D1" s="709"/>
      <c r="F1" s="670"/>
      <c r="I1" s="710"/>
      <c r="K1" s="710"/>
      <c r="M1" s="710"/>
      <c r="O1" s="710"/>
      <c r="Q1" s="710"/>
      <c r="S1" s="710"/>
      <c r="U1" s="710"/>
      <c r="W1" s="778"/>
      <c r="X1" s="778"/>
      <c r="Y1" s="778"/>
      <c r="Z1" s="778"/>
      <c r="AA1" s="778"/>
      <c r="AB1" s="778"/>
      <c r="AC1" s="778"/>
      <c r="AD1" s="684"/>
      <c r="AE1" s="684"/>
    </row>
    <row r="2" spans="1:31" s="652" customFormat="1" x14ac:dyDescent="0.25">
      <c r="D2" s="709"/>
      <c r="F2" s="670"/>
      <c r="I2" s="710"/>
      <c r="K2" s="710"/>
      <c r="M2" s="710"/>
      <c r="O2" s="710"/>
      <c r="Q2" s="710"/>
      <c r="S2" s="710"/>
      <c r="U2" s="710"/>
      <c r="W2" s="778"/>
      <c r="X2" s="778"/>
      <c r="Y2" s="778"/>
      <c r="Z2" s="778"/>
      <c r="AA2" s="778"/>
      <c r="AB2" s="778"/>
      <c r="AC2" s="778"/>
      <c r="AD2" s="684"/>
      <c r="AE2" s="684"/>
    </row>
    <row r="3" spans="1:31" s="652" customFormat="1" x14ac:dyDescent="0.25">
      <c r="D3" s="709"/>
      <c r="F3" s="670"/>
      <c r="I3" s="710"/>
      <c r="K3" s="710"/>
      <c r="M3" s="710"/>
      <c r="O3" s="710"/>
      <c r="Q3" s="710"/>
      <c r="S3" s="710"/>
      <c r="U3" s="710"/>
      <c r="W3" s="778"/>
      <c r="X3" s="778"/>
      <c r="Y3" s="778"/>
      <c r="Z3" s="778"/>
      <c r="AA3" s="778"/>
      <c r="AB3" s="778"/>
      <c r="AC3" s="778"/>
      <c r="AD3" s="684"/>
      <c r="AE3" s="684"/>
    </row>
    <row r="4" spans="1:31" s="632" customFormat="1" ht="37.5" customHeight="1" x14ac:dyDescent="0.25">
      <c r="A4" s="708"/>
      <c r="B4" s="708"/>
      <c r="C4" s="838" t="s">
        <v>366</v>
      </c>
      <c r="D4" s="838"/>
      <c r="E4" s="838"/>
      <c r="F4" s="838"/>
      <c r="G4" s="838"/>
      <c r="H4" s="841" t="s">
        <v>367</v>
      </c>
      <c r="I4" s="841"/>
      <c r="J4" s="841"/>
      <c r="K4" s="841"/>
      <c r="L4" s="841"/>
      <c r="M4" s="841"/>
      <c r="N4" s="841"/>
      <c r="O4" s="841"/>
      <c r="P4" s="841"/>
      <c r="Q4" s="841"/>
      <c r="R4" s="841"/>
      <c r="S4" s="841"/>
      <c r="T4" s="841"/>
      <c r="U4" s="841"/>
      <c r="V4" s="842"/>
      <c r="W4" s="779"/>
      <c r="X4" s="780"/>
      <c r="Y4" s="780"/>
      <c r="Z4" s="780"/>
      <c r="AA4" s="780"/>
      <c r="AB4" s="780"/>
      <c r="AC4" s="780"/>
      <c r="AD4" s="770"/>
      <c r="AE4" s="770"/>
    </row>
    <row r="5" spans="1:31" ht="38.25" customHeight="1" x14ac:dyDescent="0.25">
      <c r="A5" s="638"/>
      <c r="B5" s="639"/>
      <c r="C5" s="839" t="s">
        <v>339</v>
      </c>
      <c r="D5" s="711" t="s">
        <v>362</v>
      </c>
      <c r="E5" s="712" t="s">
        <v>363</v>
      </c>
      <c r="F5" s="713" t="s">
        <v>364</v>
      </c>
      <c r="G5" s="714" t="s">
        <v>379</v>
      </c>
      <c r="H5" s="843" t="s">
        <v>343</v>
      </c>
      <c r="I5" s="844"/>
      <c r="J5" s="843" t="s">
        <v>365</v>
      </c>
      <c r="K5" s="844"/>
      <c r="L5" s="843" t="s">
        <v>333</v>
      </c>
      <c r="M5" s="844"/>
      <c r="N5" s="843" t="s">
        <v>334</v>
      </c>
      <c r="O5" s="844"/>
      <c r="P5" s="843" t="s">
        <v>380</v>
      </c>
      <c r="Q5" s="844"/>
      <c r="R5" s="843" t="s">
        <v>472</v>
      </c>
      <c r="S5" s="844"/>
      <c r="T5" s="843" t="s">
        <v>381</v>
      </c>
      <c r="U5" s="845"/>
      <c r="V5" s="650" t="s">
        <v>86</v>
      </c>
      <c r="W5" s="781"/>
    </row>
    <row r="6" spans="1:31" x14ac:dyDescent="0.25">
      <c r="A6" s="638"/>
      <c r="B6" s="640"/>
      <c r="C6" s="840"/>
      <c r="D6" s="716" t="s">
        <v>369</v>
      </c>
      <c r="E6" s="717" t="s">
        <v>368</v>
      </c>
      <c r="F6" s="718" t="s">
        <v>92</v>
      </c>
      <c r="G6" s="717" t="s">
        <v>64</v>
      </c>
      <c r="H6" s="717" t="s">
        <v>64</v>
      </c>
      <c r="I6" s="719" t="s">
        <v>347</v>
      </c>
      <c r="J6" s="717" t="s">
        <v>64</v>
      </c>
      <c r="K6" s="719" t="s">
        <v>347</v>
      </c>
      <c r="L6" s="717" t="s">
        <v>64</v>
      </c>
      <c r="M6" s="719" t="s">
        <v>347</v>
      </c>
      <c r="N6" s="720" t="s">
        <v>64</v>
      </c>
      <c r="O6" s="721" t="s">
        <v>347</v>
      </c>
      <c r="P6" s="720" t="s">
        <v>64</v>
      </c>
      <c r="Q6" s="721" t="s">
        <v>347</v>
      </c>
      <c r="R6" s="720" t="s">
        <v>64</v>
      </c>
      <c r="S6" s="719" t="s">
        <v>347</v>
      </c>
      <c r="T6" s="720" t="s">
        <v>64</v>
      </c>
      <c r="U6" s="721" t="s">
        <v>347</v>
      </c>
      <c r="V6" s="715" t="s">
        <v>93</v>
      </c>
      <c r="W6" s="781"/>
      <c r="X6" s="783" t="str">
        <f>Results!C11</f>
        <v>Food</v>
      </c>
      <c r="Y6" s="783" t="str">
        <f>Results!D11</f>
        <v>Garden</v>
      </c>
      <c r="Z6" s="783" t="str">
        <f>Results!E11</f>
        <v>Paper</v>
      </c>
      <c r="AA6" s="783" t="str">
        <f>Results!F11</f>
        <v>Wood</v>
      </c>
      <c r="AB6" s="783" t="str">
        <f>Results!G11</f>
        <v>Textile</v>
      </c>
      <c r="AC6" s="783" t="str">
        <f>Results!H11</f>
        <v>Nappies</v>
      </c>
      <c r="AD6" s="768"/>
    </row>
    <row r="7" spans="1:31" x14ac:dyDescent="0.25">
      <c r="A7" s="638"/>
      <c r="B7" s="638"/>
      <c r="C7" s="642">
        <f>year</f>
        <v>0</v>
      </c>
      <c r="D7" s="704">
        <f>Activity!C12</f>
        <v>0</v>
      </c>
      <c r="E7" s="634">
        <f>Activity!D12/365</f>
        <v>0</v>
      </c>
      <c r="F7" s="700">
        <f>Activity!E12</f>
        <v>0</v>
      </c>
      <c r="G7" s="635">
        <f>Activity!F12</f>
        <v>0</v>
      </c>
      <c r="H7" s="636">
        <f>Activity!G12</f>
        <v>0</v>
      </c>
      <c r="I7" s="651">
        <f>IFERROR(IF(F7="","",F7*H7*G7),"")</f>
        <v>0</v>
      </c>
      <c r="J7" s="636">
        <f>Activity!H12</f>
        <v>0</v>
      </c>
      <c r="K7" s="651">
        <f>IFERROR(IF(J7="","",J7*F78*G7),"")</f>
        <v>0</v>
      </c>
      <c r="L7" s="636">
        <f>Activity!I12</f>
        <v>0</v>
      </c>
      <c r="M7" s="651">
        <f>IFERROR(IF(F7="","",F7*L7*G7),"")</f>
        <v>0</v>
      </c>
      <c r="N7" s="636">
        <f>Activity!J12</f>
        <v>0</v>
      </c>
      <c r="O7" s="651">
        <f>IFERROR(IF(F7="","",N7*F7*G7),"")</f>
        <v>0</v>
      </c>
      <c r="P7" s="636">
        <f>Activity!K12</f>
        <v>0</v>
      </c>
      <c r="Q7" s="651">
        <f>IFERROR(IF(F7="","",P7*F7*G7),"")</f>
        <v>0</v>
      </c>
      <c r="R7" s="636">
        <f>Activity!L12</f>
        <v>0</v>
      </c>
      <c r="S7" s="651">
        <f>IFERROR(IF(F7="","",R7*F7*G7),"")</f>
        <v>0</v>
      </c>
      <c r="T7" s="637">
        <f>Activity!M12</f>
        <v>0</v>
      </c>
      <c r="U7" s="651">
        <f>IFERROR(IF(F7="","",F7*T7*G7),"")</f>
        <v>0</v>
      </c>
      <c r="V7" s="643">
        <f>SUM(T7,H7,J7,L7,N7,P7,R7)</f>
        <v>0</v>
      </c>
      <c r="W7" s="781"/>
      <c r="X7" s="783">
        <f>Results!C15</f>
        <v>0</v>
      </c>
      <c r="Y7" s="783">
        <f>Results!D15</f>
        <v>0</v>
      </c>
      <c r="Z7" s="783">
        <f>Results!E15</f>
        <v>0</v>
      </c>
      <c r="AA7" s="783">
        <f>Results!F15</f>
        <v>0</v>
      </c>
      <c r="AB7" s="783">
        <f>Results!G15</f>
        <v>0</v>
      </c>
      <c r="AC7" s="783">
        <f>Results!H15</f>
        <v>0</v>
      </c>
    </row>
    <row r="8" spans="1:31" x14ac:dyDescent="0.25">
      <c r="A8" s="638"/>
      <c r="B8" s="638"/>
      <c r="C8" s="642">
        <f t="shared" ref="C8:C71" si="0">C7+1</f>
        <v>1</v>
      </c>
      <c r="D8" s="704">
        <f>Activity!C13</f>
        <v>0</v>
      </c>
      <c r="E8" s="634">
        <f>Activity!D13/365</f>
        <v>0</v>
      </c>
      <c r="F8" s="700">
        <f>Activity!E13</f>
        <v>0</v>
      </c>
      <c r="G8" s="635">
        <f>Activity!F13</f>
        <v>0</v>
      </c>
      <c r="H8" s="636">
        <f>Activity!G13</f>
        <v>0</v>
      </c>
      <c r="I8" s="651">
        <f t="shared" ref="I8:I71" si="1">IFERROR(IF(F8="","",F8*H8*G8),"")</f>
        <v>0</v>
      </c>
      <c r="J8" s="636">
        <f>Activity!H13</f>
        <v>0</v>
      </c>
      <c r="K8" s="651">
        <f t="shared" ref="K8:K71" si="2">IFERROR(IF(J8="","",J8*F79*G8),"")</f>
        <v>0</v>
      </c>
      <c r="L8" s="636">
        <f>Activity!I13</f>
        <v>0</v>
      </c>
      <c r="M8" s="651">
        <f t="shared" ref="M8:M71" si="3">IFERROR(IF(F8="","",F8*L8*G8),"")</f>
        <v>0</v>
      </c>
      <c r="N8" s="636">
        <f>Activity!J13</f>
        <v>0</v>
      </c>
      <c r="O8" s="651">
        <f t="shared" ref="O8:O71" si="4">IFERROR(IF(F8="","",N8*F8*G8),"")</f>
        <v>0</v>
      </c>
      <c r="P8" s="636">
        <f>Activity!K13</f>
        <v>0</v>
      </c>
      <c r="Q8" s="651">
        <f t="shared" ref="Q8:Q71" si="5">IFERROR(IF(F8="","",P8*F8*G8),"")</f>
        <v>0</v>
      </c>
      <c r="R8" s="636">
        <f>Activity!L13</f>
        <v>0</v>
      </c>
      <c r="S8" s="651">
        <f t="shared" ref="S8:S71" si="6">IFERROR(IF(F8="","",R8*F8*G8),"")</f>
        <v>0</v>
      </c>
      <c r="T8" s="637">
        <f>Activity!M13</f>
        <v>0</v>
      </c>
      <c r="U8" s="651">
        <f t="shared" ref="U8:U71" si="7">IFERROR(IF(F8="","",F8*T8*G8),"")</f>
        <v>0</v>
      </c>
      <c r="V8" s="643">
        <f t="shared" ref="V8:V71" si="8">SUM(T8,H8,J8,L8,N8,P8,R8)</f>
        <v>0</v>
      </c>
      <c r="W8" s="781"/>
      <c r="X8" s="783">
        <f>Results!C16</f>
        <v>0</v>
      </c>
      <c r="Y8" s="783">
        <f>Results!D16</f>
        <v>0</v>
      </c>
      <c r="Z8" s="783">
        <f>Results!E16</f>
        <v>0</v>
      </c>
      <c r="AA8" s="783">
        <f>Results!F16</f>
        <v>0</v>
      </c>
      <c r="AB8" s="783">
        <f>Results!G16</f>
        <v>0</v>
      </c>
      <c r="AC8" s="783">
        <f>Results!H16</f>
        <v>0</v>
      </c>
    </row>
    <row r="9" spans="1:31" x14ac:dyDescent="0.25">
      <c r="A9" s="638"/>
      <c r="B9" s="638"/>
      <c r="C9" s="642">
        <f t="shared" si="0"/>
        <v>2</v>
      </c>
      <c r="D9" s="704">
        <f>Activity!C14</f>
        <v>0</v>
      </c>
      <c r="E9" s="634">
        <f>Activity!D14/365</f>
        <v>0</v>
      </c>
      <c r="F9" s="700">
        <f>Activity!E14</f>
        <v>0</v>
      </c>
      <c r="G9" s="635">
        <f>Activity!F14</f>
        <v>0</v>
      </c>
      <c r="H9" s="636">
        <f>Activity!G14</f>
        <v>0</v>
      </c>
      <c r="I9" s="651">
        <f t="shared" si="1"/>
        <v>0</v>
      </c>
      <c r="J9" s="636">
        <f>Activity!H14</f>
        <v>0</v>
      </c>
      <c r="K9" s="651">
        <f t="shared" si="2"/>
        <v>0</v>
      </c>
      <c r="L9" s="636">
        <f>Activity!I14</f>
        <v>0</v>
      </c>
      <c r="M9" s="651">
        <f t="shared" si="3"/>
        <v>0</v>
      </c>
      <c r="N9" s="636">
        <f>Activity!J14</f>
        <v>0</v>
      </c>
      <c r="O9" s="651">
        <f t="shared" si="4"/>
        <v>0</v>
      </c>
      <c r="P9" s="636">
        <f>Activity!K14</f>
        <v>0</v>
      </c>
      <c r="Q9" s="651">
        <f t="shared" si="5"/>
        <v>0</v>
      </c>
      <c r="R9" s="636">
        <f>Activity!L14</f>
        <v>0</v>
      </c>
      <c r="S9" s="651">
        <f t="shared" si="6"/>
        <v>0</v>
      </c>
      <c r="T9" s="637">
        <f>Activity!M14</f>
        <v>0</v>
      </c>
      <c r="U9" s="651">
        <f t="shared" si="7"/>
        <v>0</v>
      </c>
      <c r="V9" s="643">
        <f t="shared" si="8"/>
        <v>0</v>
      </c>
      <c r="W9" s="781"/>
      <c r="X9" s="783">
        <f>Results!C17</f>
        <v>0</v>
      </c>
      <c r="Y9" s="783">
        <f>Results!D17</f>
        <v>0</v>
      </c>
      <c r="Z9" s="783">
        <f>Results!E17</f>
        <v>0</v>
      </c>
      <c r="AA9" s="783">
        <f>Results!F17</f>
        <v>0</v>
      </c>
      <c r="AB9" s="783">
        <f>Results!G17</f>
        <v>0</v>
      </c>
      <c r="AC9" s="783">
        <f>Results!H17</f>
        <v>0</v>
      </c>
    </row>
    <row r="10" spans="1:31" x14ac:dyDescent="0.25">
      <c r="A10" s="638"/>
      <c r="B10" s="638"/>
      <c r="C10" s="642">
        <f t="shared" si="0"/>
        <v>3</v>
      </c>
      <c r="D10" s="704">
        <f>Activity!C15</f>
        <v>0</v>
      </c>
      <c r="E10" s="634">
        <f>Activity!D15/365</f>
        <v>0</v>
      </c>
      <c r="F10" s="700">
        <f>Activity!E15</f>
        <v>0</v>
      </c>
      <c r="G10" s="635">
        <f>Activity!F15</f>
        <v>0</v>
      </c>
      <c r="H10" s="636">
        <f>Activity!G15</f>
        <v>0</v>
      </c>
      <c r="I10" s="651">
        <f t="shared" si="1"/>
        <v>0</v>
      </c>
      <c r="J10" s="636">
        <f>Activity!H15</f>
        <v>0</v>
      </c>
      <c r="K10" s="651">
        <f t="shared" si="2"/>
        <v>0</v>
      </c>
      <c r="L10" s="636">
        <f>Activity!I15</f>
        <v>0</v>
      </c>
      <c r="M10" s="651">
        <f t="shared" si="3"/>
        <v>0</v>
      </c>
      <c r="N10" s="636">
        <f>Activity!J15</f>
        <v>0</v>
      </c>
      <c r="O10" s="651">
        <f t="shared" si="4"/>
        <v>0</v>
      </c>
      <c r="P10" s="636">
        <f>Activity!K15</f>
        <v>0</v>
      </c>
      <c r="Q10" s="651">
        <f t="shared" si="5"/>
        <v>0</v>
      </c>
      <c r="R10" s="636">
        <f>Activity!L15</f>
        <v>0</v>
      </c>
      <c r="S10" s="651">
        <f t="shared" si="6"/>
        <v>0</v>
      </c>
      <c r="T10" s="637">
        <f>Activity!M15</f>
        <v>0</v>
      </c>
      <c r="U10" s="651">
        <f t="shared" si="7"/>
        <v>0</v>
      </c>
      <c r="V10" s="643">
        <f t="shared" si="8"/>
        <v>0</v>
      </c>
      <c r="W10" s="781"/>
      <c r="X10" s="783">
        <f>Results!C18</f>
        <v>0</v>
      </c>
      <c r="Y10" s="783">
        <f>Results!D18</f>
        <v>0</v>
      </c>
      <c r="Z10" s="783">
        <f>Results!E18</f>
        <v>0</v>
      </c>
      <c r="AA10" s="783">
        <f>Results!F18</f>
        <v>0</v>
      </c>
      <c r="AB10" s="783">
        <f>Results!G18</f>
        <v>0</v>
      </c>
      <c r="AC10" s="783">
        <f>Results!H18</f>
        <v>0</v>
      </c>
    </row>
    <row r="11" spans="1:31" ht="12.75" customHeight="1" x14ac:dyDescent="0.25">
      <c r="A11" s="638"/>
      <c r="B11" s="638"/>
      <c r="C11" s="642">
        <f t="shared" si="0"/>
        <v>4</v>
      </c>
      <c r="D11" s="704">
        <f>Activity!C16</f>
        <v>0</v>
      </c>
      <c r="E11" s="634">
        <f>Activity!D16/365</f>
        <v>0</v>
      </c>
      <c r="F11" s="700">
        <f>Activity!E16</f>
        <v>0</v>
      </c>
      <c r="G11" s="635">
        <f>Activity!F16</f>
        <v>0</v>
      </c>
      <c r="H11" s="636">
        <f>Activity!G16</f>
        <v>0</v>
      </c>
      <c r="I11" s="651">
        <f t="shared" si="1"/>
        <v>0</v>
      </c>
      <c r="J11" s="636">
        <f>Activity!H16</f>
        <v>0</v>
      </c>
      <c r="K11" s="651">
        <f t="shared" si="2"/>
        <v>0</v>
      </c>
      <c r="L11" s="636">
        <f>Activity!I16</f>
        <v>0</v>
      </c>
      <c r="M11" s="651">
        <f t="shared" si="3"/>
        <v>0</v>
      </c>
      <c r="N11" s="636">
        <f>Activity!J16</f>
        <v>0</v>
      </c>
      <c r="O11" s="651">
        <f t="shared" si="4"/>
        <v>0</v>
      </c>
      <c r="P11" s="636">
        <f>Activity!K16</f>
        <v>0</v>
      </c>
      <c r="Q11" s="651">
        <f t="shared" si="5"/>
        <v>0</v>
      </c>
      <c r="R11" s="636">
        <f>Activity!L16</f>
        <v>0</v>
      </c>
      <c r="S11" s="651">
        <f t="shared" si="6"/>
        <v>0</v>
      </c>
      <c r="T11" s="637">
        <f>Activity!M16</f>
        <v>0</v>
      </c>
      <c r="U11" s="651">
        <f t="shared" si="7"/>
        <v>0</v>
      </c>
      <c r="V11" s="643">
        <f t="shared" si="8"/>
        <v>0</v>
      </c>
      <c r="W11" s="781"/>
      <c r="X11" s="783">
        <f>Results!C19</f>
        <v>0</v>
      </c>
      <c r="Y11" s="783">
        <f>Results!D19</f>
        <v>0</v>
      </c>
      <c r="Z11" s="783">
        <f>Results!E19</f>
        <v>0</v>
      </c>
      <c r="AA11" s="783">
        <f>Results!F19</f>
        <v>0</v>
      </c>
      <c r="AB11" s="783">
        <f>Results!G19</f>
        <v>0</v>
      </c>
      <c r="AC11" s="783">
        <f>Results!H19</f>
        <v>0</v>
      </c>
    </row>
    <row r="12" spans="1:31" x14ac:dyDescent="0.25">
      <c r="A12" s="638"/>
      <c r="B12" s="638"/>
      <c r="C12" s="642">
        <f t="shared" si="0"/>
        <v>5</v>
      </c>
      <c r="D12" s="704">
        <f>Activity!C17</f>
        <v>0</v>
      </c>
      <c r="E12" s="634">
        <f>Activity!D17/365</f>
        <v>0</v>
      </c>
      <c r="F12" s="700">
        <f>Activity!E17</f>
        <v>0</v>
      </c>
      <c r="G12" s="635">
        <f>Activity!F17</f>
        <v>0</v>
      </c>
      <c r="H12" s="636">
        <f>Activity!G17</f>
        <v>0</v>
      </c>
      <c r="I12" s="651">
        <f t="shared" si="1"/>
        <v>0</v>
      </c>
      <c r="J12" s="636">
        <f>Activity!H17</f>
        <v>0</v>
      </c>
      <c r="K12" s="651">
        <f t="shared" si="2"/>
        <v>0</v>
      </c>
      <c r="L12" s="636">
        <f>Activity!I17</f>
        <v>0</v>
      </c>
      <c r="M12" s="651">
        <f t="shared" si="3"/>
        <v>0</v>
      </c>
      <c r="N12" s="636">
        <f>Activity!J17</f>
        <v>0</v>
      </c>
      <c r="O12" s="651">
        <f t="shared" si="4"/>
        <v>0</v>
      </c>
      <c r="P12" s="636">
        <f>Activity!K17</f>
        <v>0</v>
      </c>
      <c r="Q12" s="651">
        <f t="shared" si="5"/>
        <v>0</v>
      </c>
      <c r="R12" s="636">
        <f>Activity!L17</f>
        <v>0</v>
      </c>
      <c r="S12" s="651">
        <f t="shared" si="6"/>
        <v>0</v>
      </c>
      <c r="T12" s="637">
        <f>Activity!M17</f>
        <v>0</v>
      </c>
      <c r="U12" s="651">
        <f t="shared" si="7"/>
        <v>0</v>
      </c>
      <c r="V12" s="643">
        <f t="shared" si="8"/>
        <v>0</v>
      </c>
      <c r="W12" s="781"/>
      <c r="X12" s="783">
        <f>Results!C20</f>
        <v>0</v>
      </c>
      <c r="Y12" s="783">
        <f>Results!D20</f>
        <v>0</v>
      </c>
      <c r="Z12" s="783">
        <f>Results!E20</f>
        <v>0</v>
      </c>
      <c r="AA12" s="783">
        <f>Results!F20</f>
        <v>0</v>
      </c>
      <c r="AB12" s="783">
        <f>Results!G20</f>
        <v>0</v>
      </c>
      <c r="AC12" s="783">
        <f>Results!H20</f>
        <v>0</v>
      </c>
    </row>
    <row r="13" spans="1:31" ht="12.75" customHeight="1" x14ac:dyDescent="0.25">
      <c r="A13" s="638"/>
      <c r="B13" s="638"/>
      <c r="C13" s="642">
        <f t="shared" si="0"/>
        <v>6</v>
      </c>
      <c r="D13" s="704">
        <f>Activity!C18</f>
        <v>0</v>
      </c>
      <c r="E13" s="634">
        <f>Activity!D18/365</f>
        <v>0</v>
      </c>
      <c r="F13" s="700">
        <f>Activity!E18</f>
        <v>0</v>
      </c>
      <c r="G13" s="635">
        <f>Activity!F18</f>
        <v>0</v>
      </c>
      <c r="H13" s="636">
        <f>Activity!G18</f>
        <v>0</v>
      </c>
      <c r="I13" s="651">
        <f t="shared" si="1"/>
        <v>0</v>
      </c>
      <c r="J13" s="636">
        <f>Activity!H18</f>
        <v>0</v>
      </c>
      <c r="K13" s="651">
        <f t="shared" si="2"/>
        <v>0</v>
      </c>
      <c r="L13" s="636">
        <f>Activity!I18</f>
        <v>0</v>
      </c>
      <c r="M13" s="651">
        <f t="shared" si="3"/>
        <v>0</v>
      </c>
      <c r="N13" s="636">
        <f>Activity!J18</f>
        <v>0</v>
      </c>
      <c r="O13" s="651">
        <f t="shared" si="4"/>
        <v>0</v>
      </c>
      <c r="P13" s="636">
        <f>Activity!K18</f>
        <v>0</v>
      </c>
      <c r="Q13" s="651">
        <f t="shared" si="5"/>
        <v>0</v>
      </c>
      <c r="R13" s="636">
        <f>Activity!L18</f>
        <v>0</v>
      </c>
      <c r="S13" s="651">
        <f t="shared" si="6"/>
        <v>0</v>
      </c>
      <c r="T13" s="637">
        <f>Activity!M18</f>
        <v>0</v>
      </c>
      <c r="U13" s="651">
        <f t="shared" si="7"/>
        <v>0</v>
      </c>
      <c r="V13" s="643">
        <f t="shared" si="8"/>
        <v>0</v>
      </c>
      <c r="W13" s="781"/>
      <c r="X13" s="783">
        <f>Results!C21</f>
        <v>0</v>
      </c>
      <c r="Y13" s="783">
        <f>Results!D21</f>
        <v>0</v>
      </c>
      <c r="Z13" s="783">
        <f>Results!E21</f>
        <v>0</v>
      </c>
      <c r="AA13" s="783">
        <f>Results!F21</f>
        <v>0</v>
      </c>
      <c r="AB13" s="783">
        <f>Results!G21</f>
        <v>0</v>
      </c>
      <c r="AC13" s="783">
        <f>Results!H21</f>
        <v>0</v>
      </c>
    </row>
    <row r="14" spans="1:31" x14ac:dyDescent="0.25">
      <c r="A14" s="638"/>
      <c r="B14" s="638"/>
      <c r="C14" s="642">
        <f t="shared" si="0"/>
        <v>7</v>
      </c>
      <c r="D14" s="704">
        <f>Activity!C19</f>
        <v>0</v>
      </c>
      <c r="E14" s="634">
        <f>Activity!D19/365</f>
        <v>0</v>
      </c>
      <c r="F14" s="700">
        <f>Activity!E19</f>
        <v>0</v>
      </c>
      <c r="G14" s="635">
        <f>Activity!F19</f>
        <v>0</v>
      </c>
      <c r="H14" s="636">
        <f>Activity!G19</f>
        <v>0</v>
      </c>
      <c r="I14" s="651">
        <f t="shared" si="1"/>
        <v>0</v>
      </c>
      <c r="J14" s="636">
        <f>Activity!H19</f>
        <v>0</v>
      </c>
      <c r="K14" s="651">
        <f t="shared" si="2"/>
        <v>0</v>
      </c>
      <c r="L14" s="636">
        <f>Activity!I19</f>
        <v>0</v>
      </c>
      <c r="M14" s="651">
        <f t="shared" si="3"/>
        <v>0</v>
      </c>
      <c r="N14" s="636">
        <f>Activity!J19</f>
        <v>0</v>
      </c>
      <c r="O14" s="651">
        <f t="shared" si="4"/>
        <v>0</v>
      </c>
      <c r="P14" s="636">
        <f>Activity!K19</f>
        <v>0</v>
      </c>
      <c r="Q14" s="651">
        <f t="shared" si="5"/>
        <v>0</v>
      </c>
      <c r="R14" s="636">
        <f>Activity!L19</f>
        <v>0</v>
      </c>
      <c r="S14" s="651">
        <f t="shared" si="6"/>
        <v>0</v>
      </c>
      <c r="T14" s="637">
        <f>Activity!M19</f>
        <v>0</v>
      </c>
      <c r="U14" s="651">
        <f t="shared" si="7"/>
        <v>0</v>
      </c>
      <c r="V14" s="643">
        <f t="shared" si="8"/>
        <v>0</v>
      </c>
      <c r="W14" s="781"/>
      <c r="X14" s="783">
        <f>Results!C22</f>
        <v>0</v>
      </c>
      <c r="Y14" s="783">
        <f>Results!D22</f>
        <v>0</v>
      </c>
      <c r="Z14" s="783">
        <f>Results!E22</f>
        <v>0</v>
      </c>
      <c r="AA14" s="783">
        <f>Results!F22</f>
        <v>0</v>
      </c>
      <c r="AB14" s="783">
        <f>Results!G22</f>
        <v>0</v>
      </c>
      <c r="AC14" s="783">
        <f>Results!H22</f>
        <v>0</v>
      </c>
    </row>
    <row r="15" spans="1:31" ht="12.75" customHeight="1" x14ac:dyDescent="0.25">
      <c r="A15" s="638"/>
      <c r="B15" s="638"/>
      <c r="C15" s="642">
        <f t="shared" si="0"/>
        <v>8</v>
      </c>
      <c r="D15" s="704">
        <f>Activity!C20</f>
        <v>0</v>
      </c>
      <c r="E15" s="634">
        <f>Activity!D20/365</f>
        <v>0</v>
      </c>
      <c r="F15" s="700">
        <f>Activity!E20</f>
        <v>0</v>
      </c>
      <c r="G15" s="635">
        <f>Activity!F20</f>
        <v>0</v>
      </c>
      <c r="H15" s="636">
        <f>Activity!G20</f>
        <v>0</v>
      </c>
      <c r="I15" s="651">
        <f t="shared" si="1"/>
        <v>0</v>
      </c>
      <c r="J15" s="636">
        <f>Activity!H20</f>
        <v>0</v>
      </c>
      <c r="K15" s="651">
        <f t="shared" si="2"/>
        <v>0</v>
      </c>
      <c r="L15" s="636">
        <f>Activity!I20</f>
        <v>0</v>
      </c>
      <c r="M15" s="651">
        <f t="shared" si="3"/>
        <v>0</v>
      </c>
      <c r="N15" s="636">
        <f>Activity!J20</f>
        <v>0</v>
      </c>
      <c r="O15" s="651">
        <f t="shared" si="4"/>
        <v>0</v>
      </c>
      <c r="P15" s="636">
        <f>Activity!K20</f>
        <v>0</v>
      </c>
      <c r="Q15" s="651">
        <f t="shared" si="5"/>
        <v>0</v>
      </c>
      <c r="R15" s="636">
        <f>Activity!L20</f>
        <v>0</v>
      </c>
      <c r="S15" s="651">
        <f t="shared" si="6"/>
        <v>0</v>
      </c>
      <c r="T15" s="637">
        <f>Activity!M20</f>
        <v>0</v>
      </c>
      <c r="U15" s="651">
        <f t="shared" si="7"/>
        <v>0</v>
      </c>
      <c r="V15" s="643">
        <f t="shared" si="8"/>
        <v>0</v>
      </c>
      <c r="W15" s="781"/>
      <c r="X15" s="783">
        <f>Results!C23</f>
        <v>0</v>
      </c>
      <c r="Y15" s="783">
        <f>Results!D23</f>
        <v>0</v>
      </c>
      <c r="Z15" s="783">
        <f>Results!E23</f>
        <v>0</v>
      </c>
      <c r="AA15" s="783">
        <f>Results!F23</f>
        <v>0</v>
      </c>
      <c r="AB15" s="783">
        <f>Results!G23</f>
        <v>0</v>
      </c>
      <c r="AC15" s="783">
        <f>Results!H23</f>
        <v>0</v>
      </c>
    </row>
    <row r="16" spans="1:31" x14ac:dyDescent="0.25">
      <c r="A16" s="638"/>
      <c r="B16" s="638"/>
      <c r="C16" s="642">
        <f t="shared" si="0"/>
        <v>9</v>
      </c>
      <c r="D16" s="704">
        <f>Activity!C21</f>
        <v>0</v>
      </c>
      <c r="E16" s="634">
        <f>Activity!D21/365</f>
        <v>0</v>
      </c>
      <c r="F16" s="700">
        <f>Activity!E21</f>
        <v>0</v>
      </c>
      <c r="G16" s="635">
        <f>Activity!F21</f>
        <v>0</v>
      </c>
      <c r="H16" s="636">
        <f>Activity!G21</f>
        <v>0</v>
      </c>
      <c r="I16" s="651">
        <f t="shared" si="1"/>
        <v>0</v>
      </c>
      <c r="J16" s="636">
        <f>Activity!H21</f>
        <v>0</v>
      </c>
      <c r="K16" s="651">
        <f t="shared" si="2"/>
        <v>0</v>
      </c>
      <c r="L16" s="636">
        <f>Activity!I21</f>
        <v>0</v>
      </c>
      <c r="M16" s="651">
        <f t="shared" si="3"/>
        <v>0</v>
      </c>
      <c r="N16" s="636">
        <f>Activity!J21</f>
        <v>0</v>
      </c>
      <c r="O16" s="651">
        <f t="shared" si="4"/>
        <v>0</v>
      </c>
      <c r="P16" s="636">
        <f>Activity!K21</f>
        <v>0</v>
      </c>
      <c r="Q16" s="651">
        <f t="shared" si="5"/>
        <v>0</v>
      </c>
      <c r="R16" s="636">
        <f>Activity!L21</f>
        <v>0</v>
      </c>
      <c r="S16" s="651">
        <f t="shared" si="6"/>
        <v>0</v>
      </c>
      <c r="T16" s="637">
        <f>Activity!M21</f>
        <v>0</v>
      </c>
      <c r="U16" s="651">
        <f t="shared" si="7"/>
        <v>0</v>
      </c>
      <c r="V16" s="643">
        <f t="shared" si="8"/>
        <v>0</v>
      </c>
      <c r="W16" s="781"/>
      <c r="X16" s="783">
        <f>Results!C24</f>
        <v>0</v>
      </c>
      <c r="Y16" s="783">
        <f>Results!D24</f>
        <v>0</v>
      </c>
      <c r="Z16" s="783">
        <f>Results!E24</f>
        <v>0</v>
      </c>
      <c r="AA16" s="783">
        <f>Results!F24</f>
        <v>0</v>
      </c>
      <c r="AB16" s="783">
        <f>Results!G24</f>
        <v>0</v>
      </c>
      <c r="AC16" s="783">
        <f>Results!H24</f>
        <v>0</v>
      </c>
    </row>
    <row r="17" spans="1:29" x14ac:dyDescent="0.25">
      <c r="A17" s="638"/>
      <c r="B17" s="638"/>
      <c r="C17" s="642">
        <f t="shared" si="0"/>
        <v>10</v>
      </c>
      <c r="D17" s="704">
        <f>Activity!C22</f>
        <v>0</v>
      </c>
      <c r="E17" s="634">
        <f>Activity!D22/365</f>
        <v>0</v>
      </c>
      <c r="F17" s="700">
        <f>Activity!E22</f>
        <v>0</v>
      </c>
      <c r="G17" s="635">
        <f>Activity!F22</f>
        <v>0</v>
      </c>
      <c r="H17" s="636">
        <f>Activity!G22</f>
        <v>0</v>
      </c>
      <c r="I17" s="651">
        <f t="shared" si="1"/>
        <v>0</v>
      </c>
      <c r="J17" s="636">
        <f>Activity!H22</f>
        <v>0</v>
      </c>
      <c r="K17" s="651">
        <f t="shared" si="2"/>
        <v>0</v>
      </c>
      <c r="L17" s="636">
        <f>Activity!I22</f>
        <v>0</v>
      </c>
      <c r="M17" s="651">
        <f t="shared" si="3"/>
        <v>0</v>
      </c>
      <c r="N17" s="636">
        <f>Activity!J22</f>
        <v>0</v>
      </c>
      <c r="O17" s="651">
        <f t="shared" si="4"/>
        <v>0</v>
      </c>
      <c r="P17" s="636">
        <f>Activity!K22</f>
        <v>0</v>
      </c>
      <c r="Q17" s="651">
        <f t="shared" si="5"/>
        <v>0</v>
      </c>
      <c r="R17" s="636">
        <f>Activity!L22</f>
        <v>0</v>
      </c>
      <c r="S17" s="651">
        <f t="shared" si="6"/>
        <v>0</v>
      </c>
      <c r="T17" s="637">
        <f>Activity!M22</f>
        <v>0</v>
      </c>
      <c r="U17" s="651">
        <f t="shared" si="7"/>
        <v>0</v>
      </c>
      <c r="V17" s="643">
        <f t="shared" si="8"/>
        <v>0</v>
      </c>
      <c r="W17" s="781"/>
      <c r="X17" s="783">
        <f>Results!C25</f>
        <v>0</v>
      </c>
      <c r="Y17" s="783">
        <f>Results!D25</f>
        <v>0</v>
      </c>
      <c r="Z17" s="783">
        <f>Results!E25</f>
        <v>0</v>
      </c>
      <c r="AA17" s="783">
        <f>Results!F25</f>
        <v>0</v>
      </c>
      <c r="AB17" s="783">
        <f>Results!G25</f>
        <v>0</v>
      </c>
      <c r="AC17" s="783">
        <f>Results!H25</f>
        <v>0</v>
      </c>
    </row>
    <row r="18" spans="1:29" x14ac:dyDescent="0.25">
      <c r="A18" s="638"/>
      <c r="B18" s="638"/>
      <c r="C18" s="642">
        <f t="shared" si="0"/>
        <v>11</v>
      </c>
      <c r="D18" s="704">
        <f>Activity!C23</f>
        <v>0</v>
      </c>
      <c r="E18" s="634">
        <f>Activity!D23/365</f>
        <v>0</v>
      </c>
      <c r="F18" s="700">
        <f>Activity!E23</f>
        <v>0</v>
      </c>
      <c r="G18" s="635">
        <f>Activity!F23</f>
        <v>0</v>
      </c>
      <c r="H18" s="636">
        <f>Activity!G23</f>
        <v>0</v>
      </c>
      <c r="I18" s="651">
        <f t="shared" si="1"/>
        <v>0</v>
      </c>
      <c r="J18" s="636">
        <f>Activity!H23</f>
        <v>0</v>
      </c>
      <c r="K18" s="651">
        <f t="shared" si="2"/>
        <v>0</v>
      </c>
      <c r="L18" s="636">
        <f>Activity!I23</f>
        <v>0</v>
      </c>
      <c r="M18" s="651">
        <f t="shared" si="3"/>
        <v>0</v>
      </c>
      <c r="N18" s="636">
        <f>Activity!J23</f>
        <v>0</v>
      </c>
      <c r="O18" s="651">
        <f t="shared" si="4"/>
        <v>0</v>
      </c>
      <c r="P18" s="636">
        <f>Activity!K23</f>
        <v>0</v>
      </c>
      <c r="Q18" s="651">
        <f t="shared" si="5"/>
        <v>0</v>
      </c>
      <c r="R18" s="636">
        <f>Activity!L23</f>
        <v>0</v>
      </c>
      <c r="S18" s="651">
        <f t="shared" si="6"/>
        <v>0</v>
      </c>
      <c r="T18" s="637">
        <f>Activity!M23</f>
        <v>0</v>
      </c>
      <c r="U18" s="651">
        <f t="shared" si="7"/>
        <v>0</v>
      </c>
      <c r="V18" s="643">
        <f t="shared" si="8"/>
        <v>0</v>
      </c>
      <c r="W18" s="781"/>
      <c r="X18" s="783">
        <f>Results!C26</f>
        <v>0</v>
      </c>
      <c r="Y18" s="783">
        <f>Results!D26</f>
        <v>0</v>
      </c>
      <c r="Z18" s="783">
        <f>Results!E26</f>
        <v>0</v>
      </c>
      <c r="AA18" s="783">
        <f>Results!F26</f>
        <v>0</v>
      </c>
      <c r="AB18" s="783">
        <f>Results!G26</f>
        <v>0</v>
      </c>
      <c r="AC18" s="783">
        <f>Results!H26</f>
        <v>0</v>
      </c>
    </row>
    <row r="19" spans="1:29" ht="12.75" customHeight="1" x14ac:dyDescent="0.25">
      <c r="A19" s="638"/>
      <c r="B19" s="638"/>
      <c r="C19" s="642">
        <f t="shared" si="0"/>
        <v>12</v>
      </c>
      <c r="D19" s="704">
        <f>Activity!C24</f>
        <v>0</v>
      </c>
      <c r="E19" s="634">
        <f>Activity!D24/365</f>
        <v>0</v>
      </c>
      <c r="F19" s="700">
        <f>Activity!E24</f>
        <v>0</v>
      </c>
      <c r="G19" s="635">
        <f>Activity!F24</f>
        <v>0</v>
      </c>
      <c r="H19" s="636">
        <f>Activity!G24</f>
        <v>0</v>
      </c>
      <c r="I19" s="651">
        <f t="shared" si="1"/>
        <v>0</v>
      </c>
      <c r="J19" s="636">
        <f>Activity!H24</f>
        <v>0</v>
      </c>
      <c r="K19" s="651">
        <f t="shared" si="2"/>
        <v>0</v>
      </c>
      <c r="L19" s="636">
        <f>Activity!I24</f>
        <v>0</v>
      </c>
      <c r="M19" s="651">
        <f t="shared" si="3"/>
        <v>0</v>
      </c>
      <c r="N19" s="636">
        <f>Activity!J24</f>
        <v>0</v>
      </c>
      <c r="O19" s="651">
        <f t="shared" si="4"/>
        <v>0</v>
      </c>
      <c r="P19" s="636">
        <f>Activity!K24</f>
        <v>0</v>
      </c>
      <c r="Q19" s="651">
        <f t="shared" si="5"/>
        <v>0</v>
      </c>
      <c r="R19" s="636">
        <f>Activity!L24</f>
        <v>0</v>
      </c>
      <c r="S19" s="651">
        <f t="shared" si="6"/>
        <v>0</v>
      </c>
      <c r="T19" s="637">
        <f>Activity!M24</f>
        <v>0</v>
      </c>
      <c r="U19" s="651">
        <f t="shared" si="7"/>
        <v>0</v>
      </c>
      <c r="V19" s="643">
        <f t="shared" si="8"/>
        <v>0</v>
      </c>
      <c r="W19" s="781"/>
      <c r="X19" s="783">
        <f>Results!C27</f>
        <v>0</v>
      </c>
      <c r="Y19" s="783">
        <f>Results!D27</f>
        <v>0</v>
      </c>
      <c r="Z19" s="783">
        <f>Results!E27</f>
        <v>0</v>
      </c>
      <c r="AA19" s="783">
        <f>Results!F27</f>
        <v>0</v>
      </c>
      <c r="AB19" s="783">
        <f>Results!G27</f>
        <v>0</v>
      </c>
      <c r="AC19" s="783">
        <f>Results!H27</f>
        <v>0</v>
      </c>
    </row>
    <row r="20" spans="1:29" x14ac:dyDescent="0.25">
      <c r="A20" s="638"/>
      <c r="B20" s="638"/>
      <c r="C20" s="642">
        <f t="shared" si="0"/>
        <v>13</v>
      </c>
      <c r="D20" s="704">
        <f>Activity!C25</f>
        <v>0</v>
      </c>
      <c r="E20" s="634">
        <f>Activity!D25/365</f>
        <v>0</v>
      </c>
      <c r="F20" s="700">
        <f>Activity!E25</f>
        <v>0</v>
      </c>
      <c r="G20" s="635">
        <f>Activity!F25</f>
        <v>0</v>
      </c>
      <c r="H20" s="636">
        <f>Activity!G25</f>
        <v>0</v>
      </c>
      <c r="I20" s="651">
        <f t="shared" si="1"/>
        <v>0</v>
      </c>
      <c r="J20" s="636">
        <f>Activity!H25</f>
        <v>0</v>
      </c>
      <c r="K20" s="651">
        <f t="shared" si="2"/>
        <v>0</v>
      </c>
      <c r="L20" s="636">
        <f>Activity!I25</f>
        <v>0</v>
      </c>
      <c r="M20" s="651">
        <f t="shared" si="3"/>
        <v>0</v>
      </c>
      <c r="N20" s="636">
        <f>Activity!J25</f>
        <v>0</v>
      </c>
      <c r="O20" s="651">
        <f t="shared" si="4"/>
        <v>0</v>
      </c>
      <c r="P20" s="636">
        <f>Activity!K25</f>
        <v>0</v>
      </c>
      <c r="Q20" s="651">
        <f t="shared" si="5"/>
        <v>0</v>
      </c>
      <c r="R20" s="636">
        <f>Activity!L25</f>
        <v>0</v>
      </c>
      <c r="S20" s="651">
        <f t="shared" si="6"/>
        <v>0</v>
      </c>
      <c r="T20" s="637">
        <f>Activity!M25</f>
        <v>0</v>
      </c>
      <c r="U20" s="651">
        <f t="shared" si="7"/>
        <v>0</v>
      </c>
      <c r="V20" s="643">
        <f t="shared" si="8"/>
        <v>0</v>
      </c>
      <c r="W20" s="781"/>
      <c r="X20" s="783">
        <f>Results!C28</f>
        <v>0</v>
      </c>
      <c r="Y20" s="783">
        <f>Results!D28</f>
        <v>0</v>
      </c>
      <c r="Z20" s="783">
        <f>Results!E28</f>
        <v>0</v>
      </c>
      <c r="AA20" s="783">
        <f>Results!F28</f>
        <v>0</v>
      </c>
      <c r="AB20" s="783">
        <f>Results!G28</f>
        <v>0</v>
      </c>
      <c r="AC20" s="783">
        <f>Results!H28</f>
        <v>0</v>
      </c>
    </row>
    <row r="21" spans="1:29" ht="12.75" customHeight="1" x14ac:dyDescent="0.25">
      <c r="A21" s="638"/>
      <c r="B21" s="638"/>
      <c r="C21" s="642">
        <f t="shared" si="0"/>
        <v>14</v>
      </c>
      <c r="D21" s="704">
        <f>Activity!C26</f>
        <v>0</v>
      </c>
      <c r="E21" s="634">
        <f>Activity!D26/365</f>
        <v>0</v>
      </c>
      <c r="F21" s="700">
        <f>Activity!E26</f>
        <v>0</v>
      </c>
      <c r="G21" s="635">
        <f>Activity!F26</f>
        <v>0</v>
      </c>
      <c r="H21" s="636">
        <f>Activity!G26</f>
        <v>0</v>
      </c>
      <c r="I21" s="651">
        <f t="shared" si="1"/>
        <v>0</v>
      </c>
      <c r="J21" s="636">
        <f>Activity!H26</f>
        <v>0</v>
      </c>
      <c r="K21" s="651">
        <f t="shared" si="2"/>
        <v>0</v>
      </c>
      <c r="L21" s="636">
        <f>Activity!I26</f>
        <v>0</v>
      </c>
      <c r="M21" s="651">
        <f t="shared" si="3"/>
        <v>0</v>
      </c>
      <c r="N21" s="636">
        <f>Activity!J26</f>
        <v>0</v>
      </c>
      <c r="O21" s="651">
        <f t="shared" si="4"/>
        <v>0</v>
      </c>
      <c r="P21" s="636">
        <f>Activity!K26</f>
        <v>0</v>
      </c>
      <c r="Q21" s="651">
        <f t="shared" si="5"/>
        <v>0</v>
      </c>
      <c r="R21" s="636">
        <f>Activity!L26</f>
        <v>0</v>
      </c>
      <c r="S21" s="651">
        <f t="shared" si="6"/>
        <v>0</v>
      </c>
      <c r="T21" s="637">
        <f>Activity!M26</f>
        <v>0</v>
      </c>
      <c r="U21" s="651">
        <f t="shared" si="7"/>
        <v>0</v>
      </c>
      <c r="V21" s="643">
        <f t="shared" si="8"/>
        <v>0</v>
      </c>
      <c r="W21" s="781"/>
      <c r="X21" s="783">
        <f>Results!C29</f>
        <v>0</v>
      </c>
      <c r="Y21" s="783">
        <f>Results!D29</f>
        <v>0</v>
      </c>
      <c r="Z21" s="783">
        <f>Results!E29</f>
        <v>0</v>
      </c>
      <c r="AA21" s="783">
        <f>Results!F29</f>
        <v>0</v>
      </c>
      <c r="AB21" s="783">
        <f>Results!G29</f>
        <v>0</v>
      </c>
      <c r="AC21" s="783">
        <f>Results!H29</f>
        <v>0</v>
      </c>
    </row>
    <row r="22" spans="1:29" x14ac:dyDescent="0.25">
      <c r="A22" s="638"/>
      <c r="B22" s="638"/>
      <c r="C22" s="642">
        <f t="shared" si="0"/>
        <v>15</v>
      </c>
      <c r="D22" s="704">
        <f>Activity!C27</f>
        <v>0</v>
      </c>
      <c r="E22" s="634">
        <f>Activity!D27/365</f>
        <v>0</v>
      </c>
      <c r="F22" s="700">
        <f>Activity!E27</f>
        <v>0</v>
      </c>
      <c r="G22" s="635">
        <f>Activity!F27</f>
        <v>0</v>
      </c>
      <c r="H22" s="636">
        <f>Activity!G27</f>
        <v>0</v>
      </c>
      <c r="I22" s="651">
        <f t="shared" si="1"/>
        <v>0</v>
      </c>
      <c r="J22" s="636">
        <f>Activity!H27</f>
        <v>0</v>
      </c>
      <c r="K22" s="651">
        <f t="shared" si="2"/>
        <v>0</v>
      </c>
      <c r="L22" s="636">
        <f>Activity!I27</f>
        <v>0</v>
      </c>
      <c r="M22" s="651">
        <f t="shared" si="3"/>
        <v>0</v>
      </c>
      <c r="N22" s="636">
        <f>Activity!J27</f>
        <v>0</v>
      </c>
      <c r="O22" s="651">
        <f t="shared" si="4"/>
        <v>0</v>
      </c>
      <c r="P22" s="636">
        <f>Activity!K27</f>
        <v>0</v>
      </c>
      <c r="Q22" s="651">
        <f t="shared" si="5"/>
        <v>0</v>
      </c>
      <c r="R22" s="636">
        <f>Activity!L27</f>
        <v>0</v>
      </c>
      <c r="S22" s="651">
        <f t="shared" si="6"/>
        <v>0</v>
      </c>
      <c r="T22" s="637">
        <f>Activity!M27</f>
        <v>0</v>
      </c>
      <c r="U22" s="651">
        <f t="shared" si="7"/>
        <v>0</v>
      </c>
      <c r="V22" s="643">
        <f t="shared" si="8"/>
        <v>0</v>
      </c>
      <c r="W22" s="781"/>
      <c r="X22" s="783">
        <f>Results!C30</f>
        <v>0</v>
      </c>
      <c r="Y22" s="783">
        <f>Results!D30</f>
        <v>0</v>
      </c>
      <c r="Z22" s="783">
        <f>Results!E30</f>
        <v>0</v>
      </c>
      <c r="AA22" s="783">
        <f>Results!F30</f>
        <v>0</v>
      </c>
      <c r="AB22" s="783">
        <f>Results!G30</f>
        <v>0</v>
      </c>
      <c r="AC22" s="783">
        <f>Results!H30</f>
        <v>0</v>
      </c>
    </row>
    <row r="23" spans="1:29" ht="12.75" customHeight="1" x14ac:dyDescent="0.25">
      <c r="A23" s="638"/>
      <c r="B23" s="638"/>
      <c r="C23" s="642">
        <f t="shared" si="0"/>
        <v>16</v>
      </c>
      <c r="D23" s="704">
        <f>Activity!C28</f>
        <v>0</v>
      </c>
      <c r="E23" s="634">
        <f>Activity!D28/365</f>
        <v>0</v>
      </c>
      <c r="F23" s="700">
        <f>Activity!E28</f>
        <v>0</v>
      </c>
      <c r="G23" s="635">
        <f>Activity!F28</f>
        <v>0</v>
      </c>
      <c r="H23" s="636">
        <f>Activity!G28</f>
        <v>0</v>
      </c>
      <c r="I23" s="651">
        <f t="shared" si="1"/>
        <v>0</v>
      </c>
      <c r="J23" s="636">
        <f>Activity!H28</f>
        <v>0</v>
      </c>
      <c r="K23" s="651">
        <f t="shared" si="2"/>
        <v>0</v>
      </c>
      <c r="L23" s="636">
        <f>Activity!I28</f>
        <v>0</v>
      </c>
      <c r="M23" s="651">
        <f t="shared" si="3"/>
        <v>0</v>
      </c>
      <c r="N23" s="636">
        <f>Activity!J28</f>
        <v>0</v>
      </c>
      <c r="O23" s="651">
        <f t="shared" si="4"/>
        <v>0</v>
      </c>
      <c r="P23" s="636">
        <f>Activity!K28</f>
        <v>0</v>
      </c>
      <c r="Q23" s="651">
        <f t="shared" si="5"/>
        <v>0</v>
      </c>
      <c r="R23" s="636">
        <f>Activity!L28</f>
        <v>0</v>
      </c>
      <c r="S23" s="651">
        <f t="shared" si="6"/>
        <v>0</v>
      </c>
      <c r="T23" s="637">
        <f>Activity!M28</f>
        <v>0</v>
      </c>
      <c r="U23" s="651">
        <f t="shared" si="7"/>
        <v>0</v>
      </c>
      <c r="V23" s="643">
        <f t="shared" si="8"/>
        <v>0</v>
      </c>
      <c r="W23" s="781"/>
      <c r="X23" s="783">
        <f>Results!C31</f>
        <v>0</v>
      </c>
      <c r="Y23" s="783">
        <f>Results!D31</f>
        <v>0</v>
      </c>
      <c r="Z23" s="783">
        <f>Results!E31</f>
        <v>0</v>
      </c>
      <c r="AA23" s="783">
        <f>Results!F31</f>
        <v>0</v>
      </c>
      <c r="AB23" s="783">
        <f>Results!G31</f>
        <v>0</v>
      </c>
      <c r="AC23" s="783">
        <f>Results!H31</f>
        <v>0</v>
      </c>
    </row>
    <row r="24" spans="1:29" x14ac:dyDescent="0.25">
      <c r="A24" s="638"/>
      <c r="B24" s="638"/>
      <c r="C24" s="642">
        <f t="shared" si="0"/>
        <v>17</v>
      </c>
      <c r="D24" s="704">
        <f>Activity!C29</f>
        <v>0</v>
      </c>
      <c r="E24" s="634">
        <f>Activity!D29/365</f>
        <v>0</v>
      </c>
      <c r="F24" s="700">
        <f>Activity!E29</f>
        <v>0</v>
      </c>
      <c r="G24" s="635">
        <f>Activity!F29</f>
        <v>0</v>
      </c>
      <c r="H24" s="636">
        <f>Activity!G29</f>
        <v>0</v>
      </c>
      <c r="I24" s="651">
        <f t="shared" si="1"/>
        <v>0</v>
      </c>
      <c r="J24" s="636">
        <f>Activity!H29</f>
        <v>0</v>
      </c>
      <c r="K24" s="651">
        <f t="shared" si="2"/>
        <v>0</v>
      </c>
      <c r="L24" s="636">
        <f>Activity!I29</f>
        <v>0</v>
      </c>
      <c r="M24" s="651">
        <f t="shared" si="3"/>
        <v>0</v>
      </c>
      <c r="N24" s="636">
        <f>Activity!J29</f>
        <v>0</v>
      </c>
      <c r="O24" s="651">
        <f t="shared" si="4"/>
        <v>0</v>
      </c>
      <c r="P24" s="636">
        <f>Activity!K29</f>
        <v>0</v>
      </c>
      <c r="Q24" s="651">
        <f t="shared" si="5"/>
        <v>0</v>
      </c>
      <c r="R24" s="636">
        <f>Activity!L29</f>
        <v>0</v>
      </c>
      <c r="S24" s="651">
        <f t="shared" si="6"/>
        <v>0</v>
      </c>
      <c r="T24" s="637">
        <f>Activity!M29</f>
        <v>0</v>
      </c>
      <c r="U24" s="651">
        <f t="shared" si="7"/>
        <v>0</v>
      </c>
      <c r="V24" s="643">
        <f t="shared" si="8"/>
        <v>0</v>
      </c>
      <c r="W24" s="781"/>
      <c r="X24" s="783">
        <f>Results!C32</f>
        <v>0</v>
      </c>
      <c r="Y24" s="783">
        <f>Results!D32</f>
        <v>0</v>
      </c>
      <c r="Z24" s="783">
        <f>Results!E32</f>
        <v>0</v>
      </c>
      <c r="AA24" s="783">
        <f>Results!F32</f>
        <v>0</v>
      </c>
      <c r="AB24" s="783">
        <f>Results!G32</f>
        <v>0</v>
      </c>
      <c r="AC24" s="783">
        <f>Results!H32</f>
        <v>0</v>
      </c>
    </row>
    <row r="25" spans="1:29" x14ac:dyDescent="0.25">
      <c r="A25" s="638"/>
      <c r="B25" s="638"/>
      <c r="C25" s="642">
        <f t="shared" si="0"/>
        <v>18</v>
      </c>
      <c r="D25" s="704">
        <f>Activity!C30</f>
        <v>0</v>
      </c>
      <c r="E25" s="634">
        <f>Activity!D30/365</f>
        <v>0</v>
      </c>
      <c r="F25" s="700">
        <f>Activity!E30</f>
        <v>0</v>
      </c>
      <c r="G25" s="635">
        <f>Activity!F30</f>
        <v>0</v>
      </c>
      <c r="H25" s="636">
        <f>Activity!G30</f>
        <v>0</v>
      </c>
      <c r="I25" s="651">
        <f t="shared" si="1"/>
        <v>0</v>
      </c>
      <c r="J25" s="636">
        <f>Activity!H30</f>
        <v>0</v>
      </c>
      <c r="K25" s="651">
        <f t="shared" si="2"/>
        <v>0</v>
      </c>
      <c r="L25" s="636">
        <f>Activity!I30</f>
        <v>0</v>
      </c>
      <c r="M25" s="651">
        <f t="shared" si="3"/>
        <v>0</v>
      </c>
      <c r="N25" s="636">
        <f>Activity!J30</f>
        <v>0</v>
      </c>
      <c r="O25" s="651">
        <f t="shared" si="4"/>
        <v>0</v>
      </c>
      <c r="P25" s="636">
        <f>Activity!K30</f>
        <v>0</v>
      </c>
      <c r="Q25" s="651">
        <f t="shared" si="5"/>
        <v>0</v>
      </c>
      <c r="R25" s="636">
        <f>Activity!L30</f>
        <v>0</v>
      </c>
      <c r="S25" s="651">
        <f t="shared" si="6"/>
        <v>0</v>
      </c>
      <c r="T25" s="637">
        <f>Activity!M30</f>
        <v>0</v>
      </c>
      <c r="U25" s="651">
        <f t="shared" si="7"/>
        <v>0</v>
      </c>
      <c r="V25" s="643">
        <f t="shared" si="8"/>
        <v>0</v>
      </c>
      <c r="W25" s="781"/>
      <c r="X25" s="783">
        <f>Results!C33</f>
        <v>0</v>
      </c>
      <c r="Y25" s="783">
        <f>Results!D33</f>
        <v>0</v>
      </c>
      <c r="Z25" s="783">
        <f>Results!E33</f>
        <v>0</v>
      </c>
      <c r="AA25" s="783">
        <f>Results!F33</f>
        <v>0</v>
      </c>
      <c r="AB25" s="783">
        <f>Results!G33</f>
        <v>0</v>
      </c>
      <c r="AC25" s="783">
        <f>Results!H33</f>
        <v>0</v>
      </c>
    </row>
    <row r="26" spans="1:29" x14ac:dyDescent="0.25">
      <c r="A26" s="638"/>
      <c r="B26" s="638"/>
      <c r="C26" s="642">
        <f t="shared" si="0"/>
        <v>19</v>
      </c>
      <c r="D26" s="704">
        <f>Activity!C31</f>
        <v>0</v>
      </c>
      <c r="E26" s="634">
        <f>Activity!D31/365</f>
        <v>0</v>
      </c>
      <c r="F26" s="700">
        <f>Activity!E31</f>
        <v>0</v>
      </c>
      <c r="G26" s="635">
        <f>Activity!F31</f>
        <v>0</v>
      </c>
      <c r="H26" s="636">
        <f>Activity!G31</f>
        <v>0</v>
      </c>
      <c r="I26" s="651">
        <f t="shared" si="1"/>
        <v>0</v>
      </c>
      <c r="J26" s="636">
        <f>Activity!H31</f>
        <v>0</v>
      </c>
      <c r="K26" s="651">
        <f t="shared" si="2"/>
        <v>0</v>
      </c>
      <c r="L26" s="636">
        <f>Activity!I31</f>
        <v>0</v>
      </c>
      <c r="M26" s="651">
        <f t="shared" si="3"/>
        <v>0</v>
      </c>
      <c r="N26" s="636">
        <f>Activity!J31</f>
        <v>0</v>
      </c>
      <c r="O26" s="651">
        <f t="shared" si="4"/>
        <v>0</v>
      </c>
      <c r="P26" s="636">
        <f>Activity!K31</f>
        <v>0</v>
      </c>
      <c r="Q26" s="651">
        <f t="shared" si="5"/>
        <v>0</v>
      </c>
      <c r="R26" s="636">
        <f>Activity!L31</f>
        <v>0</v>
      </c>
      <c r="S26" s="651">
        <f t="shared" si="6"/>
        <v>0</v>
      </c>
      <c r="T26" s="637">
        <f>Activity!M31</f>
        <v>0</v>
      </c>
      <c r="U26" s="651">
        <f t="shared" si="7"/>
        <v>0</v>
      </c>
      <c r="V26" s="643">
        <f t="shared" si="8"/>
        <v>0</v>
      </c>
      <c r="W26" s="781"/>
      <c r="X26" s="783">
        <f>Results!C34</f>
        <v>0</v>
      </c>
      <c r="Y26" s="783">
        <f>Results!D34</f>
        <v>0</v>
      </c>
      <c r="Z26" s="783">
        <f>Results!E34</f>
        <v>0</v>
      </c>
      <c r="AA26" s="783">
        <f>Results!F34</f>
        <v>0</v>
      </c>
      <c r="AB26" s="783">
        <f>Results!G34</f>
        <v>0</v>
      </c>
      <c r="AC26" s="783">
        <f>Results!H34</f>
        <v>0</v>
      </c>
    </row>
    <row r="27" spans="1:29" x14ac:dyDescent="0.25">
      <c r="A27" s="638"/>
      <c r="B27" s="638"/>
      <c r="C27" s="642">
        <f t="shared" si="0"/>
        <v>20</v>
      </c>
      <c r="D27" s="704">
        <f>Activity!C32</f>
        <v>0</v>
      </c>
      <c r="E27" s="634">
        <f>Activity!D32/365</f>
        <v>0</v>
      </c>
      <c r="F27" s="700">
        <f>Activity!E32</f>
        <v>0</v>
      </c>
      <c r="G27" s="635">
        <f>Activity!F32</f>
        <v>0</v>
      </c>
      <c r="H27" s="636">
        <f>Activity!G32</f>
        <v>0</v>
      </c>
      <c r="I27" s="651">
        <f t="shared" si="1"/>
        <v>0</v>
      </c>
      <c r="J27" s="636">
        <f>Activity!H32</f>
        <v>0</v>
      </c>
      <c r="K27" s="651">
        <f t="shared" si="2"/>
        <v>0</v>
      </c>
      <c r="L27" s="636">
        <f>Activity!I32</f>
        <v>0</v>
      </c>
      <c r="M27" s="651">
        <f t="shared" si="3"/>
        <v>0</v>
      </c>
      <c r="N27" s="636">
        <f>Activity!J32</f>
        <v>0</v>
      </c>
      <c r="O27" s="651">
        <f t="shared" si="4"/>
        <v>0</v>
      </c>
      <c r="P27" s="636">
        <f>Activity!K32</f>
        <v>0</v>
      </c>
      <c r="Q27" s="651">
        <f t="shared" si="5"/>
        <v>0</v>
      </c>
      <c r="R27" s="636">
        <f>Activity!L32</f>
        <v>0</v>
      </c>
      <c r="S27" s="651">
        <f t="shared" si="6"/>
        <v>0</v>
      </c>
      <c r="T27" s="637">
        <f>Activity!M32</f>
        <v>0</v>
      </c>
      <c r="U27" s="651">
        <f t="shared" si="7"/>
        <v>0</v>
      </c>
      <c r="V27" s="643">
        <f t="shared" si="8"/>
        <v>0</v>
      </c>
      <c r="W27" s="781"/>
      <c r="X27" s="783">
        <f>Results!C35</f>
        <v>0</v>
      </c>
      <c r="Y27" s="783">
        <f>Results!D35</f>
        <v>0</v>
      </c>
      <c r="Z27" s="783">
        <f>Results!E35</f>
        <v>0</v>
      </c>
      <c r="AA27" s="783">
        <f>Results!F35</f>
        <v>0</v>
      </c>
      <c r="AB27" s="783">
        <f>Results!G35</f>
        <v>0</v>
      </c>
      <c r="AC27" s="783">
        <f>Results!H35</f>
        <v>0</v>
      </c>
    </row>
    <row r="28" spans="1:29" x14ac:dyDescent="0.25">
      <c r="A28" s="638"/>
      <c r="B28" s="638"/>
      <c r="C28" s="642">
        <f t="shared" si="0"/>
        <v>21</v>
      </c>
      <c r="D28" s="704">
        <f>Activity!C33</f>
        <v>0</v>
      </c>
      <c r="E28" s="634">
        <f>Activity!D33/365</f>
        <v>0</v>
      </c>
      <c r="F28" s="700">
        <f>Activity!E33</f>
        <v>0</v>
      </c>
      <c r="G28" s="635">
        <f>Activity!F33</f>
        <v>0</v>
      </c>
      <c r="H28" s="636">
        <f>Activity!G33</f>
        <v>0</v>
      </c>
      <c r="I28" s="651">
        <f t="shared" si="1"/>
        <v>0</v>
      </c>
      <c r="J28" s="636">
        <f>Activity!H33</f>
        <v>0</v>
      </c>
      <c r="K28" s="651">
        <f t="shared" si="2"/>
        <v>0</v>
      </c>
      <c r="L28" s="636">
        <f>Activity!I33</f>
        <v>0</v>
      </c>
      <c r="M28" s="651">
        <f t="shared" si="3"/>
        <v>0</v>
      </c>
      <c r="N28" s="636">
        <f>Activity!J33</f>
        <v>0</v>
      </c>
      <c r="O28" s="651">
        <f t="shared" si="4"/>
        <v>0</v>
      </c>
      <c r="P28" s="636">
        <f>Activity!K33</f>
        <v>0</v>
      </c>
      <c r="Q28" s="651">
        <f t="shared" si="5"/>
        <v>0</v>
      </c>
      <c r="R28" s="636">
        <f>Activity!L33</f>
        <v>0</v>
      </c>
      <c r="S28" s="651">
        <f t="shared" si="6"/>
        <v>0</v>
      </c>
      <c r="T28" s="637">
        <f>Activity!M33</f>
        <v>0</v>
      </c>
      <c r="U28" s="651">
        <f t="shared" si="7"/>
        <v>0</v>
      </c>
      <c r="V28" s="643">
        <f t="shared" si="8"/>
        <v>0</v>
      </c>
      <c r="W28" s="781"/>
      <c r="X28" s="783">
        <f>Results!C36</f>
        <v>0</v>
      </c>
      <c r="Y28" s="783">
        <f>Results!D36</f>
        <v>0</v>
      </c>
      <c r="Z28" s="783">
        <f>Results!E36</f>
        <v>0</v>
      </c>
      <c r="AA28" s="783">
        <f>Results!F36</f>
        <v>0</v>
      </c>
      <c r="AB28" s="783">
        <f>Results!G36</f>
        <v>0</v>
      </c>
      <c r="AC28" s="783">
        <f>Results!H36</f>
        <v>0</v>
      </c>
    </row>
    <row r="29" spans="1:29" x14ac:dyDescent="0.25">
      <c r="A29" s="638"/>
      <c r="B29" s="638"/>
      <c r="C29" s="642">
        <f t="shared" si="0"/>
        <v>22</v>
      </c>
      <c r="D29" s="704">
        <f>Activity!C34</f>
        <v>0</v>
      </c>
      <c r="E29" s="634">
        <f>Activity!D34/365</f>
        <v>0</v>
      </c>
      <c r="F29" s="700">
        <f>Activity!E34</f>
        <v>0</v>
      </c>
      <c r="G29" s="635">
        <f>Activity!F34</f>
        <v>0</v>
      </c>
      <c r="H29" s="636">
        <f>Activity!G34</f>
        <v>0</v>
      </c>
      <c r="I29" s="651">
        <f t="shared" si="1"/>
        <v>0</v>
      </c>
      <c r="J29" s="636">
        <f>Activity!H34</f>
        <v>0</v>
      </c>
      <c r="K29" s="651">
        <f t="shared" si="2"/>
        <v>0</v>
      </c>
      <c r="L29" s="636">
        <f>Activity!I34</f>
        <v>0</v>
      </c>
      <c r="M29" s="651">
        <f t="shared" si="3"/>
        <v>0</v>
      </c>
      <c r="N29" s="636">
        <f>Activity!J34</f>
        <v>0</v>
      </c>
      <c r="O29" s="651">
        <f t="shared" si="4"/>
        <v>0</v>
      </c>
      <c r="P29" s="636">
        <f>Activity!K34</f>
        <v>0</v>
      </c>
      <c r="Q29" s="651">
        <f t="shared" si="5"/>
        <v>0</v>
      </c>
      <c r="R29" s="636">
        <f>Activity!L34</f>
        <v>0</v>
      </c>
      <c r="S29" s="651">
        <f t="shared" si="6"/>
        <v>0</v>
      </c>
      <c r="T29" s="637">
        <f>Activity!M34</f>
        <v>0</v>
      </c>
      <c r="U29" s="651">
        <f t="shared" si="7"/>
        <v>0</v>
      </c>
      <c r="V29" s="643">
        <f t="shared" si="8"/>
        <v>0</v>
      </c>
      <c r="W29" s="781"/>
      <c r="X29" s="783">
        <f>Results!C37</f>
        <v>0</v>
      </c>
      <c r="Y29" s="783">
        <f>Results!D37</f>
        <v>0</v>
      </c>
      <c r="Z29" s="783">
        <f>Results!E37</f>
        <v>0</v>
      </c>
      <c r="AA29" s="783">
        <f>Results!F37</f>
        <v>0</v>
      </c>
      <c r="AB29" s="783">
        <f>Results!G37</f>
        <v>0</v>
      </c>
      <c r="AC29" s="783">
        <f>Results!H37</f>
        <v>0</v>
      </c>
    </row>
    <row r="30" spans="1:29" x14ac:dyDescent="0.25">
      <c r="A30" s="638"/>
      <c r="B30" s="638"/>
      <c r="C30" s="642">
        <f t="shared" si="0"/>
        <v>23</v>
      </c>
      <c r="D30" s="704">
        <f>Activity!C35</f>
        <v>0</v>
      </c>
      <c r="E30" s="634">
        <f>Activity!D35/365</f>
        <v>0</v>
      </c>
      <c r="F30" s="700">
        <f>Activity!E35</f>
        <v>0</v>
      </c>
      <c r="G30" s="635">
        <f>Activity!F35</f>
        <v>0</v>
      </c>
      <c r="H30" s="636">
        <f>Activity!G35</f>
        <v>0</v>
      </c>
      <c r="I30" s="651">
        <f t="shared" si="1"/>
        <v>0</v>
      </c>
      <c r="J30" s="636">
        <f>Activity!H35</f>
        <v>0</v>
      </c>
      <c r="K30" s="651">
        <f t="shared" si="2"/>
        <v>0</v>
      </c>
      <c r="L30" s="636">
        <f>Activity!I35</f>
        <v>0</v>
      </c>
      <c r="M30" s="651">
        <f t="shared" si="3"/>
        <v>0</v>
      </c>
      <c r="N30" s="636">
        <f>Activity!J35</f>
        <v>0</v>
      </c>
      <c r="O30" s="651">
        <f t="shared" si="4"/>
        <v>0</v>
      </c>
      <c r="P30" s="636">
        <f>Activity!K35</f>
        <v>0</v>
      </c>
      <c r="Q30" s="651">
        <f t="shared" si="5"/>
        <v>0</v>
      </c>
      <c r="R30" s="636">
        <f>Activity!L35</f>
        <v>0</v>
      </c>
      <c r="S30" s="651">
        <f t="shared" si="6"/>
        <v>0</v>
      </c>
      <c r="T30" s="637">
        <f>Activity!M35</f>
        <v>0</v>
      </c>
      <c r="U30" s="651">
        <f t="shared" si="7"/>
        <v>0</v>
      </c>
      <c r="V30" s="643">
        <f t="shared" si="8"/>
        <v>0</v>
      </c>
      <c r="W30" s="781"/>
      <c r="X30" s="783">
        <f>Results!C38</f>
        <v>0</v>
      </c>
      <c r="Y30" s="783">
        <f>Results!D38</f>
        <v>0</v>
      </c>
      <c r="Z30" s="783">
        <f>Results!E38</f>
        <v>0</v>
      </c>
      <c r="AA30" s="783">
        <f>Results!F38</f>
        <v>0</v>
      </c>
      <c r="AB30" s="783">
        <f>Results!G38</f>
        <v>0</v>
      </c>
      <c r="AC30" s="783">
        <f>Results!H38</f>
        <v>0</v>
      </c>
    </row>
    <row r="31" spans="1:29" x14ac:dyDescent="0.25">
      <c r="A31" s="638"/>
      <c r="B31" s="638"/>
      <c r="C31" s="642">
        <f t="shared" si="0"/>
        <v>24</v>
      </c>
      <c r="D31" s="704">
        <f>Activity!C36</f>
        <v>0</v>
      </c>
      <c r="E31" s="634">
        <f>Activity!D36/365</f>
        <v>0</v>
      </c>
      <c r="F31" s="700">
        <f>Activity!E36</f>
        <v>0</v>
      </c>
      <c r="G31" s="635">
        <f>Activity!F36</f>
        <v>0</v>
      </c>
      <c r="H31" s="636">
        <f>Activity!G36</f>
        <v>0</v>
      </c>
      <c r="I31" s="651">
        <f t="shared" si="1"/>
        <v>0</v>
      </c>
      <c r="J31" s="636">
        <f>Activity!H36</f>
        <v>0</v>
      </c>
      <c r="K31" s="651">
        <f t="shared" si="2"/>
        <v>0</v>
      </c>
      <c r="L31" s="636">
        <f>Activity!I36</f>
        <v>0</v>
      </c>
      <c r="M31" s="651">
        <f t="shared" si="3"/>
        <v>0</v>
      </c>
      <c r="N31" s="636">
        <f>Activity!J36</f>
        <v>0</v>
      </c>
      <c r="O31" s="651">
        <f t="shared" si="4"/>
        <v>0</v>
      </c>
      <c r="P31" s="636">
        <f>Activity!K36</f>
        <v>0</v>
      </c>
      <c r="Q31" s="651">
        <f t="shared" si="5"/>
        <v>0</v>
      </c>
      <c r="R31" s="636">
        <f>Activity!L36</f>
        <v>0</v>
      </c>
      <c r="S31" s="651">
        <f t="shared" si="6"/>
        <v>0</v>
      </c>
      <c r="T31" s="637">
        <f>Activity!M36</f>
        <v>0</v>
      </c>
      <c r="U31" s="651">
        <f t="shared" si="7"/>
        <v>0</v>
      </c>
      <c r="V31" s="643">
        <f t="shared" si="8"/>
        <v>0</v>
      </c>
      <c r="W31" s="781"/>
      <c r="X31" s="783">
        <f>Results!C39</f>
        <v>0</v>
      </c>
      <c r="Y31" s="783">
        <f>Results!D39</f>
        <v>0</v>
      </c>
      <c r="Z31" s="783">
        <f>Results!E39</f>
        <v>0</v>
      </c>
      <c r="AA31" s="783">
        <f>Results!F39</f>
        <v>0</v>
      </c>
      <c r="AB31" s="783">
        <f>Results!G39</f>
        <v>0</v>
      </c>
      <c r="AC31" s="783">
        <f>Results!H39</f>
        <v>0</v>
      </c>
    </row>
    <row r="32" spans="1:29" x14ac:dyDescent="0.25">
      <c r="A32" s="638"/>
      <c r="B32" s="638"/>
      <c r="C32" s="642">
        <f t="shared" si="0"/>
        <v>25</v>
      </c>
      <c r="D32" s="704">
        <f>Activity!C37</f>
        <v>0</v>
      </c>
      <c r="E32" s="634">
        <f>Activity!D37/365</f>
        <v>0</v>
      </c>
      <c r="F32" s="700">
        <f>Activity!E37</f>
        <v>0</v>
      </c>
      <c r="G32" s="635">
        <f>Activity!F37</f>
        <v>0</v>
      </c>
      <c r="H32" s="636">
        <f>Activity!G37</f>
        <v>0</v>
      </c>
      <c r="I32" s="651">
        <f t="shared" si="1"/>
        <v>0</v>
      </c>
      <c r="J32" s="636">
        <f>Activity!H37</f>
        <v>0</v>
      </c>
      <c r="K32" s="651">
        <f t="shared" si="2"/>
        <v>0</v>
      </c>
      <c r="L32" s="636">
        <f>Activity!I37</f>
        <v>0</v>
      </c>
      <c r="M32" s="651">
        <f t="shared" si="3"/>
        <v>0</v>
      </c>
      <c r="N32" s="636">
        <f>Activity!J37</f>
        <v>0</v>
      </c>
      <c r="O32" s="651">
        <f t="shared" si="4"/>
        <v>0</v>
      </c>
      <c r="P32" s="636">
        <f>Activity!K37</f>
        <v>0</v>
      </c>
      <c r="Q32" s="651">
        <f t="shared" si="5"/>
        <v>0</v>
      </c>
      <c r="R32" s="636">
        <f>Activity!L37</f>
        <v>0</v>
      </c>
      <c r="S32" s="651">
        <f t="shared" si="6"/>
        <v>0</v>
      </c>
      <c r="T32" s="637">
        <f>Activity!M37</f>
        <v>0</v>
      </c>
      <c r="U32" s="651">
        <f t="shared" si="7"/>
        <v>0</v>
      </c>
      <c r="V32" s="643">
        <f t="shared" si="8"/>
        <v>0</v>
      </c>
      <c r="W32" s="781"/>
      <c r="X32" s="783">
        <f>Results!C40</f>
        <v>0</v>
      </c>
      <c r="Y32" s="783">
        <f>Results!D40</f>
        <v>0</v>
      </c>
      <c r="Z32" s="783">
        <f>Results!E40</f>
        <v>0</v>
      </c>
      <c r="AA32" s="783">
        <f>Results!F40</f>
        <v>0</v>
      </c>
      <c r="AB32" s="783">
        <f>Results!G40</f>
        <v>0</v>
      </c>
      <c r="AC32" s="783">
        <f>Results!H40</f>
        <v>0</v>
      </c>
    </row>
    <row r="33" spans="1:29" x14ac:dyDescent="0.25">
      <c r="A33" s="638"/>
      <c r="B33" s="638"/>
      <c r="C33" s="642">
        <f t="shared" si="0"/>
        <v>26</v>
      </c>
      <c r="D33" s="704">
        <f>Activity!C38</f>
        <v>0</v>
      </c>
      <c r="E33" s="634">
        <f>Activity!D38/365</f>
        <v>0</v>
      </c>
      <c r="F33" s="700">
        <f>Activity!E38</f>
        <v>0</v>
      </c>
      <c r="G33" s="635">
        <f>Activity!F38</f>
        <v>0</v>
      </c>
      <c r="H33" s="636">
        <f>Activity!G38</f>
        <v>0</v>
      </c>
      <c r="I33" s="651">
        <f t="shared" si="1"/>
        <v>0</v>
      </c>
      <c r="J33" s="636">
        <f>Activity!H38</f>
        <v>0</v>
      </c>
      <c r="K33" s="651">
        <f t="shared" si="2"/>
        <v>0</v>
      </c>
      <c r="L33" s="636">
        <f>Activity!I38</f>
        <v>0</v>
      </c>
      <c r="M33" s="651">
        <f t="shared" si="3"/>
        <v>0</v>
      </c>
      <c r="N33" s="636">
        <f>Activity!J38</f>
        <v>0</v>
      </c>
      <c r="O33" s="651">
        <f t="shared" si="4"/>
        <v>0</v>
      </c>
      <c r="P33" s="636">
        <f>Activity!K38</f>
        <v>0</v>
      </c>
      <c r="Q33" s="651">
        <f t="shared" si="5"/>
        <v>0</v>
      </c>
      <c r="R33" s="636">
        <f>Activity!L38</f>
        <v>0</v>
      </c>
      <c r="S33" s="651">
        <f t="shared" si="6"/>
        <v>0</v>
      </c>
      <c r="T33" s="637">
        <f>Activity!M38</f>
        <v>0</v>
      </c>
      <c r="U33" s="651">
        <f t="shared" si="7"/>
        <v>0</v>
      </c>
      <c r="V33" s="643">
        <f t="shared" si="8"/>
        <v>0</v>
      </c>
      <c r="W33" s="781"/>
      <c r="X33" s="783">
        <f>Results!C41</f>
        <v>0</v>
      </c>
      <c r="Y33" s="783">
        <f>Results!D41</f>
        <v>0</v>
      </c>
      <c r="Z33" s="783">
        <f>Results!E41</f>
        <v>0</v>
      </c>
      <c r="AA33" s="783">
        <f>Results!F41</f>
        <v>0</v>
      </c>
      <c r="AB33" s="783">
        <f>Results!G41</f>
        <v>0</v>
      </c>
      <c r="AC33" s="783">
        <f>Results!H41</f>
        <v>0</v>
      </c>
    </row>
    <row r="34" spans="1:29" x14ac:dyDescent="0.25">
      <c r="A34" s="638"/>
      <c r="B34" s="638"/>
      <c r="C34" s="642">
        <f t="shared" si="0"/>
        <v>27</v>
      </c>
      <c r="D34" s="704">
        <f>Activity!C39</f>
        <v>0</v>
      </c>
      <c r="E34" s="634">
        <f>Activity!D39/365</f>
        <v>0</v>
      </c>
      <c r="F34" s="700">
        <f>Activity!E39</f>
        <v>0</v>
      </c>
      <c r="G34" s="635">
        <f>Activity!F39</f>
        <v>0</v>
      </c>
      <c r="H34" s="636">
        <f>Activity!G39</f>
        <v>0</v>
      </c>
      <c r="I34" s="651">
        <f t="shared" si="1"/>
        <v>0</v>
      </c>
      <c r="J34" s="636">
        <f>Activity!H39</f>
        <v>0</v>
      </c>
      <c r="K34" s="651">
        <f t="shared" si="2"/>
        <v>0</v>
      </c>
      <c r="L34" s="636">
        <f>Activity!I39</f>
        <v>0</v>
      </c>
      <c r="M34" s="651">
        <f t="shared" si="3"/>
        <v>0</v>
      </c>
      <c r="N34" s="636">
        <f>Activity!J39</f>
        <v>0</v>
      </c>
      <c r="O34" s="651">
        <f t="shared" si="4"/>
        <v>0</v>
      </c>
      <c r="P34" s="636">
        <f>Activity!K39</f>
        <v>0</v>
      </c>
      <c r="Q34" s="651">
        <f t="shared" si="5"/>
        <v>0</v>
      </c>
      <c r="R34" s="636">
        <f>Activity!L39</f>
        <v>0</v>
      </c>
      <c r="S34" s="651">
        <f t="shared" si="6"/>
        <v>0</v>
      </c>
      <c r="T34" s="637">
        <f>Activity!M39</f>
        <v>0</v>
      </c>
      <c r="U34" s="651">
        <f t="shared" si="7"/>
        <v>0</v>
      </c>
      <c r="V34" s="643">
        <f t="shared" si="8"/>
        <v>0</v>
      </c>
      <c r="W34" s="781"/>
      <c r="X34" s="783">
        <f>Results!C42</f>
        <v>0</v>
      </c>
      <c r="Y34" s="783">
        <f>Results!D42</f>
        <v>0</v>
      </c>
      <c r="Z34" s="783">
        <f>Results!E42</f>
        <v>0</v>
      </c>
      <c r="AA34" s="783">
        <f>Results!F42</f>
        <v>0</v>
      </c>
      <c r="AB34" s="783">
        <f>Results!G42</f>
        <v>0</v>
      </c>
      <c r="AC34" s="783">
        <f>Results!H42</f>
        <v>0</v>
      </c>
    </row>
    <row r="35" spans="1:29" x14ac:dyDescent="0.25">
      <c r="A35" s="638"/>
      <c r="B35" s="638"/>
      <c r="C35" s="642">
        <f t="shared" si="0"/>
        <v>28</v>
      </c>
      <c r="D35" s="704">
        <f>Activity!C40</f>
        <v>0</v>
      </c>
      <c r="E35" s="634">
        <f>Activity!D40/365</f>
        <v>0</v>
      </c>
      <c r="F35" s="700">
        <f>Activity!E40</f>
        <v>0</v>
      </c>
      <c r="G35" s="635">
        <f>Activity!F40</f>
        <v>0</v>
      </c>
      <c r="H35" s="636">
        <f>Activity!G40</f>
        <v>0</v>
      </c>
      <c r="I35" s="651">
        <f t="shared" si="1"/>
        <v>0</v>
      </c>
      <c r="J35" s="636">
        <f>Activity!H40</f>
        <v>0</v>
      </c>
      <c r="K35" s="651">
        <f t="shared" si="2"/>
        <v>0</v>
      </c>
      <c r="L35" s="636">
        <f>Activity!I40</f>
        <v>0</v>
      </c>
      <c r="M35" s="651">
        <f t="shared" si="3"/>
        <v>0</v>
      </c>
      <c r="N35" s="636">
        <f>Activity!J40</f>
        <v>0</v>
      </c>
      <c r="O35" s="651">
        <f t="shared" si="4"/>
        <v>0</v>
      </c>
      <c r="P35" s="636">
        <f>Activity!K40</f>
        <v>0</v>
      </c>
      <c r="Q35" s="651">
        <f t="shared" si="5"/>
        <v>0</v>
      </c>
      <c r="R35" s="636">
        <f>Activity!L40</f>
        <v>0</v>
      </c>
      <c r="S35" s="651">
        <f t="shared" si="6"/>
        <v>0</v>
      </c>
      <c r="T35" s="637">
        <f>Activity!M40</f>
        <v>0</v>
      </c>
      <c r="U35" s="651">
        <f t="shared" si="7"/>
        <v>0</v>
      </c>
      <c r="V35" s="643">
        <f t="shared" si="8"/>
        <v>0</v>
      </c>
      <c r="W35" s="781"/>
      <c r="X35" s="783">
        <f>Results!C43</f>
        <v>0</v>
      </c>
      <c r="Y35" s="783">
        <f>Results!D43</f>
        <v>0</v>
      </c>
      <c r="Z35" s="783">
        <f>Results!E43</f>
        <v>0</v>
      </c>
      <c r="AA35" s="783">
        <f>Results!F43</f>
        <v>0</v>
      </c>
      <c r="AB35" s="783">
        <f>Results!G43</f>
        <v>0</v>
      </c>
      <c r="AC35" s="783">
        <f>Results!H43</f>
        <v>0</v>
      </c>
    </row>
    <row r="36" spans="1:29" x14ac:dyDescent="0.25">
      <c r="A36" s="638"/>
      <c r="B36" s="638"/>
      <c r="C36" s="642">
        <f t="shared" si="0"/>
        <v>29</v>
      </c>
      <c r="D36" s="704">
        <f>Activity!C41</f>
        <v>0</v>
      </c>
      <c r="E36" s="634">
        <f>Activity!D41/365</f>
        <v>0</v>
      </c>
      <c r="F36" s="700">
        <f>Activity!E41</f>
        <v>0</v>
      </c>
      <c r="G36" s="635">
        <f>Activity!F41</f>
        <v>0</v>
      </c>
      <c r="H36" s="636">
        <f>Activity!G41</f>
        <v>0</v>
      </c>
      <c r="I36" s="651">
        <f t="shared" si="1"/>
        <v>0</v>
      </c>
      <c r="J36" s="636">
        <f>Activity!H41</f>
        <v>0</v>
      </c>
      <c r="K36" s="651">
        <f t="shared" si="2"/>
        <v>0</v>
      </c>
      <c r="L36" s="636">
        <f>Activity!I41</f>
        <v>0</v>
      </c>
      <c r="M36" s="651">
        <f t="shared" si="3"/>
        <v>0</v>
      </c>
      <c r="N36" s="636">
        <f>Activity!J41</f>
        <v>0</v>
      </c>
      <c r="O36" s="651">
        <f t="shared" si="4"/>
        <v>0</v>
      </c>
      <c r="P36" s="636">
        <f>Activity!K41</f>
        <v>0</v>
      </c>
      <c r="Q36" s="651">
        <f t="shared" si="5"/>
        <v>0</v>
      </c>
      <c r="R36" s="636">
        <f>Activity!L41</f>
        <v>0</v>
      </c>
      <c r="S36" s="651">
        <f t="shared" si="6"/>
        <v>0</v>
      </c>
      <c r="T36" s="637">
        <f>Activity!M41</f>
        <v>0</v>
      </c>
      <c r="U36" s="651">
        <f t="shared" si="7"/>
        <v>0</v>
      </c>
      <c r="V36" s="643">
        <f t="shared" si="8"/>
        <v>0</v>
      </c>
      <c r="W36" s="781"/>
      <c r="X36" s="783">
        <f>Results!C44</f>
        <v>0</v>
      </c>
      <c r="Y36" s="783">
        <f>Results!D44</f>
        <v>0</v>
      </c>
      <c r="Z36" s="783">
        <f>Results!E44</f>
        <v>0</v>
      </c>
      <c r="AA36" s="783">
        <f>Results!F44</f>
        <v>0</v>
      </c>
      <c r="AB36" s="783">
        <f>Results!G44</f>
        <v>0</v>
      </c>
      <c r="AC36" s="783">
        <f>Results!H44</f>
        <v>0</v>
      </c>
    </row>
    <row r="37" spans="1:29" x14ac:dyDescent="0.25">
      <c r="A37" s="638"/>
      <c r="B37" s="638"/>
      <c r="C37" s="642">
        <f t="shared" si="0"/>
        <v>30</v>
      </c>
      <c r="D37" s="704">
        <f>Activity!C42</f>
        <v>0</v>
      </c>
      <c r="E37" s="634">
        <f>Activity!D42/365</f>
        <v>0</v>
      </c>
      <c r="F37" s="700">
        <f>Activity!E42</f>
        <v>0</v>
      </c>
      <c r="G37" s="635">
        <f>Activity!F42</f>
        <v>0</v>
      </c>
      <c r="H37" s="636">
        <f>Activity!G42</f>
        <v>0</v>
      </c>
      <c r="I37" s="651">
        <f t="shared" si="1"/>
        <v>0</v>
      </c>
      <c r="J37" s="636">
        <f>Activity!H42</f>
        <v>0</v>
      </c>
      <c r="K37" s="651">
        <f t="shared" si="2"/>
        <v>0</v>
      </c>
      <c r="L37" s="636">
        <f>Activity!I42</f>
        <v>0</v>
      </c>
      <c r="M37" s="651">
        <f t="shared" si="3"/>
        <v>0</v>
      </c>
      <c r="N37" s="636">
        <f>Activity!J42</f>
        <v>0</v>
      </c>
      <c r="O37" s="651">
        <f t="shared" si="4"/>
        <v>0</v>
      </c>
      <c r="P37" s="636">
        <f>Activity!K42</f>
        <v>0</v>
      </c>
      <c r="Q37" s="651">
        <f t="shared" si="5"/>
        <v>0</v>
      </c>
      <c r="R37" s="636">
        <f>Activity!L42</f>
        <v>0</v>
      </c>
      <c r="S37" s="651">
        <f t="shared" si="6"/>
        <v>0</v>
      </c>
      <c r="T37" s="637">
        <f>Activity!M42</f>
        <v>0</v>
      </c>
      <c r="U37" s="651">
        <f t="shared" si="7"/>
        <v>0</v>
      </c>
      <c r="V37" s="643">
        <f t="shared" si="8"/>
        <v>0</v>
      </c>
      <c r="W37" s="781"/>
      <c r="X37" s="783">
        <f>Results!C45</f>
        <v>0</v>
      </c>
      <c r="Y37" s="783">
        <f>Results!D45</f>
        <v>0</v>
      </c>
      <c r="Z37" s="783">
        <f>Results!E45</f>
        <v>0</v>
      </c>
      <c r="AA37" s="783">
        <f>Results!F45</f>
        <v>0</v>
      </c>
      <c r="AB37" s="783">
        <f>Results!G45</f>
        <v>0</v>
      </c>
      <c r="AC37" s="783">
        <f>Results!H45</f>
        <v>0</v>
      </c>
    </row>
    <row r="38" spans="1:29" x14ac:dyDescent="0.25">
      <c r="A38" s="638"/>
      <c r="B38" s="638"/>
      <c r="C38" s="642">
        <f t="shared" si="0"/>
        <v>31</v>
      </c>
      <c r="D38" s="704">
        <f>Activity!C43</f>
        <v>0</v>
      </c>
      <c r="E38" s="634">
        <f>Activity!D43/365</f>
        <v>0</v>
      </c>
      <c r="F38" s="700">
        <f>Activity!E43</f>
        <v>0</v>
      </c>
      <c r="G38" s="635">
        <f>Activity!F43</f>
        <v>0</v>
      </c>
      <c r="H38" s="636">
        <f>Activity!G43</f>
        <v>0</v>
      </c>
      <c r="I38" s="651">
        <f t="shared" si="1"/>
        <v>0</v>
      </c>
      <c r="J38" s="636">
        <f>Activity!H43</f>
        <v>0</v>
      </c>
      <c r="K38" s="651">
        <f t="shared" si="2"/>
        <v>0</v>
      </c>
      <c r="L38" s="636">
        <f>Activity!I43</f>
        <v>0</v>
      </c>
      <c r="M38" s="651">
        <f t="shared" si="3"/>
        <v>0</v>
      </c>
      <c r="N38" s="636">
        <f>Activity!J43</f>
        <v>0</v>
      </c>
      <c r="O38" s="651">
        <f t="shared" si="4"/>
        <v>0</v>
      </c>
      <c r="P38" s="636">
        <f>Activity!K43</f>
        <v>0</v>
      </c>
      <c r="Q38" s="651">
        <f t="shared" si="5"/>
        <v>0</v>
      </c>
      <c r="R38" s="636">
        <f>Activity!L43</f>
        <v>0</v>
      </c>
      <c r="S38" s="651">
        <f t="shared" si="6"/>
        <v>0</v>
      </c>
      <c r="T38" s="637">
        <f>Activity!M43</f>
        <v>0</v>
      </c>
      <c r="U38" s="651">
        <f t="shared" si="7"/>
        <v>0</v>
      </c>
      <c r="V38" s="643">
        <f t="shared" si="8"/>
        <v>0</v>
      </c>
      <c r="W38" s="781"/>
      <c r="X38" s="783">
        <f>Results!C46</f>
        <v>0</v>
      </c>
      <c r="Y38" s="783">
        <f>Results!D46</f>
        <v>0</v>
      </c>
      <c r="Z38" s="783">
        <f>Results!E46</f>
        <v>0</v>
      </c>
      <c r="AA38" s="783">
        <f>Results!F46</f>
        <v>0</v>
      </c>
      <c r="AB38" s="783">
        <f>Results!G46</f>
        <v>0</v>
      </c>
      <c r="AC38" s="783">
        <f>Results!H46</f>
        <v>0</v>
      </c>
    </row>
    <row r="39" spans="1:29" x14ac:dyDescent="0.25">
      <c r="A39" s="638"/>
      <c r="B39" s="638"/>
      <c r="C39" s="642">
        <f t="shared" si="0"/>
        <v>32</v>
      </c>
      <c r="D39" s="704">
        <f>Activity!C44</f>
        <v>0</v>
      </c>
      <c r="E39" s="634">
        <f>Activity!D44/365</f>
        <v>0</v>
      </c>
      <c r="F39" s="700">
        <f>Activity!E44</f>
        <v>0</v>
      </c>
      <c r="G39" s="635">
        <f>Activity!F44</f>
        <v>0</v>
      </c>
      <c r="H39" s="636">
        <f>Activity!G44</f>
        <v>0</v>
      </c>
      <c r="I39" s="651">
        <f t="shared" si="1"/>
        <v>0</v>
      </c>
      <c r="J39" s="636">
        <f>Activity!H44</f>
        <v>0</v>
      </c>
      <c r="K39" s="651">
        <f t="shared" si="2"/>
        <v>0</v>
      </c>
      <c r="L39" s="636">
        <f>Activity!I44</f>
        <v>0</v>
      </c>
      <c r="M39" s="651">
        <f t="shared" si="3"/>
        <v>0</v>
      </c>
      <c r="N39" s="636">
        <f>Activity!J44</f>
        <v>0</v>
      </c>
      <c r="O39" s="651">
        <f t="shared" si="4"/>
        <v>0</v>
      </c>
      <c r="P39" s="636">
        <f>Activity!K44</f>
        <v>0</v>
      </c>
      <c r="Q39" s="651">
        <f t="shared" si="5"/>
        <v>0</v>
      </c>
      <c r="R39" s="636">
        <f>Activity!L44</f>
        <v>0</v>
      </c>
      <c r="S39" s="651">
        <f t="shared" si="6"/>
        <v>0</v>
      </c>
      <c r="T39" s="637">
        <f>Activity!M44</f>
        <v>0</v>
      </c>
      <c r="U39" s="651">
        <f t="shared" si="7"/>
        <v>0</v>
      </c>
      <c r="V39" s="643">
        <f t="shared" si="8"/>
        <v>0</v>
      </c>
      <c r="W39" s="781"/>
      <c r="X39" s="783">
        <f>Results!C47</f>
        <v>0</v>
      </c>
      <c r="Y39" s="783">
        <f>Results!D47</f>
        <v>0</v>
      </c>
      <c r="Z39" s="783">
        <f>Results!E47</f>
        <v>0</v>
      </c>
      <c r="AA39" s="783">
        <f>Results!F47</f>
        <v>0</v>
      </c>
      <c r="AB39" s="783">
        <f>Results!G47</f>
        <v>0</v>
      </c>
      <c r="AC39" s="783">
        <f>Results!H47</f>
        <v>0</v>
      </c>
    </row>
    <row r="40" spans="1:29" x14ac:dyDescent="0.25">
      <c r="A40" s="638"/>
      <c r="B40" s="638"/>
      <c r="C40" s="642">
        <f t="shared" si="0"/>
        <v>33</v>
      </c>
      <c r="D40" s="704">
        <f>Activity!C45</f>
        <v>0</v>
      </c>
      <c r="E40" s="634">
        <f>Activity!D45/365</f>
        <v>0</v>
      </c>
      <c r="F40" s="700">
        <f>Activity!E45</f>
        <v>0</v>
      </c>
      <c r="G40" s="635">
        <f>Activity!F45</f>
        <v>0</v>
      </c>
      <c r="H40" s="636">
        <f>Activity!G45</f>
        <v>0</v>
      </c>
      <c r="I40" s="651">
        <f t="shared" si="1"/>
        <v>0</v>
      </c>
      <c r="J40" s="636">
        <f>Activity!H45</f>
        <v>0</v>
      </c>
      <c r="K40" s="651">
        <f t="shared" si="2"/>
        <v>0</v>
      </c>
      <c r="L40" s="636">
        <f>Activity!I45</f>
        <v>0</v>
      </c>
      <c r="M40" s="651">
        <f t="shared" si="3"/>
        <v>0</v>
      </c>
      <c r="N40" s="636">
        <f>Activity!J45</f>
        <v>0</v>
      </c>
      <c r="O40" s="651">
        <f t="shared" si="4"/>
        <v>0</v>
      </c>
      <c r="P40" s="636">
        <f>Activity!K45</f>
        <v>0</v>
      </c>
      <c r="Q40" s="651">
        <f t="shared" si="5"/>
        <v>0</v>
      </c>
      <c r="R40" s="636">
        <f>Activity!L45</f>
        <v>0</v>
      </c>
      <c r="S40" s="651">
        <f t="shared" si="6"/>
        <v>0</v>
      </c>
      <c r="T40" s="637">
        <f>Activity!M45</f>
        <v>0</v>
      </c>
      <c r="U40" s="651">
        <f t="shared" si="7"/>
        <v>0</v>
      </c>
      <c r="V40" s="643">
        <f t="shared" si="8"/>
        <v>0</v>
      </c>
      <c r="W40" s="781"/>
      <c r="X40" s="783">
        <f>Results!C48</f>
        <v>0</v>
      </c>
      <c r="Y40" s="783">
        <f>Results!D48</f>
        <v>0</v>
      </c>
      <c r="Z40" s="783">
        <f>Results!E48</f>
        <v>0</v>
      </c>
      <c r="AA40" s="783">
        <f>Results!F48</f>
        <v>0</v>
      </c>
      <c r="AB40" s="783">
        <f>Results!G48</f>
        <v>0</v>
      </c>
      <c r="AC40" s="783">
        <f>Results!H48</f>
        <v>0</v>
      </c>
    </row>
    <row r="41" spans="1:29" x14ac:dyDescent="0.25">
      <c r="A41" s="638"/>
      <c r="B41" s="638"/>
      <c r="C41" s="642">
        <f t="shared" si="0"/>
        <v>34</v>
      </c>
      <c r="D41" s="704">
        <f>Activity!C46</f>
        <v>0</v>
      </c>
      <c r="E41" s="634">
        <f>Activity!D46/365</f>
        <v>0</v>
      </c>
      <c r="F41" s="700">
        <f>Activity!E46</f>
        <v>0</v>
      </c>
      <c r="G41" s="635">
        <f>Activity!F46</f>
        <v>0</v>
      </c>
      <c r="H41" s="636">
        <f>Activity!G46</f>
        <v>0</v>
      </c>
      <c r="I41" s="651">
        <f t="shared" si="1"/>
        <v>0</v>
      </c>
      <c r="J41" s="636">
        <f>Activity!H46</f>
        <v>0</v>
      </c>
      <c r="K41" s="651">
        <f t="shared" si="2"/>
        <v>0</v>
      </c>
      <c r="L41" s="636">
        <f>Activity!I46</f>
        <v>0</v>
      </c>
      <c r="M41" s="651">
        <f t="shared" si="3"/>
        <v>0</v>
      </c>
      <c r="N41" s="636">
        <f>Activity!J46</f>
        <v>0</v>
      </c>
      <c r="O41" s="651">
        <f t="shared" si="4"/>
        <v>0</v>
      </c>
      <c r="P41" s="636">
        <f>Activity!K46</f>
        <v>0</v>
      </c>
      <c r="Q41" s="651">
        <f t="shared" si="5"/>
        <v>0</v>
      </c>
      <c r="R41" s="636">
        <f>Activity!L46</f>
        <v>0</v>
      </c>
      <c r="S41" s="651">
        <f t="shared" si="6"/>
        <v>0</v>
      </c>
      <c r="T41" s="637">
        <f>Activity!M46</f>
        <v>0</v>
      </c>
      <c r="U41" s="651">
        <f t="shared" si="7"/>
        <v>0</v>
      </c>
      <c r="V41" s="643">
        <f t="shared" si="8"/>
        <v>0</v>
      </c>
      <c r="W41" s="781"/>
      <c r="X41" s="783">
        <f>Results!C49</f>
        <v>0</v>
      </c>
      <c r="Y41" s="783">
        <f>Results!D49</f>
        <v>0</v>
      </c>
      <c r="Z41" s="783">
        <f>Results!E49</f>
        <v>0</v>
      </c>
      <c r="AA41" s="783">
        <f>Results!F49</f>
        <v>0</v>
      </c>
      <c r="AB41" s="783">
        <f>Results!G49</f>
        <v>0</v>
      </c>
      <c r="AC41" s="783">
        <f>Results!H49</f>
        <v>0</v>
      </c>
    </row>
    <row r="42" spans="1:29" x14ac:dyDescent="0.25">
      <c r="A42" s="638"/>
      <c r="B42" s="638"/>
      <c r="C42" s="642">
        <f t="shared" si="0"/>
        <v>35</v>
      </c>
      <c r="D42" s="704">
        <f>Activity!C47</f>
        <v>0</v>
      </c>
      <c r="E42" s="634">
        <f>Activity!D47/365</f>
        <v>0</v>
      </c>
      <c r="F42" s="700">
        <f>Activity!E47</f>
        <v>0</v>
      </c>
      <c r="G42" s="635">
        <f>Activity!F47</f>
        <v>0</v>
      </c>
      <c r="H42" s="636">
        <f>Activity!G47</f>
        <v>0</v>
      </c>
      <c r="I42" s="651">
        <f t="shared" si="1"/>
        <v>0</v>
      </c>
      <c r="J42" s="636">
        <f>Activity!H47</f>
        <v>0</v>
      </c>
      <c r="K42" s="651">
        <f t="shared" si="2"/>
        <v>0</v>
      </c>
      <c r="L42" s="636">
        <f>Activity!I47</f>
        <v>0</v>
      </c>
      <c r="M42" s="651">
        <f t="shared" si="3"/>
        <v>0</v>
      </c>
      <c r="N42" s="636">
        <f>Activity!J47</f>
        <v>0</v>
      </c>
      <c r="O42" s="651">
        <f t="shared" si="4"/>
        <v>0</v>
      </c>
      <c r="P42" s="636">
        <f>Activity!K47</f>
        <v>0</v>
      </c>
      <c r="Q42" s="651">
        <f t="shared" si="5"/>
        <v>0</v>
      </c>
      <c r="R42" s="636">
        <f>Activity!L47</f>
        <v>0</v>
      </c>
      <c r="S42" s="651">
        <f t="shared" si="6"/>
        <v>0</v>
      </c>
      <c r="T42" s="637">
        <f>Activity!M47</f>
        <v>0</v>
      </c>
      <c r="U42" s="651">
        <f t="shared" si="7"/>
        <v>0</v>
      </c>
      <c r="V42" s="643">
        <f t="shared" si="8"/>
        <v>0</v>
      </c>
      <c r="W42" s="781"/>
      <c r="X42" s="783">
        <f>Results!C50</f>
        <v>0</v>
      </c>
      <c r="Y42" s="783">
        <f>Results!D50</f>
        <v>0</v>
      </c>
      <c r="Z42" s="783">
        <f>Results!E50</f>
        <v>0</v>
      </c>
      <c r="AA42" s="783">
        <f>Results!F50</f>
        <v>0</v>
      </c>
      <c r="AB42" s="783">
        <f>Results!G50</f>
        <v>0</v>
      </c>
      <c r="AC42" s="783">
        <f>Results!H50</f>
        <v>0</v>
      </c>
    </row>
    <row r="43" spans="1:29" x14ac:dyDescent="0.25">
      <c r="A43" s="638"/>
      <c r="B43" s="638"/>
      <c r="C43" s="642">
        <f t="shared" si="0"/>
        <v>36</v>
      </c>
      <c r="D43" s="704">
        <f>Activity!C48</f>
        <v>0</v>
      </c>
      <c r="E43" s="634">
        <f>Activity!D48/365</f>
        <v>0</v>
      </c>
      <c r="F43" s="700">
        <f>Activity!E48</f>
        <v>0</v>
      </c>
      <c r="G43" s="635">
        <f>Activity!F48</f>
        <v>0</v>
      </c>
      <c r="H43" s="636">
        <f>Activity!G48</f>
        <v>0</v>
      </c>
      <c r="I43" s="651">
        <f t="shared" si="1"/>
        <v>0</v>
      </c>
      <c r="J43" s="636">
        <f>Activity!H48</f>
        <v>0</v>
      </c>
      <c r="K43" s="651">
        <f t="shared" si="2"/>
        <v>0</v>
      </c>
      <c r="L43" s="636">
        <f>Activity!I48</f>
        <v>0</v>
      </c>
      <c r="M43" s="651">
        <f t="shared" si="3"/>
        <v>0</v>
      </c>
      <c r="N43" s="636">
        <f>Activity!J48</f>
        <v>0</v>
      </c>
      <c r="O43" s="651">
        <f t="shared" si="4"/>
        <v>0</v>
      </c>
      <c r="P43" s="636">
        <f>Activity!K48</f>
        <v>0</v>
      </c>
      <c r="Q43" s="651">
        <f t="shared" si="5"/>
        <v>0</v>
      </c>
      <c r="R43" s="636">
        <f>Activity!L48</f>
        <v>0</v>
      </c>
      <c r="S43" s="651">
        <f t="shared" si="6"/>
        <v>0</v>
      </c>
      <c r="T43" s="637">
        <f>Activity!M48</f>
        <v>0</v>
      </c>
      <c r="U43" s="651">
        <f t="shared" si="7"/>
        <v>0</v>
      </c>
      <c r="V43" s="643">
        <f t="shared" si="8"/>
        <v>0</v>
      </c>
      <c r="W43" s="781"/>
      <c r="X43" s="783">
        <f>Results!C51</f>
        <v>0</v>
      </c>
      <c r="Y43" s="783">
        <f>Results!D51</f>
        <v>0</v>
      </c>
      <c r="Z43" s="783">
        <f>Results!E51</f>
        <v>0</v>
      </c>
      <c r="AA43" s="783">
        <f>Results!F51</f>
        <v>0</v>
      </c>
      <c r="AB43" s="783">
        <f>Results!G51</f>
        <v>0</v>
      </c>
      <c r="AC43" s="783">
        <f>Results!H51</f>
        <v>0</v>
      </c>
    </row>
    <row r="44" spans="1:29" x14ac:dyDescent="0.25">
      <c r="A44" s="638"/>
      <c r="B44" s="638"/>
      <c r="C44" s="642">
        <f t="shared" si="0"/>
        <v>37</v>
      </c>
      <c r="D44" s="704">
        <f>Activity!C49</f>
        <v>0</v>
      </c>
      <c r="E44" s="634">
        <f>Activity!D49/365</f>
        <v>0</v>
      </c>
      <c r="F44" s="700">
        <f>Activity!E49</f>
        <v>0</v>
      </c>
      <c r="G44" s="635">
        <f>Activity!F49</f>
        <v>0</v>
      </c>
      <c r="H44" s="636">
        <f>Activity!G49</f>
        <v>0</v>
      </c>
      <c r="I44" s="651">
        <f t="shared" si="1"/>
        <v>0</v>
      </c>
      <c r="J44" s="636">
        <f>Activity!H49</f>
        <v>0</v>
      </c>
      <c r="K44" s="651">
        <f t="shared" si="2"/>
        <v>0</v>
      </c>
      <c r="L44" s="636">
        <f>Activity!I49</f>
        <v>0</v>
      </c>
      <c r="M44" s="651">
        <f t="shared" si="3"/>
        <v>0</v>
      </c>
      <c r="N44" s="636">
        <f>Activity!J49</f>
        <v>0</v>
      </c>
      <c r="O44" s="651">
        <f t="shared" si="4"/>
        <v>0</v>
      </c>
      <c r="P44" s="636">
        <f>Activity!K49</f>
        <v>0</v>
      </c>
      <c r="Q44" s="651">
        <f t="shared" si="5"/>
        <v>0</v>
      </c>
      <c r="R44" s="636">
        <f>Activity!L49</f>
        <v>0</v>
      </c>
      <c r="S44" s="651">
        <f t="shared" si="6"/>
        <v>0</v>
      </c>
      <c r="T44" s="637">
        <f>Activity!M49</f>
        <v>0</v>
      </c>
      <c r="U44" s="651">
        <f t="shared" si="7"/>
        <v>0</v>
      </c>
      <c r="V44" s="643">
        <f t="shared" si="8"/>
        <v>0</v>
      </c>
      <c r="W44" s="781"/>
      <c r="X44" s="783">
        <f>Results!C52</f>
        <v>0</v>
      </c>
      <c r="Y44" s="783">
        <f>Results!D52</f>
        <v>0</v>
      </c>
      <c r="Z44" s="783">
        <f>Results!E52</f>
        <v>0</v>
      </c>
      <c r="AA44" s="783">
        <f>Results!F52</f>
        <v>0</v>
      </c>
      <c r="AB44" s="783">
        <f>Results!G52</f>
        <v>0</v>
      </c>
      <c r="AC44" s="783">
        <f>Results!H52</f>
        <v>0</v>
      </c>
    </row>
    <row r="45" spans="1:29" x14ac:dyDescent="0.25">
      <c r="A45" s="638"/>
      <c r="B45" s="638"/>
      <c r="C45" s="642">
        <f t="shared" si="0"/>
        <v>38</v>
      </c>
      <c r="D45" s="704">
        <f>Activity!C50</f>
        <v>0</v>
      </c>
      <c r="E45" s="634">
        <f>Activity!D50/365</f>
        <v>0</v>
      </c>
      <c r="F45" s="700">
        <f>Activity!E50</f>
        <v>0</v>
      </c>
      <c r="G45" s="635">
        <f>Activity!F50</f>
        <v>0</v>
      </c>
      <c r="H45" s="636">
        <f>Activity!G50</f>
        <v>0</v>
      </c>
      <c r="I45" s="651">
        <f t="shared" si="1"/>
        <v>0</v>
      </c>
      <c r="J45" s="636">
        <f>Activity!H50</f>
        <v>0</v>
      </c>
      <c r="K45" s="651">
        <f t="shared" si="2"/>
        <v>0</v>
      </c>
      <c r="L45" s="636">
        <f>Activity!I50</f>
        <v>0</v>
      </c>
      <c r="M45" s="651">
        <f t="shared" si="3"/>
        <v>0</v>
      </c>
      <c r="N45" s="636">
        <f>Activity!J50</f>
        <v>0</v>
      </c>
      <c r="O45" s="651">
        <f t="shared" si="4"/>
        <v>0</v>
      </c>
      <c r="P45" s="636">
        <f>Activity!K50</f>
        <v>0</v>
      </c>
      <c r="Q45" s="651">
        <f t="shared" si="5"/>
        <v>0</v>
      </c>
      <c r="R45" s="636">
        <f>Activity!L50</f>
        <v>0</v>
      </c>
      <c r="S45" s="651">
        <f t="shared" si="6"/>
        <v>0</v>
      </c>
      <c r="T45" s="637">
        <f>Activity!M50</f>
        <v>0</v>
      </c>
      <c r="U45" s="651">
        <f t="shared" si="7"/>
        <v>0</v>
      </c>
      <c r="V45" s="643">
        <f t="shared" si="8"/>
        <v>0</v>
      </c>
      <c r="W45" s="781"/>
      <c r="X45" s="783">
        <f>Results!C53</f>
        <v>0</v>
      </c>
      <c r="Y45" s="783">
        <f>Results!D53</f>
        <v>0</v>
      </c>
      <c r="Z45" s="783">
        <f>Results!E53</f>
        <v>0</v>
      </c>
      <c r="AA45" s="783">
        <f>Results!F53</f>
        <v>0</v>
      </c>
      <c r="AB45" s="783">
        <f>Results!G53</f>
        <v>0</v>
      </c>
      <c r="AC45" s="783">
        <f>Results!H53</f>
        <v>0</v>
      </c>
    </row>
    <row r="46" spans="1:29" x14ac:dyDescent="0.25">
      <c r="A46" s="638"/>
      <c r="B46" s="638"/>
      <c r="C46" s="642">
        <f t="shared" si="0"/>
        <v>39</v>
      </c>
      <c r="D46" s="704">
        <f>Activity!C51</f>
        <v>0</v>
      </c>
      <c r="E46" s="634">
        <f>Activity!D51/365</f>
        <v>0</v>
      </c>
      <c r="F46" s="700">
        <f>Activity!E51</f>
        <v>0</v>
      </c>
      <c r="G46" s="635">
        <f>Activity!F51</f>
        <v>0</v>
      </c>
      <c r="H46" s="636">
        <f>Activity!G51</f>
        <v>0</v>
      </c>
      <c r="I46" s="651">
        <f t="shared" si="1"/>
        <v>0</v>
      </c>
      <c r="J46" s="636">
        <f>Activity!H51</f>
        <v>0</v>
      </c>
      <c r="K46" s="651">
        <f t="shared" si="2"/>
        <v>0</v>
      </c>
      <c r="L46" s="636">
        <f>Activity!I51</f>
        <v>0</v>
      </c>
      <c r="M46" s="651">
        <f t="shared" si="3"/>
        <v>0</v>
      </c>
      <c r="N46" s="636">
        <f>Activity!J51</f>
        <v>0</v>
      </c>
      <c r="O46" s="651">
        <f t="shared" si="4"/>
        <v>0</v>
      </c>
      <c r="P46" s="636">
        <f>Activity!K51</f>
        <v>0</v>
      </c>
      <c r="Q46" s="651">
        <f t="shared" si="5"/>
        <v>0</v>
      </c>
      <c r="R46" s="636">
        <f>Activity!L51</f>
        <v>0</v>
      </c>
      <c r="S46" s="651">
        <f t="shared" si="6"/>
        <v>0</v>
      </c>
      <c r="T46" s="637">
        <f>Activity!M51</f>
        <v>0</v>
      </c>
      <c r="U46" s="651">
        <f t="shared" si="7"/>
        <v>0</v>
      </c>
      <c r="V46" s="643">
        <f t="shared" si="8"/>
        <v>0</v>
      </c>
      <c r="W46" s="781"/>
      <c r="X46" s="783">
        <f>Results!C54</f>
        <v>0</v>
      </c>
      <c r="Y46" s="783">
        <f>Results!D54</f>
        <v>0</v>
      </c>
      <c r="Z46" s="783">
        <f>Results!E54</f>
        <v>0</v>
      </c>
      <c r="AA46" s="783">
        <f>Results!F54</f>
        <v>0</v>
      </c>
      <c r="AB46" s="783">
        <f>Results!G54</f>
        <v>0</v>
      </c>
      <c r="AC46" s="783">
        <f>Results!H54</f>
        <v>0</v>
      </c>
    </row>
    <row r="47" spans="1:29" x14ac:dyDescent="0.25">
      <c r="A47" s="638"/>
      <c r="B47" s="638"/>
      <c r="C47" s="642">
        <f t="shared" si="0"/>
        <v>40</v>
      </c>
      <c r="D47" s="704">
        <f>Activity!C52</f>
        <v>0</v>
      </c>
      <c r="E47" s="634">
        <f>Activity!D52/365</f>
        <v>0</v>
      </c>
      <c r="F47" s="700">
        <f>Activity!E52</f>
        <v>0</v>
      </c>
      <c r="G47" s="635">
        <f>Activity!F52</f>
        <v>0</v>
      </c>
      <c r="H47" s="636">
        <f>Activity!G52</f>
        <v>0</v>
      </c>
      <c r="I47" s="651">
        <f t="shared" si="1"/>
        <v>0</v>
      </c>
      <c r="J47" s="636">
        <f>Activity!H52</f>
        <v>0</v>
      </c>
      <c r="K47" s="651">
        <f t="shared" si="2"/>
        <v>0</v>
      </c>
      <c r="L47" s="636">
        <f>Activity!I52</f>
        <v>0</v>
      </c>
      <c r="M47" s="651">
        <f t="shared" si="3"/>
        <v>0</v>
      </c>
      <c r="N47" s="636">
        <f>Activity!J52</f>
        <v>0</v>
      </c>
      <c r="O47" s="651">
        <f t="shared" si="4"/>
        <v>0</v>
      </c>
      <c r="P47" s="636">
        <f>Activity!K52</f>
        <v>0</v>
      </c>
      <c r="Q47" s="651">
        <f t="shared" si="5"/>
        <v>0</v>
      </c>
      <c r="R47" s="636">
        <f>Activity!L52</f>
        <v>0</v>
      </c>
      <c r="S47" s="651">
        <f t="shared" si="6"/>
        <v>0</v>
      </c>
      <c r="T47" s="637">
        <f>Activity!M52</f>
        <v>0</v>
      </c>
      <c r="U47" s="651">
        <f t="shared" si="7"/>
        <v>0</v>
      </c>
      <c r="V47" s="643">
        <f t="shared" si="8"/>
        <v>0</v>
      </c>
      <c r="W47" s="781"/>
      <c r="X47" s="783">
        <f>Results!C55</f>
        <v>0</v>
      </c>
      <c r="Y47" s="783">
        <f>Results!D55</f>
        <v>0</v>
      </c>
      <c r="Z47" s="783">
        <f>Results!E55</f>
        <v>0</v>
      </c>
      <c r="AA47" s="783">
        <f>Results!F55</f>
        <v>0</v>
      </c>
      <c r="AB47" s="783">
        <f>Results!G55</f>
        <v>0</v>
      </c>
      <c r="AC47" s="783">
        <f>Results!H55</f>
        <v>0</v>
      </c>
    </row>
    <row r="48" spans="1:29" x14ac:dyDescent="0.25">
      <c r="A48" s="638"/>
      <c r="B48" s="638"/>
      <c r="C48" s="642">
        <f t="shared" si="0"/>
        <v>41</v>
      </c>
      <c r="D48" s="704">
        <f>Activity!C53</f>
        <v>0</v>
      </c>
      <c r="E48" s="634">
        <f>Activity!D53/365</f>
        <v>0</v>
      </c>
      <c r="F48" s="700">
        <f>Activity!E53</f>
        <v>0</v>
      </c>
      <c r="G48" s="635">
        <f>Activity!F53</f>
        <v>0</v>
      </c>
      <c r="H48" s="636">
        <f>Activity!G53</f>
        <v>0</v>
      </c>
      <c r="I48" s="651">
        <f t="shared" si="1"/>
        <v>0</v>
      </c>
      <c r="J48" s="636">
        <f>Activity!H53</f>
        <v>0</v>
      </c>
      <c r="K48" s="651">
        <f t="shared" si="2"/>
        <v>0</v>
      </c>
      <c r="L48" s="636">
        <f>Activity!I53</f>
        <v>0</v>
      </c>
      <c r="M48" s="651">
        <f t="shared" si="3"/>
        <v>0</v>
      </c>
      <c r="N48" s="636">
        <f>Activity!J53</f>
        <v>0</v>
      </c>
      <c r="O48" s="651">
        <f t="shared" si="4"/>
        <v>0</v>
      </c>
      <c r="P48" s="636">
        <f>Activity!K53</f>
        <v>0</v>
      </c>
      <c r="Q48" s="651">
        <f t="shared" si="5"/>
        <v>0</v>
      </c>
      <c r="R48" s="636">
        <f>Activity!L53</f>
        <v>0</v>
      </c>
      <c r="S48" s="651">
        <f t="shared" si="6"/>
        <v>0</v>
      </c>
      <c r="T48" s="637">
        <f>Activity!M53</f>
        <v>0</v>
      </c>
      <c r="U48" s="651">
        <f t="shared" si="7"/>
        <v>0</v>
      </c>
      <c r="V48" s="643">
        <f t="shared" si="8"/>
        <v>0</v>
      </c>
      <c r="W48" s="781"/>
      <c r="X48" s="783">
        <f>Results!C56</f>
        <v>0</v>
      </c>
      <c r="Y48" s="783">
        <f>Results!D56</f>
        <v>0</v>
      </c>
      <c r="Z48" s="783">
        <f>Results!E56</f>
        <v>0</v>
      </c>
      <c r="AA48" s="783">
        <f>Results!F56</f>
        <v>0</v>
      </c>
      <c r="AB48" s="783">
        <f>Results!G56</f>
        <v>0</v>
      </c>
      <c r="AC48" s="783">
        <f>Results!H56</f>
        <v>0</v>
      </c>
    </row>
    <row r="49" spans="1:29" x14ac:dyDescent="0.25">
      <c r="A49" s="638"/>
      <c r="B49" s="638"/>
      <c r="C49" s="642">
        <f t="shared" si="0"/>
        <v>42</v>
      </c>
      <c r="D49" s="704">
        <f>Activity!C54</f>
        <v>0</v>
      </c>
      <c r="E49" s="634">
        <f>Activity!D54/365</f>
        <v>0</v>
      </c>
      <c r="F49" s="700">
        <f>Activity!E54</f>
        <v>0</v>
      </c>
      <c r="G49" s="635">
        <f>Activity!F54</f>
        <v>0</v>
      </c>
      <c r="H49" s="636">
        <f>Activity!G54</f>
        <v>0</v>
      </c>
      <c r="I49" s="651">
        <f t="shared" si="1"/>
        <v>0</v>
      </c>
      <c r="J49" s="636">
        <f>Activity!H54</f>
        <v>0</v>
      </c>
      <c r="K49" s="651">
        <f t="shared" si="2"/>
        <v>0</v>
      </c>
      <c r="L49" s="636">
        <f>Activity!I54</f>
        <v>0</v>
      </c>
      <c r="M49" s="651">
        <f t="shared" si="3"/>
        <v>0</v>
      </c>
      <c r="N49" s="636">
        <f>Activity!J54</f>
        <v>0</v>
      </c>
      <c r="O49" s="651">
        <f t="shared" si="4"/>
        <v>0</v>
      </c>
      <c r="P49" s="636">
        <f>Activity!K54</f>
        <v>0</v>
      </c>
      <c r="Q49" s="651">
        <f t="shared" si="5"/>
        <v>0</v>
      </c>
      <c r="R49" s="636">
        <f>Activity!L54</f>
        <v>0</v>
      </c>
      <c r="S49" s="651">
        <f t="shared" si="6"/>
        <v>0</v>
      </c>
      <c r="T49" s="637">
        <f>Activity!M54</f>
        <v>0</v>
      </c>
      <c r="U49" s="651">
        <f t="shared" si="7"/>
        <v>0</v>
      </c>
      <c r="V49" s="643">
        <f t="shared" si="8"/>
        <v>0</v>
      </c>
      <c r="W49" s="781"/>
      <c r="X49" s="783">
        <f>Results!C57</f>
        <v>0</v>
      </c>
      <c r="Y49" s="783">
        <f>Results!D57</f>
        <v>0</v>
      </c>
      <c r="Z49" s="783">
        <f>Results!E57</f>
        <v>0</v>
      </c>
      <c r="AA49" s="783">
        <f>Results!F57</f>
        <v>0</v>
      </c>
      <c r="AB49" s="783">
        <f>Results!G57</f>
        <v>0</v>
      </c>
      <c r="AC49" s="783">
        <f>Results!H57</f>
        <v>0</v>
      </c>
    </row>
    <row r="50" spans="1:29" x14ac:dyDescent="0.25">
      <c r="A50" s="638"/>
      <c r="B50" s="638"/>
      <c r="C50" s="642">
        <f t="shared" si="0"/>
        <v>43</v>
      </c>
      <c r="D50" s="704">
        <f>Activity!C55</f>
        <v>0</v>
      </c>
      <c r="E50" s="634">
        <f>Activity!D55/365</f>
        <v>0</v>
      </c>
      <c r="F50" s="700">
        <f>Activity!E55</f>
        <v>0</v>
      </c>
      <c r="G50" s="635">
        <f>Activity!F55</f>
        <v>0</v>
      </c>
      <c r="H50" s="636">
        <f>Activity!G55</f>
        <v>0</v>
      </c>
      <c r="I50" s="651">
        <f t="shared" si="1"/>
        <v>0</v>
      </c>
      <c r="J50" s="636">
        <f>Activity!H55</f>
        <v>0</v>
      </c>
      <c r="K50" s="651">
        <f t="shared" si="2"/>
        <v>0</v>
      </c>
      <c r="L50" s="636">
        <f>Activity!I55</f>
        <v>0</v>
      </c>
      <c r="M50" s="651">
        <f t="shared" si="3"/>
        <v>0</v>
      </c>
      <c r="N50" s="636">
        <f>Activity!J55</f>
        <v>0</v>
      </c>
      <c r="O50" s="651">
        <f t="shared" si="4"/>
        <v>0</v>
      </c>
      <c r="P50" s="636">
        <f>Activity!K55</f>
        <v>0</v>
      </c>
      <c r="Q50" s="651">
        <f t="shared" si="5"/>
        <v>0</v>
      </c>
      <c r="R50" s="636">
        <f>Activity!L55</f>
        <v>0</v>
      </c>
      <c r="S50" s="651">
        <f t="shared" si="6"/>
        <v>0</v>
      </c>
      <c r="T50" s="637">
        <f>Activity!M55</f>
        <v>0</v>
      </c>
      <c r="U50" s="651">
        <f t="shared" si="7"/>
        <v>0</v>
      </c>
      <c r="V50" s="643">
        <f t="shared" si="8"/>
        <v>0</v>
      </c>
      <c r="W50" s="781"/>
      <c r="X50" s="783">
        <f>Results!C58</f>
        <v>0</v>
      </c>
      <c r="Y50" s="783">
        <f>Results!D58</f>
        <v>0</v>
      </c>
      <c r="Z50" s="783">
        <f>Results!E58</f>
        <v>0</v>
      </c>
      <c r="AA50" s="783">
        <f>Results!F58</f>
        <v>0</v>
      </c>
      <c r="AB50" s="783">
        <f>Results!G58</f>
        <v>0</v>
      </c>
      <c r="AC50" s="783">
        <f>Results!H58</f>
        <v>0</v>
      </c>
    </row>
    <row r="51" spans="1:29" x14ac:dyDescent="0.25">
      <c r="A51" s="638"/>
      <c r="B51" s="638"/>
      <c r="C51" s="642">
        <f t="shared" si="0"/>
        <v>44</v>
      </c>
      <c r="D51" s="704">
        <f>Activity!C56</f>
        <v>0</v>
      </c>
      <c r="E51" s="634">
        <f>Activity!D56/365</f>
        <v>0</v>
      </c>
      <c r="F51" s="700">
        <f>Activity!E56</f>
        <v>0</v>
      </c>
      <c r="G51" s="635">
        <f>Activity!F56</f>
        <v>0</v>
      </c>
      <c r="H51" s="636">
        <f>Activity!G56</f>
        <v>0</v>
      </c>
      <c r="I51" s="651">
        <f t="shared" si="1"/>
        <v>0</v>
      </c>
      <c r="J51" s="636">
        <f>Activity!H56</f>
        <v>0</v>
      </c>
      <c r="K51" s="651">
        <f t="shared" si="2"/>
        <v>0</v>
      </c>
      <c r="L51" s="636">
        <f>Activity!I56</f>
        <v>0</v>
      </c>
      <c r="M51" s="651">
        <f t="shared" si="3"/>
        <v>0</v>
      </c>
      <c r="N51" s="636">
        <f>Activity!J56</f>
        <v>0</v>
      </c>
      <c r="O51" s="651">
        <f t="shared" si="4"/>
        <v>0</v>
      </c>
      <c r="P51" s="636">
        <f>Activity!K56</f>
        <v>0</v>
      </c>
      <c r="Q51" s="651">
        <f t="shared" si="5"/>
        <v>0</v>
      </c>
      <c r="R51" s="636">
        <f>Activity!L56</f>
        <v>0</v>
      </c>
      <c r="S51" s="651">
        <f t="shared" si="6"/>
        <v>0</v>
      </c>
      <c r="T51" s="637">
        <f>Activity!M56</f>
        <v>0</v>
      </c>
      <c r="U51" s="651">
        <f t="shared" si="7"/>
        <v>0</v>
      </c>
      <c r="V51" s="643">
        <f t="shared" si="8"/>
        <v>0</v>
      </c>
      <c r="W51" s="781"/>
      <c r="X51" s="783">
        <f>Results!C59</f>
        <v>0</v>
      </c>
      <c r="Y51" s="783">
        <f>Results!D59</f>
        <v>0</v>
      </c>
      <c r="Z51" s="783">
        <f>Results!E59</f>
        <v>0</v>
      </c>
      <c r="AA51" s="783">
        <f>Results!F59</f>
        <v>0</v>
      </c>
      <c r="AB51" s="783">
        <f>Results!G59</f>
        <v>0</v>
      </c>
      <c r="AC51" s="783">
        <f>Results!H59</f>
        <v>0</v>
      </c>
    </row>
    <row r="52" spans="1:29" x14ac:dyDescent="0.25">
      <c r="A52" s="638"/>
      <c r="B52" s="638"/>
      <c r="C52" s="642">
        <f t="shared" si="0"/>
        <v>45</v>
      </c>
      <c r="D52" s="704">
        <f>Activity!C57</f>
        <v>0</v>
      </c>
      <c r="E52" s="634">
        <f>Activity!D57/365</f>
        <v>0</v>
      </c>
      <c r="F52" s="700">
        <f>Activity!E57</f>
        <v>0</v>
      </c>
      <c r="G52" s="635">
        <f>Activity!F57</f>
        <v>0</v>
      </c>
      <c r="H52" s="636">
        <f>Activity!G57</f>
        <v>0</v>
      </c>
      <c r="I52" s="651">
        <f t="shared" si="1"/>
        <v>0</v>
      </c>
      <c r="J52" s="636">
        <f>Activity!H57</f>
        <v>0</v>
      </c>
      <c r="K52" s="651">
        <f t="shared" si="2"/>
        <v>0</v>
      </c>
      <c r="L52" s="636">
        <f>Activity!I57</f>
        <v>0</v>
      </c>
      <c r="M52" s="651">
        <f t="shared" si="3"/>
        <v>0</v>
      </c>
      <c r="N52" s="636">
        <f>Activity!J57</f>
        <v>0</v>
      </c>
      <c r="O52" s="651">
        <f t="shared" si="4"/>
        <v>0</v>
      </c>
      <c r="P52" s="636">
        <f>Activity!K57</f>
        <v>0</v>
      </c>
      <c r="Q52" s="651">
        <f t="shared" si="5"/>
        <v>0</v>
      </c>
      <c r="R52" s="636">
        <f>Activity!L57</f>
        <v>0</v>
      </c>
      <c r="S52" s="651">
        <f t="shared" si="6"/>
        <v>0</v>
      </c>
      <c r="T52" s="637">
        <f>Activity!M57</f>
        <v>0</v>
      </c>
      <c r="U52" s="651">
        <f t="shared" si="7"/>
        <v>0</v>
      </c>
      <c r="V52" s="643">
        <f t="shared" si="8"/>
        <v>0</v>
      </c>
      <c r="W52" s="781"/>
      <c r="X52" s="783">
        <f>Results!C60</f>
        <v>0</v>
      </c>
      <c r="Y52" s="783">
        <f>Results!D60</f>
        <v>0</v>
      </c>
      <c r="Z52" s="783">
        <f>Results!E60</f>
        <v>0</v>
      </c>
      <c r="AA52" s="783">
        <f>Results!F60</f>
        <v>0</v>
      </c>
      <c r="AB52" s="783">
        <f>Results!G60</f>
        <v>0</v>
      </c>
      <c r="AC52" s="783">
        <f>Results!H60</f>
        <v>0</v>
      </c>
    </row>
    <row r="53" spans="1:29" x14ac:dyDescent="0.25">
      <c r="A53" s="638"/>
      <c r="B53" s="638"/>
      <c r="C53" s="642">
        <f t="shared" si="0"/>
        <v>46</v>
      </c>
      <c r="D53" s="704">
        <f>Activity!C58</f>
        <v>0</v>
      </c>
      <c r="E53" s="634">
        <f>Activity!D58/365</f>
        <v>0</v>
      </c>
      <c r="F53" s="700">
        <f>Activity!E58</f>
        <v>0</v>
      </c>
      <c r="G53" s="635">
        <f>Activity!F58</f>
        <v>0</v>
      </c>
      <c r="H53" s="636">
        <f>Activity!G58</f>
        <v>0</v>
      </c>
      <c r="I53" s="651">
        <f t="shared" si="1"/>
        <v>0</v>
      </c>
      <c r="J53" s="636">
        <f>Activity!H58</f>
        <v>0</v>
      </c>
      <c r="K53" s="651">
        <f t="shared" si="2"/>
        <v>0</v>
      </c>
      <c r="L53" s="636">
        <f>Activity!I58</f>
        <v>0</v>
      </c>
      <c r="M53" s="651">
        <f t="shared" si="3"/>
        <v>0</v>
      </c>
      <c r="N53" s="636">
        <f>Activity!J58</f>
        <v>0</v>
      </c>
      <c r="O53" s="651">
        <f t="shared" si="4"/>
        <v>0</v>
      </c>
      <c r="P53" s="636">
        <f>Activity!K58</f>
        <v>0</v>
      </c>
      <c r="Q53" s="651">
        <f t="shared" si="5"/>
        <v>0</v>
      </c>
      <c r="R53" s="636">
        <f>Activity!L58</f>
        <v>0</v>
      </c>
      <c r="S53" s="651">
        <f t="shared" si="6"/>
        <v>0</v>
      </c>
      <c r="T53" s="637">
        <f>Activity!M58</f>
        <v>0</v>
      </c>
      <c r="U53" s="651">
        <f t="shared" si="7"/>
        <v>0</v>
      </c>
      <c r="V53" s="643">
        <f t="shared" si="8"/>
        <v>0</v>
      </c>
      <c r="W53" s="781"/>
      <c r="X53" s="783">
        <f>Results!C61</f>
        <v>0</v>
      </c>
      <c r="Y53" s="783">
        <f>Results!D61</f>
        <v>0</v>
      </c>
      <c r="Z53" s="783">
        <f>Results!E61</f>
        <v>0</v>
      </c>
      <c r="AA53" s="783">
        <f>Results!F61</f>
        <v>0</v>
      </c>
      <c r="AB53" s="783">
        <f>Results!G61</f>
        <v>0</v>
      </c>
      <c r="AC53" s="783">
        <f>Results!H61</f>
        <v>0</v>
      </c>
    </row>
    <row r="54" spans="1:29" x14ac:dyDescent="0.25">
      <c r="A54" s="638"/>
      <c r="B54" s="638"/>
      <c r="C54" s="642">
        <f t="shared" si="0"/>
        <v>47</v>
      </c>
      <c r="D54" s="704">
        <f>Activity!C59</f>
        <v>0</v>
      </c>
      <c r="E54" s="634">
        <f>Activity!D59/365</f>
        <v>0</v>
      </c>
      <c r="F54" s="700">
        <f>Activity!E59</f>
        <v>0</v>
      </c>
      <c r="G54" s="635">
        <f>Activity!F59</f>
        <v>0</v>
      </c>
      <c r="H54" s="636">
        <f>Activity!G59</f>
        <v>0</v>
      </c>
      <c r="I54" s="651">
        <f t="shared" si="1"/>
        <v>0</v>
      </c>
      <c r="J54" s="636">
        <f>Activity!H59</f>
        <v>0</v>
      </c>
      <c r="K54" s="651">
        <f t="shared" si="2"/>
        <v>0</v>
      </c>
      <c r="L54" s="636">
        <f>Activity!I59</f>
        <v>0</v>
      </c>
      <c r="M54" s="651">
        <f t="shared" si="3"/>
        <v>0</v>
      </c>
      <c r="N54" s="636">
        <f>Activity!J59</f>
        <v>0</v>
      </c>
      <c r="O54" s="651">
        <f t="shared" si="4"/>
        <v>0</v>
      </c>
      <c r="P54" s="636">
        <f>Activity!K59</f>
        <v>0</v>
      </c>
      <c r="Q54" s="651">
        <f t="shared" si="5"/>
        <v>0</v>
      </c>
      <c r="R54" s="636">
        <f>Activity!L59</f>
        <v>0</v>
      </c>
      <c r="S54" s="651">
        <f t="shared" si="6"/>
        <v>0</v>
      </c>
      <c r="T54" s="637">
        <f>Activity!M59</f>
        <v>0</v>
      </c>
      <c r="U54" s="651">
        <f t="shared" si="7"/>
        <v>0</v>
      </c>
      <c r="V54" s="643">
        <f t="shared" si="8"/>
        <v>0</v>
      </c>
      <c r="W54" s="781"/>
      <c r="X54" s="783">
        <f>Results!C62</f>
        <v>0</v>
      </c>
      <c r="Y54" s="783">
        <f>Results!D62</f>
        <v>0</v>
      </c>
      <c r="Z54" s="783">
        <f>Results!E62</f>
        <v>0</v>
      </c>
      <c r="AA54" s="783">
        <f>Results!F62</f>
        <v>0</v>
      </c>
      <c r="AB54" s="783">
        <f>Results!G62</f>
        <v>0</v>
      </c>
      <c r="AC54" s="783">
        <f>Results!H62</f>
        <v>0</v>
      </c>
    </row>
    <row r="55" spans="1:29" x14ac:dyDescent="0.25">
      <c r="A55" s="638"/>
      <c r="B55" s="638"/>
      <c r="C55" s="642">
        <f t="shared" si="0"/>
        <v>48</v>
      </c>
      <c r="D55" s="704">
        <f>Activity!C60</f>
        <v>0</v>
      </c>
      <c r="E55" s="634">
        <f>Activity!D60/365</f>
        <v>0</v>
      </c>
      <c r="F55" s="700">
        <f>Activity!E60</f>
        <v>0</v>
      </c>
      <c r="G55" s="635">
        <f>Activity!F60</f>
        <v>0</v>
      </c>
      <c r="H55" s="636">
        <f>Activity!G60</f>
        <v>0</v>
      </c>
      <c r="I55" s="651">
        <f t="shared" si="1"/>
        <v>0</v>
      </c>
      <c r="J55" s="636">
        <f>Activity!H60</f>
        <v>0</v>
      </c>
      <c r="K55" s="651">
        <f t="shared" si="2"/>
        <v>0</v>
      </c>
      <c r="L55" s="636">
        <f>Activity!I60</f>
        <v>0</v>
      </c>
      <c r="M55" s="651">
        <f t="shared" si="3"/>
        <v>0</v>
      </c>
      <c r="N55" s="636">
        <f>Activity!J60</f>
        <v>0</v>
      </c>
      <c r="O55" s="651">
        <f t="shared" si="4"/>
        <v>0</v>
      </c>
      <c r="P55" s="636">
        <f>Activity!K60</f>
        <v>0</v>
      </c>
      <c r="Q55" s="651">
        <f t="shared" si="5"/>
        <v>0</v>
      </c>
      <c r="R55" s="636">
        <f>Activity!L60</f>
        <v>0</v>
      </c>
      <c r="S55" s="651">
        <f t="shared" si="6"/>
        <v>0</v>
      </c>
      <c r="T55" s="637">
        <f>Activity!M60</f>
        <v>0</v>
      </c>
      <c r="U55" s="651">
        <f t="shared" si="7"/>
        <v>0</v>
      </c>
      <c r="V55" s="643">
        <f t="shared" si="8"/>
        <v>0</v>
      </c>
      <c r="W55" s="781"/>
      <c r="X55" s="783">
        <f>Results!C63</f>
        <v>0</v>
      </c>
      <c r="Y55" s="783">
        <f>Results!D63</f>
        <v>0</v>
      </c>
      <c r="Z55" s="783">
        <f>Results!E63</f>
        <v>0</v>
      </c>
      <c r="AA55" s="783">
        <f>Results!F63</f>
        <v>0</v>
      </c>
      <c r="AB55" s="783">
        <f>Results!G63</f>
        <v>0</v>
      </c>
      <c r="AC55" s="783">
        <f>Results!H63</f>
        <v>0</v>
      </c>
    </row>
    <row r="56" spans="1:29" x14ac:dyDescent="0.25">
      <c r="A56" s="638"/>
      <c r="B56" s="638"/>
      <c r="C56" s="642">
        <f t="shared" si="0"/>
        <v>49</v>
      </c>
      <c r="D56" s="704">
        <f>Activity!C61</f>
        <v>0</v>
      </c>
      <c r="E56" s="634">
        <f>Activity!D61/365</f>
        <v>0</v>
      </c>
      <c r="F56" s="700">
        <f>Activity!E61</f>
        <v>0</v>
      </c>
      <c r="G56" s="635">
        <f>Activity!F61</f>
        <v>0</v>
      </c>
      <c r="H56" s="636">
        <f>Activity!G61</f>
        <v>0</v>
      </c>
      <c r="I56" s="651">
        <f t="shared" si="1"/>
        <v>0</v>
      </c>
      <c r="J56" s="636">
        <f>Activity!H61</f>
        <v>0</v>
      </c>
      <c r="K56" s="651">
        <f t="shared" si="2"/>
        <v>0</v>
      </c>
      <c r="L56" s="636">
        <f>Activity!I61</f>
        <v>0</v>
      </c>
      <c r="M56" s="651">
        <f t="shared" si="3"/>
        <v>0</v>
      </c>
      <c r="N56" s="636">
        <f>Activity!J61</f>
        <v>0</v>
      </c>
      <c r="O56" s="651">
        <f t="shared" si="4"/>
        <v>0</v>
      </c>
      <c r="P56" s="636">
        <f>Activity!K61</f>
        <v>0</v>
      </c>
      <c r="Q56" s="651">
        <f t="shared" si="5"/>
        <v>0</v>
      </c>
      <c r="R56" s="636">
        <f>Activity!L61</f>
        <v>0</v>
      </c>
      <c r="S56" s="651">
        <f t="shared" si="6"/>
        <v>0</v>
      </c>
      <c r="T56" s="637">
        <f>Activity!M61</f>
        <v>0</v>
      </c>
      <c r="U56" s="651">
        <f t="shared" si="7"/>
        <v>0</v>
      </c>
      <c r="V56" s="643">
        <f t="shared" si="8"/>
        <v>0</v>
      </c>
      <c r="W56" s="781"/>
      <c r="X56" s="783">
        <f>Results!C64</f>
        <v>0</v>
      </c>
      <c r="Y56" s="783">
        <f>Results!D64</f>
        <v>0</v>
      </c>
      <c r="Z56" s="783">
        <f>Results!E64</f>
        <v>0</v>
      </c>
      <c r="AA56" s="783">
        <f>Results!F64</f>
        <v>0</v>
      </c>
      <c r="AB56" s="783">
        <f>Results!G64</f>
        <v>0</v>
      </c>
      <c r="AC56" s="783">
        <f>Results!H64</f>
        <v>0</v>
      </c>
    </row>
    <row r="57" spans="1:29" x14ac:dyDescent="0.25">
      <c r="A57" s="638"/>
      <c r="B57" s="638"/>
      <c r="C57" s="642">
        <f t="shared" si="0"/>
        <v>50</v>
      </c>
      <c r="D57" s="704">
        <f>Activity!C62</f>
        <v>0</v>
      </c>
      <c r="E57" s="634">
        <f>Activity!D62/365</f>
        <v>0</v>
      </c>
      <c r="F57" s="700">
        <f>Activity!E62</f>
        <v>0</v>
      </c>
      <c r="G57" s="635">
        <f>Activity!F62</f>
        <v>0</v>
      </c>
      <c r="H57" s="636">
        <f>Activity!G62</f>
        <v>0</v>
      </c>
      <c r="I57" s="651">
        <f t="shared" si="1"/>
        <v>0</v>
      </c>
      <c r="J57" s="636">
        <f>Activity!H62</f>
        <v>0</v>
      </c>
      <c r="K57" s="651">
        <f t="shared" si="2"/>
        <v>0</v>
      </c>
      <c r="L57" s="636">
        <f>Activity!I62</f>
        <v>0</v>
      </c>
      <c r="M57" s="651">
        <f t="shared" si="3"/>
        <v>0</v>
      </c>
      <c r="N57" s="636">
        <f>Activity!J62</f>
        <v>0</v>
      </c>
      <c r="O57" s="651">
        <f t="shared" si="4"/>
        <v>0</v>
      </c>
      <c r="P57" s="636">
        <f>Activity!K62</f>
        <v>0</v>
      </c>
      <c r="Q57" s="651">
        <f t="shared" si="5"/>
        <v>0</v>
      </c>
      <c r="R57" s="636">
        <f>Activity!L62</f>
        <v>0</v>
      </c>
      <c r="S57" s="651">
        <f t="shared" si="6"/>
        <v>0</v>
      </c>
      <c r="T57" s="637">
        <f>Activity!M62</f>
        <v>0</v>
      </c>
      <c r="U57" s="651">
        <f t="shared" si="7"/>
        <v>0</v>
      </c>
      <c r="V57" s="643">
        <f t="shared" si="8"/>
        <v>0</v>
      </c>
      <c r="W57" s="781"/>
      <c r="X57" s="783">
        <f>Results!C65</f>
        <v>0</v>
      </c>
      <c r="Y57" s="783">
        <f>Results!D65</f>
        <v>0</v>
      </c>
      <c r="Z57" s="783">
        <f>Results!E65</f>
        <v>0</v>
      </c>
      <c r="AA57" s="783">
        <f>Results!F65</f>
        <v>0</v>
      </c>
      <c r="AB57" s="783">
        <f>Results!G65</f>
        <v>0</v>
      </c>
      <c r="AC57" s="783">
        <f>Results!H65</f>
        <v>0</v>
      </c>
    </row>
    <row r="58" spans="1:29" x14ac:dyDescent="0.25">
      <c r="A58" s="638"/>
      <c r="B58" s="638"/>
      <c r="C58" s="642">
        <f t="shared" si="0"/>
        <v>51</v>
      </c>
      <c r="D58" s="704">
        <f>Activity!C63</f>
        <v>0</v>
      </c>
      <c r="E58" s="634">
        <f>Activity!D63/365</f>
        <v>0</v>
      </c>
      <c r="F58" s="700">
        <f>Activity!E63</f>
        <v>0</v>
      </c>
      <c r="G58" s="635">
        <f>Activity!F63</f>
        <v>0</v>
      </c>
      <c r="H58" s="636">
        <f>Activity!G63</f>
        <v>0</v>
      </c>
      <c r="I58" s="651">
        <f t="shared" si="1"/>
        <v>0</v>
      </c>
      <c r="J58" s="636">
        <f>Activity!H63</f>
        <v>0</v>
      </c>
      <c r="K58" s="651">
        <f t="shared" si="2"/>
        <v>0</v>
      </c>
      <c r="L58" s="636">
        <f>Activity!I63</f>
        <v>0</v>
      </c>
      <c r="M58" s="651">
        <f t="shared" si="3"/>
        <v>0</v>
      </c>
      <c r="N58" s="636">
        <f>Activity!J63</f>
        <v>0</v>
      </c>
      <c r="O58" s="651">
        <f t="shared" si="4"/>
        <v>0</v>
      </c>
      <c r="P58" s="636">
        <f>Activity!K63</f>
        <v>0</v>
      </c>
      <c r="Q58" s="651">
        <f t="shared" si="5"/>
        <v>0</v>
      </c>
      <c r="R58" s="636">
        <f>Activity!L63</f>
        <v>0</v>
      </c>
      <c r="S58" s="651">
        <f t="shared" si="6"/>
        <v>0</v>
      </c>
      <c r="T58" s="637">
        <f>Activity!M63</f>
        <v>0</v>
      </c>
      <c r="U58" s="651">
        <f t="shared" si="7"/>
        <v>0</v>
      </c>
      <c r="V58" s="643">
        <f t="shared" si="8"/>
        <v>0</v>
      </c>
      <c r="W58" s="781"/>
      <c r="X58" s="783">
        <f>Results!C66</f>
        <v>0</v>
      </c>
      <c r="Y58" s="783">
        <f>Results!D66</f>
        <v>0</v>
      </c>
      <c r="Z58" s="783">
        <f>Results!E66</f>
        <v>0</v>
      </c>
      <c r="AA58" s="783">
        <f>Results!F66</f>
        <v>0</v>
      </c>
      <c r="AB58" s="783">
        <f>Results!G66</f>
        <v>0</v>
      </c>
      <c r="AC58" s="783">
        <f>Results!H66</f>
        <v>0</v>
      </c>
    </row>
    <row r="59" spans="1:29" x14ac:dyDescent="0.25">
      <c r="A59" s="638"/>
      <c r="B59" s="638"/>
      <c r="C59" s="642">
        <f t="shared" si="0"/>
        <v>52</v>
      </c>
      <c r="D59" s="704">
        <f>Activity!C64</f>
        <v>0</v>
      </c>
      <c r="E59" s="634">
        <f>Activity!D64/365</f>
        <v>0</v>
      </c>
      <c r="F59" s="700">
        <f>Activity!E64</f>
        <v>0</v>
      </c>
      <c r="G59" s="635">
        <f>Activity!F64</f>
        <v>0</v>
      </c>
      <c r="H59" s="636">
        <f>Activity!G64</f>
        <v>0</v>
      </c>
      <c r="I59" s="651">
        <f t="shared" si="1"/>
        <v>0</v>
      </c>
      <c r="J59" s="636">
        <f>Activity!H64</f>
        <v>0</v>
      </c>
      <c r="K59" s="651">
        <f t="shared" si="2"/>
        <v>0</v>
      </c>
      <c r="L59" s="636">
        <f>Activity!I64</f>
        <v>0</v>
      </c>
      <c r="M59" s="651">
        <f t="shared" si="3"/>
        <v>0</v>
      </c>
      <c r="N59" s="636">
        <f>Activity!J64</f>
        <v>0</v>
      </c>
      <c r="O59" s="651">
        <f t="shared" si="4"/>
        <v>0</v>
      </c>
      <c r="P59" s="636">
        <f>Activity!K64</f>
        <v>0</v>
      </c>
      <c r="Q59" s="651">
        <f t="shared" si="5"/>
        <v>0</v>
      </c>
      <c r="R59" s="636">
        <f>Activity!L64</f>
        <v>0</v>
      </c>
      <c r="S59" s="651">
        <f t="shared" si="6"/>
        <v>0</v>
      </c>
      <c r="T59" s="637">
        <f>Activity!M64</f>
        <v>0</v>
      </c>
      <c r="U59" s="651">
        <f t="shared" si="7"/>
        <v>0</v>
      </c>
      <c r="V59" s="643">
        <f t="shared" si="8"/>
        <v>0</v>
      </c>
      <c r="W59" s="781"/>
      <c r="X59" s="783">
        <f>Results!C67</f>
        <v>0</v>
      </c>
      <c r="Y59" s="783">
        <f>Results!D67</f>
        <v>0</v>
      </c>
      <c r="Z59" s="783">
        <f>Results!E67</f>
        <v>0</v>
      </c>
      <c r="AA59" s="783">
        <f>Results!F67</f>
        <v>0</v>
      </c>
      <c r="AB59" s="783">
        <f>Results!G67</f>
        <v>0</v>
      </c>
      <c r="AC59" s="783">
        <f>Results!H67</f>
        <v>0</v>
      </c>
    </row>
    <row r="60" spans="1:29" x14ac:dyDescent="0.25">
      <c r="A60" s="638"/>
      <c r="B60" s="638"/>
      <c r="C60" s="642">
        <f t="shared" si="0"/>
        <v>53</v>
      </c>
      <c r="D60" s="704">
        <f>Activity!C65</f>
        <v>0</v>
      </c>
      <c r="E60" s="634">
        <f>Activity!D65/365</f>
        <v>0</v>
      </c>
      <c r="F60" s="700">
        <f>Activity!E65</f>
        <v>0</v>
      </c>
      <c r="G60" s="635">
        <f>Activity!F65</f>
        <v>0</v>
      </c>
      <c r="H60" s="636">
        <f>Activity!G65</f>
        <v>0</v>
      </c>
      <c r="I60" s="651">
        <f t="shared" si="1"/>
        <v>0</v>
      </c>
      <c r="J60" s="636">
        <f>Activity!H65</f>
        <v>0</v>
      </c>
      <c r="K60" s="651">
        <f t="shared" si="2"/>
        <v>0</v>
      </c>
      <c r="L60" s="636">
        <f>Activity!I65</f>
        <v>0</v>
      </c>
      <c r="M60" s="651">
        <f t="shared" si="3"/>
        <v>0</v>
      </c>
      <c r="N60" s="636">
        <f>Activity!J65</f>
        <v>0</v>
      </c>
      <c r="O60" s="651">
        <f t="shared" si="4"/>
        <v>0</v>
      </c>
      <c r="P60" s="636">
        <f>Activity!K65</f>
        <v>0</v>
      </c>
      <c r="Q60" s="651">
        <f t="shared" si="5"/>
        <v>0</v>
      </c>
      <c r="R60" s="636">
        <f>Activity!L65</f>
        <v>0</v>
      </c>
      <c r="S60" s="651">
        <f t="shared" si="6"/>
        <v>0</v>
      </c>
      <c r="T60" s="637">
        <f>Activity!M65</f>
        <v>0</v>
      </c>
      <c r="U60" s="651">
        <f t="shared" si="7"/>
        <v>0</v>
      </c>
      <c r="V60" s="643">
        <f t="shared" si="8"/>
        <v>0</v>
      </c>
      <c r="W60" s="781"/>
      <c r="X60" s="783">
        <f>Results!C68</f>
        <v>0</v>
      </c>
      <c r="Y60" s="783">
        <f>Results!D68</f>
        <v>0</v>
      </c>
      <c r="Z60" s="783">
        <f>Results!E68</f>
        <v>0</v>
      </c>
      <c r="AA60" s="783">
        <f>Results!F68</f>
        <v>0</v>
      </c>
      <c r="AB60" s="783">
        <f>Results!G68</f>
        <v>0</v>
      </c>
      <c r="AC60" s="783">
        <f>Results!H68</f>
        <v>0</v>
      </c>
    </row>
    <row r="61" spans="1:29" x14ac:dyDescent="0.25">
      <c r="A61" s="638"/>
      <c r="B61" s="638"/>
      <c r="C61" s="642">
        <f t="shared" si="0"/>
        <v>54</v>
      </c>
      <c r="D61" s="704">
        <f>Activity!C66</f>
        <v>0</v>
      </c>
      <c r="E61" s="634">
        <f>Activity!D66/365</f>
        <v>0</v>
      </c>
      <c r="F61" s="700">
        <f>Activity!E66</f>
        <v>0</v>
      </c>
      <c r="G61" s="635">
        <f>Activity!F66</f>
        <v>0</v>
      </c>
      <c r="H61" s="636">
        <f>Activity!G66</f>
        <v>0</v>
      </c>
      <c r="I61" s="651">
        <f t="shared" si="1"/>
        <v>0</v>
      </c>
      <c r="J61" s="636">
        <f>Activity!H66</f>
        <v>0</v>
      </c>
      <c r="K61" s="651">
        <f t="shared" si="2"/>
        <v>0</v>
      </c>
      <c r="L61" s="636">
        <f>Activity!I66</f>
        <v>0</v>
      </c>
      <c r="M61" s="651">
        <f t="shared" si="3"/>
        <v>0</v>
      </c>
      <c r="N61" s="636">
        <f>Activity!J66</f>
        <v>0</v>
      </c>
      <c r="O61" s="651">
        <f t="shared" si="4"/>
        <v>0</v>
      </c>
      <c r="P61" s="636">
        <f>Activity!K66</f>
        <v>0</v>
      </c>
      <c r="Q61" s="651">
        <f t="shared" si="5"/>
        <v>0</v>
      </c>
      <c r="R61" s="636">
        <f>Activity!L66</f>
        <v>0</v>
      </c>
      <c r="S61" s="651">
        <f t="shared" si="6"/>
        <v>0</v>
      </c>
      <c r="T61" s="637">
        <f>Activity!M66</f>
        <v>0</v>
      </c>
      <c r="U61" s="651">
        <f t="shared" si="7"/>
        <v>0</v>
      </c>
      <c r="V61" s="643">
        <f t="shared" si="8"/>
        <v>0</v>
      </c>
      <c r="W61" s="781"/>
      <c r="X61" s="783">
        <f>Results!C69</f>
        <v>0</v>
      </c>
      <c r="Y61" s="783">
        <f>Results!D69</f>
        <v>0</v>
      </c>
      <c r="Z61" s="783">
        <f>Results!E69</f>
        <v>0</v>
      </c>
      <c r="AA61" s="783">
        <f>Results!F69</f>
        <v>0</v>
      </c>
      <c r="AB61" s="783">
        <f>Results!G69</f>
        <v>0</v>
      </c>
      <c r="AC61" s="783">
        <f>Results!H69</f>
        <v>0</v>
      </c>
    </row>
    <row r="62" spans="1:29" x14ac:dyDescent="0.25">
      <c r="A62" s="638"/>
      <c r="B62" s="638"/>
      <c r="C62" s="642">
        <f t="shared" si="0"/>
        <v>55</v>
      </c>
      <c r="D62" s="704">
        <f>Activity!C67</f>
        <v>0</v>
      </c>
      <c r="E62" s="634">
        <f>Activity!D67/365</f>
        <v>0</v>
      </c>
      <c r="F62" s="700">
        <f>Activity!E67</f>
        <v>0</v>
      </c>
      <c r="G62" s="635">
        <f>Activity!F67</f>
        <v>0</v>
      </c>
      <c r="H62" s="636">
        <f>Activity!G67</f>
        <v>0</v>
      </c>
      <c r="I62" s="651">
        <f t="shared" si="1"/>
        <v>0</v>
      </c>
      <c r="J62" s="636">
        <f>Activity!H67</f>
        <v>0</v>
      </c>
      <c r="K62" s="651">
        <f t="shared" si="2"/>
        <v>0</v>
      </c>
      <c r="L62" s="636">
        <f>Activity!I67</f>
        <v>0</v>
      </c>
      <c r="M62" s="651">
        <f t="shared" si="3"/>
        <v>0</v>
      </c>
      <c r="N62" s="636">
        <f>Activity!J67</f>
        <v>0</v>
      </c>
      <c r="O62" s="651">
        <f t="shared" si="4"/>
        <v>0</v>
      </c>
      <c r="P62" s="636">
        <f>Activity!K67</f>
        <v>0</v>
      </c>
      <c r="Q62" s="651">
        <f t="shared" si="5"/>
        <v>0</v>
      </c>
      <c r="R62" s="636">
        <f>Activity!L67</f>
        <v>0</v>
      </c>
      <c r="S62" s="651">
        <f t="shared" si="6"/>
        <v>0</v>
      </c>
      <c r="T62" s="637">
        <f>Activity!M67</f>
        <v>0</v>
      </c>
      <c r="U62" s="651">
        <f t="shared" si="7"/>
        <v>0</v>
      </c>
      <c r="V62" s="643">
        <f t="shared" si="8"/>
        <v>0</v>
      </c>
      <c r="W62" s="781"/>
      <c r="X62" s="783">
        <f>Results!C70</f>
        <v>0</v>
      </c>
      <c r="Y62" s="783">
        <f>Results!D70</f>
        <v>0</v>
      </c>
      <c r="Z62" s="783">
        <f>Results!E70</f>
        <v>0</v>
      </c>
      <c r="AA62" s="783">
        <f>Results!F70</f>
        <v>0</v>
      </c>
      <c r="AB62" s="783">
        <f>Results!G70</f>
        <v>0</v>
      </c>
      <c r="AC62" s="783">
        <f>Results!H70</f>
        <v>0</v>
      </c>
    </row>
    <row r="63" spans="1:29" x14ac:dyDescent="0.25">
      <c r="A63" s="638"/>
      <c r="B63" s="638"/>
      <c r="C63" s="642">
        <f t="shared" si="0"/>
        <v>56</v>
      </c>
      <c r="D63" s="704">
        <f>Activity!C68</f>
        <v>0</v>
      </c>
      <c r="E63" s="634">
        <f>Activity!D68/365</f>
        <v>0</v>
      </c>
      <c r="F63" s="700">
        <f>Activity!E68</f>
        <v>0</v>
      </c>
      <c r="G63" s="635">
        <f>Activity!F68</f>
        <v>0</v>
      </c>
      <c r="H63" s="636">
        <f>Activity!G68</f>
        <v>0</v>
      </c>
      <c r="I63" s="651">
        <f t="shared" si="1"/>
        <v>0</v>
      </c>
      <c r="J63" s="636">
        <f>Activity!H68</f>
        <v>0</v>
      </c>
      <c r="K63" s="651">
        <f t="shared" si="2"/>
        <v>0</v>
      </c>
      <c r="L63" s="636">
        <f>Activity!I68</f>
        <v>0</v>
      </c>
      <c r="M63" s="651">
        <f t="shared" si="3"/>
        <v>0</v>
      </c>
      <c r="N63" s="636">
        <f>Activity!J68</f>
        <v>0</v>
      </c>
      <c r="O63" s="651">
        <f t="shared" si="4"/>
        <v>0</v>
      </c>
      <c r="P63" s="636">
        <f>Activity!K68</f>
        <v>0</v>
      </c>
      <c r="Q63" s="651">
        <f t="shared" si="5"/>
        <v>0</v>
      </c>
      <c r="R63" s="636">
        <f>Activity!L68</f>
        <v>0</v>
      </c>
      <c r="S63" s="651">
        <f t="shared" si="6"/>
        <v>0</v>
      </c>
      <c r="T63" s="637">
        <f>Activity!M68</f>
        <v>0</v>
      </c>
      <c r="U63" s="651">
        <f t="shared" si="7"/>
        <v>0</v>
      </c>
      <c r="V63" s="643">
        <f t="shared" si="8"/>
        <v>0</v>
      </c>
      <c r="W63" s="781"/>
      <c r="X63" s="783">
        <f>Results!C71</f>
        <v>0</v>
      </c>
      <c r="Y63" s="783">
        <f>Results!D71</f>
        <v>0</v>
      </c>
      <c r="Z63" s="783">
        <f>Results!E71</f>
        <v>0</v>
      </c>
      <c r="AA63" s="783">
        <f>Results!F71</f>
        <v>0</v>
      </c>
      <c r="AB63" s="783">
        <f>Results!G71</f>
        <v>0</v>
      </c>
      <c r="AC63" s="783">
        <f>Results!H71</f>
        <v>0</v>
      </c>
    </row>
    <row r="64" spans="1:29" x14ac:dyDescent="0.25">
      <c r="A64" s="638"/>
      <c r="B64" s="638"/>
      <c r="C64" s="642">
        <f t="shared" si="0"/>
        <v>57</v>
      </c>
      <c r="D64" s="704">
        <f>Activity!C69</f>
        <v>0</v>
      </c>
      <c r="E64" s="634">
        <f>Activity!D69/365</f>
        <v>0</v>
      </c>
      <c r="F64" s="700">
        <f>Activity!E69</f>
        <v>0</v>
      </c>
      <c r="G64" s="635">
        <f>Activity!F69</f>
        <v>0</v>
      </c>
      <c r="H64" s="636">
        <f>Activity!G69</f>
        <v>0</v>
      </c>
      <c r="I64" s="651">
        <f t="shared" si="1"/>
        <v>0</v>
      </c>
      <c r="J64" s="636">
        <f>Activity!H69</f>
        <v>0</v>
      </c>
      <c r="K64" s="651">
        <f t="shared" si="2"/>
        <v>0</v>
      </c>
      <c r="L64" s="636">
        <f>Activity!I69</f>
        <v>0</v>
      </c>
      <c r="M64" s="651">
        <f t="shared" si="3"/>
        <v>0</v>
      </c>
      <c r="N64" s="636">
        <f>Activity!J69</f>
        <v>0</v>
      </c>
      <c r="O64" s="651">
        <f t="shared" si="4"/>
        <v>0</v>
      </c>
      <c r="P64" s="636">
        <f>Activity!K69</f>
        <v>0</v>
      </c>
      <c r="Q64" s="651">
        <f t="shared" si="5"/>
        <v>0</v>
      </c>
      <c r="R64" s="636">
        <f>Activity!L69</f>
        <v>0</v>
      </c>
      <c r="S64" s="651">
        <f t="shared" si="6"/>
        <v>0</v>
      </c>
      <c r="T64" s="637">
        <f>Activity!M69</f>
        <v>0</v>
      </c>
      <c r="U64" s="651">
        <f t="shared" si="7"/>
        <v>0</v>
      </c>
      <c r="V64" s="643">
        <f t="shared" si="8"/>
        <v>0</v>
      </c>
      <c r="W64" s="781"/>
      <c r="X64" s="783">
        <f>Results!C72</f>
        <v>0</v>
      </c>
      <c r="Y64" s="783">
        <f>Results!D72</f>
        <v>0</v>
      </c>
      <c r="Z64" s="783">
        <f>Results!E72</f>
        <v>0</v>
      </c>
      <c r="AA64" s="783">
        <f>Results!F72</f>
        <v>0</v>
      </c>
      <c r="AB64" s="783">
        <f>Results!G72</f>
        <v>0</v>
      </c>
      <c r="AC64" s="783">
        <f>Results!H72</f>
        <v>0</v>
      </c>
    </row>
    <row r="65" spans="1:29" x14ac:dyDescent="0.25">
      <c r="A65" s="638"/>
      <c r="B65" s="638"/>
      <c r="C65" s="642">
        <f t="shared" si="0"/>
        <v>58</v>
      </c>
      <c r="D65" s="704">
        <f>Activity!C70</f>
        <v>0</v>
      </c>
      <c r="E65" s="634">
        <f>Activity!D70/365</f>
        <v>0</v>
      </c>
      <c r="F65" s="700">
        <f>Activity!E70</f>
        <v>0</v>
      </c>
      <c r="G65" s="635">
        <f>Activity!F70</f>
        <v>0</v>
      </c>
      <c r="H65" s="636">
        <f>Activity!G70</f>
        <v>0</v>
      </c>
      <c r="I65" s="651">
        <f t="shared" si="1"/>
        <v>0</v>
      </c>
      <c r="J65" s="636">
        <f>Activity!H70</f>
        <v>0</v>
      </c>
      <c r="K65" s="651">
        <f t="shared" si="2"/>
        <v>0</v>
      </c>
      <c r="L65" s="636">
        <f>Activity!I70</f>
        <v>0</v>
      </c>
      <c r="M65" s="651">
        <f t="shared" si="3"/>
        <v>0</v>
      </c>
      <c r="N65" s="636">
        <f>Activity!J70</f>
        <v>0</v>
      </c>
      <c r="O65" s="651">
        <f t="shared" si="4"/>
        <v>0</v>
      </c>
      <c r="P65" s="636">
        <f>Activity!K70</f>
        <v>0</v>
      </c>
      <c r="Q65" s="651">
        <f t="shared" si="5"/>
        <v>0</v>
      </c>
      <c r="R65" s="636">
        <f>Activity!L70</f>
        <v>0</v>
      </c>
      <c r="S65" s="651">
        <f t="shared" si="6"/>
        <v>0</v>
      </c>
      <c r="T65" s="637">
        <f>Activity!M70</f>
        <v>0</v>
      </c>
      <c r="U65" s="651">
        <f t="shared" si="7"/>
        <v>0</v>
      </c>
      <c r="V65" s="643">
        <f t="shared" si="8"/>
        <v>0</v>
      </c>
      <c r="W65" s="781"/>
      <c r="X65" s="783">
        <f>Results!C73</f>
        <v>0</v>
      </c>
      <c r="Y65" s="783">
        <f>Results!D73</f>
        <v>0</v>
      </c>
      <c r="Z65" s="783">
        <f>Results!E73</f>
        <v>0</v>
      </c>
      <c r="AA65" s="783">
        <f>Results!F73</f>
        <v>0</v>
      </c>
      <c r="AB65" s="783">
        <f>Results!G73</f>
        <v>0</v>
      </c>
      <c r="AC65" s="783">
        <f>Results!H73</f>
        <v>0</v>
      </c>
    </row>
    <row r="66" spans="1:29" x14ac:dyDescent="0.25">
      <c r="A66" s="638"/>
      <c r="B66" s="638"/>
      <c r="C66" s="642">
        <f t="shared" si="0"/>
        <v>59</v>
      </c>
      <c r="D66" s="704">
        <f>Activity!C71</f>
        <v>0</v>
      </c>
      <c r="E66" s="634">
        <f>Activity!D71/365</f>
        <v>0</v>
      </c>
      <c r="F66" s="700">
        <f>Activity!E71</f>
        <v>0</v>
      </c>
      <c r="G66" s="635">
        <f>Activity!F71</f>
        <v>0</v>
      </c>
      <c r="H66" s="636">
        <f>Activity!G71</f>
        <v>0</v>
      </c>
      <c r="I66" s="651">
        <f t="shared" si="1"/>
        <v>0</v>
      </c>
      <c r="J66" s="636">
        <f>Activity!H71</f>
        <v>0</v>
      </c>
      <c r="K66" s="651">
        <f t="shared" si="2"/>
        <v>0</v>
      </c>
      <c r="L66" s="636">
        <f>Activity!I71</f>
        <v>0</v>
      </c>
      <c r="M66" s="651">
        <f t="shared" si="3"/>
        <v>0</v>
      </c>
      <c r="N66" s="636">
        <f>Activity!J71</f>
        <v>0</v>
      </c>
      <c r="O66" s="651">
        <f t="shared" si="4"/>
        <v>0</v>
      </c>
      <c r="P66" s="636">
        <f>Activity!K71</f>
        <v>0</v>
      </c>
      <c r="Q66" s="651">
        <f t="shared" si="5"/>
        <v>0</v>
      </c>
      <c r="R66" s="636">
        <f>Activity!L71</f>
        <v>0</v>
      </c>
      <c r="S66" s="651">
        <f t="shared" si="6"/>
        <v>0</v>
      </c>
      <c r="T66" s="637">
        <f>Activity!M71</f>
        <v>0</v>
      </c>
      <c r="U66" s="651">
        <f t="shared" si="7"/>
        <v>0</v>
      </c>
      <c r="V66" s="643">
        <f t="shared" si="8"/>
        <v>0</v>
      </c>
      <c r="W66" s="781"/>
      <c r="X66" s="783">
        <f>Results!C74</f>
        <v>0</v>
      </c>
      <c r="Y66" s="783">
        <f>Results!D74</f>
        <v>0</v>
      </c>
      <c r="Z66" s="783">
        <f>Results!E74</f>
        <v>0</v>
      </c>
      <c r="AA66" s="783">
        <f>Results!F74</f>
        <v>0</v>
      </c>
      <c r="AB66" s="783">
        <f>Results!G74</f>
        <v>0</v>
      </c>
      <c r="AC66" s="783">
        <f>Results!H74</f>
        <v>0</v>
      </c>
    </row>
    <row r="67" spans="1:29" x14ac:dyDescent="0.25">
      <c r="A67" s="638"/>
      <c r="B67" s="638"/>
      <c r="C67" s="642">
        <f t="shared" si="0"/>
        <v>60</v>
      </c>
      <c r="D67" s="704">
        <f>Activity!C72</f>
        <v>0</v>
      </c>
      <c r="E67" s="634">
        <f>Activity!D72/365</f>
        <v>0</v>
      </c>
      <c r="F67" s="700">
        <f>Activity!E72</f>
        <v>0</v>
      </c>
      <c r="G67" s="635">
        <f>Activity!F72</f>
        <v>0</v>
      </c>
      <c r="H67" s="636">
        <f>Activity!G72</f>
        <v>0</v>
      </c>
      <c r="I67" s="651">
        <f t="shared" si="1"/>
        <v>0</v>
      </c>
      <c r="J67" s="636">
        <f>Activity!H72</f>
        <v>0</v>
      </c>
      <c r="K67" s="651">
        <f t="shared" si="2"/>
        <v>0</v>
      </c>
      <c r="L67" s="636">
        <f>Activity!I72</f>
        <v>0</v>
      </c>
      <c r="M67" s="651">
        <f t="shared" si="3"/>
        <v>0</v>
      </c>
      <c r="N67" s="636">
        <f>Activity!J72</f>
        <v>0</v>
      </c>
      <c r="O67" s="651">
        <f t="shared" si="4"/>
        <v>0</v>
      </c>
      <c r="P67" s="636">
        <f>Activity!K72</f>
        <v>0</v>
      </c>
      <c r="Q67" s="651">
        <f t="shared" si="5"/>
        <v>0</v>
      </c>
      <c r="R67" s="636">
        <f>Activity!L72</f>
        <v>0</v>
      </c>
      <c r="S67" s="651">
        <f t="shared" si="6"/>
        <v>0</v>
      </c>
      <c r="T67" s="637">
        <f>Activity!M72</f>
        <v>0</v>
      </c>
      <c r="U67" s="651">
        <f t="shared" si="7"/>
        <v>0</v>
      </c>
      <c r="V67" s="643">
        <f t="shared" si="8"/>
        <v>0</v>
      </c>
      <c r="W67" s="781"/>
      <c r="X67" s="783">
        <f>Results!C75</f>
        <v>0</v>
      </c>
      <c r="Y67" s="783">
        <f>Results!D75</f>
        <v>0</v>
      </c>
      <c r="Z67" s="783">
        <f>Results!E75</f>
        <v>0</v>
      </c>
      <c r="AA67" s="783">
        <f>Results!F75</f>
        <v>0</v>
      </c>
      <c r="AB67" s="783">
        <f>Results!G75</f>
        <v>0</v>
      </c>
      <c r="AC67" s="783">
        <f>Results!H75</f>
        <v>0</v>
      </c>
    </row>
    <row r="68" spans="1:29" x14ac:dyDescent="0.25">
      <c r="A68" s="638"/>
      <c r="B68" s="638"/>
      <c r="C68" s="642">
        <f t="shared" si="0"/>
        <v>61</v>
      </c>
      <c r="D68" s="704">
        <f>Activity!C73</f>
        <v>0</v>
      </c>
      <c r="E68" s="634">
        <f>Activity!D73/365</f>
        <v>0</v>
      </c>
      <c r="F68" s="700">
        <f>Activity!E73</f>
        <v>0</v>
      </c>
      <c r="G68" s="635">
        <f>Activity!F73</f>
        <v>0</v>
      </c>
      <c r="H68" s="636">
        <f>Activity!G73</f>
        <v>0</v>
      </c>
      <c r="I68" s="651">
        <f t="shared" si="1"/>
        <v>0</v>
      </c>
      <c r="J68" s="636">
        <f>Activity!H73</f>
        <v>0</v>
      </c>
      <c r="K68" s="651">
        <f t="shared" si="2"/>
        <v>0</v>
      </c>
      <c r="L68" s="636">
        <f>Activity!I73</f>
        <v>0</v>
      </c>
      <c r="M68" s="651">
        <f t="shared" si="3"/>
        <v>0</v>
      </c>
      <c r="N68" s="636">
        <f>Activity!J73</f>
        <v>0</v>
      </c>
      <c r="O68" s="651">
        <f t="shared" si="4"/>
        <v>0</v>
      </c>
      <c r="P68" s="636">
        <f>Activity!K73</f>
        <v>0</v>
      </c>
      <c r="Q68" s="651">
        <f t="shared" si="5"/>
        <v>0</v>
      </c>
      <c r="R68" s="636">
        <f>Activity!L73</f>
        <v>0</v>
      </c>
      <c r="S68" s="651">
        <f t="shared" si="6"/>
        <v>0</v>
      </c>
      <c r="T68" s="637">
        <f>Activity!M73</f>
        <v>0</v>
      </c>
      <c r="U68" s="651">
        <f t="shared" si="7"/>
        <v>0</v>
      </c>
      <c r="V68" s="643">
        <f t="shared" si="8"/>
        <v>0</v>
      </c>
      <c r="W68" s="781"/>
      <c r="X68" s="783">
        <f>Results!C76</f>
        <v>0</v>
      </c>
      <c r="Y68" s="783">
        <f>Results!D76</f>
        <v>0</v>
      </c>
      <c r="Z68" s="783">
        <f>Results!E76</f>
        <v>0</v>
      </c>
      <c r="AA68" s="783">
        <f>Results!F76</f>
        <v>0</v>
      </c>
      <c r="AB68" s="783">
        <f>Results!G76</f>
        <v>0</v>
      </c>
      <c r="AC68" s="783">
        <f>Results!H76</f>
        <v>0</v>
      </c>
    </row>
    <row r="69" spans="1:29" x14ac:dyDescent="0.25">
      <c r="A69" s="638"/>
      <c r="B69" s="638"/>
      <c r="C69" s="642">
        <f t="shared" si="0"/>
        <v>62</v>
      </c>
      <c r="D69" s="704">
        <f>Activity!C74</f>
        <v>0</v>
      </c>
      <c r="E69" s="634">
        <f>Activity!D74/365</f>
        <v>0</v>
      </c>
      <c r="F69" s="700">
        <f>Activity!E74</f>
        <v>0</v>
      </c>
      <c r="G69" s="635">
        <f>Activity!F74</f>
        <v>0</v>
      </c>
      <c r="H69" s="636">
        <f>Activity!G74</f>
        <v>0</v>
      </c>
      <c r="I69" s="651">
        <f t="shared" si="1"/>
        <v>0</v>
      </c>
      <c r="J69" s="636">
        <f>Activity!H74</f>
        <v>0</v>
      </c>
      <c r="K69" s="651">
        <f t="shared" si="2"/>
        <v>0</v>
      </c>
      <c r="L69" s="636">
        <f>Activity!I74</f>
        <v>0</v>
      </c>
      <c r="M69" s="651">
        <f t="shared" si="3"/>
        <v>0</v>
      </c>
      <c r="N69" s="636">
        <f>Activity!J74</f>
        <v>0</v>
      </c>
      <c r="O69" s="651">
        <f t="shared" si="4"/>
        <v>0</v>
      </c>
      <c r="P69" s="636">
        <f>Activity!K74</f>
        <v>0</v>
      </c>
      <c r="Q69" s="651">
        <f t="shared" si="5"/>
        <v>0</v>
      </c>
      <c r="R69" s="636">
        <f>Activity!L74</f>
        <v>0</v>
      </c>
      <c r="S69" s="651">
        <f t="shared" si="6"/>
        <v>0</v>
      </c>
      <c r="T69" s="637">
        <f>Activity!M74</f>
        <v>0</v>
      </c>
      <c r="U69" s="651">
        <f t="shared" si="7"/>
        <v>0</v>
      </c>
      <c r="V69" s="643">
        <f t="shared" si="8"/>
        <v>0</v>
      </c>
      <c r="W69" s="781"/>
      <c r="X69" s="783">
        <f>Results!C77</f>
        <v>0</v>
      </c>
      <c r="Y69" s="783">
        <f>Results!D77</f>
        <v>0</v>
      </c>
      <c r="Z69" s="783">
        <f>Results!E77</f>
        <v>0</v>
      </c>
      <c r="AA69" s="783">
        <f>Results!F77</f>
        <v>0</v>
      </c>
      <c r="AB69" s="783">
        <f>Results!G77</f>
        <v>0</v>
      </c>
      <c r="AC69" s="783">
        <f>Results!H77</f>
        <v>0</v>
      </c>
    </row>
    <row r="70" spans="1:29" x14ac:dyDescent="0.25">
      <c r="A70" s="638"/>
      <c r="B70" s="638"/>
      <c r="C70" s="642">
        <f t="shared" si="0"/>
        <v>63</v>
      </c>
      <c r="D70" s="704">
        <f>Activity!C75</f>
        <v>0</v>
      </c>
      <c r="E70" s="634">
        <f>Activity!D75/365</f>
        <v>0</v>
      </c>
      <c r="F70" s="700">
        <f>Activity!E75</f>
        <v>0</v>
      </c>
      <c r="G70" s="635">
        <f>Activity!F75</f>
        <v>0</v>
      </c>
      <c r="H70" s="636">
        <f>Activity!G75</f>
        <v>0</v>
      </c>
      <c r="I70" s="651">
        <f t="shared" si="1"/>
        <v>0</v>
      </c>
      <c r="J70" s="636">
        <f>Activity!H75</f>
        <v>0</v>
      </c>
      <c r="K70" s="651">
        <f t="shared" si="2"/>
        <v>0</v>
      </c>
      <c r="L70" s="636">
        <f>Activity!I75</f>
        <v>0</v>
      </c>
      <c r="M70" s="651">
        <f t="shared" si="3"/>
        <v>0</v>
      </c>
      <c r="N70" s="636">
        <f>Activity!J75</f>
        <v>0</v>
      </c>
      <c r="O70" s="651">
        <f t="shared" si="4"/>
        <v>0</v>
      </c>
      <c r="P70" s="636">
        <f>Activity!K75</f>
        <v>0</v>
      </c>
      <c r="Q70" s="651">
        <f t="shared" si="5"/>
        <v>0</v>
      </c>
      <c r="R70" s="636">
        <f>Activity!L75</f>
        <v>0</v>
      </c>
      <c r="S70" s="651">
        <f t="shared" si="6"/>
        <v>0</v>
      </c>
      <c r="T70" s="637">
        <f>Activity!M75</f>
        <v>0</v>
      </c>
      <c r="U70" s="651">
        <f t="shared" si="7"/>
        <v>0</v>
      </c>
      <c r="V70" s="643">
        <f t="shared" si="8"/>
        <v>0</v>
      </c>
      <c r="W70" s="781"/>
      <c r="X70" s="783">
        <f>Results!C78</f>
        <v>0</v>
      </c>
      <c r="Y70" s="783">
        <f>Results!D78</f>
        <v>0</v>
      </c>
      <c r="Z70" s="783">
        <f>Results!E78</f>
        <v>0</v>
      </c>
      <c r="AA70" s="783">
        <f>Results!F78</f>
        <v>0</v>
      </c>
      <c r="AB70" s="783">
        <f>Results!G78</f>
        <v>0</v>
      </c>
      <c r="AC70" s="783">
        <f>Results!H78</f>
        <v>0</v>
      </c>
    </row>
    <row r="71" spans="1:29" x14ac:dyDescent="0.25">
      <c r="A71" s="638"/>
      <c r="B71" s="638"/>
      <c r="C71" s="642">
        <f t="shared" si="0"/>
        <v>64</v>
      </c>
      <c r="D71" s="704">
        <f>Activity!C76</f>
        <v>0</v>
      </c>
      <c r="E71" s="634">
        <f>Activity!D76/365</f>
        <v>0</v>
      </c>
      <c r="F71" s="700">
        <f>Activity!E76</f>
        <v>0</v>
      </c>
      <c r="G71" s="635">
        <f>Activity!F76</f>
        <v>0</v>
      </c>
      <c r="H71" s="636">
        <f>Activity!G76</f>
        <v>0</v>
      </c>
      <c r="I71" s="651">
        <f t="shared" si="1"/>
        <v>0</v>
      </c>
      <c r="J71" s="636">
        <f>Activity!H76</f>
        <v>0</v>
      </c>
      <c r="K71" s="651">
        <f t="shared" si="2"/>
        <v>0</v>
      </c>
      <c r="L71" s="636">
        <f>Activity!I76</f>
        <v>0</v>
      </c>
      <c r="M71" s="651">
        <f t="shared" si="3"/>
        <v>0</v>
      </c>
      <c r="N71" s="636">
        <f>Activity!J76</f>
        <v>0</v>
      </c>
      <c r="O71" s="651">
        <f t="shared" si="4"/>
        <v>0</v>
      </c>
      <c r="P71" s="636">
        <f>Activity!K76</f>
        <v>0</v>
      </c>
      <c r="Q71" s="651">
        <f t="shared" si="5"/>
        <v>0</v>
      </c>
      <c r="R71" s="636">
        <f>Activity!L76</f>
        <v>0</v>
      </c>
      <c r="S71" s="651">
        <f t="shared" si="6"/>
        <v>0</v>
      </c>
      <c r="T71" s="637">
        <f>Activity!M76</f>
        <v>0</v>
      </c>
      <c r="U71" s="651">
        <f t="shared" si="7"/>
        <v>0</v>
      </c>
      <c r="V71" s="643">
        <f t="shared" si="8"/>
        <v>0</v>
      </c>
      <c r="W71" s="781"/>
      <c r="X71" s="783">
        <f>Results!C79</f>
        <v>0</v>
      </c>
      <c r="Y71" s="783">
        <f>Results!D79</f>
        <v>0</v>
      </c>
      <c r="Z71" s="783">
        <f>Results!E79</f>
        <v>0</v>
      </c>
      <c r="AA71" s="783">
        <f>Results!F79</f>
        <v>0</v>
      </c>
      <c r="AB71" s="783">
        <f>Results!G79</f>
        <v>0</v>
      </c>
      <c r="AC71" s="783">
        <f>Results!H79</f>
        <v>0</v>
      </c>
    </row>
    <row r="72" spans="1:29" x14ac:dyDescent="0.25">
      <c r="A72" s="638"/>
      <c r="B72" s="638"/>
      <c r="C72" s="642">
        <f t="shared" ref="C72:C77" si="9">C71+1</f>
        <v>65</v>
      </c>
      <c r="D72" s="704">
        <f>Activity!C77</f>
        <v>0</v>
      </c>
      <c r="E72" s="634">
        <f>Activity!D77/365</f>
        <v>0</v>
      </c>
      <c r="F72" s="700">
        <f>Activity!E77</f>
        <v>0</v>
      </c>
      <c r="G72" s="635">
        <f>Activity!F77</f>
        <v>0</v>
      </c>
      <c r="H72" s="636">
        <f>Activity!G77</f>
        <v>0</v>
      </c>
      <c r="I72" s="651">
        <f t="shared" ref="I72:I77" si="10">IFERROR(IF(F72="","",F72*H72*G72),"")</f>
        <v>0</v>
      </c>
      <c r="J72" s="636">
        <f>Activity!H77</f>
        <v>0</v>
      </c>
      <c r="K72" s="651">
        <f t="shared" ref="K72:K77" si="11">IFERROR(IF(J72="","",J72*F143*G72),"")</f>
        <v>0</v>
      </c>
      <c r="L72" s="636">
        <f>Activity!I77</f>
        <v>0</v>
      </c>
      <c r="M72" s="651">
        <f t="shared" ref="M72:M77" si="12">IFERROR(IF(F72="","",F72*L72*G72),"")</f>
        <v>0</v>
      </c>
      <c r="N72" s="636">
        <f>Activity!J77</f>
        <v>0</v>
      </c>
      <c r="O72" s="651">
        <f t="shared" ref="O72:O77" si="13">IFERROR(IF(F72="","",N72*F72*G72),"")</f>
        <v>0</v>
      </c>
      <c r="P72" s="636">
        <f>Activity!K77</f>
        <v>0</v>
      </c>
      <c r="Q72" s="651">
        <f t="shared" ref="Q72:Q77" si="14">IFERROR(IF(F72="","",P72*F72*G72),"")</f>
        <v>0</v>
      </c>
      <c r="R72" s="636">
        <f>Activity!L77</f>
        <v>0</v>
      </c>
      <c r="S72" s="651">
        <f t="shared" ref="S72:S77" si="15">IFERROR(IF(F72="","",R72*F72*G72),"")</f>
        <v>0</v>
      </c>
      <c r="T72" s="637">
        <f>Activity!M77</f>
        <v>0</v>
      </c>
      <c r="U72" s="651">
        <f t="shared" ref="U72:U77" si="16">IFERROR(IF(F72="","",F72*T72*G72),"")</f>
        <v>0</v>
      </c>
      <c r="V72" s="643">
        <f t="shared" ref="V72:V77" si="17">SUM(T72,H72,J72,L72,N72,P72,R72)</f>
        <v>0</v>
      </c>
      <c r="W72" s="781"/>
      <c r="X72" s="783">
        <f>Results!C80</f>
        <v>0</v>
      </c>
      <c r="Y72" s="783">
        <f>Results!D80</f>
        <v>0</v>
      </c>
      <c r="Z72" s="783">
        <f>Results!E80</f>
        <v>0</v>
      </c>
      <c r="AA72" s="783">
        <f>Results!F80</f>
        <v>0</v>
      </c>
      <c r="AB72" s="783">
        <f>Results!G80</f>
        <v>0</v>
      </c>
      <c r="AC72" s="783">
        <f>Results!H80</f>
        <v>0</v>
      </c>
    </row>
    <row r="73" spans="1:29" x14ac:dyDescent="0.25">
      <c r="A73" s="638"/>
      <c r="B73" s="638"/>
      <c r="C73" s="642">
        <f t="shared" si="9"/>
        <v>66</v>
      </c>
      <c r="D73" s="704">
        <f>Activity!C78</f>
        <v>0</v>
      </c>
      <c r="E73" s="634">
        <f>Activity!D78/365</f>
        <v>0</v>
      </c>
      <c r="F73" s="700">
        <f>Activity!E78</f>
        <v>0</v>
      </c>
      <c r="G73" s="635">
        <f>Activity!F78</f>
        <v>0</v>
      </c>
      <c r="H73" s="636">
        <f>Activity!G78</f>
        <v>0</v>
      </c>
      <c r="I73" s="651">
        <f t="shared" si="10"/>
        <v>0</v>
      </c>
      <c r="J73" s="636">
        <f>Activity!H78</f>
        <v>0</v>
      </c>
      <c r="K73" s="651">
        <f t="shared" si="11"/>
        <v>0</v>
      </c>
      <c r="L73" s="636">
        <f>Activity!I78</f>
        <v>0</v>
      </c>
      <c r="M73" s="651">
        <f t="shared" si="12"/>
        <v>0</v>
      </c>
      <c r="N73" s="636">
        <f>Activity!J78</f>
        <v>0</v>
      </c>
      <c r="O73" s="651">
        <f t="shared" si="13"/>
        <v>0</v>
      </c>
      <c r="P73" s="636">
        <f>Activity!K78</f>
        <v>0</v>
      </c>
      <c r="Q73" s="651">
        <f t="shared" si="14"/>
        <v>0</v>
      </c>
      <c r="R73" s="636">
        <f>Activity!L78</f>
        <v>0</v>
      </c>
      <c r="S73" s="651">
        <f t="shared" si="15"/>
        <v>0</v>
      </c>
      <c r="T73" s="637">
        <f>Activity!M78</f>
        <v>0</v>
      </c>
      <c r="U73" s="651">
        <f t="shared" si="16"/>
        <v>0</v>
      </c>
      <c r="V73" s="643">
        <f t="shared" si="17"/>
        <v>0</v>
      </c>
      <c r="W73" s="781"/>
      <c r="X73" s="783">
        <f>Results!C81</f>
        <v>0</v>
      </c>
      <c r="Y73" s="783">
        <f>Results!D81</f>
        <v>0</v>
      </c>
      <c r="Z73" s="783">
        <f>Results!E81</f>
        <v>0</v>
      </c>
      <c r="AA73" s="783">
        <f>Results!F81</f>
        <v>0</v>
      </c>
      <c r="AB73" s="783">
        <f>Results!G81</f>
        <v>0</v>
      </c>
      <c r="AC73" s="783">
        <f>Results!H81</f>
        <v>0</v>
      </c>
    </row>
    <row r="74" spans="1:29" x14ac:dyDescent="0.25">
      <c r="A74" s="638"/>
      <c r="B74" s="638"/>
      <c r="C74" s="642">
        <f t="shared" si="9"/>
        <v>67</v>
      </c>
      <c r="D74" s="704">
        <f>Activity!C79</f>
        <v>0</v>
      </c>
      <c r="E74" s="634">
        <f>Activity!D79/365</f>
        <v>0</v>
      </c>
      <c r="F74" s="700">
        <f>Activity!E79</f>
        <v>0</v>
      </c>
      <c r="G74" s="635">
        <f>Activity!F79</f>
        <v>0</v>
      </c>
      <c r="H74" s="636">
        <f>Activity!G79</f>
        <v>0</v>
      </c>
      <c r="I74" s="651">
        <f t="shared" si="10"/>
        <v>0</v>
      </c>
      <c r="J74" s="636">
        <f>Activity!H79</f>
        <v>0</v>
      </c>
      <c r="K74" s="651">
        <f t="shared" si="11"/>
        <v>0</v>
      </c>
      <c r="L74" s="636">
        <f>Activity!I79</f>
        <v>0</v>
      </c>
      <c r="M74" s="651">
        <f t="shared" si="12"/>
        <v>0</v>
      </c>
      <c r="N74" s="636">
        <f>Activity!J79</f>
        <v>0</v>
      </c>
      <c r="O74" s="651">
        <f t="shared" si="13"/>
        <v>0</v>
      </c>
      <c r="P74" s="636">
        <f>Activity!K79</f>
        <v>0</v>
      </c>
      <c r="Q74" s="651">
        <f t="shared" si="14"/>
        <v>0</v>
      </c>
      <c r="R74" s="636">
        <f>Activity!L79</f>
        <v>0</v>
      </c>
      <c r="S74" s="651">
        <f t="shared" si="15"/>
        <v>0</v>
      </c>
      <c r="T74" s="637">
        <f>Activity!M79</f>
        <v>0</v>
      </c>
      <c r="U74" s="651">
        <f t="shared" si="16"/>
        <v>0</v>
      </c>
      <c r="V74" s="643">
        <f t="shared" si="17"/>
        <v>0</v>
      </c>
      <c r="W74" s="781"/>
      <c r="X74" s="783">
        <f>Results!C82</f>
        <v>0</v>
      </c>
      <c r="Y74" s="783">
        <f>Results!D82</f>
        <v>0</v>
      </c>
      <c r="Z74" s="783">
        <f>Results!E82</f>
        <v>0</v>
      </c>
      <c r="AA74" s="783">
        <f>Results!F82</f>
        <v>0</v>
      </c>
      <c r="AB74" s="783">
        <f>Results!G82</f>
        <v>0</v>
      </c>
      <c r="AC74" s="783">
        <f>Results!H82</f>
        <v>0</v>
      </c>
    </row>
    <row r="75" spans="1:29" x14ac:dyDescent="0.25">
      <c r="A75" s="638"/>
      <c r="B75" s="638"/>
      <c r="C75" s="642">
        <f t="shared" si="9"/>
        <v>68</v>
      </c>
      <c r="D75" s="704">
        <f>Activity!C80</f>
        <v>0</v>
      </c>
      <c r="E75" s="634">
        <f>Activity!D80/365</f>
        <v>0</v>
      </c>
      <c r="F75" s="700">
        <f>Activity!E80</f>
        <v>0</v>
      </c>
      <c r="G75" s="635">
        <f>Activity!F80</f>
        <v>0</v>
      </c>
      <c r="H75" s="636">
        <f>Activity!G80</f>
        <v>0</v>
      </c>
      <c r="I75" s="651">
        <f t="shared" si="10"/>
        <v>0</v>
      </c>
      <c r="J75" s="636">
        <f>Activity!H80</f>
        <v>0</v>
      </c>
      <c r="K75" s="651">
        <f t="shared" si="11"/>
        <v>0</v>
      </c>
      <c r="L75" s="636">
        <f>Activity!I80</f>
        <v>0</v>
      </c>
      <c r="M75" s="651">
        <f t="shared" si="12"/>
        <v>0</v>
      </c>
      <c r="N75" s="636">
        <f>Activity!J80</f>
        <v>0</v>
      </c>
      <c r="O75" s="651">
        <f t="shared" si="13"/>
        <v>0</v>
      </c>
      <c r="P75" s="636">
        <f>Activity!K80</f>
        <v>0</v>
      </c>
      <c r="Q75" s="651">
        <f t="shared" si="14"/>
        <v>0</v>
      </c>
      <c r="R75" s="636">
        <f>Activity!L80</f>
        <v>0</v>
      </c>
      <c r="S75" s="651">
        <f t="shared" si="15"/>
        <v>0</v>
      </c>
      <c r="T75" s="637">
        <f>Activity!M80</f>
        <v>0</v>
      </c>
      <c r="U75" s="651">
        <f t="shared" si="16"/>
        <v>0</v>
      </c>
      <c r="V75" s="643">
        <f t="shared" si="17"/>
        <v>0</v>
      </c>
      <c r="W75" s="781"/>
      <c r="X75" s="783">
        <f>Results!C83</f>
        <v>0</v>
      </c>
      <c r="Y75" s="783">
        <f>Results!D83</f>
        <v>0</v>
      </c>
      <c r="Z75" s="783">
        <f>Results!E83</f>
        <v>0</v>
      </c>
      <c r="AA75" s="783">
        <f>Results!F83</f>
        <v>0</v>
      </c>
      <c r="AB75" s="783">
        <f>Results!G83</f>
        <v>0</v>
      </c>
      <c r="AC75" s="783">
        <f>Results!H83</f>
        <v>0</v>
      </c>
    </row>
    <row r="76" spans="1:29" x14ac:dyDescent="0.25">
      <c r="A76" s="638"/>
      <c r="B76" s="638"/>
      <c r="C76" s="642">
        <f t="shared" si="9"/>
        <v>69</v>
      </c>
      <c r="D76" s="704">
        <f>Activity!C81</f>
        <v>0</v>
      </c>
      <c r="E76" s="634">
        <f>Activity!D81/365</f>
        <v>0</v>
      </c>
      <c r="F76" s="700">
        <f>Activity!E81</f>
        <v>0</v>
      </c>
      <c r="G76" s="635">
        <f>Activity!F81</f>
        <v>0</v>
      </c>
      <c r="H76" s="636">
        <f>Activity!G81</f>
        <v>0</v>
      </c>
      <c r="I76" s="651">
        <f t="shared" si="10"/>
        <v>0</v>
      </c>
      <c r="J76" s="636">
        <f>Activity!H81</f>
        <v>0</v>
      </c>
      <c r="K76" s="651">
        <f t="shared" si="11"/>
        <v>0</v>
      </c>
      <c r="L76" s="636">
        <f>Activity!I81</f>
        <v>0</v>
      </c>
      <c r="M76" s="651">
        <f t="shared" si="12"/>
        <v>0</v>
      </c>
      <c r="N76" s="636">
        <f>Activity!J81</f>
        <v>0</v>
      </c>
      <c r="O76" s="651">
        <f t="shared" si="13"/>
        <v>0</v>
      </c>
      <c r="P76" s="636">
        <f>Activity!K81</f>
        <v>0</v>
      </c>
      <c r="Q76" s="651">
        <f t="shared" si="14"/>
        <v>0</v>
      </c>
      <c r="R76" s="636">
        <f>Activity!L81</f>
        <v>0</v>
      </c>
      <c r="S76" s="651">
        <f t="shared" si="15"/>
        <v>0</v>
      </c>
      <c r="T76" s="637">
        <f>Activity!M81</f>
        <v>0</v>
      </c>
      <c r="U76" s="651">
        <f t="shared" si="16"/>
        <v>0</v>
      </c>
      <c r="V76" s="643">
        <f t="shared" si="17"/>
        <v>0</v>
      </c>
      <c r="W76" s="781"/>
      <c r="X76" s="783">
        <f>Results!C84</f>
        <v>0</v>
      </c>
      <c r="Y76" s="783">
        <f>Results!D84</f>
        <v>0</v>
      </c>
      <c r="Z76" s="783">
        <f>Results!E84</f>
        <v>0</v>
      </c>
      <c r="AA76" s="783">
        <f>Results!F84</f>
        <v>0</v>
      </c>
      <c r="AB76" s="783">
        <f>Results!G84</f>
        <v>0</v>
      </c>
      <c r="AC76" s="783">
        <f>Results!H84</f>
        <v>0</v>
      </c>
    </row>
    <row r="77" spans="1:29" x14ac:dyDescent="0.25">
      <c r="A77" s="638"/>
      <c r="B77" s="638"/>
      <c r="C77" s="644">
        <f t="shared" si="9"/>
        <v>70</v>
      </c>
      <c r="D77" s="705">
        <f>Activity!C82</f>
        <v>0</v>
      </c>
      <c r="E77" s="645">
        <f>Activity!D82/365</f>
        <v>0</v>
      </c>
      <c r="F77" s="701">
        <f>Activity!E82</f>
        <v>0</v>
      </c>
      <c r="G77" s="646">
        <f>Activity!F82</f>
        <v>0</v>
      </c>
      <c r="H77" s="647">
        <f>Activity!G82</f>
        <v>0</v>
      </c>
      <c r="I77" s="651">
        <f t="shared" si="10"/>
        <v>0</v>
      </c>
      <c r="J77" s="647">
        <f>Activity!H82</f>
        <v>0</v>
      </c>
      <c r="K77" s="651">
        <f t="shared" si="11"/>
        <v>0</v>
      </c>
      <c r="L77" s="647">
        <f>Activity!I82</f>
        <v>0</v>
      </c>
      <c r="M77" s="651">
        <f t="shared" si="12"/>
        <v>0</v>
      </c>
      <c r="N77" s="647">
        <f>Activity!J82</f>
        <v>0</v>
      </c>
      <c r="O77" s="651">
        <f t="shared" si="13"/>
        <v>0</v>
      </c>
      <c r="P77" s="647">
        <f>Activity!K82</f>
        <v>0</v>
      </c>
      <c r="Q77" s="651">
        <f t="shared" si="14"/>
        <v>0</v>
      </c>
      <c r="R77" s="647">
        <f>Activity!L82</f>
        <v>0</v>
      </c>
      <c r="S77" s="651">
        <f t="shared" si="15"/>
        <v>0</v>
      </c>
      <c r="T77" s="648">
        <f>Activity!M82</f>
        <v>0</v>
      </c>
      <c r="U77" s="651">
        <f t="shared" si="16"/>
        <v>0</v>
      </c>
      <c r="V77" s="649">
        <f t="shared" si="17"/>
        <v>0</v>
      </c>
      <c r="W77" s="781"/>
      <c r="X77" s="783">
        <f>Results!C85</f>
        <v>0</v>
      </c>
      <c r="Y77" s="783">
        <f>Results!D85</f>
        <v>0</v>
      </c>
      <c r="Z77" s="783">
        <f>Results!E85</f>
        <v>0</v>
      </c>
      <c r="AA77" s="783">
        <f>Results!F85</f>
        <v>0</v>
      </c>
      <c r="AB77" s="783">
        <f>Results!G85</f>
        <v>0</v>
      </c>
      <c r="AC77" s="783">
        <f>Results!H85</f>
        <v>0</v>
      </c>
    </row>
    <row r="78" spans="1:29" x14ac:dyDescent="0.25">
      <c r="C78" s="632"/>
      <c r="D78" s="706"/>
      <c r="E78" s="632"/>
      <c r="F78" s="702"/>
      <c r="G78" s="632"/>
      <c r="H78" s="632"/>
      <c r="I78" s="641"/>
      <c r="J78" s="632"/>
      <c r="K78" s="641"/>
      <c r="L78" s="632"/>
      <c r="M78" s="641"/>
      <c r="N78" s="632"/>
      <c r="O78" s="641"/>
      <c r="P78" s="632"/>
      <c r="Q78" s="641"/>
      <c r="R78" s="632"/>
      <c r="S78" s="641"/>
      <c r="T78" s="632"/>
      <c r="U78" s="641"/>
      <c r="V78" s="632"/>
    </row>
  </sheetData>
  <mergeCells count="10">
    <mergeCell ref="C4:G4"/>
    <mergeCell ref="C5:C6"/>
    <mergeCell ref="H4:V4"/>
    <mergeCell ref="H5:I5"/>
    <mergeCell ref="J5:K5"/>
    <mergeCell ref="L5:M5"/>
    <mergeCell ref="N5:O5"/>
    <mergeCell ref="P5:Q5"/>
    <mergeCell ref="R5:S5"/>
    <mergeCell ref="T5:U5"/>
  </mergeCells>
  <pageMargins left="0.511811024" right="0.511811024" top="0.78740157499999996" bottom="0.78740157499999996" header="0.31496062000000002" footer="0.31496062000000002"/>
  <pageSetup paperSize="9" orientation="portrait" horizontalDpi="1200" verticalDpi="1200"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3">
    <tabColor rgb="FFFFFF00"/>
  </sheetPr>
  <dimension ref="A1:AK1000"/>
  <sheetViews>
    <sheetView topLeftCell="A7" zoomScale="115" zoomScaleNormal="115" workbookViewId="0">
      <selection activeCell="E25" sqref="E25"/>
    </sheetView>
  </sheetViews>
  <sheetFormatPr defaultColWidth="14.44140625" defaultRowHeight="15" customHeight="1" x14ac:dyDescent="0.25"/>
  <cols>
    <col min="1" max="1" width="3.5546875" customWidth="1"/>
    <col min="2" max="2" width="15.44140625" customWidth="1"/>
    <col min="3" max="4" width="10.109375" customWidth="1"/>
    <col min="5" max="5" width="9.5546875" customWidth="1"/>
    <col min="6" max="6" width="11.44140625" customWidth="1"/>
    <col min="7" max="7" width="9.44140625" customWidth="1"/>
    <col min="8" max="8" width="8.5546875" customWidth="1"/>
    <col min="9" max="10" width="10.88671875" customWidth="1"/>
    <col min="11" max="11" width="9.44140625" customWidth="1"/>
    <col min="12" max="12" width="10.44140625" customWidth="1"/>
    <col min="13" max="13" width="10.109375" customWidth="1"/>
    <col min="14" max="14" width="8.5546875" customWidth="1"/>
    <col min="15" max="15" width="23.5546875" customWidth="1"/>
    <col min="16" max="16" width="9.44140625" customWidth="1"/>
    <col min="17" max="17" width="3.44140625" customWidth="1"/>
    <col min="18" max="19" width="13" customWidth="1"/>
    <col min="20" max="20" width="3.44140625" customWidth="1"/>
    <col min="21" max="21" width="3.44140625" style="734" customWidth="1"/>
    <col min="22" max="22" width="11.44140625" customWidth="1"/>
    <col min="23" max="23" width="11.44140625" style="734" customWidth="1"/>
    <col min="24" max="24" width="11.44140625" customWidth="1"/>
    <col min="25" max="25" width="11.44140625" style="734" customWidth="1"/>
    <col min="26" max="26" width="11.44140625" customWidth="1"/>
    <col min="27" max="27" width="11.44140625" style="734" customWidth="1"/>
    <col min="28" max="28" width="11.44140625" customWidth="1"/>
    <col min="29" max="29" width="11.44140625" style="734" customWidth="1"/>
    <col min="30" max="30" width="11.44140625" customWidth="1"/>
    <col min="31" max="31" width="11.44140625" style="734" customWidth="1"/>
    <col min="32" max="32" width="11.44140625" customWidth="1"/>
    <col min="33" max="33" width="11.44140625" style="734" customWidth="1"/>
    <col min="35" max="37" width="11.44140625" customWidth="1"/>
  </cols>
  <sheetData>
    <row r="1" spans="1:37" ht="12.75" customHeight="1" x14ac:dyDescent="0.25"/>
    <row r="2" spans="1:37" ht="15.75" customHeight="1" x14ac:dyDescent="0.3">
      <c r="C2" s="90" t="s">
        <v>40</v>
      </c>
      <c r="Q2" s="846" t="s">
        <v>41</v>
      </c>
      <c r="R2" s="847"/>
      <c r="S2" s="847"/>
      <c r="T2" s="847"/>
    </row>
    <row r="3" spans="1:37" ht="12.75" customHeight="1" x14ac:dyDescent="0.25"/>
    <row r="4" spans="1:37" ht="12.75" customHeight="1" x14ac:dyDescent="0.25">
      <c r="C4" t="s">
        <v>42</v>
      </c>
    </row>
    <row r="5" spans="1:37" ht="12.75" customHeight="1" x14ac:dyDescent="0.25">
      <c r="C5" t="s">
        <v>43</v>
      </c>
    </row>
    <row r="6" spans="1:37" ht="12.75" customHeight="1" x14ac:dyDescent="0.25">
      <c r="C6" t="s">
        <v>44</v>
      </c>
    </row>
    <row r="7" spans="1:37" ht="12.75" customHeight="1" x14ac:dyDescent="0.25">
      <c r="C7" t="s">
        <v>45</v>
      </c>
    </row>
    <row r="8" spans="1:37" ht="13.5" customHeight="1" x14ac:dyDescent="0.25"/>
    <row r="9" spans="1:37" ht="13.5" customHeight="1" x14ac:dyDescent="0.25">
      <c r="C9" s="848" t="s">
        <v>46</v>
      </c>
      <c r="D9" s="809"/>
      <c r="E9" s="809"/>
      <c r="F9" s="809"/>
      <c r="G9" s="809"/>
      <c r="H9" s="810"/>
      <c r="I9" s="849" t="s">
        <v>47</v>
      </c>
      <c r="J9" s="809"/>
      <c r="K9" s="809"/>
      <c r="L9" s="809"/>
      <c r="M9" s="809"/>
      <c r="N9" s="810"/>
      <c r="R9" s="53" t="s">
        <v>46</v>
      </c>
      <c r="S9" s="91" t="s">
        <v>47</v>
      </c>
    </row>
    <row r="10" spans="1:37" ht="38.25" customHeight="1" x14ac:dyDescent="0.25">
      <c r="A10" s="4"/>
      <c r="B10" s="92"/>
      <c r="C10" s="516" t="s">
        <v>48</v>
      </c>
      <c r="D10" s="93" t="s">
        <v>49</v>
      </c>
      <c r="E10" s="93" t="s">
        <v>50</v>
      </c>
      <c r="F10" s="93" t="s">
        <v>51</v>
      </c>
      <c r="G10" s="93" t="s">
        <v>52</v>
      </c>
      <c r="H10" s="94" t="s">
        <v>53</v>
      </c>
      <c r="I10" s="95" t="s">
        <v>48</v>
      </c>
      <c r="J10" s="96" t="s">
        <v>49</v>
      </c>
      <c r="K10" s="96" t="s">
        <v>50</v>
      </c>
      <c r="L10" s="96" t="s">
        <v>51</v>
      </c>
      <c r="M10" s="96" t="s">
        <v>52</v>
      </c>
      <c r="N10" s="98" t="s">
        <v>53</v>
      </c>
      <c r="O10" s="99" t="s">
        <v>54</v>
      </c>
      <c r="P10" s="4"/>
      <c r="Q10" s="4"/>
      <c r="R10" s="850" t="s">
        <v>55</v>
      </c>
      <c r="S10" s="850" t="s">
        <v>56</v>
      </c>
      <c r="T10" s="4"/>
      <c r="U10" s="4"/>
      <c r="V10" s="4"/>
      <c r="W10" s="4"/>
      <c r="X10" s="4"/>
      <c r="Y10" s="4"/>
      <c r="Z10" s="4"/>
      <c r="AA10" s="4"/>
      <c r="AB10" s="4"/>
      <c r="AC10" s="4"/>
      <c r="AD10" s="4"/>
      <c r="AE10" s="4"/>
      <c r="AF10" s="4"/>
      <c r="AG10" s="4"/>
      <c r="AI10" s="4"/>
      <c r="AJ10" s="4"/>
      <c r="AK10" s="4"/>
    </row>
    <row r="11" spans="1:37" ht="13.5" customHeight="1" x14ac:dyDescent="0.25">
      <c r="A11" s="102"/>
      <c r="B11" s="103"/>
      <c r="C11" s="103" t="s">
        <v>57</v>
      </c>
      <c r="D11" s="110" t="s">
        <v>57</v>
      </c>
      <c r="E11" s="110" t="s">
        <v>57</v>
      </c>
      <c r="F11" s="110" t="s">
        <v>57</v>
      </c>
      <c r="G11" s="110" t="s">
        <v>57</v>
      </c>
      <c r="H11" s="112"/>
      <c r="I11" s="103" t="s">
        <v>57</v>
      </c>
      <c r="J11" s="110" t="s">
        <v>57</v>
      </c>
      <c r="K11" s="110" t="s">
        <v>57</v>
      </c>
      <c r="L11" s="110" t="s">
        <v>57</v>
      </c>
      <c r="M11" s="110" t="s">
        <v>57</v>
      </c>
      <c r="N11" s="112"/>
      <c r="O11" s="114"/>
      <c r="P11" s="102"/>
      <c r="Q11" s="102"/>
      <c r="R11" s="851"/>
      <c r="S11" s="851"/>
      <c r="T11" s="102"/>
      <c r="U11" s="735"/>
      <c r="V11" s="102"/>
      <c r="W11" s="735"/>
      <c r="X11" s="102"/>
      <c r="Y11" s="735"/>
      <c r="Z11" s="102"/>
      <c r="AA11" s="735"/>
      <c r="AB11" s="102"/>
      <c r="AC11" s="735"/>
      <c r="AD11" s="102"/>
      <c r="AE11" s="735"/>
      <c r="AF11" s="102"/>
      <c r="AG11" s="735"/>
      <c r="AI11" s="102"/>
      <c r="AJ11" s="102"/>
      <c r="AK11" s="102"/>
    </row>
    <row r="12" spans="1:37" ht="13.5" customHeight="1" x14ac:dyDescent="0.25">
      <c r="A12" s="102"/>
      <c r="B12" s="117" t="s">
        <v>58</v>
      </c>
      <c r="C12" s="118" t="s">
        <v>322</v>
      </c>
      <c r="D12" s="119" t="s">
        <v>324</v>
      </c>
      <c r="E12" s="119">
        <v>1</v>
      </c>
      <c r="F12" s="119" t="s">
        <v>323</v>
      </c>
      <c r="G12" s="119" t="s">
        <v>325</v>
      </c>
      <c r="H12" s="120"/>
      <c r="I12" s="118">
        <v>0.4</v>
      </c>
      <c r="J12" s="119">
        <v>0.8</v>
      </c>
      <c r="K12" s="119">
        <v>1</v>
      </c>
      <c r="L12" s="119">
        <v>0.5</v>
      </c>
      <c r="M12" s="119">
        <v>0.6</v>
      </c>
      <c r="N12" s="120"/>
      <c r="O12" s="121"/>
      <c r="P12" s="102"/>
      <c r="Q12" s="102"/>
      <c r="R12" s="851"/>
      <c r="S12" s="851"/>
      <c r="T12" s="102"/>
      <c r="U12" s="735"/>
      <c r="V12" s="102"/>
      <c r="W12" s="735"/>
      <c r="X12" s="102"/>
      <c r="Y12" s="735"/>
      <c r="Z12" s="102"/>
      <c r="AA12" s="735"/>
      <c r="AB12" s="102"/>
      <c r="AC12" s="735"/>
      <c r="AD12" s="102"/>
      <c r="AE12" s="735"/>
      <c r="AF12" s="102"/>
      <c r="AG12" s="735"/>
      <c r="AI12" s="102"/>
      <c r="AJ12" s="102"/>
      <c r="AK12" s="102"/>
    </row>
    <row r="13" spans="1:37" ht="26.25" customHeight="1" x14ac:dyDescent="0.25">
      <c r="A13" s="102"/>
      <c r="B13" s="117" t="s">
        <v>59</v>
      </c>
      <c r="C13" s="122"/>
      <c r="D13" s="123"/>
      <c r="E13" s="123"/>
      <c r="F13" s="123"/>
      <c r="G13" s="123"/>
      <c r="H13" s="124"/>
      <c r="I13" s="122"/>
      <c r="J13" s="123"/>
      <c r="K13" s="123"/>
      <c r="L13" s="123"/>
      <c r="M13" s="123"/>
      <c r="N13" s="124"/>
      <c r="O13" s="125"/>
      <c r="P13" s="102"/>
      <c r="Q13" s="102"/>
      <c r="R13" s="851"/>
      <c r="S13" s="851"/>
      <c r="T13" s="102"/>
      <c r="U13" s="735"/>
      <c r="V13" s="102"/>
      <c r="W13" s="735"/>
      <c r="X13" s="102"/>
      <c r="Y13" s="735"/>
      <c r="Z13" s="102"/>
      <c r="AA13" s="735"/>
      <c r="AB13" s="102"/>
      <c r="AC13" s="735"/>
      <c r="AD13" s="102"/>
      <c r="AE13" s="735"/>
      <c r="AF13" s="102"/>
      <c r="AG13" s="735"/>
      <c r="AI13" s="102"/>
      <c r="AJ13" s="102"/>
      <c r="AK13" s="102"/>
    </row>
    <row r="14" spans="1:37" ht="13.5" customHeight="1" x14ac:dyDescent="0.25">
      <c r="A14" s="102"/>
      <c r="B14" s="126"/>
      <c r="C14" s="126"/>
      <c r="D14" s="127"/>
      <c r="E14" s="127"/>
      <c r="F14" s="127"/>
      <c r="G14" s="127"/>
      <c r="H14" s="128"/>
      <c r="I14" s="126"/>
      <c r="J14" s="127"/>
      <c r="K14" s="127"/>
      <c r="L14" s="127"/>
      <c r="M14" s="127"/>
      <c r="N14" s="128"/>
      <c r="O14" s="129"/>
      <c r="P14" s="102"/>
      <c r="Q14" s="102"/>
      <c r="R14" s="851"/>
      <c r="S14" s="851"/>
      <c r="T14" s="102"/>
      <c r="U14" s="735"/>
      <c r="V14" s="102"/>
      <c r="W14" s="735"/>
      <c r="X14" s="102"/>
      <c r="Y14" s="735"/>
      <c r="Z14" s="102"/>
      <c r="AA14" s="735"/>
      <c r="AB14" s="102"/>
      <c r="AC14" s="735"/>
      <c r="AD14" s="102"/>
      <c r="AE14" s="735"/>
      <c r="AF14" s="102"/>
      <c r="AG14" s="735"/>
      <c r="AI14" s="102"/>
      <c r="AJ14" s="102"/>
      <c r="AK14" s="102"/>
    </row>
    <row r="15" spans="1:37" ht="12.75" customHeight="1" x14ac:dyDescent="0.25">
      <c r="A15" s="102"/>
      <c r="B15" s="130"/>
      <c r="C15" s="855" t="s">
        <v>60</v>
      </c>
      <c r="D15" s="856"/>
      <c r="E15" s="856"/>
      <c r="F15" s="856"/>
      <c r="G15" s="856"/>
      <c r="H15" s="807"/>
      <c r="I15" s="855" t="s">
        <v>60</v>
      </c>
      <c r="J15" s="856"/>
      <c r="K15" s="856"/>
      <c r="L15" s="856"/>
      <c r="M15" s="856"/>
      <c r="N15" s="807"/>
      <c r="O15" s="131"/>
      <c r="P15" s="102"/>
      <c r="Q15" s="102"/>
      <c r="R15" s="851"/>
      <c r="S15" s="851"/>
      <c r="T15" s="102"/>
      <c r="U15" s="735"/>
      <c r="V15" s="102"/>
      <c r="W15" s="735"/>
      <c r="X15" s="102"/>
      <c r="Y15" s="735"/>
      <c r="Z15" s="102"/>
      <c r="AA15" s="735"/>
      <c r="AB15" s="102"/>
      <c r="AC15" s="735"/>
      <c r="AD15" s="102"/>
      <c r="AE15" s="735"/>
      <c r="AF15" s="102"/>
      <c r="AG15" s="735"/>
      <c r="AI15" s="102"/>
      <c r="AJ15" s="102"/>
      <c r="AK15" s="102"/>
    </row>
    <row r="16" spans="1:37" ht="26.25" customHeight="1" x14ac:dyDescent="0.25">
      <c r="A16" s="102"/>
      <c r="B16" s="511" t="s">
        <v>61</v>
      </c>
      <c r="C16" s="509">
        <v>0.25</v>
      </c>
      <c r="D16" s="510">
        <v>0.3</v>
      </c>
      <c r="E16" s="510">
        <v>0.25</v>
      </c>
      <c r="F16" s="510">
        <v>0.05</v>
      </c>
      <c r="G16" s="510">
        <v>0.15</v>
      </c>
      <c r="H16" s="853" t="s">
        <v>62</v>
      </c>
      <c r="I16" s="509">
        <v>0.2</v>
      </c>
      <c r="J16" s="510">
        <v>0.3</v>
      </c>
      <c r="K16" s="510">
        <v>0.25</v>
      </c>
      <c r="L16" s="510">
        <v>0.05</v>
      </c>
      <c r="M16" s="510">
        <v>0.2</v>
      </c>
      <c r="N16" s="853" t="s">
        <v>62</v>
      </c>
      <c r="O16" s="132"/>
      <c r="P16" s="102"/>
      <c r="Q16" s="102"/>
      <c r="R16" s="852"/>
      <c r="S16" s="852"/>
      <c r="T16" s="102"/>
      <c r="U16" s="735"/>
      <c r="V16" s="102"/>
      <c r="W16" s="735"/>
      <c r="X16" s="102"/>
      <c r="Y16" s="735"/>
      <c r="Z16" s="102"/>
      <c r="AA16" s="735"/>
      <c r="AB16" s="102"/>
      <c r="AC16" s="735"/>
      <c r="AD16" s="102"/>
      <c r="AE16" s="735"/>
      <c r="AF16" s="102"/>
      <c r="AG16" s="735"/>
      <c r="AI16" s="102"/>
      <c r="AJ16" s="102"/>
      <c r="AK16" s="102"/>
    </row>
    <row r="17" spans="1:37" ht="13.5" customHeight="1" x14ac:dyDescent="0.25">
      <c r="A17" s="102"/>
      <c r="B17" s="133" t="s">
        <v>63</v>
      </c>
      <c r="C17" s="797" t="s">
        <v>64</v>
      </c>
      <c r="D17" s="798" t="s">
        <v>64</v>
      </c>
      <c r="E17" s="798" t="s">
        <v>64</v>
      </c>
      <c r="F17" s="798" t="s">
        <v>64</v>
      </c>
      <c r="G17" s="798" t="s">
        <v>64</v>
      </c>
      <c r="H17" s="854"/>
      <c r="I17" s="133" t="s">
        <v>64</v>
      </c>
      <c r="J17" s="134" t="s">
        <v>64</v>
      </c>
      <c r="K17" s="134" t="s">
        <v>64</v>
      </c>
      <c r="L17" s="134" t="s">
        <v>64</v>
      </c>
      <c r="M17" s="134" t="s">
        <v>64</v>
      </c>
      <c r="N17" s="854"/>
      <c r="O17" s="114"/>
      <c r="P17" s="102"/>
      <c r="Q17" s="102"/>
      <c r="R17" s="117" t="s">
        <v>65</v>
      </c>
      <c r="S17" s="135" t="s">
        <v>65</v>
      </c>
      <c r="T17" s="102"/>
      <c r="U17" s="735"/>
      <c r="V17" s="102"/>
      <c r="W17" s="743" t="s">
        <v>339</v>
      </c>
      <c r="X17" s="745" t="s">
        <v>384</v>
      </c>
      <c r="Y17" s="745" t="s">
        <v>383</v>
      </c>
      <c r="Z17" s="745" t="s">
        <v>386</v>
      </c>
      <c r="AA17" s="745" t="s">
        <v>385</v>
      </c>
      <c r="AB17" s="742" t="s">
        <v>391</v>
      </c>
      <c r="AC17" s="742" t="s">
        <v>390</v>
      </c>
      <c r="AD17" s="742" t="s">
        <v>389</v>
      </c>
      <c r="AE17" s="742" t="s">
        <v>388</v>
      </c>
      <c r="AF17" s="742" t="s">
        <v>387</v>
      </c>
      <c r="AG17" s="742" t="s">
        <v>331</v>
      </c>
      <c r="AI17" s="102"/>
      <c r="AJ17" s="102"/>
      <c r="AK17" s="102"/>
    </row>
    <row r="18" spans="1:37" ht="12.75" customHeight="1" x14ac:dyDescent="0.25">
      <c r="B18" s="136">
        <f>year</f>
        <v>0</v>
      </c>
      <c r="C18" s="593"/>
      <c r="D18" s="594"/>
      <c r="E18" s="594"/>
      <c r="F18" s="594"/>
      <c r="G18" s="594"/>
      <c r="H18" s="139">
        <f t="shared" ref="H18:H98" si="0">SUM(C18:G18)</f>
        <v>0</v>
      </c>
      <c r="I18" s="137"/>
      <c r="J18" s="138"/>
      <c r="K18" s="138"/>
      <c r="L18" s="138"/>
      <c r="M18" s="138"/>
      <c r="N18" s="139">
        <f t="shared" ref="N18:N98" si="1">SUM(I18:M18)</f>
        <v>0</v>
      </c>
      <c r="O18" s="62"/>
      <c r="R18" s="140">
        <f>C18*C$13+D18*D$13+E18*E$13+F18*F$13+G18*G$13</f>
        <v>0</v>
      </c>
      <c r="S18" s="141">
        <f t="shared" ref="S18:S98" si="2">I18*I$13+J18*J$13+K18*K$13+L18*L$13+M18*M$13</f>
        <v>0</v>
      </c>
      <c r="W18" s="734">
        <f>B18</f>
        <v>0</v>
      </c>
      <c r="X18" s="595">
        <f>C18*Activity!$E12</f>
        <v>0</v>
      </c>
      <c r="Y18" s="744">
        <f t="shared" ref="Y18:Y49" si="3">C18</f>
        <v>0</v>
      </c>
      <c r="Z18" s="595">
        <f>D18*Activity!$E12</f>
        <v>0</v>
      </c>
      <c r="AA18" s="744">
        <f>D18</f>
        <v>0</v>
      </c>
      <c r="AB18" s="595">
        <f>E18*Activity!$E12</f>
        <v>0</v>
      </c>
      <c r="AC18" s="744">
        <f>E18</f>
        <v>0</v>
      </c>
      <c r="AD18" s="595">
        <f>F18*Activity!E12</f>
        <v>0</v>
      </c>
      <c r="AE18" s="744">
        <f>F18</f>
        <v>0</v>
      </c>
      <c r="AF18" s="595">
        <f>G18*Activity!$E12</f>
        <v>0</v>
      </c>
      <c r="AG18" s="744">
        <f t="shared" ref="AG18:AG49" si="4">G18</f>
        <v>0</v>
      </c>
    </row>
    <row r="19" spans="1:37" ht="12.75" customHeight="1" x14ac:dyDescent="0.25">
      <c r="B19" s="142">
        <f t="shared" ref="B19:B98" si="5">B18+1</f>
        <v>1</v>
      </c>
      <c r="C19" s="593"/>
      <c r="D19" s="594"/>
      <c r="E19" s="594"/>
      <c r="F19" s="594"/>
      <c r="G19" s="594"/>
      <c r="H19" s="145">
        <f t="shared" si="0"/>
        <v>0</v>
      </c>
      <c r="I19" s="143"/>
      <c r="J19" s="144"/>
      <c r="K19" s="144"/>
      <c r="L19" s="144"/>
      <c r="M19" s="144"/>
      <c r="N19" s="145">
        <f t="shared" si="1"/>
        <v>0</v>
      </c>
      <c r="O19" s="34"/>
      <c r="R19" s="140">
        <f>C19*C$13+D19*D$13+E19*E$13+F19*F$13+G19*G$13</f>
        <v>0</v>
      </c>
      <c r="S19" s="141">
        <f t="shared" si="2"/>
        <v>0</v>
      </c>
      <c r="W19" s="734">
        <f t="shared" ref="W19:W82" si="6">B19</f>
        <v>1</v>
      </c>
      <c r="X19" s="595">
        <f>C19*Activity!$E13</f>
        <v>0</v>
      </c>
      <c r="Y19" s="744">
        <f t="shared" si="3"/>
        <v>0</v>
      </c>
      <c r="Z19" s="595">
        <f>D19*Activity!$E13</f>
        <v>0</v>
      </c>
      <c r="AA19" s="744">
        <f t="shared" ref="AA19:AA82" si="7">D19</f>
        <v>0</v>
      </c>
      <c r="AB19" s="595">
        <f>E19*Activity!$E13</f>
        <v>0</v>
      </c>
      <c r="AC19" s="744">
        <f t="shared" ref="AC19:AC82" si="8">E19</f>
        <v>0</v>
      </c>
      <c r="AD19" s="595">
        <f>F19*Activity!E13</f>
        <v>0</v>
      </c>
      <c r="AE19" s="744">
        <f t="shared" ref="AE19:AE82" si="9">F19</f>
        <v>0</v>
      </c>
      <c r="AF19" s="595">
        <f>G19*Activity!$E13</f>
        <v>0</v>
      </c>
      <c r="AG19" s="744">
        <f t="shared" si="4"/>
        <v>0</v>
      </c>
    </row>
    <row r="20" spans="1:37" ht="12.75" customHeight="1" x14ac:dyDescent="0.25">
      <c r="B20" s="142">
        <f t="shared" si="5"/>
        <v>2</v>
      </c>
      <c r="C20" s="593"/>
      <c r="D20" s="594"/>
      <c r="E20" s="594"/>
      <c r="F20" s="594"/>
      <c r="G20" s="594"/>
      <c r="H20" s="145">
        <f t="shared" si="0"/>
        <v>0</v>
      </c>
      <c r="I20" s="143"/>
      <c r="J20" s="144"/>
      <c r="K20" s="144"/>
      <c r="L20" s="144"/>
      <c r="M20" s="144"/>
      <c r="N20" s="145">
        <f t="shared" si="1"/>
        <v>0</v>
      </c>
      <c r="O20" s="34"/>
      <c r="R20" s="140">
        <f>C20*C$13+D20*D$13+E20*E$13+F20*F$13+G20*G$13</f>
        <v>0</v>
      </c>
      <c r="S20" s="141">
        <f t="shared" si="2"/>
        <v>0</v>
      </c>
      <c r="W20" s="734">
        <f t="shared" si="6"/>
        <v>2</v>
      </c>
      <c r="X20" s="595">
        <f>C20*Activity!$E14</f>
        <v>0</v>
      </c>
      <c r="Y20" s="744">
        <f t="shared" si="3"/>
        <v>0</v>
      </c>
      <c r="Z20" s="595">
        <f>D20*Activity!$E14</f>
        <v>0</v>
      </c>
      <c r="AA20" s="744">
        <f t="shared" si="7"/>
        <v>0</v>
      </c>
      <c r="AB20" s="595">
        <f>E20*Activity!$E14</f>
        <v>0</v>
      </c>
      <c r="AC20" s="744">
        <f t="shared" si="8"/>
        <v>0</v>
      </c>
      <c r="AD20" s="595">
        <f>F20*Activity!E14</f>
        <v>0</v>
      </c>
      <c r="AE20" s="744">
        <f t="shared" si="9"/>
        <v>0</v>
      </c>
      <c r="AF20" s="595">
        <f>G20*Activity!$E14</f>
        <v>0</v>
      </c>
      <c r="AG20" s="744">
        <f t="shared" si="4"/>
        <v>0</v>
      </c>
    </row>
    <row r="21" spans="1:37" ht="12.75" customHeight="1" x14ac:dyDescent="0.25">
      <c r="B21" s="142">
        <f t="shared" si="5"/>
        <v>3</v>
      </c>
      <c r="C21" s="593"/>
      <c r="D21" s="594"/>
      <c r="E21" s="594"/>
      <c r="F21" s="594"/>
      <c r="G21" s="594"/>
      <c r="H21" s="145">
        <f t="shared" si="0"/>
        <v>0</v>
      </c>
      <c r="I21" s="143"/>
      <c r="J21" s="144"/>
      <c r="K21" s="144"/>
      <c r="L21" s="144"/>
      <c r="M21" s="144"/>
      <c r="N21" s="145">
        <f t="shared" si="1"/>
        <v>0</v>
      </c>
      <c r="O21" s="34"/>
      <c r="R21" s="140">
        <f t="shared" ref="R21:R98" si="10">C21*C$13+D21*D$13+E21*E$13+F21*F$13+G21*G$13</f>
        <v>0</v>
      </c>
      <c r="S21" s="141">
        <f t="shared" si="2"/>
        <v>0</v>
      </c>
      <c r="W21" s="734">
        <f t="shared" si="6"/>
        <v>3</v>
      </c>
      <c r="X21" s="595">
        <f>C21*Activity!$E15</f>
        <v>0</v>
      </c>
      <c r="Y21" s="744">
        <f t="shared" si="3"/>
        <v>0</v>
      </c>
      <c r="Z21" s="595">
        <f>D21*Activity!$E15</f>
        <v>0</v>
      </c>
      <c r="AA21" s="744">
        <f t="shared" si="7"/>
        <v>0</v>
      </c>
      <c r="AB21" s="595">
        <f>E21*Activity!$E15</f>
        <v>0</v>
      </c>
      <c r="AC21" s="744">
        <f t="shared" si="8"/>
        <v>0</v>
      </c>
      <c r="AD21" s="595">
        <f>F21*Activity!E15</f>
        <v>0</v>
      </c>
      <c r="AE21" s="744">
        <f t="shared" si="9"/>
        <v>0</v>
      </c>
      <c r="AF21" s="595">
        <f>G21*Activity!$E15</f>
        <v>0</v>
      </c>
      <c r="AG21" s="744">
        <f t="shared" si="4"/>
        <v>0</v>
      </c>
    </row>
    <row r="22" spans="1:37" ht="12.75" customHeight="1" x14ac:dyDescent="0.25">
      <c r="B22" s="142">
        <f t="shared" si="5"/>
        <v>4</v>
      </c>
      <c r="C22" s="593"/>
      <c r="D22" s="594"/>
      <c r="E22" s="594"/>
      <c r="F22" s="594"/>
      <c r="G22" s="594"/>
      <c r="H22" s="145">
        <f t="shared" si="0"/>
        <v>0</v>
      </c>
      <c r="I22" s="143"/>
      <c r="J22" s="144"/>
      <c r="K22" s="144"/>
      <c r="L22" s="144"/>
      <c r="M22" s="144"/>
      <c r="N22" s="145">
        <f t="shared" si="1"/>
        <v>0</v>
      </c>
      <c r="O22" s="34"/>
      <c r="R22" s="140">
        <f t="shared" si="10"/>
        <v>0</v>
      </c>
      <c r="S22" s="141">
        <f t="shared" si="2"/>
        <v>0</v>
      </c>
      <c r="W22" s="734">
        <f t="shared" si="6"/>
        <v>4</v>
      </c>
      <c r="X22" s="595">
        <f>C22*Activity!$E16</f>
        <v>0</v>
      </c>
      <c r="Y22" s="744">
        <f t="shared" si="3"/>
        <v>0</v>
      </c>
      <c r="Z22" s="595">
        <f>D22*Activity!$E16</f>
        <v>0</v>
      </c>
      <c r="AA22" s="744">
        <f t="shared" si="7"/>
        <v>0</v>
      </c>
      <c r="AB22" s="595">
        <f>E22*Activity!$E16</f>
        <v>0</v>
      </c>
      <c r="AC22" s="744">
        <f t="shared" si="8"/>
        <v>0</v>
      </c>
      <c r="AD22" s="595">
        <f>F22*Activity!E16</f>
        <v>0</v>
      </c>
      <c r="AE22" s="744">
        <f t="shared" si="9"/>
        <v>0</v>
      </c>
      <c r="AF22" s="595">
        <f>G22*Activity!$E16</f>
        <v>0</v>
      </c>
      <c r="AG22" s="744">
        <f t="shared" si="4"/>
        <v>0</v>
      </c>
    </row>
    <row r="23" spans="1:37" ht="12.75" customHeight="1" x14ac:dyDescent="0.25">
      <c r="B23" s="142">
        <f t="shared" si="5"/>
        <v>5</v>
      </c>
      <c r="C23" s="593"/>
      <c r="D23" s="594"/>
      <c r="E23" s="594"/>
      <c r="F23" s="594"/>
      <c r="G23" s="594"/>
      <c r="H23" s="145">
        <f t="shared" si="0"/>
        <v>0</v>
      </c>
      <c r="I23" s="143"/>
      <c r="J23" s="144"/>
      <c r="K23" s="144"/>
      <c r="L23" s="144"/>
      <c r="M23" s="144"/>
      <c r="N23" s="145">
        <f t="shared" si="1"/>
        <v>0</v>
      </c>
      <c r="O23" s="34"/>
      <c r="R23" s="140">
        <f t="shared" si="10"/>
        <v>0</v>
      </c>
      <c r="S23" s="141">
        <f t="shared" si="2"/>
        <v>0</v>
      </c>
      <c r="W23" s="734">
        <f t="shared" si="6"/>
        <v>5</v>
      </c>
      <c r="X23" s="595">
        <f>C23*Activity!$E17</f>
        <v>0</v>
      </c>
      <c r="Y23" s="744">
        <f t="shared" si="3"/>
        <v>0</v>
      </c>
      <c r="Z23" s="595">
        <f>D23*Activity!$E17</f>
        <v>0</v>
      </c>
      <c r="AA23" s="744">
        <f t="shared" si="7"/>
        <v>0</v>
      </c>
      <c r="AB23" s="595">
        <f>E23*Activity!$E17</f>
        <v>0</v>
      </c>
      <c r="AC23" s="744">
        <f t="shared" si="8"/>
        <v>0</v>
      </c>
      <c r="AD23" s="595">
        <f>F23*Activity!E17</f>
        <v>0</v>
      </c>
      <c r="AE23" s="744">
        <f t="shared" si="9"/>
        <v>0</v>
      </c>
      <c r="AF23" s="595">
        <f>G23*Activity!$E17</f>
        <v>0</v>
      </c>
      <c r="AG23" s="744">
        <f t="shared" si="4"/>
        <v>0</v>
      </c>
    </row>
    <row r="24" spans="1:37" ht="12.75" customHeight="1" x14ac:dyDescent="0.25">
      <c r="B24" s="142">
        <f t="shared" si="5"/>
        <v>6</v>
      </c>
      <c r="C24" s="593"/>
      <c r="D24" s="594"/>
      <c r="E24" s="594"/>
      <c r="F24" s="594"/>
      <c r="G24" s="594"/>
      <c r="H24" s="145">
        <f t="shared" si="0"/>
        <v>0</v>
      </c>
      <c r="I24" s="143"/>
      <c r="J24" s="144"/>
      <c r="K24" s="144"/>
      <c r="L24" s="144"/>
      <c r="M24" s="144"/>
      <c r="N24" s="145">
        <f t="shared" si="1"/>
        <v>0</v>
      </c>
      <c r="O24" s="34"/>
      <c r="R24" s="140">
        <f t="shared" si="10"/>
        <v>0</v>
      </c>
      <c r="S24" s="141">
        <f t="shared" si="2"/>
        <v>0</v>
      </c>
      <c r="W24" s="734">
        <f t="shared" si="6"/>
        <v>6</v>
      </c>
      <c r="X24" s="595">
        <f>C24*Activity!$E18</f>
        <v>0</v>
      </c>
      <c r="Y24" s="744">
        <f t="shared" si="3"/>
        <v>0</v>
      </c>
      <c r="Z24" s="595">
        <f>D24*Activity!$E18</f>
        <v>0</v>
      </c>
      <c r="AA24" s="744">
        <f t="shared" si="7"/>
        <v>0</v>
      </c>
      <c r="AB24" s="595">
        <f>E24*Activity!$E18</f>
        <v>0</v>
      </c>
      <c r="AC24" s="744">
        <f t="shared" si="8"/>
        <v>0</v>
      </c>
      <c r="AD24" s="595">
        <f>F24*Activity!E18</f>
        <v>0</v>
      </c>
      <c r="AE24" s="744">
        <f t="shared" si="9"/>
        <v>0</v>
      </c>
      <c r="AF24" s="595">
        <f>G24*Activity!$E18</f>
        <v>0</v>
      </c>
      <c r="AG24" s="744">
        <f t="shared" si="4"/>
        <v>0</v>
      </c>
    </row>
    <row r="25" spans="1:37" ht="12.75" customHeight="1" x14ac:dyDescent="0.25">
      <c r="B25" s="142">
        <f t="shared" si="5"/>
        <v>7</v>
      </c>
      <c r="C25" s="593"/>
      <c r="D25" s="594"/>
      <c r="E25" s="594"/>
      <c r="F25" s="594"/>
      <c r="G25" s="594"/>
      <c r="H25" s="145">
        <f t="shared" si="0"/>
        <v>0</v>
      </c>
      <c r="I25" s="143"/>
      <c r="J25" s="144"/>
      <c r="K25" s="144"/>
      <c r="L25" s="144"/>
      <c r="M25" s="144"/>
      <c r="N25" s="145">
        <f t="shared" si="1"/>
        <v>0</v>
      </c>
      <c r="O25" s="34"/>
      <c r="R25" s="140">
        <f t="shared" si="10"/>
        <v>0</v>
      </c>
      <c r="S25" s="141">
        <f t="shared" si="2"/>
        <v>0</v>
      </c>
      <c r="W25" s="734">
        <f t="shared" si="6"/>
        <v>7</v>
      </c>
      <c r="X25" s="595">
        <f>C25*Activity!$E19</f>
        <v>0</v>
      </c>
      <c r="Y25" s="744">
        <f t="shared" si="3"/>
        <v>0</v>
      </c>
      <c r="Z25" s="595">
        <f>D25*Activity!$E19</f>
        <v>0</v>
      </c>
      <c r="AA25" s="744">
        <f t="shared" si="7"/>
        <v>0</v>
      </c>
      <c r="AB25" s="595">
        <f>E25*Activity!$E19</f>
        <v>0</v>
      </c>
      <c r="AC25" s="744">
        <f t="shared" si="8"/>
        <v>0</v>
      </c>
      <c r="AD25" s="595">
        <f>F25*Activity!E19</f>
        <v>0</v>
      </c>
      <c r="AE25" s="744">
        <f t="shared" si="9"/>
        <v>0</v>
      </c>
      <c r="AF25" s="595">
        <f>G25*Activity!$E19</f>
        <v>0</v>
      </c>
      <c r="AG25" s="744">
        <f t="shared" si="4"/>
        <v>0</v>
      </c>
    </row>
    <row r="26" spans="1:37" ht="12.75" customHeight="1" x14ac:dyDescent="0.25">
      <c r="B26" s="142">
        <f t="shared" si="5"/>
        <v>8</v>
      </c>
      <c r="C26" s="593"/>
      <c r="D26" s="594"/>
      <c r="E26" s="594"/>
      <c r="F26" s="594"/>
      <c r="G26" s="594"/>
      <c r="H26" s="145">
        <f t="shared" si="0"/>
        <v>0</v>
      </c>
      <c r="I26" s="143"/>
      <c r="J26" s="144"/>
      <c r="K26" s="144"/>
      <c r="L26" s="144"/>
      <c r="M26" s="144"/>
      <c r="N26" s="145">
        <f t="shared" si="1"/>
        <v>0</v>
      </c>
      <c r="O26" s="34"/>
      <c r="R26" s="140">
        <f t="shared" si="10"/>
        <v>0</v>
      </c>
      <c r="S26" s="141">
        <f t="shared" si="2"/>
        <v>0</v>
      </c>
      <c r="W26" s="734">
        <f t="shared" si="6"/>
        <v>8</v>
      </c>
      <c r="X26" s="595">
        <f>C26*Activity!$E20</f>
        <v>0</v>
      </c>
      <c r="Y26" s="744">
        <f t="shared" si="3"/>
        <v>0</v>
      </c>
      <c r="Z26" s="595">
        <f>D26*Activity!$E20</f>
        <v>0</v>
      </c>
      <c r="AA26" s="744">
        <f t="shared" si="7"/>
        <v>0</v>
      </c>
      <c r="AB26" s="595">
        <f>E26*Activity!$E20</f>
        <v>0</v>
      </c>
      <c r="AC26" s="744">
        <f t="shared" si="8"/>
        <v>0</v>
      </c>
      <c r="AD26" s="595">
        <f>F26*Activity!E20</f>
        <v>0</v>
      </c>
      <c r="AE26" s="744">
        <f t="shared" si="9"/>
        <v>0</v>
      </c>
      <c r="AF26" s="595">
        <f>G26*Activity!$E20</f>
        <v>0</v>
      </c>
      <c r="AG26" s="744">
        <f t="shared" si="4"/>
        <v>0</v>
      </c>
    </row>
    <row r="27" spans="1:37" ht="12.75" customHeight="1" x14ac:dyDescent="0.25">
      <c r="B27" s="142">
        <f t="shared" si="5"/>
        <v>9</v>
      </c>
      <c r="C27" s="593"/>
      <c r="D27" s="594"/>
      <c r="E27" s="594"/>
      <c r="F27" s="594"/>
      <c r="G27" s="594"/>
      <c r="H27" s="145">
        <f t="shared" si="0"/>
        <v>0</v>
      </c>
      <c r="I27" s="143"/>
      <c r="J27" s="144"/>
      <c r="K27" s="144"/>
      <c r="L27" s="144"/>
      <c r="M27" s="144"/>
      <c r="N27" s="145">
        <f t="shared" si="1"/>
        <v>0</v>
      </c>
      <c r="O27" s="34"/>
      <c r="R27" s="140">
        <f t="shared" si="10"/>
        <v>0</v>
      </c>
      <c r="S27" s="141">
        <f t="shared" si="2"/>
        <v>0</v>
      </c>
      <c r="W27" s="734">
        <f t="shared" si="6"/>
        <v>9</v>
      </c>
      <c r="X27" s="595">
        <f>C27*Activity!$E21</f>
        <v>0</v>
      </c>
      <c r="Y27" s="744">
        <f t="shared" si="3"/>
        <v>0</v>
      </c>
      <c r="Z27" s="595">
        <f>D27*Activity!$E21</f>
        <v>0</v>
      </c>
      <c r="AA27" s="744">
        <f t="shared" si="7"/>
        <v>0</v>
      </c>
      <c r="AB27" s="595">
        <f>E27*Activity!$E21</f>
        <v>0</v>
      </c>
      <c r="AC27" s="744">
        <f t="shared" si="8"/>
        <v>0</v>
      </c>
      <c r="AD27" s="595">
        <f>F27*Activity!E21</f>
        <v>0</v>
      </c>
      <c r="AE27" s="744">
        <f t="shared" si="9"/>
        <v>0</v>
      </c>
      <c r="AF27" s="595">
        <f>G27*Activity!$E21</f>
        <v>0</v>
      </c>
      <c r="AG27" s="744">
        <f t="shared" si="4"/>
        <v>0</v>
      </c>
    </row>
    <row r="28" spans="1:37" ht="12.75" customHeight="1" x14ac:dyDescent="0.25">
      <c r="B28" s="142">
        <f t="shared" si="5"/>
        <v>10</v>
      </c>
      <c r="C28" s="593"/>
      <c r="D28" s="594"/>
      <c r="E28" s="594"/>
      <c r="F28" s="594"/>
      <c r="G28" s="594"/>
      <c r="H28" s="145">
        <f t="shared" si="0"/>
        <v>0</v>
      </c>
      <c r="I28" s="143"/>
      <c r="J28" s="144"/>
      <c r="K28" s="144"/>
      <c r="L28" s="144"/>
      <c r="M28" s="144"/>
      <c r="N28" s="145">
        <f t="shared" si="1"/>
        <v>0</v>
      </c>
      <c r="O28" s="34"/>
      <c r="R28" s="140">
        <f t="shared" si="10"/>
        <v>0</v>
      </c>
      <c r="S28" s="141">
        <f t="shared" si="2"/>
        <v>0</v>
      </c>
      <c r="W28" s="734">
        <f t="shared" si="6"/>
        <v>10</v>
      </c>
      <c r="X28" s="595">
        <f>C28*Activity!$E22</f>
        <v>0</v>
      </c>
      <c r="Y28" s="744">
        <f t="shared" si="3"/>
        <v>0</v>
      </c>
      <c r="Z28" s="595">
        <f>D28*Activity!$E22</f>
        <v>0</v>
      </c>
      <c r="AA28" s="744">
        <f t="shared" si="7"/>
        <v>0</v>
      </c>
      <c r="AB28" s="595">
        <f>E28*Activity!$E22</f>
        <v>0</v>
      </c>
      <c r="AC28" s="744">
        <f t="shared" si="8"/>
        <v>0</v>
      </c>
      <c r="AD28" s="595">
        <f>F28*Activity!E22</f>
        <v>0</v>
      </c>
      <c r="AE28" s="744">
        <f t="shared" si="9"/>
        <v>0</v>
      </c>
      <c r="AF28" s="595">
        <f>G28*Activity!$E22</f>
        <v>0</v>
      </c>
      <c r="AG28" s="744">
        <f t="shared" si="4"/>
        <v>0</v>
      </c>
    </row>
    <row r="29" spans="1:37" ht="12.75" customHeight="1" x14ac:dyDescent="0.25">
      <c r="B29" s="142">
        <f t="shared" si="5"/>
        <v>11</v>
      </c>
      <c r="C29" s="593"/>
      <c r="D29" s="594"/>
      <c r="E29" s="594"/>
      <c r="F29" s="594"/>
      <c r="G29" s="594"/>
      <c r="H29" s="145">
        <f t="shared" si="0"/>
        <v>0</v>
      </c>
      <c r="I29" s="143"/>
      <c r="J29" s="144"/>
      <c r="K29" s="144"/>
      <c r="L29" s="144"/>
      <c r="M29" s="144"/>
      <c r="N29" s="145">
        <f t="shared" si="1"/>
        <v>0</v>
      </c>
      <c r="O29" s="34"/>
      <c r="R29" s="140">
        <f t="shared" si="10"/>
        <v>0</v>
      </c>
      <c r="S29" s="141">
        <f t="shared" si="2"/>
        <v>0</v>
      </c>
      <c r="W29" s="734">
        <f t="shared" si="6"/>
        <v>11</v>
      </c>
      <c r="X29" s="595">
        <f>C29*Activity!$E23</f>
        <v>0</v>
      </c>
      <c r="Y29" s="744">
        <f t="shared" si="3"/>
        <v>0</v>
      </c>
      <c r="Z29" s="595">
        <f>D29*Activity!$E23</f>
        <v>0</v>
      </c>
      <c r="AA29" s="744">
        <f t="shared" si="7"/>
        <v>0</v>
      </c>
      <c r="AB29" s="595">
        <f>E29*Activity!$E23</f>
        <v>0</v>
      </c>
      <c r="AC29" s="744">
        <f t="shared" si="8"/>
        <v>0</v>
      </c>
      <c r="AD29" s="595">
        <f>F29*Activity!E23</f>
        <v>0</v>
      </c>
      <c r="AE29" s="744">
        <f t="shared" si="9"/>
        <v>0</v>
      </c>
      <c r="AF29" s="595">
        <f>G29*Activity!$E23</f>
        <v>0</v>
      </c>
      <c r="AG29" s="744">
        <f t="shared" si="4"/>
        <v>0</v>
      </c>
    </row>
    <row r="30" spans="1:37" ht="12.75" customHeight="1" x14ac:dyDescent="0.25">
      <c r="B30" s="142">
        <f t="shared" si="5"/>
        <v>12</v>
      </c>
      <c r="C30" s="593"/>
      <c r="D30" s="594"/>
      <c r="E30" s="594"/>
      <c r="F30" s="594"/>
      <c r="G30" s="594"/>
      <c r="H30" s="145">
        <f t="shared" si="0"/>
        <v>0</v>
      </c>
      <c r="I30" s="143"/>
      <c r="J30" s="144"/>
      <c r="K30" s="144"/>
      <c r="L30" s="144"/>
      <c r="M30" s="144"/>
      <c r="N30" s="145">
        <f t="shared" si="1"/>
        <v>0</v>
      </c>
      <c r="O30" s="34"/>
      <c r="R30" s="140">
        <f t="shared" si="10"/>
        <v>0</v>
      </c>
      <c r="S30" s="141">
        <f t="shared" si="2"/>
        <v>0</v>
      </c>
      <c r="W30" s="734">
        <f t="shared" si="6"/>
        <v>12</v>
      </c>
      <c r="X30" s="595">
        <f>C30*Activity!$E24</f>
        <v>0</v>
      </c>
      <c r="Y30" s="744">
        <f t="shared" si="3"/>
        <v>0</v>
      </c>
      <c r="Z30" s="595">
        <f>D30*Activity!$E24</f>
        <v>0</v>
      </c>
      <c r="AA30" s="744">
        <f t="shared" si="7"/>
        <v>0</v>
      </c>
      <c r="AB30" s="595">
        <f>E30*Activity!$E24</f>
        <v>0</v>
      </c>
      <c r="AC30" s="744">
        <f t="shared" si="8"/>
        <v>0</v>
      </c>
      <c r="AD30" s="595">
        <f>F30*Activity!E24</f>
        <v>0</v>
      </c>
      <c r="AE30" s="744">
        <f t="shared" si="9"/>
        <v>0</v>
      </c>
      <c r="AF30" s="595">
        <f>G30*Activity!$E24</f>
        <v>0</v>
      </c>
      <c r="AG30" s="744">
        <f t="shared" si="4"/>
        <v>0</v>
      </c>
    </row>
    <row r="31" spans="1:37" ht="12.75" customHeight="1" x14ac:dyDescent="0.25">
      <c r="B31" s="142">
        <f t="shared" si="5"/>
        <v>13</v>
      </c>
      <c r="C31" s="593"/>
      <c r="D31" s="594"/>
      <c r="E31" s="594"/>
      <c r="F31" s="594"/>
      <c r="G31" s="594"/>
      <c r="H31" s="145">
        <f t="shared" si="0"/>
        <v>0</v>
      </c>
      <c r="I31" s="143"/>
      <c r="J31" s="144"/>
      <c r="K31" s="144"/>
      <c r="L31" s="144"/>
      <c r="M31" s="144"/>
      <c r="N31" s="145">
        <f t="shared" si="1"/>
        <v>0</v>
      </c>
      <c r="O31" s="34"/>
      <c r="R31" s="140">
        <f t="shared" si="10"/>
        <v>0</v>
      </c>
      <c r="S31" s="141">
        <f t="shared" si="2"/>
        <v>0</v>
      </c>
      <c r="W31" s="734">
        <f t="shared" si="6"/>
        <v>13</v>
      </c>
      <c r="X31" s="595">
        <f>C31*Activity!$E25</f>
        <v>0</v>
      </c>
      <c r="Y31" s="744">
        <f t="shared" si="3"/>
        <v>0</v>
      </c>
      <c r="Z31" s="595">
        <f>D31*Activity!$E25</f>
        <v>0</v>
      </c>
      <c r="AA31" s="744">
        <f t="shared" si="7"/>
        <v>0</v>
      </c>
      <c r="AB31" s="595">
        <f>E31*Activity!$E25</f>
        <v>0</v>
      </c>
      <c r="AC31" s="744">
        <f t="shared" si="8"/>
        <v>0</v>
      </c>
      <c r="AD31" s="595">
        <f>F31*Activity!E25</f>
        <v>0</v>
      </c>
      <c r="AE31" s="744">
        <f t="shared" si="9"/>
        <v>0</v>
      </c>
      <c r="AF31" s="595">
        <f>G31*Activity!$E25</f>
        <v>0</v>
      </c>
      <c r="AG31" s="744">
        <f t="shared" si="4"/>
        <v>0</v>
      </c>
    </row>
    <row r="32" spans="1:37" ht="12.75" customHeight="1" x14ac:dyDescent="0.25">
      <c r="B32" s="142">
        <f t="shared" si="5"/>
        <v>14</v>
      </c>
      <c r="C32" s="593"/>
      <c r="D32" s="594"/>
      <c r="E32" s="594"/>
      <c r="F32" s="594"/>
      <c r="G32" s="594"/>
      <c r="H32" s="145">
        <f t="shared" si="0"/>
        <v>0</v>
      </c>
      <c r="I32" s="143"/>
      <c r="J32" s="144"/>
      <c r="K32" s="144"/>
      <c r="L32" s="144"/>
      <c r="M32" s="144"/>
      <c r="N32" s="145">
        <f t="shared" si="1"/>
        <v>0</v>
      </c>
      <c r="O32" s="34"/>
      <c r="R32" s="140">
        <f t="shared" si="10"/>
        <v>0</v>
      </c>
      <c r="S32" s="141">
        <f t="shared" si="2"/>
        <v>0</v>
      </c>
      <c r="W32" s="734">
        <f t="shared" si="6"/>
        <v>14</v>
      </c>
      <c r="X32" s="595">
        <f>C32*Activity!$E26</f>
        <v>0</v>
      </c>
      <c r="Y32" s="744">
        <f t="shared" si="3"/>
        <v>0</v>
      </c>
      <c r="Z32" s="595">
        <f>D32*Activity!$E26</f>
        <v>0</v>
      </c>
      <c r="AA32" s="744">
        <f t="shared" si="7"/>
        <v>0</v>
      </c>
      <c r="AB32" s="595">
        <f>E32*Activity!$E26</f>
        <v>0</v>
      </c>
      <c r="AC32" s="744">
        <f t="shared" si="8"/>
        <v>0</v>
      </c>
      <c r="AD32" s="595">
        <f>F32*Activity!E26</f>
        <v>0</v>
      </c>
      <c r="AE32" s="744">
        <f t="shared" si="9"/>
        <v>0</v>
      </c>
      <c r="AF32" s="595">
        <f>G32*Activity!$E26</f>
        <v>0</v>
      </c>
      <c r="AG32" s="744">
        <f t="shared" si="4"/>
        <v>0</v>
      </c>
    </row>
    <row r="33" spans="2:33" ht="12.75" customHeight="1" x14ac:dyDescent="0.25">
      <c r="B33" s="142">
        <f t="shared" si="5"/>
        <v>15</v>
      </c>
      <c r="C33" s="593"/>
      <c r="D33" s="594"/>
      <c r="E33" s="594"/>
      <c r="F33" s="594"/>
      <c r="G33" s="594"/>
      <c r="H33" s="145">
        <f t="shared" si="0"/>
        <v>0</v>
      </c>
      <c r="I33" s="143"/>
      <c r="J33" s="144"/>
      <c r="K33" s="144"/>
      <c r="L33" s="144"/>
      <c r="M33" s="144"/>
      <c r="N33" s="145">
        <f t="shared" si="1"/>
        <v>0</v>
      </c>
      <c r="O33" s="34"/>
      <c r="R33" s="140">
        <f t="shared" si="10"/>
        <v>0</v>
      </c>
      <c r="S33" s="141">
        <f t="shared" si="2"/>
        <v>0</v>
      </c>
      <c r="W33" s="734">
        <f t="shared" si="6"/>
        <v>15</v>
      </c>
      <c r="X33" s="595">
        <f>C33*Activity!$E27</f>
        <v>0</v>
      </c>
      <c r="Y33" s="744">
        <f t="shared" si="3"/>
        <v>0</v>
      </c>
      <c r="Z33" s="595">
        <f>D33*Activity!$E27</f>
        <v>0</v>
      </c>
      <c r="AA33" s="744">
        <f t="shared" si="7"/>
        <v>0</v>
      </c>
      <c r="AB33" s="595">
        <f>E33*Activity!$E27</f>
        <v>0</v>
      </c>
      <c r="AC33" s="744">
        <f t="shared" si="8"/>
        <v>0</v>
      </c>
      <c r="AD33" s="595">
        <f>F33*Activity!E27</f>
        <v>0</v>
      </c>
      <c r="AE33" s="744">
        <f t="shared" si="9"/>
        <v>0</v>
      </c>
      <c r="AF33" s="595">
        <f>G33*Activity!$E27</f>
        <v>0</v>
      </c>
      <c r="AG33" s="744">
        <f t="shared" si="4"/>
        <v>0</v>
      </c>
    </row>
    <row r="34" spans="2:33" ht="12.75" customHeight="1" x14ac:dyDescent="0.25">
      <c r="B34" s="142">
        <f t="shared" si="5"/>
        <v>16</v>
      </c>
      <c r="C34" s="593"/>
      <c r="D34" s="594"/>
      <c r="E34" s="594"/>
      <c r="F34" s="594"/>
      <c r="G34" s="594"/>
      <c r="H34" s="145">
        <f t="shared" si="0"/>
        <v>0</v>
      </c>
      <c r="I34" s="143"/>
      <c r="J34" s="144"/>
      <c r="K34" s="144"/>
      <c r="L34" s="144"/>
      <c r="M34" s="144"/>
      <c r="N34" s="145">
        <f t="shared" si="1"/>
        <v>0</v>
      </c>
      <c r="O34" s="34"/>
      <c r="R34" s="140">
        <f t="shared" si="10"/>
        <v>0</v>
      </c>
      <c r="S34" s="141">
        <f t="shared" si="2"/>
        <v>0</v>
      </c>
      <c r="W34" s="734">
        <f t="shared" si="6"/>
        <v>16</v>
      </c>
      <c r="X34" s="595">
        <f>C34*Activity!$E28</f>
        <v>0</v>
      </c>
      <c r="Y34" s="744">
        <f t="shared" si="3"/>
        <v>0</v>
      </c>
      <c r="Z34" s="595">
        <f>D34*Activity!$E28</f>
        <v>0</v>
      </c>
      <c r="AA34" s="744">
        <f t="shared" si="7"/>
        <v>0</v>
      </c>
      <c r="AB34" s="595">
        <f>E34*Activity!$E28</f>
        <v>0</v>
      </c>
      <c r="AC34" s="744">
        <f t="shared" si="8"/>
        <v>0</v>
      </c>
      <c r="AD34" s="595">
        <f>F34*Activity!E28</f>
        <v>0</v>
      </c>
      <c r="AE34" s="744">
        <f t="shared" si="9"/>
        <v>0</v>
      </c>
      <c r="AF34" s="595">
        <f>G34*Activity!$E28</f>
        <v>0</v>
      </c>
      <c r="AG34" s="744">
        <f t="shared" si="4"/>
        <v>0</v>
      </c>
    </row>
    <row r="35" spans="2:33" ht="12.75" customHeight="1" x14ac:dyDescent="0.25">
      <c r="B35" s="142">
        <f t="shared" si="5"/>
        <v>17</v>
      </c>
      <c r="C35" s="593"/>
      <c r="D35" s="594"/>
      <c r="E35" s="594"/>
      <c r="F35" s="594"/>
      <c r="G35" s="594"/>
      <c r="H35" s="145">
        <f t="shared" si="0"/>
        <v>0</v>
      </c>
      <c r="I35" s="143"/>
      <c r="J35" s="144"/>
      <c r="K35" s="144"/>
      <c r="L35" s="144"/>
      <c r="M35" s="144"/>
      <c r="N35" s="145">
        <f t="shared" si="1"/>
        <v>0</v>
      </c>
      <c r="O35" s="34"/>
      <c r="R35" s="140">
        <f t="shared" si="10"/>
        <v>0</v>
      </c>
      <c r="S35" s="141">
        <f t="shared" si="2"/>
        <v>0</v>
      </c>
      <c r="W35" s="734">
        <f t="shared" si="6"/>
        <v>17</v>
      </c>
      <c r="X35" s="595">
        <f>C35*Activity!$E29</f>
        <v>0</v>
      </c>
      <c r="Y35" s="744">
        <f t="shared" si="3"/>
        <v>0</v>
      </c>
      <c r="Z35" s="595">
        <f>D35*Activity!$E29</f>
        <v>0</v>
      </c>
      <c r="AA35" s="744">
        <f t="shared" si="7"/>
        <v>0</v>
      </c>
      <c r="AB35" s="595">
        <f>E35*Activity!$E29</f>
        <v>0</v>
      </c>
      <c r="AC35" s="744">
        <f t="shared" si="8"/>
        <v>0</v>
      </c>
      <c r="AD35" s="595">
        <f>F35*Activity!E29</f>
        <v>0</v>
      </c>
      <c r="AE35" s="744">
        <f t="shared" si="9"/>
        <v>0</v>
      </c>
      <c r="AF35" s="595">
        <f>G35*Activity!$E29</f>
        <v>0</v>
      </c>
      <c r="AG35" s="744">
        <f t="shared" si="4"/>
        <v>0</v>
      </c>
    </row>
    <row r="36" spans="2:33" ht="12.75" customHeight="1" x14ac:dyDescent="0.25">
      <c r="B36" s="142">
        <f t="shared" si="5"/>
        <v>18</v>
      </c>
      <c r="C36" s="593"/>
      <c r="D36" s="594"/>
      <c r="E36" s="594"/>
      <c r="F36" s="594"/>
      <c r="G36" s="594"/>
      <c r="H36" s="145">
        <f t="shared" si="0"/>
        <v>0</v>
      </c>
      <c r="I36" s="143"/>
      <c r="J36" s="144"/>
      <c r="K36" s="144"/>
      <c r="L36" s="144"/>
      <c r="M36" s="144"/>
      <c r="N36" s="145">
        <f t="shared" si="1"/>
        <v>0</v>
      </c>
      <c r="O36" s="34"/>
      <c r="R36" s="140">
        <f t="shared" si="10"/>
        <v>0</v>
      </c>
      <c r="S36" s="141">
        <f t="shared" si="2"/>
        <v>0</v>
      </c>
      <c r="W36" s="734">
        <f t="shared" si="6"/>
        <v>18</v>
      </c>
      <c r="X36" s="595">
        <f>C36*Activity!$E30</f>
        <v>0</v>
      </c>
      <c r="Y36" s="744">
        <f t="shared" si="3"/>
        <v>0</v>
      </c>
      <c r="Z36" s="595">
        <f>D36*Activity!$E30</f>
        <v>0</v>
      </c>
      <c r="AA36" s="744">
        <f t="shared" si="7"/>
        <v>0</v>
      </c>
      <c r="AB36" s="595">
        <f>E36*Activity!$E30</f>
        <v>0</v>
      </c>
      <c r="AC36" s="744">
        <f t="shared" si="8"/>
        <v>0</v>
      </c>
      <c r="AD36" s="595">
        <f>F36*Activity!E30</f>
        <v>0</v>
      </c>
      <c r="AE36" s="744">
        <f t="shared" si="9"/>
        <v>0</v>
      </c>
      <c r="AF36" s="595">
        <f>G36*Activity!$E30</f>
        <v>0</v>
      </c>
      <c r="AG36" s="744">
        <f t="shared" si="4"/>
        <v>0</v>
      </c>
    </row>
    <row r="37" spans="2:33" ht="12.75" customHeight="1" x14ac:dyDescent="0.25">
      <c r="B37" s="142">
        <f t="shared" si="5"/>
        <v>19</v>
      </c>
      <c r="C37" s="593"/>
      <c r="D37" s="594"/>
      <c r="E37" s="594"/>
      <c r="F37" s="594"/>
      <c r="G37" s="594"/>
      <c r="H37" s="145">
        <f t="shared" si="0"/>
        <v>0</v>
      </c>
      <c r="I37" s="143"/>
      <c r="J37" s="144"/>
      <c r="K37" s="144"/>
      <c r="L37" s="144"/>
      <c r="M37" s="144"/>
      <c r="N37" s="145">
        <f t="shared" si="1"/>
        <v>0</v>
      </c>
      <c r="O37" s="34"/>
      <c r="R37" s="140">
        <f t="shared" si="10"/>
        <v>0</v>
      </c>
      <c r="S37" s="141">
        <f t="shared" si="2"/>
        <v>0</v>
      </c>
      <c r="W37" s="734">
        <f t="shared" si="6"/>
        <v>19</v>
      </c>
      <c r="X37" s="595">
        <f>C37*Activity!$E31</f>
        <v>0</v>
      </c>
      <c r="Y37" s="744">
        <f t="shared" si="3"/>
        <v>0</v>
      </c>
      <c r="Z37" s="595">
        <f>D37*Activity!$E31</f>
        <v>0</v>
      </c>
      <c r="AA37" s="744">
        <f t="shared" si="7"/>
        <v>0</v>
      </c>
      <c r="AB37" s="595">
        <f>E37*Activity!$E31</f>
        <v>0</v>
      </c>
      <c r="AC37" s="744">
        <f t="shared" si="8"/>
        <v>0</v>
      </c>
      <c r="AD37" s="595">
        <f>F37*Activity!E31</f>
        <v>0</v>
      </c>
      <c r="AE37" s="744">
        <f t="shared" si="9"/>
        <v>0</v>
      </c>
      <c r="AF37" s="595">
        <f>G37*Activity!$E31</f>
        <v>0</v>
      </c>
      <c r="AG37" s="744">
        <f t="shared" si="4"/>
        <v>0</v>
      </c>
    </row>
    <row r="38" spans="2:33" ht="12.75" customHeight="1" x14ac:dyDescent="0.25">
      <c r="B38" s="142">
        <f t="shared" si="5"/>
        <v>20</v>
      </c>
      <c r="C38" s="593"/>
      <c r="D38" s="594"/>
      <c r="E38" s="594"/>
      <c r="F38" s="594"/>
      <c r="G38" s="594"/>
      <c r="H38" s="145">
        <f t="shared" si="0"/>
        <v>0</v>
      </c>
      <c r="I38" s="143"/>
      <c r="J38" s="144"/>
      <c r="K38" s="144"/>
      <c r="L38" s="144"/>
      <c r="M38" s="144"/>
      <c r="N38" s="145">
        <f t="shared" si="1"/>
        <v>0</v>
      </c>
      <c r="O38" s="34"/>
      <c r="R38" s="140">
        <f t="shared" si="10"/>
        <v>0</v>
      </c>
      <c r="S38" s="141">
        <f t="shared" si="2"/>
        <v>0</v>
      </c>
      <c r="W38" s="734">
        <f t="shared" si="6"/>
        <v>20</v>
      </c>
      <c r="X38" s="595">
        <f>C38*Activity!$E32</f>
        <v>0</v>
      </c>
      <c r="Y38" s="744">
        <f t="shared" si="3"/>
        <v>0</v>
      </c>
      <c r="Z38" s="595">
        <f>D38*Activity!$E32</f>
        <v>0</v>
      </c>
      <c r="AA38" s="744">
        <f t="shared" si="7"/>
        <v>0</v>
      </c>
      <c r="AB38" s="595">
        <f>E38*Activity!$E32</f>
        <v>0</v>
      </c>
      <c r="AC38" s="744">
        <f t="shared" si="8"/>
        <v>0</v>
      </c>
      <c r="AD38" s="595">
        <f>F38*Activity!E32</f>
        <v>0</v>
      </c>
      <c r="AE38" s="744">
        <f t="shared" si="9"/>
        <v>0</v>
      </c>
      <c r="AF38" s="595">
        <f>G38*Activity!$E32</f>
        <v>0</v>
      </c>
      <c r="AG38" s="744">
        <f t="shared" si="4"/>
        <v>0</v>
      </c>
    </row>
    <row r="39" spans="2:33" ht="12.75" customHeight="1" x14ac:dyDescent="0.25">
      <c r="B39" s="142">
        <f t="shared" si="5"/>
        <v>21</v>
      </c>
      <c r="C39" s="593"/>
      <c r="D39" s="594"/>
      <c r="E39" s="594"/>
      <c r="F39" s="594"/>
      <c r="G39" s="594"/>
      <c r="H39" s="145">
        <f t="shared" si="0"/>
        <v>0</v>
      </c>
      <c r="I39" s="143"/>
      <c r="J39" s="144"/>
      <c r="K39" s="144"/>
      <c r="L39" s="144"/>
      <c r="M39" s="144"/>
      <c r="N39" s="145">
        <f t="shared" si="1"/>
        <v>0</v>
      </c>
      <c r="O39" s="34"/>
      <c r="R39" s="140">
        <f t="shared" si="10"/>
        <v>0</v>
      </c>
      <c r="S39" s="141">
        <f t="shared" si="2"/>
        <v>0</v>
      </c>
      <c r="W39" s="734">
        <f t="shared" si="6"/>
        <v>21</v>
      </c>
      <c r="X39" s="595">
        <f>C39*Activity!$E33</f>
        <v>0</v>
      </c>
      <c r="Y39" s="744">
        <f t="shared" si="3"/>
        <v>0</v>
      </c>
      <c r="Z39" s="595">
        <f>D39*Activity!$E33</f>
        <v>0</v>
      </c>
      <c r="AA39" s="744">
        <f t="shared" si="7"/>
        <v>0</v>
      </c>
      <c r="AB39" s="595">
        <f>E39*Activity!$E33</f>
        <v>0</v>
      </c>
      <c r="AC39" s="744">
        <f t="shared" si="8"/>
        <v>0</v>
      </c>
      <c r="AD39" s="595">
        <f>F39*Activity!E33</f>
        <v>0</v>
      </c>
      <c r="AE39" s="744">
        <f t="shared" si="9"/>
        <v>0</v>
      </c>
      <c r="AF39" s="595">
        <f>G39*Activity!$E33</f>
        <v>0</v>
      </c>
      <c r="AG39" s="744">
        <f t="shared" si="4"/>
        <v>0</v>
      </c>
    </row>
    <row r="40" spans="2:33" ht="12.75" customHeight="1" x14ac:dyDescent="0.25">
      <c r="B40" s="142">
        <f t="shared" si="5"/>
        <v>22</v>
      </c>
      <c r="C40" s="593"/>
      <c r="D40" s="594"/>
      <c r="E40" s="594"/>
      <c r="F40" s="594"/>
      <c r="G40" s="594"/>
      <c r="H40" s="145">
        <f t="shared" si="0"/>
        <v>0</v>
      </c>
      <c r="I40" s="143"/>
      <c r="J40" s="144"/>
      <c r="K40" s="144"/>
      <c r="L40" s="144"/>
      <c r="M40" s="144"/>
      <c r="N40" s="145">
        <f t="shared" si="1"/>
        <v>0</v>
      </c>
      <c r="O40" s="34"/>
      <c r="R40" s="140">
        <f t="shared" si="10"/>
        <v>0</v>
      </c>
      <c r="S40" s="141">
        <f t="shared" si="2"/>
        <v>0</v>
      </c>
      <c r="W40" s="734">
        <f t="shared" si="6"/>
        <v>22</v>
      </c>
      <c r="X40" s="595">
        <f>C40*Activity!$E34</f>
        <v>0</v>
      </c>
      <c r="Y40" s="744">
        <f t="shared" si="3"/>
        <v>0</v>
      </c>
      <c r="Z40" s="595">
        <f>D40*Activity!$E34</f>
        <v>0</v>
      </c>
      <c r="AA40" s="744">
        <f t="shared" si="7"/>
        <v>0</v>
      </c>
      <c r="AB40" s="595">
        <f>E40*Activity!$E34</f>
        <v>0</v>
      </c>
      <c r="AC40" s="744">
        <f t="shared" si="8"/>
        <v>0</v>
      </c>
      <c r="AD40" s="595">
        <f>F40*Activity!E34</f>
        <v>0</v>
      </c>
      <c r="AE40" s="744">
        <f t="shared" si="9"/>
        <v>0</v>
      </c>
      <c r="AF40" s="595">
        <f>G40*Activity!$E34</f>
        <v>0</v>
      </c>
      <c r="AG40" s="744">
        <f t="shared" si="4"/>
        <v>0</v>
      </c>
    </row>
    <row r="41" spans="2:33" ht="12.75" customHeight="1" x14ac:dyDescent="0.25">
      <c r="B41" s="142">
        <f t="shared" si="5"/>
        <v>23</v>
      </c>
      <c r="C41" s="593"/>
      <c r="D41" s="594"/>
      <c r="E41" s="594"/>
      <c r="F41" s="594"/>
      <c r="G41" s="594"/>
      <c r="H41" s="145">
        <f t="shared" si="0"/>
        <v>0</v>
      </c>
      <c r="I41" s="143"/>
      <c r="J41" s="144"/>
      <c r="K41" s="144"/>
      <c r="L41" s="144"/>
      <c r="M41" s="144"/>
      <c r="N41" s="145">
        <f t="shared" si="1"/>
        <v>0</v>
      </c>
      <c r="O41" s="34"/>
      <c r="R41" s="140">
        <f t="shared" si="10"/>
        <v>0</v>
      </c>
      <c r="S41" s="141">
        <f t="shared" si="2"/>
        <v>0</v>
      </c>
      <c r="W41" s="734">
        <f t="shared" si="6"/>
        <v>23</v>
      </c>
      <c r="X41" s="595">
        <f>C41*Activity!$E35</f>
        <v>0</v>
      </c>
      <c r="Y41" s="744">
        <f t="shared" si="3"/>
        <v>0</v>
      </c>
      <c r="Z41" s="595">
        <f>D41*Activity!$E35</f>
        <v>0</v>
      </c>
      <c r="AA41" s="744">
        <f t="shared" si="7"/>
        <v>0</v>
      </c>
      <c r="AB41" s="595">
        <f>E41*Activity!$E35</f>
        <v>0</v>
      </c>
      <c r="AC41" s="744">
        <f t="shared" si="8"/>
        <v>0</v>
      </c>
      <c r="AD41" s="595">
        <f>F41*Activity!E35</f>
        <v>0</v>
      </c>
      <c r="AE41" s="744">
        <f t="shared" si="9"/>
        <v>0</v>
      </c>
      <c r="AF41" s="595">
        <f>G41*Activity!$E35</f>
        <v>0</v>
      </c>
      <c r="AG41" s="744">
        <f t="shared" si="4"/>
        <v>0</v>
      </c>
    </row>
    <row r="42" spans="2:33" ht="12.75" customHeight="1" x14ac:dyDescent="0.25">
      <c r="B42" s="142">
        <f t="shared" si="5"/>
        <v>24</v>
      </c>
      <c r="C42" s="593"/>
      <c r="D42" s="594"/>
      <c r="E42" s="594"/>
      <c r="F42" s="594"/>
      <c r="G42" s="594"/>
      <c r="H42" s="145">
        <f t="shared" si="0"/>
        <v>0</v>
      </c>
      <c r="I42" s="143"/>
      <c r="J42" s="144"/>
      <c r="K42" s="144"/>
      <c r="L42" s="144"/>
      <c r="M42" s="144"/>
      <c r="N42" s="145">
        <f t="shared" si="1"/>
        <v>0</v>
      </c>
      <c r="O42" s="34"/>
      <c r="R42" s="140">
        <f t="shared" si="10"/>
        <v>0</v>
      </c>
      <c r="S42" s="141">
        <f t="shared" si="2"/>
        <v>0</v>
      </c>
      <c r="W42" s="734">
        <f t="shared" si="6"/>
        <v>24</v>
      </c>
      <c r="X42" s="595">
        <f>C42*Activity!$E36</f>
        <v>0</v>
      </c>
      <c r="Y42" s="744">
        <f t="shared" si="3"/>
        <v>0</v>
      </c>
      <c r="Z42" s="595">
        <f>D42*Activity!$E36</f>
        <v>0</v>
      </c>
      <c r="AA42" s="744">
        <f t="shared" si="7"/>
        <v>0</v>
      </c>
      <c r="AB42" s="595">
        <f>E42*Activity!$E36</f>
        <v>0</v>
      </c>
      <c r="AC42" s="744">
        <f t="shared" si="8"/>
        <v>0</v>
      </c>
      <c r="AD42" s="595">
        <f>F42*Activity!E36</f>
        <v>0</v>
      </c>
      <c r="AE42" s="744">
        <f t="shared" si="9"/>
        <v>0</v>
      </c>
      <c r="AF42" s="595">
        <f>G42*Activity!$E36</f>
        <v>0</v>
      </c>
      <c r="AG42" s="744">
        <f t="shared" si="4"/>
        <v>0</v>
      </c>
    </row>
    <row r="43" spans="2:33" ht="12.75" customHeight="1" x14ac:dyDescent="0.25">
      <c r="B43" s="142">
        <f t="shared" si="5"/>
        <v>25</v>
      </c>
      <c r="C43" s="593"/>
      <c r="D43" s="594"/>
      <c r="E43" s="594"/>
      <c r="F43" s="594"/>
      <c r="G43" s="594"/>
      <c r="H43" s="145">
        <f t="shared" si="0"/>
        <v>0</v>
      </c>
      <c r="I43" s="143"/>
      <c r="J43" s="144"/>
      <c r="K43" s="144"/>
      <c r="L43" s="144"/>
      <c r="M43" s="144"/>
      <c r="N43" s="145">
        <f t="shared" si="1"/>
        <v>0</v>
      </c>
      <c r="O43" s="34"/>
      <c r="R43" s="140">
        <f t="shared" si="10"/>
        <v>0</v>
      </c>
      <c r="S43" s="141">
        <f t="shared" si="2"/>
        <v>0</v>
      </c>
      <c r="W43" s="734">
        <f t="shared" si="6"/>
        <v>25</v>
      </c>
      <c r="X43" s="595">
        <f>C43*Activity!$E37</f>
        <v>0</v>
      </c>
      <c r="Y43" s="744">
        <f t="shared" si="3"/>
        <v>0</v>
      </c>
      <c r="Z43" s="595">
        <f>D43*Activity!$E37</f>
        <v>0</v>
      </c>
      <c r="AA43" s="744">
        <f t="shared" si="7"/>
        <v>0</v>
      </c>
      <c r="AB43" s="595">
        <f>E43*Activity!$E37</f>
        <v>0</v>
      </c>
      <c r="AC43" s="744">
        <f t="shared" si="8"/>
        <v>0</v>
      </c>
      <c r="AD43" s="595">
        <f>F43*Activity!E37</f>
        <v>0</v>
      </c>
      <c r="AE43" s="744">
        <f t="shared" si="9"/>
        <v>0</v>
      </c>
      <c r="AF43" s="595">
        <f>G43*Activity!$E37</f>
        <v>0</v>
      </c>
      <c r="AG43" s="744">
        <f t="shared" si="4"/>
        <v>0</v>
      </c>
    </row>
    <row r="44" spans="2:33" ht="12.75" customHeight="1" x14ac:dyDescent="0.25">
      <c r="B44" s="142">
        <f t="shared" si="5"/>
        <v>26</v>
      </c>
      <c r="C44" s="593"/>
      <c r="D44" s="594"/>
      <c r="E44" s="594"/>
      <c r="F44" s="594"/>
      <c r="G44" s="594"/>
      <c r="H44" s="145">
        <f t="shared" si="0"/>
        <v>0</v>
      </c>
      <c r="I44" s="143"/>
      <c r="J44" s="144"/>
      <c r="K44" s="144"/>
      <c r="L44" s="144"/>
      <c r="M44" s="144"/>
      <c r="N44" s="145">
        <f t="shared" si="1"/>
        <v>0</v>
      </c>
      <c r="O44" s="34"/>
      <c r="R44" s="140">
        <f t="shared" si="10"/>
        <v>0</v>
      </c>
      <c r="S44" s="141">
        <f t="shared" si="2"/>
        <v>0</v>
      </c>
      <c r="W44" s="734">
        <f t="shared" si="6"/>
        <v>26</v>
      </c>
      <c r="X44" s="595">
        <f>C44*Activity!$E38</f>
        <v>0</v>
      </c>
      <c r="Y44" s="744">
        <f t="shared" si="3"/>
        <v>0</v>
      </c>
      <c r="Z44" s="595">
        <f>D44*Activity!$E38</f>
        <v>0</v>
      </c>
      <c r="AA44" s="744">
        <f t="shared" si="7"/>
        <v>0</v>
      </c>
      <c r="AB44" s="595">
        <f>E44*Activity!$E38</f>
        <v>0</v>
      </c>
      <c r="AC44" s="744">
        <f t="shared" si="8"/>
        <v>0</v>
      </c>
      <c r="AD44" s="595">
        <f>F44*Activity!E38</f>
        <v>0</v>
      </c>
      <c r="AE44" s="744">
        <f t="shared" si="9"/>
        <v>0</v>
      </c>
      <c r="AF44" s="595">
        <f>G44*Activity!$E38</f>
        <v>0</v>
      </c>
      <c r="AG44" s="744">
        <f t="shared" si="4"/>
        <v>0</v>
      </c>
    </row>
    <row r="45" spans="2:33" ht="12.75" customHeight="1" x14ac:dyDescent="0.25">
      <c r="B45" s="142">
        <f t="shared" si="5"/>
        <v>27</v>
      </c>
      <c r="C45" s="593"/>
      <c r="D45" s="594"/>
      <c r="E45" s="594"/>
      <c r="F45" s="594"/>
      <c r="G45" s="594"/>
      <c r="H45" s="145">
        <f t="shared" si="0"/>
        <v>0</v>
      </c>
      <c r="I45" s="143"/>
      <c r="J45" s="144"/>
      <c r="K45" s="144"/>
      <c r="L45" s="144"/>
      <c r="M45" s="144"/>
      <c r="N45" s="145">
        <f t="shared" si="1"/>
        <v>0</v>
      </c>
      <c r="O45" s="34"/>
      <c r="R45" s="140">
        <f t="shared" si="10"/>
        <v>0</v>
      </c>
      <c r="S45" s="141">
        <f t="shared" si="2"/>
        <v>0</v>
      </c>
      <c r="W45" s="734">
        <f t="shared" si="6"/>
        <v>27</v>
      </c>
      <c r="X45" s="595">
        <f>C45*Activity!$E39</f>
        <v>0</v>
      </c>
      <c r="Y45" s="744">
        <f t="shared" si="3"/>
        <v>0</v>
      </c>
      <c r="Z45" s="595">
        <f>D45*Activity!$E39</f>
        <v>0</v>
      </c>
      <c r="AA45" s="744">
        <f t="shared" si="7"/>
        <v>0</v>
      </c>
      <c r="AB45" s="595">
        <f>E45*Activity!$E39</f>
        <v>0</v>
      </c>
      <c r="AC45" s="744">
        <f t="shared" si="8"/>
        <v>0</v>
      </c>
      <c r="AD45" s="595">
        <f>F45*Activity!E39</f>
        <v>0</v>
      </c>
      <c r="AE45" s="744">
        <f t="shared" si="9"/>
        <v>0</v>
      </c>
      <c r="AF45" s="595">
        <f>G45*Activity!$E39</f>
        <v>0</v>
      </c>
      <c r="AG45" s="744">
        <f t="shared" si="4"/>
        <v>0</v>
      </c>
    </row>
    <row r="46" spans="2:33" ht="12.75" customHeight="1" x14ac:dyDescent="0.25">
      <c r="B46" s="142">
        <f t="shared" si="5"/>
        <v>28</v>
      </c>
      <c r="C46" s="593"/>
      <c r="D46" s="594"/>
      <c r="E46" s="594"/>
      <c r="F46" s="594"/>
      <c r="G46" s="594"/>
      <c r="H46" s="145">
        <f t="shared" si="0"/>
        <v>0</v>
      </c>
      <c r="I46" s="143"/>
      <c r="J46" s="144"/>
      <c r="K46" s="144"/>
      <c r="L46" s="144"/>
      <c r="M46" s="144"/>
      <c r="N46" s="145">
        <f t="shared" si="1"/>
        <v>0</v>
      </c>
      <c r="O46" s="34"/>
      <c r="R46" s="140">
        <f t="shared" si="10"/>
        <v>0</v>
      </c>
      <c r="S46" s="141">
        <f t="shared" si="2"/>
        <v>0</v>
      </c>
      <c r="W46" s="734">
        <f t="shared" si="6"/>
        <v>28</v>
      </c>
      <c r="X46" s="595">
        <f>C46*Activity!$E40</f>
        <v>0</v>
      </c>
      <c r="Y46" s="744">
        <f t="shared" si="3"/>
        <v>0</v>
      </c>
      <c r="Z46" s="595">
        <f>D46*Activity!$E40</f>
        <v>0</v>
      </c>
      <c r="AA46" s="744">
        <f t="shared" si="7"/>
        <v>0</v>
      </c>
      <c r="AB46" s="595">
        <f>E46*Activity!$E40</f>
        <v>0</v>
      </c>
      <c r="AC46" s="744">
        <f t="shared" si="8"/>
        <v>0</v>
      </c>
      <c r="AD46" s="595">
        <f>F46*Activity!E40</f>
        <v>0</v>
      </c>
      <c r="AE46" s="744">
        <f t="shared" si="9"/>
        <v>0</v>
      </c>
      <c r="AF46" s="595">
        <f>G46*Activity!$E40</f>
        <v>0</v>
      </c>
      <c r="AG46" s="744">
        <f t="shared" si="4"/>
        <v>0</v>
      </c>
    </row>
    <row r="47" spans="2:33" ht="12.75" customHeight="1" x14ac:dyDescent="0.25">
      <c r="B47" s="142">
        <f t="shared" si="5"/>
        <v>29</v>
      </c>
      <c r="C47" s="593"/>
      <c r="D47" s="594"/>
      <c r="E47" s="594"/>
      <c r="F47" s="594"/>
      <c r="G47" s="594"/>
      <c r="H47" s="145">
        <f t="shared" si="0"/>
        <v>0</v>
      </c>
      <c r="I47" s="143"/>
      <c r="J47" s="144"/>
      <c r="K47" s="144"/>
      <c r="L47" s="144"/>
      <c r="M47" s="144"/>
      <c r="N47" s="145">
        <f t="shared" si="1"/>
        <v>0</v>
      </c>
      <c r="O47" s="34"/>
      <c r="R47" s="140">
        <f t="shared" si="10"/>
        <v>0</v>
      </c>
      <c r="S47" s="141">
        <f t="shared" si="2"/>
        <v>0</v>
      </c>
      <c r="W47" s="734">
        <f t="shared" si="6"/>
        <v>29</v>
      </c>
      <c r="X47" s="595">
        <f>C47*Activity!$E41</f>
        <v>0</v>
      </c>
      <c r="Y47" s="744">
        <f t="shared" si="3"/>
        <v>0</v>
      </c>
      <c r="Z47" s="595">
        <f>D47*Activity!$E41</f>
        <v>0</v>
      </c>
      <c r="AA47" s="744">
        <f t="shared" si="7"/>
        <v>0</v>
      </c>
      <c r="AB47" s="595">
        <f>E47*Activity!$E41</f>
        <v>0</v>
      </c>
      <c r="AC47" s="744">
        <f t="shared" si="8"/>
        <v>0</v>
      </c>
      <c r="AD47" s="595">
        <f>F47*Activity!E41</f>
        <v>0</v>
      </c>
      <c r="AE47" s="744">
        <f t="shared" si="9"/>
        <v>0</v>
      </c>
      <c r="AF47" s="595">
        <f>G47*Activity!$E41</f>
        <v>0</v>
      </c>
      <c r="AG47" s="744">
        <f t="shared" si="4"/>
        <v>0</v>
      </c>
    </row>
    <row r="48" spans="2:33" ht="12.75" customHeight="1" x14ac:dyDescent="0.25">
      <c r="B48" s="142">
        <f t="shared" si="5"/>
        <v>30</v>
      </c>
      <c r="C48" s="593"/>
      <c r="D48" s="594"/>
      <c r="E48" s="594"/>
      <c r="F48" s="594"/>
      <c r="G48" s="594"/>
      <c r="H48" s="145">
        <f t="shared" si="0"/>
        <v>0</v>
      </c>
      <c r="I48" s="143"/>
      <c r="J48" s="144"/>
      <c r="K48" s="144"/>
      <c r="L48" s="144"/>
      <c r="M48" s="144"/>
      <c r="N48" s="145">
        <f t="shared" si="1"/>
        <v>0</v>
      </c>
      <c r="O48" s="34"/>
      <c r="R48" s="140">
        <f t="shared" si="10"/>
        <v>0</v>
      </c>
      <c r="S48" s="141">
        <f t="shared" si="2"/>
        <v>0</v>
      </c>
      <c r="W48" s="734">
        <f t="shared" si="6"/>
        <v>30</v>
      </c>
      <c r="X48" s="595">
        <f>C48*Activity!$E42</f>
        <v>0</v>
      </c>
      <c r="Y48" s="744">
        <f t="shared" si="3"/>
        <v>0</v>
      </c>
      <c r="Z48" s="595">
        <f>D48*Activity!$E42</f>
        <v>0</v>
      </c>
      <c r="AA48" s="744">
        <f t="shared" si="7"/>
        <v>0</v>
      </c>
      <c r="AB48" s="595">
        <f>E48*Activity!$E42</f>
        <v>0</v>
      </c>
      <c r="AC48" s="744">
        <f t="shared" si="8"/>
        <v>0</v>
      </c>
      <c r="AD48" s="595">
        <f>F48*Activity!E42</f>
        <v>0</v>
      </c>
      <c r="AE48" s="744">
        <f t="shared" si="9"/>
        <v>0</v>
      </c>
      <c r="AF48" s="595">
        <f>G48*Activity!$E42</f>
        <v>0</v>
      </c>
      <c r="AG48" s="744">
        <f t="shared" si="4"/>
        <v>0</v>
      </c>
    </row>
    <row r="49" spans="2:33" ht="12.75" customHeight="1" x14ac:dyDescent="0.25">
      <c r="B49" s="142">
        <f t="shared" si="5"/>
        <v>31</v>
      </c>
      <c r="C49" s="593"/>
      <c r="D49" s="594"/>
      <c r="E49" s="594"/>
      <c r="F49" s="594"/>
      <c r="G49" s="594"/>
      <c r="H49" s="145">
        <f t="shared" si="0"/>
        <v>0</v>
      </c>
      <c r="I49" s="143"/>
      <c r="J49" s="144"/>
      <c r="K49" s="144"/>
      <c r="L49" s="144"/>
      <c r="M49" s="144"/>
      <c r="N49" s="145">
        <f t="shared" si="1"/>
        <v>0</v>
      </c>
      <c r="O49" s="34"/>
      <c r="R49" s="140">
        <f t="shared" si="10"/>
        <v>0</v>
      </c>
      <c r="S49" s="141">
        <f t="shared" si="2"/>
        <v>0</v>
      </c>
      <c r="W49" s="734">
        <f t="shared" si="6"/>
        <v>31</v>
      </c>
      <c r="X49" s="595">
        <f>C49*Activity!$E43</f>
        <v>0</v>
      </c>
      <c r="Y49" s="744">
        <f t="shared" si="3"/>
        <v>0</v>
      </c>
      <c r="Z49" s="595">
        <f>D49*Activity!$E43</f>
        <v>0</v>
      </c>
      <c r="AA49" s="744">
        <f t="shared" si="7"/>
        <v>0</v>
      </c>
      <c r="AB49" s="595">
        <f>E49*Activity!$E43</f>
        <v>0</v>
      </c>
      <c r="AC49" s="744">
        <f t="shared" si="8"/>
        <v>0</v>
      </c>
      <c r="AD49" s="595">
        <f>F49*Activity!E43</f>
        <v>0</v>
      </c>
      <c r="AE49" s="744">
        <f t="shared" si="9"/>
        <v>0</v>
      </c>
      <c r="AF49" s="595">
        <f>G49*Activity!$E43</f>
        <v>0</v>
      </c>
      <c r="AG49" s="744">
        <f t="shared" si="4"/>
        <v>0</v>
      </c>
    </row>
    <row r="50" spans="2:33" ht="12.75" customHeight="1" x14ac:dyDescent="0.25">
      <c r="B50" s="142">
        <f t="shared" si="5"/>
        <v>32</v>
      </c>
      <c r="C50" s="593"/>
      <c r="D50" s="594"/>
      <c r="E50" s="594"/>
      <c r="F50" s="594"/>
      <c r="G50" s="594"/>
      <c r="H50" s="145">
        <f t="shared" si="0"/>
        <v>0</v>
      </c>
      <c r="I50" s="143"/>
      <c r="J50" s="144"/>
      <c r="K50" s="144"/>
      <c r="L50" s="144"/>
      <c r="M50" s="144"/>
      <c r="N50" s="145">
        <f t="shared" si="1"/>
        <v>0</v>
      </c>
      <c r="O50" s="34"/>
      <c r="R50" s="140">
        <f t="shared" si="10"/>
        <v>0</v>
      </c>
      <c r="S50" s="141">
        <f t="shared" si="2"/>
        <v>0</v>
      </c>
      <c r="W50" s="734">
        <f t="shared" si="6"/>
        <v>32</v>
      </c>
      <c r="X50" s="595">
        <f>C50*Activity!$E44</f>
        <v>0</v>
      </c>
      <c r="Y50" s="744">
        <f t="shared" ref="Y50:Y81" si="11">C50</f>
        <v>0</v>
      </c>
      <c r="Z50" s="595">
        <f>D50*Activity!$E44</f>
        <v>0</v>
      </c>
      <c r="AA50" s="744">
        <f t="shared" si="7"/>
        <v>0</v>
      </c>
      <c r="AB50" s="595">
        <f>E50*Activity!$E44</f>
        <v>0</v>
      </c>
      <c r="AC50" s="744">
        <f t="shared" si="8"/>
        <v>0</v>
      </c>
      <c r="AD50" s="595">
        <f>F50*Activity!E44</f>
        <v>0</v>
      </c>
      <c r="AE50" s="744">
        <f t="shared" si="9"/>
        <v>0</v>
      </c>
      <c r="AF50" s="595">
        <f>G50*Activity!$E44</f>
        <v>0</v>
      </c>
      <c r="AG50" s="744">
        <f t="shared" ref="AG50:AG81" si="12">G50</f>
        <v>0</v>
      </c>
    </row>
    <row r="51" spans="2:33" ht="12.75" customHeight="1" x14ac:dyDescent="0.25">
      <c r="B51" s="142">
        <f t="shared" si="5"/>
        <v>33</v>
      </c>
      <c r="C51" s="593"/>
      <c r="D51" s="594"/>
      <c r="E51" s="594"/>
      <c r="F51" s="594"/>
      <c r="G51" s="594"/>
      <c r="H51" s="145">
        <f t="shared" si="0"/>
        <v>0</v>
      </c>
      <c r="I51" s="143"/>
      <c r="J51" s="144"/>
      <c r="K51" s="144"/>
      <c r="L51" s="144"/>
      <c r="M51" s="144"/>
      <c r="N51" s="145">
        <f t="shared" si="1"/>
        <v>0</v>
      </c>
      <c r="O51" s="34"/>
      <c r="R51" s="140">
        <f t="shared" si="10"/>
        <v>0</v>
      </c>
      <c r="S51" s="141">
        <f t="shared" si="2"/>
        <v>0</v>
      </c>
      <c r="W51" s="734">
        <f t="shared" si="6"/>
        <v>33</v>
      </c>
      <c r="X51" s="595">
        <f>C51*Activity!$E45</f>
        <v>0</v>
      </c>
      <c r="Y51" s="744">
        <f t="shared" si="11"/>
        <v>0</v>
      </c>
      <c r="Z51" s="595">
        <f>D51*Activity!$E45</f>
        <v>0</v>
      </c>
      <c r="AA51" s="744">
        <f t="shared" si="7"/>
        <v>0</v>
      </c>
      <c r="AB51" s="595">
        <f>E51*Activity!$E45</f>
        <v>0</v>
      </c>
      <c r="AC51" s="744">
        <f t="shared" si="8"/>
        <v>0</v>
      </c>
      <c r="AD51" s="595">
        <f>F51*Activity!E45</f>
        <v>0</v>
      </c>
      <c r="AE51" s="744">
        <f t="shared" si="9"/>
        <v>0</v>
      </c>
      <c r="AF51" s="595">
        <f>G51*Activity!$E45</f>
        <v>0</v>
      </c>
      <c r="AG51" s="744">
        <f t="shared" si="12"/>
        <v>0</v>
      </c>
    </row>
    <row r="52" spans="2:33" ht="12.75" customHeight="1" x14ac:dyDescent="0.25">
      <c r="B52" s="142">
        <f t="shared" si="5"/>
        <v>34</v>
      </c>
      <c r="C52" s="593"/>
      <c r="D52" s="594"/>
      <c r="E52" s="594"/>
      <c r="F52" s="594"/>
      <c r="G52" s="594"/>
      <c r="H52" s="145">
        <f t="shared" si="0"/>
        <v>0</v>
      </c>
      <c r="I52" s="143"/>
      <c r="J52" s="144"/>
      <c r="K52" s="144"/>
      <c r="L52" s="144"/>
      <c r="M52" s="144"/>
      <c r="N52" s="145">
        <f t="shared" si="1"/>
        <v>0</v>
      </c>
      <c r="O52" s="34"/>
      <c r="R52" s="140">
        <f t="shared" si="10"/>
        <v>0</v>
      </c>
      <c r="S52" s="141">
        <f t="shared" si="2"/>
        <v>0</v>
      </c>
      <c r="W52" s="734">
        <f t="shared" si="6"/>
        <v>34</v>
      </c>
      <c r="X52" s="595">
        <f>C52*Activity!$E46</f>
        <v>0</v>
      </c>
      <c r="Y52" s="744">
        <f t="shared" si="11"/>
        <v>0</v>
      </c>
      <c r="Z52" s="595">
        <f>D52*Activity!$E46</f>
        <v>0</v>
      </c>
      <c r="AA52" s="744">
        <f t="shared" si="7"/>
        <v>0</v>
      </c>
      <c r="AB52" s="595">
        <f>E52*Activity!$E46</f>
        <v>0</v>
      </c>
      <c r="AC52" s="744">
        <f t="shared" si="8"/>
        <v>0</v>
      </c>
      <c r="AD52" s="595">
        <f>F52*Activity!E46</f>
        <v>0</v>
      </c>
      <c r="AE52" s="744">
        <f t="shared" si="9"/>
        <v>0</v>
      </c>
      <c r="AF52" s="595">
        <f>G52*Activity!$E46</f>
        <v>0</v>
      </c>
      <c r="AG52" s="744">
        <f t="shared" si="12"/>
        <v>0</v>
      </c>
    </row>
    <row r="53" spans="2:33" ht="12.75" customHeight="1" x14ac:dyDescent="0.25">
      <c r="B53" s="142">
        <f t="shared" si="5"/>
        <v>35</v>
      </c>
      <c r="C53" s="593"/>
      <c r="D53" s="594"/>
      <c r="E53" s="594"/>
      <c r="F53" s="594"/>
      <c r="G53" s="594"/>
      <c r="H53" s="145">
        <f t="shared" si="0"/>
        <v>0</v>
      </c>
      <c r="I53" s="143"/>
      <c r="J53" s="144"/>
      <c r="K53" s="144"/>
      <c r="L53" s="144"/>
      <c r="M53" s="144"/>
      <c r="N53" s="145">
        <f t="shared" si="1"/>
        <v>0</v>
      </c>
      <c r="O53" s="34"/>
      <c r="R53" s="140">
        <f t="shared" si="10"/>
        <v>0</v>
      </c>
      <c r="S53" s="141">
        <f t="shared" si="2"/>
        <v>0</v>
      </c>
      <c r="W53" s="734">
        <f t="shared" si="6"/>
        <v>35</v>
      </c>
      <c r="X53" s="595">
        <f>C53*Activity!$E47</f>
        <v>0</v>
      </c>
      <c r="Y53" s="744">
        <f t="shared" si="11"/>
        <v>0</v>
      </c>
      <c r="Z53" s="595">
        <f>D53*Activity!$E47</f>
        <v>0</v>
      </c>
      <c r="AA53" s="744">
        <f t="shared" si="7"/>
        <v>0</v>
      </c>
      <c r="AB53" s="595">
        <f>E53*Activity!$E47</f>
        <v>0</v>
      </c>
      <c r="AC53" s="744">
        <f t="shared" si="8"/>
        <v>0</v>
      </c>
      <c r="AD53" s="595">
        <f>F53*Activity!E47</f>
        <v>0</v>
      </c>
      <c r="AE53" s="744">
        <f t="shared" si="9"/>
        <v>0</v>
      </c>
      <c r="AF53" s="595">
        <f>G53*Activity!$E47</f>
        <v>0</v>
      </c>
      <c r="AG53" s="744">
        <f t="shared" si="12"/>
        <v>0</v>
      </c>
    </row>
    <row r="54" spans="2:33" ht="12.75" customHeight="1" x14ac:dyDescent="0.25">
      <c r="B54" s="142">
        <f t="shared" si="5"/>
        <v>36</v>
      </c>
      <c r="C54" s="593"/>
      <c r="D54" s="594"/>
      <c r="E54" s="594"/>
      <c r="F54" s="594"/>
      <c r="G54" s="594"/>
      <c r="H54" s="145">
        <f t="shared" si="0"/>
        <v>0</v>
      </c>
      <c r="I54" s="143"/>
      <c r="J54" s="144"/>
      <c r="K54" s="144"/>
      <c r="L54" s="144"/>
      <c r="M54" s="144"/>
      <c r="N54" s="145">
        <f t="shared" si="1"/>
        <v>0</v>
      </c>
      <c r="O54" s="34"/>
      <c r="R54" s="140">
        <f t="shared" si="10"/>
        <v>0</v>
      </c>
      <c r="S54" s="141">
        <f t="shared" si="2"/>
        <v>0</v>
      </c>
      <c r="W54" s="734">
        <f t="shared" si="6"/>
        <v>36</v>
      </c>
      <c r="X54" s="595">
        <f>C54*Activity!$E48</f>
        <v>0</v>
      </c>
      <c r="Y54" s="744">
        <f t="shared" si="11"/>
        <v>0</v>
      </c>
      <c r="Z54" s="595">
        <f>D54*Activity!$E48</f>
        <v>0</v>
      </c>
      <c r="AA54" s="744">
        <f t="shared" si="7"/>
        <v>0</v>
      </c>
      <c r="AB54" s="595">
        <f>E54*Activity!$E48</f>
        <v>0</v>
      </c>
      <c r="AC54" s="744">
        <f t="shared" si="8"/>
        <v>0</v>
      </c>
      <c r="AD54" s="595">
        <f>F54*Activity!E48</f>
        <v>0</v>
      </c>
      <c r="AE54" s="744">
        <f t="shared" si="9"/>
        <v>0</v>
      </c>
      <c r="AF54" s="595">
        <f>G54*Activity!$E48</f>
        <v>0</v>
      </c>
      <c r="AG54" s="744">
        <f t="shared" si="12"/>
        <v>0</v>
      </c>
    </row>
    <row r="55" spans="2:33" ht="12.75" customHeight="1" x14ac:dyDescent="0.25">
      <c r="B55" s="142">
        <f t="shared" si="5"/>
        <v>37</v>
      </c>
      <c r="C55" s="593"/>
      <c r="D55" s="594"/>
      <c r="E55" s="594"/>
      <c r="F55" s="594"/>
      <c r="G55" s="594"/>
      <c r="H55" s="145">
        <f t="shared" si="0"/>
        <v>0</v>
      </c>
      <c r="I55" s="143"/>
      <c r="J55" s="144"/>
      <c r="K55" s="144"/>
      <c r="L55" s="144"/>
      <c r="M55" s="144"/>
      <c r="N55" s="145">
        <f t="shared" si="1"/>
        <v>0</v>
      </c>
      <c r="O55" s="34"/>
      <c r="R55" s="140">
        <f t="shared" si="10"/>
        <v>0</v>
      </c>
      <c r="S55" s="141">
        <f t="shared" si="2"/>
        <v>0</v>
      </c>
      <c r="W55" s="734">
        <f t="shared" si="6"/>
        <v>37</v>
      </c>
      <c r="X55" s="595">
        <f>C55*Activity!$E49</f>
        <v>0</v>
      </c>
      <c r="Y55" s="744">
        <f t="shared" si="11"/>
        <v>0</v>
      </c>
      <c r="Z55" s="595">
        <f>D55*Activity!$E49</f>
        <v>0</v>
      </c>
      <c r="AA55" s="744">
        <f t="shared" si="7"/>
        <v>0</v>
      </c>
      <c r="AB55" s="595">
        <f>E55*Activity!$E49</f>
        <v>0</v>
      </c>
      <c r="AC55" s="744">
        <f t="shared" si="8"/>
        <v>0</v>
      </c>
      <c r="AD55" s="595">
        <f>F55*Activity!E49</f>
        <v>0</v>
      </c>
      <c r="AE55" s="744">
        <f t="shared" si="9"/>
        <v>0</v>
      </c>
      <c r="AF55" s="595">
        <f>G55*Activity!$E49</f>
        <v>0</v>
      </c>
      <c r="AG55" s="744">
        <f t="shared" si="12"/>
        <v>0</v>
      </c>
    </row>
    <row r="56" spans="2:33" ht="12.75" customHeight="1" x14ac:dyDescent="0.25">
      <c r="B56" s="142">
        <f t="shared" si="5"/>
        <v>38</v>
      </c>
      <c r="C56" s="593"/>
      <c r="D56" s="594"/>
      <c r="E56" s="594"/>
      <c r="F56" s="594"/>
      <c r="G56" s="594"/>
      <c r="H56" s="145">
        <f t="shared" si="0"/>
        <v>0</v>
      </c>
      <c r="I56" s="143"/>
      <c r="J56" s="144"/>
      <c r="K56" s="144"/>
      <c r="L56" s="144"/>
      <c r="M56" s="144"/>
      <c r="N56" s="145">
        <f t="shared" si="1"/>
        <v>0</v>
      </c>
      <c r="O56" s="34"/>
      <c r="R56" s="140">
        <f t="shared" si="10"/>
        <v>0</v>
      </c>
      <c r="S56" s="141">
        <f t="shared" si="2"/>
        <v>0</v>
      </c>
      <c r="W56" s="734">
        <f t="shared" si="6"/>
        <v>38</v>
      </c>
      <c r="X56" s="595">
        <f>C56*Activity!$E50</f>
        <v>0</v>
      </c>
      <c r="Y56" s="744">
        <f t="shared" si="11"/>
        <v>0</v>
      </c>
      <c r="Z56" s="595">
        <f>D56*Activity!$E50</f>
        <v>0</v>
      </c>
      <c r="AA56" s="744">
        <f t="shared" si="7"/>
        <v>0</v>
      </c>
      <c r="AB56" s="595">
        <f>E56*Activity!$E50</f>
        <v>0</v>
      </c>
      <c r="AC56" s="744">
        <f t="shared" si="8"/>
        <v>0</v>
      </c>
      <c r="AD56" s="595">
        <f>F56*Activity!E50</f>
        <v>0</v>
      </c>
      <c r="AE56" s="744">
        <f t="shared" si="9"/>
        <v>0</v>
      </c>
      <c r="AF56" s="595">
        <f>G56*Activity!$E50</f>
        <v>0</v>
      </c>
      <c r="AG56" s="744">
        <f t="shared" si="12"/>
        <v>0</v>
      </c>
    </row>
    <row r="57" spans="2:33" ht="12.75" customHeight="1" x14ac:dyDescent="0.25">
      <c r="B57" s="142">
        <f t="shared" si="5"/>
        <v>39</v>
      </c>
      <c r="C57" s="593"/>
      <c r="D57" s="594"/>
      <c r="E57" s="594"/>
      <c r="F57" s="594"/>
      <c r="G57" s="594"/>
      <c r="H57" s="145">
        <f t="shared" si="0"/>
        <v>0</v>
      </c>
      <c r="I57" s="143"/>
      <c r="J57" s="144"/>
      <c r="K57" s="144"/>
      <c r="L57" s="144"/>
      <c r="M57" s="144"/>
      <c r="N57" s="145">
        <f t="shared" si="1"/>
        <v>0</v>
      </c>
      <c r="O57" s="34"/>
      <c r="R57" s="140">
        <f t="shared" si="10"/>
        <v>0</v>
      </c>
      <c r="S57" s="141">
        <f t="shared" si="2"/>
        <v>0</v>
      </c>
      <c r="W57" s="734">
        <f t="shared" si="6"/>
        <v>39</v>
      </c>
      <c r="X57" s="595">
        <f>C57*Activity!$E51</f>
        <v>0</v>
      </c>
      <c r="Y57" s="744">
        <f t="shared" si="11"/>
        <v>0</v>
      </c>
      <c r="Z57" s="595">
        <f>D57*Activity!$E51</f>
        <v>0</v>
      </c>
      <c r="AA57" s="744">
        <f t="shared" si="7"/>
        <v>0</v>
      </c>
      <c r="AB57" s="595">
        <f>E57*Activity!$E51</f>
        <v>0</v>
      </c>
      <c r="AC57" s="744">
        <f t="shared" si="8"/>
        <v>0</v>
      </c>
      <c r="AD57" s="595">
        <f>F57*Activity!E51</f>
        <v>0</v>
      </c>
      <c r="AE57" s="744">
        <f t="shared" si="9"/>
        <v>0</v>
      </c>
      <c r="AF57" s="595">
        <f>G57*Activity!$E51</f>
        <v>0</v>
      </c>
      <c r="AG57" s="744">
        <f t="shared" si="12"/>
        <v>0</v>
      </c>
    </row>
    <row r="58" spans="2:33" ht="12.75" customHeight="1" x14ac:dyDescent="0.25">
      <c r="B58" s="142">
        <f t="shared" si="5"/>
        <v>40</v>
      </c>
      <c r="C58" s="593"/>
      <c r="D58" s="594"/>
      <c r="E58" s="594"/>
      <c r="F58" s="594"/>
      <c r="G58" s="594"/>
      <c r="H58" s="145">
        <f t="shared" si="0"/>
        <v>0</v>
      </c>
      <c r="I58" s="143"/>
      <c r="J58" s="144"/>
      <c r="K58" s="144"/>
      <c r="L58" s="144"/>
      <c r="M58" s="144"/>
      <c r="N58" s="145">
        <f t="shared" si="1"/>
        <v>0</v>
      </c>
      <c r="O58" s="34"/>
      <c r="R58" s="140">
        <f t="shared" si="10"/>
        <v>0</v>
      </c>
      <c r="S58" s="141">
        <f t="shared" si="2"/>
        <v>0</v>
      </c>
      <c r="W58" s="734">
        <f t="shared" si="6"/>
        <v>40</v>
      </c>
      <c r="X58" s="595">
        <f>C58*Activity!$E52</f>
        <v>0</v>
      </c>
      <c r="Y58" s="744">
        <f t="shared" si="11"/>
        <v>0</v>
      </c>
      <c r="Z58" s="595">
        <f>D58*Activity!$E52</f>
        <v>0</v>
      </c>
      <c r="AA58" s="744">
        <f t="shared" si="7"/>
        <v>0</v>
      </c>
      <c r="AB58" s="595">
        <f>E58*Activity!$E52</f>
        <v>0</v>
      </c>
      <c r="AC58" s="744">
        <f t="shared" si="8"/>
        <v>0</v>
      </c>
      <c r="AD58" s="595">
        <f>F58*Activity!E52</f>
        <v>0</v>
      </c>
      <c r="AE58" s="744">
        <f t="shared" si="9"/>
        <v>0</v>
      </c>
      <c r="AF58" s="595">
        <f>G58*Activity!$E52</f>
        <v>0</v>
      </c>
      <c r="AG58" s="744">
        <f t="shared" si="12"/>
        <v>0</v>
      </c>
    </row>
    <row r="59" spans="2:33" ht="12.75" customHeight="1" x14ac:dyDescent="0.25">
      <c r="B59" s="142">
        <f t="shared" si="5"/>
        <v>41</v>
      </c>
      <c r="C59" s="593"/>
      <c r="D59" s="594"/>
      <c r="E59" s="594"/>
      <c r="F59" s="594"/>
      <c r="G59" s="594"/>
      <c r="H59" s="145">
        <f t="shared" si="0"/>
        <v>0</v>
      </c>
      <c r="I59" s="143"/>
      <c r="J59" s="144"/>
      <c r="K59" s="144"/>
      <c r="L59" s="144"/>
      <c r="M59" s="144"/>
      <c r="N59" s="145">
        <f t="shared" si="1"/>
        <v>0</v>
      </c>
      <c r="O59" s="34"/>
      <c r="R59" s="140">
        <f t="shared" si="10"/>
        <v>0</v>
      </c>
      <c r="S59" s="141">
        <f t="shared" si="2"/>
        <v>0</v>
      </c>
      <c r="W59" s="734">
        <f t="shared" si="6"/>
        <v>41</v>
      </c>
      <c r="X59" s="595">
        <f>C59*Activity!$E53</f>
        <v>0</v>
      </c>
      <c r="Y59" s="744">
        <f t="shared" si="11"/>
        <v>0</v>
      </c>
      <c r="Z59" s="595">
        <f>D59*Activity!$E53</f>
        <v>0</v>
      </c>
      <c r="AA59" s="744">
        <f t="shared" si="7"/>
        <v>0</v>
      </c>
      <c r="AB59" s="595">
        <f>E59*Activity!$E53</f>
        <v>0</v>
      </c>
      <c r="AC59" s="744">
        <f t="shared" si="8"/>
        <v>0</v>
      </c>
      <c r="AD59" s="595">
        <f>F59*Activity!E53</f>
        <v>0</v>
      </c>
      <c r="AE59" s="744">
        <f t="shared" si="9"/>
        <v>0</v>
      </c>
      <c r="AF59" s="595">
        <f>G59*Activity!$E53</f>
        <v>0</v>
      </c>
      <c r="AG59" s="744">
        <f t="shared" si="12"/>
        <v>0</v>
      </c>
    </row>
    <row r="60" spans="2:33" ht="12.75" customHeight="1" x14ac:dyDescent="0.25">
      <c r="B60" s="142">
        <f t="shared" si="5"/>
        <v>42</v>
      </c>
      <c r="C60" s="593"/>
      <c r="D60" s="594"/>
      <c r="E60" s="594"/>
      <c r="F60" s="594"/>
      <c r="G60" s="594"/>
      <c r="H60" s="145">
        <f t="shared" si="0"/>
        <v>0</v>
      </c>
      <c r="I60" s="143"/>
      <c r="J60" s="144"/>
      <c r="K60" s="144"/>
      <c r="L60" s="144"/>
      <c r="M60" s="144"/>
      <c r="N60" s="145">
        <f t="shared" si="1"/>
        <v>0</v>
      </c>
      <c r="O60" s="34"/>
      <c r="R60" s="140">
        <f t="shared" si="10"/>
        <v>0</v>
      </c>
      <c r="S60" s="141">
        <f t="shared" si="2"/>
        <v>0</v>
      </c>
      <c r="W60" s="734">
        <f t="shared" si="6"/>
        <v>42</v>
      </c>
      <c r="X60" s="595">
        <f>C60*Activity!$E54</f>
        <v>0</v>
      </c>
      <c r="Y60" s="744">
        <f t="shared" si="11"/>
        <v>0</v>
      </c>
      <c r="Z60" s="595">
        <f>D60*Activity!$E54</f>
        <v>0</v>
      </c>
      <c r="AA60" s="744">
        <f t="shared" si="7"/>
        <v>0</v>
      </c>
      <c r="AB60" s="595">
        <f>E60*Activity!$E54</f>
        <v>0</v>
      </c>
      <c r="AC60" s="744">
        <f t="shared" si="8"/>
        <v>0</v>
      </c>
      <c r="AD60" s="595">
        <f>F60*Activity!E54</f>
        <v>0</v>
      </c>
      <c r="AE60" s="744">
        <f t="shared" si="9"/>
        <v>0</v>
      </c>
      <c r="AF60" s="595">
        <f>G60*Activity!$E54</f>
        <v>0</v>
      </c>
      <c r="AG60" s="744">
        <f t="shared" si="12"/>
        <v>0</v>
      </c>
    </row>
    <row r="61" spans="2:33" ht="12.75" customHeight="1" x14ac:dyDescent="0.25">
      <c r="B61" s="142">
        <f t="shared" si="5"/>
        <v>43</v>
      </c>
      <c r="C61" s="593"/>
      <c r="D61" s="594"/>
      <c r="E61" s="594"/>
      <c r="F61" s="594"/>
      <c r="G61" s="594"/>
      <c r="H61" s="145">
        <f t="shared" si="0"/>
        <v>0</v>
      </c>
      <c r="I61" s="143"/>
      <c r="J61" s="144"/>
      <c r="K61" s="144"/>
      <c r="L61" s="144"/>
      <c r="M61" s="144"/>
      <c r="N61" s="145">
        <f t="shared" si="1"/>
        <v>0</v>
      </c>
      <c r="O61" s="34"/>
      <c r="R61" s="140">
        <f t="shared" si="10"/>
        <v>0</v>
      </c>
      <c r="S61" s="141">
        <f t="shared" si="2"/>
        <v>0</v>
      </c>
      <c r="W61" s="734">
        <f t="shared" si="6"/>
        <v>43</v>
      </c>
      <c r="X61" s="595">
        <f>C61*Activity!$E55</f>
        <v>0</v>
      </c>
      <c r="Y61" s="744">
        <f t="shared" si="11"/>
        <v>0</v>
      </c>
      <c r="Z61" s="595">
        <f>D61*Activity!$E55</f>
        <v>0</v>
      </c>
      <c r="AA61" s="744">
        <f t="shared" si="7"/>
        <v>0</v>
      </c>
      <c r="AB61" s="595">
        <f>E61*Activity!$E55</f>
        <v>0</v>
      </c>
      <c r="AC61" s="744">
        <f t="shared" si="8"/>
        <v>0</v>
      </c>
      <c r="AD61" s="595">
        <f>F61*Activity!E55</f>
        <v>0</v>
      </c>
      <c r="AE61" s="744">
        <f t="shared" si="9"/>
        <v>0</v>
      </c>
      <c r="AF61" s="595">
        <f>G61*Activity!$E55</f>
        <v>0</v>
      </c>
      <c r="AG61" s="744">
        <f t="shared" si="12"/>
        <v>0</v>
      </c>
    </row>
    <row r="62" spans="2:33" ht="12.75" customHeight="1" x14ac:dyDescent="0.25">
      <c r="B62" s="142">
        <f t="shared" si="5"/>
        <v>44</v>
      </c>
      <c r="C62" s="593"/>
      <c r="D62" s="594"/>
      <c r="E62" s="594"/>
      <c r="F62" s="594"/>
      <c r="G62" s="594"/>
      <c r="H62" s="145">
        <f t="shared" si="0"/>
        <v>0</v>
      </c>
      <c r="I62" s="143"/>
      <c r="J62" s="144"/>
      <c r="K62" s="144"/>
      <c r="L62" s="144"/>
      <c r="M62" s="144"/>
      <c r="N62" s="145">
        <f t="shared" si="1"/>
        <v>0</v>
      </c>
      <c r="O62" s="34"/>
      <c r="R62" s="140">
        <f t="shared" si="10"/>
        <v>0</v>
      </c>
      <c r="S62" s="141">
        <f t="shared" si="2"/>
        <v>0</v>
      </c>
      <c r="W62" s="734">
        <f t="shared" si="6"/>
        <v>44</v>
      </c>
      <c r="X62" s="595">
        <f>C62*Activity!$E56</f>
        <v>0</v>
      </c>
      <c r="Y62" s="744">
        <f t="shared" si="11"/>
        <v>0</v>
      </c>
      <c r="Z62" s="595">
        <f>D62*Activity!$E56</f>
        <v>0</v>
      </c>
      <c r="AA62" s="744">
        <f t="shared" si="7"/>
        <v>0</v>
      </c>
      <c r="AB62" s="595">
        <f>E62*Activity!$E56</f>
        <v>0</v>
      </c>
      <c r="AC62" s="744">
        <f t="shared" si="8"/>
        <v>0</v>
      </c>
      <c r="AD62" s="595">
        <f>F62*Activity!E56</f>
        <v>0</v>
      </c>
      <c r="AE62" s="744">
        <f t="shared" si="9"/>
        <v>0</v>
      </c>
      <c r="AF62" s="595">
        <f>G62*Activity!$E56</f>
        <v>0</v>
      </c>
      <c r="AG62" s="744">
        <f t="shared" si="12"/>
        <v>0</v>
      </c>
    </row>
    <row r="63" spans="2:33" ht="12.75" customHeight="1" x14ac:dyDescent="0.25">
      <c r="B63" s="142">
        <f t="shared" si="5"/>
        <v>45</v>
      </c>
      <c r="C63" s="593"/>
      <c r="D63" s="594"/>
      <c r="E63" s="594"/>
      <c r="F63" s="594"/>
      <c r="G63" s="594"/>
      <c r="H63" s="145">
        <f t="shared" si="0"/>
        <v>0</v>
      </c>
      <c r="I63" s="143"/>
      <c r="J63" s="144"/>
      <c r="K63" s="144"/>
      <c r="L63" s="144"/>
      <c r="M63" s="144"/>
      <c r="N63" s="145">
        <f t="shared" si="1"/>
        <v>0</v>
      </c>
      <c r="O63" s="34"/>
      <c r="R63" s="140">
        <f t="shared" si="10"/>
        <v>0</v>
      </c>
      <c r="S63" s="141">
        <f t="shared" si="2"/>
        <v>0</v>
      </c>
      <c r="W63" s="734">
        <f t="shared" si="6"/>
        <v>45</v>
      </c>
      <c r="X63" s="595">
        <f>C63*Activity!$E57</f>
        <v>0</v>
      </c>
      <c r="Y63" s="744">
        <f t="shared" si="11"/>
        <v>0</v>
      </c>
      <c r="Z63" s="595">
        <f>D63*Activity!$E57</f>
        <v>0</v>
      </c>
      <c r="AA63" s="744">
        <f t="shared" si="7"/>
        <v>0</v>
      </c>
      <c r="AB63" s="595">
        <f>E63*Activity!$E57</f>
        <v>0</v>
      </c>
      <c r="AC63" s="744">
        <f t="shared" si="8"/>
        <v>0</v>
      </c>
      <c r="AD63" s="595">
        <f>F63*Activity!E57</f>
        <v>0</v>
      </c>
      <c r="AE63" s="744">
        <f t="shared" si="9"/>
        <v>0</v>
      </c>
      <c r="AF63" s="595">
        <f>G63*Activity!$E57</f>
        <v>0</v>
      </c>
      <c r="AG63" s="744">
        <f t="shared" si="12"/>
        <v>0</v>
      </c>
    </row>
    <row r="64" spans="2:33" ht="12.75" customHeight="1" x14ac:dyDescent="0.25">
      <c r="B64" s="142">
        <f t="shared" si="5"/>
        <v>46</v>
      </c>
      <c r="C64" s="593"/>
      <c r="D64" s="594"/>
      <c r="E64" s="594"/>
      <c r="F64" s="594"/>
      <c r="G64" s="594"/>
      <c r="H64" s="145">
        <f t="shared" si="0"/>
        <v>0</v>
      </c>
      <c r="I64" s="143"/>
      <c r="J64" s="144"/>
      <c r="K64" s="144"/>
      <c r="L64" s="144"/>
      <c r="M64" s="144"/>
      <c r="N64" s="145">
        <f t="shared" si="1"/>
        <v>0</v>
      </c>
      <c r="O64" s="34"/>
      <c r="R64" s="140">
        <f t="shared" si="10"/>
        <v>0</v>
      </c>
      <c r="S64" s="141">
        <f t="shared" si="2"/>
        <v>0</v>
      </c>
      <c r="W64" s="734">
        <f t="shared" si="6"/>
        <v>46</v>
      </c>
      <c r="X64" s="595">
        <f>C64*Activity!$E58</f>
        <v>0</v>
      </c>
      <c r="Y64" s="744">
        <f t="shared" si="11"/>
        <v>0</v>
      </c>
      <c r="Z64" s="595">
        <f>D64*Activity!$E58</f>
        <v>0</v>
      </c>
      <c r="AA64" s="744">
        <f t="shared" si="7"/>
        <v>0</v>
      </c>
      <c r="AB64" s="595">
        <f>E64*Activity!$E58</f>
        <v>0</v>
      </c>
      <c r="AC64" s="744">
        <f t="shared" si="8"/>
        <v>0</v>
      </c>
      <c r="AD64" s="595">
        <f>F64*Activity!E58</f>
        <v>0</v>
      </c>
      <c r="AE64" s="744">
        <f t="shared" si="9"/>
        <v>0</v>
      </c>
      <c r="AF64" s="595">
        <f>G64*Activity!$E58</f>
        <v>0</v>
      </c>
      <c r="AG64" s="744">
        <f t="shared" si="12"/>
        <v>0</v>
      </c>
    </row>
    <row r="65" spans="2:33" ht="12.75" customHeight="1" x14ac:dyDescent="0.25">
      <c r="B65" s="142">
        <f t="shared" si="5"/>
        <v>47</v>
      </c>
      <c r="C65" s="593"/>
      <c r="D65" s="594"/>
      <c r="E65" s="594"/>
      <c r="F65" s="594"/>
      <c r="G65" s="594"/>
      <c r="H65" s="145">
        <f t="shared" si="0"/>
        <v>0</v>
      </c>
      <c r="I65" s="143"/>
      <c r="J65" s="144"/>
      <c r="K65" s="144"/>
      <c r="L65" s="144"/>
      <c r="M65" s="144"/>
      <c r="N65" s="145">
        <f t="shared" si="1"/>
        <v>0</v>
      </c>
      <c r="O65" s="34"/>
      <c r="R65" s="140">
        <f t="shared" si="10"/>
        <v>0</v>
      </c>
      <c r="S65" s="141">
        <f t="shared" si="2"/>
        <v>0</v>
      </c>
      <c r="W65" s="734">
        <f t="shared" si="6"/>
        <v>47</v>
      </c>
      <c r="X65" s="595">
        <f>C65*Activity!$E59</f>
        <v>0</v>
      </c>
      <c r="Y65" s="744">
        <f t="shared" si="11"/>
        <v>0</v>
      </c>
      <c r="Z65" s="595">
        <f>D65*Activity!$E59</f>
        <v>0</v>
      </c>
      <c r="AA65" s="744">
        <f t="shared" si="7"/>
        <v>0</v>
      </c>
      <c r="AB65" s="595">
        <f>E65*Activity!$E59</f>
        <v>0</v>
      </c>
      <c r="AC65" s="744">
        <f t="shared" si="8"/>
        <v>0</v>
      </c>
      <c r="AD65" s="595">
        <f>F65*Activity!E59</f>
        <v>0</v>
      </c>
      <c r="AE65" s="744">
        <f t="shared" si="9"/>
        <v>0</v>
      </c>
      <c r="AF65" s="595">
        <f>G65*Activity!$E59</f>
        <v>0</v>
      </c>
      <c r="AG65" s="744">
        <f t="shared" si="12"/>
        <v>0</v>
      </c>
    </row>
    <row r="66" spans="2:33" ht="12.75" customHeight="1" x14ac:dyDescent="0.25">
      <c r="B66" s="142">
        <f t="shared" si="5"/>
        <v>48</v>
      </c>
      <c r="C66" s="593"/>
      <c r="D66" s="594"/>
      <c r="E66" s="594"/>
      <c r="F66" s="594"/>
      <c r="G66" s="594"/>
      <c r="H66" s="145">
        <f t="shared" si="0"/>
        <v>0</v>
      </c>
      <c r="I66" s="143"/>
      <c r="J66" s="144"/>
      <c r="K66" s="144"/>
      <c r="L66" s="144"/>
      <c r="M66" s="144"/>
      <c r="N66" s="145">
        <f t="shared" si="1"/>
        <v>0</v>
      </c>
      <c r="O66" s="34"/>
      <c r="R66" s="140">
        <f t="shared" si="10"/>
        <v>0</v>
      </c>
      <c r="S66" s="141">
        <f t="shared" si="2"/>
        <v>0</v>
      </c>
      <c r="W66" s="734">
        <f t="shared" si="6"/>
        <v>48</v>
      </c>
      <c r="X66" s="595">
        <f>C66*Activity!$E60</f>
        <v>0</v>
      </c>
      <c r="Y66" s="744">
        <f t="shared" si="11"/>
        <v>0</v>
      </c>
      <c r="Z66" s="595">
        <f>D66*Activity!$E60</f>
        <v>0</v>
      </c>
      <c r="AA66" s="744">
        <f t="shared" si="7"/>
        <v>0</v>
      </c>
      <c r="AB66" s="595">
        <f>E66*Activity!$E60</f>
        <v>0</v>
      </c>
      <c r="AC66" s="744">
        <f t="shared" si="8"/>
        <v>0</v>
      </c>
      <c r="AD66" s="595">
        <f>F66*Activity!E60</f>
        <v>0</v>
      </c>
      <c r="AE66" s="744">
        <f t="shared" si="9"/>
        <v>0</v>
      </c>
      <c r="AF66" s="595">
        <f>G66*Activity!$E60</f>
        <v>0</v>
      </c>
      <c r="AG66" s="744">
        <f t="shared" si="12"/>
        <v>0</v>
      </c>
    </row>
    <row r="67" spans="2:33" ht="12.75" customHeight="1" x14ac:dyDescent="0.25">
      <c r="B67" s="142">
        <f t="shared" si="5"/>
        <v>49</v>
      </c>
      <c r="C67" s="593"/>
      <c r="D67" s="594"/>
      <c r="E67" s="594"/>
      <c r="F67" s="594"/>
      <c r="G67" s="594"/>
      <c r="H67" s="145">
        <f t="shared" si="0"/>
        <v>0</v>
      </c>
      <c r="I67" s="143"/>
      <c r="J67" s="144"/>
      <c r="K67" s="144"/>
      <c r="L67" s="144"/>
      <c r="M67" s="144"/>
      <c r="N67" s="145">
        <f t="shared" si="1"/>
        <v>0</v>
      </c>
      <c r="O67" s="34"/>
      <c r="R67" s="140">
        <f t="shared" si="10"/>
        <v>0</v>
      </c>
      <c r="S67" s="141">
        <f t="shared" si="2"/>
        <v>0</v>
      </c>
      <c r="W67" s="734">
        <f t="shared" si="6"/>
        <v>49</v>
      </c>
      <c r="X67" s="595">
        <f>C67*Activity!$E61</f>
        <v>0</v>
      </c>
      <c r="Y67" s="744">
        <f t="shared" si="11"/>
        <v>0</v>
      </c>
      <c r="Z67" s="595">
        <f>D67*Activity!$E61</f>
        <v>0</v>
      </c>
      <c r="AA67" s="744">
        <f t="shared" si="7"/>
        <v>0</v>
      </c>
      <c r="AB67" s="595">
        <f>E67*Activity!$E61</f>
        <v>0</v>
      </c>
      <c r="AC67" s="744">
        <f t="shared" si="8"/>
        <v>0</v>
      </c>
      <c r="AD67" s="595">
        <f>F67*Activity!E61</f>
        <v>0</v>
      </c>
      <c r="AE67" s="744">
        <f t="shared" si="9"/>
        <v>0</v>
      </c>
      <c r="AF67" s="595">
        <f>G67*Activity!$E61</f>
        <v>0</v>
      </c>
      <c r="AG67" s="744">
        <f t="shared" si="12"/>
        <v>0</v>
      </c>
    </row>
    <row r="68" spans="2:33" ht="12.75" customHeight="1" x14ac:dyDescent="0.25">
      <c r="B68" s="142">
        <f t="shared" si="5"/>
        <v>50</v>
      </c>
      <c r="C68" s="593"/>
      <c r="D68" s="594"/>
      <c r="E68" s="594"/>
      <c r="F68" s="594"/>
      <c r="G68" s="594"/>
      <c r="H68" s="145">
        <f t="shared" si="0"/>
        <v>0</v>
      </c>
      <c r="I68" s="143"/>
      <c r="J68" s="144"/>
      <c r="K68" s="144"/>
      <c r="L68" s="144"/>
      <c r="M68" s="144"/>
      <c r="N68" s="145">
        <f t="shared" si="1"/>
        <v>0</v>
      </c>
      <c r="O68" s="34"/>
      <c r="R68" s="140">
        <f t="shared" si="10"/>
        <v>0</v>
      </c>
      <c r="S68" s="141">
        <f t="shared" si="2"/>
        <v>0</v>
      </c>
      <c r="W68" s="734">
        <f t="shared" si="6"/>
        <v>50</v>
      </c>
      <c r="X68" s="595">
        <f>C68*Activity!$E62</f>
        <v>0</v>
      </c>
      <c r="Y68" s="744">
        <f t="shared" si="11"/>
        <v>0</v>
      </c>
      <c r="Z68" s="595">
        <f>D68*Activity!$E62</f>
        <v>0</v>
      </c>
      <c r="AA68" s="744">
        <f t="shared" si="7"/>
        <v>0</v>
      </c>
      <c r="AB68" s="595">
        <f>E68*Activity!$E62</f>
        <v>0</v>
      </c>
      <c r="AC68" s="744">
        <f t="shared" si="8"/>
        <v>0</v>
      </c>
      <c r="AD68" s="595">
        <f>F68*Activity!E62</f>
        <v>0</v>
      </c>
      <c r="AE68" s="744">
        <f t="shared" si="9"/>
        <v>0</v>
      </c>
      <c r="AF68" s="595">
        <f>G68*Activity!$E62</f>
        <v>0</v>
      </c>
      <c r="AG68" s="744">
        <f t="shared" si="12"/>
        <v>0</v>
      </c>
    </row>
    <row r="69" spans="2:33" ht="12.75" customHeight="1" x14ac:dyDescent="0.25">
      <c r="B69" s="142">
        <f t="shared" si="5"/>
        <v>51</v>
      </c>
      <c r="C69" s="593"/>
      <c r="D69" s="594"/>
      <c r="E69" s="594"/>
      <c r="F69" s="594"/>
      <c r="G69" s="594"/>
      <c r="H69" s="145">
        <f t="shared" si="0"/>
        <v>0</v>
      </c>
      <c r="I69" s="143"/>
      <c r="J69" s="144"/>
      <c r="K69" s="144"/>
      <c r="L69" s="144"/>
      <c r="M69" s="144"/>
      <c r="N69" s="145">
        <f t="shared" si="1"/>
        <v>0</v>
      </c>
      <c r="O69" s="34"/>
      <c r="R69" s="140">
        <f t="shared" si="10"/>
        <v>0</v>
      </c>
      <c r="S69" s="141">
        <f t="shared" si="2"/>
        <v>0</v>
      </c>
      <c r="W69" s="734">
        <f t="shared" si="6"/>
        <v>51</v>
      </c>
      <c r="X69" s="595">
        <f>C69*Activity!$E63</f>
        <v>0</v>
      </c>
      <c r="Y69" s="744">
        <f t="shared" si="11"/>
        <v>0</v>
      </c>
      <c r="Z69" s="595">
        <f>D69*Activity!$E63</f>
        <v>0</v>
      </c>
      <c r="AA69" s="744">
        <f t="shared" si="7"/>
        <v>0</v>
      </c>
      <c r="AB69" s="595">
        <f>E69*Activity!$E63</f>
        <v>0</v>
      </c>
      <c r="AC69" s="744">
        <f t="shared" si="8"/>
        <v>0</v>
      </c>
      <c r="AD69" s="595">
        <f>F69*Activity!E63</f>
        <v>0</v>
      </c>
      <c r="AE69" s="744">
        <f t="shared" si="9"/>
        <v>0</v>
      </c>
      <c r="AF69" s="595">
        <f>G69*Activity!$E63</f>
        <v>0</v>
      </c>
      <c r="AG69" s="744">
        <f t="shared" si="12"/>
        <v>0</v>
      </c>
    </row>
    <row r="70" spans="2:33" ht="12.75" customHeight="1" x14ac:dyDescent="0.25">
      <c r="B70" s="142">
        <f t="shared" si="5"/>
        <v>52</v>
      </c>
      <c r="C70" s="593"/>
      <c r="D70" s="594"/>
      <c r="E70" s="594"/>
      <c r="F70" s="594"/>
      <c r="G70" s="594"/>
      <c r="H70" s="145">
        <f t="shared" si="0"/>
        <v>0</v>
      </c>
      <c r="I70" s="143"/>
      <c r="J70" s="144"/>
      <c r="K70" s="144"/>
      <c r="L70" s="144"/>
      <c r="M70" s="144"/>
      <c r="N70" s="145">
        <f t="shared" si="1"/>
        <v>0</v>
      </c>
      <c r="O70" s="34"/>
      <c r="R70" s="140">
        <f t="shared" si="10"/>
        <v>0</v>
      </c>
      <c r="S70" s="141">
        <f t="shared" si="2"/>
        <v>0</v>
      </c>
      <c r="W70" s="734">
        <f t="shared" si="6"/>
        <v>52</v>
      </c>
      <c r="X70" s="595">
        <f>C70*Activity!$E64</f>
        <v>0</v>
      </c>
      <c r="Y70" s="744">
        <f t="shared" si="11"/>
        <v>0</v>
      </c>
      <c r="Z70" s="595">
        <f>D70*Activity!$E64</f>
        <v>0</v>
      </c>
      <c r="AA70" s="744">
        <f t="shared" si="7"/>
        <v>0</v>
      </c>
      <c r="AB70" s="595">
        <f>E70*Activity!$E64</f>
        <v>0</v>
      </c>
      <c r="AC70" s="744">
        <f t="shared" si="8"/>
        <v>0</v>
      </c>
      <c r="AD70" s="595">
        <f>F70*Activity!E64</f>
        <v>0</v>
      </c>
      <c r="AE70" s="744">
        <f t="shared" si="9"/>
        <v>0</v>
      </c>
      <c r="AF70" s="595">
        <f>G70*Activity!$E64</f>
        <v>0</v>
      </c>
      <c r="AG70" s="744">
        <f t="shared" si="12"/>
        <v>0</v>
      </c>
    </row>
    <row r="71" spans="2:33" ht="12.75" customHeight="1" x14ac:dyDescent="0.25">
      <c r="B71" s="142">
        <f t="shared" si="5"/>
        <v>53</v>
      </c>
      <c r="C71" s="593"/>
      <c r="D71" s="594"/>
      <c r="E71" s="594"/>
      <c r="F71" s="594"/>
      <c r="G71" s="594"/>
      <c r="H71" s="145">
        <f t="shared" si="0"/>
        <v>0</v>
      </c>
      <c r="I71" s="143"/>
      <c r="J71" s="144"/>
      <c r="K71" s="144"/>
      <c r="L71" s="144"/>
      <c r="M71" s="144"/>
      <c r="N71" s="145">
        <f t="shared" si="1"/>
        <v>0</v>
      </c>
      <c r="O71" s="34"/>
      <c r="R71" s="140">
        <f t="shared" si="10"/>
        <v>0</v>
      </c>
      <c r="S71" s="141">
        <f t="shared" si="2"/>
        <v>0</v>
      </c>
      <c r="W71" s="734">
        <f t="shared" si="6"/>
        <v>53</v>
      </c>
      <c r="X71" s="595">
        <f>C71*Activity!$E65</f>
        <v>0</v>
      </c>
      <c r="Y71" s="744">
        <f t="shared" si="11"/>
        <v>0</v>
      </c>
      <c r="Z71" s="595">
        <f>D71*Activity!$E65</f>
        <v>0</v>
      </c>
      <c r="AA71" s="744">
        <f t="shared" si="7"/>
        <v>0</v>
      </c>
      <c r="AB71" s="595">
        <f>E71*Activity!$E65</f>
        <v>0</v>
      </c>
      <c r="AC71" s="744">
        <f t="shared" si="8"/>
        <v>0</v>
      </c>
      <c r="AD71" s="595">
        <f>F71*Activity!E65</f>
        <v>0</v>
      </c>
      <c r="AE71" s="744">
        <f t="shared" si="9"/>
        <v>0</v>
      </c>
      <c r="AF71" s="595">
        <f>G71*Activity!$E65</f>
        <v>0</v>
      </c>
      <c r="AG71" s="744">
        <f t="shared" si="12"/>
        <v>0</v>
      </c>
    </row>
    <row r="72" spans="2:33" ht="12.75" customHeight="1" x14ac:dyDescent="0.25">
      <c r="B72" s="142">
        <f t="shared" si="5"/>
        <v>54</v>
      </c>
      <c r="C72" s="593"/>
      <c r="D72" s="594"/>
      <c r="E72" s="594"/>
      <c r="F72" s="594"/>
      <c r="G72" s="594"/>
      <c r="H72" s="145">
        <f t="shared" si="0"/>
        <v>0</v>
      </c>
      <c r="I72" s="143"/>
      <c r="J72" s="144"/>
      <c r="K72" s="144"/>
      <c r="L72" s="144"/>
      <c r="M72" s="144"/>
      <c r="N72" s="145">
        <f t="shared" si="1"/>
        <v>0</v>
      </c>
      <c r="O72" s="34"/>
      <c r="R72" s="140">
        <f t="shared" si="10"/>
        <v>0</v>
      </c>
      <c r="S72" s="141">
        <f t="shared" si="2"/>
        <v>0</v>
      </c>
      <c r="W72" s="734">
        <f t="shared" si="6"/>
        <v>54</v>
      </c>
      <c r="X72" s="595">
        <f>C72*Activity!$E66</f>
        <v>0</v>
      </c>
      <c r="Y72" s="744">
        <f t="shared" si="11"/>
        <v>0</v>
      </c>
      <c r="Z72" s="595">
        <f>D72*Activity!$E66</f>
        <v>0</v>
      </c>
      <c r="AA72" s="744">
        <f t="shared" si="7"/>
        <v>0</v>
      </c>
      <c r="AB72" s="595">
        <f>E72*Activity!$E66</f>
        <v>0</v>
      </c>
      <c r="AC72" s="744">
        <f t="shared" si="8"/>
        <v>0</v>
      </c>
      <c r="AD72" s="595">
        <f>F72*Activity!E66</f>
        <v>0</v>
      </c>
      <c r="AE72" s="744">
        <f t="shared" si="9"/>
        <v>0</v>
      </c>
      <c r="AF72" s="595">
        <f>G72*Activity!$E66</f>
        <v>0</v>
      </c>
      <c r="AG72" s="744">
        <f t="shared" si="12"/>
        <v>0</v>
      </c>
    </row>
    <row r="73" spans="2:33" ht="12.75" customHeight="1" x14ac:dyDescent="0.25">
      <c r="B73" s="142">
        <f t="shared" si="5"/>
        <v>55</v>
      </c>
      <c r="C73" s="593"/>
      <c r="D73" s="594"/>
      <c r="E73" s="594"/>
      <c r="F73" s="594"/>
      <c r="G73" s="594"/>
      <c r="H73" s="145">
        <f t="shared" si="0"/>
        <v>0</v>
      </c>
      <c r="I73" s="143"/>
      <c r="J73" s="144"/>
      <c r="K73" s="144"/>
      <c r="L73" s="144"/>
      <c r="M73" s="144"/>
      <c r="N73" s="145">
        <f t="shared" si="1"/>
        <v>0</v>
      </c>
      <c r="O73" s="34"/>
      <c r="R73" s="140">
        <f t="shared" si="10"/>
        <v>0</v>
      </c>
      <c r="S73" s="141">
        <f t="shared" si="2"/>
        <v>0</v>
      </c>
      <c r="W73" s="734">
        <f t="shared" si="6"/>
        <v>55</v>
      </c>
      <c r="X73" s="595">
        <f>C73*Activity!$E67</f>
        <v>0</v>
      </c>
      <c r="Y73" s="744">
        <f t="shared" si="11"/>
        <v>0</v>
      </c>
      <c r="Z73" s="595">
        <f>D73*Activity!$E67</f>
        <v>0</v>
      </c>
      <c r="AA73" s="744">
        <f t="shared" si="7"/>
        <v>0</v>
      </c>
      <c r="AB73" s="595">
        <f>E73*Activity!$E67</f>
        <v>0</v>
      </c>
      <c r="AC73" s="744">
        <f t="shared" si="8"/>
        <v>0</v>
      </c>
      <c r="AD73" s="595">
        <f>F73*Activity!E67</f>
        <v>0</v>
      </c>
      <c r="AE73" s="744">
        <f t="shared" si="9"/>
        <v>0</v>
      </c>
      <c r="AF73" s="595">
        <f>G73*Activity!$E67</f>
        <v>0</v>
      </c>
      <c r="AG73" s="744">
        <f t="shared" si="12"/>
        <v>0</v>
      </c>
    </row>
    <row r="74" spans="2:33" ht="12.75" customHeight="1" x14ac:dyDescent="0.25">
      <c r="B74" s="142">
        <f t="shared" si="5"/>
        <v>56</v>
      </c>
      <c r="C74" s="593"/>
      <c r="D74" s="594"/>
      <c r="E74" s="594"/>
      <c r="F74" s="594"/>
      <c r="G74" s="594"/>
      <c r="H74" s="145">
        <f t="shared" si="0"/>
        <v>0</v>
      </c>
      <c r="I74" s="143"/>
      <c r="J74" s="144"/>
      <c r="K74" s="144"/>
      <c r="L74" s="144"/>
      <c r="M74" s="144"/>
      <c r="N74" s="145">
        <f t="shared" si="1"/>
        <v>0</v>
      </c>
      <c r="O74" s="34"/>
      <c r="R74" s="140">
        <f t="shared" si="10"/>
        <v>0</v>
      </c>
      <c r="S74" s="141">
        <f t="shared" si="2"/>
        <v>0</v>
      </c>
      <c r="W74" s="734">
        <f t="shared" si="6"/>
        <v>56</v>
      </c>
      <c r="X74" s="595">
        <f>C74*Activity!$E68</f>
        <v>0</v>
      </c>
      <c r="Y74" s="744">
        <f t="shared" si="11"/>
        <v>0</v>
      </c>
      <c r="Z74" s="595">
        <f>D74*Activity!$E68</f>
        <v>0</v>
      </c>
      <c r="AA74" s="744">
        <f t="shared" si="7"/>
        <v>0</v>
      </c>
      <c r="AB74" s="595">
        <f>E74*Activity!$E68</f>
        <v>0</v>
      </c>
      <c r="AC74" s="744">
        <f t="shared" si="8"/>
        <v>0</v>
      </c>
      <c r="AD74" s="595">
        <f>F74*Activity!E68</f>
        <v>0</v>
      </c>
      <c r="AE74" s="744">
        <f t="shared" si="9"/>
        <v>0</v>
      </c>
      <c r="AF74" s="595">
        <f>G74*Activity!$E68</f>
        <v>0</v>
      </c>
      <c r="AG74" s="744">
        <f t="shared" si="12"/>
        <v>0</v>
      </c>
    </row>
    <row r="75" spans="2:33" ht="12.75" customHeight="1" x14ac:dyDescent="0.25">
      <c r="B75" s="142">
        <f t="shared" si="5"/>
        <v>57</v>
      </c>
      <c r="C75" s="593"/>
      <c r="D75" s="594"/>
      <c r="E75" s="594"/>
      <c r="F75" s="594"/>
      <c r="G75" s="594"/>
      <c r="H75" s="145">
        <f t="shared" si="0"/>
        <v>0</v>
      </c>
      <c r="I75" s="143"/>
      <c r="J75" s="144"/>
      <c r="K75" s="144"/>
      <c r="L75" s="144"/>
      <c r="M75" s="144"/>
      <c r="N75" s="145">
        <f t="shared" si="1"/>
        <v>0</v>
      </c>
      <c r="O75" s="34"/>
      <c r="R75" s="140">
        <f t="shared" si="10"/>
        <v>0</v>
      </c>
      <c r="S75" s="141">
        <f t="shared" si="2"/>
        <v>0</v>
      </c>
      <c r="W75" s="734">
        <f t="shared" si="6"/>
        <v>57</v>
      </c>
      <c r="X75" s="595">
        <f>C75*Activity!$E69</f>
        <v>0</v>
      </c>
      <c r="Y75" s="744">
        <f t="shared" si="11"/>
        <v>0</v>
      </c>
      <c r="Z75" s="595">
        <f>D75*Activity!$E69</f>
        <v>0</v>
      </c>
      <c r="AA75" s="744">
        <f t="shared" si="7"/>
        <v>0</v>
      </c>
      <c r="AB75" s="595">
        <f>E75*Activity!$E69</f>
        <v>0</v>
      </c>
      <c r="AC75" s="744">
        <f t="shared" si="8"/>
        <v>0</v>
      </c>
      <c r="AD75" s="595">
        <f>F75*Activity!E69</f>
        <v>0</v>
      </c>
      <c r="AE75" s="744">
        <f t="shared" si="9"/>
        <v>0</v>
      </c>
      <c r="AF75" s="595">
        <f>G75*Activity!$E69</f>
        <v>0</v>
      </c>
      <c r="AG75" s="744">
        <f t="shared" si="12"/>
        <v>0</v>
      </c>
    </row>
    <row r="76" spans="2:33" ht="12.75" customHeight="1" x14ac:dyDescent="0.25">
      <c r="B76" s="142">
        <f t="shared" si="5"/>
        <v>58</v>
      </c>
      <c r="C76" s="593"/>
      <c r="D76" s="594"/>
      <c r="E76" s="594"/>
      <c r="F76" s="594"/>
      <c r="G76" s="594"/>
      <c r="H76" s="145">
        <f t="shared" si="0"/>
        <v>0</v>
      </c>
      <c r="I76" s="143"/>
      <c r="J76" s="144"/>
      <c r="K76" s="144"/>
      <c r="L76" s="144"/>
      <c r="M76" s="144"/>
      <c r="N76" s="145">
        <f t="shared" si="1"/>
        <v>0</v>
      </c>
      <c r="O76" s="34"/>
      <c r="R76" s="140">
        <f t="shared" si="10"/>
        <v>0</v>
      </c>
      <c r="S76" s="141">
        <f t="shared" si="2"/>
        <v>0</v>
      </c>
      <c r="W76" s="734">
        <f t="shared" si="6"/>
        <v>58</v>
      </c>
      <c r="X76" s="595">
        <f>C76*Activity!$E70</f>
        <v>0</v>
      </c>
      <c r="Y76" s="744">
        <f t="shared" si="11"/>
        <v>0</v>
      </c>
      <c r="Z76" s="595">
        <f>D76*Activity!$E70</f>
        <v>0</v>
      </c>
      <c r="AA76" s="744">
        <f t="shared" si="7"/>
        <v>0</v>
      </c>
      <c r="AB76" s="595">
        <f>E76*Activity!$E70</f>
        <v>0</v>
      </c>
      <c r="AC76" s="744">
        <f t="shared" si="8"/>
        <v>0</v>
      </c>
      <c r="AD76" s="595">
        <f>F76*Activity!E70</f>
        <v>0</v>
      </c>
      <c r="AE76" s="744">
        <f t="shared" si="9"/>
        <v>0</v>
      </c>
      <c r="AF76" s="595">
        <f>G76*Activity!$E70</f>
        <v>0</v>
      </c>
      <c r="AG76" s="744">
        <f t="shared" si="12"/>
        <v>0</v>
      </c>
    </row>
    <row r="77" spans="2:33" ht="12.75" customHeight="1" x14ac:dyDescent="0.25">
      <c r="B77" s="142">
        <f t="shared" si="5"/>
        <v>59</v>
      </c>
      <c r="C77" s="593"/>
      <c r="D77" s="594"/>
      <c r="E77" s="594"/>
      <c r="F77" s="594"/>
      <c r="G77" s="594"/>
      <c r="H77" s="145">
        <f t="shared" si="0"/>
        <v>0</v>
      </c>
      <c r="I77" s="143"/>
      <c r="J77" s="144"/>
      <c r="K77" s="144"/>
      <c r="L77" s="144"/>
      <c r="M77" s="144"/>
      <c r="N77" s="145">
        <f t="shared" si="1"/>
        <v>0</v>
      </c>
      <c r="O77" s="34"/>
      <c r="R77" s="140">
        <f t="shared" si="10"/>
        <v>0</v>
      </c>
      <c r="S77" s="141">
        <f t="shared" si="2"/>
        <v>0</v>
      </c>
      <c r="W77" s="734">
        <f t="shared" si="6"/>
        <v>59</v>
      </c>
      <c r="X77" s="595">
        <f>C77*Activity!$E71</f>
        <v>0</v>
      </c>
      <c r="Y77" s="744">
        <f t="shared" si="11"/>
        <v>0</v>
      </c>
      <c r="Z77" s="595">
        <f>D77*Activity!$E71</f>
        <v>0</v>
      </c>
      <c r="AA77" s="744">
        <f t="shared" si="7"/>
        <v>0</v>
      </c>
      <c r="AB77" s="595">
        <f>E77*Activity!$E71</f>
        <v>0</v>
      </c>
      <c r="AC77" s="744">
        <f t="shared" si="8"/>
        <v>0</v>
      </c>
      <c r="AD77" s="595">
        <f>F77*Activity!E71</f>
        <v>0</v>
      </c>
      <c r="AE77" s="744">
        <f t="shared" si="9"/>
        <v>0</v>
      </c>
      <c r="AF77" s="595">
        <f>G77*Activity!$E71</f>
        <v>0</v>
      </c>
      <c r="AG77" s="744">
        <f t="shared" si="12"/>
        <v>0</v>
      </c>
    </row>
    <row r="78" spans="2:33" ht="12.75" customHeight="1" x14ac:dyDescent="0.25">
      <c r="B78" s="142">
        <f t="shared" si="5"/>
        <v>60</v>
      </c>
      <c r="C78" s="593"/>
      <c r="D78" s="594"/>
      <c r="E78" s="594"/>
      <c r="F78" s="594"/>
      <c r="G78" s="594"/>
      <c r="H78" s="145">
        <f t="shared" si="0"/>
        <v>0</v>
      </c>
      <c r="I78" s="143"/>
      <c r="J78" s="144"/>
      <c r="K78" s="144"/>
      <c r="L78" s="144"/>
      <c r="M78" s="144"/>
      <c r="N78" s="145">
        <f t="shared" si="1"/>
        <v>0</v>
      </c>
      <c r="O78" s="34"/>
      <c r="R78" s="140">
        <f t="shared" si="10"/>
        <v>0</v>
      </c>
      <c r="S78" s="141">
        <f t="shared" si="2"/>
        <v>0</v>
      </c>
      <c r="W78" s="734">
        <f t="shared" si="6"/>
        <v>60</v>
      </c>
      <c r="X78" s="595">
        <f>C78*Activity!$E72</f>
        <v>0</v>
      </c>
      <c r="Y78" s="744">
        <f t="shared" si="11"/>
        <v>0</v>
      </c>
      <c r="Z78" s="595">
        <f>D78*Activity!$E72</f>
        <v>0</v>
      </c>
      <c r="AA78" s="744">
        <f t="shared" si="7"/>
        <v>0</v>
      </c>
      <c r="AB78" s="595">
        <f>E78*Activity!$E72</f>
        <v>0</v>
      </c>
      <c r="AC78" s="744">
        <f t="shared" si="8"/>
        <v>0</v>
      </c>
      <c r="AD78" s="595">
        <f>F78*Activity!E72</f>
        <v>0</v>
      </c>
      <c r="AE78" s="744">
        <f t="shared" si="9"/>
        <v>0</v>
      </c>
      <c r="AF78" s="595">
        <f>G78*Activity!$E72</f>
        <v>0</v>
      </c>
      <c r="AG78" s="744">
        <f t="shared" si="12"/>
        <v>0</v>
      </c>
    </row>
    <row r="79" spans="2:33" ht="12.75" customHeight="1" x14ac:dyDescent="0.25">
      <c r="B79" s="142">
        <f t="shared" si="5"/>
        <v>61</v>
      </c>
      <c r="C79" s="593"/>
      <c r="D79" s="594"/>
      <c r="E79" s="594"/>
      <c r="F79" s="594"/>
      <c r="G79" s="594"/>
      <c r="H79" s="145">
        <f t="shared" si="0"/>
        <v>0</v>
      </c>
      <c r="I79" s="143"/>
      <c r="J79" s="144"/>
      <c r="K79" s="144"/>
      <c r="L79" s="144"/>
      <c r="M79" s="144"/>
      <c r="N79" s="145">
        <f t="shared" si="1"/>
        <v>0</v>
      </c>
      <c r="O79" s="34"/>
      <c r="R79" s="140">
        <f t="shared" si="10"/>
        <v>0</v>
      </c>
      <c r="S79" s="141">
        <f t="shared" si="2"/>
        <v>0</v>
      </c>
      <c r="W79" s="734">
        <f t="shared" si="6"/>
        <v>61</v>
      </c>
      <c r="X79" s="595">
        <f>C79*Activity!$E73</f>
        <v>0</v>
      </c>
      <c r="Y79" s="744">
        <f t="shared" si="11"/>
        <v>0</v>
      </c>
      <c r="Z79" s="595">
        <f>D79*Activity!$E73</f>
        <v>0</v>
      </c>
      <c r="AA79" s="744">
        <f t="shared" si="7"/>
        <v>0</v>
      </c>
      <c r="AB79" s="595">
        <f>E79*Activity!$E73</f>
        <v>0</v>
      </c>
      <c r="AC79" s="744">
        <f t="shared" si="8"/>
        <v>0</v>
      </c>
      <c r="AD79" s="595">
        <f>F79*Activity!E73</f>
        <v>0</v>
      </c>
      <c r="AE79" s="744">
        <f t="shared" si="9"/>
        <v>0</v>
      </c>
      <c r="AF79" s="595">
        <f>G79*Activity!$E73</f>
        <v>0</v>
      </c>
      <c r="AG79" s="744">
        <f t="shared" si="12"/>
        <v>0</v>
      </c>
    </row>
    <row r="80" spans="2:33" ht="12.75" customHeight="1" x14ac:dyDescent="0.25">
      <c r="B80" s="142">
        <f t="shared" si="5"/>
        <v>62</v>
      </c>
      <c r="C80" s="593"/>
      <c r="D80" s="594"/>
      <c r="E80" s="594"/>
      <c r="F80" s="594"/>
      <c r="G80" s="594"/>
      <c r="H80" s="145">
        <f t="shared" si="0"/>
        <v>0</v>
      </c>
      <c r="I80" s="143"/>
      <c r="J80" s="144"/>
      <c r="K80" s="144"/>
      <c r="L80" s="144"/>
      <c r="M80" s="144"/>
      <c r="N80" s="145">
        <f t="shared" si="1"/>
        <v>0</v>
      </c>
      <c r="O80" s="34"/>
      <c r="R80" s="140">
        <f t="shared" si="10"/>
        <v>0</v>
      </c>
      <c r="S80" s="141">
        <f t="shared" si="2"/>
        <v>0</v>
      </c>
      <c r="W80" s="734">
        <f t="shared" si="6"/>
        <v>62</v>
      </c>
      <c r="X80" s="595">
        <f>C80*Activity!$E74</f>
        <v>0</v>
      </c>
      <c r="Y80" s="744">
        <f t="shared" si="11"/>
        <v>0</v>
      </c>
      <c r="Z80" s="595">
        <f>D80*Activity!$E74</f>
        <v>0</v>
      </c>
      <c r="AA80" s="744">
        <f t="shared" si="7"/>
        <v>0</v>
      </c>
      <c r="AB80" s="595">
        <f>E80*Activity!$E74</f>
        <v>0</v>
      </c>
      <c r="AC80" s="744">
        <f t="shared" si="8"/>
        <v>0</v>
      </c>
      <c r="AD80" s="595">
        <f>F80*Activity!E74</f>
        <v>0</v>
      </c>
      <c r="AE80" s="744">
        <f t="shared" si="9"/>
        <v>0</v>
      </c>
      <c r="AF80" s="595">
        <f>G80*Activity!$E74</f>
        <v>0</v>
      </c>
      <c r="AG80" s="744">
        <f t="shared" si="12"/>
        <v>0</v>
      </c>
    </row>
    <row r="81" spans="2:33" ht="12.75" customHeight="1" x14ac:dyDescent="0.25">
      <c r="B81" s="142">
        <f t="shared" si="5"/>
        <v>63</v>
      </c>
      <c r="C81" s="593"/>
      <c r="D81" s="594"/>
      <c r="E81" s="594"/>
      <c r="F81" s="594"/>
      <c r="G81" s="594"/>
      <c r="H81" s="145">
        <f t="shared" si="0"/>
        <v>0</v>
      </c>
      <c r="I81" s="143"/>
      <c r="J81" s="144"/>
      <c r="K81" s="144"/>
      <c r="L81" s="144"/>
      <c r="M81" s="144"/>
      <c r="N81" s="145">
        <f t="shared" si="1"/>
        <v>0</v>
      </c>
      <c r="O81" s="34"/>
      <c r="R81" s="140">
        <f t="shared" si="10"/>
        <v>0</v>
      </c>
      <c r="S81" s="141">
        <f t="shared" si="2"/>
        <v>0</v>
      </c>
      <c r="W81" s="734">
        <f t="shared" si="6"/>
        <v>63</v>
      </c>
      <c r="X81" s="595">
        <f>C81*Activity!$E75</f>
        <v>0</v>
      </c>
      <c r="Y81" s="744">
        <f t="shared" si="11"/>
        <v>0</v>
      </c>
      <c r="Z81" s="595">
        <f>D81*Activity!$E75</f>
        <v>0</v>
      </c>
      <c r="AA81" s="744">
        <f t="shared" si="7"/>
        <v>0</v>
      </c>
      <c r="AB81" s="595">
        <f>E81*Activity!$E75</f>
        <v>0</v>
      </c>
      <c r="AC81" s="744">
        <f t="shared" si="8"/>
        <v>0</v>
      </c>
      <c r="AD81" s="595">
        <f>F81*Activity!E75</f>
        <v>0</v>
      </c>
      <c r="AE81" s="744">
        <f t="shared" si="9"/>
        <v>0</v>
      </c>
      <c r="AF81" s="595">
        <f>G81*Activity!$E75</f>
        <v>0</v>
      </c>
      <c r="AG81" s="744">
        <f t="shared" si="12"/>
        <v>0</v>
      </c>
    </row>
    <row r="82" spans="2:33" ht="12.75" customHeight="1" x14ac:dyDescent="0.25">
      <c r="B82" s="142">
        <f t="shared" si="5"/>
        <v>64</v>
      </c>
      <c r="C82" s="593"/>
      <c r="D82" s="594"/>
      <c r="E82" s="594"/>
      <c r="F82" s="594"/>
      <c r="G82" s="594"/>
      <c r="H82" s="145">
        <f t="shared" si="0"/>
        <v>0</v>
      </c>
      <c r="I82" s="143"/>
      <c r="J82" s="144"/>
      <c r="K82" s="144"/>
      <c r="L82" s="144"/>
      <c r="M82" s="144"/>
      <c r="N82" s="145">
        <f t="shared" si="1"/>
        <v>0</v>
      </c>
      <c r="O82" s="34"/>
      <c r="R82" s="140">
        <f t="shared" si="10"/>
        <v>0</v>
      </c>
      <c r="S82" s="141">
        <f t="shared" si="2"/>
        <v>0</v>
      </c>
      <c r="W82" s="734">
        <f t="shared" si="6"/>
        <v>64</v>
      </c>
      <c r="X82" s="595">
        <f>C82*Activity!$E76</f>
        <v>0</v>
      </c>
      <c r="Y82" s="744">
        <f t="shared" ref="Y82:Y98" si="13">C82</f>
        <v>0</v>
      </c>
      <c r="Z82" s="595">
        <f>D82*Activity!$E76</f>
        <v>0</v>
      </c>
      <c r="AA82" s="744">
        <f t="shared" si="7"/>
        <v>0</v>
      </c>
      <c r="AB82" s="595">
        <f>E82*Activity!$E76</f>
        <v>0</v>
      </c>
      <c r="AC82" s="744">
        <f t="shared" si="8"/>
        <v>0</v>
      </c>
      <c r="AD82" s="595">
        <f>F82*Activity!E76</f>
        <v>0</v>
      </c>
      <c r="AE82" s="744">
        <f t="shared" si="9"/>
        <v>0</v>
      </c>
      <c r="AF82" s="595">
        <f>G82*Activity!$E76</f>
        <v>0</v>
      </c>
      <c r="AG82" s="744">
        <f t="shared" ref="AG82:AG98" si="14">G82</f>
        <v>0</v>
      </c>
    </row>
    <row r="83" spans="2:33" ht="12.75" customHeight="1" x14ac:dyDescent="0.25">
      <c r="B83" s="142">
        <f t="shared" si="5"/>
        <v>65</v>
      </c>
      <c r="C83" s="593"/>
      <c r="D83" s="594"/>
      <c r="E83" s="594"/>
      <c r="F83" s="594"/>
      <c r="G83" s="594"/>
      <c r="H83" s="145">
        <f t="shared" si="0"/>
        <v>0</v>
      </c>
      <c r="I83" s="143"/>
      <c r="J83" s="144"/>
      <c r="K83" s="144"/>
      <c r="L83" s="144"/>
      <c r="M83" s="144"/>
      <c r="N83" s="145">
        <f t="shared" si="1"/>
        <v>0</v>
      </c>
      <c r="O83" s="34"/>
      <c r="R83" s="140">
        <f t="shared" si="10"/>
        <v>0</v>
      </c>
      <c r="S83" s="141">
        <f t="shared" si="2"/>
        <v>0</v>
      </c>
      <c r="W83" s="734">
        <f t="shared" ref="W83:W98" si="15">B83</f>
        <v>65</v>
      </c>
      <c r="X83" s="595">
        <f>C83*Activity!$E77</f>
        <v>0</v>
      </c>
      <c r="Y83" s="744">
        <f t="shared" si="13"/>
        <v>0</v>
      </c>
      <c r="Z83" s="595">
        <f>D83*Activity!$E77</f>
        <v>0</v>
      </c>
      <c r="AA83" s="744">
        <f t="shared" ref="AA83:AA98" si="16">D83</f>
        <v>0</v>
      </c>
      <c r="AB83" s="595">
        <f>E83*Activity!$E77</f>
        <v>0</v>
      </c>
      <c r="AC83" s="744">
        <f t="shared" ref="AC83:AC98" si="17">E83</f>
        <v>0</v>
      </c>
      <c r="AD83" s="595">
        <f>F83*Activity!E77</f>
        <v>0</v>
      </c>
      <c r="AE83" s="744">
        <f t="shared" ref="AE83:AE98" si="18">F83</f>
        <v>0</v>
      </c>
      <c r="AF83" s="595">
        <f>G83*Activity!$E77</f>
        <v>0</v>
      </c>
      <c r="AG83" s="744">
        <f t="shared" si="14"/>
        <v>0</v>
      </c>
    </row>
    <row r="84" spans="2:33" ht="12.75" customHeight="1" x14ac:dyDescent="0.25">
      <c r="B84" s="142">
        <f t="shared" si="5"/>
        <v>66</v>
      </c>
      <c r="C84" s="593"/>
      <c r="D84" s="594"/>
      <c r="E84" s="594"/>
      <c r="F84" s="594"/>
      <c r="G84" s="594"/>
      <c r="H84" s="145">
        <f t="shared" si="0"/>
        <v>0</v>
      </c>
      <c r="I84" s="143"/>
      <c r="J84" s="144"/>
      <c r="K84" s="144"/>
      <c r="L84" s="144"/>
      <c r="M84" s="144"/>
      <c r="N84" s="145">
        <f t="shared" si="1"/>
        <v>0</v>
      </c>
      <c r="O84" s="34"/>
      <c r="R84" s="140">
        <f t="shared" si="10"/>
        <v>0</v>
      </c>
      <c r="S84" s="141">
        <f t="shared" si="2"/>
        <v>0</v>
      </c>
      <c r="W84" s="734">
        <f t="shared" si="15"/>
        <v>66</v>
      </c>
      <c r="X84" s="595">
        <f>C84*Activity!$E78</f>
        <v>0</v>
      </c>
      <c r="Y84" s="744">
        <f t="shared" si="13"/>
        <v>0</v>
      </c>
      <c r="Z84" s="595">
        <f>D84*Activity!$E78</f>
        <v>0</v>
      </c>
      <c r="AA84" s="744">
        <f t="shared" si="16"/>
        <v>0</v>
      </c>
      <c r="AB84" s="595">
        <f>E84*Activity!$E78</f>
        <v>0</v>
      </c>
      <c r="AC84" s="744">
        <f t="shared" si="17"/>
        <v>0</v>
      </c>
      <c r="AD84" s="595">
        <f>F84*Activity!E78</f>
        <v>0</v>
      </c>
      <c r="AE84" s="744">
        <f t="shared" si="18"/>
        <v>0</v>
      </c>
      <c r="AF84" s="595">
        <f>G84*Activity!$E78</f>
        <v>0</v>
      </c>
      <c r="AG84" s="744">
        <f t="shared" si="14"/>
        <v>0</v>
      </c>
    </row>
    <row r="85" spans="2:33" ht="12.75" customHeight="1" x14ac:dyDescent="0.25">
      <c r="B85" s="142">
        <f t="shared" si="5"/>
        <v>67</v>
      </c>
      <c r="C85" s="593"/>
      <c r="D85" s="594"/>
      <c r="E85" s="594"/>
      <c r="F85" s="594"/>
      <c r="G85" s="594"/>
      <c r="H85" s="145">
        <f t="shared" si="0"/>
        <v>0</v>
      </c>
      <c r="I85" s="143"/>
      <c r="J85" s="144"/>
      <c r="K85" s="144"/>
      <c r="L85" s="144"/>
      <c r="M85" s="144"/>
      <c r="N85" s="145">
        <f t="shared" si="1"/>
        <v>0</v>
      </c>
      <c r="O85" s="34"/>
      <c r="R85" s="140">
        <f t="shared" si="10"/>
        <v>0</v>
      </c>
      <c r="S85" s="141">
        <f t="shared" si="2"/>
        <v>0</v>
      </c>
      <c r="W85" s="734">
        <f t="shared" si="15"/>
        <v>67</v>
      </c>
      <c r="X85" s="595">
        <f>C85*Activity!$E79</f>
        <v>0</v>
      </c>
      <c r="Y85" s="744">
        <f t="shared" si="13"/>
        <v>0</v>
      </c>
      <c r="Z85" s="595">
        <f>D85*Activity!$E79</f>
        <v>0</v>
      </c>
      <c r="AA85" s="744">
        <f t="shared" si="16"/>
        <v>0</v>
      </c>
      <c r="AB85" s="595">
        <f>E85*Activity!$E79</f>
        <v>0</v>
      </c>
      <c r="AC85" s="744">
        <f t="shared" si="17"/>
        <v>0</v>
      </c>
      <c r="AD85" s="595">
        <f>F85*Activity!E79</f>
        <v>0</v>
      </c>
      <c r="AE85" s="744">
        <f t="shared" si="18"/>
        <v>0</v>
      </c>
      <c r="AF85" s="595">
        <f>G85*Activity!$E79</f>
        <v>0</v>
      </c>
      <c r="AG85" s="744">
        <f t="shared" si="14"/>
        <v>0</v>
      </c>
    </row>
    <row r="86" spans="2:33" ht="12.75" customHeight="1" x14ac:dyDescent="0.25">
      <c r="B86" s="142">
        <f t="shared" si="5"/>
        <v>68</v>
      </c>
      <c r="C86" s="593"/>
      <c r="D86" s="594"/>
      <c r="E86" s="594"/>
      <c r="F86" s="594"/>
      <c r="G86" s="594"/>
      <c r="H86" s="145">
        <f t="shared" si="0"/>
        <v>0</v>
      </c>
      <c r="I86" s="143"/>
      <c r="J86" s="144"/>
      <c r="K86" s="144"/>
      <c r="L86" s="144"/>
      <c r="M86" s="144"/>
      <c r="N86" s="145">
        <f t="shared" si="1"/>
        <v>0</v>
      </c>
      <c r="O86" s="34"/>
      <c r="R86" s="140">
        <f t="shared" si="10"/>
        <v>0</v>
      </c>
      <c r="S86" s="141">
        <f t="shared" si="2"/>
        <v>0</v>
      </c>
      <c r="W86" s="734">
        <f t="shared" si="15"/>
        <v>68</v>
      </c>
      <c r="X86" s="595">
        <f>C86*Activity!$E80</f>
        <v>0</v>
      </c>
      <c r="Y86" s="744">
        <f t="shared" si="13"/>
        <v>0</v>
      </c>
      <c r="Z86" s="595">
        <f>D86*Activity!$E80</f>
        <v>0</v>
      </c>
      <c r="AA86" s="744">
        <f t="shared" si="16"/>
        <v>0</v>
      </c>
      <c r="AB86" s="595">
        <f>E86*Activity!$E80</f>
        <v>0</v>
      </c>
      <c r="AC86" s="744">
        <f t="shared" si="17"/>
        <v>0</v>
      </c>
      <c r="AD86" s="595">
        <f>F86*Activity!E80</f>
        <v>0</v>
      </c>
      <c r="AE86" s="744">
        <f t="shared" si="18"/>
        <v>0</v>
      </c>
      <c r="AF86" s="595">
        <f>G86*Activity!$E80</f>
        <v>0</v>
      </c>
      <c r="AG86" s="744">
        <f t="shared" si="14"/>
        <v>0</v>
      </c>
    </row>
    <row r="87" spans="2:33" ht="12.75" customHeight="1" x14ac:dyDescent="0.25">
      <c r="B87" s="142">
        <f t="shared" si="5"/>
        <v>69</v>
      </c>
      <c r="C87" s="593"/>
      <c r="D87" s="594"/>
      <c r="E87" s="594"/>
      <c r="F87" s="594"/>
      <c r="G87" s="594"/>
      <c r="H87" s="145">
        <f t="shared" si="0"/>
        <v>0</v>
      </c>
      <c r="I87" s="143"/>
      <c r="J87" s="144"/>
      <c r="K87" s="144"/>
      <c r="L87" s="144"/>
      <c r="M87" s="144"/>
      <c r="N87" s="145">
        <f t="shared" si="1"/>
        <v>0</v>
      </c>
      <c r="O87" s="34"/>
      <c r="R87" s="140">
        <f t="shared" si="10"/>
        <v>0</v>
      </c>
      <c r="S87" s="141">
        <f t="shared" si="2"/>
        <v>0</v>
      </c>
      <c r="W87" s="734">
        <f t="shared" si="15"/>
        <v>69</v>
      </c>
      <c r="X87" s="595">
        <f>C87*Activity!$E81</f>
        <v>0</v>
      </c>
      <c r="Y87" s="744">
        <f t="shared" si="13"/>
        <v>0</v>
      </c>
      <c r="Z87" s="595">
        <f>D87*Activity!$E81</f>
        <v>0</v>
      </c>
      <c r="AA87" s="744">
        <f t="shared" si="16"/>
        <v>0</v>
      </c>
      <c r="AB87" s="595">
        <f>E87*Activity!$E81</f>
        <v>0</v>
      </c>
      <c r="AC87" s="744">
        <f t="shared" si="17"/>
        <v>0</v>
      </c>
      <c r="AD87" s="595">
        <f>F87*Activity!E81</f>
        <v>0</v>
      </c>
      <c r="AE87" s="744">
        <f t="shared" si="18"/>
        <v>0</v>
      </c>
      <c r="AF87" s="595">
        <f>G87*Activity!$E81</f>
        <v>0</v>
      </c>
      <c r="AG87" s="744">
        <f t="shared" si="14"/>
        <v>0</v>
      </c>
    </row>
    <row r="88" spans="2:33" ht="12.75" customHeight="1" x14ac:dyDescent="0.25">
      <c r="B88" s="142">
        <f t="shared" si="5"/>
        <v>70</v>
      </c>
      <c r="C88" s="593"/>
      <c r="D88" s="594"/>
      <c r="E88" s="594"/>
      <c r="F88" s="594"/>
      <c r="G88" s="594"/>
      <c r="H88" s="145">
        <f t="shared" si="0"/>
        <v>0</v>
      </c>
      <c r="I88" s="143"/>
      <c r="J88" s="144"/>
      <c r="K88" s="144"/>
      <c r="L88" s="144"/>
      <c r="M88" s="144"/>
      <c r="N88" s="145">
        <f t="shared" si="1"/>
        <v>0</v>
      </c>
      <c r="O88" s="34"/>
      <c r="R88" s="140">
        <f t="shared" si="10"/>
        <v>0</v>
      </c>
      <c r="S88" s="141">
        <f t="shared" si="2"/>
        <v>0</v>
      </c>
      <c r="W88" s="734">
        <f t="shared" si="15"/>
        <v>70</v>
      </c>
      <c r="X88" s="595">
        <f>C88*Activity!$E82</f>
        <v>0</v>
      </c>
      <c r="Y88" s="744">
        <f t="shared" si="13"/>
        <v>0</v>
      </c>
      <c r="Z88" s="595">
        <f>D88*Activity!$E82</f>
        <v>0</v>
      </c>
      <c r="AA88" s="744">
        <f t="shared" si="16"/>
        <v>0</v>
      </c>
      <c r="AB88" s="595">
        <f>E88*Activity!$E82</f>
        <v>0</v>
      </c>
      <c r="AC88" s="744">
        <f t="shared" si="17"/>
        <v>0</v>
      </c>
      <c r="AD88" s="595">
        <f>F88*Activity!E82</f>
        <v>0</v>
      </c>
      <c r="AE88" s="744">
        <f t="shared" si="18"/>
        <v>0</v>
      </c>
      <c r="AF88" s="595">
        <f>G88*Activity!$E82</f>
        <v>0</v>
      </c>
      <c r="AG88" s="744">
        <f t="shared" si="14"/>
        <v>0</v>
      </c>
    </row>
    <row r="89" spans="2:33" ht="12.75" customHeight="1" x14ac:dyDescent="0.25">
      <c r="B89" s="142">
        <f t="shared" si="5"/>
        <v>71</v>
      </c>
      <c r="C89" s="593"/>
      <c r="D89" s="594"/>
      <c r="E89" s="594"/>
      <c r="F89" s="594"/>
      <c r="G89" s="594"/>
      <c r="H89" s="145">
        <f t="shared" si="0"/>
        <v>0</v>
      </c>
      <c r="I89" s="143"/>
      <c r="J89" s="144"/>
      <c r="K89" s="144"/>
      <c r="L89" s="144"/>
      <c r="M89" s="144"/>
      <c r="N89" s="145">
        <f t="shared" si="1"/>
        <v>0</v>
      </c>
      <c r="O89" s="34"/>
      <c r="R89" s="140">
        <f t="shared" si="10"/>
        <v>0</v>
      </c>
      <c r="S89" s="141">
        <f t="shared" si="2"/>
        <v>0</v>
      </c>
      <c r="W89" s="734">
        <f t="shared" si="15"/>
        <v>71</v>
      </c>
      <c r="X89" s="595">
        <f>C89*Activity!$E83</f>
        <v>0</v>
      </c>
      <c r="Y89" s="744">
        <f t="shared" si="13"/>
        <v>0</v>
      </c>
      <c r="Z89" s="595">
        <f>D89*Activity!$E83</f>
        <v>0</v>
      </c>
      <c r="AA89" s="744">
        <f t="shared" si="16"/>
        <v>0</v>
      </c>
      <c r="AB89" s="595">
        <f>E89*Activity!$E83</f>
        <v>0</v>
      </c>
      <c r="AC89" s="744">
        <f t="shared" si="17"/>
        <v>0</v>
      </c>
      <c r="AD89" s="595">
        <f>F89*Activity!E83</f>
        <v>0</v>
      </c>
      <c r="AE89" s="744">
        <f t="shared" si="18"/>
        <v>0</v>
      </c>
      <c r="AF89" s="595">
        <f>G89*Activity!$E83</f>
        <v>0</v>
      </c>
      <c r="AG89" s="744">
        <f t="shared" si="14"/>
        <v>0</v>
      </c>
    </row>
    <row r="90" spans="2:33" ht="12.75" customHeight="1" x14ac:dyDescent="0.25">
      <c r="B90" s="142">
        <f t="shared" si="5"/>
        <v>72</v>
      </c>
      <c r="C90" s="593"/>
      <c r="D90" s="594"/>
      <c r="E90" s="594"/>
      <c r="F90" s="594"/>
      <c r="G90" s="594"/>
      <c r="H90" s="145">
        <f t="shared" si="0"/>
        <v>0</v>
      </c>
      <c r="I90" s="143"/>
      <c r="J90" s="144"/>
      <c r="K90" s="144"/>
      <c r="L90" s="144"/>
      <c r="M90" s="144"/>
      <c r="N90" s="145">
        <f t="shared" si="1"/>
        <v>0</v>
      </c>
      <c r="O90" s="34"/>
      <c r="R90" s="140">
        <f t="shared" si="10"/>
        <v>0</v>
      </c>
      <c r="S90" s="141">
        <f t="shared" si="2"/>
        <v>0</v>
      </c>
      <c r="W90" s="734">
        <f t="shared" si="15"/>
        <v>72</v>
      </c>
      <c r="X90" s="595">
        <f>C90*Activity!$E84</f>
        <v>0</v>
      </c>
      <c r="Y90" s="744">
        <f t="shared" si="13"/>
        <v>0</v>
      </c>
      <c r="Z90" s="595">
        <f>D90*Activity!$E84</f>
        <v>0</v>
      </c>
      <c r="AA90" s="744">
        <f t="shared" si="16"/>
        <v>0</v>
      </c>
      <c r="AB90" s="595">
        <f>E90*Activity!$E84</f>
        <v>0</v>
      </c>
      <c r="AC90" s="744">
        <f t="shared" si="17"/>
        <v>0</v>
      </c>
      <c r="AD90" s="595">
        <f>F90*Activity!E84</f>
        <v>0</v>
      </c>
      <c r="AE90" s="744">
        <f t="shared" si="18"/>
        <v>0</v>
      </c>
      <c r="AF90" s="595">
        <f>G90*Activity!$E84</f>
        <v>0</v>
      </c>
      <c r="AG90" s="744">
        <f t="shared" si="14"/>
        <v>0</v>
      </c>
    </row>
    <row r="91" spans="2:33" ht="12.75" customHeight="1" x14ac:dyDescent="0.25">
      <c r="B91" s="142">
        <f t="shared" si="5"/>
        <v>73</v>
      </c>
      <c r="C91" s="593"/>
      <c r="D91" s="594"/>
      <c r="E91" s="594"/>
      <c r="F91" s="594"/>
      <c r="G91" s="594"/>
      <c r="H91" s="145">
        <f t="shared" si="0"/>
        <v>0</v>
      </c>
      <c r="I91" s="143"/>
      <c r="J91" s="144"/>
      <c r="K91" s="144"/>
      <c r="L91" s="144"/>
      <c r="M91" s="144"/>
      <c r="N91" s="145">
        <f t="shared" si="1"/>
        <v>0</v>
      </c>
      <c r="O91" s="34"/>
      <c r="R91" s="140">
        <f t="shared" si="10"/>
        <v>0</v>
      </c>
      <c r="S91" s="141">
        <f t="shared" si="2"/>
        <v>0</v>
      </c>
      <c r="W91" s="734">
        <f t="shared" si="15"/>
        <v>73</v>
      </c>
      <c r="X91" s="595">
        <f>C91*Activity!$E85</f>
        <v>0</v>
      </c>
      <c r="Y91" s="744">
        <f t="shared" si="13"/>
        <v>0</v>
      </c>
      <c r="Z91" s="595">
        <f>D91*Activity!$E85</f>
        <v>0</v>
      </c>
      <c r="AA91" s="744">
        <f t="shared" si="16"/>
        <v>0</v>
      </c>
      <c r="AB91" s="595">
        <f>E91*Activity!$E85</f>
        <v>0</v>
      </c>
      <c r="AC91" s="744">
        <f t="shared" si="17"/>
        <v>0</v>
      </c>
      <c r="AD91" s="595">
        <f>F91*Activity!E85</f>
        <v>0</v>
      </c>
      <c r="AE91" s="744">
        <f t="shared" si="18"/>
        <v>0</v>
      </c>
      <c r="AF91" s="595">
        <f>G91*Activity!$E85</f>
        <v>0</v>
      </c>
      <c r="AG91" s="744">
        <f t="shared" si="14"/>
        <v>0</v>
      </c>
    </row>
    <row r="92" spans="2:33" ht="12.75" customHeight="1" x14ac:dyDescent="0.25">
      <c r="B92" s="142">
        <f t="shared" si="5"/>
        <v>74</v>
      </c>
      <c r="C92" s="593"/>
      <c r="D92" s="594"/>
      <c r="E92" s="594"/>
      <c r="F92" s="594"/>
      <c r="G92" s="594"/>
      <c r="H92" s="145">
        <f t="shared" si="0"/>
        <v>0</v>
      </c>
      <c r="I92" s="143"/>
      <c r="J92" s="144"/>
      <c r="K92" s="144"/>
      <c r="L92" s="144"/>
      <c r="M92" s="144"/>
      <c r="N92" s="145">
        <f t="shared" si="1"/>
        <v>0</v>
      </c>
      <c r="O92" s="34"/>
      <c r="R92" s="140">
        <f t="shared" si="10"/>
        <v>0</v>
      </c>
      <c r="S92" s="141">
        <f t="shared" si="2"/>
        <v>0</v>
      </c>
      <c r="W92" s="734">
        <f t="shared" si="15"/>
        <v>74</v>
      </c>
      <c r="X92" s="595">
        <f>C92*Activity!$E86</f>
        <v>0</v>
      </c>
      <c r="Y92" s="744">
        <f t="shared" si="13"/>
        <v>0</v>
      </c>
      <c r="Z92" s="595">
        <f>D92*Activity!$E86</f>
        <v>0</v>
      </c>
      <c r="AA92" s="744">
        <f t="shared" si="16"/>
        <v>0</v>
      </c>
      <c r="AB92" s="595">
        <f>E92*Activity!$E86</f>
        <v>0</v>
      </c>
      <c r="AC92" s="744">
        <f t="shared" si="17"/>
        <v>0</v>
      </c>
      <c r="AD92" s="595">
        <f>F92*Activity!E86</f>
        <v>0</v>
      </c>
      <c r="AE92" s="744">
        <f t="shared" si="18"/>
        <v>0</v>
      </c>
      <c r="AF92" s="595">
        <f>G92*Activity!$E86</f>
        <v>0</v>
      </c>
      <c r="AG92" s="744">
        <f t="shared" si="14"/>
        <v>0</v>
      </c>
    </row>
    <row r="93" spans="2:33" ht="12.75" customHeight="1" x14ac:dyDescent="0.25">
      <c r="B93" s="142">
        <f t="shared" si="5"/>
        <v>75</v>
      </c>
      <c r="C93" s="593"/>
      <c r="D93" s="594"/>
      <c r="E93" s="594"/>
      <c r="F93" s="594"/>
      <c r="G93" s="594"/>
      <c r="H93" s="145">
        <f t="shared" si="0"/>
        <v>0</v>
      </c>
      <c r="I93" s="143"/>
      <c r="J93" s="144"/>
      <c r="K93" s="144"/>
      <c r="L93" s="144"/>
      <c r="M93" s="144"/>
      <c r="N93" s="145">
        <f t="shared" si="1"/>
        <v>0</v>
      </c>
      <c r="O93" s="34"/>
      <c r="R93" s="140">
        <f t="shared" si="10"/>
        <v>0</v>
      </c>
      <c r="S93" s="141">
        <f t="shared" si="2"/>
        <v>0</v>
      </c>
      <c r="W93" s="734">
        <f t="shared" si="15"/>
        <v>75</v>
      </c>
      <c r="X93" s="595">
        <f>C93*Activity!$E87</f>
        <v>0</v>
      </c>
      <c r="Y93" s="744">
        <f t="shared" si="13"/>
        <v>0</v>
      </c>
      <c r="Z93" s="595">
        <f>D93*Activity!$E87</f>
        <v>0</v>
      </c>
      <c r="AA93" s="744">
        <f t="shared" si="16"/>
        <v>0</v>
      </c>
      <c r="AB93" s="595">
        <f>E93*Activity!$E87</f>
        <v>0</v>
      </c>
      <c r="AC93" s="744">
        <f t="shared" si="17"/>
        <v>0</v>
      </c>
      <c r="AD93" s="595">
        <f>F93*Activity!E87</f>
        <v>0</v>
      </c>
      <c r="AE93" s="744">
        <f t="shared" si="18"/>
        <v>0</v>
      </c>
      <c r="AF93" s="595">
        <f>G93*Activity!$E87</f>
        <v>0</v>
      </c>
      <c r="AG93" s="744">
        <f t="shared" si="14"/>
        <v>0</v>
      </c>
    </row>
    <row r="94" spans="2:33" ht="12.75" customHeight="1" x14ac:dyDescent="0.25">
      <c r="B94" s="142">
        <f t="shared" si="5"/>
        <v>76</v>
      </c>
      <c r="C94" s="593"/>
      <c r="D94" s="594"/>
      <c r="E94" s="594"/>
      <c r="F94" s="594"/>
      <c r="G94" s="594"/>
      <c r="H94" s="145">
        <f t="shared" si="0"/>
        <v>0</v>
      </c>
      <c r="I94" s="143"/>
      <c r="J94" s="144"/>
      <c r="K94" s="144"/>
      <c r="L94" s="144"/>
      <c r="M94" s="144"/>
      <c r="N94" s="145">
        <f t="shared" si="1"/>
        <v>0</v>
      </c>
      <c r="O94" s="34"/>
      <c r="R94" s="140">
        <f t="shared" si="10"/>
        <v>0</v>
      </c>
      <c r="S94" s="141">
        <f t="shared" si="2"/>
        <v>0</v>
      </c>
      <c r="W94" s="734">
        <f t="shared" si="15"/>
        <v>76</v>
      </c>
      <c r="X94" s="595">
        <f>C94*Activity!$E88</f>
        <v>0</v>
      </c>
      <c r="Y94" s="744">
        <f t="shared" si="13"/>
        <v>0</v>
      </c>
      <c r="Z94" s="595">
        <f>D94*Activity!$E88</f>
        <v>0</v>
      </c>
      <c r="AA94" s="744">
        <f t="shared" si="16"/>
        <v>0</v>
      </c>
      <c r="AB94" s="595">
        <f>E94*Activity!$E88</f>
        <v>0</v>
      </c>
      <c r="AC94" s="744">
        <f t="shared" si="17"/>
        <v>0</v>
      </c>
      <c r="AD94" s="595">
        <f>F94*Activity!E88</f>
        <v>0</v>
      </c>
      <c r="AE94" s="744">
        <f t="shared" si="18"/>
        <v>0</v>
      </c>
      <c r="AF94" s="595">
        <f>G94*Activity!$E88</f>
        <v>0</v>
      </c>
      <c r="AG94" s="744">
        <f t="shared" si="14"/>
        <v>0</v>
      </c>
    </row>
    <row r="95" spans="2:33" ht="12.75" customHeight="1" x14ac:dyDescent="0.25">
      <c r="B95" s="142">
        <f t="shared" si="5"/>
        <v>77</v>
      </c>
      <c r="C95" s="593"/>
      <c r="D95" s="594"/>
      <c r="E95" s="594"/>
      <c r="F95" s="594"/>
      <c r="G95" s="594"/>
      <c r="H95" s="145">
        <f t="shared" si="0"/>
        <v>0</v>
      </c>
      <c r="I95" s="143"/>
      <c r="J95" s="144"/>
      <c r="K95" s="144"/>
      <c r="L95" s="144"/>
      <c r="M95" s="144"/>
      <c r="N95" s="145">
        <f t="shared" si="1"/>
        <v>0</v>
      </c>
      <c r="O95" s="34"/>
      <c r="R95" s="140">
        <f t="shared" si="10"/>
        <v>0</v>
      </c>
      <c r="S95" s="141">
        <f t="shared" si="2"/>
        <v>0</v>
      </c>
      <c r="W95" s="734">
        <f t="shared" si="15"/>
        <v>77</v>
      </c>
      <c r="X95" s="595">
        <f>C95*Activity!$E89</f>
        <v>0</v>
      </c>
      <c r="Y95" s="744">
        <f t="shared" si="13"/>
        <v>0</v>
      </c>
      <c r="Z95" s="595">
        <f>D95*Activity!$E89</f>
        <v>0</v>
      </c>
      <c r="AA95" s="744">
        <f t="shared" si="16"/>
        <v>0</v>
      </c>
      <c r="AB95" s="595">
        <f>E95*Activity!$E89</f>
        <v>0</v>
      </c>
      <c r="AC95" s="744">
        <f t="shared" si="17"/>
        <v>0</v>
      </c>
      <c r="AD95" s="595">
        <f>F95*Activity!E89</f>
        <v>0</v>
      </c>
      <c r="AE95" s="744">
        <f t="shared" si="18"/>
        <v>0</v>
      </c>
      <c r="AF95" s="595">
        <f>G95*Activity!$E89</f>
        <v>0</v>
      </c>
      <c r="AG95" s="744">
        <f t="shared" si="14"/>
        <v>0</v>
      </c>
    </row>
    <row r="96" spans="2:33" ht="12.75" customHeight="1" x14ac:dyDescent="0.25">
      <c r="B96" s="142">
        <f t="shared" si="5"/>
        <v>78</v>
      </c>
      <c r="C96" s="593"/>
      <c r="D96" s="594"/>
      <c r="E96" s="594"/>
      <c r="F96" s="594"/>
      <c r="G96" s="594"/>
      <c r="H96" s="145">
        <f t="shared" si="0"/>
        <v>0</v>
      </c>
      <c r="I96" s="143"/>
      <c r="J96" s="144"/>
      <c r="K96" s="144"/>
      <c r="L96" s="144"/>
      <c r="M96" s="144"/>
      <c r="N96" s="145">
        <f t="shared" si="1"/>
        <v>0</v>
      </c>
      <c r="O96" s="34"/>
      <c r="R96" s="140">
        <f t="shared" si="10"/>
        <v>0</v>
      </c>
      <c r="S96" s="141">
        <f t="shared" si="2"/>
        <v>0</v>
      </c>
      <c r="W96" s="734">
        <f t="shared" si="15"/>
        <v>78</v>
      </c>
      <c r="X96" s="595">
        <f>C96*Activity!$E90</f>
        <v>0</v>
      </c>
      <c r="Y96" s="744">
        <f t="shared" si="13"/>
        <v>0</v>
      </c>
      <c r="Z96" s="595">
        <f>D96*Activity!$E90</f>
        <v>0</v>
      </c>
      <c r="AA96" s="744">
        <f t="shared" si="16"/>
        <v>0</v>
      </c>
      <c r="AB96" s="595">
        <f>E96*Activity!$E90</f>
        <v>0</v>
      </c>
      <c r="AC96" s="744">
        <f t="shared" si="17"/>
        <v>0</v>
      </c>
      <c r="AD96" s="595">
        <f>F96*Activity!E90</f>
        <v>0</v>
      </c>
      <c r="AE96" s="744">
        <f t="shared" si="18"/>
        <v>0</v>
      </c>
      <c r="AF96" s="595">
        <f>G96*Activity!$E90</f>
        <v>0</v>
      </c>
      <c r="AG96" s="744">
        <f t="shared" si="14"/>
        <v>0</v>
      </c>
    </row>
    <row r="97" spans="2:33" ht="12.75" customHeight="1" x14ac:dyDescent="0.25">
      <c r="B97" s="142">
        <f t="shared" si="5"/>
        <v>79</v>
      </c>
      <c r="C97" s="593"/>
      <c r="D97" s="594"/>
      <c r="E97" s="594"/>
      <c r="F97" s="594"/>
      <c r="G97" s="594"/>
      <c r="H97" s="145">
        <f t="shared" si="0"/>
        <v>0</v>
      </c>
      <c r="I97" s="143"/>
      <c r="J97" s="144"/>
      <c r="K97" s="144"/>
      <c r="L97" s="144"/>
      <c r="M97" s="144"/>
      <c r="N97" s="145">
        <f t="shared" si="1"/>
        <v>0</v>
      </c>
      <c r="O97" s="34"/>
      <c r="R97" s="140">
        <f t="shared" si="10"/>
        <v>0</v>
      </c>
      <c r="S97" s="141">
        <f t="shared" si="2"/>
        <v>0</v>
      </c>
      <c r="W97" s="734">
        <f t="shared" si="15"/>
        <v>79</v>
      </c>
      <c r="X97" s="595">
        <f>C97*Activity!$E91</f>
        <v>0</v>
      </c>
      <c r="Y97" s="744">
        <f t="shared" si="13"/>
        <v>0</v>
      </c>
      <c r="Z97" s="595">
        <f>D97*Activity!$E91</f>
        <v>0</v>
      </c>
      <c r="AA97" s="744">
        <f t="shared" si="16"/>
        <v>0</v>
      </c>
      <c r="AB97" s="595">
        <f>E97*Activity!$E91</f>
        <v>0</v>
      </c>
      <c r="AC97" s="744">
        <f t="shared" si="17"/>
        <v>0</v>
      </c>
      <c r="AD97" s="595">
        <f>F97*Activity!E91</f>
        <v>0</v>
      </c>
      <c r="AE97" s="744">
        <f t="shared" si="18"/>
        <v>0</v>
      </c>
      <c r="AF97" s="595">
        <f>G97*Activity!$E91</f>
        <v>0</v>
      </c>
      <c r="AG97" s="744">
        <f t="shared" si="14"/>
        <v>0</v>
      </c>
    </row>
    <row r="98" spans="2:33" ht="13.5" customHeight="1" x14ac:dyDescent="0.25">
      <c r="B98" s="150">
        <f t="shared" si="5"/>
        <v>80</v>
      </c>
      <c r="C98" s="593"/>
      <c r="D98" s="594"/>
      <c r="E98" s="594"/>
      <c r="F98" s="594"/>
      <c r="G98" s="594"/>
      <c r="H98" s="152">
        <f t="shared" si="0"/>
        <v>0</v>
      </c>
      <c r="I98" s="80"/>
      <c r="J98" s="151"/>
      <c r="K98" s="151"/>
      <c r="L98" s="151"/>
      <c r="M98" s="151"/>
      <c r="N98" s="152">
        <f t="shared" si="1"/>
        <v>0</v>
      </c>
      <c r="O98" s="46"/>
      <c r="R98" s="153">
        <f t="shared" si="10"/>
        <v>0</v>
      </c>
      <c r="S98" s="153">
        <f t="shared" si="2"/>
        <v>0</v>
      </c>
      <c r="W98" s="734">
        <f t="shared" si="15"/>
        <v>80</v>
      </c>
      <c r="X98" s="595">
        <f>C98*Activity!$E92</f>
        <v>0</v>
      </c>
      <c r="Y98" s="744">
        <f t="shared" si="13"/>
        <v>0</v>
      </c>
      <c r="Z98" s="595">
        <f>D98*Activity!$E92</f>
        <v>0</v>
      </c>
      <c r="AA98" s="744">
        <f t="shared" si="16"/>
        <v>0</v>
      </c>
      <c r="AB98" s="595">
        <f>E98*Activity!$E92</f>
        <v>0</v>
      </c>
      <c r="AC98" s="744">
        <f t="shared" si="17"/>
        <v>0</v>
      </c>
      <c r="AD98" s="595">
        <f>F98*Activity!E92</f>
        <v>0</v>
      </c>
      <c r="AE98" s="744">
        <f t="shared" si="18"/>
        <v>0</v>
      </c>
      <c r="AF98" s="595">
        <f>G98*Activity!$E92</f>
        <v>0</v>
      </c>
      <c r="AG98" s="744">
        <f t="shared" si="14"/>
        <v>0</v>
      </c>
    </row>
    <row r="99" spans="2:33" ht="12.75" customHeight="1" x14ac:dyDescent="0.25">
      <c r="H99" s="3"/>
    </row>
    <row r="100" spans="2:33" ht="12.75" customHeight="1" x14ac:dyDescent="0.25"/>
    <row r="101" spans="2:33" ht="12.75" customHeight="1" x14ac:dyDescent="0.25"/>
    <row r="102" spans="2:33" ht="12.75" customHeight="1" x14ac:dyDescent="0.25"/>
    <row r="103" spans="2:33" ht="12.75" customHeight="1" x14ac:dyDescent="0.25"/>
    <row r="104" spans="2:33" ht="12.75" customHeight="1" x14ac:dyDescent="0.25"/>
    <row r="105" spans="2:33" ht="12.75" customHeight="1" x14ac:dyDescent="0.25"/>
    <row r="106" spans="2:33" ht="12.75" customHeight="1" x14ac:dyDescent="0.25"/>
    <row r="107" spans="2:33" ht="12.75" customHeight="1" x14ac:dyDescent="0.25"/>
    <row r="108" spans="2:33" ht="12.75" customHeight="1" x14ac:dyDescent="0.25"/>
    <row r="109" spans="2:33" ht="12.75" customHeight="1" x14ac:dyDescent="0.25"/>
    <row r="110" spans="2:33" ht="12.75" customHeight="1" x14ac:dyDescent="0.25"/>
    <row r="111" spans="2:33" ht="12.75" customHeight="1" x14ac:dyDescent="0.25"/>
    <row r="112" spans="2:33"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Consolidate/>
  <mergeCells count="9">
    <mergeCell ref="Q2:T2"/>
    <mergeCell ref="C9:H9"/>
    <mergeCell ref="I9:N9"/>
    <mergeCell ref="R10:R16"/>
    <mergeCell ref="S10:S16"/>
    <mergeCell ref="H16:H17"/>
    <mergeCell ref="N16:N17"/>
    <mergeCell ref="C15:H15"/>
    <mergeCell ref="I15:N15"/>
  </mergeCells>
  <dataValidations xWindow="329" yWindow="789" count="4">
    <dataValidation type="decimal" allowBlank="1" showInputMessage="1" showErrorMessage="1" prompt="MCF - Enter a fraction between 0 and 1" sqref="I13:M13" xr:uid="{00000000-0002-0000-0D00-000000000000}">
      <formula1>0</formula1>
      <formula2>1</formula2>
    </dataValidation>
    <dataValidation type="list" allowBlank="1" showInputMessage="1" showErrorMessage="1" prompt=" - " sqref="H18" xr:uid="{00000000-0002-0000-0D00-000001000000}">
      <mc:AlternateContent xmlns:x12ac="http://schemas.microsoft.com/office/spreadsheetml/2011/1/ac" xmlns:mc="http://schemas.openxmlformats.org/markup-compatibility/2006">
        <mc:Choice Requires="x12ac">
          <x12ac:list>"""1"""</x12ac:list>
        </mc:Choice>
        <mc:Fallback>
          <formula1>"""1"""</formula1>
        </mc:Fallback>
      </mc:AlternateContent>
    </dataValidation>
    <dataValidation type="decimal" allowBlank="1" showInputMessage="1" showErrorMessage="1" prompt="% of waste to site type - Please enter the percentage of waste going to this site type in this year" sqref="I18:M98" xr:uid="{00000000-0002-0000-0D00-000002000000}">
      <formula1>0</formula1>
      <formula2>1</formula2>
    </dataValidation>
    <dataValidation allowBlank="1" sqref="C18:G1048576 C13:G13" xr:uid="{00000000-0002-0000-0D00-000003000000}"/>
  </dataValidations>
  <pageMargins left="0.7" right="0.7" top="0.75" bottom="0.75" header="0" footer="0"/>
  <pageSetup orientation="landscape"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ilha4">
    <tabColor rgb="FFFFFF00"/>
  </sheetPr>
  <dimension ref="A1:AF1000"/>
  <sheetViews>
    <sheetView showGridLines="0" zoomScaleNormal="100" workbookViewId="0">
      <pane xSplit="1" ySplit="11" topLeftCell="B48" activePane="bottomRight" state="frozen"/>
      <selection pane="topRight" activeCell="B1" sqref="B1"/>
      <selection pane="bottomLeft" activeCell="A12" sqref="A12"/>
      <selection pane="bottomRight" activeCell="D61" sqref="D61"/>
    </sheetView>
  </sheetViews>
  <sheetFormatPr defaultColWidth="14.44140625" defaultRowHeight="15" customHeight="1" x14ac:dyDescent="0.25"/>
  <cols>
    <col min="1" max="1" width="2.44140625" customWidth="1"/>
    <col min="2" max="2" width="6.44140625" customWidth="1"/>
    <col min="3" max="3" width="13.88671875" customWidth="1"/>
    <col min="4" max="4" width="9.109375" customWidth="1"/>
    <col min="5" max="5" width="16.109375" style="595" customWidth="1"/>
    <col min="6" max="6" width="7.44140625" customWidth="1"/>
    <col min="7" max="12" width="8" customWidth="1"/>
    <col min="13" max="13" width="8.5546875" customWidth="1"/>
    <col min="14" max="14" width="8.44140625" customWidth="1"/>
    <col min="15" max="15" width="3.88671875" customWidth="1"/>
    <col min="16" max="16" width="3.44140625" customWidth="1"/>
    <col min="17" max="19" width="11.44140625" customWidth="1"/>
    <col min="20" max="20" width="10.44140625" customWidth="1"/>
    <col min="21" max="21" width="9.5546875" customWidth="1"/>
    <col min="22" max="22" width="9.44140625" customWidth="1"/>
    <col min="23" max="25" width="11.44140625" customWidth="1"/>
    <col min="27" max="27" width="11.44140625" style="609" customWidth="1"/>
    <col min="28" max="28" width="17.109375" customWidth="1"/>
    <col min="29" max="29" width="11.44140625" customWidth="1"/>
    <col min="30" max="30" width="13.44140625" bestFit="1" customWidth="1"/>
    <col min="31" max="32" width="11.44140625" customWidth="1"/>
  </cols>
  <sheetData>
    <row r="1" spans="1:32" ht="12.75" customHeight="1" x14ac:dyDescent="0.25"/>
    <row r="2" spans="1:32" ht="15.75" customHeight="1" x14ac:dyDescent="0.3">
      <c r="B2" s="3"/>
      <c r="C2" s="90" t="s">
        <v>69</v>
      </c>
      <c r="Q2" s="90" t="s">
        <v>70</v>
      </c>
    </row>
    <row r="3" spans="1:32" ht="12.75" customHeight="1" x14ac:dyDescent="0.25">
      <c r="B3" s="3"/>
      <c r="C3" s="3"/>
      <c r="Q3" s="3"/>
    </row>
    <row r="4" spans="1:32" ht="12.75" customHeight="1" x14ac:dyDescent="0.25">
      <c r="B4" s="3"/>
      <c r="C4" s="3" t="s">
        <v>71</v>
      </c>
      <c r="Q4" s="3" t="s">
        <v>72</v>
      </c>
    </row>
    <row r="5" spans="1:32" ht="12.75" customHeight="1" x14ac:dyDescent="0.25">
      <c r="B5" s="3"/>
      <c r="C5" s="3" t="s">
        <v>73</v>
      </c>
      <c r="Q5" s="3" t="s">
        <v>73</v>
      </c>
    </row>
    <row r="6" spans="1:32" ht="12.75" customHeight="1" x14ac:dyDescent="0.25">
      <c r="B6" s="3"/>
      <c r="C6" s="3" t="s">
        <v>74</v>
      </c>
      <c r="Q6" s="3"/>
    </row>
    <row r="7" spans="1:32" ht="13.5" customHeight="1" thickBot="1" x14ac:dyDescent="0.3">
      <c r="B7" s="3"/>
      <c r="C7" s="154" t="s">
        <v>75</v>
      </c>
      <c r="Q7" s="3"/>
    </row>
    <row r="8" spans="1:32" ht="13.5" customHeight="1" thickBot="1" x14ac:dyDescent="0.3">
      <c r="B8" s="3"/>
      <c r="C8" s="3"/>
      <c r="D8" s="155">
        <f t="array" ref="D8">INDEX(Regional_data,Select3,10)*1000</f>
        <v>260</v>
      </c>
      <c r="E8" s="596"/>
      <c r="F8" s="512">
        <f t="array" ref="F8">INDEX(Regional_data,Select3,11)</f>
        <v>0.54</v>
      </c>
      <c r="G8" s="513">
        <f>INDEX(Regional_data,Select3,3)/100</f>
        <v>0.44900000000000001</v>
      </c>
      <c r="H8" s="514">
        <f t="array" ref="H8">INDEX(Regional_data,Select3,5)/100</f>
        <v>0</v>
      </c>
      <c r="I8" s="514">
        <f t="array" ref="I8">INDEX(Regional_data,Select3,1)/100</f>
        <v>0.17100000000000001</v>
      </c>
      <c r="J8" s="514">
        <f t="array" ref="J8">INDEX(Regional_data,Select3,4)/100</f>
        <v>4.7E-2</v>
      </c>
      <c r="K8" s="514">
        <f t="array" ref="K8">INDEX(Regional_data,Select3,2)/100</f>
        <v>2.6000000000000002E-2</v>
      </c>
      <c r="L8" s="514">
        <f t="array" ref="L8">INDEX(Regional_data,Select3,6)/100</f>
        <v>0</v>
      </c>
      <c r="M8" s="514">
        <f>1-SUM(G8:L8)</f>
        <v>0.30699999999999994</v>
      </c>
      <c r="N8" s="156">
        <f>SUM(G8:M8)</f>
        <v>1</v>
      </c>
      <c r="Q8" s="3"/>
      <c r="R8" s="3"/>
    </row>
    <row r="9" spans="1:32" ht="13.5" customHeight="1" thickBot="1" x14ac:dyDescent="0.3">
      <c r="G9" s="857" t="s">
        <v>76</v>
      </c>
      <c r="H9" s="809"/>
      <c r="I9" s="809"/>
      <c r="J9" s="809"/>
      <c r="K9" s="809"/>
      <c r="L9" s="809"/>
      <c r="M9" s="858"/>
      <c r="N9" s="157"/>
    </row>
    <row r="10" spans="1:32" ht="38.25" customHeight="1" x14ac:dyDescent="0.25">
      <c r="A10" s="158"/>
      <c r="B10" s="159" t="s">
        <v>63</v>
      </c>
      <c r="C10" s="99" t="s">
        <v>77</v>
      </c>
      <c r="D10" s="159" t="s">
        <v>78</v>
      </c>
      <c r="E10" s="597" t="s">
        <v>79</v>
      </c>
      <c r="F10" s="99" t="s">
        <v>80</v>
      </c>
      <c r="G10" s="160" t="s">
        <v>81</v>
      </c>
      <c r="H10" s="160" t="s">
        <v>19</v>
      </c>
      <c r="I10" s="161" t="s">
        <v>20</v>
      </c>
      <c r="J10" s="161" t="s">
        <v>82</v>
      </c>
      <c r="K10" s="161" t="s">
        <v>83</v>
      </c>
      <c r="L10" s="161" t="s">
        <v>84</v>
      </c>
      <c r="M10" s="162" t="s">
        <v>85</v>
      </c>
      <c r="N10" s="99" t="s">
        <v>86</v>
      </c>
      <c r="O10" s="158"/>
      <c r="P10" s="158"/>
      <c r="Q10" s="159" t="s">
        <v>63</v>
      </c>
      <c r="R10" s="99" t="s">
        <v>87</v>
      </c>
      <c r="S10" s="159" t="s">
        <v>88</v>
      </c>
      <c r="T10" s="99" t="s">
        <v>89</v>
      </c>
      <c r="U10" s="159" t="s">
        <v>80</v>
      </c>
      <c r="V10" s="99" t="s">
        <v>90</v>
      </c>
      <c r="W10" s="158"/>
      <c r="X10" s="158"/>
      <c r="Y10" s="158"/>
      <c r="AA10" s="610"/>
      <c r="AB10" s="158"/>
      <c r="AC10" s="158"/>
      <c r="AD10" s="158"/>
      <c r="AE10" s="158"/>
      <c r="AF10" s="158"/>
    </row>
    <row r="11" spans="1:32" ht="26.25" customHeight="1" thickBot="1" x14ac:dyDescent="0.3">
      <c r="A11" s="163"/>
      <c r="B11" s="164"/>
      <c r="C11" s="165">
        <v>9.9999999999999995E-7</v>
      </c>
      <c r="D11" s="517">
        <v>365</v>
      </c>
      <c r="E11" s="598">
        <v>0</v>
      </c>
      <c r="F11" s="166">
        <v>0.01</v>
      </c>
      <c r="G11" s="167">
        <v>0.45</v>
      </c>
      <c r="H11" s="134">
        <v>0</v>
      </c>
      <c r="I11" s="134">
        <v>0.17</v>
      </c>
      <c r="J11" s="134">
        <v>4.4999999999999998E-2</v>
      </c>
      <c r="K11" s="134">
        <v>2.5000000000000001E-2</v>
      </c>
      <c r="L11" s="134">
        <v>0</v>
      </c>
      <c r="M11" s="168">
        <v>0.31</v>
      </c>
      <c r="N11" s="165" t="s">
        <v>93</v>
      </c>
      <c r="O11" s="163"/>
      <c r="P11" s="163"/>
      <c r="Q11" s="164"/>
      <c r="R11" s="165" t="s">
        <v>94</v>
      </c>
      <c r="S11" s="164" t="s">
        <v>95</v>
      </c>
      <c r="T11" s="165" t="s">
        <v>92</v>
      </c>
      <c r="U11" s="170" t="s">
        <v>64</v>
      </c>
      <c r="V11" s="165" t="s">
        <v>92</v>
      </c>
      <c r="W11" s="163"/>
      <c r="X11" s="163"/>
      <c r="Y11" s="163"/>
      <c r="AA11" s="611"/>
      <c r="AB11" s="163"/>
      <c r="AC11" s="163"/>
      <c r="AD11" s="163"/>
      <c r="AE11" s="163"/>
      <c r="AF11" s="163"/>
    </row>
    <row r="12" spans="1:32" ht="12.75" customHeight="1" thickBot="1" x14ac:dyDescent="0.3">
      <c r="B12" s="171">
        <f>year</f>
        <v>0</v>
      </c>
      <c r="C12" s="602"/>
      <c r="D12" s="603"/>
      <c r="E12" s="599"/>
      <c r="F12" s="176"/>
      <c r="G12" s="178"/>
      <c r="H12" s="178"/>
      <c r="I12" s="178"/>
      <c r="J12" s="178"/>
      <c r="K12" s="178"/>
      <c r="L12" s="178"/>
      <c r="M12" s="178"/>
      <c r="N12" s="179">
        <f>SUM(G12:M12)</f>
        <v>0</v>
      </c>
      <c r="Q12" s="171">
        <f>year</f>
        <v>0</v>
      </c>
      <c r="R12" s="30"/>
      <c r="S12" s="30"/>
      <c r="T12" s="181">
        <f t="shared" ref="T12:T92" si="0">R12*S12</f>
        <v>0</v>
      </c>
      <c r="U12" s="183"/>
      <c r="V12" s="32">
        <f t="shared" ref="V12:V92" si="1">T12*U12</f>
        <v>0</v>
      </c>
      <c r="AA12" s="609">
        <f>B12</f>
        <v>0</v>
      </c>
      <c r="AB12" s="741">
        <f>IFERROR(ROUND(VLOOKUP(AA12,$B$12:$C$92,2,FALSE)*1000000,0),"")</f>
        <v>0</v>
      </c>
      <c r="AC12" s="608">
        <f>IFERROR(ROUND(VLOOKUP(AA12,$B$12:$D$92,3,FALSE)/365,3),"")</f>
        <v>0</v>
      </c>
      <c r="AD12" s="741">
        <f>IFERROR(ROUND(AB12*AC12*365/1000,0),"")</f>
        <v>0</v>
      </c>
    </row>
    <row r="13" spans="1:32" ht="12.75" customHeight="1" thickBot="1" x14ac:dyDescent="0.3">
      <c r="B13" s="185">
        <f t="shared" ref="B13:B76" si="2">B12+1</f>
        <v>1</v>
      </c>
      <c r="C13" s="602"/>
      <c r="D13" s="603"/>
      <c r="E13" s="599"/>
      <c r="F13" s="176"/>
      <c r="G13" s="178"/>
      <c r="H13" s="178"/>
      <c r="I13" s="178"/>
      <c r="J13" s="178"/>
      <c r="K13" s="178"/>
      <c r="L13" s="178"/>
      <c r="M13" s="178"/>
      <c r="N13" s="188">
        <f t="shared" ref="N13:N92" si="3">SUM(G13:M13)</f>
        <v>0</v>
      </c>
      <c r="Q13" s="185">
        <f t="shared" ref="Q13:Q76" si="4">Q12+1</f>
        <v>1</v>
      </c>
      <c r="R13" s="62"/>
      <c r="S13" s="62"/>
      <c r="T13" s="185">
        <f t="shared" si="0"/>
        <v>0</v>
      </c>
      <c r="U13" s="189"/>
      <c r="V13" s="35">
        <f t="shared" si="1"/>
        <v>0</v>
      </c>
      <c r="AA13" s="609">
        <f>IFERROR(IF(AA12+1&lt;=2033,AA12+1,""),"")</f>
        <v>1</v>
      </c>
      <c r="AB13" s="741">
        <f t="shared" ref="AB13:AB76" si="5">IFERROR(ROUND(VLOOKUP(AA13,$B$12:$C$92,2,FALSE)*1000000,0),"")</f>
        <v>0</v>
      </c>
      <c r="AC13" s="608">
        <f t="shared" ref="AC13:AC76" si="6">IFERROR(ROUND(VLOOKUP(AA13,$B$12:$D$92,3,FALSE)/365,3),"")</f>
        <v>0</v>
      </c>
      <c r="AD13" s="741">
        <f t="shared" ref="AD13:AD75" si="7">IFERROR(ROUND(AB13*AC13*365/1000,0),"")</f>
        <v>0</v>
      </c>
    </row>
    <row r="14" spans="1:32" ht="12.75" customHeight="1" thickBot="1" x14ac:dyDescent="0.3">
      <c r="B14" s="185">
        <f t="shared" si="2"/>
        <v>2</v>
      </c>
      <c r="C14" s="602"/>
      <c r="D14" s="603"/>
      <c r="E14" s="599"/>
      <c r="F14" s="176"/>
      <c r="G14" s="178"/>
      <c r="H14" s="178"/>
      <c r="I14" s="178"/>
      <c r="J14" s="178"/>
      <c r="K14" s="178"/>
      <c r="L14" s="178"/>
      <c r="M14" s="178"/>
      <c r="N14" s="188">
        <f t="shared" si="3"/>
        <v>0</v>
      </c>
      <c r="Q14" s="185">
        <f t="shared" si="4"/>
        <v>2</v>
      </c>
      <c r="R14" s="62"/>
      <c r="S14" s="62"/>
      <c r="T14" s="185">
        <f t="shared" si="0"/>
        <v>0</v>
      </c>
      <c r="U14" s="189"/>
      <c r="V14" s="35">
        <f t="shared" si="1"/>
        <v>0</v>
      </c>
      <c r="AA14" s="609">
        <f t="shared" ref="AA14:AA77" si="8">IFERROR(IF(AA13+1&lt;=2033,AA13+1,""),"")</f>
        <v>2</v>
      </c>
      <c r="AB14" s="741">
        <f t="shared" si="5"/>
        <v>0</v>
      </c>
      <c r="AC14" s="608">
        <f t="shared" si="6"/>
        <v>0</v>
      </c>
      <c r="AD14" s="741">
        <f t="shared" si="7"/>
        <v>0</v>
      </c>
    </row>
    <row r="15" spans="1:32" ht="12.75" customHeight="1" thickBot="1" x14ac:dyDescent="0.3">
      <c r="B15" s="185">
        <f t="shared" si="2"/>
        <v>3</v>
      </c>
      <c r="C15" s="602"/>
      <c r="D15" s="603"/>
      <c r="E15" s="599"/>
      <c r="F15" s="176"/>
      <c r="G15" s="178"/>
      <c r="H15" s="178"/>
      <c r="I15" s="178"/>
      <c r="J15" s="178"/>
      <c r="K15" s="178"/>
      <c r="L15" s="178"/>
      <c r="M15" s="178"/>
      <c r="N15" s="188">
        <f t="shared" si="3"/>
        <v>0</v>
      </c>
      <c r="Q15" s="185">
        <f t="shared" si="4"/>
        <v>3</v>
      </c>
      <c r="R15" s="62"/>
      <c r="S15" s="62"/>
      <c r="T15" s="185">
        <f t="shared" si="0"/>
        <v>0</v>
      </c>
      <c r="U15" s="189"/>
      <c r="V15" s="35">
        <f t="shared" si="1"/>
        <v>0</v>
      </c>
      <c r="AA15" s="609">
        <f t="shared" si="8"/>
        <v>3</v>
      </c>
      <c r="AB15" s="741">
        <f t="shared" si="5"/>
        <v>0</v>
      </c>
      <c r="AC15" s="608">
        <f t="shared" si="6"/>
        <v>0</v>
      </c>
      <c r="AD15" s="741">
        <f t="shared" si="7"/>
        <v>0</v>
      </c>
    </row>
    <row r="16" spans="1:32" ht="12.75" customHeight="1" thickBot="1" x14ac:dyDescent="0.3">
      <c r="B16" s="185">
        <f t="shared" si="2"/>
        <v>4</v>
      </c>
      <c r="C16" s="602"/>
      <c r="D16" s="603"/>
      <c r="E16" s="599"/>
      <c r="F16" s="176"/>
      <c r="G16" s="178"/>
      <c r="H16" s="178"/>
      <c r="I16" s="178"/>
      <c r="J16" s="178"/>
      <c r="K16" s="178"/>
      <c r="L16" s="178"/>
      <c r="M16" s="178"/>
      <c r="N16" s="188">
        <f t="shared" si="3"/>
        <v>0</v>
      </c>
      <c r="Q16" s="185">
        <f t="shared" si="4"/>
        <v>4</v>
      </c>
      <c r="R16" s="62"/>
      <c r="S16" s="62"/>
      <c r="T16" s="185">
        <f t="shared" si="0"/>
        <v>0</v>
      </c>
      <c r="U16" s="189"/>
      <c r="V16" s="35">
        <f t="shared" si="1"/>
        <v>0</v>
      </c>
      <c r="AA16" s="609">
        <f t="shared" si="8"/>
        <v>4</v>
      </c>
      <c r="AB16" s="741">
        <f t="shared" si="5"/>
        <v>0</v>
      </c>
      <c r="AC16" s="608">
        <f t="shared" si="6"/>
        <v>0</v>
      </c>
      <c r="AD16" s="741">
        <f t="shared" si="7"/>
        <v>0</v>
      </c>
    </row>
    <row r="17" spans="2:30" ht="12.75" customHeight="1" thickBot="1" x14ac:dyDescent="0.3">
      <c r="B17" s="185">
        <f t="shared" si="2"/>
        <v>5</v>
      </c>
      <c r="C17" s="602"/>
      <c r="D17" s="603"/>
      <c r="E17" s="599"/>
      <c r="F17" s="176"/>
      <c r="G17" s="178"/>
      <c r="H17" s="178"/>
      <c r="I17" s="178"/>
      <c r="J17" s="178"/>
      <c r="K17" s="178"/>
      <c r="L17" s="178"/>
      <c r="M17" s="178"/>
      <c r="N17" s="188">
        <f t="shared" si="3"/>
        <v>0</v>
      </c>
      <c r="Q17" s="185">
        <f t="shared" si="4"/>
        <v>5</v>
      </c>
      <c r="R17" s="62"/>
      <c r="S17" s="62"/>
      <c r="T17" s="185">
        <f t="shared" si="0"/>
        <v>0</v>
      </c>
      <c r="U17" s="189"/>
      <c r="V17" s="35">
        <f t="shared" si="1"/>
        <v>0</v>
      </c>
      <c r="AA17" s="609">
        <f t="shared" si="8"/>
        <v>5</v>
      </c>
      <c r="AB17" s="741">
        <f t="shared" si="5"/>
        <v>0</v>
      </c>
      <c r="AC17" s="608">
        <f t="shared" si="6"/>
        <v>0</v>
      </c>
      <c r="AD17" s="741">
        <f t="shared" si="7"/>
        <v>0</v>
      </c>
    </row>
    <row r="18" spans="2:30" ht="12.75" customHeight="1" thickBot="1" x14ac:dyDescent="0.3">
      <c r="B18" s="185">
        <f t="shared" si="2"/>
        <v>6</v>
      </c>
      <c r="C18" s="602"/>
      <c r="D18" s="603"/>
      <c r="E18" s="599"/>
      <c r="F18" s="176"/>
      <c r="G18" s="178"/>
      <c r="H18" s="178"/>
      <c r="I18" s="178"/>
      <c r="J18" s="178"/>
      <c r="K18" s="178"/>
      <c r="L18" s="178"/>
      <c r="M18" s="178"/>
      <c r="N18" s="188">
        <f t="shared" si="3"/>
        <v>0</v>
      </c>
      <c r="Q18" s="185">
        <f t="shared" si="4"/>
        <v>6</v>
      </c>
      <c r="R18" s="62"/>
      <c r="S18" s="62"/>
      <c r="T18" s="185">
        <f t="shared" si="0"/>
        <v>0</v>
      </c>
      <c r="U18" s="189"/>
      <c r="V18" s="35">
        <f t="shared" si="1"/>
        <v>0</v>
      </c>
      <c r="AA18" s="609">
        <f t="shared" si="8"/>
        <v>6</v>
      </c>
      <c r="AB18" s="741">
        <f t="shared" si="5"/>
        <v>0</v>
      </c>
      <c r="AC18" s="608">
        <f t="shared" si="6"/>
        <v>0</v>
      </c>
      <c r="AD18" s="741">
        <f t="shared" si="7"/>
        <v>0</v>
      </c>
    </row>
    <row r="19" spans="2:30" ht="12.75" customHeight="1" thickBot="1" x14ac:dyDescent="0.3">
      <c r="B19" s="185">
        <f t="shared" si="2"/>
        <v>7</v>
      </c>
      <c r="C19" s="602"/>
      <c r="D19" s="603"/>
      <c r="E19" s="599"/>
      <c r="F19" s="176"/>
      <c r="G19" s="178"/>
      <c r="H19" s="178"/>
      <c r="I19" s="178"/>
      <c r="J19" s="178"/>
      <c r="K19" s="178"/>
      <c r="L19" s="178"/>
      <c r="M19" s="178"/>
      <c r="N19" s="188">
        <f t="shared" si="3"/>
        <v>0</v>
      </c>
      <c r="Q19" s="185">
        <f t="shared" si="4"/>
        <v>7</v>
      </c>
      <c r="R19" s="62"/>
      <c r="S19" s="62"/>
      <c r="T19" s="185">
        <f t="shared" si="0"/>
        <v>0</v>
      </c>
      <c r="U19" s="189"/>
      <c r="V19" s="35">
        <f t="shared" si="1"/>
        <v>0</v>
      </c>
      <c r="AA19" s="609">
        <f t="shared" si="8"/>
        <v>7</v>
      </c>
      <c r="AB19" s="741">
        <f t="shared" si="5"/>
        <v>0</v>
      </c>
      <c r="AC19" s="608">
        <f t="shared" si="6"/>
        <v>0</v>
      </c>
      <c r="AD19" s="741">
        <f t="shared" si="7"/>
        <v>0</v>
      </c>
    </row>
    <row r="20" spans="2:30" ht="12.75" customHeight="1" thickBot="1" x14ac:dyDescent="0.3">
      <c r="B20" s="185">
        <f t="shared" si="2"/>
        <v>8</v>
      </c>
      <c r="C20" s="602"/>
      <c r="D20" s="603"/>
      <c r="E20" s="599"/>
      <c r="F20" s="176"/>
      <c r="G20" s="178"/>
      <c r="H20" s="178"/>
      <c r="I20" s="178"/>
      <c r="J20" s="178"/>
      <c r="K20" s="178"/>
      <c r="L20" s="178"/>
      <c r="M20" s="178"/>
      <c r="N20" s="188">
        <f t="shared" si="3"/>
        <v>0</v>
      </c>
      <c r="Q20" s="185">
        <f t="shared" si="4"/>
        <v>8</v>
      </c>
      <c r="R20" s="62"/>
      <c r="S20" s="62"/>
      <c r="T20" s="185">
        <f t="shared" si="0"/>
        <v>0</v>
      </c>
      <c r="U20" s="189"/>
      <c r="V20" s="35">
        <f t="shared" si="1"/>
        <v>0</v>
      </c>
      <c r="AA20" s="609">
        <f t="shared" si="8"/>
        <v>8</v>
      </c>
      <c r="AB20" s="741">
        <f t="shared" si="5"/>
        <v>0</v>
      </c>
      <c r="AC20" s="608">
        <f t="shared" si="6"/>
        <v>0</v>
      </c>
      <c r="AD20" s="741">
        <f t="shared" si="7"/>
        <v>0</v>
      </c>
    </row>
    <row r="21" spans="2:30" ht="12.75" customHeight="1" thickBot="1" x14ac:dyDescent="0.3">
      <c r="B21" s="185">
        <f t="shared" si="2"/>
        <v>9</v>
      </c>
      <c r="C21" s="602"/>
      <c r="D21" s="603"/>
      <c r="E21" s="599"/>
      <c r="F21" s="176"/>
      <c r="G21" s="178"/>
      <c r="H21" s="178"/>
      <c r="I21" s="178"/>
      <c r="J21" s="178"/>
      <c r="K21" s="178"/>
      <c r="L21" s="178"/>
      <c r="M21" s="178"/>
      <c r="N21" s="188">
        <f t="shared" si="3"/>
        <v>0</v>
      </c>
      <c r="Q21" s="185">
        <f t="shared" si="4"/>
        <v>9</v>
      </c>
      <c r="R21" s="62"/>
      <c r="S21" s="62"/>
      <c r="T21" s="185">
        <f t="shared" si="0"/>
        <v>0</v>
      </c>
      <c r="U21" s="189"/>
      <c r="V21" s="35">
        <f t="shared" si="1"/>
        <v>0</v>
      </c>
      <c r="AA21" s="609">
        <f t="shared" si="8"/>
        <v>9</v>
      </c>
      <c r="AB21" s="741">
        <f t="shared" si="5"/>
        <v>0</v>
      </c>
      <c r="AC21" s="608">
        <f t="shared" si="6"/>
        <v>0</v>
      </c>
      <c r="AD21" s="741">
        <f t="shared" si="7"/>
        <v>0</v>
      </c>
    </row>
    <row r="22" spans="2:30" ht="12.75" customHeight="1" thickBot="1" x14ac:dyDescent="0.3">
      <c r="B22" s="185">
        <f t="shared" si="2"/>
        <v>10</v>
      </c>
      <c r="C22" s="602"/>
      <c r="D22" s="603"/>
      <c r="E22" s="599"/>
      <c r="F22" s="176"/>
      <c r="G22" s="178"/>
      <c r="H22" s="178"/>
      <c r="I22" s="178"/>
      <c r="J22" s="178"/>
      <c r="K22" s="178"/>
      <c r="L22" s="178"/>
      <c r="M22" s="178"/>
      <c r="N22" s="188">
        <f t="shared" si="3"/>
        <v>0</v>
      </c>
      <c r="Q22" s="185">
        <f t="shared" si="4"/>
        <v>10</v>
      </c>
      <c r="R22" s="62"/>
      <c r="S22" s="62"/>
      <c r="T22" s="185">
        <f t="shared" si="0"/>
        <v>0</v>
      </c>
      <c r="U22" s="189"/>
      <c r="V22" s="35">
        <f t="shared" si="1"/>
        <v>0</v>
      </c>
      <c r="AA22" s="609">
        <f t="shared" si="8"/>
        <v>10</v>
      </c>
      <c r="AB22" s="741">
        <f t="shared" si="5"/>
        <v>0</v>
      </c>
      <c r="AC22" s="608">
        <f t="shared" si="6"/>
        <v>0</v>
      </c>
      <c r="AD22" s="741">
        <f t="shared" si="7"/>
        <v>0</v>
      </c>
    </row>
    <row r="23" spans="2:30" ht="12.75" customHeight="1" thickBot="1" x14ac:dyDescent="0.3">
      <c r="B23" s="185">
        <f t="shared" si="2"/>
        <v>11</v>
      </c>
      <c r="C23" s="602"/>
      <c r="D23" s="603"/>
      <c r="E23" s="599"/>
      <c r="F23" s="176"/>
      <c r="G23" s="178"/>
      <c r="H23" s="178"/>
      <c r="I23" s="178"/>
      <c r="J23" s="178"/>
      <c r="K23" s="178"/>
      <c r="L23" s="178"/>
      <c r="M23" s="178"/>
      <c r="N23" s="188">
        <f t="shared" si="3"/>
        <v>0</v>
      </c>
      <c r="Q23" s="185">
        <f t="shared" si="4"/>
        <v>11</v>
      </c>
      <c r="R23" s="62"/>
      <c r="S23" s="62"/>
      <c r="T23" s="185">
        <f t="shared" si="0"/>
        <v>0</v>
      </c>
      <c r="U23" s="189"/>
      <c r="V23" s="35">
        <f t="shared" si="1"/>
        <v>0</v>
      </c>
      <c r="AA23" s="609">
        <f t="shared" si="8"/>
        <v>11</v>
      </c>
      <c r="AB23" s="741">
        <f t="shared" si="5"/>
        <v>0</v>
      </c>
      <c r="AC23" s="608">
        <f t="shared" si="6"/>
        <v>0</v>
      </c>
      <c r="AD23" s="741">
        <f t="shared" si="7"/>
        <v>0</v>
      </c>
    </row>
    <row r="24" spans="2:30" ht="12.75" customHeight="1" thickBot="1" x14ac:dyDescent="0.3">
      <c r="B24" s="185">
        <f t="shared" si="2"/>
        <v>12</v>
      </c>
      <c r="C24" s="602"/>
      <c r="D24" s="603"/>
      <c r="E24" s="599"/>
      <c r="F24" s="176"/>
      <c r="G24" s="178"/>
      <c r="H24" s="178"/>
      <c r="I24" s="178"/>
      <c r="J24" s="178"/>
      <c r="K24" s="178"/>
      <c r="L24" s="178"/>
      <c r="M24" s="178"/>
      <c r="N24" s="188">
        <f t="shared" si="3"/>
        <v>0</v>
      </c>
      <c r="Q24" s="185">
        <f t="shared" si="4"/>
        <v>12</v>
      </c>
      <c r="R24" s="62"/>
      <c r="S24" s="62"/>
      <c r="T24" s="185">
        <f t="shared" si="0"/>
        <v>0</v>
      </c>
      <c r="U24" s="189"/>
      <c r="V24" s="35">
        <f t="shared" si="1"/>
        <v>0</v>
      </c>
      <c r="AA24" s="609">
        <f t="shared" si="8"/>
        <v>12</v>
      </c>
      <c r="AB24" s="741">
        <f t="shared" si="5"/>
        <v>0</v>
      </c>
      <c r="AC24" s="608">
        <f t="shared" si="6"/>
        <v>0</v>
      </c>
      <c r="AD24" s="741">
        <f t="shared" si="7"/>
        <v>0</v>
      </c>
    </row>
    <row r="25" spans="2:30" ht="12.75" customHeight="1" thickBot="1" x14ac:dyDescent="0.3">
      <c r="B25" s="185">
        <f t="shared" si="2"/>
        <v>13</v>
      </c>
      <c r="C25" s="602"/>
      <c r="D25" s="603"/>
      <c r="E25" s="599"/>
      <c r="F25" s="176"/>
      <c r="G25" s="178"/>
      <c r="H25" s="178"/>
      <c r="I25" s="178"/>
      <c r="J25" s="178"/>
      <c r="K25" s="178"/>
      <c r="L25" s="178"/>
      <c r="M25" s="178"/>
      <c r="N25" s="188">
        <f t="shared" si="3"/>
        <v>0</v>
      </c>
      <c r="Q25" s="185">
        <f t="shared" si="4"/>
        <v>13</v>
      </c>
      <c r="R25" s="62"/>
      <c r="S25" s="62"/>
      <c r="T25" s="185">
        <f t="shared" si="0"/>
        <v>0</v>
      </c>
      <c r="U25" s="189"/>
      <c r="V25" s="35">
        <f t="shared" si="1"/>
        <v>0</v>
      </c>
      <c r="AA25" s="609">
        <f t="shared" si="8"/>
        <v>13</v>
      </c>
      <c r="AB25" s="741">
        <f t="shared" si="5"/>
        <v>0</v>
      </c>
      <c r="AC25" s="608">
        <f t="shared" si="6"/>
        <v>0</v>
      </c>
      <c r="AD25" s="741">
        <f t="shared" si="7"/>
        <v>0</v>
      </c>
    </row>
    <row r="26" spans="2:30" ht="12.75" customHeight="1" thickBot="1" x14ac:dyDescent="0.3">
      <c r="B26" s="185">
        <f t="shared" si="2"/>
        <v>14</v>
      </c>
      <c r="C26" s="602"/>
      <c r="D26" s="603"/>
      <c r="E26" s="599"/>
      <c r="F26" s="176"/>
      <c r="G26" s="178"/>
      <c r="H26" s="178"/>
      <c r="I26" s="178"/>
      <c r="J26" s="178"/>
      <c r="K26" s="178"/>
      <c r="L26" s="178"/>
      <c r="M26" s="178"/>
      <c r="N26" s="188">
        <f t="shared" si="3"/>
        <v>0</v>
      </c>
      <c r="Q26" s="185">
        <f t="shared" si="4"/>
        <v>14</v>
      </c>
      <c r="R26" s="62"/>
      <c r="S26" s="62"/>
      <c r="T26" s="185">
        <f t="shared" si="0"/>
        <v>0</v>
      </c>
      <c r="U26" s="189"/>
      <c r="V26" s="35">
        <f t="shared" si="1"/>
        <v>0</v>
      </c>
      <c r="AA26" s="609">
        <f t="shared" si="8"/>
        <v>14</v>
      </c>
      <c r="AB26" s="741">
        <f t="shared" si="5"/>
        <v>0</v>
      </c>
      <c r="AC26" s="608">
        <f t="shared" si="6"/>
        <v>0</v>
      </c>
      <c r="AD26" s="741">
        <f t="shared" si="7"/>
        <v>0</v>
      </c>
    </row>
    <row r="27" spans="2:30" ht="12.75" customHeight="1" thickBot="1" x14ac:dyDescent="0.3">
      <c r="B27" s="185">
        <f t="shared" si="2"/>
        <v>15</v>
      </c>
      <c r="C27" s="602"/>
      <c r="D27" s="603"/>
      <c r="E27" s="599"/>
      <c r="F27" s="176"/>
      <c r="G27" s="178"/>
      <c r="H27" s="178"/>
      <c r="I27" s="178"/>
      <c r="J27" s="178"/>
      <c r="K27" s="178"/>
      <c r="L27" s="178"/>
      <c r="M27" s="178"/>
      <c r="N27" s="188">
        <f t="shared" si="3"/>
        <v>0</v>
      </c>
      <c r="Q27" s="185">
        <f t="shared" si="4"/>
        <v>15</v>
      </c>
      <c r="R27" s="62"/>
      <c r="S27" s="62"/>
      <c r="T27" s="185">
        <f t="shared" si="0"/>
        <v>0</v>
      </c>
      <c r="U27" s="189"/>
      <c r="V27" s="35">
        <f t="shared" si="1"/>
        <v>0</v>
      </c>
      <c r="AA27" s="609">
        <f t="shared" si="8"/>
        <v>15</v>
      </c>
      <c r="AB27" s="741">
        <f t="shared" si="5"/>
        <v>0</v>
      </c>
      <c r="AC27" s="608">
        <f t="shared" si="6"/>
        <v>0</v>
      </c>
      <c r="AD27" s="741">
        <f t="shared" si="7"/>
        <v>0</v>
      </c>
    </row>
    <row r="28" spans="2:30" ht="12.75" customHeight="1" thickBot="1" x14ac:dyDescent="0.3">
      <c r="B28" s="185">
        <f t="shared" si="2"/>
        <v>16</v>
      </c>
      <c r="C28" s="604"/>
      <c r="D28" s="603"/>
      <c r="E28" s="599"/>
      <c r="F28" s="176"/>
      <c r="G28" s="178"/>
      <c r="H28" s="178"/>
      <c r="I28" s="178"/>
      <c r="J28" s="178"/>
      <c r="K28" s="178"/>
      <c r="L28" s="178"/>
      <c r="M28" s="178"/>
      <c r="N28" s="188">
        <f t="shared" si="3"/>
        <v>0</v>
      </c>
      <c r="Q28" s="185">
        <f t="shared" si="4"/>
        <v>16</v>
      </c>
      <c r="R28" s="62"/>
      <c r="S28" s="62"/>
      <c r="T28" s="185">
        <f t="shared" si="0"/>
        <v>0</v>
      </c>
      <c r="U28" s="189"/>
      <c r="V28" s="35">
        <f t="shared" si="1"/>
        <v>0</v>
      </c>
      <c r="AA28" s="609">
        <f t="shared" si="8"/>
        <v>16</v>
      </c>
      <c r="AB28" s="741">
        <f t="shared" si="5"/>
        <v>0</v>
      </c>
      <c r="AC28" s="608">
        <f t="shared" si="6"/>
        <v>0</v>
      </c>
      <c r="AD28" s="741">
        <f t="shared" si="7"/>
        <v>0</v>
      </c>
    </row>
    <row r="29" spans="2:30" ht="12.75" customHeight="1" thickBot="1" x14ac:dyDescent="0.3">
      <c r="B29" s="185">
        <f t="shared" si="2"/>
        <v>17</v>
      </c>
      <c r="C29" s="604"/>
      <c r="D29" s="603"/>
      <c r="E29" s="599"/>
      <c r="F29" s="176"/>
      <c r="G29" s="178"/>
      <c r="H29" s="178"/>
      <c r="I29" s="178"/>
      <c r="J29" s="178"/>
      <c r="K29" s="178"/>
      <c r="L29" s="178"/>
      <c r="M29" s="178"/>
      <c r="N29" s="188">
        <f t="shared" si="3"/>
        <v>0</v>
      </c>
      <c r="Q29" s="185">
        <f t="shared" si="4"/>
        <v>17</v>
      </c>
      <c r="R29" s="62"/>
      <c r="S29" s="62"/>
      <c r="T29" s="185">
        <f t="shared" si="0"/>
        <v>0</v>
      </c>
      <c r="U29" s="189"/>
      <c r="V29" s="35">
        <f t="shared" si="1"/>
        <v>0</v>
      </c>
      <c r="AA29" s="609">
        <f t="shared" si="8"/>
        <v>17</v>
      </c>
      <c r="AB29" s="741">
        <f t="shared" si="5"/>
        <v>0</v>
      </c>
      <c r="AC29" s="608">
        <f t="shared" si="6"/>
        <v>0</v>
      </c>
      <c r="AD29" s="741">
        <f t="shared" si="7"/>
        <v>0</v>
      </c>
    </row>
    <row r="30" spans="2:30" ht="12.75" customHeight="1" thickBot="1" x14ac:dyDescent="0.3">
      <c r="B30" s="185">
        <f t="shared" si="2"/>
        <v>18</v>
      </c>
      <c r="C30" s="604"/>
      <c r="D30" s="603"/>
      <c r="E30" s="599"/>
      <c r="F30" s="176"/>
      <c r="G30" s="178"/>
      <c r="H30" s="178"/>
      <c r="I30" s="178"/>
      <c r="J30" s="178"/>
      <c r="K30" s="178"/>
      <c r="L30" s="178"/>
      <c r="M30" s="178"/>
      <c r="N30" s="188">
        <f t="shared" si="3"/>
        <v>0</v>
      </c>
      <c r="Q30" s="185">
        <f t="shared" si="4"/>
        <v>18</v>
      </c>
      <c r="R30" s="62"/>
      <c r="S30" s="62"/>
      <c r="T30" s="185">
        <f t="shared" si="0"/>
        <v>0</v>
      </c>
      <c r="U30" s="189"/>
      <c r="V30" s="35">
        <f t="shared" si="1"/>
        <v>0</v>
      </c>
      <c r="AA30" s="609">
        <f t="shared" si="8"/>
        <v>18</v>
      </c>
      <c r="AB30" s="741">
        <f t="shared" si="5"/>
        <v>0</v>
      </c>
      <c r="AC30" s="608">
        <f t="shared" si="6"/>
        <v>0</v>
      </c>
      <c r="AD30" s="741">
        <f t="shared" si="7"/>
        <v>0</v>
      </c>
    </row>
    <row r="31" spans="2:30" ht="12.75" customHeight="1" thickBot="1" x14ac:dyDescent="0.3">
      <c r="B31" s="185">
        <f t="shared" si="2"/>
        <v>19</v>
      </c>
      <c r="C31" s="604"/>
      <c r="D31" s="603"/>
      <c r="E31" s="599"/>
      <c r="F31" s="176"/>
      <c r="G31" s="178"/>
      <c r="H31" s="178"/>
      <c r="I31" s="178"/>
      <c r="J31" s="178"/>
      <c r="K31" s="178"/>
      <c r="L31" s="178"/>
      <c r="M31" s="178"/>
      <c r="N31" s="188">
        <f t="shared" si="3"/>
        <v>0</v>
      </c>
      <c r="Q31" s="185">
        <f t="shared" si="4"/>
        <v>19</v>
      </c>
      <c r="R31" s="62"/>
      <c r="S31" s="62"/>
      <c r="T31" s="185">
        <f t="shared" si="0"/>
        <v>0</v>
      </c>
      <c r="U31" s="189"/>
      <c r="V31" s="35">
        <f t="shared" si="1"/>
        <v>0</v>
      </c>
      <c r="AA31" s="609">
        <f t="shared" si="8"/>
        <v>19</v>
      </c>
      <c r="AB31" s="741">
        <f t="shared" si="5"/>
        <v>0</v>
      </c>
      <c r="AC31" s="608">
        <f t="shared" si="6"/>
        <v>0</v>
      </c>
      <c r="AD31" s="741">
        <f t="shared" si="7"/>
        <v>0</v>
      </c>
    </row>
    <row r="32" spans="2:30" ht="12.75" customHeight="1" thickBot="1" x14ac:dyDescent="0.3">
      <c r="B32" s="185">
        <f t="shared" si="2"/>
        <v>20</v>
      </c>
      <c r="C32" s="604"/>
      <c r="D32" s="603"/>
      <c r="E32" s="599"/>
      <c r="F32" s="176"/>
      <c r="G32" s="178"/>
      <c r="H32" s="178"/>
      <c r="I32" s="178"/>
      <c r="J32" s="178"/>
      <c r="K32" s="178"/>
      <c r="L32" s="178"/>
      <c r="M32" s="178"/>
      <c r="N32" s="188">
        <f t="shared" si="3"/>
        <v>0</v>
      </c>
      <c r="Q32" s="185">
        <f t="shared" si="4"/>
        <v>20</v>
      </c>
      <c r="R32" s="62"/>
      <c r="S32" s="62"/>
      <c r="T32" s="185">
        <f t="shared" si="0"/>
        <v>0</v>
      </c>
      <c r="U32" s="189"/>
      <c r="V32" s="35">
        <f t="shared" si="1"/>
        <v>0</v>
      </c>
      <c r="AA32" s="609">
        <f t="shared" si="8"/>
        <v>20</v>
      </c>
      <c r="AB32" s="741">
        <f t="shared" si="5"/>
        <v>0</v>
      </c>
      <c r="AC32" s="608">
        <f t="shared" si="6"/>
        <v>0</v>
      </c>
      <c r="AD32" s="741">
        <f t="shared" si="7"/>
        <v>0</v>
      </c>
    </row>
    <row r="33" spans="2:30" ht="12.75" customHeight="1" thickBot="1" x14ac:dyDescent="0.3">
      <c r="B33" s="185">
        <f t="shared" si="2"/>
        <v>21</v>
      </c>
      <c r="C33" s="604"/>
      <c r="D33" s="603"/>
      <c r="E33" s="599"/>
      <c r="F33" s="176"/>
      <c r="G33" s="178"/>
      <c r="H33" s="178"/>
      <c r="I33" s="178"/>
      <c r="J33" s="178"/>
      <c r="K33" s="178"/>
      <c r="L33" s="178"/>
      <c r="M33" s="178"/>
      <c r="N33" s="188">
        <f t="shared" si="3"/>
        <v>0</v>
      </c>
      <c r="Q33" s="185">
        <f t="shared" si="4"/>
        <v>21</v>
      </c>
      <c r="R33" s="62"/>
      <c r="S33" s="62"/>
      <c r="T33" s="185">
        <f t="shared" si="0"/>
        <v>0</v>
      </c>
      <c r="U33" s="189"/>
      <c r="V33" s="35">
        <f t="shared" si="1"/>
        <v>0</v>
      </c>
      <c r="AA33" s="609">
        <f t="shared" si="8"/>
        <v>21</v>
      </c>
      <c r="AB33" s="741">
        <f t="shared" si="5"/>
        <v>0</v>
      </c>
      <c r="AC33" s="608">
        <f t="shared" si="6"/>
        <v>0</v>
      </c>
      <c r="AD33" s="741">
        <f t="shared" si="7"/>
        <v>0</v>
      </c>
    </row>
    <row r="34" spans="2:30" ht="12.75" customHeight="1" thickBot="1" x14ac:dyDescent="0.3">
      <c r="B34" s="185">
        <f t="shared" si="2"/>
        <v>22</v>
      </c>
      <c r="C34" s="604"/>
      <c r="D34" s="603"/>
      <c r="E34" s="599"/>
      <c r="F34" s="176"/>
      <c r="G34" s="178"/>
      <c r="H34" s="178"/>
      <c r="I34" s="178"/>
      <c r="J34" s="178"/>
      <c r="K34" s="178"/>
      <c r="L34" s="178"/>
      <c r="M34" s="178"/>
      <c r="N34" s="188">
        <f t="shared" si="3"/>
        <v>0</v>
      </c>
      <c r="Q34" s="185">
        <f t="shared" si="4"/>
        <v>22</v>
      </c>
      <c r="R34" s="62"/>
      <c r="S34" s="62"/>
      <c r="T34" s="185">
        <f t="shared" si="0"/>
        <v>0</v>
      </c>
      <c r="U34" s="189"/>
      <c r="V34" s="35">
        <f t="shared" si="1"/>
        <v>0</v>
      </c>
      <c r="AA34" s="609">
        <f t="shared" si="8"/>
        <v>22</v>
      </c>
      <c r="AB34" s="741">
        <f t="shared" si="5"/>
        <v>0</v>
      </c>
      <c r="AC34" s="608">
        <f t="shared" si="6"/>
        <v>0</v>
      </c>
      <c r="AD34" s="741">
        <f t="shared" si="7"/>
        <v>0</v>
      </c>
    </row>
    <row r="35" spans="2:30" ht="12.75" customHeight="1" thickBot="1" x14ac:dyDescent="0.3">
      <c r="B35" s="185">
        <f t="shared" si="2"/>
        <v>23</v>
      </c>
      <c r="C35" s="604"/>
      <c r="D35" s="603"/>
      <c r="E35" s="599"/>
      <c r="F35" s="176"/>
      <c r="G35" s="178"/>
      <c r="H35" s="178"/>
      <c r="I35" s="178"/>
      <c r="J35" s="178"/>
      <c r="K35" s="178"/>
      <c r="L35" s="178"/>
      <c r="M35" s="178"/>
      <c r="N35" s="188">
        <f t="shared" si="3"/>
        <v>0</v>
      </c>
      <c r="Q35" s="185">
        <f t="shared" si="4"/>
        <v>23</v>
      </c>
      <c r="R35" s="62"/>
      <c r="S35" s="62"/>
      <c r="T35" s="185">
        <f t="shared" si="0"/>
        <v>0</v>
      </c>
      <c r="U35" s="189"/>
      <c r="V35" s="35">
        <f t="shared" si="1"/>
        <v>0</v>
      </c>
      <c r="AA35" s="609">
        <f t="shared" si="8"/>
        <v>23</v>
      </c>
      <c r="AB35" s="741">
        <f t="shared" si="5"/>
        <v>0</v>
      </c>
      <c r="AC35" s="608">
        <f t="shared" si="6"/>
        <v>0</v>
      </c>
      <c r="AD35" s="741">
        <f t="shared" si="7"/>
        <v>0</v>
      </c>
    </row>
    <row r="36" spans="2:30" ht="12.75" customHeight="1" thickBot="1" x14ac:dyDescent="0.3">
      <c r="B36" s="185">
        <f t="shared" si="2"/>
        <v>24</v>
      </c>
      <c r="C36" s="604"/>
      <c r="D36" s="603"/>
      <c r="E36" s="599"/>
      <c r="F36" s="176"/>
      <c r="G36" s="178"/>
      <c r="H36" s="178"/>
      <c r="I36" s="178"/>
      <c r="J36" s="178"/>
      <c r="K36" s="178"/>
      <c r="L36" s="178"/>
      <c r="M36" s="178"/>
      <c r="N36" s="188">
        <f t="shared" si="3"/>
        <v>0</v>
      </c>
      <c r="Q36" s="185">
        <f t="shared" si="4"/>
        <v>24</v>
      </c>
      <c r="R36" s="62"/>
      <c r="S36" s="62"/>
      <c r="T36" s="185">
        <f t="shared" si="0"/>
        <v>0</v>
      </c>
      <c r="U36" s="189"/>
      <c r="V36" s="35">
        <f t="shared" si="1"/>
        <v>0</v>
      </c>
      <c r="AA36" s="609">
        <f t="shared" si="8"/>
        <v>24</v>
      </c>
      <c r="AB36" s="741">
        <f t="shared" si="5"/>
        <v>0</v>
      </c>
      <c r="AC36" s="608">
        <f t="shared" si="6"/>
        <v>0</v>
      </c>
      <c r="AD36" s="741">
        <f t="shared" si="7"/>
        <v>0</v>
      </c>
    </row>
    <row r="37" spans="2:30" ht="12.75" customHeight="1" thickBot="1" x14ac:dyDescent="0.3">
      <c r="B37" s="185">
        <f t="shared" si="2"/>
        <v>25</v>
      </c>
      <c r="C37" s="604"/>
      <c r="D37" s="603"/>
      <c r="E37" s="599"/>
      <c r="F37" s="176"/>
      <c r="G37" s="178"/>
      <c r="H37" s="178"/>
      <c r="I37" s="178"/>
      <c r="J37" s="178"/>
      <c r="K37" s="178"/>
      <c r="L37" s="178"/>
      <c r="M37" s="178"/>
      <c r="N37" s="188">
        <f t="shared" si="3"/>
        <v>0</v>
      </c>
      <c r="Q37" s="185">
        <f t="shared" si="4"/>
        <v>25</v>
      </c>
      <c r="R37" s="62"/>
      <c r="S37" s="62"/>
      <c r="T37" s="185">
        <f t="shared" si="0"/>
        <v>0</v>
      </c>
      <c r="U37" s="189"/>
      <c r="V37" s="35">
        <f t="shared" si="1"/>
        <v>0</v>
      </c>
      <c r="AA37" s="609">
        <f t="shared" si="8"/>
        <v>25</v>
      </c>
      <c r="AB37" s="741">
        <f t="shared" si="5"/>
        <v>0</v>
      </c>
      <c r="AC37" s="608">
        <f t="shared" si="6"/>
        <v>0</v>
      </c>
      <c r="AD37" s="741">
        <f t="shared" si="7"/>
        <v>0</v>
      </c>
    </row>
    <row r="38" spans="2:30" ht="12.75" customHeight="1" thickBot="1" x14ac:dyDescent="0.3">
      <c r="B38" s="185">
        <f t="shared" si="2"/>
        <v>26</v>
      </c>
      <c r="C38" s="604"/>
      <c r="D38" s="603"/>
      <c r="E38" s="599"/>
      <c r="F38" s="176"/>
      <c r="G38" s="178"/>
      <c r="H38" s="178"/>
      <c r="I38" s="178"/>
      <c r="J38" s="178"/>
      <c r="K38" s="178"/>
      <c r="L38" s="178"/>
      <c r="M38" s="178"/>
      <c r="N38" s="188">
        <f t="shared" si="3"/>
        <v>0</v>
      </c>
      <c r="Q38" s="185">
        <f t="shared" si="4"/>
        <v>26</v>
      </c>
      <c r="R38" s="62"/>
      <c r="S38" s="62"/>
      <c r="T38" s="185">
        <f t="shared" si="0"/>
        <v>0</v>
      </c>
      <c r="U38" s="189"/>
      <c r="V38" s="35">
        <f t="shared" si="1"/>
        <v>0</v>
      </c>
      <c r="AA38" s="609">
        <f t="shared" si="8"/>
        <v>26</v>
      </c>
      <c r="AB38" s="741">
        <f t="shared" si="5"/>
        <v>0</v>
      </c>
      <c r="AC38" s="608">
        <f t="shared" si="6"/>
        <v>0</v>
      </c>
      <c r="AD38" s="741">
        <f t="shared" si="7"/>
        <v>0</v>
      </c>
    </row>
    <row r="39" spans="2:30" ht="12.75" customHeight="1" thickBot="1" x14ac:dyDescent="0.3">
      <c r="B39" s="185">
        <f t="shared" si="2"/>
        <v>27</v>
      </c>
      <c r="C39" s="604"/>
      <c r="D39" s="603"/>
      <c r="E39" s="599"/>
      <c r="F39" s="176"/>
      <c r="G39" s="178"/>
      <c r="H39" s="178"/>
      <c r="I39" s="178"/>
      <c r="J39" s="178"/>
      <c r="K39" s="178"/>
      <c r="L39" s="178"/>
      <c r="M39" s="178"/>
      <c r="N39" s="188">
        <f t="shared" si="3"/>
        <v>0</v>
      </c>
      <c r="Q39" s="185">
        <f t="shared" si="4"/>
        <v>27</v>
      </c>
      <c r="R39" s="62"/>
      <c r="S39" s="62"/>
      <c r="T39" s="185">
        <f t="shared" si="0"/>
        <v>0</v>
      </c>
      <c r="U39" s="189"/>
      <c r="V39" s="35">
        <f t="shared" si="1"/>
        <v>0</v>
      </c>
      <c r="AA39" s="609">
        <f t="shared" si="8"/>
        <v>27</v>
      </c>
      <c r="AB39" s="741">
        <f t="shared" si="5"/>
        <v>0</v>
      </c>
      <c r="AC39" s="608">
        <f t="shared" si="6"/>
        <v>0</v>
      </c>
      <c r="AD39" s="741">
        <f t="shared" si="7"/>
        <v>0</v>
      </c>
    </row>
    <row r="40" spans="2:30" ht="12.75" customHeight="1" thickBot="1" x14ac:dyDescent="0.3">
      <c r="B40" s="185">
        <f t="shared" si="2"/>
        <v>28</v>
      </c>
      <c r="C40" s="604"/>
      <c r="D40" s="603"/>
      <c r="E40" s="599"/>
      <c r="F40" s="176"/>
      <c r="G40" s="178"/>
      <c r="H40" s="178"/>
      <c r="I40" s="178"/>
      <c r="J40" s="178"/>
      <c r="K40" s="178"/>
      <c r="L40" s="178"/>
      <c r="M40" s="178"/>
      <c r="N40" s="188">
        <f t="shared" si="3"/>
        <v>0</v>
      </c>
      <c r="Q40" s="185">
        <f t="shared" si="4"/>
        <v>28</v>
      </c>
      <c r="R40" s="62"/>
      <c r="S40" s="62"/>
      <c r="T40" s="185">
        <f t="shared" si="0"/>
        <v>0</v>
      </c>
      <c r="U40" s="189"/>
      <c r="V40" s="35">
        <f t="shared" si="1"/>
        <v>0</v>
      </c>
      <c r="AA40" s="609">
        <f t="shared" si="8"/>
        <v>28</v>
      </c>
      <c r="AB40" s="741">
        <f t="shared" si="5"/>
        <v>0</v>
      </c>
      <c r="AC40" s="608">
        <f t="shared" si="6"/>
        <v>0</v>
      </c>
      <c r="AD40" s="741">
        <f t="shared" si="7"/>
        <v>0</v>
      </c>
    </row>
    <row r="41" spans="2:30" ht="12.75" customHeight="1" thickBot="1" x14ac:dyDescent="0.3">
      <c r="B41" s="185">
        <f t="shared" si="2"/>
        <v>29</v>
      </c>
      <c r="C41" s="604"/>
      <c r="D41" s="603"/>
      <c r="E41" s="599"/>
      <c r="F41" s="176"/>
      <c r="G41" s="178"/>
      <c r="H41" s="178"/>
      <c r="I41" s="178"/>
      <c r="J41" s="178"/>
      <c r="K41" s="178"/>
      <c r="L41" s="178"/>
      <c r="M41" s="178"/>
      <c r="N41" s="188">
        <f t="shared" si="3"/>
        <v>0</v>
      </c>
      <c r="Q41" s="185">
        <f t="shared" si="4"/>
        <v>29</v>
      </c>
      <c r="R41" s="62"/>
      <c r="S41" s="62"/>
      <c r="T41" s="185">
        <f t="shared" si="0"/>
        <v>0</v>
      </c>
      <c r="U41" s="189"/>
      <c r="V41" s="35">
        <f t="shared" si="1"/>
        <v>0</v>
      </c>
      <c r="AA41" s="609">
        <f t="shared" si="8"/>
        <v>29</v>
      </c>
      <c r="AB41" s="741">
        <f t="shared" si="5"/>
        <v>0</v>
      </c>
      <c r="AC41" s="608">
        <f t="shared" si="6"/>
        <v>0</v>
      </c>
      <c r="AD41" s="741">
        <f t="shared" si="7"/>
        <v>0</v>
      </c>
    </row>
    <row r="42" spans="2:30" ht="12.75" customHeight="1" thickBot="1" x14ac:dyDescent="0.3">
      <c r="B42" s="185">
        <f t="shared" si="2"/>
        <v>30</v>
      </c>
      <c r="C42" s="604"/>
      <c r="D42" s="603"/>
      <c r="E42" s="599"/>
      <c r="F42" s="176"/>
      <c r="G42" s="178"/>
      <c r="H42" s="178"/>
      <c r="I42" s="178"/>
      <c r="J42" s="178"/>
      <c r="K42" s="178"/>
      <c r="L42" s="178"/>
      <c r="M42" s="178"/>
      <c r="N42" s="188">
        <f t="shared" si="3"/>
        <v>0</v>
      </c>
      <c r="Q42" s="185">
        <f t="shared" si="4"/>
        <v>30</v>
      </c>
      <c r="R42" s="62"/>
      <c r="S42" s="62"/>
      <c r="T42" s="185">
        <f t="shared" si="0"/>
        <v>0</v>
      </c>
      <c r="U42" s="189"/>
      <c r="V42" s="35">
        <f t="shared" si="1"/>
        <v>0</v>
      </c>
      <c r="AA42" s="609">
        <f t="shared" si="8"/>
        <v>30</v>
      </c>
      <c r="AB42" s="741">
        <f t="shared" si="5"/>
        <v>0</v>
      </c>
      <c r="AC42" s="608">
        <f t="shared" si="6"/>
        <v>0</v>
      </c>
      <c r="AD42" s="741">
        <f t="shared" si="7"/>
        <v>0</v>
      </c>
    </row>
    <row r="43" spans="2:30" ht="12.75" customHeight="1" thickBot="1" x14ac:dyDescent="0.3">
      <c r="B43" s="185">
        <f t="shared" si="2"/>
        <v>31</v>
      </c>
      <c r="C43" s="604"/>
      <c r="D43" s="603"/>
      <c r="E43" s="599"/>
      <c r="F43" s="176"/>
      <c r="G43" s="178"/>
      <c r="H43" s="178"/>
      <c r="I43" s="178"/>
      <c r="J43" s="178"/>
      <c r="K43" s="178"/>
      <c r="L43" s="178"/>
      <c r="M43" s="178"/>
      <c r="N43" s="188">
        <f t="shared" si="3"/>
        <v>0</v>
      </c>
      <c r="Q43" s="185">
        <f t="shared" si="4"/>
        <v>31</v>
      </c>
      <c r="R43" s="62"/>
      <c r="S43" s="62"/>
      <c r="T43" s="185">
        <f t="shared" si="0"/>
        <v>0</v>
      </c>
      <c r="U43" s="189"/>
      <c r="V43" s="35">
        <f t="shared" si="1"/>
        <v>0</v>
      </c>
      <c r="AA43" s="609">
        <f t="shared" si="8"/>
        <v>31</v>
      </c>
      <c r="AB43" s="741">
        <f t="shared" si="5"/>
        <v>0</v>
      </c>
      <c r="AC43" s="608">
        <f t="shared" si="6"/>
        <v>0</v>
      </c>
      <c r="AD43" s="741">
        <f t="shared" si="7"/>
        <v>0</v>
      </c>
    </row>
    <row r="44" spans="2:30" ht="12.75" customHeight="1" thickBot="1" x14ac:dyDescent="0.3">
      <c r="B44" s="185">
        <f t="shared" si="2"/>
        <v>32</v>
      </c>
      <c r="C44" s="604"/>
      <c r="D44" s="603"/>
      <c r="E44" s="599"/>
      <c r="F44" s="176"/>
      <c r="G44" s="178"/>
      <c r="H44" s="178"/>
      <c r="I44" s="178"/>
      <c r="J44" s="178"/>
      <c r="K44" s="178"/>
      <c r="L44" s="178"/>
      <c r="M44" s="178"/>
      <c r="N44" s="188">
        <f t="shared" si="3"/>
        <v>0</v>
      </c>
      <c r="Q44" s="185">
        <f t="shared" si="4"/>
        <v>32</v>
      </c>
      <c r="R44" s="62"/>
      <c r="S44" s="62"/>
      <c r="T44" s="185">
        <f t="shared" si="0"/>
        <v>0</v>
      </c>
      <c r="U44" s="189"/>
      <c r="V44" s="35">
        <f t="shared" si="1"/>
        <v>0</v>
      </c>
      <c r="AA44" s="609">
        <f t="shared" si="8"/>
        <v>32</v>
      </c>
      <c r="AB44" s="741">
        <f t="shared" si="5"/>
        <v>0</v>
      </c>
      <c r="AC44" s="608">
        <f t="shared" si="6"/>
        <v>0</v>
      </c>
      <c r="AD44" s="741">
        <f t="shared" si="7"/>
        <v>0</v>
      </c>
    </row>
    <row r="45" spans="2:30" ht="12.75" customHeight="1" thickBot="1" x14ac:dyDescent="0.3">
      <c r="B45" s="185">
        <f t="shared" si="2"/>
        <v>33</v>
      </c>
      <c r="C45" s="604"/>
      <c r="D45" s="603"/>
      <c r="E45" s="599"/>
      <c r="F45" s="176"/>
      <c r="G45" s="178"/>
      <c r="H45" s="178"/>
      <c r="I45" s="178"/>
      <c r="J45" s="178"/>
      <c r="K45" s="178"/>
      <c r="L45" s="178"/>
      <c r="M45" s="178"/>
      <c r="N45" s="188">
        <f t="shared" si="3"/>
        <v>0</v>
      </c>
      <c r="Q45" s="185">
        <f t="shared" si="4"/>
        <v>33</v>
      </c>
      <c r="R45" s="62"/>
      <c r="S45" s="62"/>
      <c r="T45" s="185">
        <f t="shared" si="0"/>
        <v>0</v>
      </c>
      <c r="U45" s="189"/>
      <c r="V45" s="35">
        <f t="shared" si="1"/>
        <v>0</v>
      </c>
      <c r="AA45" s="609">
        <f t="shared" si="8"/>
        <v>33</v>
      </c>
      <c r="AB45" s="741">
        <f t="shared" si="5"/>
        <v>0</v>
      </c>
      <c r="AC45" s="608">
        <f t="shared" si="6"/>
        <v>0</v>
      </c>
      <c r="AD45" s="741">
        <f t="shared" si="7"/>
        <v>0</v>
      </c>
    </row>
    <row r="46" spans="2:30" ht="12.75" customHeight="1" thickBot="1" x14ac:dyDescent="0.3">
      <c r="B46" s="185">
        <f t="shared" si="2"/>
        <v>34</v>
      </c>
      <c r="C46" s="604"/>
      <c r="D46" s="603"/>
      <c r="E46" s="599"/>
      <c r="F46" s="176"/>
      <c r="G46" s="178"/>
      <c r="H46" s="178"/>
      <c r="I46" s="178"/>
      <c r="J46" s="178"/>
      <c r="K46" s="178"/>
      <c r="L46" s="178"/>
      <c r="M46" s="178"/>
      <c r="N46" s="188">
        <f t="shared" si="3"/>
        <v>0</v>
      </c>
      <c r="Q46" s="185">
        <f t="shared" si="4"/>
        <v>34</v>
      </c>
      <c r="R46" s="62"/>
      <c r="S46" s="62"/>
      <c r="T46" s="185">
        <f t="shared" si="0"/>
        <v>0</v>
      </c>
      <c r="U46" s="189"/>
      <c r="V46" s="35">
        <f t="shared" si="1"/>
        <v>0</v>
      </c>
      <c r="AA46" s="609">
        <f t="shared" si="8"/>
        <v>34</v>
      </c>
      <c r="AB46" s="741">
        <f t="shared" si="5"/>
        <v>0</v>
      </c>
      <c r="AC46" s="608">
        <f t="shared" si="6"/>
        <v>0</v>
      </c>
      <c r="AD46" s="607">
        <f t="shared" si="7"/>
        <v>0</v>
      </c>
    </row>
    <row r="47" spans="2:30" ht="12.75" customHeight="1" thickBot="1" x14ac:dyDescent="0.3">
      <c r="B47" s="185">
        <f t="shared" si="2"/>
        <v>35</v>
      </c>
      <c r="C47" s="604"/>
      <c r="D47" s="603"/>
      <c r="E47" s="599"/>
      <c r="F47" s="176"/>
      <c r="G47" s="178"/>
      <c r="H47" s="178"/>
      <c r="I47" s="178"/>
      <c r="J47" s="178"/>
      <c r="K47" s="178"/>
      <c r="L47" s="178"/>
      <c r="M47" s="178"/>
      <c r="N47" s="188">
        <f t="shared" si="3"/>
        <v>0</v>
      </c>
      <c r="Q47" s="185">
        <f t="shared" si="4"/>
        <v>35</v>
      </c>
      <c r="R47" s="62"/>
      <c r="S47" s="62"/>
      <c r="T47" s="185">
        <f t="shared" si="0"/>
        <v>0</v>
      </c>
      <c r="U47" s="189"/>
      <c r="V47" s="35">
        <f t="shared" si="1"/>
        <v>0</v>
      </c>
      <c r="AA47" s="609">
        <f t="shared" si="8"/>
        <v>35</v>
      </c>
      <c r="AB47" s="741">
        <f t="shared" si="5"/>
        <v>0</v>
      </c>
      <c r="AC47" s="608">
        <f t="shared" si="6"/>
        <v>0</v>
      </c>
      <c r="AD47" s="607">
        <f t="shared" si="7"/>
        <v>0</v>
      </c>
    </row>
    <row r="48" spans="2:30" ht="12.75" customHeight="1" thickBot="1" x14ac:dyDescent="0.3">
      <c r="B48" s="185">
        <f t="shared" si="2"/>
        <v>36</v>
      </c>
      <c r="C48" s="604"/>
      <c r="D48" s="603"/>
      <c r="E48" s="599"/>
      <c r="F48" s="176"/>
      <c r="G48" s="178"/>
      <c r="H48" s="178"/>
      <c r="I48" s="178"/>
      <c r="J48" s="178"/>
      <c r="K48" s="178"/>
      <c r="L48" s="178"/>
      <c r="M48" s="178"/>
      <c r="N48" s="188">
        <f t="shared" si="3"/>
        <v>0</v>
      </c>
      <c r="Q48" s="185">
        <f t="shared" si="4"/>
        <v>36</v>
      </c>
      <c r="R48" s="62"/>
      <c r="S48" s="62"/>
      <c r="T48" s="185">
        <f t="shared" si="0"/>
        <v>0</v>
      </c>
      <c r="U48" s="189"/>
      <c r="V48" s="35">
        <f t="shared" si="1"/>
        <v>0</v>
      </c>
      <c r="AA48" s="609">
        <f t="shared" si="8"/>
        <v>36</v>
      </c>
      <c r="AB48" s="741">
        <f t="shared" si="5"/>
        <v>0</v>
      </c>
      <c r="AC48" s="608">
        <f t="shared" si="6"/>
        <v>0</v>
      </c>
      <c r="AD48" s="607">
        <f t="shared" si="7"/>
        <v>0</v>
      </c>
    </row>
    <row r="49" spans="2:30" ht="12.75" customHeight="1" thickBot="1" x14ac:dyDescent="0.3">
      <c r="B49" s="185">
        <f t="shared" si="2"/>
        <v>37</v>
      </c>
      <c r="C49" s="604"/>
      <c r="D49" s="603"/>
      <c r="E49" s="599"/>
      <c r="F49" s="176"/>
      <c r="G49" s="178"/>
      <c r="H49" s="178"/>
      <c r="I49" s="178"/>
      <c r="J49" s="178"/>
      <c r="K49" s="178"/>
      <c r="L49" s="178"/>
      <c r="M49" s="178"/>
      <c r="N49" s="188">
        <f t="shared" si="3"/>
        <v>0</v>
      </c>
      <c r="Q49" s="185">
        <f t="shared" si="4"/>
        <v>37</v>
      </c>
      <c r="R49" s="62"/>
      <c r="S49" s="62"/>
      <c r="T49" s="185">
        <f t="shared" si="0"/>
        <v>0</v>
      </c>
      <c r="U49" s="189"/>
      <c r="V49" s="35">
        <f t="shared" si="1"/>
        <v>0</v>
      </c>
      <c r="AA49" s="609">
        <f t="shared" si="8"/>
        <v>37</v>
      </c>
      <c r="AB49" s="741">
        <f t="shared" si="5"/>
        <v>0</v>
      </c>
      <c r="AC49" s="608">
        <f t="shared" si="6"/>
        <v>0</v>
      </c>
      <c r="AD49" s="607">
        <f t="shared" si="7"/>
        <v>0</v>
      </c>
    </row>
    <row r="50" spans="2:30" ht="12.75" customHeight="1" thickBot="1" x14ac:dyDescent="0.3">
      <c r="B50" s="185">
        <f t="shared" si="2"/>
        <v>38</v>
      </c>
      <c r="C50" s="604"/>
      <c r="D50" s="603"/>
      <c r="E50" s="599"/>
      <c r="F50" s="176"/>
      <c r="G50" s="178"/>
      <c r="H50" s="178"/>
      <c r="I50" s="178"/>
      <c r="J50" s="178"/>
      <c r="K50" s="178"/>
      <c r="L50" s="178"/>
      <c r="M50" s="178"/>
      <c r="N50" s="188">
        <f t="shared" si="3"/>
        <v>0</v>
      </c>
      <c r="Q50" s="185">
        <f t="shared" si="4"/>
        <v>38</v>
      </c>
      <c r="R50" s="62"/>
      <c r="S50" s="62"/>
      <c r="T50" s="185">
        <f t="shared" si="0"/>
        <v>0</v>
      </c>
      <c r="U50" s="189"/>
      <c r="V50" s="35">
        <f t="shared" si="1"/>
        <v>0</v>
      </c>
      <c r="AA50" s="609">
        <f t="shared" si="8"/>
        <v>38</v>
      </c>
      <c r="AB50" s="741">
        <f t="shared" si="5"/>
        <v>0</v>
      </c>
      <c r="AC50" s="608">
        <f t="shared" si="6"/>
        <v>0</v>
      </c>
      <c r="AD50" s="607">
        <f t="shared" si="7"/>
        <v>0</v>
      </c>
    </row>
    <row r="51" spans="2:30" ht="12.75" customHeight="1" thickBot="1" x14ac:dyDescent="0.3">
      <c r="B51" s="185">
        <f t="shared" si="2"/>
        <v>39</v>
      </c>
      <c r="C51" s="604"/>
      <c r="D51" s="603"/>
      <c r="E51" s="599"/>
      <c r="F51" s="176"/>
      <c r="G51" s="178"/>
      <c r="H51" s="178"/>
      <c r="I51" s="178"/>
      <c r="J51" s="178"/>
      <c r="K51" s="178"/>
      <c r="L51" s="178"/>
      <c r="M51" s="178"/>
      <c r="N51" s="188">
        <f t="shared" si="3"/>
        <v>0</v>
      </c>
      <c r="Q51" s="185">
        <f t="shared" si="4"/>
        <v>39</v>
      </c>
      <c r="R51" s="62"/>
      <c r="S51" s="62"/>
      <c r="T51" s="185">
        <f t="shared" si="0"/>
        <v>0</v>
      </c>
      <c r="U51" s="189"/>
      <c r="V51" s="35">
        <f t="shared" si="1"/>
        <v>0</v>
      </c>
      <c r="AA51" s="609">
        <f t="shared" si="8"/>
        <v>39</v>
      </c>
      <c r="AB51" s="741">
        <f t="shared" si="5"/>
        <v>0</v>
      </c>
      <c r="AC51" s="608">
        <f t="shared" si="6"/>
        <v>0</v>
      </c>
      <c r="AD51" s="607">
        <f t="shared" si="7"/>
        <v>0</v>
      </c>
    </row>
    <row r="52" spans="2:30" ht="12.75" customHeight="1" thickBot="1" x14ac:dyDescent="0.3">
      <c r="B52" s="185">
        <f t="shared" si="2"/>
        <v>40</v>
      </c>
      <c r="C52" s="604"/>
      <c r="D52" s="603"/>
      <c r="E52" s="599"/>
      <c r="F52" s="176"/>
      <c r="G52" s="178"/>
      <c r="H52" s="178"/>
      <c r="I52" s="178"/>
      <c r="J52" s="178"/>
      <c r="K52" s="178"/>
      <c r="L52" s="178"/>
      <c r="M52" s="178"/>
      <c r="N52" s="188">
        <f t="shared" si="3"/>
        <v>0</v>
      </c>
      <c r="Q52" s="185">
        <f t="shared" si="4"/>
        <v>40</v>
      </c>
      <c r="R52" s="62"/>
      <c r="S52" s="62"/>
      <c r="T52" s="185">
        <f t="shared" si="0"/>
        <v>0</v>
      </c>
      <c r="U52" s="189"/>
      <c r="V52" s="35">
        <f t="shared" si="1"/>
        <v>0</v>
      </c>
      <c r="AA52" s="609">
        <f t="shared" si="8"/>
        <v>40</v>
      </c>
      <c r="AB52" s="741">
        <f t="shared" si="5"/>
        <v>0</v>
      </c>
      <c r="AC52" s="608">
        <f t="shared" si="6"/>
        <v>0</v>
      </c>
      <c r="AD52" s="607">
        <f t="shared" si="7"/>
        <v>0</v>
      </c>
    </row>
    <row r="53" spans="2:30" ht="12.75" customHeight="1" thickBot="1" x14ac:dyDescent="0.3">
      <c r="B53" s="185">
        <f t="shared" si="2"/>
        <v>41</v>
      </c>
      <c r="C53" s="604"/>
      <c r="D53" s="603"/>
      <c r="E53" s="599"/>
      <c r="F53" s="176"/>
      <c r="G53" s="178"/>
      <c r="H53" s="178"/>
      <c r="I53" s="178"/>
      <c r="J53" s="178"/>
      <c r="K53" s="178"/>
      <c r="L53" s="178"/>
      <c r="M53" s="178"/>
      <c r="N53" s="188">
        <f t="shared" si="3"/>
        <v>0</v>
      </c>
      <c r="Q53" s="185">
        <f t="shared" si="4"/>
        <v>41</v>
      </c>
      <c r="R53" s="62"/>
      <c r="S53" s="62"/>
      <c r="T53" s="185">
        <f t="shared" si="0"/>
        <v>0</v>
      </c>
      <c r="U53" s="189"/>
      <c r="V53" s="35">
        <f t="shared" si="1"/>
        <v>0</v>
      </c>
      <c r="AA53" s="609">
        <f t="shared" si="8"/>
        <v>41</v>
      </c>
      <c r="AB53" s="741">
        <f t="shared" si="5"/>
        <v>0</v>
      </c>
      <c r="AC53" s="608">
        <f t="shared" si="6"/>
        <v>0</v>
      </c>
      <c r="AD53" s="607">
        <f t="shared" si="7"/>
        <v>0</v>
      </c>
    </row>
    <row r="54" spans="2:30" ht="12.75" customHeight="1" thickBot="1" x14ac:dyDescent="0.3">
      <c r="B54" s="185">
        <f t="shared" si="2"/>
        <v>42</v>
      </c>
      <c r="C54" s="604"/>
      <c r="D54" s="603"/>
      <c r="E54" s="599"/>
      <c r="F54" s="176"/>
      <c r="G54" s="178"/>
      <c r="H54" s="178"/>
      <c r="I54" s="178"/>
      <c r="J54" s="178"/>
      <c r="K54" s="178"/>
      <c r="L54" s="178"/>
      <c r="M54" s="178"/>
      <c r="N54" s="188">
        <f t="shared" si="3"/>
        <v>0</v>
      </c>
      <c r="Q54" s="185">
        <f t="shared" si="4"/>
        <v>42</v>
      </c>
      <c r="R54" s="62"/>
      <c r="S54" s="62"/>
      <c r="T54" s="185">
        <f t="shared" si="0"/>
        <v>0</v>
      </c>
      <c r="U54" s="189"/>
      <c r="V54" s="35">
        <f t="shared" si="1"/>
        <v>0</v>
      </c>
      <c r="AA54" s="609">
        <f t="shared" si="8"/>
        <v>42</v>
      </c>
      <c r="AB54" s="741">
        <f t="shared" si="5"/>
        <v>0</v>
      </c>
      <c r="AC54" s="608">
        <f t="shared" si="6"/>
        <v>0</v>
      </c>
      <c r="AD54" s="607">
        <f t="shared" si="7"/>
        <v>0</v>
      </c>
    </row>
    <row r="55" spans="2:30" ht="12.75" customHeight="1" thickBot="1" x14ac:dyDescent="0.3">
      <c r="B55" s="185">
        <f t="shared" si="2"/>
        <v>43</v>
      </c>
      <c r="C55" s="604"/>
      <c r="D55" s="603"/>
      <c r="E55" s="599"/>
      <c r="F55" s="176"/>
      <c r="G55" s="178"/>
      <c r="H55" s="178"/>
      <c r="I55" s="178"/>
      <c r="J55" s="178"/>
      <c r="K55" s="178"/>
      <c r="L55" s="178"/>
      <c r="M55" s="178"/>
      <c r="N55" s="188">
        <f t="shared" si="3"/>
        <v>0</v>
      </c>
      <c r="Q55" s="185">
        <f t="shared" si="4"/>
        <v>43</v>
      </c>
      <c r="R55" s="62"/>
      <c r="S55" s="62"/>
      <c r="T55" s="185">
        <f t="shared" si="0"/>
        <v>0</v>
      </c>
      <c r="U55" s="189"/>
      <c r="V55" s="35">
        <f t="shared" si="1"/>
        <v>0</v>
      </c>
      <c r="AA55" s="609">
        <f t="shared" si="8"/>
        <v>43</v>
      </c>
      <c r="AB55" s="741">
        <f t="shared" si="5"/>
        <v>0</v>
      </c>
      <c r="AC55" s="608">
        <f t="shared" si="6"/>
        <v>0</v>
      </c>
      <c r="AD55" s="607">
        <f t="shared" si="7"/>
        <v>0</v>
      </c>
    </row>
    <row r="56" spans="2:30" ht="12.75" customHeight="1" thickBot="1" x14ac:dyDescent="0.3">
      <c r="B56" s="185">
        <f t="shared" si="2"/>
        <v>44</v>
      </c>
      <c r="C56" s="604"/>
      <c r="D56" s="603"/>
      <c r="E56" s="599"/>
      <c r="F56" s="176"/>
      <c r="G56" s="178"/>
      <c r="H56" s="178"/>
      <c r="I56" s="178"/>
      <c r="J56" s="178"/>
      <c r="K56" s="178"/>
      <c r="L56" s="178"/>
      <c r="M56" s="178"/>
      <c r="N56" s="188">
        <f t="shared" si="3"/>
        <v>0</v>
      </c>
      <c r="Q56" s="185">
        <f t="shared" si="4"/>
        <v>44</v>
      </c>
      <c r="R56" s="62"/>
      <c r="S56" s="62"/>
      <c r="T56" s="185">
        <f t="shared" si="0"/>
        <v>0</v>
      </c>
      <c r="U56" s="189"/>
      <c r="V56" s="35">
        <f t="shared" si="1"/>
        <v>0</v>
      </c>
      <c r="AA56" s="609">
        <f t="shared" si="8"/>
        <v>44</v>
      </c>
      <c r="AB56" s="741">
        <f t="shared" si="5"/>
        <v>0</v>
      </c>
      <c r="AC56" s="608">
        <f t="shared" si="6"/>
        <v>0</v>
      </c>
      <c r="AD56" s="607">
        <f t="shared" si="7"/>
        <v>0</v>
      </c>
    </row>
    <row r="57" spans="2:30" ht="12.75" customHeight="1" thickBot="1" x14ac:dyDescent="0.3">
      <c r="B57" s="185">
        <f t="shared" si="2"/>
        <v>45</v>
      </c>
      <c r="C57" s="604"/>
      <c r="D57" s="603"/>
      <c r="E57" s="599"/>
      <c r="F57" s="176"/>
      <c r="G57" s="178"/>
      <c r="H57" s="178"/>
      <c r="I57" s="178"/>
      <c r="J57" s="178"/>
      <c r="K57" s="178"/>
      <c r="L57" s="178"/>
      <c r="M57" s="178"/>
      <c r="N57" s="188">
        <f t="shared" si="3"/>
        <v>0</v>
      </c>
      <c r="Q57" s="185">
        <f t="shared" si="4"/>
        <v>45</v>
      </c>
      <c r="R57" s="62"/>
      <c r="S57" s="62"/>
      <c r="T57" s="185">
        <f t="shared" si="0"/>
        <v>0</v>
      </c>
      <c r="U57" s="189"/>
      <c r="V57" s="35">
        <f t="shared" si="1"/>
        <v>0</v>
      </c>
      <c r="AA57" s="609">
        <f t="shared" si="8"/>
        <v>45</v>
      </c>
      <c r="AB57" s="741">
        <f t="shared" si="5"/>
        <v>0</v>
      </c>
      <c r="AC57" s="608">
        <f t="shared" si="6"/>
        <v>0</v>
      </c>
      <c r="AD57" s="607">
        <f t="shared" si="7"/>
        <v>0</v>
      </c>
    </row>
    <row r="58" spans="2:30" ht="12.75" customHeight="1" thickBot="1" x14ac:dyDescent="0.3">
      <c r="B58" s="185">
        <f t="shared" si="2"/>
        <v>46</v>
      </c>
      <c r="C58" s="604"/>
      <c r="D58" s="603"/>
      <c r="E58" s="599"/>
      <c r="F58" s="176"/>
      <c r="G58" s="178"/>
      <c r="H58" s="178"/>
      <c r="I58" s="178"/>
      <c r="J58" s="178"/>
      <c r="K58" s="178"/>
      <c r="L58" s="178"/>
      <c r="M58" s="178"/>
      <c r="N58" s="188">
        <f t="shared" si="3"/>
        <v>0</v>
      </c>
      <c r="Q58" s="185">
        <f t="shared" si="4"/>
        <v>46</v>
      </c>
      <c r="R58" s="62"/>
      <c r="S58" s="62"/>
      <c r="T58" s="185">
        <f t="shared" si="0"/>
        <v>0</v>
      </c>
      <c r="U58" s="189"/>
      <c r="V58" s="35">
        <f t="shared" si="1"/>
        <v>0</v>
      </c>
      <c r="AA58" s="609">
        <f t="shared" si="8"/>
        <v>46</v>
      </c>
      <c r="AB58" s="741">
        <f t="shared" si="5"/>
        <v>0</v>
      </c>
      <c r="AC58" s="608">
        <f t="shared" si="6"/>
        <v>0</v>
      </c>
      <c r="AD58" s="607">
        <f t="shared" si="7"/>
        <v>0</v>
      </c>
    </row>
    <row r="59" spans="2:30" ht="12.75" customHeight="1" thickBot="1" x14ac:dyDescent="0.3">
      <c r="B59" s="185">
        <f t="shared" si="2"/>
        <v>47</v>
      </c>
      <c r="C59" s="604"/>
      <c r="D59" s="603"/>
      <c r="E59" s="599"/>
      <c r="F59" s="176"/>
      <c r="G59" s="178"/>
      <c r="H59" s="178"/>
      <c r="I59" s="178"/>
      <c r="J59" s="178"/>
      <c r="K59" s="178"/>
      <c r="L59" s="178"/>
      <c r="M59" s="178"/>
      <c r="N59" s="188">
        <f t="shared" si="3"/>
        <v>0</v>
      </c>
      <c r="Q59" s="185">
        <f t="shared" si="4"/>
        <v>47</v>
      </c>
      <c r="R59" s="62"/>
      <c r="S59" s="62"/>
      <c r="T59" s="185">
        <f t="shared" si="0"/>
        <v>0</v>
      </c>
      <c r="U59" s="189"/>
      <c r="V59" s="35">
        <f t="shared" si="1"/>
        <v>0</v>
      </c>
      <c r="AA59" s="609">
        <f t="shared" si="8"/>
        <v>47</v>
      </c>
      <c r="AB59" s="741">
        <f t="shared" si="5"/>
        <v>0</v>
      </c>
      <c r="AC59" s="608">
        <f t="shared" si="6"/>
        <v>0</v>
      </c>
      <c r="AD59" s="607">
        <f t="shared" si="7"/>
        <v>0</v>
      </c>
    </row>
    <row r="60" spans="2:30" ht="12.75" customHeight="1" thickBot="1" x14ac:dyDescent="0.3">
      <c r="B60" s="185">
        <f t="shared" si="2"/>
        <v>48</v>
      </c>
      <c r="C60" s="604"/>
      <c r="D60" s="603"/>
      <c r="E60" s="599"/>
      <c r="F60" s="176"/>
      <c r="G60" s="178"/>
      <c r="H60" s="178"/>
      <c r="I60" s="178"/>
      <c r="J60" s="178"/>
      <c r="K60" s="178"/>
      <c r="L60" s="178"/>
      <c r="M60" s="178"/>
      <c r="N60" s="188">
        <f t="shared" si="3"/>
        <v>0</v>
      </c>
      <c r="Q60" s="185">
        <f t="shared" si="4"/>
        <v>48</v>
      </c>
      <c r="R60" s="62"/>
      <c r="S60" s="62"/>
      <c r="T60" s="185">
        <f t="shared" si="0"/>
        <v>0</v>
      </c>
      <c r="U60" s="189"/>
      <c r="V60" s="35">
        <f t="shared" si="1"/>
        <v>0</v>
      </c>
      <c r="AA60" s="609">
        <f t="shared" si="8"/>
        <v>48</v>
      </c>
      <c r="AB60" s="741">
        <f t="shared" si="5"/>
        <v>0</v>
      </c>
      <c r="AC60" s="608">
        <f t="shared" si="6"/>
        <v>0</v>
      </c>
      <c r="AD60" s="607">
        <f t="shared" si="7"/>
        <v>0</v>
      </c>
    </row>
    <row r="61" spans="2:30" ht="12.75" customHeight="1" thickBot="1" x14ac:dyDescent="0.3">
      <c r="B61" s="185">
        <f t="shared" si="2"/>
        <v>49</v>
      </c>
      <c r="C61" s="604"/>
      <c r="D61" s="603"/>
      <c r="E61" s="599"/>
      <c r="F61" s="176"/>
      <c r="G61" s="178"/>
      <c r="H61" s="178"/>
      <c r="I61" s="178"/>
      <c r="J61" s="178"/>
      <c r="K61" s="178"/>
      <c r="L61" s="178"/>
      <c r="M61" s="178"/>
      <c r="N61" s="188">
        <f t="shared" si="3"/>
        <v>0</v>
      </c>
      <c r="Q61" s="185">
        <f t="shared" si="4"/>
        <v>49</v>
      </c>
      <c r="R61" s="62"/>
      <c r="S61" s="62"/>
      <c r="T61" s="185">
        <f t="shared" si="0"/>
        <v>0</v>
      </c>
      <c r="U61" s="189"/>
      <c r="V61" s="35">
        <f t="shared" si="1"/>
        <v>0</v>
      </c>
      <c r="AA61" s="609">
        <f t="shared" si="8"/>
        <v>49</v>
      </c>
      <c r="AB61" s="741">
        <f t="shared" si="5"/>
        <v>0</v>
      </c>
      <c r="AC61" s="608">
        <f t="shared" si="6"/>
        <v>0</v>
      </c>
      <c r="AD61" s="607">
        <f t="shared" si="7"/>
        <v>0</v>
      </c>
    </row>
    <row r="62" spans="2:30" ht="12.75" customHeight="1" thickBot="1" x14ac:dyDescent="0.3">
      <c r="B62" s="185">
        <f t="shared" si="2"/>
        <v>50</v>
      </c>
      <c r="C62" s="604"/>
      <c r="D62" s="603"/>
      <c r="E62" s="599"/>
      <c r="F62" s="176"/>
      <c r="G62" s="178"/>
      <c r="H62" s="178"/>
      <c r="I62" s="178"/>
      <c r="J62" s="178"/>
      <c r="K62" s="178"/>
      <c r="L62" s="178"/>
      <c r="M62" s="178"/>
      <c r="N62" s="188">
        <f t="shared" si="3"/>
        <v>0</v>
      </c>
      <c r="Q62" s="185">
        <f t="shared" si="4"/>
        <v>50</v>
      </c>
      <c r="R62" s="62"/>
      <c r="S62" s="62"/>
      <c r="T62" s="185">
        <f t="shared" si="0"/>
        <v>0</v>
      </c>
      <c r="U62" s="189"/>
      <c r="V62" s="35">
        <f t="shared" si="1"/>
        <v>0</v>
      </c>
      <c r="AA62" s="609">
        <f t="shared" si="8"/>
        <v>50</v>
      </c>
      <c r="AB62" s="741">
        <f t="shared" si="5"/>
        <v>0</v>
      </c>
      <c r="AC62" s="608">
        <f t="shared" si="6"/>
        <v>0</v>
      </c>
      <c r="AD62" s="607">
        <f t="shared" si="7"/>
        <v>0</v>
      </c>
    </row>
    <row r="63" spans="2:30" ht="12.75" customHeight="1" thickBot="1" x14ac:dyDescent="0.3">
      <c r="B63" s="185">
        <f t="shared" si="2"/>
        <v>51</v>
      </c>
      <c r="C63" s="604"/>
      <c r="D63" s="603"/>
      <c r="E63" s="599"/>
      <c r="F63" s="176"/>
      <c r="G63" s="178"/>
      <c r="H63" s="178"/>
      <c r="I63" s="178"/>
      <c r="J63" s="178"/>
      <c r="K63" s="178"/>
      <c r="L63" s="178"/>
      <c r="M63" s="178"/>
      <c r="N63" s="188">
        <f t="shared" si="3"/>
        <v>0</v>
      </c>
      <c r="Q63" s="185">
        <f t="shared" si="4"/>
        <v>51</v>
      </c>
      <c r="R63" s="62"/>
      <c r="S63" s="62"/>
      <c r="T63" s="185">
        <f t="shared" si="0"/>
        <v>0</v>
      </c>
      <c r="U63" s="189"/>
      <c r="V63" s="35">
        <f t="shared" si="1"/>
        <v>0</v>
      </c>
      <c r="AA63" s="609">
        <f t="shared" si="8"/>
        <v>51</v>
      </c>
      <c r="AB63" s="741">
        <f t="shared" si="5"/>
        <v>0</v>
      </c>
      <c r="AC63" s="608">
        <f t="shared" si="6"/>
        <v>0</v>
      </c>
      <c r="AD63" s="607">
        <f t="shared" si="7"/>
        <v>0</v>
      </c>
    </row>
    <row r="64" spans="2:30" ht="12.75" customHeight="1" thickBot="1" x14ac:dyDescent="0.3">
      <c r="B64" s="185">
        <f t="shared" si="2"/>
        <v>52</v>
      </c>
      <c r="C64" s="604"/>
      <c r="D64" s="603"/>
      <c r="E64" s="599"/>
      <c r="F64" s="176"/>
      <c r="G64" s="178"/>
      <c r="H64" s="178"/>
      <c r="I64" s="178"/>
      <c r="J64" s="178"/>
      <c r="K64" s="178"/>
      <c r="L64" s="178"/>
      <c r="M64" s="178"/>
      <c r="N64" s="188">
        <f t="shared" si="3"/>
        <v>0</v>
      </c>
      <c r="Q64" s="185">
        <f t="shared" si="4"/>
        <v>52</v>
      </c>
      <c r="R64" s="62"/>
      <c r="S64" s="62"/>
      <c r="T64" s="185">
        <f t="shared" si="0"/>
        <v>0</v>
      </c>
      <c r="U64" s="189"/>
      <c r="V64" s="35">
        <f t="shared" si="1"/>
        <v>0</v>
      </c>
      <c r="AA64" s="609">
        <f t="shared" si="8"/>
        <v>52</v>
      </c>
      <c r="AB64" s="741">
        <f t="shared" si="5"/>
        <v>0</v>
      </c>
      <c r="AC64" s="608">
        <f t="shared" si="6"/>
        <v>0</v>
      </c>
      <c r="AD64" s="607">
        <f t="shared" si="7"/>
        <v>0</v>
      </c>
    </row>
    <row r="65" spans="2:30" ht="12.75" customHeight="1" thickBot="1" x14ac:dyDescent="0.3">
      <c r="B65" s="185">
        <f t="shared" si="2"/>
        <v>53</v>
      </c>
      <c r="C65" s="604"/>
      <c r="D65" s="603"/>
      <c r="E65" s="599"/>
      <c r="F65" s="176"/>
      <c r="G65" s="178"/>
      <c r="H65" s="178"/>
      <c r="I65" s="178"/>
      <c r="J65" s="178"/>
      <c r="K65" s="178"/>
      <c r="L65" s="178"/>
      <c r="M65" s="178"/>
      <c r="N65" s="188">
        <f t="shared" si="3"/>
        <v>0</v>
      </c>
      <c r="Q65" s="185">
        <f t="shared" si="4"/>
        <v>53</v>
      </c>
      <c r="R65" s="62"/>
      <c r="S65" s="62"/>
      <c r="T65" s="185">
        <f t="shared" si="0"/>
        <v>0</v>
      </c>
      <c r="U65" s="189"/>
      <c r="V65" s="35">
        <f t="shared" si="1"/>
        <v>0</v>
      </c>
      <c r="AA65" s="609">
        <f t="shared" si="8"/>
        <v>53</v>
      </c>
      <c r="AB65" s="741">
        <f t="shared" si="5"/>
        <v>0</v>
      </c>
      <c r="AC65" s="608">
        <f t="shared" si="6"/>
        <v>0</v>
      </c>
      <c r="AD65" s="607">
        <f t="shared" si="7"/>
        <v>0</v>
      </c>
    </row>
    <row r="66" spans="2:30" ht="12.75" customHeight="1" thickBot="1" x14ac:dyDescent="0.3">
      <c r="B66" s="185">
        <f t="shared" si="2"/>
        <v>54</v>
      </c>
      <c r="C66" s="604"/>
      <c r="D66" s="603"/>
      <c r="E66" s="599"/>
      <c r="F66" s="176"/>
      <c r="G66" s="178"/>
      <c r="H66" s="178"/>
      <c r="I66" s="178"/>
      <c r="J66" s="178"/>
      <c r="K66" s="178"/>
      <c r="L66" s="178"/>
      <c r="M66" s="178"/>
      <c r="N66" s="188">
        <f t="shared" si="3"/>
        <v>0</v>
      </c>
      <c r="Q66" s="185">
        <f t="shared" si="4"/>
        <v>54</v>
      </c>
      <c r="R66" s="62"/>
      <c r="S66" s="62"/>
      <c r="T66" s="185">
        <f t="shared" si="0"/>
        <v>0</v>
      </c>
      <c r="U66" s="189"/>
      <c r="V66" s="35">
        <f t="shared" si="1"/>
        <v>0</v>
      </c>
      <c r="AA66" s="609">
        <f t="shared" si="8"/>
        <v>54</v>
      </c>
      <c r="AB66" s="741">
        <f t="shared" si="5"/>
        <v>0</v>
      </c>
      <c r="AC66" s="608">
        <f t="shared" si="6"/>
        <v>0</v>
      </c>
      <c r="AD66" s="607">
        <f t="shared" si="7"/>
        <v>0</v>
      </c>
    </row>
    <row r="67" spans="2:30" ht="12.75" customHeight="1" thickBot="1" x14ac:dyDescent="0.3">
      <c r="B67" s="185">
        <f t="shared" si="2"/>
        <v>55</v>
      </c>
      <c r="C67" s="604"/>
      <c r="D67" s="603"/>
      <c r="E67" s="599"/>
      <c r="F67" s="176"/>
      <c r="G67" s="178"/>
      <c r="H67" s="178"/>
      <c r="I67" s="178"/>
      <c r="J67" s="178"/>
      <c r="K67" s="178"/>
      <c r="L67" s="178"/>
      <c r="M67" s="178"/>
      <c r="N67" s="188">
        <f t="shared" si="3"/>
        <v>0</v>
      </c>
      <c r="Q67" s="185">
        <f t="shared" si="4"/>
        <v>55</v>
      </c>
      <c r="R67" s="62"/>
      <c r="S67" s="62"/>
      <c r="T67" s="185">
        <f t="shared" si="0"/>
        <v>0</v>
      </c>
      <c r="U67" s="189"/>
      <c r="V67" s="35">
        <f t="shared" si="1"/>
        <v>0</v>
      </c>
      <c r="AA67" s="609">
        <f t="shared" si="8"/>
        <v>55</v>
      </c>
      <c r="AB67" s="741">
        <f t="shared" si="5"/>
        <v>0</v>
      </c>
      <c r="AC67" s="608">
        <f t="shared" si="6"/>
        <v>0</v>
      </c>
      <c r="AD67" s="607">
        <f t="shared" si="7"/>
        <v>0</v>
      </c>
    </row>
    <row r="68" spans="2:30" ht="12.75" customHeight="1" thickBot="1" x14ac:dyDescent="0.3">
      <c r="B68" s="185">
        <f t="shared" si="2"/>
        <v>56</v>
      </c>
      <c r="C68" s="604"/>
      <c r="D68" s="603"/>
      <c r="E68" s="599"/>
      <c r="F68" s="176"/>
      <c r="G68" s="178"/>
      <c r="H68" s="178"/>
      <c r="I68" s="178"/>
      <c r="J68" s="178"/>
      <c r="K68" s="178"/>
      <c r="L68" s="178"/>
      <c r="M68" s="178"/>
      <c r="N68" s="188">
        <f t="shared" si="3"/>
        <v>0</v>
      </c>
      <c r="Q68" s="185">
        <f t="shared" si="4"/>
        <v>56</v>
      </c>
      <c r="R68" s="62"/>
      <c r="S68" s="62"/>
      <c r="T68" s="185">
        <f t="shared" si="0"/>
        <v>0</v>
      </c>
      <c r="U68" s="189"/>
      <c r="V68" s="35">
        <f t="shared" si="1"/>
        <v>0</v>
      </c>
      <c r="AA68" s="609">
        <f t="shared" si="8"/>
        <v>56</v>
      </c>
      <c r="AB68" s="741">
        <f t="shared" si="5"/>
        <v>0</v>
      </c>
      <c r="AC68" s="608">
        <f t="shared" si="6"/>
        <v>0</v>
      </c>
      <c r="AD68" s="607">
        <f t="shared" si="7"/>
        <v>0</v>
      </c>
    </row>
    <row r="69" spans="2:30" ht="12.75" customHeight="1" thickBot="1" x14ac:dyDescent="0.3">
      <c r="B69" s="185">
        <f t="shared" si="2"/>
        <v>57</v>
      </c>
      <c r="C69" s="604"/>
      <c r="D69" s="603"/>
      <c r="E69" s="599"/>
      <c r="F69" s="176"/>
      <c r="G69" s="178"/>
      <c r="H69" s="178"/>
      <c r="I69" s="178"/>
      <c r="J69" s="178"/>
      <c r="K69" s="178"/>
      <c r="L69" s="178"/>
      <c r="M69" s="178"/>
      <c r="N69" s="188">
        <f t="shared" si="3"/>
        <v>0</v>
      </c>
      <c r="Q69" s="185">
        <f t="shared" si="4"/>
        <v>57</v>
      </c>
      <c r="R69" s="62"/>
      <c r="S69" s="62"/>
      <c r="T69" s="185">
        <f t="shared" si="0"/>
        <v>0</v>
      </c>
      <c r="U69" s="189"/>
      <c r="V69" s="35">
        <f t="shared" si="1"/>
        <v>0</v>
      </c>
      <c r="AA69" s="609">
        <f t="shared" si="8"/>
        <v>57</v>
      </c>
      <c r="AB69" s="741">
        <f t="shared" si="5"/>
        <v>0</v>
      </c>
      <c r="AC69" s="608">
        <f t="shared" si="6"/>
        <v>0</v>
      </c>
      <c r="AD69" s="607">
        <f t="shared" si="7"/>
        <v>0</v>
      </c>
    </row>
    <row r="70" spans="2:30" ht="12.75" customHeight="1" thickBot="1" x14ac:dyDescent="0.3">
      <c r="B70" s="185">
        <f t="shared" si="2"/>
        <v>58</v>
      </c>
      <c r="C70" s="604"/>
      <c r="D70" s="603"/>
      <c r="E70" s="599"/>
      <c r="F70" s="176"/>
      <c r="G70" s="178"/>
      <c r="H70" s="178"/>
      <c r="I70" s="178"/>
      <c r="J70" s="178"/>
      <c r="K70" s="178"/>
      <c r="L70" s="178"/>
      <c r="M70" s="178"/>
      <c r="N70" s="188">
        <f t="shared" si="3"/>
        <v>0</v>
      </c>
      <c r="Q70" s="185">
        <f t="shared" si="4"/>
        <v>58</v>
      </c>
      <c r="R70" s="62"/>
      <c r="S70" s="62"/>
      <c r="T70" s="185">
        <f t="shared" si="0"/>
        <v>0</v>
      </c>
      <c r="U70" s="189"/>
      <c r="V70" s="35">
        <f t="shared" si="1"/>
        <v>0</v>
      </c>
      <c r="AA70" s="609">
        <f t="shared" si="8"/>
        <v>58</v>
      </c>
      <c r="AB70" s="741">
        <f t="shared" si="5"/>
        <v>0</v>
      </c>
      <c r="AC70" s="608">
        <f t="shared" si="6"/>
        <v>0</v>
      </c>
      <c r="AD70" s="607">
        <f t="shared" si="7"/>
        <v>0</v>
      </c>
    </row>
    <row r="71" spans="2:30" ht="12.75" customHeight="1" thickBot="1" x14ac:dyDescent="0.3">
      <c r="B71" s="185">
        <f t="shared" si="2"/>
        <v>59</v>
      </c>
      <c r="C71" s="604"/>
      <c r="D71" s="603"/>
      <c r="E71" s="599"/>
      <c r="F71" s="176"/>
      <c r="G71" s="178"/>
      <c r="H71" s="178"/>
      <c r="I71" s="178"/>
      <c r="J71" s="178"/>
      <c r="K71" s="178"/>
      <c r="L71" s="178"/>
      <c r="M71" s="178"/>
      <c r="N71" s="188">
        <f t="shared" si="3"/>
        <v>0</v>
      </c>
      <c r="Q71" s="185">
        <f t="shared" si="4"/>
        <v>59</v>
      </c>
      <c r="R71" s="62"/>
      <c r="S71" s="62"/>
      <c r="T71" s="185">
        <f t="shared" si="0"/>
        <v>0</v>
      </c>
      <c r="U71" s="189"/>
      <c r="V71" s="35">
        <f t="shared" si="1"/>
        <v>0</v>
      </c>
      <c r="AA71" s="609">
        <f t="shared" si="8"/>
        <v>59</v>
      </c>
      <c r="AB71" s="741">
        <f t="shared" si="5"/>
        <v>0</v>
      </c>
      <c r="AC71" s="608">
        <f t="shared" si="6"/>
        <v>0</v>
      </c>
      <c r="AD71" s="607">
        <f t="shared" si="7"/>
        <v>0</v>
      </c>
    </row>
    <row r="72" spans="2:30" ht="12.75" customHeight="1" x14ac:dyDescent="0.25">
      <c r="B72" s="185">
        <f t="shared" si="2"/>
        <v>60</v>
      </c>
      <c r="C72" s="604"/>
      <c r="D72" s="603"/>
      <c r="E72" s="599"/>
      <c r="F72" s="176"/>
      <c r="G72" s="178"/>
      <c r="H72" s="178"/>
      <c r="I72" s="178"/>
      <c r="J72" s="178"/>
      <c r="K72" s="178"/>
      <c r="L72" s="178"/>
      <c r="M72" s="178"/>
      <c r="N72" s="188">
        <f t="shared" si="3"/>
        <v>0</v>
      </c>
      <c r="Q72" s="185">
        <f t="shared" si="4"/>
        <v>60</v>
      </c>
      <c r="R72" s="62"/>
      <c r="S72" s="62"/>
      <c r="T72" s="185">
        <f t="shared" si="0"/>
        <v>0</v>
      </c>
      <c r="U72" s="189"/>
      <c r="V72" s="35">
        <f t="shared" si="1"/>
        <v>0</v>
      </c>
      <c r="AA72" s="609">
        <f t="shared" si="8"/>
        <v>60</v>
      </c>
      <c r="AB72" s="741">
        <f t="shared" si="5"/>
        <v>0</v>
      </c>
      <c r="AC72" s="608">
        <f t="shared" si="6"/>
        <v>0</v>
      </c>
      <c r="AD72" s="607">
        <f t="shared" si="7"/>
        <v>0</v>
      </c>
    </row>
    <row r="73" spans="2:30" ht="12.75" customHeight="1" x14ac:dyDescent="0.25">
      <c r="B73" s="185">
        <f t="shared" si="2"/>
        <v>61</v>
      </c>
      <c r="C73" s="604"/>
      <c r="D73" s="603"/>
      <c r="E73" s="600"/>
      <c r="F73" s="176"/>
      <c r="G73" s="178"/>
      <c r="H73" s="178"/>
      <c r="I73" s="178"/>
      <c r="J73" s="178"/>
      <c r="K73" s="178"/>
      <c r="L73" s="178"/>
      <c r="M73" s="178"/>
      <c r="N73" s="188">
        <f t="shared" si="3"/>
        <v>0</v>
      </c>
      <c r="Q73" s="185">
        <f t="shared" si="4"/>
        <v>61</v>
      </c>
      <c r="R73" s="62"/>
      <c r="S73" s="62"/>
      <c r="T73" s="185">
        <f t="shared" si="0"/>
        <v>0</v>
      </c>
      <c r="U73" s="189"/>
      <c r="V73" s="35">
        <f t="shared" si="1"/>
        <v>0</v>
      </c>
      <c r="AA73" s="609">
        <f t="shared" si="8"/>
        <v>61</v>
      </c>
      <c r="AB73" s="741">
        <f t="shared" si="5"/>
        <v>0</v>
      </c>
      <c r="AC73" s="608">
        <f t="shared" si="6"/>
        <v>0</v>
      </c>
      <c r="AD73" s="607">
        <f t="shared" si="7"/>
        <v>0</v>
      </c>
    </row>
    <row r="74" spans="2:30" ht="12.75" customHeight="1" x14ac:dyDescent="0.25">
      <c r="B74" s="185">
        <f t="shared" si="2"/>
        <v>62</v>
      </c>
      <c r="C74" s="604"/>
      <c r="D74" s="603"/>
      <c r="E74" s="600"/>
      <c r="F74" s="176"/>
      <c r="G74" s="178"/>
      <c r="H74" s="178"/>
      <c r="I74" s="178"/>
      <c r="J74" s="178"/>
      <c r="K74" s="178"/>
      <c r="L74" s="178"/>
      <c r="M74" s="178"/>
      <c r="N74" s="188">
        <f t="shared" si="3"/>
        <v>0</v>
      </c>
      <c r="Q74" s="185">
        <f t="shared" si="4"/>
        <v>62</v>
      </c>
      <c r="R74" s="62"/>
      <c r="S74" s="62"/>
      <c r="T74" s="185">
        <f t="shared" si="0"/>
        <v>0</v>
      </c>
      <c r="U74" s="189"/>
      <c r="V74" s="35">
        <f t="shared" si="1"/>
        <v>0</v>
      </c>
      <c r="AA74" s="609">
        <f t="shared" si="8"/>
        <v>62</v>
      </c>
      <c r="AB74" s="741">
        <f t="shared" si="5"/>
        <v>0</v>
      </c>
      <c r="AC74" s="608">
        <f t="shared" si="6"/>
        <v>0</v>
      </c>
      <c r="AD74" s="607">
        <f t="shared" si="7"/>
        <v>0</v>
      </c>
    </row>
    <row r="75" spans="2:30" ht="12.75" customHeight="1" x14ac:dyDescent="0.25">
      <c r="B75" s="185">
        <f t="shared" si="2"/>
        <v>63</v>
      </c>
      <c r="C75" s="604"/>
      <c r="D75" s="603"/>
      <c r="E75" s="600"/>
      <c r="F75" s="176"/>
      <c r="G75" s="178"/>
      <c r="H75" s="178"/>
      <c r="I75" s="178"/>
      <c r="J75" s="178"/>
      <c r="K75" s="178"/>
      <c r="L75" s="178"/>
      <c r="M75" s="178"/>
      <c r="N75" s="188">
        <f t="shared" si="3"/>
        <v>0</v>
      </c>
      <c r="Q75" s="185">
        <f t="shared" si="4"/>
        <v>63</v>
      </c>
      <c r="R75" s="62"/>
      <c r="S75" s="62"/>
      <c r="T75" s="185">
        <f t="shared" si="0"/>
        <v>0</v>
      </c>
      <c r="U75" s="189"/>
      <c r="V75" s="35">
        <f t="shared" si="1"/>
        <v>0</v>
      </c>
      <c r="AA75" s="609">
        <f t="shared" si="8"/>
        <v>63</v>
      </c>
      <c r="AB75" s="741">
        <f t="shared" si="5"/>
        <v>0</v>
      </c>
      <c r="AC75" s="608">
        <f t="shared" si="6"/>
        <v>0</v>
      </c>
      <c r="AD75" s="607">
        <f t="shared" si="7"/>
        <v>0</v>
      </c>
    </row>
    <row r="76" spans="2:30" ht="12.75" customHeight="1" x14ac:dyDescent="0.25">
      <c r="B76" s="185">
        <f t="shared" si="2"/>
        <v>64</v>
      </c>
      <c r="C76" s="604"/>
      <c r="D76" s="603"/>
      <c r="E76" s="600"/>
      <c r="F76" s="176"/>
      <c r="G76" s="178"/>
      <c r="H76" s="178"/>
      <c r="I76" s="178"/>
      <c r="J76" s="178"/>
      <c r="K76" s="178"/>
      <c r="L76" s="178"/>
      <c r="M76" s="178"/>
      <c r="N76" s="188">
        <f t="shared" si="3"/>
        <v>0</v>
      </c>
      <c r="Q76" s="185">
        <f t="shared" si="4"/>
        <v>64</v>
      </c>
      <c r="R76" s="62"/>
      <c r="S76" s="62"/>
      <c r="T76" s="185">
        <f t="shared" si="0"/>
        <v>0</v>
      </c>
      <c r="U76" s="189"/>
      <c r="V76" s="35">
        <f t="shared" si="1"/>
        <v>0</v>
      </c>
      <c r="AA76" s="609">
        <f t="shared" si="8"/>
        <v>64</v>
      </c>
      <c r="AB76" s="741">
        <f t="shared" si="5"/>
        <v>0</v>
      </c>
      <c r="AC76" s="608">
        <f t="shared" si="6"/>
        <v>0</v>
      </c>
      <c r="AD76" s="607">
        <f t="shared" ref="AD76:AD92" si="9">IFERROR(ROUND(AB76*AC76*365/1000,0),"")</f>
        <v>0</v>
      </c>
    </row>
    <row r="77" spans="2:30" ht="12.75" customHeight="1" x14ac:dyDescent="0.25">
      <c r="B77" s="185">
        <f t="shared" ref="B77:B92" si="10">B76+1</f>
        <v>65</v>
      </c>
      <c r="C77" s="604"/>
      <c r="D77" s="603"/>
      <c r="E77" s="600"/>
      <c r="F77" s="176"/>
      <c r="G77" s="178"/>
      <c r="H77" s="178"/>
      <c r="I77" s="178"/>
      <c r="J77" s="178"/>
      <c r="K77" s="178"/>
      <c r="L77" s="178"/>
      <c r="M77" s="178"/>
      <c r="N77" s="188">
        <f t="shared" si="3"/>
        <v>0</v>
      </c>
      <c r="Q77" s="185">
        <f t="shared" ref="Q77:Q92" si="11">Q76+1</f>
        <v>65</v>
      </c>
      <c r="R77" s="62"/>
      <c r="S77" s="62"/>
      <c r="T77" s="185">
        <f t="shared" si="0"/>
        <v>0</v>
      </c>
      <c r="U77" s="189"/>
      <c r="V77" s="35">
        <f t="shared" si="1"/>
        <v>0</v>
      </c>
      <c r="AA77" s="609">
        <f t="shared" si="8"/>
        <v>65</v>
      </c>
      <c r="AB77" s="741">
        <f t="shared" ref="AB77:AB92" si="12">IFERROR(ROUND(VLOOKUP(AA77,$B$12:$C$92,2,FALSE)*1000000,0),"")</f>
        <v>0</v>
      </c>
      <c r="AC77" s="608">
        <f t="shared" ref="AC77:AC92" si="13">IFERROR(ROUND(VLOOKUP(AA77,$B$12:$D$92,3,FALSE)/365,3),"")</f>
        <v>0</v>
      </c>
      <c r="AD77" s="607">
        <f t="shared" si="9"/>
        <v>0</v>
      </c>
    </row>
    <row r="78" spans="2:30" ht="12.75" customHeight="1" x14ac:dyDescent="0.25">
      <c r="B78" s="185">
        <f t="shared" si="10"/>
        <v>66</v>
      </c>
      <c r="C78" s="604"/>
      <c r="D78" s="603"/>
      <c r="E78" s="600"/>
      <c r="F78" s="176"/>
      <c r="G78" s="178"/>
      <c r="H78" s="178"/>
      <c r="I78" s="178"/>
      <c r="J78" s="178"/>
      <c r="K78" s="178"/>
      <c r="L78" s="178"/>
      <c r="M78" s="178"/>
      <c r="N78" s="188">
        <f t="shared" si="3"/>
        <v>0</v>
      </c>
      <c r="Q78" s="185">
        <f t="shared" si="11"/>
        <v>66</v>
      </c>
      <c r="R78" s="62"/>
      <c r="S78" s="62"/>
      <c r="T78" s="185">
        <f t="shared" si="0"/>
        <v>0</v>
      </c>
      <c r="U78" s="189"/>
      <c r="V78" s="35">
        <f t="shared" si="1"/>
        <v>0</v>
      </c>
      <c r="AA78" s="609">
        <f t="shared" ref="AA78:AA92" si="14">IFERROR(IF(AA77+1&lt;=2033,AA77+1,""),"")</f>
        <v>66</v>
      </c>
      <c r="AB78" s="741">
        <f t="shared" si="12"/>
        <v>0</v>
      </c>
      <c r="AC78" s="608">
        <f t="shared" si="13"/>
        <v>0</v>
      </c>
      <c r="AD78" s="607">
        <f t="shared" si="9"/>
        <v>0</v>
      </c>
    </row>
    <row r="79" spans="2:30" ht="12.75" customHeight="1" x14ac:dyDescent="0.25">
      <c r="B79" s="185">
        <f t="shared" si="10"/>
        <v>67</v>
      </c>
      <c r="C79" s="604"/>
      <c r="D79" s="603"/>
      <c r="E79" s="600"/>
      <c r="F79" s="176"/>
      <c r="G79" s="178"/>
      <c r="H79" s="178"/>
      <c r="I79" s="178"/>
      <c r="J79" s="178"/>
      <c r="K79" s="178"/>
      <c r="L79" s="178"/>
      <c r="M79" s="178"/>
      <c r="N79" s="188">
        <f t="shared" si="3"/>
        <v>0</v>
      </c>
      <c r="Q79" s="185">
        <f t="shared" si="11"/>
        <v>67</v>
      </c>
      <c r="R79" s="62"/>
      <c r="S79" s="62"/>
      <c r="T79" s="185">
        <f t="shared" si="0"/>
        <v>0</v>
      </c>
      <c r="U79" s="189"/>
      <c r="V79" s="35">
        <f t="shared" si="1"/>
        <v>0</v>
      </c>
      <c r="AA79" s="609">
        <f t="shared" si="14"/>
        <v>67</v>
      </c>
      <c r="AB79" s="741">
        <f t="shared" si="12"/>
        <v>0</v>
      </c>
      <c r="AC79" s="608">
        <f t="shared" si="13"/>
        <v>0</v>
      </c>
      <c r="AD79" s="607">
        <f t="shared" si="9"/>
        <v>0</v>
      </c>
    </row>
    <row r="80" spans="2:30" ht="12.75" customHeight="1" x14ac:dyDescent="0.25">
      <c r="B80" s="185">
        <f t="shared" si="10"/>
        <v>68</v>
      </c>
      <c r="C80" s="604"/>
      <c r="D80" s="603"/>
      <c r="E80" s="600"/>
      <c r="F80" s="176"/>
      <c r="G80" s="178"/>
      <c r="H80" s="178"/>
      <c r="I80" s="178"/>
      <c r="J80" s="178"/>
      <c r="K80" s="178"/>
      <c r="L80" s="178"/>
      <c r="M80" s="178"/>
      <c r="N80" s="188">
        <f t="shared" si="3"/>
        <v>0</v>
      </c>
      <c r="Q80" s="185">
        <f t="shared" si="11"/>
        <v>68</v>
      </c>
      <c r="R80" s="62"/>
      <c r="S80" s="62"/>
      <c r="T80" s="185">
        <f t="shared" si="0"/>
        <v>0</v>
      </c>
      <c r="U80" s="189"/>
      <c r="V80" s="35">
        <f t="shared" si="1"/>
        <v>0</v>
      </c>
      <c r="AA80" s="609">
        <f t="shared" si="14"/>
        <v>68</v>
      </c>
      <c r="AB80" s="741">
        <f t="shared" si="12"/>
        <v>0</v>
      </c>
      <c r="AC80" s="608">
        <f t="shared" si="13"/>
        <v>0</v>
      </c>
      <c r="AD80" s="607">
        <f t="shared" si="9"/>
        <v>0</v>
      </c>
    </row>
    <row r="81" spans="2:30" ht="12.75" customHeight="1" x14ac:dyDescent="0.25">
      <c r="B81" s="185">
        <f t="shared" si="10"/>
        <v>69</v>
      </c>
      <c r="C81" s="604"/>
      <c r="D81" s="603"/>
      <c r="E81" s="600"/>
      <c r="F81" s="176"/>
      <c r="G81" s="178"/>
      <c r="H81" s="178"/>
      <c r="I81" s="178"/>
      <c r="J81" s="178"/>
      <c r="K81" s="178"/>
      <c r="L81" s="178"/>
      <c r="M81" s="178"/>
      <c r="N81" s="188">
        <f t="shared" si="3"/>
        <v>0</v>
      </c>
      <c r="Q81" s="185">
        <f t="shared" si="11"/>
        <v>69</v>
      </c>
      <c r="R81" s="62"/>
      <c r="S81" s="62"/>
      <c r="T81" s="185">
        <f t="shared" si="0"/>
        <v>0</v>
      </c>
      <c r="U81" s="189"/>
      <c r="V81" s="35">
        <f t="shared" si="1"/>
        <v>0</v>
      </c>
      <c r="AA81" s="609">
        <f t="shared" si="14"/>
        <v>69</v>
      </c>
      <c r="AB81" s="741">
        <f t="shared" si="12"/>
        <v>0</v>
      </c>
      <c r="AC81" s="608">
        <f t="shared" si="13"/>
        <v>0</v>
      </c>
      <c r="AD81" s="607">
        <f t="shared" si="9"/>
        <v>0</v>
      </c>
    </row>
    <row r="82" spans="2:30" ht="12.75" customHeight="1" x14ac:dyDescent="0.25">
      <c r="B82" s="185">
        <f t="shared" si="10"/>
        <v>70</v>
      </c>
      <c r="C82" s="604"/>
      <c r="D82" s="603"/>
      <c r="E82" s="600"/>
      <c r="F82" s="176"/>
      <c r="G82" s="178"/>
      <c r="H82" s="178"/>
      <c r="I82" s="178"/>
      <c r="J82" s="178"/>
      <c r="K82" s="178"/>
      <c r="L82" s="178"/>
      <c r="M82" s="178"/>
      <c r="N82" s="188">
        <f t="shared" si="3"/>
        <v>0</v>
      </c>
      <c r="Q82" s="185">
        <f t="shared" si="11"/>
        <v>70</v>
      </c>
      <c r="R82" s="62"/>
      <c r="S82" s="62"/>
      <c r="T82" s="185">
        <f t="shared" si="0"/>
        <v>0</v>
      </c>
      <c r="U82" s="189"/>
      <c r="V82" s="35">
        <f t="shared" si="1"/>
        <v>0</v>
      </c>
      <c r="AA82" s="609">
        <f t="shared" si="14"/>
        <v>70</v>
      </c>
      <c r="AB82" s="741">
        <f t="shared" si="12"/>
        <v>0</v>
      </c>
      <c r="AC82" s="608">
        <f t="shared" si="13"/>
        <v>0</v>
      </c>
      <c r="AD82" s="607">
        <f t="shared" si="9"/>
        <v>0</v>
      </c>
    </row>
    <row r="83" spans="2:30" ht="12.75" customHeight="1" x14ac:dyDescent="0.25">
      <c r="B83" s="185">
        <f t="shared" si="10"/>
        <v>71</v>
      </c>
      <c r="C83" s="604"/>
      <c r="D83" s="603"/>
      <c r="E83" s="600"/>
      <c r="F83" s="176"/>
      <c r="G83" s="178"/>
      <c r="H83" s="178"/>
      <c r="I83" s="178"/>
      <c r="J83" s="178"/>
      <c r="K83" s="178"/>
      <c r="L83" s="178"/>
      <c r="M83" s="178"/>
      <c r="N83" s="188">
        <f t="shared" si="3"/>
        <v>0</v>
      </c>
      <c r="Q83" s="185">
        <f t="shared" si="11"/>
        <v>71</v>
      </c>
      <c r="R83" s="62"/>
      <c r="S83" s="62"/>
      <c r="T83" s="185">
        <f t="shared" si="0"/>
        <v>0</v>
      </c>
      <c r="U83" s="189"/>
      <c r="V83" s="35">
        <f t="shared" si="1"/>
        <v>0</v>
      </c>
      <c r="AA83" s="609">
        <f t="shared" si="14"/>
        <v>71</v>
      </c>
      <c r="AB83" s="741">
        <f t="shared" si="12"/>
        <v>0</v>
      </c>
      <c r="AC83" s="608">
        <f t="shared" si="13"/>
        <v>0</v>
      </c>
      <c r="AD83" s="607">
        <f t="shared" si="9"/>
        <v>0</v>
      </c>
    </row>
    <row r="84" spans="2:30" ht="12.75" customHeight="1" x14ac:dyDescent="0.25">
      <c r="B84" s="185">
        <f t="shared" si="10"/>
        <v>72</v>
      </c>
      <c r="C84" s="604"/>
      <c r="D84" s="603"/>
      <c r="E84" s="600"/>
      <c r="F84" s="176"/>
      <c r="G84" s="178"/>
      <c r="H84" s="178"/>
      <c r="I84" s="178"/>
      <c r="J84" s="178"/>
      <c r="K84" s="178"/>
      <c r="L84" s="178"/>
      <c r="M84" s="178"/>
      <c r="N84" s="188">
        <f t="shared" si="3"/>
        <v>0</v>
      </c>
      <c r="Q84" s="185">
        <f t="shared" si="11"/>
        <v>72</v>
      </c>
      <c r="R84" s="62"/>
      <c r="S84" s="62"/>
      <c r="T84" s="185">
        <f t="shared" si="0"/>
        <v>0</v>
      </c>
      <c r="U84" s="189"/>
      <c r="V84" s="35">
        <f t="shared" si="1"/>
        <v>0</v>
      </c>
      <c r="AA84" s="609">
        <f t="shared" si="14"/>
        <v>72</v>
      </c>
      <c r="AB84" s="741">
        <f t="shared" si="12"/>
        <v>0</v>
      </c>
      <c r="AC84" s="608">
        <f t="shared" si="13"/>
        <v>0</v>
      </c>
      <c r="AD84" s="607">
        <f t="shared" si="9"/>
        <v>0</v>
      </c>
    </row>
    <row r="85" spans="2:30" ht="12.75" customHeight="1" x14ac:dyDescent="0.25">
      <c r="B85" s="185">
        <f t="shared" si="10"/>
        <v>73</v>
      </c>
      <c r="C85" s="604"/>
      <c r="D85" s="603"/>
      <c r="E85" s="600"/>
      <c r="F85" s="176"/>
      <c r="G85" s="178"/>
      <c r="H85" s="178"/>
      <c r="I85" s="178"/>
      <c r="J85" s="178"/>
      <c r="K85" s="178"/>
      <c r="L85" s="178"/>
      <c r="M85" s="178"/>
      <c r="N85" s="188">
        <f t="shared" si="3"/>
        <v>0</v>
      </c>
      <c r="Q85" s="185">
        <f t="shared" si="11"/>
        <v>73</v>
      </c>
      <c r="R85" s="62"/>
      <c r="S85" s="62"/>
      <c r="T85" s="185">
        <f t="shared" si="0"/>
        <v>0</v>
      </c>
      <c r="U85" s="189"/>
      <c r="V85" s="35">
        <f t="shared" si="1"/>
        <v>0</v>
      </c>
      <c r="AA85" s="609">
        <f t="shared" si="14"/>
        <v>73</v>
      </c>
      <c r="AB85" s="741">
        <f t="shared" si="12"/>
        <v>0</v>
      </c>
      <c r="AC85" s="608">
        <f t="shared" si="13"/>
        <v>0</v>
      </c>
      <c r="AD85" s="607">
        <f t="shared" si="9"/>
        <v>0</v>
      </c>
    </row>
    <row r="86" spans="2:30" ht="12.75" customHeight="1" x14ac:dyDescent="0.25">
      <c r="B86" s="185">
        <f t="shared" si="10"/>
        <v>74</v>
      </c>
      <c r="C86" s="604"/>
      <c r="D86" s="603"/>
      <c r="E86" s="600"/>
      <c r="F86" s="176"/>
      <c r="G86" s="178"/>
      <c r="H86" s="178"/>
      <c r="I86" s="178"/>
      <c r="J86" s="178"/>
      <c r="K86" s="178"/>
      <c r="L86" s="178"/>
      <c r="M86" s="178"/>
      <c r="N86" s="188">
        <f t="shared" si="3"/>
        <v>0</v>
      </c>
      <c r="Q86" s="185">
        <f t="shared" si="11"/>
        <v>74</v>
      </c>
      <c r="R86" s="62"/>
      <c r="S86" s="62"/>
      <c r="T86" s="185">
        <f t="shared" si="0"/>
        <v>0</v>
      </c>
      <c r="U86" s="189"/>
      <c r="V86" s="35">
        <f t="shared" si="1"/>
        <v>0</v>
      </c>
      <c r="AA86" s="609">
        <f t="shared" si="14"/>
        <v>74</v>
      </c>
      <c r="AB86" s="741">
        <f t="shared" si="12"/>
        <v>0</v>
      </c>
      <c r="AC86" s="608">
        <f t="shared" si="13"/>
        <v>0</v>
      </c>
      <c r="AD86" s="607">
        <f t="shared" si="9"/>
        <v>0</v>
      </c>
    </row>
    <row r="87" spans="2:30" ht="12.75" customHeight="1" x14ac:dyDescent="0.25">
      <c r="B87" s="185">
        <f t="shared" si="10"/>
        <v>75</v>
      </c>
      <c r="C87" s="604"/>
      <c r="D87" s="603"/>
      <c r="E87" s="600"/>
      <c r="F87" s="176"/>
      <c r="G87" s="178"/>
      <c r="H87" s="178"/>
      <c r="I87" s="178"/>
      <c r="J87" s="178"/>
      <c r="K87" s="178"/>
      <c r="L87" s="178"/>
      <c r="M87" s="178"/>
      <c r="N87" s="188">
        <f t="shared" si="3"/>
        <v>0</v>
      </c>
      <c r="Q87" s="185">
        <f t="shared" si="11"/>
        <v>75</v>
      </c>
      <c r="R87" s="62"/>
      <c r="S87" s="62"/>
      <c r="T87" s="185">
        <f t="shared" si="0"/>
        <v>0</v>
      </c>
      <c r="U87" s="189"/>
      <c r="V87" s="35">
        <f t="shared" si="1"/>
        <v>0</v>
      </c>
      <c r="AA87" s="609">
        <f t="shared" si="14"/>
        <v>75</v>
      </c>
      <c r="AB87" s="741">
        <f t="shared" si="12"/>
        <v>0</v>
      </c>
      <c r="AC87" s="608">
        <f t="shared" si="13"/>
        <v>0</v>
      </c>
      <c r="AD87" s="607">
        <f t="shared" si="9"/>
        <v>0</v>
      </c>
    </row>
    <row r="88" spans="2:30" ht="12.75" customHeight="1" x14ac:dyDescent="0.25">
      <c r="B88" s="185">
        <f t="shared" si="10"/>
        <v>76</v>
      </c>
      <c r="C88" s="604"/>
      <c r="D88" s="603"/>
      <c r="E88" s="600"/>
      <c r="F88" s="176"/>
      <c r="G88" s="178"/>
      <c r="H88" s="178"/>
      <c r="I88" s="178"/>
      <c r="J88" s="178"/>
      <c r="K88" s="178"/>
      <c r="L88" s="178"/>
      <c r="M88" s="178"/>
      <c r="N88" s="188">
        <f t="shared" si="3"/>
        <v>0</v>
      </c>
      <c r="Q88" s="185">
        <f t="shared" si="11"/>
        <v>76</v>
      </c>
      <c r="R88" s="62"/>
      <c r="S88" s="62"/>
      <c r="T88" s="185">
        <f t="shared" si="0"/>
        <v>0</v>
      </c>
      <c r="U88" s="189"/>
      <c r="V88" s="35">
        <f t="shared" si="1"/>
        <v>0</v>
      </c>
      <c r="AA88" s="609">
        <f t="shared" si="14"/>
        <v>76</v>
      </c>
      <c r="AB88" s="741">
        <f t="shared" si="12"/>
        <v>0</v>
      </c>
      <c r="AC88" s="608">
        <f t="shared" si="13"/>
        <v>0</v>
      </c>
      <c r="AD88" s="607">
        <f t="shared" si="9"/>
        <v>0</v>
      </c>
    </row>
    <row r="89" spans="2:30" ht="12.75" customHeight="1" x14ac:dyDescent="0.25">
      <c r="B89" s="185">
        <f t="shared" si="10"/>
        <v>77</v>
      </c>
      <c r="C89" s="604"/>
      <c r="D89" s="603"/>
      <c r="E89" s="600"/>
      <c r="F89" s="176"/>
      <c r="G89" s="178"/>
      <c r="H89" s="178"/>
      <c r="I89" s="178"/>
      <c r="J89" s="178"/>
      <c r="K89" s="178"/>
      <c r="L89" s="178"/>
      <c r="M89" s="178"/>
      <c r="N89" s="188">
        <f t="shared" si="3"/>
        <v>0</v>
      </c>
      <c r="Q89" s="185">
        <f t="shared" si="11"/>
        <v>77</v>
      </c>
      <c r="R89" s="62"/>
      <c r="S89" s="62"/>
      <c r="T89" s="185">
        <f t="shared" si="0"/>
        <v>0</v>
      </c>
      <c r="U89" s="189"/>
      <c r="V89" s="35">
        <f t="shared" si="1"/>
        <v>0</v>
      </c>
      <c r="AA89" s="609">
        <f t="shared" si="14"/>
        <v>77</v>
      </c>
      <c r="AB89" s="741">
        <f t="shared" si="12"/>
        <v>0</v>
      </c>
      <c r="AC89" s="608">
        <f t="shared" si="13"/>
        <v>0</v>
      </c>
      <c r="AD89" s="607">
        <f t="shared" si="9"/>
        <v>0</v>
      </c>
    </row>
    <row r="90" spans="2:30" ht="12.75" customHeight="1" x14ac:dyDescent="0.25">
      <c r="B90" s="185">
        <f t="shared" si="10"/>
        <v>78</v>
      </c>
      <c r="C90" s="604"/>
      <c r="D90" s="603"/>
      <c r="E90" s="600"/>
      <c r="F90" s="176"/>
      <c r="G90" s="178"/>
      <c r="H90" s="178"/>
      <c r="I90" s="178"/>
      <c r="J90" s="178"/>
      <c r="K90" s="178"/>
      <c r="L90" s="178"/>
      <c r="M90" s="178"/>
      <c r="N90" s="188">
        <f t="shared" si="3"/>
        <v>0</v>
      </c>
      <c r="Q90" s="185">
        <f t="shared" si="11"/>
        <v>78</v>
      </c>
      <c r="R90" s="62"/>
      <c r="S90" s="62"/>
      <c r="T90" s="185">
        <f t="shared" si="0"/>
        <v>0</v>
      </c>
      <c r="U90" s="189"/>
      <c r="V90" s="35">
        <f t="shared" si="1"/>
        <v>0</v>
      </c>
      <c r="AA90" s="609">
        <f t="shared" si="14"/>
        <v>78</v>
      </c>
      <c r="AB90" s="741">
        <f t="shared" si="12"/>
        <v>0</v>
      </c>
      <c r="AC90" s="608">
        <f t="shared" si="13"/>
        <v>0</v>
      </c>
      <c r="AD90" s="607">
        <f t="shared" si="9"/>
        <v>0</v>
      </c>
    </row>
    <row r="91" spans="2:30" ht="12.75" customHeight="1" x14ac:dyDescent="0.25">
      <c r="B91" s="185">
        <f t="shared" si="10"/>
        <v>79</v>
      </c>
      <c r="C91" s="604"/>
      <c r="D91" s="603"/>
      <c r="E91" s="600"/>
      <c r="F91" s="176"/>
      <c r="G91" s="178"/>
      <c r="H91" s="178"/>
      <c r="I91" s="178"/>
      <c r="J91" s="178"/>
      <c r="K91" s="178"/>
      <c r="L91" s="178"/>
      <c r="M91" s="178"/>
      <c r="N91" s="188">
        <f t="shared" si="3"/>
        <v>0</v>
      </c>
      <c r="Q91" s="185">
        <f t="shared" si="11"/>
        <v>79</v>
      </c>
      <c r="R91" s="62"/>
      <c r="S91" s="62"/>
      <c r="T91" s="185">
        <f t="shared" si="0"/>
        <v>0</v>
      </c>
      <c r="U91" s="189"/>
      <c r="V91" s="35">
        <f t="shared" si="1"/>
        <v>0</v>
      </c>
      <c r="AA91" s="609">
        <f t="shared" si="14"/>
        <v>79</v>
      </c>
      <c r="AB91" s="741">
        <f t="shared" si="12"/>
        <v>0</v>
      </c>
      <c r="AC91" s="608">
        <f t="shared" si="13"/>
        <v>0</v>
      </c>
      <c r="AD91" s="607">
        <f t="shared" si="9"/>
        <v>0</v>
      </c>
    </row>
    <row r="92" spans="2:30" ht="13.5" customHeight="1" thickBot="1" x14ac:dyDescent="0.3">
      <c r="B92" s="192">
        <f t="shared" si="10"/>
        <v>80</v>
      </c>
      <c r="C92" s="605"/>
      <c r="D92" s="603"/>
      <c r="E92" s="601"/>
      <c r="F92" s="176"/>
      <c r="G92" s="178"/>
      <c r="H92" s="178"/>
      <c r="I92" s="178"/>
      <c r="J92" s="178"/>
      <c r="K92" s="178"/>
      <c r="L92" s="178"/>
      <c r="M92" s="178"/>
      <c r="N92" s="194">
        <f t="shared" si="3"/>
        <v>0</v>
      </c>
      <c r="Q92" s="192">
        <f t="shared" si="11"/>
        <v>80</v>
      </c>
      <c r="R92" s="193"/>
      <c r="S92" s="193"/>
      <c r="T92" s="192">
        <f t="shared" si="0"/>
        <v>0</v>
      </c>
      <c r="U92" s="195"/>
      <c r="V92" s="42">
        <f t="shared" si="1"/>
        <v>0</v>
      </c>
      <c r="AA92" s="609">
        <f t="shared" si="14"/>
        <v>80</v>
      </c>
      <c r="AB92" s="741">
        <f t="shared" si="12"/>
        <v>0</v>
      </c>
      <c r="AC92" s="608">
        <f t="shared" si="13"/>
        <v>0</v>
      </c>
      <c r="AD92" s="607">
        <f t="shared" si="9"/>
        <v>0</v>
      </c>
    </row>
    <row r="93" spans="2:30" ht="12.75" customHeight="1" x14ac:dyDescent="0.25"/>
    <row r="94" spans="2:30" ht="12.75" customHeight="1" x14ac:dyDescent="0.25"/>
    <row r="95" spans="2:30" ht="12.75" customHeight="1" x14ac:dyDescent="0.25"/>
    <row r="96" spans="2:30"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mergeCells count="1">
    <mergeCell ref="G9:M9"/>
  </mergeCells>
  <dataValidations disablePrompts="1" count="1">
    <dataValidation type="decimal" allowBlank="1" showInputMessage="1" showErrorMessage="1" prompt=" - " sqref="U12:U92" xr:uid="{00000000-0002-0000-0E00-000000000000}">
      <formula1>0</formula1>
      <formula2>1</formula2>
    </dataValidation>
  </dataValidations>
  <pageMargins left="0.7" right="0.7" top="0.75" bottom="0.75" header="0" footer="0"/>
  <pageSetup orientation="landscape"/>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ilha5">
    <tabColor rgb="FFFFFF99"/>
  </sheetPr>
  <dimension ref="A1:Z1000"/>
  <sheetViews>
    <sheetView showGridLines="0" workbookViewId="0">
      <pane xSplit="2" ySplit="10" topLeftCell="C14" activePane="bottomRight" state="frozen"/>
      <selection pane="topRight" activeCell="C1" sqref="C1"/>
      <selection pane="bottomLeft" activeCell="A11" sqref="A11"/>
      <selection pane="bottomRight" activeCell="G31" sqref="G31"/>
    </sheetView>
  </sheetViews>
  <sheetFormatPr defaultColWidth="14.44140625" defaultRowHeight="15" customHeight="1" x14ac:dyDescent="0.25"/>
  <cols>
    <col min="1" max="1" width="3.5546875" customWidth="1"/>
    <col min="2" max="2" width="5.44140625" customWidth="1"/>
    <col min="3" max="3" width="16.5546875" customWidth="1"/>
    <col min="4" max="9" width="10.109375" customWidth="1"/>
    <col min="10" max="10" width="11.44140625" customWidth="1"/>
    <col min="11" max="12" width="10.109375" customWidth="1"/>
    <col min="13" max="22" width="11.44140625" customWidth="1"/>
    <col min="23" max="26" width="8" customWidth="1"/>
  </cols>
  <sheetData>
    <row r="1" spans="1:26" ht="13.5" customHeight="1" x14ac:dyDescent="0.25"/>
    <row r="2" spans="1:26" ht="16.5" customHeight="1" x14ac:dyDescent="0.3">
      <c r="C2" s="90" t="s">
        <v>91</v>
      </c>
      <c r="D2" s="90"/>
      <c r="F2" s="2" t="s">
        <v>1</v>
      </c>
      <c r="G2" s="859" t="str">
        <f>country</f>
        <v xml:space="preserve">Brazil </v>
      </c>
      <c r="H2" s="809"/>
      <c r="I2" s="809"/>
      <c r="J2" s="809"/>
      <c r="K2" s="809"/>
      <c r="L2" s="810"/>
    </row>
    <row r="3" spans="1:26" ht="12.75" customHeight="1" x14ac:dyDescent="0.25">
      <c r="C3" s="2"/>
      <c r="D3" s="2"/>
      <c r="E3" s="3"/>
    </row>
    <row r="4" spans="1:26" ht="12.75" customHeight="1" x14ac:dyDescent="0.25">
      <c r="A4" s="169"/>
      <c r="B4" s="169"/>
      <c r="C4" s="3" t="s">
        <v>96</v>
      </c>
      <c r="D4" s="3"/>
      <c r="E4" s="3"/>
      <c r="F4" s="169"/>
      <c r="G4" s="169"/>
      <c r="H4" s="169"/>
      <c r="I4" s="169"/>
      <c r="J4" s="169"/>
      <c r="K4" s="169"/>
      <c r="L4" s="169"/>
      <c r="M4" s="169"/>
      <c r="N4" s="169"/>
      <c r="O4" s="169"/>
      <c r="P4" s="169"/>
      <c r="Q4" s="169"/>
      <c r="R4" s="169"/>
      <c r="S4" s="169"/>
      <c r="T4" s="169"/>
      <c r="U4" s="169"/>
      <c r="V4" s="169"/>
      <c r="W4" s="169"/>
      <c r="X4" s="169"/>
      <c r="Y4" s="169"/>
      <c r="Z4" s="169"/>
    </row>
    <row r="5" spans="1:26" ht="12.75" customHeight="1" x14ac:dyDescent="0.25">
      <c r="A5" s="169"/>
      <c r="B5" s="169"/>
      <c r="C5" s="3" t="s">
        <v>97</v>
      </c>
      <c r="D5" s="3"/>
      <c r="E5" s="3"/>
      <c r="F5" s="169"/>
      <c r="G5" s="169"/>
      <c r="H5" s="169"/>
      <c r="I5" s="169"/>
      <c r="J5" s="169"/>
      <c r="K5" s="169"/>
      <c r="L5" s="169"/>
      <c r="M5" s="169"/>
      <c r="N5" s="169"/>
      <c r="O5" s="169"/>
      <c r="P5" s="169"/>
      <c r="Q5" s="169"/>
      <c r="R5" s="169"/>
      <c r="S5" s="169"/>
      <c r="T5" s="169"/>
      <c r="U5" s="169"/>
      <c r="V5" s="169"/>
      <c r="W5" s="169"/>
      <c r="X5" s="169"/>
      <c r="Y5" s="169"/>
      <c r="Z5" s="169"/>
    </row>
    <row r="6" spans="1:26" ht="12.75" customHeight="1" x14ac:dyDescent="0.25"/>
    <row r="7" spans="1:26" ht="13.5" customHeight="1" x14ac:dyDescent="0.25"/>
    <row r="8" spans="1:26" ht="13.5" customHeight="1" x14ac:dyDescent="0.25">
      <c r="C8" s="848" t="s">
        <v>98</v>
      </c>
      <c r="D8" s="809"/>
      <c r="E8" s="809"/>
      <c r="F8" s="809"/>
      <c r="G8" s="809"/>
      <c r="H8" s="809"/>
      <c r="I8" s="809"/>
      <c r="J8" s="809"/>
      <c r="K8" s="809"/>
      <c r="L8" s="810"/>
    </row>
    <row r="9" spans="1:26" ht="25.5" customHeight="1" x14ac:dyDescent="0.25">
      <c r="A9" s="4"/>
      <c r="B9" s="159" t="s">
        <v>63</v>
      </c>
      <c r="C9" s="172" t="s">
        <v>81</v>
      </c>
      <c r="D9" s="160" t="s">
        <v>19</v>
      </c>
      <c r="E9" s="161" t="s">
        <v>20</v>
      </c>
      <c r="F9" s="161" t="s">
        <v>82</v>
      </c>
      <c r="G9" s="161" t="s">
        <v>83</v>
      </c>
      <c r="H9" s="161" t="s">
        <v>84</v>
      </c>
      <c r="I9" s="161" t="s">
        <v>99</v>
      </c>
      <c r="J9" s="161" t="s">
        <v>100</v>
      </c>
      <c r="K9" s="162" t="s">
        <v>101</v>
      </c>
      <c r="L9" s="173" t="s">
        <v>47</v>
      </c>
      <c r="M9" s="4"/>
      <c r="N9" s="4"/>
      <c r="O9" s="4"/>
      <c r="P9" s="4"/>
      <c r="Q9" s="4"/>
      <c r="R9" s="4"/>
      <c r="S9" s="4"/>
      <c r="T9" s="4"/>
      <c r="U9" s="4"/>
      <c r="V9" s="4"/>
      <c r="W9" s="4"/>
      <c r="X9" s="4"/>
      <c r="Y9" s="4"/>
      <c r="Z9" s="4"/>
    </row>
    <row r="10" spans="1:26" ht="13.5" customHeight="1" x14ac:dyDescent="0.25">
      <c r="A10" s="102"/>
      <c r="B10" s="164"/>
      <c r="C10" s="133" t="s">
        <v>92</v>
      </c>
      <c r="D10" s="167" t="s">
        <v>92</v>
      </c>
      <c r="E10" s="134" t="s">
        <v>92</v>
      </c>
      <c r="F10" s="134" t="s">
        <v>92</v>
      </c>
      <c r="G10" s="134" t="s">
        <v>92</v>
      </c>
      <c r="H10" s="134" t="s">
        <v>92</v>
      </c>
      <c r="I10" s="134" t="s">
        <v>92</v>
      </c>
      <c r="J10" s="134" t="s">
        <v>92</v>
      </c>
      <c r="K10" s="134" t="s">
        <v>92</v>
      </c>
      <c r="L10" s="174" t="s">
        <v>92</v>
      </c>
      <c r="M10" s="102"/>
      <c r="N10" s="102"/>
      <c r="O10" s="102"/>
      <c r="P10" s="102"/>
      <c r="Q10" s="102"/>
      <c r="R10" s="102"/>
      <c r="S10" s="102"/>
      <c r="T10" s="102"/>
      <c r="U10" s="102"/>
      <c r="V10" s="102"/>
      <c r="W10" s="102"/>
      <c r="X10" s="102"/>
      <c r="Y10" s="102"/>
      <c r="Z10" s="102"/>
    </row>
    <row r="11" spans="1:26" ht="12.75" customHeight="1" x14ac:dyDescent="0.25">
      <c r="B11" s="171">
        <f>year</f>
        <v>0</v>
      </c>
      <c r="C11" s="175">
        <f>Activity!$E12*Activity!$F12*Activity!G12</f>
        <v>0</v>
      </c>
      <c r="D11" s="177">
        <f>Activity!$E12*Activity!$F12*Activity!H12</f>
        <v>0</v>
      </c>
      <c r="E11" s="177">
        <f>Activity!$E12*Activity!$F12*Activity!I12</f>
        <v>0</v>
      </c>
      <c r="F11" s="177">
        <f>Activity!$E12*Activity!$F12*Activity!J12</f>
        <v>0</v>
      </c>
      <c r="G11" s="177">
        <f>Activity!$E12*Activity!$F12*Activity!K12</f>
        <v>0</v>
      </c>
      <c r="H11" s="177">
        <f>Activity!$E12*Activity!$F12*Activity!L12</f>
        <v>0</v>
      </c>
      <c r="I11" s="177">
        <v>0</v>
      </c>
      <c r="J11" s="180">
        <f>Activity!E12*Activity!F12</f>
        <v>0</v>
      </c>
      <c r="K11" s="177">
        <f>Activity!$E12*Activity!$F12*Activity!M12</f>
        <v>0</v>
      </c>
      <c r="L11" s="182">
        <f>Activity!V12</f>
        <v>0</v>
      </c>
      <c r="M11" s="184"/>
    </row>
    <row r="12" spans="1:26" ht="12.75" customHeight="1" x14ac:dyDescent="0.25">
      <c r="B12" s="171">
        <f t="shared" ref="B12:B91" si="0">B11+1</f>
        <v>1</v>
      </c>
      <c r="C12" s="186">
        <f>Activity!$E13*Activity!$F13*Activity!G13</f>
        <v>0</v>
      </c>
      <c r="D12" s="187">
        <f>Activity!$E13*Activity!$F13*Activity!H13</f>
        <v>0</v>
      </c>
      <c r="E12" s="187">
        <f>Activity!$E13*Activity!$F13*Activity!I13</f>
        <v>0</v>
      </c>
      <c r="F12" s="187">
        <f>Activity!$E13*Activity!$F13*Activity!J13</f>
        <v>0</v>
      </c>
      <c r="G12" s="187">
        <f>Activity!$E13*Activity!$F13*Activity!K13</f>
        <v>0</v>
      </c>
      <c r="H12" s="190">
        <f>Activity!$E13*Activity!$F13*Activity!L13</f>
        <v>0</v>
      </c>
      <c r="I12" s="190">
        <v>0</v>
      </c>
      <c r="J12" s="187">
        <f>Activity!E13*Activity!F13</f>
        <v>0</v>
      </c>
      <c r="K12" s="187">
        <f>Activity!$E13*Activity!$F13*Activity!M13</f>
        <v>0</v>
      </c>
      <c r="L12" s="191">
        <f>Activity!V13</f>
        <v>0</v>
      </c>
    </row>
    <row r="13" spans="1:26" ht="12.75" customHeight="1" x14ac:dyDescent="0.25">
      <c r="B13" s="185">
        <f t="shared" si="0"/>
        <v>2</v>
      </c>
      <c r="C13" s="186">
        <f>Activity!$E14*Activity!$F14*Activity!G14</f>
        <v>0</v>
      </c>
      <c r="D13" s="187">
        <f>Activity!$E14*Activity!$F14*Activity!H14</f>
        <v>0</v>
      </c>
      <c r="E13" s="187">
        <f>Activity!$E14*Activity!$F14*Activity!I14</f>
        <v>0</v>
      </c>
      <c r="F13" s="187">
        <f>Activity!$E14*Activity!$F14*Activity!J14</f>
        <v>0</v>
      </c>
      <c r="G13" s="187">
        <f>Activity!$E14*Activity!$F14*Activity!K14</f>
        <v>0</v>
      </c>
      <c r="H13" s="190">
        <f>Activity!$E14*Activity!$F14*Activity!L14</f>
        <v>0</v>
      </c>
      <c r="I13" s="190">
        <v>0</v>
      </c>
      <c r="J13" s="187">
        <f>Activity!E14*Activity!F14</f>
        <v>0</v>
      </c>
      <c r="K13" s="187">
        <f>Activity!$E14*Activity!$F14*Activity!M14</f>
        <v>0</v>
      </c>
      <c r="L13" s="191">
        <f>Activity!V14</f>
        <v>0</v>
      </c>
    </row>
    <row r="14" spans="1:26" ht="12.75" customHeight="1" x14ac:dyDescent="0.25">
      <c r="B14" s="185">
        <f t="shared" si="0"/>
        <v>3</v>
      </c>
      <c r="C14" s="186">
        <f>Activity!$E15*Activity!$F15*Activity!G15</f>
        <v>0</v>
      </c>
      <c r="D14" s="187">
        <f>Activity!$E15*Activity!$F15*Activity!H15</f>
        <v>0</v>
      </c>
      <c r="E14" s="187">
        <f>Activity!$E15*Activity!$F15*Activity!I15</f>
        <v>0</v>
      </c>
      <c r="F14" s="187">
        <f>Activity!$E15*Activity!$F15*Activity!J15</f>
        <v>0</v>
      </c>
      <c r="G14" s="187">
        <f>Activity!$E15*Activity!$F15*Activity!K15</f>
        <v>0</v>
      </c>
      <c r="H14" s="190">
        <f>Activity!$E15*Activity!$F15*Activity!L15</f>
        <v>0</v>
      </c>
      <c r="I14" s="190">
        <v>0</v>
      </c>
      <c r="J14" s="187">
        <f>Activity!E15*Activity!F15</f>
        <v>0</v>
      </c>
      <c r="K14" s="187">
        <f>Activity!$E15*Activity!$F15*Activity!M15</f>
        <v>0</v>
      </c>
      <c r="L14" s="191">
        <f>Activity!V15</f>
        <v>0</v>
      </c>
    </row>
    <row r="15" spans="1:26" ht="12.75" customHeight="1" x14ac:dyDescent="0.25">
      <c r="B15" s="185">
        <f t="shared" si="0"/>
        <v>4</v>
      </c>
      <c r="C15" s="186">
        <f>Activity!$E16*Activity!$F16*Activity!G16</f>
        <v>0</v>
      </c>
      <c r="D15" s="187">
        <f>Activity!$E16*Activity!$F16*Activity!H16</f>
        <v>0</v>
      </c>
      <c r="E15" s="187">
        <f>Activity!$E16*Activity!$F16*Activity!I16</f>
        <v>0</v>
      </c>
      <c r="F15" s="187">
        <f>Activity!$E16*Activity!$F16*Activity!J16</f>
        <v>0</v>
      </c>
      <c r="G15" s="187">
        <f>Activity!$E16*Activity!$F16*Activity!K16</f>
        <v>0</v>
      </c>
      <c r="H15" s="190">
        <f>Activity!$E16*Activity!$F16*Activity!L16</f>
        <v>0</v>
      </c>
      <c r="I15" s="190">
        <v>0</v>
      </c>
      <c r="J15" s="187">
        <f>Activity!E16*Activity!F16</f>
        <v>0</v>
      </c>
      <c r="K15" s="187">
        <f>Activity!$E16*Activity!$F16*Activity!M16</f>
        <v>0</v>
      </c>
      <c r="L15" s="191">
        <f>Activity!V16</f>
        <v>0</v>
      </c>
    </row>
    <row r="16" spans="1:26" ht="12.75" customHeight="1" x14ac:dyDescent="0.25">
      <c r="B16" s="185">
        <f t="shared" si="0"/>
        <v>5</v>
      </c>
      <c r="C16" s="186">
        <f>Activity!$E17*Activity!$F17*Activity!G17</f>
        <v>0</v>
      </c>
      <c r="D16" s="187">
        <f>Activity!$E17*Activity!$F17*Activity!H17</f>
        <v>0</v>
      </c>
      <c r="E16" s="187">
        <f>Activity!$E17*Activity!$F17*Activity!I17</f>
        <v>0</v>
      </c>
      <c r="F16" s="187">
        <f>Activity!$E17*Activity!$F17*Activity!J17</f>
        <v>0</v>
      </c>
      <c r="G16" s="187">
        <f>Activity!$E17*Activity!$F17*Activity!K17</f>
        <v>0</v>
      </c>
      <c r="H16" s="190">
        <f>Activity!$E17*Activity!$F17*Activity!L17</f>
        <v>0</v>
      </c>
      <c r="I16" s="190">
        <v>0</v>
      </c>
      <c r="J16" s="187">
        <f>Activity!E17*Activity!F17</f>
        <v>0</v>
      </c>
      <c r="K16" s="187">
        <f>Activity!$E17*Activity!$F17*Activity!M17</f>
        <v>0</v>
      </c>
      <c r="L16" s="191">
        <f>Activity!V17</f>
        <v>0</v>
      </c>
    </row>
    <row r="17" spans="2:12" ht="12.75" customHeight="1" x14ac:dyDescent="0.25">
      <c r="B17" s="185">
        <f t="shared" si="0"/>
        <v>6</v>
      </c>
      <c r="C17" s="186">
        <f>Activity!$E18*Activity!$F18*Activity!G18</f>
        <v>0</v>
      </c>
      <c r="D17" s="187">
        <f>Activity!$E18*Activity!$F18*Activity!H18</f>
        <v>0</v>
      </c>
      <c r="E17" s="187">
        <f>Activity!$E18*Activity!$F18*Activity!I18</f>
        <v>0</v>
      </c>
      <c r="F17" s="187">
        <f>Activity!$E18*Activity!$F18*Activity!J18</f>
        <v>0</v>
      </c>
      <c r="G17" s="187">
        <f>Activity!$E18*Activity!$F18*Activity!K18</f>
        <v>0</v>
      </c>
      <c r="H17" s="190">
        <f>Activity!$E18*Activity!$F18*Activity!L18</f>
        <v>0</v>
      </c>
      <c r="I17" s="190">
        <v>0</v>
      </c>
      <c r="J17" s="187">
        <f>Activity!E18*Activity!F18</f>
        <v>0</v>
      </c>
      <c r="K17" s="187">
        <f>Activity!$E18*Activity!$F18*Activity!M18</f>
        <v>0</v>
      </c>
      <c r="L17" s="191">
        <f>Activity!V18</f>
        <v>0</v>
      </c>
    </row>
    <row r="18" spans="2:12" ht="12.75" customHeight="1" x14ac:dyDescent="0.25">
      <c r="B18" s="185">
        <f t="shared" si="0"/>
        <v>7</v>
      </c>
      <c r="C18" s="186">
        <f>Activity!$E19*Activity!$F19*Activity!G19</f>
        <v>0</v>
      </c>
      <c r="D18" s="187">
        <f>Activity!$E19*Activity!$F19*Activity!H19</f>
        <v>0</v>
      </c>
      <c r="E18" s="187">
        <f>Activity!$E19*Activity!$F19*Activity!I19</f>
        <v>0</v>
      </c>
      <c r="F18" s="187">
        <f>Activity!$E19*Activity!$F19*Activity!J19</f>
        <v>0</v>
      </c>
      <c r="G18" s="187">
        <f>Activity!$E19*Activity!$F19*Activity!K19</f>
        <v>0</v>
      </c>
      <c r="H18" s="190">
        <f>Activity!$E19*Activity!$F19*Activity!L19</f>
        <v>0</v>
      </c>
      <c r="I18" s="190">
        <v>0</v>
      </c>
      <c r="J18" s="187">
        <f>Activity!E19*Activity!F19</f>
        <v>0</v>
      </c>
      <c r="K18" s="187">
        <f>Activity!$E19*Activity!$F19*Activity!M19</f>
        <v>0</v>
      </c>
      <c r="L18" s="191">
        <f>Activity!V19</f>
        <v>0</v>
      </c>
    </row>
    <row r="19" spans="2:12" ht="12.75" customHeight="1" x14ac:dyDescent="0.25">
      <c r="B19" s="185">
        <f t="shared" si="0"/>
        <v>8</v>
      </c>
      <c r="C19" s="186">
        <f>Activity!$E20*Activity!$F20*Activity!G20</f>
        <v>0</v>
      </c>
      <c r="D19" s="187">
        <f>Activity!$E20*Activity!$F20*Activity!H20</f>
        <v>0</v>
      </c>
      <c r="E19" s="187">
        <f>Activity!$E20*Activity!$F20*Activity!I20</f>
        <v>0</v>
      </c>
      <c r="F19" s="187">
        <f>Activity!$E20*Activity!$F20*Activity!J20</f>
        <v>0</v>
      </c>
      <c r="G19" s="187">
        <f>Activity!$E20*Activity!$F20*Activity!K20</f>
        <v>0</v>
      </c>
      <c r="H19" s="190">
        <f>Activity!$E20*Activity!$F20*Activity!L20</f>
        <v>0</v>
      </c>
      <c r="I19" s="190">
        <v>0</v>
      </c>
      <c r="J19" s="187">
        <f>Activity!E20*Activity!F20</f>
        <v>0</v>
      </c>
      <c r="K19" s="187">
        <f>Activity!$E20*Activity!$F20*Activity!M20</f>
        <v>0</v>
      </c>
      <c r="L19" s="191">
        <f>Activity!V20</f>
        <v>0</v>
      </c>
    </row>
    <row r="20" spans="2:12" ht="12.75" customHeight="1" x14ac:dyDescent="0.25">
      <c r="B20" s="185">
        <f t="shared" si="0"/>
        <v>9</v>
      </c>
      <c r="C20" s="186">
        <f>Activity!$E21*Activity!$F21*Activity!G21</f>
        <v>0</v>
      </c>
      <c r="D20" s="187">
        <f>Activity!$E21*Activity!$F21*Activity!H21</f>
        <v>0</v>
      </c>
      <c r="E20" s="187">
        <f>Activity!$E21*Activity!$F21*Activity!I21</f>
        <v>0</v>
      </c>
      <c r="F20" s="187">
        <f>Activity!$E21*Activity!$F21*Activity!J21</f>
        <v>0</v>
      </c>
      <c r="G20" s="187">
        <f>Activity!$E21*Activity!$F21*Activity!K21</f>
        <v>0</v>
      </c>
      <c r="H20" s="190">
        <f>Activity!$E21*Activity!$F21*Activity!L21</f>
        <v>0</v>
      </c>
      <c r="I20" s="190">
        <v>0</v>
      </c>
      <c r="J20" s="187">
        <f>Activity!E21*Activity!F21</f>
        <v>0</v>
      </c>
      <c r="K20" s="187">
        <f>Activity!$E21*Activity!$F21*Activity!M21</f>
        <v>0</v>
      </c>
      <c r="L20" s="191">
        <f>Activity!V21</f>
        <v>0</v>
      </c>
    </row>
    <row r="21" spans="2:12" ht="12.75" customHeight="1" x14ac:dyDescent="0.25">
      <c r="B21" s="185">
        <f t="shared" si="0"/>
        <v>10</v>
      </c>
      <c r="C21" s="186">
        <f>Activity!$E22*Activity!$F22*Activity!G22</f>
        <v>0</v>
      </c>
      <c r="D21" s="187">
        <f>Activity!$E22*Activity!$F22*Activity!H22</f>
        <v>0</v>
      </c>
      <c r="E21" s="187">
        <f>Activity!$E22*Activity!$F22*Activity!I22</f>
        <v>0</v>
      </c>
      <c r="F21" s="187">
        <f>Activity!$E22*Activity!$F22*Activity!J22</f>
        <v>0</v>
      </c>
      <c r="G21" s="187">
        <f>Activity!$E22*Activity!$F22*Activity!K22</f>
        <v>0</v>
      </c>
      <c r="H21" s="190">
        <f>Activity!$E22*Activity!$F22*Activity!L22</f>
        <v>0</v>
      </c>
      <c r="I21" s="190">
        <v>0</v>
      </c>
      <c r="J21" s="187">
        <f>Activity!E22*Activity!F22</f>
        <v>0</v>
      </c>
      <c r="K21" s="187">
        <f>Activity!$E22*Activity!$F22*Activity!M22</f>
        <v>0</v>
      </c>
      <c r="L21" s="191">
        <f>Activity!V22</f>
        <v>0</v>
      </c>
    </row>
    <row r="22" spans="2:12" ht="12.75" customHeight="1" x14ac:dyDescent="0.25">
      <c r="B22" s="185">
        <f t="shared" si="0"/>
        <v>11</v>
      </c>
      <c r="C22" s="186">
        <f>Activity!$E23*Activity!$F23*Activity!G23</f>
        <v>0</v>
      </c>
      <c r="D22" s="187">
        <f>Activity!$E23*Activity!$F23*Activity!H23</f>
        <v>0</v>
      </c>
      <c r="E22" s="187">
        <f>Activity!$E23*Activity!$F23*Activity!I23</f>
        <v>0</v>
      </c>
      <c r="F22" s="187">
        <f>Activity!$E23*Activity!$F23*Activity!J23</f>
        <v>0</v>
      </c>
      <c r="G22" s="187">
        <f>Activity!$E23*Activity!$F23*Activity!K23</f>
        <v>0</v>
      </c>
      <c r="H22" s="190">
        <f>Activity!$E23*Activity!$F23*Activity!L23</f>
        <v>0</v>
      </c>
      <c r="I22" s="190">
        <v>0</v>
      </c>
      <c r="J22" s="187">
        <f>Activity!E23*Activity!F23</f>
        <v>0</v>
      </c>
      <c r="K22" s="187">
        <f>Activity!$E23*Activity!$F23*Activity!M23</f>
        <v>0</v>
      </c>
      <c r="L22" s="191">
        <f>Activity!V23</f>
        <v>0</v>
      </c>
    </row>
    <row r="23" spans="2:12" ht="12.75" customHeight="1" x14ac:dyDescent="0.25">
      <c r="B23" s="185">
        <f t="shared" si="0"/>
        <v>12</v>
      </c>
      <c r="C23" s="186">
        <f>Activity!$E24*Activity!$F24*Activity!G24</f>
        <v>0</v>
      </c>
      <c r="D23" s="187">
        <f>Activity!$E24*Activity!$F24*Activity!H24</f>
        <v>0</v>
      </c>
      <c r="E23" s="187">
        <f>Activity!$E24*Activity!$F24*Activity!I24</f>
        <v>0</v>
      </c>
      <c r="F23" s="187">
        <f>Activity!$E24*Activity!$F24*Activity!J24</f>
        <v>0</v>
      </c>
      <c r="G23" s="187">
        <f>Activity!$E24*Activity!$F24*Activity!K24</f>
        <v>0</v>
      </c>
      <c r="H23" s="190">
        <f>Activity!$E24*Activity!$F24*Activity!L24</f>
        <v>0</v>
      </c>
      <c r="I23" s="190">
        <v>0</v>
      </c>
      <c r="J23" s="187">
        <f>Activity!E24*Activity!F24</f>
        <v>0</v>
      </c>
      <c r="K23" s="187">
        <f>Activity!$E24*Activity!$F24*Activity!M24</f>
        <v>0</v>
      </c>
      <c r="L23" s="191">
        <f>Activity!V24</f>
        <v>0</v>
      </c>
    </row>
    <row r="24" spans="2:12" ht="12.75" customHeight="1" x14ac:dyDescent="0.25">
      <c r="B24" s="185">
        <f t="shared" si="0"/>
        <v>13</v>
      </c>
      <c r="C24" s="186">
        <f>Activity!$E25*Activity!$F25*Activity!G25</f>
        <v>0</v>
      </c>
      <c r="D24" s="187">
        <f>Activity!$E25*Activity!$F25*Activity!H25</f>
        <v>0</v>
      </c>
      <c r="E24" s="187">
        <f>Activity!$E25*Activity!$F25*Activity!I25</f>
        <v>0</v>
      </c>
      <c r="F24" s="187">
        <f>Activity!$E25*Activity!$F25*Activity!J25</f>
        <v>0</v>
      </c>
      <c r="G24" s="187">
        <f>Activity!$E25*Activity!$F25*Activity!K25</f>
        <v>0</v>
      </c>
      <c r="H24" s="190">
        <f>Activity!$E25*Activity!$F25*Activity!L25</f>
        <v>0</v>
      </c>
      <c r="I24" s="190">
        <v>0</v>
      </c>
      <c r="J24" s="187">
        <f>Activity!E25*Activity!F25</f>
        <v>0</v>
      </c>
      <c r="K24" s="187">
        <f>Activity!$E25*Activity!$F25*Activity!M25</f>
        <v>0</v>
      </c>
      <c r="L24" s="191">
        <f>Activity!V25</f>
        <v>0</v>
      </c>
    </row>
    <row r="25" spans="2:12" ht="12.75" customHeight="1" x14ac:dyDescent="0.25">
      <c r="B25" s="185">
        <f t="shared" si="0"/>
        <v>14</v>
      </c>
      <c r="C25" s="186">
        <f>Activity!$E26*Activity!$F26*Activity!G26</f>
        <v>0</v>
      </c>
      <c r="D25" s="187">
        <f>Activity!$E26*Activity!$F26*Activity!H26</f>
        <v>0</v>
      </c>
      <c r="E25" s="187">
        <f>Activity!$E26*Activity!$F26*Activity!I26</f>
        <v>0</v>
      </c>
      <c r="F25" s="187">
        <f>Activity!$E26*Activity!$F26*Activity!J26</f>
        <v>0</v>
      </c>
      <c r="G25" s="187">
        <f>Activity!$E26*Activity!$F26*Activity!K26</f>
        <v>0</v>
      </c>
      <c r="H25" s="190">
        <f>Activity!$E26*Activity!$F26*Activity!L26</f>
        <v>0</v>
      </c>
      <c r="I25" s="190">
        <v>0</v>
      </c>
      <c r="J25" s="187">
        <f>Activity!E26*Activity!F26</f>
        <v>0</v>
      </c>
      <c r="K25" s="187">
        <f>Activity!$E26*Activity!$F26*Activity!M26</f>
        <v>0</v>
      </c>
      <c r="L25" s="191">
        <f>Activity!V26</f>
        <v>0</v>
      </c>
    </row>
    <row r="26" spans="2:12" ht="12.75" customHeight="1" x14ac:dyDescent="0.25">
      <c r="B26" s="185">
        <f t="shared" si="0"/>
        <v>15</v>
      </c>
      <c r="C26" s="186">
        <f>Activity!$E27*Activity!$F27*Activity!G27</f>
        <v>0</v>
      </c>
      <c r="D26" s="187">
        <f>Activity!$E27*Activity!$F27*Activity!H27</f>
        <v>0</v>
      </c>
      <c r="E26" s="187">
        <f>Activity!$E27*Activity!$F27*Activity!I27</f>
        <v>0</v>
      </c>
      <c r="F26" s="187">
        <f>Activity!$E27*Activity!$F27*Activity!J27</f>
        <v>0</v>
      </c>
      <c r="G26" s="187">
        <f>Activity!$E27*Activity!$F27*Activity!K27</f>
        <v>0</v>
      </c>
      <c r="H26" s="190">
        <f>Activity!$E27*Activity!$F27*Activity!L27</f>
        <v>0</v>
      </c>
      <c r="I26" s="190">
        <v>0</v>
      </c>
      <c r="J26" s="187">
        <f>Activity!E27*Activity!F27</f>
        <v>0</v>
      </c>
      <c r="K26" s="187">
        <f>Activity!$E27*Activity!$F27*Activity!M27</f>
        <v>0</v>
      </c>
      <c r="L26" s="191">
        <f>Activity!V27</f>
        <v>0</v>
      </c>
    </row>
    <row r="27" spans="2:12" ht="12.75" customHeight="1" x14ac:dyDescent="0.25">
      <c r="B27" s="185">
        <f t="shared" si="0"/>
        <v>16</v>
      </c>
      <c r="C27" s="186">
        <f>Activity!$E28*Activity!$F28*Activity!G28</f>
        <v>0</v>
      </c>
      <c r="D27" s="187">
        <f>Activity!$E28*Activity!$F28*Activity!H28</f>
        <v>0</v>
      </c>
      <c r="E27" s="187">
        <f>Activity!$E28*Activity!$F28*Activity!I28</f>
        <v>0</v>
      </c>
      <c r="F27" s="187">
        <f>Activity!$E28*Activity!$F28*Activity!J28</f>
        <v>0</v>
      </c>
      <c r="G27" s="187">
        <f>Activity!$E28*Activity!$F28*Activity!K28</f>
        <v>0</v>
      </c>
      <c r="H27" s="190">
        <f>Activity!$E28*Activity!$F28*Activity!L28</f>
        <v>0</v>
      </c>
      <c r="I27" s="190">
        <v>0</v>
      </c>
      <c r="J27" s="187">
        <f>Activity!E28*Activity!F28</f>
        <v>0</v>
      </c>
      <c r="K27" s="187">
        <f>Activity!$E28*Activity!$F28*Activity!M28</f>
        <v>0</v>
      </c>
      <c r="L27" s="191">
        <f>Activity!V28</f>
        <v>0</v>
      </c>
    </row>
    <row r="28" spans="2:12" ht="12.75" customHeight="1" x14ac:dyDescent="0.25">
      <c r="B28" s="185">
        <f t="shared" si="0"/>
        <v>17</v>
      </c>
      <c r="C28" s="186">
        <f>Activity!$E29*Activity!$F29*Activity!G29</f>
        <v>0</v>
      </c>
      <c r="D28" s="187">
        <f>Activity!$E29*Activity!$F29*Activity!H29</f>
        <v>0</v>
      </c>
      <c r="E28" s="187">
        <f>Activity!$E29*Activity!$F29*Activity!I29</f>
        <v>0</v>
      </c>
      <c r="F28" s="187">
        <f>Activity!$E29*Activity!$F29*Activity!J29</f>
        <v>0</v>
      </c>
      <c r="G28" s="187">
        <f>Activity!$E29*Activity!$F29*Activity!K29</f>
        <v>0</v>
      </c>
      <c r="H28" s="190">
        <f>Activity!$E29*Activity!$F29*Activity!L29</f>
        <v>0</v>
      </c>
      <c r="I28" s="190">
        <v>0</v>
      </c>
      <c r="J28" s="187">
        <f>Activity!E29*Activity!F29</f>
        <v>0</v>
      </c>
      <c r="K28" s="187">
        <f>Activity!$E29*Activity!$F29*Activity!M29</f>
        <v>0</v>
      </c>
      <c r="L28" s="191">
        <f>Activity!V29</f>
        <v>0</v>
      </c>
    </row>
    <row r="29" spans="2:12" ht="12.75" customHeight="1" x14ac:dyDescent="0.25">
      <c r="B29" s="185">
        <f t="shared" si="0"/>
        <v>18</v>
      </c>
      <c r="C29" s="186">
        <f>Activity!$E30*Activity!$F30*Activity!G30</f>
        <v>0</v>
      </c>
      <c r="D29" s="187">
        <f>Activity!$E30*Activity!$F30*Activity!H30</f>
        <v>0</v>
      </c>
      <c r="E29" s="187">
        <f>Activity!$E30*Activity!$F30*Activity!I30</f>
        <v>0</v>
      </c>
      <c r="F29" s="187">
        <f>Activity!$E30*Activity!$F30*Activity!J30</f>
        <v>0</v>
      </c>
      <c r="G29" s="187">
        <f>Activity!$E30*Activity!$F30*Activity!K30</f>
        <v>0</v>
      </c>
      <c r="H29" s="190">
        <f>Activity!$E30*Activity!$F30*Activity!L30</f>
        <v>0</v>
      </c>
      <c r="I29" s="190">
        <v>0</v>
      </c>
      <c r="J29" s="187">
        <f>Activity!E30*Activity!F30</f>
        <v>0</v>
      </c>
      <c r="K29" s="187">
        <f>Activity!$E30*Activity!$F30*Activity!M30</f>
        <v>0</v>
      </c>
      <c r="L29" s="191">
        <f>Activity!V30</f>
        <v>0</v>
      </c>
    </row>
    <row r="30" spans="2:12" ht="12.75" customHeight="1" x14ac:dyDescent="0.25">
      <c r="B30" s="185">
        <f t="shared" si="0"/>
        <v>19</v>
      </c>
      <c r="C30" s="186">
        <f>Activity!$E31*Activity!$F31*Activity!G31</f>
        <v>0</v>
      </c>
      <c r="D30" s="187">
        <f>Activity!$E31*Activity!$F31*Activity!H31</f>
        <v>0</v>
      </c>
      <c r="E30" s="187">
        <f>Activity!$E31*Activity!$F31*Activity!I31</f>
        <v>0</v>
      </c>
      <c r="F30" s="187">
        <f>Activity!$E31*Activity!$F31*Activity!J31</f>
        <v>0</v>
      </c>
      <c r="G30" s="187">
        <f>Activity!$E31*Activity!$F31*Activity!K31</f>
        <v>0</v>
      </c>
      <c r="H30" s="190">
        <f>Activity!$E31*Activity!$F31*Activity!L31</f>
        <v>0</v>
      </c>
      <c r="I30" s="190">
        <v>0</v>
      </c>
      <c r="J30" s="187">
        <f>Activity!E31*Activity!F31</f>
        <v>0</v>
      </c>
      <c r="K30" s="187">
        <f>Activity!$E31*Activity!$F31*Activity!M31</f>
        <v>0</v>
      </c>
      <c r="L30" s="191">
        <f>Activity!V31</f>
        <v>0</v>
      </c>
    </row>
    <row r="31" spans="2:12" ht="12.75" customHeight="1" x14ac:dyDescent="0.25">
      <c r="B31" s="185">
        <f t="shared" si="0"/>
        <v>20</v>
      </c>
      <c r="C31" s="186">
        <f>Activity!$E32*Activity!$F32*Activity!G32</f>
        <v>0</v>
      </c>
      <c r="D31" s="187">
        <f>Activity!$E32*Activity!$F32*Activity!H32</f>
        <v>0</v>
      </c>
      <c r="E31" s="187">
        <f>Activity!$E32*Activity!$F32*Activity!I32</f>
        <v>0</v>
      </c>
      <c r="F31" s="187">
        <f>Activity!$E32*Activity!$F32*Activity!J32</f>
        <v>0</v>
      </c>
      <c r="G31" s="187">
        <f>Activity!$E32*Activity!$F32*Activity!K32</f>
        <v>0</v>
      </c>
      <c r="H31" s="190">
        <f>Activity!$E32*Activity!$F32*Activity!L32</f>
        <v>0</v>
      </c>
      <c r="I31" s="190">
        <v>0</v>
      </c>
      <c r="J31" s="187">
        <f>Activity!E32*Activity!F32</f>
        <v>0</v>
      </c>
      <c r="K31" s="187">
        <f>Activity!$E32*Activity!$F32*Activity!M32</f>
        <v>0</v>
      </c>
      <c r="L31" s="191">
        <f>Activity!V32</f>
        <v>0</v>
      </c>
    </row>
    <row r="32" spans="2:12" ht="12.75" customHeight="1" x14ac:dyDescent="0.25">
      <c r="B32" s="185">
        <f t="shared" si="0"/>
        <v>21</v>
      </c>
      <c r="C32" s="186">
        <f>Activity!$E33*Activity!$F33*Activity!G33</f>
        <v>0</v>
      </c>
      <c r="D32" s="187">
        <f>Activity!$E33*Activity!$F33*Activity!H33</f>
        <v>0</v>
      </c>
      <c r="E32" s="187">
        <f>Activity!$E33*Activity!$F33*Activity!I33</f>
        <v>0</v>
      </c>
      <c r="F32" s="187">
        <f>Activity!$E33*Activity!$F33*Activity!J33</f>
        <v>0</v>
      </c>
      <c r="G32" s="187">
        <f>Activity!$E33*Activity!$F33*Activity!K33</f>
        <v>0</v>
      </c>
      <c r="H32" s="190">
        <f>Activity!$E33*Activity!$F33*Activity!L33</f>
        <v>0</v>
      </c>
      <c r="I32" s="190">
        <v>0</v>
      </c>
      <c r="J32" s="187">
        <f>Activity!E33*Activity!F33</f>
        <v>0</v>
      </c>
      <c r="K32" s="187">
        <f>Activity!$E33*Activity!$F33*Activity!M33</f>
        <v>0</v>
      </c>
      <c r="L32" s="191">
        <f>Activity!V33</f>
        <v>0</v>
      </c>
    </row>
    <row r="33" spans="2:12" ht="12.75" customHeight="1" x14ac:dyDescent="0.25">
      <c r="B33" s="185">
        <f t="shared" si="0"/>
        <v>22</v>
      </c>
      <c r="C33" s="186">
        <f>Activity!$E34*Activity!$F34*Activity!G34</f>
        <v>0</v>
      </c>
      <c r="D33" s="187">
        <f>Activity!$E34*Activity!$F34*Activity!H34</f>
        <v>0</v>
      </c>
      <c r="E33" s="187">
        <f>Activity!$E34*Activity!$F34*Activity!I34</f>
        <v>0</v>
      </c>
      <c r="F33" s="187">
        <f>Activity!$E34*Activity!$F34*Activity!J34</f>
        <v>0</v>
      </c>
      <c r="G33" s="187">
        <f>Activity!$E34*Activity!$F34*Activity!K34</f>
        <v>0</v>
      </c>
      <c r="H33" s="190">
        <f>Activity!$E34*Activity!$F34*Activity!L34</f>
        <v>0</v>
      </c>
      <c r="I33" s="190">
        <v>0</v>
      </c>
      <c r="J33" s="187">
        <f>Activity!E34*Activity!F34</f>
        <v>0</v>
      </c>
      <c r="K33" s="187">
        <f>Activity!$E34*Activity!$F34*Activity!M34</f>
        <v>0</v>
      </c>
      <c r="L33" s="191">
        <f>Activity!V34</f>
        <v>0</v>
      </c>
    </row>
    <row r="34" spans="2:12" ht="12.75" customHeight="1" x14ac:dyDescent="0.25">
      <c r="B34" s="185">
        <f t="shared" si="0"/>
        <v>23</v>
      </c>
      <c r="C34" s="186">
        <f>Activity!$E35*Activity!$F35*Activity!G35</f>
        <v>0</v>
      </c>
      <c r="D34" s="187">
        <f>Activity!$E35*Activity!$F35*Activity!H35</f>
        <v>0</v>
      </c>
      <c r="E34" s="187">
        <f>Activity!$E35*Activity!$F35*Activity!I35</f>
        <v>0</v>
      </c>
      <c r="F34" s="187">
        <f>Activity!$E35*Activity!$F35*Activity!J35</f>
        <v>0</v>
      </c>
      <c r="G34" s="187">
        <f>Activity!$E35*Activity!$F35*Activity!K35</f>
        <v>0</v>
      </c>
      <c r="H34" s="190">
        <f>Activity!$E35*Activity!$F35*Activity!L35</f>
        <v>0</v>
      </c>
      <c r="I34" s="190">
        <v>0</v>
      </c>
      <c r="J34" s="187">
        <f>Activity!E35*Activity!F35</f>
        <v>0</v>
      </c>
      <c r="K34" s="187">
        <f>Activity!$E35*Activity!$F35*Activity!M35</f>
        <v>0</v>
      </c>
      <c r="L34" s="191">
        <f>Activity!V35</f>
        <v>0</v>
      </c>
    </row>
    <row r="35" spans="2:12" ht="12.75" customHeight="1" x14ac:dyDescent="0.25">
      <c r="B35" s="185">
        <f t="shared" si="0"/>
        <v>24</v>
      </c>
      <c r="C35" s="186">
        <f>Activity!$E36*Activity!$F36*Activity!G36</f>
        <v>0</v>
      </c>
      <c r="D35" s="187">
        <f>Activity!$E36*Activity!$F36*Activity!H36</f>
        <v>0</v>
      </c>
      <c r="E35" s="187">
        <f>Activity!$E36*Activity!$F36*Activity!I36</f>
        <v>0</v>
      </c>
      <c r="F35" s="187">
        <f>Activity!$E36*Activity!$F36*Activity!J36</f>
        <v>0</v>
      </c>
      <c r="G35" s="187">
        <f>Activity!$E36*Activity!$F36*Activity!K36</f>
        <v>0</v>
      </c>
      <c r="H35" s="190">
        <f>Activity!$E36*Activity!$F36*Activity!L36</f>
        <v>0</v>
      </c>
      <c r="I35" s="190">
        <v>0</v>
      </c>
      <c r="J35" s="187">
        <f>Activity!E36*Activity!F36</f>
        <v>0</v>
      </c>
      <c r="K35" s="187">
        <f>Activity!$E36*Activity!$F36*Activity!M36</f>
        <v>0</v>
      </c>
      <c r="L35" s="191">
        <f>Activity!V36</f>
        <v>0</v>
      </c>
    </row>
    <row r="36" spans="2:12" ht="12.75" customHeight="1" x14ac:dyDescent="0.25">
      <c r="B36" s="185">
        <f t="shared" si="0"/>
        <v>25</v>
      </c>
      <c r="C36" s="186">
        <f>Activity!$E37*Activity!$F37*Activity!G37</f>
        <v>0</v>
      </c>
      <c r="D36" s="187">
        <f>Activity!$E37*Activity!$F37*Activity!H37</f>
        <v>0</v>
      </c>
      <c r="E36" s="187">
        <f>Activity!$E37*Activity!$F37*Activity!I37</f>
        <v>0</v>
      </c>
      <c r="F36" s="187">
        <f>Activity!$E37*Activity!$F37*Activity!J37</f>
        <v>0</v>
      </c>
      <c r="G36" s="187">
        <f>Activity!$E37*Activity!$F37*Activity!K37</f>
        <v>0</v>
      </c>
      <c r="H36" s="190">
        <f>Activity!$E37*Activity!$F37*Activity!L37</f>
        <v>0</v>
      </c>
      <c r="I36" s="190">
        <v>0</v>
      </c>
      <c r="J36" s="187">
        <f>Activity!E37*Activity!F37</f>
        <v>0</v>
      </c>
      <c r="K36" s="187">
        <f>Activity!$E37*Activity!$F37*Activity!M37</f>
        <v>0</v>
      </c>
      <c r="L36" s="191">
        <f>Activity!V37</f>
        <v>0</v>
      </c>
    </row>
    <row r="37" spans="2:12" ht="12.75" customHeight="1" x14ac:dyDescent="0.25">
      <c r="B37" s="185">
        <f t="shared" si="0"/>
        <v>26</v>
      </c>
      <c r="C37" s="186">
        <f>Activity!$E38*Activity!$F38*Activity!G38</f>
        <v>0</v>
      </c>
      <c r="D37" s="187">
        <f>Activity!$E38*Activity!$F38*Activity!H38</f>
        <v>0</v>
      </c>
      <c r="E37" s="187">
        <f>Activity!$E38*Activity!$F38*Activity!I38</f>
        <v>0</v>
      </c>
      <c r="F37" s="187">
        <f>Activity!$E38*Activity!$F38*Activity!J38</f>
        <v>0</v>
      </c>
      <c r="G37" s="187">
        <f>Activity!$E38*Activity!$F38*Activity!K38</f>
        <v>0</v>
      </c>
      <c r="H37" s="190">
        <f>Activity!$E38*Activity!$F38*Activity!L38</f>
        <v>0</v>
      </c>
      <c r="I37" s="190">
        <v>0</v>
      </c>
      <c r="J37" s="187">
        <f>Activity!E38*Activity!F38</f>
        <v>0</v>
      </c>
      <c r="K37" s="187">
        <f>Activity!$E38*Activity!$F38*Activity!M38</f>
        <v>0</v>
      </c>
      <c r="L37" s="191">
        <f>Activity!V38</f>
        <v>0</v>
      </c>
    </row>
    <row r="38" spans="2:12" ht="12.75" customHeight="1" x14ac:dyDescent="0.25">
      <c r="B38" s="185">
        <f t="shared" si="0"/>
        <v>27</v>
      </c>
      <c r="C38" s="186">
        <f>Activity!$E39*Activity!$F39*Activity!G39</f>
        <v>0</v>
      </c>
      <c r="D38" s="187">
        <f>Activity!$E39*Activity!$F39*Activity!H39</f>
        <v>0</v>
      </c>
      <c r="E38" s="187">
        <f>Activity!$E39*Activity!$F39*Activity!I39</f>
        <v>0</v>
      </c>
      <c r="F38" s="187">
        <f>Activity!$E39*Activity!$F39*Activity!J39</f>
        <v>0</v>
      </c>
      <c r="G38" s="187">
        <f>Activity!$E39*Activity!$F39*Activity!K39</f>
        <v>0</v>
      </c>
      <c r="H38" s="190">
        <f>Activity!$E39*Activity!$F39*Activity!L39</f>
        <v>0</v>
      </c>
      <c r="I38" s="190">
        <v>0</v>
      </c>
      <c r="J38" s="187">
        <f>Activity!E39*Activity!F39</f>
        <v>0</v>
      </c>
      <c r="K38" s="187">
        <f>Activity!$E39*Activity!$F39*Activity!M39</f>
        <v>0</v>
      </c>
      <c r="L38" s="191">
        <f>Activity!V39</f>
        <v>0</v>
      </c>
    </row>
    <row r="39" spans="2:12" ht="12.75" customHeight="1" x14ac:dyDescent="0.25">
      <c r="B39" s="185">
        <f t="shared" si="0"/>
        <v>28</v>
      </c>
      <c r="C39" s="186">
        <f>Activity!$E40*Activity!$F40*Activity!G40</f>
        <v>0</v>
      </c>
      <c r="D39" s="187">
        <f>Activity!$E40*Activity!$F40*Activity!H40</f>
        <v>0</v>
      </c>
      <c r="E39" s="187">
        <f>Activity!$E40*Activity!$F40*Activity!I40</f>
        <v>0</v>
      </c>
      <c r="F39" s="187">
        <f>Activity!$E40*Activity!$F40*Activity!J40</f>
        <v>0</v>
      </c>
      <c r="G39" s="187">
        <f>Activity!$E40*Activity!$F40*Activity!K40</f>
        <v>0</v>
      </c>
      <c r="H39" s="190">
        <f>Activity!$E40*Activity!$F40*Activity!L40</f>
        <v>0</v>
      </c>
      <c r="I39" s="190">
        <v>0</v>
      </c>
      <c r="J39" s="187">
        <f>Activity!E40*Activity!F40</f>
        <v>0</v>
      </c>
      <c r="K39" s="187">
        <f>Activity!$E40*Activity!$F40*Activity!M40</f>
        <v>0</v>
      </c>
      <c r="L39" s="191">
        <f>Activity!V40</f>
        <v>0</v>
      </c>
    </row>
    <row r="40" spans="2:12" ht="12.75" customHeight="1" x14ac:dyDescent="0.25">
      <c r="B40" s="185">
        <f t="shared" si="0"/>
        <v>29</v>
      </c>
      <c r="C40" s="186">
        <f>Activity!$E41*Activity!$F41*Activity!G41</f>
        <v>0</v>
      </c>
      <c r="D40" s="187">
        <f>Activity!$E41*Activity!$F41*Activity!H41</f>
        <v>0</v>
      </c>
      <c r="E40" s="187">
        <f>Activity!$E41*Activity!$F41*Activity!I41</f>
        <v>0</v>
      </c>
      <c r="F40" s="187">
        <f>Activity!$E41*Activity!$F41*Activity!J41</f>
        <v>0</v>
      </c>
      <c r="G40" s="187">
        <f>Activity!$E41*Activity!$F41*Activity!K41</f>
        <v>0</v>
      </c>
      <c r="H40" s="190">
        <f>Activity!$E41*Activity!$F41*Activity!L41</f>
        <v>0</v>
      </c>
      <c r="I40" s="190">
        <v>0</v>
      </c>
      <c r="J40" s="187">
        <f>Activity!E41*Activity!F41</f>
        <v>0</v>
      </c>
      <c r="K40" s="187">
        <f>Activity!$E41*Activity!$F41*Activity!M41</f>
        <v>0</v>
      </c>
      <c r="L40" s="191">
        <f>Activity!V41</f>
        <v>0</v>
      </c>
    </row>
    <row r="41" spans="2:12" ht="12.75" customHeight="1" x14ac:dyDescent="0.25">
      <c r="B41" s="185">
        <f t="shared" si="0"/>
        <v>30</v>
      </c>
      <c r="C41" s="186">
        <f>Activity!$E42*Activity!$F42*Activity!G42</f>
        <v>0</v>
      </c>
      <c r="D41" s="187">
        <f>Activity!$E42*Activity!$F42*Activity!H42</f>
        <v>0</v>
      </c>
      <c r="E41" s="187">
        <f>Activity!$E42*Activity!$F42*Activity!I42</f>
        <v>0</v>
      </c>
      <c r="F41" s="187">
        <f>Activity!$E42*Activity!$F42*Activity!J42</f>
        <v>0</v>
      </c>
      <c r="G41" s="187">
        <f>Activity!$E42*Activity!$F42*Activity!K42</f>
        <v>0</v>
      </c>
      <c r="H41" s="190">
        <f>Activity!$E42*Activity!$F42*Activity!L42</f>
        <v>0</v>
      </c>
      <c r="I41" s="190">
        <v>0</v>
      </c>
      <c r="J41" s="187">
        <f>Activity!E42*Activity!F42</f>
        <v>0</v>
      </c>
      <c r="K41" s="187">
        <f>Activity!$E42*Activity!$F42*Activity!M42</f>
        <v>0</v>
      </c>
      <c r="L41" s="191">
        <f>Activity!V42</f>
        <v>0</v>
      </c>
    </row>
    <row r="42" spans="2:12" ht="12.75" customHeight="1" x14ac:dyDescent="0.25">
      <c r="B42" s="185">
        <f t="shared" si="0"/>
        <v>31</v>
      </c>
      <c r="C42" s="186">
        <f>Activity!$E43*Activity!$F43*Activity!G43</f>
        <v>0</v>
      </c>
      <c r="D42" s="187">
        <f>Activity!$E43*Activity!$F43*Activity!H43</f>
        <v>0</v>
      </c>
      <c r="E42" s="187">
        <f>Activity!$E43*Activity!$F43*Activity!I43</f>
        <v>0</v>
      </c>
      <c r="F42" s="187">
        <f>Activity!$E43*Activity!$F43*Activity!J43</f>
        <v>0</v>
      </c>
      <c r="G42" s="187">
        <f>Activity!$E43*Activity!$F43*Activity!K43</f>
        <v>0</v>
      </c>
      <c r="H42" s="190">
        <f>Activity!$E43*Activity!$F43*Activity!L43</f>
        <v>0</v>
      </c>
      <c r="I42" s="190">
        <v>0</v>
      </c>
      <c r="J42" s="187">
        <f>Activity!E43*Activity!F43</f>
        <v>0</v>
      </c>
      <c r="K42" s="187">
        <f>Activity!$E43*Activity!$F43*Activity!M43</f>
        <v>0</v>
      </c>
      <c r="L42" s="191">
        <f>Activity!V43</f>
        <v>0</v>
      </c>
    </row>
    <row r="43" spans="2:12" ht="12.75" customHeight="1" x14ac:dyDescent="0.25">
      <c r="B43" s="185">
        <f t="shared" si="0"/>
        <v>32</v>
      </c>
      <c r="C43" s="186">
        <f>Activity!$E44*Activity!$F44*Activity!G44</f>
        <v>0</v>
      </c>
      <c r="D43" s="187">
        <f>Activity!$E44*Activity!$F44*Activity!H44</f>
        <v>0</v>
      </c>
      <c r="E43" s="187">
        <f>Activity!$E44*Activity!$F44*Activity!I44</f>
        <v>0</v>
      </c>
      <c r="F43" s="187">
        <f>Activity!$E44*Activity!$F44*Activity!J44</f>
        <v>0</v>
      </c>
      <c r="G43" s="187">
        <f>Activity!$E44*Activity!$F44*Activity!K44</f>
        <v>0</v>
      </c>
      <c r="H43" s="190">
        <f>Activity!$E44*Activity!$F44*Activity!L44</f>
        <v>0</v>
      </c>
      <c r="I43" s="190">
        <v>0</v>
      </c>
      <c r="J43" s="187">
        <f>Activity!E44*Activity!F44</f>
        <v>0</v>
      </c>
      <c r="K43" s="187">
        <f>Activity!$E44*Activity!$F44*Activity!M44</f>
        <v>0</v>
      </c>
      <c r="L43" s="191">
        <f>Activity!V44</f>
        <v>0</v>
      </c>
    </row>
    <row r="44" spans="2:12" ht="12.75" customHeight="1" x14ac:dyDescent="0.25">
      <c r="B44" s="185">
        <f t="shared" si="0"/>
        <v>33</v>
      </c>
      <c r="C44" s="186">
        <f>Activity!$E45*Activity!$F45*Activity!G45</f>
        <v>0</v>
      </c>
      <c r="D44" s="187">
        <f>Activity!$E45*Activity!$F45*Activity!H45</f>
        <v>0</v>
      </c>
      <c r="E44" s="187">
        <f>Activity!$E45*Activity!$F45*Activity!I45</f>
        <v>0</v>
      </c>
      <c r="F44" s="187">
        <f>Activity!$E45*Activity!$F45*Activity!J45</f>
        <v>0</v>
      </c>
      <c r="G44" s="187">
        <f>Activity!$E45*Activity!$F45*Activity!K45</f>
        <v>0</v>
      </c>
      <c r="H44" s="190">
        <f>Activity!$E45*Activity!$F45*Activity!L45</f>
        <v>0</v>
      </c>
      <c r="I44" s="190">
        <v>0</v>
      </c>
      <c r="J44" s="187">
        <f>Activity!E45*Activity!F45</f>
        <v>0</v>
      </c>
      <c r="K44" s="187">
        <f>Activity!$E45*Activity!$F45*Activity!M45</f>
        <v>0</v>
      </c>
      <c r="L44" s="191">
        <f>Activity!V45</f>
        <v>0</v>
      </c>
    </row>
    <row r="45" spans="2:12" ht="12.75" customHeight="1" x14ac:dyDescent="0.25">
      <c r="B45" s="185">
        <f t="shared" si="0"/>
        <v>34</v>
      </c>
      <c r="C45" s="186">
        <f>Activity!$E46*Activity!$F46*Activity!G46</f>
        <v>0</v>
      </c>
      <c r="D45" s="187">
        <f>Activity!$E46*Activity!$F46*Activity!H46</f>
        <v>0</v>
      </c>
      <c r="E45" s="187">
        <f>Activity!$E46*Activity!$F46*Activity!I46</f>
        <v>0</v>
      </c>
      <c r="F45" s="187">
        <f>Activity!$E46*Activity!$F46*Activity!J46</f>
        <v>0</v>
      </c>
      <c r="G45" s="187">
        <f>Activity!$E46*Activity!$F46*Activity!K46</f>
        <v>0</v>
      </c>
      <c r="H45" s="190">
        <f>Activity!$E46*Activity!$F46*Activity!L46</f>
        <v>0</v>
      </c>
      <c r="I45" s="190">
        <v>0</v>
      </c>
      <c r="J45" s="187">
        <f>Activity!E46*Activity!F46</f>
        <v>0</v>
      </c>
      <c r="K45" s="187">
        <f>Activity!$E46*Activity!$F46*Activity!M46</f>
        <v>0</v>
      </c>
      <c r="L45" s="191">
        <f>Activity!V46</f>
        <v>0</v>
      </c>
    </row>
    <row r="46" spans="2:12" ht="12.75" customHeight="1" x14ac:dyDescent="0.25">
      <c r="B46" s="185">
        <f t="shared" si="0"/>
        <v>35</v>
      </c>
      <c r="C46" s="186">
        <f>Activity!$E47*Activity!$F47*Activity!G47</f>
        <v>0</v>
      </c>
      <c r="D46" s="187">
        <f>Activity!$E47*Activity!$F47*Activity!H47</f>
        <v>0</v>
      </c>
      <c r="E46" s="187">
        <f>Activity!$E47*Activity!$F47*Activity!I47</f>
        <v>0</v>
      </c>
      <c r="F46" s="187">
        <f>Activity!$E47*Activity!$F47*Activity!J47</f>
        <v>0</v>
      </c>
      <c r="G46" s="187">
        <f>Activity!$E47*Activity!$F47*Activity!K47</f>
        <v>0</v>
      </c>
      <c r="H46" s="190">
        <f>Activity!$E47*Activity!$F47*Activity!L47</f>
        <v>0</v>
      </c>
      <c r="I46" s="190">
        <v>0</v>
      </c>
      <c r="J46" s="187">
        <f>Activity!E47*Activity!F47</f>
        <v>0</v>
      </c>
      <c r="K46" s="187">
        <f>Activity!$E47*Activity!$F47*Activity!M47</f>
        <v>0</v>
      </c>
      <c r="L46" s="191">
        <f>Activity!V47</f>
        <v>0</v>
      </c>
    </row>
    <row r="47" spans="2:12" ht="12.75" customHeight="1" x14ac:dyDescent="0.25">
      <c r="B47" s="185">
        <f t="shared" si="0"/>
        <v>36</v>
      </c>
      <c r="C47" s="186">
        <f>Activity!$E48*Activity!$F48*Activity!G48</f>
        <v>0</v>
      </c>
      <c r="D47" s="187">
        <f>Activity!$E48*Activity!$F48*Activity!H48</f>
        <v>0</v>
      </c>
      <c r="E47" s="187">
        <f>Activity!$E48*Activity!$F48*Activity!I48</f>
        <v>0</v>
      </c>
      <c r="F47" s="187">
        <f>Activity!$E48*Activity!$F48*Activity!J48</f>
        <v>0</v>
      </c>
      <c r="G47" s="187">
        <f>Activity!$E48*Activity!$F48*Activity!K48</f>
        <v>0</v>
      </c>
      <c r="H47" s="190">
        <f>Activity!$E48*Activity!$F48*Activity!L48</f>
        <v>0</v>
      </c>
      <c r="I47" s="190">
        <v>0</v>
      </c>
      <c r="J47" s="187">
        <f>Activity!E48*Activity!F48</f>
        <v>0</v>
      </c>
      <c r="K47" s="187">
        <f>Activity!$E48*Activity!$F48*Activity!M48</f>
        <v>0</v>
      </c>
      <c r="L47" s="191">
        <f>Activity!V48</f>
        <v>0</v>
      </c>
    </row>
    <row r="48" spans="2:12" ht="12.75" customHeight="1" x14ac:dyDescent="0.25">
      <c r="B48" s="185">
        <f t="shared" si="0"/>
        <v>37</v>
      </c>
      <c r="C48" s="186">
        <f>Activity!$E49*Activity!$F49*Activity!G49</f>
        <v>0</v>
      </c>
      <c r="D48" s="187">
        <f>Activity!$E49*Activity!$F49*Activity!H49</f>
        <v>0</v>
      </c>
      <c r="E48" s="187">
        <f>Activity!$E49*Activity!$F49*Activity!I49</f>
        <v>0</v>
      </c>
      <c r="F48" s="187">
        <f>Activity!$E49*Activity!$F49*Activity!J49</f>
        <v>0</v>
      </c>
      <c r="G48" s="187">
        <f>Activity!$E49*Activity!$F49*Activity!K49</f>
        <v>0</v>
      </c>
      <c r="H48" s="190">
        <f>Activity!$E49*Activity!$F49*Activity!L49</f>
        <v>0</v>
      </c>
      <c r="I48" s="190">
        <v>0</v>
      </c>
      <c r="J48" s="187">
        <f>Activity!E49*Activity!F49</f>
        <v>0</v>
      </c>
      <c r="K48" s="187">
        <f>Activity!$E49*Activity!$F49*Activity!M49</f>
        <v>0</v>
      </c>
      <c r="L48" s="191">
        <f>Activity!V49</f>
        <v>0</v>
      </c>
    </row>
    <row r="49" spans="2:12" ht="12.75" customHeight="1" x14ac:dyDescent="0.25">
      <c r="B49" s="185">
        <f t="shared" si="0"/>
        <v>38</v>
      </c>
      <c r="C49" s="186">
        <f>Activity!$E50*Activity!$F50*Activity!G50</f>
        <v>0</v>
      </c>
      <c r="D49" s="187">
        <f>Activity!$E50*Activity!$F50*Activity!H50</f>
        <v>0</v>
      </c>
      <c r="E49" s="187">
        <f>Activity!$E50*Activity!$F50*Activity!I50</f>
        <v>0</v>
      </c>
      <c r="F49" s="187">
        <f>Activity!$E50*Activity!$F50*Activity!J50</f>
        <v>0</v>
      </c>
      <c r="G49" s="187">
        <f>Activity!$E50*Activity!$F50*Activity!K50</f>
        <v>0</v>
      </c>
      <c r="H49" s="190">
        <f>Activity!$E50*Activity!$F50*Activity!L50</f>
        <v>0</v>
      </c>
      <c r="I49" s="190">
        <v>0</v>
      </c>
      <c r="J49" s="187">
        <f>Activity!E50*Activity!F50</f>
        <v>0</v>
      </c>
      <c r="K49" s="187">
        <f>Activity!$E50*Activity!$F50*Activity!M50</f>
        <v>0</v>
      </c>
      <c r="L49" s="191">
        <f>Activity!V50</f>
        <v>0</v>
      </c>
    </row>
    <row r="50" spans="2:12" ht="12.75" customHeight="1" x14ac:dyDescent="0.25">
      <c r="B50" s="185">
        <f t="shared" si="0"/>
        <v>39</v>
      </c>
      <c r="C50" s="186">
        <f>Activity!$E51*Activity!$F51*Activity!G51</f>
        <v>0</v>
      </c>
      <c r="D50" s="187">
        <f>Activity!$E51*Activity!$F51*Activity!H51</f>
        <v>0</v>
      </c>
      <c r="E50" s="187">
        <f>Activity!$E51*Activity!$F51*Activity!I51</f>
        <v>0</v>
      </c>
      <c r="F50" s="187">
        <f>Activity!$E51*Activity!$F51*Activity!J51</f>
        <v>0</v>
      </c>
      <c r="G50" s="187">
        <f>Activity!$E51*Activity!$F51*Activity!K51</f>
        <v>0</v>
      </c>
      <c r="H50" s="190">
        <f>Activity!$E51*Activity!$F51*Activity!L51</f>
        <v>0</v>
      </c>
      <c r="I50" s="190">
        <v>0</v>
      </c>
      <c r="J50" s="187">
        <f>Activity!E51*Activity!F51</f>
        <v>0</v>
      </c>
      <c r="K50" s="187">
        <f>Activity!$E51*Activity!$F51*Activity!M51</f>
        <v>0</v>
      </c>
      <c r="L50" s="191">
        <f>Activity!V51</f>
        <v>0</v>
      </c>
    </row>
    <row r="51" spans="2:12" ht="12.75" customHeight="1" x14ac:dyDescent="0.25">
      <c r="B51" s="185">
        <f t="shared" si="0"/>
        <v>40</v>
      </c>
      <c r="C51" s="186">
        <f>Activity!$E52*Activity!$F52*Activity!G52</f>
        <v>0</v>
      </c>
      <c r="D51" s="187">
        <f>Activity!$E52*Activity!$F52*Activity!H52</f>
        <v>0</v>
      </c>
      <c r="E51" s="187">
        <f>Activity!$E52*Activity!$F52*Activity!I52</f>
        <v>0</v>
      </c>
      <c r="F51" s="187">
        <f>Activity!$E52*Activity!$F52*Activity!J52</f>
        <v>0</v>
      </c>
      <c r="G51" s="187">
        <f>Activity!$E52*Activity!$F52*Activity!K52</f>
        <v>0</v>
      </c>
      <c r="H51" s="190">
        <f>Activity!$E52*Activity!$F52*Activity!L52</f>
        <v>0</v>
      </c>
      <c r="I51" s="190">
        <v>0</v>
      </c>
      <c r="J51" s="187">
        <f>Activity!E52*Activity!F52</f>
        <v>0</v>
      </c>
      <c r="K51" s="187">
        <f>Activity!$E52*Activity!$F52*Activity!M52</f>
        <v>0</v>
      </c>
      <c r="L51" s="191">
        <f>Activity!V52</f>
        <v>0</v>
      </c>
    </row>
    <row r="52" spans="2:12" ht="12.75" customHeight="1" x14ac:dyDescent="0.25">
      <c r="B52" s="185">
        <f t="shared" si="0"/>
        <v>41</v>
      </c>
      <c r="C52" s="186">
        <f>Activity!$E53*Activity!$F53*Activity!G53</f>
        <v>0</v>
      </c>
      <c r="D52" s="187">
        <f>Activity!$E53*Activity!$F53*Activity!H53</f>
        <v>0</v>
      </c>
      <c r="E52" s="187">
        <f>Activity!$E53*Activity!$F53*Activity!I53</f>
        <v>0</v>
      </c>
      <c r="F52" s="187">
        <f>Activity!$E53*Activity!$F53*Activity!J53</f>
        <v>0</v>
      </c>
      <c r="G52" s="187">
        <f>Activity!$E53*Activity!$F53*Activity!K53</f>
        <v>0</v>
      </c>
      <c r="H52" s="190">
        <f>Activity!$E53*Activity!$F53*Activity!L53</f>
        <v>0</v>
      </c>
      <c r="I52" s="190">
        <v>0</v>
      </c>
      <c r="J52" s="187">
        <f>Activity!E53*Activity!F53</f>
        <v>0</v>
      </c>
      <c r="K52" s="187">
        <f>Activity!$E53*Activity!$F53*Activity!M53</f>
        <v>0</v>
      </c>
      <c r="L52" s="191">
        <f>Activity!V53</f>
        <v>0</v>
      </c>
    </row>
    <row r="53" spans="2:12" ht="12.75" customHeight="1" x14ac:dyDescent="0.25">
      <c r="B53" s="185">
        <f t="shared" si="0"/>
        <v>42</v>
      </c>
      <c r="C53" s="186">
        <f>Activity!$E54*Activity!$F54*Activity!G54</f>
        <v>0</v>
      </c>
      <c r="D53" s="187">
        <f>Activity!$E54*Activity!$F54*Activity!H54</f>
        <v>0</v>
      </c>
      <c r="E53" s="187">
        <f>Activity!$E54*Activity!$F54*Activity!I54</f>
        <v>0</v>
      </c>
      <c r="F53" s="187">
        <f>Activity!$E54*Activity!$F54*Activity!J54</f>
        <v>0</v>
      </c>
      <c r="G53" s="187">
        <f>Activity!$E54*Activity!$F54*Activity!K54</f>
        <v>0</v>
      </c>
      <c r="H53" s="190">
        <f>Activity!$E54*Activity!$F54*Activity!L54</f>
        <v>0</v>
      </c>
      <c r="I53" s="190">
        <v>0</v>
      </c>
      <c r="J53" s="187">
        <f>Activity!E54*Activity!F54</f>
        <v>0</v>
      </c>
      <c r="K53" s="187">
        <f>Activity!$E54*Activity!$F54*Activity!M54</f>
        <v>0</v>
      </c>
      <c r="L53" s="191">
        <f>Activity!V54</f>
        <v>0</v>
      </c>
    </row>
    <row r="54" spans="2:12" ht="12.75" customHeight="1" x14ac:dyDescent="0.25">
      <c r="B54" s="185">
        <f t="shared" si="0"/>
        <v>43</v>
      </c>
      <c r="C54" s="186">
        <f>Activity!$E55*Activity!$F55*Activity!G55</f>
        <v>0</v>
      </c>
      <c r="D54" s="187">
        <f>Activity!$E55*Activity!$F55*Activity!H55</f>
        <v>0</v>
      </c>
      <c r="E54" s="187">
        <f>Activity!$E55*Activity!$F55*Activity!I55</f>
        <v>0</v>
      </c>
      <c r="F54" s="187">
        <f>Activity!$E55*Activity!$F55*Activity!J55</f>
        <v>0</v>
      </c>
      <c r="G54" s="187">
        <f>Activity!$E55*Activity!$F55*Activity!K55</f>
        <v>0</v>
      </c>
      <c r="H54" s="190">
        <f>Activity!$E55*Activity!$F55*Activity!L55</f>
        <v>0</v>
      </c>
      <c r="I54" s="190">
        <v>0</v>
      </c>
      <c r="J54" s="187">
        <f>Activity!E55*Activity!F55</f>
        <v>0</v>
      </c>
      <c r="K54" s="187">
        <f>Activity!$E55*Activity!$F55*Activity!M55</f>
        <v>0</v>
      </c>
      <c r="L54" s="191">
        <f>Activity!V55</f>
        <v>0</v>
      </c>
    </row>
    <row r="55" spans="2:12" ht="12.75" customHeight="1" x14ac:dyDescent="0.25">
      <c r="B55" s="185">
        <f t="shared" si="0"/>
        <v>44</v>
      </c>
      <c r="C55" s="186">
        <f>Activity!$E56*Activity!$F56*Activity!G56</f>
        <v>0</v>
      </c>
      <c r="D55" s="187">
        <f>Activity!$E56*Activity!$F56*Activity!H56</f>
        <v>0</v>
      </c>
      <c r="E55" s="187">
        <f>Activity!$E56*Activity!$F56*Activity!I56</f>
        <v>0</v>
      </c>
      <c r="F55" s="187">
        <f>Activity!$E56*Activity!$F56*Activity!J56</f>
        <v>0</v>
      </c>
      <c r="G55" s="187">
        <f>Activity!$E56*Activity!$F56*Activity!K56</f>
        <v>0</v>
      </c>
      <c r="H55" s="190">
        <f>Activity!$E56*Activity!$F56*Activity!L56</f>
        <v>0</v>
      </c>
      <c r="I55" s="190">
        <v>0</v>
      </c>
      <c r="J55" s="187">
        <f>Activity!E56*Activity!F56</f>
        <v>0</v>
      </c>
      <c r="K55" s="187">
        <f>Activity!$E56*Activity!$F56*Activity!M56</f>
        <v>0</v>
      </c>
      <c r="L55" s="191">
        <f>Activity!V56</f>
        <v>0</v>
      </c>
    </row>
    <row r="56" spans="2:12" ht="12.75" customHeight="1" x14ac:dyDescent="0.25">
      <c r="B56" s="185">
        <f t="shared" si="0"/>
        <v>45</v>
      </c>
      <c r="C56" s="186">
        <f>Activity!$E57*Activity!$F57*Activity!G57</f>
        <v>0</v>
      </c>
      <c r="D56" s="187">
        <f>Activity!$E57*Activity!$F57*Activity!H57</f>
        <v>0</v>
      </c>
      <c r="E56" s="187">
        <f>Activity!$E57*Activity!$F57*Activity!I57</f>
        <v>0</v>
      </c>
      <c r="F56" s="187">
        <f>Activity!$E57*Activity!$F57*Activity!J57</f>
        <v>0</v>
      </c>
      <c r="G56" s="187">
        <f>Activity!$E57*Activity!$F57*Activity!K57</f>
        <v>0</v>
      </c>
      <c r="H56" s="190">
        <f>Activity!$E57*Activity!$F57*Activity!L57</f>
        <v>0</v>
      </c>
      <c r="I56" s="190">
        <v>0</v>
      </c>
      <c r="J56" s="187">
        <f>Activity!E57*Activity!F57</f>
        <v>0</v>
      </c>
      <c r="K56" s="187">
        <f>Activity!$E57*Activity!$F57*Activity!M57</f>
        <v>0</v>
      </c>
      <c r="L56" s="191">
        <f>Activity!V57</f>
        <v>0</v>
      </c>
    </row>
    <row r="57" spans="2:12" ht="12.75" customHeight="1" x14ac:dyDescent="0.25">
      <c r="B57" s="185">
        <f t="shared" si="0"/>
        <v>46</v>
      </c>
      <c r="C57" s="186">
        <f>Activity!$E58*Activity!$F58*Activity!G58</f>
        <v>0</v>
      </c>
      <c r="D57" s="187">
        <f>Activity!$E58*Activity!$F58*Activity!H58</f>
        <v>0</v>
      </c>
      <c r="E57" s="187">
        <f>Activity!$E58*Activity!$F58*Activity!I58</f>
        <v>0</v>
      </c>
      <c r="F57" s="187">
        <f>Activity!$E58*Activity!$F58*Activity!J58</f>
        <v>0</v>
      </c>
      <c r="G57" s="187">
        <f>Activity!$E58*Activity!$F58*Activity!K58</f>
        <v>0</v>
      </c>
      <c r="H57" s="190">
        <f>Activity!$E58*Activity!$F58*Activity!L58</f>
        <v>0</v>
      </c>
      <c r="I57" s="190">
        <v>0</v>
      </c>
      <c r="J57" s="187">
        <f>Activity!E58*Activity!F58</f>
        <v>0</v>
      </c>
      <c r="K57" s="187">
        <f>Activity!$E58*Activity!$F58*Activity!M58</f>
        <v>0</v>
      </c>
      <c r="L57" s="191">
        <f>Activity!V58</f>
        <v>0</v>
      </c>
    </row>
    <row r="58" spans="2:12" ht="12.75" customHeight="1" x14ac:dyDescent="0.25">
      <c r="B58" s="185">
        <f t="shared" si="0"/>
        <v>47</v>
      </c>
      <c r="C58" s="186">
        <f>Activity!$E59*Activity!$F59*Activity!G59</f>
        <v>0</v>
      </c>
      <c r="D58" s="187">
        <f>Activity!$E59*Activity!$F59*Activity!H59</f>
        <v>0</v>
      </c>
      <c r="E58" s="187">
        <f>Activity!$E59*Activity!$F59*Activity!I59</f>
        <v>0</v>
      </c>
      <c r="F58" s="187">
        <f>Activity!$E59*Activity!$F59*Activity!J59</f>
        <v>0</v>
      </c>
      <c r="G58" s="187">
        <f>Activity!$E59*Activity!$F59*Activity!K59</f>
        <v>0</v>
      </c>
      <c r="H58" s="190">
        <f>Activity!$E59*Activity!$F59*Activity!L59</f>
        <v>0</v>
      </c>
      <c r="I58" s="190">
        <v>0</v>
      </c>
      <c r="J58" s="187">
        <f>Activity!E59*Activity!F59</f>
        <v>0</v>
      </c>
      <c r="K58" s="187">
        <f>Activity!$E59*Activity!$F59*Activity!M59</f>
        <v>0</v>
      </c>
      <c r="L58" s="191">
        <f>Activity!V59</f>
        <v>0</v>
      </c>
    </row>
    <row r="59" spans="2:12" ht="12.75" customHeight="1" x14ac:dyDescent="0.25">
      <c r="B59" s="185">
        <f t="shared" si="0"/>
        <v>48</v>
      </c>
      <c r="C59" s="186">
        <f>Activity!$E60*Activity!$F60*Activity!G60</f>
        <v>0</v>
      </c>
      <c r="D59" s="187">
        <f>Activity!$E60*Activity!$F60*Activity!H60</f>
        <v>0</v>
      </c>
      <c r="E59" s="187">
        <f>Activity!$E60*Activity!$F60*Activity!I60</f>
        <v>0</v>
      </c>
      <c r="F59" s="187">
        <f>Activity!$E60*Activity!$F60*Activity!J60</f>
        <v>0</v>
      </c>
      <c r="G59" s="187">
        <f>Activity!$E60*Activity!$F60*Activity!K60</f>
        <v>0</v>
      </c>
      <c r="H59" s="190">
        <f>Activity!$E60*Activity!$F60*Activity!L60</f>
        <v>0</v>
      </c>
      <c r="I59" s="190">
        <v>0</v>
      </c>
      <c r="J59" s="187">
        <f>Activity!E60*Activity!F60</f>
        <v>0</v>
      </c>
      <c r="K59" s="187">
        <f>Activity!$E60*Activity!$F60*Activity!M60</f>
        <v>0</v>
      </c>
      <c r="L59" s="191">
        <f>Activity!V60</f>
        <v>0</v>
      </c>
    </row>
    <row r="60" spans="2:12" ht="12.75" customHeight="1" x14ac:dyDescent="0.25">
      <c r="B60" s="185">
        <f t="shared" si="0"/>
        <v>49</v>
      </c>
      <c r="C60" s="186">
        <f>Activity!$E61*Activity!$F61*Activity!G61</f>
        <v>0</v>
      </c>
      <c r="D60" s="187">
        <f>Activity!$E61*Activity!$F61*Activity!H61</f>
        <v>0</v>
      </c>
      <c r="E60" s="187">
        <f>Activity!$E61*Activity!$F61*Activity!I61</f>
        <v>0</v>
      </c>
      <c r="F60" s="187">
        <f>Activity!$E61*Activity!$F61*Activity!J61</f>
        <v>0</v>
      </c>
      <c r="G60" s="187">
        <f>Activity!$E61*Activity!$F61*Activity!K61</f>
        <v>0</v>
      </c>
      <c r="H60" s="190">
        <f>Activity!$E61*Activity!$F61*Activity!L61</f>
        <v>0</v>
      </c>
      <c r="I60" s="190">
        <v>0</v>
      </c>
      <c r="J60" s="187">
        <f>Activity!E61*Activity!F61</f>
        <v>0</v>
      </c>
      <c r="K60" s="187">
        <f>Activity!$E61*Activity!$F61*Activity!M61</f>
        <v>0</v>
      </c>
      <c r="L60" s="191">
        <f>Activity!V61</f>
        <v>0</v>
      </c>
    </row>
    <row r="61" spans="2:12" ht="12.75" customHeight="1" x14ac:dyDescent="0.25">
      <c r="B61" s="185">
        <f t="shared" si="0"/>
        <v>50</v>
      </c>
      <c r="C61" s="186">
        <f>Activity!$E62*Activity!$F62*Activity!G62</f>
        <v>0</v>
      </c>
      <c r="D61" s="187">
        <f>Activity!$E62*Activity!$F62*Activity!H62</f>
        <v>0</v>
      </c>
      <c r="E61" s="187">
        <f>Activity!$E62*Activity!$F62*Activity!I62</f>
        <v>0</v>
      </c>
      <c r="F61" s="187">
        <f>Activity!$E62*Activity!$F62*Activity!J62</f>
        <v>0</v>
      </c>
      <c r="G61" s="187">
        <f>Activity!$E62*Activity!$F62*Activity!K62</f>
        <v>0</v>
      </c>
      <c r="H61" s="190">
        <f>Activity!$E62*Activity!$F62*Activity!L62</f>
        <v>0</v>
      </c>
      <c r="I61" s="190">
        <v>0</v>
      </c>
      <c r="J61" s="187">
        <f>Activity!E62*Activity!F62</f>
        <v>0</v>
      </c>
      <c r="K61" s="187">
        <f>Activity!$E62*Activity!$F62*Activity!M62</f>
        <v>0</v>
      </c>
      <c r="L61" s="191">
        <f>Activity!V62</f>
        <v>0</v>
      </c>
    </row>
    <row r="62" spans="2:12" ht="12.75" customHeight="1" x14ac:dyDescent="0.25">
      <c r="B62" s="185">
        <f t="shared" si="0"/>
        <v>51</v>
      </c>
      <c r="C62" s="186">
        <f>Activity!$E63*Activity!$F63*Activity!G63</f>
        <v>0</v>
      </c>
      <c r="D62" s="187">
        <f>Activity!$E63*Activity!$F63*Activity!H63</f>
        <v>0</v>
      </c>
      <c r="E62" s="187">
        <f>Activity!$E63*Activity!$F63*Activity!I63</f>
        <v>0</v>
      </c>
      <c r="F62" s="187">
        <f>Activity!$E63*Activity!$F63*Activity!J63</f>
        <v>0</v>
      </c>
      <c r="G62" s="187">
        <f>Activity!$E63*Activity!$F63*Activity!K63</f>
        <v>0</v>
      </c>
      <c r="H62" s="190">
        <f>Activity!$E63*Activity!$F63*Activity!L63</f>
        <v>0</v>
      </c>
      <c r="I62" s="190">
        <v>0</v>
      </c>
      <c r="J62" s="187">
        <f>Activity!E63*Activity!F63</f>
        <v>0</v>
      </c>
      <c r="K62" s="187">
        <f>Activity!$E63*Activity!$F63*Activity!M63</f>
        <v>0</v>
      </c>
      <c r="L62" s="191">
        <f>Activity!V63</f>
        <v>0</v>
      </c>
    </row>
    <row r="63" spans="2:12" ht="12.75" customHeight="1" x14ac:dyDescent="0.25">
      <c r="B63" s="185">
        <f t="shared" si="0"/>
        <v>52</v>
      </c>
      <c r="C63" s="186">
        <f>Activity!$E64*Activity!$F64*Activity!G64</f>
        <v>0</v>
      </c>
      <c r="D63" s="187">
        <f>Activity!$E64*Activity!$F64*Activity!H64</f>
        <v>0</v>
      </c>
      <c r="E63" s="187">
        <f>Activity!$E64*Activity!$F64*Activity!I64</f>
        <v>0</v>
      </c>
      <c r="F63" s="187">
        <f>Activity!$E64*Activity!$F64*Activity!J64</f>
        <v>0</v>
      </c>
      <c r="G63" s="187">
        <f>Activity!$E64*Activity!$F64*Activity!K64</f>
        <v>0</v>
      </c>
      <c r="H63" s="190">
        <f>Activity!$E64*Activity!$F64*Activity!L64</f>
        <v>0</v>
      </c>
      <c r="I63" s="190">
        <v>0</v>
      </c>
      <c r="J63" s="187">
        <f>Activity!E64*Activity!F64</f>
        <v>0</v>
      </c>
      <c r="K63" s="187">
        <f>Activity!$E64*Activity!$F64*Activity!M64</f>
        <v>0</v>
      </c>
      <c r="L63" s="191">
        <f>Activity!V64</f>
        <v>0</v>
      </c>
    </row>
    <row r="64" spans="2:12" ht="12.75" customHeight="1" x14ac:dyDescent="0.25">
      <c r="B64" s="185">
        <f t="shared" si="0"/>
        <v>53</v>
      </c>
      <c r="C64" s="186">
        <f>Activity!$E65*Activity!$F65*Activity!G65</f>
        <v>0</v>
      </c>
      <c r="D64" s="187">
        <f>Activity!$E65*Activity!$F65*Activity!H65</f>
        <v>0</v>
      </c>
      <c r="E64" s="187">
        <f>Activity!$E65*Activity!$F65*Activity!I65</f>
        <v>0</v>
      </c>
      <c r="F64" s="187">
        <f>Activity!$E65*Activity!$F65*Activity!J65</f>
        <v>0</v>
      </c>
      <c r="G64" s="187">
        <f>Activity!$E65*Activity!$F65*Activity!K65</f>
        <v>0</v>
      </c>
      <c r="H64" s="190">
        <f>Activity!$E65*Activity!$F65*Activity!L65</f>
        <v>0</v>
      </c>
      <c r="I64" s="190">
        <v>0</v>
      </c>
      <c r="J64" s="187">
        <f>Activity!E65*Activity!F65</f>
        <v>0</v>
      </c>
      <c r="K64" s="187">
        <f>Activity!$E65*Activity!$F65*Activity!M65</f>
        <v>0</v>
      </c>
      <c r="L64" s="191">
        <f>Activity!V65</f>
        <v>0</v>
      </c>
    </row>
    <row r="65" spans="2:12" ht="12.75" customHeight="1" x14ac:dyDescent="0.25">
      <c r="B65" s="185">
        <f t="shared" si="0"/>
        <v>54</v>
      </c>
      <c r="C65" s="186">
        <f>Activity!$E66*Activity!$F66*Activity!G66</f>
        <v>0</v>
      </c>
      <c r="D65" s="187">
        <f>Activity!$E66*Activity!$F66*Activity!H66</f>
        <v>0</v>
      </c>
      <c r="E65" s="187">
        <f>Activity!$E66*Activity!$F66*Activity!I66</f>
        <v>0</v>
      </c>
      <c r="F65" s="187">
        <f>Activity!$E66*Activity!$F66*Activity!J66</f>
        <v>0</v>
      </c>
      <c r="G65" s="187">
        <f>Activity!$E66*Activity!$F66*Activity!K66</f>
        <v>0</v>
      </c>
      <c r="H65" s="190">
        <f>Activity!$E66*Activity!$F66*Activity!L66</f>
        <v>0</v>
      </c>
      <c r="I65" s="190">
        <v>0</v>
      </c>
      <c r="J65" s="187">
        <f>Activity!E66*Activity!F66</f>
        <v>0</v>
      </c>
      <c r="K65" s="187">
        <f>Activity!$E66*Activity!$F66*Activity!M66</f>
        <v>0</v>
      </c>
      <c r="L65" s="191">
        <f>Activity!V66</f>
        <v>0</v>
      </c>
    </row>
    <row r="66" spans="2:12" ht="12.75" customHeight="1" x14ac:dyDescent="0.25">
      <c r="B66" s="185">
        <f t="shared" si="0"/>
        <v>55</v>
      </c>
      <c r="C66" s="186">
        <f>Activity!$E67*Activity!$F67*Activity!G67</f>
        <v>0</v>
      </c>
      <c r="D66" s="187">
        <f>Activity!$E67*Activity!$F67*Activity!H67</f>
        <v>0</v>
      </c>
      <c r="E66" s="187">
        <f>Activity!$E67*Activity!$F67*Activity!I67</f>
        <v>0</v>
      </c>
      <c r="F66" s="187">
        <f>Activity!$E67*Activity!$F67*Activity!J67</f>
        <v>0</v>
      </c>
      <c r="G66" s="187">
        <f>Activity!$E67*Activity!$F67*Activity!K67</f>
        <v>0</v>
      </c>
      <c r="H66" s="190">
        <f>Activity!$E67*Activity!$F67*Activity!L67</f>
        <v>0</v>
      </c>
      <c r="I66" s="190">
        <v>0</v>
      </c>
      <c r="J66" s="187">
        <f>Activity!E67*Activity!F67</f>
        <v>0</v>
      </c>
      <c r="K66" s="187">
        <f>Activity!$E67*Activity!$F67*Activity!M67</f>
        <v>0</v>
      </c>
      <c r="L66" s="191">
        <f>Activity!V67</f>
        <v>0</v>
      </c>
    </row>
    <row r="67" spans="2:12" ht="12.75" customHeight="1" x14ac:dyDescent="0.25">
      <c r="B67" s="185">
        <f t="shared" si="0"/>
        <v>56</v>
      </c>
      <c r="C67" s="186">
        <f>Activity!$E68*Activity!$F68*Activity!G68</f>
        <v>0</v>
      </c>
      <c r="D67" s="187">
        <f>Activity!$E68*Activity!$F68*Activity!H68</f>
        <v>0</v>
      </c>
      <c r="E67" s="187">
        <f>Activity!$E68*Activity!$F68*Activity!I68</f>
        <v>0</v>
      </c>
      <c r="F67" s="187">
        <f>Activity!$E68*Activity!$F68*Activity!J68</f>
        <v>0</v>
      </c>
      <c r="G67" s="187">
        <f>Activity!$E68*Activity!$F68*Activity!K68</f>
        <v>0</v>
      </c>
      <c r="H67" s="190">
        <f>Activity!$E68*Activity!$F68*Activity!L68</f>
        <v>0</v>
      </c>
      <c r="I67" s="190">
        <v>0</v>
      </c>
      <c r="J67" s="187">
        <f>Activity!E68*Activity!F68</f>
        <v>0</v>
      </c>
      <c r="K67" s="187">
        <f>Activity!$E68*Activity!$F68*Activity!M68</f>
        <v>0</v>
      </c>
      <c r="L67" s="191">
        <f>Activity!V68</f>
        <v>0</v>
      </c>
    </row>
    <row r="68" spans="2:12" ht="12.75" customHeight="1" x14ac:dyDescent="0.25">
      <c r="B68" s="185">
        <f t="shared" si="0"/>
        <v>57</v>
      </c>
      <c r="C68" s="186">
        <f>Activity!$E69*Activity!$F69*Activity!G69</f>
        <v>0</v>
      </c>
      <c r="D68" s="187">
        <f>Activity!$E69*Activity!$F69*Activity!H69</f>
        <v>0</v>
      </c>
      <c r="E68" s="187">
        <f>Activity!$E69*Activity!$F69*Activity!I69</f>
        <v>0</v>
      </c>
      <c r="F68" s="187">
        <f>Activity!$E69*Activity!$F69*Activity!J69</f>
        <v>0</v>
      </c>
      <c r="G68" s="187">
        <f>Activity!$E69*Activity!$F69*Activity!K69</f>
        <v>0</v>
      </c>
      <c r="H68" s="190">
        <f>Activity!$E69*Activity!$F69*Activity!L69</f>
        <v>0</v>
      </c>
      <c r="I68" s="190">
        <v>0</v>
      </c>
      <c r="J68" s="187">
        <f>Activity!E69*Activity!F69</f>
        <v>0</v>
      </c>
      <c r="K68" s="187">
        <f>Activity!$E69*Activity!$F69*Activity!M69</f>
        <v>0</v>
      </c>
      <c r="L68" s="191">
        <f>Activity!V69</f>
        <v>0</v>
      </c>
    </row>
    <row r="69" spans="2:12" ht="12.75" customHeight="1" x14ac:dyDescent="0.25">
      <c r="B69" s="185">
        <f t="shared" si="0"/>
        <v>58</v>
      </c>
      <c r="C69" s="186">
        <f>Activity!$E70*Activity!$F70*Activity!G70</f>
        <v>0</v>
      </c>
      <c r="D69" s="187">
        <f>Activity!$E70*Activity!$F70*Activity!H70</f>
        <v>0</v>
      </c>
      <c r="E69" s="187">
        <f>Activity!$E70*Activity!$F70*Activity!I70</f>
        <v>0</v>
      </c>
      <c r="F69" s="187">
        <f>Activity!$E70*Activity!$F70*Activity!J70</f>
        <v>0</v>
      </c>
      <c r="G69" s="187">
        <f>Activity!$E70*Activity!$F70*Activity!K70</f>
        <v>0</v>
      </c>
      <c r="H69" s="190">
        <f>Activity!$E70*Activity!$F70*Activity!L70</f>
        <v>0</v>
      </c>
      <c r="I69" s="190">
        <v>0</v>
      </c>
      <c r="J69" s="187">
        <f>Activity!E70*Activity!F70</f>
        <v>0</v>
      </c>
      <c r="K69" s="187">
        <f>Activity!$E70*Activity!$F70*Activity!M70</f>
        <v>0</v>
      </c>
      <c r="L69" s="191">
        <f>Activity!V70</f>
        <v>0</v>
      </c>
    </row>
    <row r="70" spans="2:12" ht="12.75" customHeight="1" x14ac:dyDescent="0.25">
      <c r="B70" s="185">
        <f t="shared" si="0"/>
        <v>59</v>
      </c>
      <c r="C70" s="186">
        <f>Activity!$E71*Activity!$F71*Activity!G71</f>
        <v>0</v>
      </c>
      <c r="D70" s="187">
        <f>Activity!$E71*Activity!$F71*Activity!H71</f>
        <v>0</v>
      </c>
      <c r="E70" s="187">
        <f>Activity!$E71*Activity!$F71*Activity!I71</f>
        <v>0</v>
      </c>
      <c r="F70" s="187">
        <f>Activity!$E71*Activity!$F71*Activity!J71</f>
        <v>0</v>
      </c>
      <c r="G70" s="187">
        <f>Activity!$E71*Activity!$F71*Activity!K71</f>
        <v>0</v>
      </c>
      <c r="H70" s="190">
        <f>Activity!$E71*Activity!$F71*Activity!L71</f>
        <v>0</v>
      </c>
      <c r="I70" s="190">
        <v>0</v>
      </c>
      <c r="J70" s="187">
        <f>Activity!E71*Activity!F71</f>
        <v>0</v>
      </c>
      <c r="K70" s="187">
        <f>Activity!$E71*Activity!$F71*Activity!M71</f>
        <v>0</v>
      </c>
      <c r="L70" s="191">
        <f>Activity!V71</f>
        <v>0</v>
      </c>
    </row>
    <row r="71" spans="2:12" ht="12.75" customHeight="1" x14ac:dyDescent="0.25">
      <c r="B71" s="185">
        <f t="shared" si="0"/>
        <v>60</v>
      </c>
      <c r="C71" s="186">
        <f>Activity!$E72*Activity!$F72*Activity!G72</f>
        <v>0</v>
      </c>
      <c r="D71" s="187">
        <f>Activity!$E72*Activity!$F72*Activity!H72</f>
        <v>0</v>
      </c>
      <c r="E71" s="187">
        <f>Activity!$E72*Activity!$F72*Activity!I72</f>
        <v>0</v>
      </c>
      <c r="F71" s="187">
        <f>Activity!$E72*Activity!$F72*Activity!J72</f>
        <v>0</v>
      </c>
      <c r="G71" s="187">
        <f>Activity!$E72*Activity!$F72*Activity!K72</f>
        <v>0</v>
      </c>
      <c r="H71" s="190">
        <f>Activity!$E72*Activity!$F72*Activity!L72</f>
        <v>0</v>
      </c>
      <c r="I71" s="190">
        <v>0</v>
      </c>
      <c r="J71" s="187">
        <f>Activity!E72*Activity!F72</f>
        <v>0</v>
      </c>
      <c r="K71" s="187">
        <f>Activity!$E72*Activity!$F72*Activity!M72</f>
        <v>0</v>
      </c>
      <c r="L71" s="191">
        <f>Activity!V72</f>
        <v>0</v>
      </c>
    </row>
    <row r="72" spans="2:12" ht="12.75" customHeight="1" x14ac:dyDescent="0.25">
      <c r="B72" s="185">
        <f t="shared" si="0"/>
        <v>61</v>
      </c>
      <c r="C72" s="186">
        <f>Activity!$E73*Activity!$F73*Activity!G73</f>
        <v>0</v>
      </c>
      <c r="D72" s="187">
        <f>Activity!$E73*Activity!$F73*Activity!H73</f>
        <v>0</v>
      </c>
      <c r="E72" s="187">
        <f>Activity!$E73*Activity!$F73*Activity!I73</f>
        <v>0</v>
      </c>
      <c r="F72" s="187">
        <f>Activity!$E73*Activity!$F73*Activity!J73</f>
        <v>0</v>
      </c>
      <c r="G72" s="187">
        <f>Activity!$E73*Activity!$F73*Activity!K73</f>
        <v>0</v>
      </c>
      <c r="H72" s="190">
        <f>Activity!$E73*Activity!$F73*Activity!L73</f>
        <v>0</v>
      </c>
      <c r="I72" s="190">
        <v>0</v>
      </c>
      <c r="J72" s="187">
        <f>Activity!E73*Activity!F73</f>
        <v>0</v>
      </c>
      <c r="K72" s="187">
        <f>Activity!$E73*Activity!$F73*Activity!M73</f>
        <v>0</v>
      </c>
      <c r="L72" s="191">
        <f>Activity!V73</f>
        <v>0</v>
      </c>
    </row>
    <row r="73" spans="2:12" ht="12.75" customHeight="1" x14ac:dyDescent="0.25">
      <c r="B73" s="185">
        <f t="shared" si="0"/>
        <v>62</v>
      </c>
      <c r="C73" s="186">
        <f>Activity!$E74*Activity!$F74*Activity!G74</f>
        <v>0</v>
      </c>
      <c r="D73" s="187">
        <f>Activity!$E74*Activity!$F74*Activity!H74</f>
        <v>0</v>
      </c>
      <c r="E73" s="187">
        <f>Activity!$E74*Activity!$F74*Activity!I74</f>
        <v>0</v>
      </c>
      <c r="F73" s="187">
        <f>Activity!$E74*Activity!$F74*Activity!J74</f>
        <v>0</v>
      </c>
      <c r="G73" s="187">
        <f>Activity!$E74*Activity!$F74*Activity!K74</f>
        <v>0</v>
      </c>
      <c r="H73" s="190">
        <f>Activity!$E74*Activity!$F74*Activity!L74</f>
        <v>0</v>
      </c>
      <c r="I73" s="190">
        <v>0</v>
      </c>
      <c r="J73" s="187">
        <f>Activity!E74*Activity!F74</f>
        <v>0</v>
      </c>
      <c r="K73" s="187">
        <f>Activity!$E74*Activity!$F74*Activity!M74</f>
        <v>0</v>
      </c>
      <c r="L73" s="191">
        <f>Activity!V74</f>
        <v>0</v>
      </c>
    </row>
    <row r="74" spans="2:12" ht="12.75" customHeight="1" x14ac:dyDescent="0.25">
      <c r="B74" s="185">
        <f t="shared" si="0"/>
        <v>63</v>
      </c>
      <c r="C74" s="186">
        <f>Activity!$E75*Activity!$F75*Activity!G75</f>
        <v>0</v>
      </c>
      <c r="D74" s="187">
        <f>Activity!$E75*Activity!$F75*Activity!H75</f>
        <v>0</v>
      </c>
      <c r="E74" s="187">
        <f>Activity!$E75*Activity!$F75*Activity!I75</f>
        <v>0</v>
      </c>
      <c r="F74" s="187">
        <f>Activity!$E75*Activity!$F75*Activity!J75</f>
        <v>0</v>
      </c>
      <c r="G74" s="187">
        <f>Activity!$E75*Activity!$F75*Activity!K75</f>
        <v>0</v>
      </c>
      <c r="H74" s="190">
        <f>Activity!$E75*Activity!$F75*Activity!L75</f>
        <v>0</v>
      </c>
      <c r="I74" s="190">
        <v>0</v>
      </c>
      <c r="J74" s="187">
        <f>Activity!E75*Activity!F75</f>
        <v>0</v>
      </c>
      <c r="K74" s="187">
        <f>Activity!$E75*Activity!$F75*Activity!M75</f>
        <v>0</v>
      </c>
      <c r="L74" s="191">
        <f>Activity!V75</f>
        <v>0</v>
      </c>
    </row>
    <row r="75" spans="2:12" ht="12.75" customHeight="1" x14ac:dyDescent="0.25">
      <c r="B75" s="185">
        <f t="shared" si="0"/>
        <v>64</v>
      </c>
      <c r="C75" s="186">
        <f>Activity!$E76*Activity!$F76*Activity!G76</f>
        <v>0</v>
      </c>
      <c r="D75" s="187">
        <f>Activity!$E76*Activity!$F76*Activity!H76</f>
        <v>0</v>
      </c>
      <c r="E75" s="187">
        <f>Activity!$E76*Activity!$F76*Activity!I76</f>
        <v>0</v>
      </c>
      <c r="F75" s="187">
        <f>Activity!$E76*Activity!$F76*Activity!J76</f>
        <v>0</v>
      </c>
      <c r="G75" s="187">
        <f>Activity!$E76*Activity!$F76*Activity!K76</f>
        <v>0</v>
      </c>
      <c r="H75" s="190">
        <f>Activity!$E76*Activity!$F76*Activity!L76</f>
        <v>0</v>
      </c>
      <c r="I75" s="190">
        <v>0</v>
      </c>
      <c r="J75" s="187">
        <f>Activity!E76*Activity!F76</f>
        <v>0</v>
      </c>
      <c r="K75" s="187">
        <f>Activity!$E76*Activity!$F76*Activity!M76</f>
        <v>0</v>
      </c>
      <c r="L75" s="191">
        <f>Activity!V76</f>
        <v>0</v>
      </c>
    </row>
    <row r="76" spans="2:12" ht="12.75" customHeight="1" x14ac:dyDescent="0.25">
      <c r="B76" s="185">
        <f t="shared" si="0"/>
        <v>65</v>
      </c>
      <c r="C76" s="186">
        <f>Activity!$E77*Activity!$F77*Activity!G77</f>
        <v>0</v>
      </c>
      <c r="D76" s="187">
        <f>Activity!$E77*Activity!$F77*Activity!H77</f>
        <v>0</v>
      </c>
      <c r="E76" s="187">
        <f>Activity!$E77*Activity!$F77*Activity!I77</f>
        <v>0</v>
      </c>
      <c r="F76" s="187">
        <f>Activity!$E77*Activity!$F77*Activity!J77</f>
        <v>0</v>
      </c>
      <c r="G76" s="187">
        <f>Activity!$E77*Activity!$F77*Activity!K77</f>
        <v>0</v>
      </c>
      <c r="H76" s="190">
        <f>Activity!$E77*Activity!$F77*Activity!L77</f>
        <v>0</v>
      </c>
      <c r="I76" s="190">
        <v>0</v>
      </c>
      <c r="J76" s="187">
        <f>Activity!E77*Activity!F77</f>
        <v>0</v>
      </c>
      <c r="K76" s="187">
        <f>Activity!$E77*Activity!$F77*Activity!M77</f>
        <v>0</v>
      </c>
      <c r="L76" s="191">
        <f>Activity!V77</f>
        <v>0</v>
      </c>
    </row>
    <row r="77" spans="2:12" ht="12.75" customHeight="1" x14ac:dyDescent="0.25">
      <c r="B77" s="185">
        <f t="shared" si="0"/>
        <v>66</v>
      </c>
      <c r="C77" s="186">
        <f>Activity!$E78*Activity!$F78*Activity!G78</f>
        <v>0</v>
      </c>
      <c r="D77" s="187">
        <f>Activity!$E78*Activity!$F78*Activity!H78</f>
        <v>0</v>
      </c>
      <c r="E77" s="187">
        <f>Activity!$E78*Activity!$F78*Activity!I78</f>
        <v>0</v>
      </c>
      <c r="F77" s="187">
        <f>Activity!$E78*Activity!$F78*Activity!J78</f>
        <v>0</v>
      </c>
      <c r="G77" s="187">
        <f>Activity!$E78*Activity!$F78*Activity!K78</f>
        <v>0</v>
      </c>
      <c r="H77" s="190">
        <f>Activity!$E78*Activity!$F78*Activity!L78</f>
        <v>0</v>
      </c>
      <c r="I77" s="190">
        <v>0</v>
      </c>
      <c r="J77" s="187">
        <f>Activity!E78*Activity!F78</f>
        <v>0</v>
      </c>
      <c r="K77" s="187">
        <f>Activity!$E78*Activity!$F78*Activity!M78</f>
        <v>0</v>
      </c>
      <c r="L77" s="191">
        <f>Activity!V78</f>
        <v>0</v>
      </c>
    </row>
    <row r="78" spans="2:12" ht="12.75" customHeight="1" x14ac:dyDescent="0.25">
      <c r="B78" s="185">
        <f t="shared" si="0"/>
        <v>67</v>
      </c>
      <c r="C78" s="186">
        <f>Activity!$E79*Activity!$F79*Activity!G79</f>
        <v>0</v>
      </c>
      <c r="D78" s="187">
        <f>Activity!$E79*Activity!$F79*Activity!H79</f>
        <v>0</v>
      </c>
      <c r="E78" s="187">
        <f>Activity!$E79*Activity!$F79*Activity!I79</f>
        <v>0</v>
      </c>
      <c r="F78" s="187">
        <f>Activity!$E79*Activity!$F79*Activity!J79</f>
        <v>0</v>
      </c>
      <c r="G78" s="187">
        <f>Activity!$E79*Activity!$F79*Activity!K79</f>
        <v>0</v>
      </c>
      <c r="H78" s="190">
        <f>Activity!$E79*Activity!$F79*Activity!L79</f>
        <v>0</v>
      </c>
      <c r="I78" s="190">
        <v>0</v>
      </c>
      <c r="J78" s="187">
        <f>Activity!E79*Activity!F79</f>
        <v>0</v>
      </c>
      <c r="K78" s="187">
        <f>Activity!$E79*Activity!$F79*Activity!M79</f>
        <v>0</v>
      </c>
      <c r="L78" s="191">
        <f>Activity!V79</f>
        <v>0</v>
      </c>
    </row>
    <row r="79" spans="2:12" ht="12.75" customHeight="1" x14ac:dyDescent="0.25">
      <c r="B79" s="185">
        <f t="shared" si="0"/>
        <v>68</v>
      </c>
      <c r="C79" s="186">
        <f>Activity!$E80*Activity!$F80*Activity!G80</f>
        <v>0</v>
      </c>
      <c r="D79" s="187">
        <f>Activity!$E80*Activity!$F80*Activity!H80</f>
        <v>0</v>
      </c>
      <c r="E79" s="187">
        <f>Activity!$E80*Activity!$F80*Activity!I80</f>
        <v>0</v>
      </c>
      <c r="F79" s="187">
        <f>Activity!$E80*Activity!$F80*Activity!J80</f>
        <v>0</v>
      </c>
      <c r="G79" s="187">
        <f>Activity!$E80*Activity!$F80*Activity!K80</f>
        <v>0</v>
      </c>
      <c r="H79" s="190">
        <f>Activity!$E80*Activity!$F80*Activity!L80</f>
        <v>0</v>
      </c>
      <c r="I79" s="190">
        <v>0</v>
      </c>
      <c r="J79" s="187">
        <f>Activity!E80*Activity!F80</f>
        <v>0</v>
      </c>
      <c r="K79" s="187">
        <f>Activity!$E80*Activity!$F80*Activity!M80</f>
        <v>0</v>
      </c>
      <c r="L79" s="191">
        <f>Activity!V80</f>
        <v>0</v>
      </c>
    </row>
    <row r="80" spans="2:12" ht="12.75" customHeight="1" x14ac:dyDescent="0.25">
      <c r="B80" s="185">
        <f t="shared" si="0"/>
        <v>69</v>
      </c>
      <c r="C80" s="186">
        <f>Activity!$E81*Activity!$F81*Activity!G81</f>
        <v>0</v>
      </c>
      <c r="D80" s="187">
        <f>Activity!$E81*Activity!$F81*Activity!H81</f>
        <v>0</v>
      </c>
      <c r="E80" s="187">
        <f>Activity!$E81*Activity!$F81*Activity!I81</f>
        <v>0</v>
      </c>
      <c r="F80" s="187">
        <f>Activity!$E81*Activity!$F81*Activity!J81</f>
        <v>0</v>
      </c>
      <c r="G80" s="187">
        <f>Activity!$E81*Activity!$F81*Activity!K81</f>
        <v>0</v>
      </c>
      <c r="H80" s="190">
        <f>Activity!$E81*Activity!$F81*Activity!L81</f>
        <v>0</v>
      </c>
      <c r="I80" s="190">
        <v>0</v>
      </c>
      <c r="J80" s="187">
        <f>Activity!E81*Activity!F81</f>
        <v>0</v>
      </c>
      <c r="K80" s="187">
        <f>Activity!$E81*Activity!$F81*Activity!M81</f>
        <v>0</v>
      </c>
      <c r="L80" s="191">
        <f>Activity!V81</f>
        <v>0</v>
      </c>
    </row>
    <row r="81" spans="2:12" ht="12.75" customHeight="1" x14ac:dyDescent="0.25">
      <c r="B81" s="185">
        <f t="shared" si="0"/>
        <v>70</v>
      </c>
      <c r="C81" s="186">
        <f>Activity!$E82*Activity!$F82*Activity!G82</f>
        <v>0</v>
      </c>
      <c r="D81" s="187">
        <f>Activity!$E82*Activity!$F82*Activity!H82</f>
        <v>0</v>
      </c>
      <c r="E81" s="187">
        <f>Activity!$E82*Activity!$F82*Activity!I82</f>
        <v>0</v>
      </c>
      <c r="F81" s="187">
        <f>Activity!$E82*Activity!$F82*Activity!J82</f>
        <v>0</v>
      </c>
      <c r="G81" s="187">
        <f>Activity!$E82*Activity!$F82*Activity!K82</f>
        <v>0</v>
      </c>
      <c r="H81" s="190">
        <f>Activity!$E82*Activity!$F82*Activity!L82</f>
        <v>0</v>
      </c>
      <c r="I81" s="190">
        <v>0</v>
      </c>
      <c r="J81" s="187">
        <f>Activity!E82*Activity!F82</f>
        <v>0</v>
      </c>
      <c r="K81" s="187">
        <f>Activity!$E82*Activity!$F82*Activity!M82</f>
        <v>0</v>
      </c>
      <c r="L81" s="191">
        <f>Activity!V82</f>
        <v>0</v>
      </c>
    </row>
    <row r="82" spans="2:12" ht="12.75" customHeight="1" x14ac:dyDescent="0.25">
      <c r="B82" s="185">
        <f t="shared" si="0"/>
        <v>71</v>
      </c>
      <c r="C82" s="186">
        <f>Activity!$E83*Activity!$F83*Activity!G83</f>
        <v>0</v>
      </c>
      <c r="D82" s="187">
        <f>Activity!$E83*Activity!$F83*Activity!H83</f>
        <v>0</v>
      </c>
      <c r="E82" s="187">
        <f>Activity!$E83*Activity!$F83*Activity!I83</f>
        <v>0</v>
      </c>
      <c r="F82" s="187">
        <f>Activity!$E83*Activity!$F83*Activity!J83</f>
        <v>0</v>
      </c>
      <c r="G82" s="187">
        <f>Activity!$E83*Activity!$F83*Activity!K83</f>
        <v>0</v>
      </c>
      <c r="H82" s="190">
        <f>Activity!$E83*Activity!$F83*Activity!L83</f>
        <v>0</v>
      </c>
      <c r="I82" s="190">
        <v>0</v>
      </c>
      <c r="J82" s="187">
        <f>Activity!E83*Activity!F83</f>
        <v>0</v>
      </c>
      <c r="K82" s="187">
        <f>Activity!$E83*Activity!$F83*Activity!M83</f>
        <v>0</v>
      </c>
      <c r="L82" s="191">
        <f>Activity!V83</f>
        <v>0</v>
      </c>
    </row>
    <row r="83" spans="2:12" ht="12.75" customHeight="1" x14ac:dyDescent="0.25">
      <c r="B83" s="185">
        <f t="shared" si="0"/>
        <v>72</v>
      </c>
      <c r="C83" s="186">
        <f>Activity!$E84*Activity!$F84*Activity!G84</f>
        <v>0</v>
      </c>
      <c r="D83" s="187">
        <f>Activity!$E84*Activity!$F84*Activity!H84</f>
        <v>0</v>
      </c>
      <c r="E83" s="187">
        <f>Activity!$E84*Activity!$F84*Activity!I84</f>
        <v>0</v>
      </c>
      <c r="F83" s="187">
        <f>Activity!$E84*Activity!$F84*Activity!J84</f>
        <v>0</v>
      </c>
      <c r="G83" s="187">
        <f>Activity!$E84*Activity!$F84*Activity!K84</f>
        <v>0</v>
      </c>
      <c r="H83" s="190">
        <f>Activity!$E84*Activity!$F84*Activity!L84</f>
        <v>0</v>
      </c>
      <c r="I83" s="190">
        <v>0</v>
      </c>
      <c r="J83" s="187">
        <f>Activity!E84*Activity!F84</f>
        <v>0</v>
      </c>
      <c r="K83" s="187">
        <f>Activity!$E84*Activity!$F84*Activity!M84</f>
        <v>0</v>
      </c>
      <c r="L83" s="191">
        <f>Activity!V84</f>
        <v>0</v>
      </c>
    </row>
    <row r="84" spans="2:12" ht="12.75" customHeight="1" x14ac:dyDescent="0.25">
      <c r="B84" s="185">
        <f t="shared" si="0"/>
        <v>73</v>
      </c>
      <c r="C84" s="186">
        <f>Activity!$E85*Activity!$F85*Activity!G85</f>
        <v>0</v>
      </c>
      <c r="D84" s="187">
        <f>Activity!$E85*Activity!$F85*Activity!H85</f>
        <v>0</v>
      </c>
      <c r="E84" s="187">
        <f>Activity!$E85*Activity!$F85*Activity!I85</f>
        <v>0</v>
      </c>
      <c r="F84" s="187">
        <f>Activity!$E85*Activity!$F85*Activity!J85</f>
        <v>0</v>
      </c>
      <c r="G84" s="187">
        <f>Activity!$E85*Activity!$F85*Activity!K85</f>
        <v>0</v>
      </c>
      <c r="H84" s="190">
        <f>Activity!$E85*Activity!$F85*Activity!L85</f>
        <v>0</v>
      </c>
      <c r="I84" s="190">
        <v>0</v>
      </c>
      <c r="J84" s="187">
        <f>Activity!E85*Activity!F85</f>
        <v>0</v>
      </c>
      <c r="K84" s="187">
        <f>Activity!$E85*Activity!$F85*Activity!M85</f>
        <v>0</v>
      </c>
      <c r="L84" s="191">
        <f>Activity!V85</f>
        <v>0</v>
      </c>
    </row>
    <row r="85" spans="2:12" ht="12.75" customHeight="1" x14ac:dyDescent="0.25">
      <c r="B85" s="185">
        <f t="shared" si="0"/>
        <v>74</v>
      </c>
      <c r="C85" s="186">
        <f>Activity!$E86*Activity!$F86*Activity!G86</f>
        <v>0</v>
      </c>
      <c r="D85" s="187">
        <f>Activity!$E86*Activity!$F86*Activity!H86</f>
        <v>0</v>
      </c>
      <c r="E85" s="187">
        <f>Activity!$E86*Activity!$F86*Activity!I86</f>
        <v>0</v>
      </c>
      <c r="F85" s="187">
        <f>Activity!$E86*Activity!$F86*Activity!J86</f>
        <v>0</v>
      </c>
      <c r="G85" s="187">
        <f>Activity!$E86*Activity!$F86*Activity!K86</f>
        <v>0</v>
      </c>
      <c r="H85" s="190">
        <f>Activity!$E86*Activity!$F86*Activity!L86</f>
        <v>0</v>
      </c>
      <c r="I85" s="190">
        <v>0</v>
      </c>
      <c r="J85" s="187">
        <f>Activity!E86*Activity!F86</f>
        <v>0</v>
      </c>
      <c r="K85" s="187">
        <f>Activity!$E86*Activity!$F86*Activity!M86</f>
        <v>0</v>
      </c>
      <c r="L85" s="191">
        <f>Activity!V86</f>
        <v>0</v>
      </c>
    </row>
    <row r="86" spans="2:12" ht="12.75" customHeight="1" x14ac:dyDescent="0.25">
      <c r="B86" s="185">
        <f t="shared" si="0"/>
        <v>75</v>
      </c>
      <c r="C86" s="186">
        <f>Activity!$E87*Activity!$F87*Activity!G87</f>
        <v>0</v>
      </c>
      <c r="D86" s="187">
        <f>Activity!$E87*Activity!$F87*Activity!H87</f>
        <v>0</v>
      </c>
      <c r="E86" s="187">
        <f>Activity!$E87*Activity!$F87*Activity!I87</f>
        <v>0</v>
      </c>
      <c r="F86" s="187">
        <f>Activity!$E87*Activity!$F87*Activity!J87</f>
        <v>0</v>
      </c>
      <c r="G86" s="187">
        <f>Activity!$E87*Activity!$F87*Activity!K87</f>
        <v>0</v>
      </c>
      <c r="H86" s="190">
        <f>Activity!$E87*Activity!$F87*Activity!L87</f>
        <v>0</v>
      </c>
      <c r="I86" s="190">
        <v>0</v>
      </c>
      <c r="J86" s="187">
        <f>Activity!E87*Activity!F87</f>
        <v>0</v>
      </c>
      <c r="K86" s="187">
        <f>Activity!$E87*Activity!$F87*Activity!M87</f>
        <v>0</v>
      </c>
      <c r="L86" s="191">
        <f>Activity!V87</f>
        <v>0</v>
      </c>
    </row>
    <row r="87" spans="2:12" ht="12.75" customHeight="1" x14ac:dyDescent="0.25">
      <c r="B87" s="185">
        <f t="shared" si="0"/>
        <v>76</v>
      </c>
      <c r="C87" s="186">
        <f>Activity!$E88*Activity!$F88*Activity!G88</f>
        <v>0</v>
      </c>
      <c r="D87" s="187">
        <f>Activity!$E88*Activity!$F88*Activity!H88</f>
        <v>0</v>
      </c>
      <c r="E87" s="187">
        <f>Activity!$E88*Activity!$F88*Activity!I88</f>
        <v>0</v>
      </c>
      <c r="F87" s="187">
        <f>Activity!$E88*Activity!$F88*Activity!J88</f>
        <v>0</v>
      </c>
      <c r="G87" s="187">
        <f>Activity!$E88*Activity!$F88*Activity!K88</f>
        <v>0</v>
      </c>
      <c r="H87" s="190">
        <f>Activity!$E88*Activity!$F88*Activity!L88</f>
        <v>0</v>
      </c>
      <c r="I87" s="190">
        <v>0</v>
      </c>
      <c r="J87" s="187">
        <f>Activity!E88*Activity!F88</f>
        <v>0</v>
      </c>
      <c r="K87" s="187">
        <f>Activity!$E88*Activity!$F88*Activity!M88</f>
        <v>0</v>
      </c>
      <c r="L87" s="191">
        <f>Activity!V88</f>
        <v>0</v>
      </c>
    </row>
    <row r="88" spans="2:12" ht="12.75" customHeight="1" x14ac:dyDescent="0.25">
      <c r="B88" s="185">
        <f t="shared" si="0"/>
        <v>77</v>
      </c>
      <c r="C88" s="186">
        <f>Activity!$E89*Activity!$F89*Activity!G89</f>
        <v>0</v>
      </c>
      <c r="D88" s="187">
        <f>Activity!$E89*Activity!$F89*Activity!H89</f>
        <v>0</v>
      </c>
      <c r="E88" s="187">
        <f>Activity!$E89*Activity!$F89*Activity!I89</f>
        <v>0</v>
      </c>
      <c r="F88" s="187">
        <f>Activity!$E89*Activity!$F89*Activity!J89</f>
        <v>0</v>
      </c>
      <c r="G88" s="187">
        <f>Activity!$E89*Activity!$F89*Activity!K89</f>
        <v>0</v>
      </c>
      <c r="H88" s="190">
        <f>Activity!$E89*Activity!$F89*Activity!L89</f>
        <v>0</v>
      </c>
      <c r="I88" s="190">
        <v>0</v>
      </c>
      <c r="J88" s="187">
        <f>Activity!E89*Activity!F89</f>
        <v>0</v>
      </c>
      <c r="K88" s="187">
        <f>Activity!$E89*Activity!$F89*Activity!M89</f>
        <v>0</v>
      </c>
      <c r="L88" s="191">
        <f>Activity!V89</f>
        <v>0</v>
      </c>
    </row>
    <row r="89" spans="2:12" ht="12.75" customHeight="1" x14ac:dyDescent="0.25">
      <c r="B89" s="185">
        <f t="shared" si="0"/>
        <v>78</v>
      </c>
      <c r="C89" s="186">
        <f>Activity!$E90*Activity!$F90*Activity!G90</f>
        <v>0</v>
      </c>
      <c r="D89" s="187">
        <f>Activity!$E90*Activity!$F90*Activity!H90</f>
        <v>0</v>
      </c>
      <c r="E89" s="187">
        <f>Activity!$E90*Activity!$F90*Activity!I90</f>
        <v>0</v>
      </c>
      <c r="F89" s="187">
        <f>Activity!$E90*Activity!$F90*Activity!J90</f>
        <v>0</v>
      </c>
      <c r="G89" s="187">
        <f>Activity!$E90*Activity!$F90*Activity!K90</f>
        <v>0</v>
      </c>
      <c r="H89" s="190">
        <f>Activity!$E90*Activity!$F90*Activity!L90</f>
        <v>0</v>
      </c>
      <c r="I89" s="190">
        <v>0</v>
      </c>
      <c r="J89" s="187">
        <f>Activity!E90*Activity!F90</f>
        <v>0</v>
      </c>
      <c r="K89" s="187">
        <f>Activity!$E90*Activity!$F90*Activity!M90</f>
        <v>0</v>
      </c>
      <c r="L89" s="191">
        <f>Activity!V90</f>
        <v>0</v>
      </c>
    </row>
    <row r="90" spans="2:12" ht="12.75" customHeight="1" x14ac:dyDescent="0.25">
      <c r="B90" s="185">
        <f t="shared" si="0"/>
        <v>79</v>
      </c>
      <c r="C90" s="186">
        <f>Activity!$E91*Activity!$F91*Activity!G91</f>
        <v>0</v>
      </c>
      <c r="D90" s="187">
        <f>Activity!$E91*Activity!$F91*Activity!H91</f>
        <v>0</v>
      </c>
      <c r="E90" s="187">
        <f>Activity!$E91*Activity!$F91*Activity!I91</f>
        <v>0</v>
      </c>
      <c r="F90" s="187">
        <f>Activity!$E91*Activity!$F91*Activity!J91</f>
        <v>0</v>
      </c>
      <c r="G90" s="187">
        <f>Activity!$E91*Activity!$F91*Activity!K91</f>
        <v>0</v>
      </c>
      <c r="H90" s="190">
        <f>Activity!$E91*Activity!$F91*Activity!L91</f>
        <v>0</v>
      </c>
      <c r="I90" s="190">
        <v>0</v>
      </c>
      <c r="J90" s="187">
        <f>Activity!E91*Activity!F91</f>
        <v>0</v>
      </c>
      <c r="K90" s="187">
        <f>Activity!$E91*Activity!$F91*Activity!M91</f>
        <v>0</v>
      </c>
      <c r="L90" s="191">
        <f>Activity!V91</f>
        <v>0</v>
      </c>
    </row>
    <row r="91" spans="2:12" ht="13.5" customHeight="1" x14ac:dyDescent="0.25">
      <c r="B91" s="192">
        <f t="shared" si="0"/>
        <v>80</v>
      </c>
      <c r="C91" s="196">
        <f>Activity!$E92*Activity!$F92*Activity!G92</f>
        <v>0</v>
      </c>
      <c r="D91" s="197">
        <f>Activity!$E92*Activity!$F92*Activity!H92</f>
        <v>0</v>
      </c>
      <c r="E91" s="197">
        <f>Activity!$E92*Activity!$F92*Activity!I92</f>
        <v>0</v>
      </c>
      <c r="F91" s="197">
        <f>Activity!$E92*Activity!$F92*Activity!J92</f>
        <v>0</v>
      </c>
      <c r="G91" s="197">
        <f>Activity!$E92*Activity!$F92*Activity!K92</f>
        <v>0</v>
      </c>
      <c r="H91" s="198">
        <f>Activity!$E92*Activity!$F92*Activity!L92</f>
        <v>0</v>
      </c>
      <c r="I91" s="198">
        <v>0</v>
      </c>
      <c r="J91" s="197">
        <f>Activity!E92*Activity!F92</f>
        <v>0</v>
      </c>
      <c r="K91" s="197">
        <f>Activity!$E92*Activity!$F92*Activity!M92</f>
        <v>0</v>
      </c>
      <c r="L91" s="199">
        <f>Activity!V92</f>
        <v>0</v>
      </c>
    </row>
    <row r="92" spans="2:12" ht="12.75" customHeight="1" x14ac:dyDescent="0.25"/>
    <row r="93" spans="2:12" ht="12.75" customHeight="1" x14ac:dyDescent="0.25"/>
    <row r="94" spans="2:12" ht="12.75" customHeight="1" x14ac:dyDescent="0.25"/>
    <row r="95" spans="2:12" ht="12.75" customHeight="1" x14ac:dyDescent="0.25"/>
    <row r="96" spans="2:12"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mergeCells count="2">
    <mergeCell ref="G2:L2"/>
    <mergeCell ref="C8:L8"/>
  </mergeCells>
  <dataValidations count="1">
    <dataValidation type="decimal" allowBlank="1" showInputMessage="1" showErrorMessage="1" prompt=" - " sqref="B11" xr:uid="{00000000-0002-0000-0F00-000000000000}">
      <formula1>1900</formula1>
      <formula2>2000</formula2>
    </dataValidation>
  </dataValidations>
  <pageMargins left="0.7" right="0.7" top="0.75" bottom="0.75" header="0" footer="0"/>
  <pageSetup orientation="landscape"/>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ilha6">
    <tabColor rgb="FFFFFF00"/>
  </sheetPr>
  <dimension ref="A1:Z1000"/>
  <sheetViews>
    <sheetView showGridLines="0" workbookViewId="0">
      <pane xSplit="2" ySplit="11" topLeftCell="C27" activePane="bottomRight" state="frozen"/>
      <selection pane="topRight" activeCell="C1" sqref="C1"/>
      <selection pane="bottomLeft" activeCell="A12" sqref="A12"/>
      <selection pane="bottomRight" activeCell="C29" sqref="C29"/>
    </sheetView>
  </sheetViews>
  <sheetFormatPr defaultColWidth="14.44140625" defaultRowHeight="15" customHeight="1" x14ac:dyDescent="0.25"/>
  <cols>
    <col min="1" max="1" width="3.5546875" customWidth="1"/>
    <col min="2" max="2" width="11.5546875" customWidth="1"/>
    <col min="3" max="3" width="12.5546875" customWidth="1"/>
    <col min="4" max="4" width="17.88671875" customWidth="1"/>
    <col min="5" max="5" width="10.5546875" customWidth="1"/>
    <col min="6" max="6" width="10.44140625" customWidth="1"/>
    <col min="7" max="7" width="38" customWidth="1"/>
    <col min="8" max="17" width="8.88671875" customWidth="1"/>
    <col min="18" max="26" width="8" customWidth="1"/>
  </cols>
  <sheetData>
    <row r="1" spans="1:26" ht="12.75" customHeight="1" x14ac:dyDescent="0.25">
      <c r="A1" s="3"/>
      <c r="B1" s="3"/>
      <c r="C1" s="3"/>
      <c r="D1" s="3"/>
      <c r="E1" s="200"/>
      <c r="F1" s="3"/>
      <c r="G1" s="3"/>
      <c r="H1" s="3"/>
      <c r="I1" s="3"/>
      <c r="J1" s="3"/>
      <c r="K1" s="3"/>
      <c r="L1" s="3"/>
      <c r="M1" s="3"/>
      <c r="N1" s="3"/>
      <c r="O1" s="3"/>
      <c r="P1" s="3"/>
      <c r="Q1" s="3"/>
      <c r="R1" s="3"/>
      <c r="S1" s="3"/>
      <c r="T1" s="3"/>
      <c r="U1" s="3"/>
      <c r="V1" s="3"/>
      <c r="W1" s="3"/>
      <c r="X1" s="3"/>
      <c r="Y1" s="3"/>
      <c r="Z1" s="3"/>
    </row>
    <row r="2" spans="1:26" ht="15.75" customHeight="1" x14ac:dyDescent="0.3">
      <c r="A2" s="3"/>
      <c r="B2" s="3"/>
      <c r="C2" s="90" t="s">
        <v>102</v>
      </c>
      <c r="D2" s="90"/>
      <c r="E2" s="201"/>
      <c r="F2" s="3"/>
      <c r="G2" s="3"/>
      <c r="H2" s="3"/>
      <c r="I2" s="3"/>
      <c r="J2" s="3"/>
      <c r="K2" s="3"/>
      <c r="L2" s="3"/>
      <c r="M2" s="3"/>
      <c r="N2" s="3"/>
      <c r="O2" s="3"/>
      <c r="P2" s="3"/>
      <c r="Q2" s="3"/>
      <c r="R2" s="3"/>
      <c r="S2" s="3"/>
      <c r="T2" s="3"/>
      <c r="U2" s="3"/>
      <c r="V2" s="3"/>
      <c r="W2" s="3"/>
      <c r="X2" s="3"/>
      <c r="Y2" s="3"/>
      <c r="Z2" s="3"/>
    </row>
    <row r="3" spans="1:26" ht="12.75" customHeight="1" x14ac:dyDescent="0.25">
      <c r="A3" s="3"/>
      <c r="B3" s="3"/>
      <c r="C3" s="3"/>
      <c r="D3" s="3"/>
      <c r="E3" s="200"/>
      <c r="F3" s="3"/>
      <c r="G3" s="3"/>
      <c r="H3" s="3"/>
      <c r="I3" s="3"/>
      <c r="J3" s="3"/>
      <c r="K3" s="3"/>
      <c r="L3" s="3"/>
      <c r="M3" s="3"/>
      <c r="N3" s="3"/>
      <c r="O3" s="3"/>
      <c r="P3" s="3"/>
      <c r="Q3" s="3"/>
      <c r="R3" s="3"/>
      <c r="S3" s="3"/>
      <c r="T3" s="3"/>
      <c r="U3" s="3"/>
      <c r="V3" s="3"/>
      <c r="W3" s="3"/>
      <c r="X3" s="3"/>
      <c r="Y3" s="3"/>
      <c r="Z3" s="3"/>
    </row>
    <row r="4" spans="1:26" ht="12.75" customHeight="1" x14ac:dyDescent="0.25">
      <c r="A4" s="3"/>
      <c r="B4" s="3"/>
      <c r="C4" s="3" t="s">
        <v>103</v>
      </c>
      <c r="D4" s="3"/>
      <c r="E4" s="200"/>
      <c r="F4" s="3"/>
      <c r="G4" s="3"/>
      <c r="H4" s="3"/>
      <c r="I4" s="3"/>
      <c r="J4" s="3"/>
      <c r="K4" s="3"/>
      <c r="L4" s="3"/>
      <c r="M4" s="3"/>
      <c r="N4" s="3"/>
      <c r="O4" s="3"/>
      <c r="P4" s="3"/>
      <c r="Q4" s="3"/>
      <c r="R4" s="3"/>
      <c r="S4" s="3"/>
      <c r="T4" s="3"/>
      <c r="U4" s="3"/>
      <c r="V4" s="3"/>
      <c r="W4" s="3"/>
      <c r="X4" s="3"/>
      <c r="Y4" s="3"/>
      <c r="Z4" s="3"/>
    </row>
    <row r="5" spans="1:26" ht="12.75" customHeight="1" x14ac:dyDescent="0.25">
      <c r="A5" s="3"/>
      <c r="B5" s="3"/>
      <c r="C5" s="3" t="s">
        <v>104</v>
      </c>
      <c r="D5" s="3"/>
      <c r="E5" s="200"/>
      <c r="F5" s="3"/>
      <c r="G5" s="3"/>
      <c r="H5" s="3"/>
      <c r="I5" s="3"/>
      <c r="J5" s="3"/>
      <c r="K5" s="3"/>
      <c r="L5" s="3"/>
      <c r="M5" s="3"/>
      <c r="N5" s="3"/>
      <c r="O5" s="3"/>
      <c r="P5" s="3"/>
      <c r="Q5" s="3"/>
      <c r="R5" s="3"/>
      <c r="S5" s="3"/>
      <c r="T5" s="3"/>
      <c r="U5" s="3"/>
      <c r="V5" s="3"/>
      <c r="W5" s="3"/>
      <c r="X5" s="3"/>
      <c r="Y5" s="3"/>
      <c r="Z5" s="3"/>
    </row>
    <row r="6" spans="1:26" ht="13.5" customHeight="1" thickBot="1" x14ac:dyDescent="0.3">
      <c r="A6" s="3"/>
      <c r="B6" s="3"/>
      <c r="C6" s="3"/>
      <c r="D6" s="3"/>
      <c r="E6" s="200"/>
      <c r="F6" s="3"/>
      <c r="G6" s="3"/>
      <c r="H6" s="3"/>
      <c r="I6" s="3"/>
      <c r="J6" s="3"/>
      <c r="K6" s="3"/>
      <c r="L6" s="3"/>
      <c r="M6" s="3"/>
      <c r="N6" s="3"/>
      <c r="O6" s="3"/>
      <c r="P6" s="3"/>
      <c r="Q6" s="3"/>
      <c r="R6" s="3"/>
      <c r="S6" s="3"/>
      <c r="T6" s="3"/>
      <c r="U6" s="3"/>
      <c r="V6" s="3"/>
      <c r="W6" s="3"/>
      <c r="X6" s="3"/>
      <c r="Y6" s="3"/>
      <c r="Z6" s="3"/>
    </row>
    <row r="7" spans="1:26" ht="51.75" customHeight="1" thickBot="1" x14ac:dyDescent="0.3">
      <c r="A7" s="4"/>
      <c r="B7" s="202"/>
      <c r="C7" s="515" t="s">
        <v>105</v>
      </c>
      <c r="D7" s="204" t="s">
        <v>54</v>
      </c>
      <c r="E7" s="205" t="s">
        <v>106</v>
      </c>
      <c r="F7" s="206" t="s">
        <v>107</v>
      </c>
      <c r="G7" s="91" t="s">
        <v>108</v>
      </c>
      <c r="H7" s="3"/>
      <c r="I7" s="3"/>
      <c r="J7" s="3"/>
      <c r="K7" s="3"/>
      <c r="L7" s="3"/>
      <c r="M7" s="3"/>
      <c r="N7" s="3"/>
      <c r="O7" s="3"/>
      <c r="P7" s="3"/>
      <c r="Q7" s="3"/>
      <c r="R7" s="3"/>
      <c r="S7" s="3"/>
      <c r="T7" s="3"/>
      <c r="U7" s="3"/>
      <c r="V7" s="3"/>
      <c r="W7" s="3"/>
      <c r="X7" s="3"/>
      <c r="Y7" s="3"/>
      <c r="Z7" s="3"/>
    </row>
    <row r="8" spans="1:26" ht="13.5" customHeight="1" thickBot="1" x14ac:dyDescent="0.3">
      <c r="A8" s="102"/>
      <c r="B8" s="126"/>
      <c r="C8" s="207"/>
      <c r="D8" s="208"/>
      <c r="E8" s="209"/>
      <c r="F8" s="210"/>
      <c r="G8" s="6"/>
      <c r="H8" s="3"/>
      <c r="I8" s="3"/>
      <c r="J8" s="3"/>
      <c r="K8" s="3"/>
      <c r="L8" s="3"/>
      <c r="M8" s="3"/>
      <c r="N8" s="3"/>
      <c r="O8" s="3"/>
      <c r="P8" s="3"/>
      <c r="Q8" s="3"/>
      <c r="R8" s="3"/>
      <c r="S8" s="3"/>
      <c r="T8" s="3"/>
      <c r="U8" s="3"/>
      <c r="V8" s="3"/>
      <c r="W8" s="3"/>
      <c r="X8" s="3"/>
      <c r="Y8" s="3"/>
      <c r="Z8" s="3"/>
    </row>
    <row r="9" spans="1:26" ht="13.5" customHeight="1" thickBot="1" x14ac:dyDescent="0.3">
      <c r="A9" s="102"/>
      <c r="B9" s="117" t="s">
        <v>58</v>
      </c>
      <c r="C9" s="211">
        <v>0</v>
      </c>
      <c r="D9" s="212"/>
      <c r="E9" s="213"/>
      <c r="F9" s="214">
        <v>0</v>
      </c>
      <c r="G9" s="215"/>
      <c r="H9" s="3"/>
      <c r="I9" s="3"/>
      <c r="J9" s="3"/>
      <c r="K9" s="3"/>
      <c r="L9" s="3"/>
      <c r="M9" s="3"/>
      <c r="N9" s="3"/>
      <c r="O9" s="3"/>
      <c r="P9" s="3"/>
      <c r="Q9" s="3"/>
      <c r="R9" s="3"/>
      <c r="S9" s="3"/>
      <c r="T9" s="3"/>
      <c r="U9" s="3"/>
      <c r="V9" s="3"/>
      <c r="W9" s="3"/>
      <c r="X9" s="3"/>
      <c r="Y9" s="3"/>
      <c r="Z9" s="3"/>
    </row>
    <row r="10" spans="1:26" ht="12.75" customHeight="1" x14ac:dyDescent="0.25">
      <c r="A10" s="102"/>
      <c r="B10" s="126"/>
      <c r="C10" s="207"/>
      <c r="D10" s="216"/>
      <c r="E10" s="217"/>
      <c r="F10" s="218"/>
      <c r="G10" s="219"/>
      <c r="H10" s="3"/>
      <c r="I10" s="3"/>
      <c r="J10" s="3"/>
      <c r="K10" s="3"/>
      <c r="L10" s="3"/>
      <c r="M10" s="3"/>
      <c r="N10" s="3"/>
      <c r="O10" s="3"/>
      <c r="P10" s="3"/>
      <c r="Q10" s="3"/>
      <c r="R10" s="3"/>
      <c r="S10" s="3"/>
      <c r="T10" s="3"/>
      <c r="U10" s="3"/>
      <c r="V10" s="3"/>
      <c r="W10" s="3"/>
      <c r="X10" s="3"/>
      <c r="Y10" s="3"/>
      <c r="Z10" s="3"/>
    </row>
    <row r="11" spans="1:26" ht="13.5" customHeight="1" thickBot="1" x14ac:dyDescent="0.3">
      <c r="A11" s="102"/>
      <c r="B11" s="133" t="s">
        <v>63</v>
      </c>
      <c r="C11" s="773"/>
      <c r="D11" s="774"/>
      <c r="E11" s="220"/>
      <c r="F11" s="221" t="s">
        <v>109</v>
      </c>
      <c r="G11" s="222"/>
      <c r="H11" s="3"/>
      <c r="I11" s="3"/>
      <c r="J11" s="3"/>
      <c r="K11" s="3"/>
      <c r="L11" s="3"/>
      <c r="M11" s="3"/>
      <c r="N11" s="3"/>
      <c r="O11" s="3"/>
      <c r="P11" s="3"/>
      <c r="Q11" s="3"/>
      <c r="R11" s="3"/>
      <c r="S11" s="3"/>
      <c r="T11" s="3"/>
      <c r="U11" s="3"/>
      <c r="V11" s="3"/>
      <c r="W11" s="3"/>
      <c r="X11" s="3"/>
      <c r="Y11" s="3"/>
      <c r="Z11" s="3"/>
    </row>
    <row r="12" spans="1:26" ht="12.75" customHeight="1" x14ac:dyDescent="0.25">
      <c r="A12" s="3"/>
      <c r="B12" s="171">
        <f>year</f>
        <v>0</v>
      </c>
      <c r="C12" s="775"/>
      <c r="D12" s="776"/>
      <c r="E12" s="224">
        <f>IF(Results!L15&lt;=0,0,C12/Results!L15)</f>
        <v>0</v>
      </c>
      <c r="F12" s="225">
        <f t="shared" ref="F12:F43" si="0">ox</f>
        <v>0</v>
      </c>
      <c r="G12" s="226"/>
      <c r="H12" s="3"/>
      <c r="I12" s="3"/>
      <c r="J12" s="3"/>
      <c r="K12" s="3"/>
      <c r="L12" s="3"/>
      <c r="M12" s="3"/>
      <c r="N12" s="3"/>
      <c r="O12" s="3"/>
      <c r="P12" s="3"/>
      <c r="Q12" s="3"/>
      <c r="R12" s="3"/>
      <c r="S12" s="3"/>
      <c r="T12" s="3"/>
      <c r="U12" s="3"/>
      <c r="V12" s="3"/>
      <c r="W12" s="3"/>
      <c r="X12" s="3"/>
      <c r="Y12" s="3"/>
      <c r="Z12" s="3"/>
    </row>
    <row r="13" spans="1:26" ht="12.75" customHeight="1" x14ac:dyDescent="0.25">
      <c r="A13" s="3"/>
      <c r="B13" s="185">
        <f t="shared" ref="B13:B92" si="1">B12+1</f>
        <v>1</v>
      </c>
      <c r="C13" s="775"/>
      <c r="D13" s="776"/>
      <c r="E13" s="224">
        <f>IF(Results!L16&lt;=0,0,C13/Results!L16)</f>
        <v>0</v>
      </c>
      <c r="F13" s="225">
        <f t="shared" si="0"/>
        <v>0</v>
      </c>
      <c r="G13" s="227"/>
      <c r="H13" s="3"/>
      <c r="I13" s="3"/>
      <c r="J13" s="3"/>
      <c r="K13" s="3"/>
      <c r="L13" s="3"/>
      <c r="M13" s="3"/>
      <c r="N13" s="3"/>
      <c r="O13" s="3"/>
      <c r="P13" s="3"/>
      <c r="Q13" s="3"/>
      <c r="R13" s="3"/>
      <c r="S13" s="3"/>
      <c r="T13" s="3"/>
      <c r="U13" s="3"/>
      <c r="V13" s="3"/>
      <c r="W13" s="3"/>
      <c r="X13" s="3"/>
      <c r="Y13" s="3"/>
      <c r="Z13" s="3"/>
    </row>
    <row r="14" spans="1:26" ht="12.75" customHeight="1" x14ac:dyDescent="0.25">
      <c r="A14" s="3"/>
      <c r="B14" s="185">
        <f t="shared" si="1"/>
        <v>2</v>
      </c>
      <c r="C14" s="775"/>
      <c r="D14" s="776"/>
      <c r="E14" s="224">
        <f>IF(Results!L17&lt;=0,0,C14/Results!L17)</f>
        <v>0</v>
      </c>
      <c r="F14" s="225">
        <f t="shared" si="0"/>
        <v>0</v>
      </c>
      <c r="G14" s="227"/>
      <c r="H14" s="3"/>
      <c r="I14" s="3"/>
      <c r="J14" s="3"/>
      <c r="K14" s="3"/>
      <c r="L14" s="3"/>
      <c r="M14" s="3"/>
      <c r="N14" s="3"/>
      <c r="O14" s="3"/>
      <c r="P14" s="3"/>
      <c r="Q14" s="3"/>
      <c r="R14" s="3"/>
      <c r="S14" s="3"/>
      <c r="T14" s="3"/>
      <c r="U14" s="3"/>
      <c r="V14" s="3"/>
      <c r="W14" s="3"/>
      <c r="X14" s="3"/>
      <c r="Y14" s="3"/>
      <c r="Z14" s="3"/>
    </row>
    <row r="15" spans="1:26" ht="12.75" customHeight="1" x14ac:dyDescent="0.25">
      <c r="A15" s="3"/>
      <c r="B15" s="185">
        <f t="shared" si="1"/>
        <v>3</v>
      </c>
      <c r="C15" s="775"/>
      <c r="D15" s="776"/>
      <c r="E15" s="224">
        <f>IF(Results!L18&lt;=0,0,C15/Results!L18)</f>
        <v>0</v>
      </c>
      <c r="F15" s="225">
        <f t="shared" si="0"/>
        <v>0</v>
      </c>
      <c r="G15" s="227"/>
      <c r="H15" s="3"/>
      <c r="I15" s="3"/>
      <c r="J15" s="3"/>
      <c r="K15" s="3"/>
      <c r="L15" s="3"/>
      <c r="M15" s="3"/>
      <c r="N15" s="3"/>
      <c r="O15" s="3"/>
      <c r="P15" s="3"/>
      <c r="Q15" s="3"/>
      <c r="R15" s="3"/>
      <c r="S15" s="3"/>
      <c r="T15" s="3"/>
      <c r="U15" s="3"/>
      <c r="V15" s="3"/>
      <c r="W15" s="3"/>
      <c r="X15" s="3"/>
      <c r="Y15" s="3"/>
      <c r="Z15" s="3"/>
    </row>
    <row r="16" spans="1:26" ht="12.75" customHeight="1" x14ac:dyDescent="0.25">
      <c r="A16" s="3"/>
      <c r="B16" s="185">
        <f t="shared" si="1"/>
        <v>4</v>
      </c>
      <c r="C16" s="775"/>
      <c r="D16" s="776"/>
      <c r="E16" s="224">
        <f>IF(Results!L19&lt;=0,0,C16/Results!L19)</f>
        <v>0</v>
      </c>
      <c r="F16" s="225">
        <f t="shared" si="0"/>
        <v>0</v>
      </c>
      <c r="G16" s="227"/>
      <c r="H16" s="3"/>
      <c r="I16" s="3"/>
      <c r="J16" s="3"/>
      <c r="K16" s="3"/>
      <c r="L16" s="3"/>
      <c r="M16" s="3"/>
      <c r="N16" s="3"/>
      <c r="O16" s="3"/>
      <c r="P16" s="3"/>
      <c r="Q16" s="3"/>
      <c r="R16" s="3"/>
      <c r="S16" s="3"/>
      <c r="T16" s="3"/>
      <c r="U16" s="3"/>
      <c r="V16" s="3"/>
      <c r="W16" s="3"/>
      <c r="X16" s="3"/>
      <c r="Y16" s="3"/>
      <c r="Z16" s="3"/>
    </row>
    <row r="17" spans="1:26" ht="12.75" customHeight="1" x14ac:dyDescent="0.25">
      <c r="A17" s="3"/>
      <c r="B17" s="185">
        <f t="shared" si="1"/>
        <v>5</v>
      </c>
      <c r="C17" s="775"/>
      <c r="D17" s="776"/>
      <c r="E17" s="224">
        <f>IF(Results!L20&lt;=0,0,C17/Results!L20)</f>
        <v>0</v>
      </c>
      <c r="F17" s="225">
        <f t="shared" si="0"/>
        <v>0</v>
      </c>
      <c r="G17" s="227"/>
      <c r="H17" s="3"/>
      <c r="I17" s="3"/>
      <c r="J17" s="3"/>
      <c r="K17" s="3"/>
      <c r="L17" s="3"/>
      <c r="M17" s="3"/>
      <c r="N17" s="3"/>
      <c r="O17" s="3"/>
      <c r="P17" s="3"/>
      <c r="Q17" s="3"/>
      <c r="R17" s="3"/>
      <c r="S17" s="3"/>
      <c r="T17" s="3"/>
      <c r="U17" s="3"/>
      <c r="V17" s="3"/>
      <c r="W17" s="3"/>
      <c r="X17" s="3"/>
      <c r="Y17" s="3"/>
      <c r="Z17" s="3"/>
    </row>
    <row r="18" spans="1:26" ht="12.75" customHeight="1" x14ac:dyDescent="0.25">
      <c r="A18" s="3"/>
      <c r="B18" s="185">
        <f t="shared" si="1"/>
        <v>6</v>
      </c>
      <c r="C18" s="775"/>
      <c r="D18" s="777"/>
      <c r="E18" s="224">
        <f>IF(Results!L21&lt;=0,0,C18/Results!L21)</f>
        <v>0</v>
      </c>
      <c r="F18" s="225">
        <f t="shared" si="0"/>
        <v>0</v>
      </c>
      <c r="G18" s="227"/>
      <c r="H18" s="3"/>
      <c r="I18" s="3"/>
      <c r="J18" s="3"/>
      <c r="K18" s="3"/>
      <c r="L18" s="3"/>
      <c r="M18" s="3"/>
      <c r="N18" s="3"/>
      <c r="O18" s="3"/>
      <c r="P18" s="3"/>
      <c r="Q18" s="3"/>
      <c r="R18" s="3"/>
      <c r="S18" s="3"/>
      <c r="T18" s="3"/>
      <c r="U18" s="3"/>
      <c r="V18" s="3"/>
      <c r="W18" s="3"/>
      <c r="X18" s="3"/>
      <c r="Y18" s="3"/>
      <c r="Z18" s="3"/>
    </row>
    <row r="19" spans="1:26" ht="12.75" customHeight="1" x14ac:dyDescent="0.25">
      <c r="A19" s="3"/>
      <c r="B19" s="185">
        <f t="shared" si="1"/>
        <v>7</v>
      </c>
      <c r="C19" s="775"/>
      <c r="D19" s="777"/>
      <c r="E19" s="224">
        <f>IF(Results!L22&lt;=0,0,C19/Results!L22)</f>
        <v>0</v>
      </c>
      <c r="F19" s="225">
        <f t="shared" si="0"/>
        <v>0</v>
      </c>
      <c r="G19" s="227"/>
      <c r="H19" s="3"/>
      <c r="I19" s="3"/>
      <c r="J19" s="3"/>
      <c r="K19" s="3"/>
      <c r="L19" s="3"/>
      <c r="M19" s="3"/>
      <c r="N19" s="3"/>
      <c r="O19" s="3"/>
      <c r="P19" s="3"/>
      <c r="Q19" s="3"/>
      <c r="R19" s="3"/>
      <c r="S19" s="3"/>
      <c r="T19" s="3"/>
      <c r="U19" s="3"/>
      <c r="V19" s="3"/>
      <c r="W19" s="3"/>
      <c r="X19" s="3"/>
      <c r="Y19" s="3"/>
      <c r="Z19" s="3"/>
    </row>
    <row r="20" spans="1:26" ht="12.75" customHeight="1" x14ac:dyDescent="0.25">
      <c r="A20" s="3"/>
      <c r="B20" s="185">
        <f t="shared" si="1"/>
        <v>8</v>
      </c>
      <c r="C20" s="775"/>
      <c r="D20" s="777"/>
      <c r="E20" s="224">
        <f>IF(Results!L23&lt;=0,0,C20/Results!L23)</f>
        <v>0</v>
      </c>
      <c r="F20" s="225">
        <f t="shared" si="0"/>
        <v>0</v>
      </c>
      <c r="G20" s="227"/>
      <c r="H20" s="3"/>
      <c r="I20" s="3"/>
      <c r="J20" s="3"/>
      <c r="K20" s="3"/>
      <c r="L20" s="3"/>
      <c r="M20" s="3"/>
      <c r="N20" s="3"/>
      <c r="O20" s="3"/>
      <c r="P20" s="3"/>
      <c r="Q20" s="3"/>
      <c r="R20" s="3"/>
      <c r="S20" s="3"/>
      <c r="T20" s="3"/>
      <c r="U20" s="3"/>
      <c r="V20" s="3"/>
      <c r="W20" s="3"/>
      <c r="X20" s="3"/>
      <c r="Y20" s="3"/>
      <c r="Z20" s="3"/>
    </row>
    <row r="21" spans="1:26" ht="12.75" customHeight="1" x14ac:dyDescent="0.25">
      <c r="A21" s="3"/>
      <c r="B21" s="185">
        <f t="shared" si="1"/>
        <v>9</v>
      </c>
      <c r="C21" s="775"/>
      <c r="D21" s="777"/>
      <c r="E21" s="224">
        <f>IF(Results!L24&lt;=0,0,C21/Results!L24)</f>
        <v>0</v>
      </c>
      <c r="F21" s="225">
        <f t="shared" si="0"/>
        <v>0</v>
      </c>
      <c r="G21" s="227"/>
      <c r="H21" s="3"/>
      <c r="I21" s="3"/>
      <c r="J21" s="3"/>
      <c r="K21" s="3"/>
      <c r="L21" s="3"/>
      <c r="M21" s="3"/>
      <c r="N21" s="3"/>
      <c r="O21" s="3"/>
      <c r="P21" s="3"/>
      <c r="Q21" s="3"/>
      <c r="R21" s="3"/>
      <c r="S21" s="3"/>
      <c r="T21" s="3"/>
      <c r="U21" s="3"/>
      <c r="V21" s="3"/>
      <c r="W21" s="3"/>
      <c r="X21" s="3"/>
      <c r="Y21" s="3"/>
      <c r="Z21" s="3"/>
    </row>
    <row r="22" spans="1:26" ht="12.75" customHeight="1" x14ac:dyDescent="0.25">
      <c r="A22" s="3"/>
      <c r="B22" s="185">
        <f t="shared" si="1"/>
        <v>10</v>
      </c>
      <c r="C22" s="775"/>
      <c r="D22" s="777"/>
      <c r="E22" s="224">
        <f>IF(Results!L25&lt;=0,0,C22/Results!L25)</f>
        <v>0</v>
      </c>
      <c r="F22" s="225">
        <f t="shared" si="0"/>
        <v>0</v>
      </c>
      <c r="G22" s="227"/>
      <c r="H22" s="3"/>
      <c r="I22" s="3"/>
      <c r="J22" s="771">
        <v>0</v>
      </c>
      <c r="K22" s="3"/>
      <c r="L22" s="3"/>
      <c r="M22" s="3"/>
      <c r="N22" s="3"/>
      <c r="O22" s="3"/>
      <c r="P22" s="3"/>
      <c r="Q22" s="3"/>
      <c r="R22" s="3"/>
      <c r="S22" s="3"/>
      <c r="T22" s="3"/>
      <c r="U22" s="3"/>
      <c r="V22" s="3"/>
      <c r="W22" s="3"/>
      <c r="X22" s="3"/>
      <c r="Y22" s="3"/>
      <c r="Z22" s="3"/>
    </row>
    <row r="23" spans="1:26" ht="12.75" customHeight="1" x14ac:dyDescent="0.25">
      <c r="A23" s="3"/>
      <c r="B23" s="185">
        <f t="shared" si="1"/>
        <v>11</v>
      </c>
      <c r="C23" s="775"/>
      <c r="D23" s="777"/>
      <c r="E23" s="224">
        <f>IF(Results!L26&lt;=0,0,C23/Results!L26)</f>
        <v>0</v>
      </c>
      <c r="F23" s="225">
        <f t="shared" si="0"/>
        <v>0</v>
      </c>
      <c r="G23" s="227"/>
      <c r="H23" s="3"/>
      <c r="I23" s="3"/>
      <c r="J23" s="771">
        <v>0</v>
      </c>
      <c r="K23" s="3"/>
      <c r="L23" s="3"/>
      <c r="M23" s="3"/>
      <c r="N23" s="3"/>
      <c r="O23" s="3"/>
      <c r="P23" s="3"/>
      <c r="Q23" s="3"/>
      <c r="R23" s="3"/>
      <c r="S23" s="3"/>
      <c r="T23" s="3"/>
      <c r="U23" s="3"/>
      <c r="V23" s="3"/>
      <c r="W23" s="3"/>
      <c r="X23" s="3"/>
      <c r="Y23" s="3"/>
      <c r="Z23" s="3"/>
    </row>
    <row r="24" spans="1:26" ht="12.75" customHeight="1" x14ac:dyDescent="0.25">
      <c r="A24" s="3"/>
      <c r="B24" s="185">
        <f t="shared" si="1"/>
        <v>12</v>
      </c>
      <c r="C24" s="775"/>
      <c r="D24" s="777"/>
      <c r="E24" s="224">
        <f>IF(Results!L27&lt;=0,0,C24/Results!L27)</f>
        <v>0</v>
      </c>
      <c r="F24" s="225">
        <f t="shared" si="0"/>
        <v>0</v>
      </c>
      <c r="G24" s="227"/>
      <c r="H24" s="3"/>
      <c r="I24" s="3"/>
      <c r="J24" s="771">
        <v>0</v>
      </c>
      <c r="K24" s="3"/>
      <c r="L24" s="3"/>
      <c r="M24" s="3"/>
      <c r="N24" s="3"/>
      <c r="O24" s="3"/>
      <c r="P24" s="3"/>
      <c r="Q24" s="3"/>
      <c r="R24" s="3"/>
      <c r="S24" s="3"/>
      <c r="T24" s="3"/>
      <c r="U24" s="3"/>
      <c r="V24" s="3"/>
      <c r="W24" s="3"/>
      <c r="X24" s="3"/>
      <c r="Y24" s="3"/>
      <c r="Z24" s="3"/>
    </row>
    <row r="25" spans="1:26" ht="12.75" customHeight="1" x14ac:dyDescent="0.25">
      <c r="A25" s="3"/>
      <c r="B25" s="185">
        <f t="shared" si="1"/>
        <v>13</v>
      </c>
      <c r="C25" s="775"/>
      <c r="D25" s="777"/>
      <c r="E25" s="224">
        <f>IF(Results!L28&lt;=0,0,C25/Results!L28)</f>
        <v>0</v>
      </c>
      <c r="F25" s="225">
        <f t="shared" si="0"/>
        <v>0</v>
      </c>
      <c r="G25" s="227"/>
      <c r="H25" s="3"/>
      <c r="I25" s="3"/>
      <c r="J25" s="772">
        <v>1</v>
      </c>
      <c r="K25" s="3"/>
      <c r="L25" s="3"/>
      <c r="M25" s="3"/>
      <c r="N25" s="3"/>
      <c r="O25" s="3"/>
      <c r="P25" s="3"/>
      <c r="Q25" s="3"/>
      <c r="R25" s="3"/>
      <c r="S25" s="3"/>
      <c r="T25" s="3"/>
      <c r="U25" s="3"/>
      <c r="V25" s="3"/>
      <c r="W25" s="3"/>
      <c r="X25" s="3"/>
      <c r="Y25" s="3"/>
      <c r="Z25" s="3"/>
    </row>
    <row r="26" spans="1:26" ht="12.75" customHeight="1" x14ac:dyDescent="0.25">
      <c r="A26" s="3"/>
      <c r="B26" s="185">
        <f t="shared" si="1"/>
        <v>14</v>
      </c>
      <c r="C26" s="775"/>
      <c r="D26" s="33"/>
      <c r="E26" s="224">
        <f>IF(Results!L29&lt;=0,0,C26/Results!L29)</f>
        <v>0</v>
      </c>
      <c r="F26" s="225">
        <f t="shared" si="0"/>
        <v>0</v>
      </c>
      <c r="G26" s="227"/>
      <c r="H26" s="3"/>
      <c r="I26" s="3"/>
      <c r="J26" s="771">
        <v>43.9</v>
      </c>
      <c r="K26" s="3"/>
      <c r="L26" s="3"/>
      <c r="M26" s="3"/>
      <c r="N26" s="3"/>
      <c r="O26" s="3"/>
      <c r="P26" s="3"/>
      <c r="Q26" s="3"/>
      <c r="R26" s="3"/>
      <c r="S26" s="3"/>
      <c r="T26" s="3"/>
      <c r="U26" s="3"/>
      <c r="V26" s="3"/>
      <c r="W26" s="3"/>
      <c r="X26" s="3"/>
      <c r="Y26" s="3"/>
      <c r="Z26" s="3"/>
    </row>
    <row r="27" spans="1:26" ht="12.75" customHeight="1" x14ac:dyDescent="0.25">
      <c r="A27" s="3"/>
      <c r="B27" s="185">
        <f t="shared" si="1"/>
        <v>15</v>
      </c>
      <c r="C27" s="775"/>
      <c r="D27" s="33"/>
      <c r="E27" s="224">
        <f>IF(Results!L30&lt;=0,0,C27/Results!L30)</f>
        <v>0</v>
      </c>
      <c r="F27" s="225">
        <f t="shared" si="0"/>
        <v>0</v>
      </c>
      <c r="G27" s="227"/>
      <c r="H27" s="3"/>
      <c r="I27" s="3"/>
      <c r="J27" s="771">
        <v>61.4</v>
      </c>
      <c r="K27" s="3"/>
      <c r="L27" s="3"/>
      <c r="M27" s="3"/>
      <c r="N27" s="3"/>
      <c r="O27" s="3"/>
      <c r="P27" s="3"/>
      <c r="Q27" s="3"/>
      <c r="R27" s="3"/>
      <c r="S27" s="3"/>
      <c r="T27" s="3"/>
      <c r="U27" s="3"/>
      <c r="V27" s="3"/>
      <c r="W27" s="3"/>
      <c r="X27" s="3"/>
      <c r="Y27" s="3"/>
      <c r="Z27" s="3"/>
    </row>
    <row r="28" spans="1:26" ht="12.75" customHeight="1" x14ac:dyDescent="0.25">
      <c r="A28" s="3"/>
      <c r="B28" s="185">
        <f t="shared" si="1"/>
        <v>16</v>
      </c>
      <c r="C28" s="775"/>
      <c r="D28" s="33"/>
      <c r="E28" s="224">
        <f>IF(Results!L31&lt;=0,0,C28/Results!L31)</f>
        <v>0</v>
      </c>
      <c r="F28" s="225">
        <f t="shared" si="0"/>
        <v>0</v>
      </c>
      <c r="G28" s="227"/>
      <c r="H28" s="3"/>
      <c r="I28" s="3"/>
      <c r="J28" s="771">
        <v>72.599999999999994</v>
      </c>
      <c r="K28" s="3"/>
      <c r="L28" s="3"/>
      <c r="M28" s="3"/>
      <c r="N28" s="3"/>
      <c r="O28" s="3"/>
      <c r="P28" s="3"/>
      <c r="Q28" s="3"/>
      <c r="R28" s="3"/>
      <c r="S28" s="3"/>
      <c r="T28" s="3"/>
      <c r="U28" s="3"/>
      <c r="V28" s="3"/>
      <c r="W28" s="3"/>
      <c r="X28" s="3"/>
      <c r="Y28" s="3"/>
      <c r="Z28" s="3"/>
    </row>
    <row r="29" spans="1:26" ht="12.75" customHeight="1" x14ac:dyDescent="0.25">
      <c r="A29" s="3"/>
      <c r="B29" s="185">
        <f t="shared" si="1"/>
        <v>17</v>
      </c>
      <c r="C29" s="775"/>
      <c r="D29" s="33"/>
      <c r="E29" s="224">
        <f>IF(Results!L32&lt;=0,0,C29/Results!L32)</f>
        <v>0</v>
      </c>
      <c r="F29" s="225">
        <f t="shared" si="0"/>
        <v>0</v>
      </c>
      <c r="G29" s="227"/>
      <c r="H29" s="3"/>
      <c r="I29" s="3"/>
      <c r="J29" s="771">
        <v>122.7</v>
      </c>
      <c r="K29" s="3"/>
      <c r="L29" s="3"/>
      <c r="M29" s="3"/>
      <c r="N29" s="3"/>
      <c r="O29" s="3"/>
      <c r="P29" s="3"/>
      <c r="Q29" s="3"/>
      <c r="R29" s="3"/>
      <c r="S29" s="3"/>
      <c r="T29" s="3"/>
      <c r="U29" s="3"/>
      <c r="V29" s="3"/>
      <c r="W29" s="3"/>
      <c r="X29" s="3"/>
      <c r="Y29" s="3"/>
      <c r="Z29" s="3"/>
    </row>
    <row r="30" spans="1:26" ht="12.75" customHeight="1" x14ac:dyDescent="0.25">
      <c r="A30" s="3"/>
      <c r="B30" s="185">
        <f t="shared" si="1"/>
        <v>18</v>
      </c>
      <c r="C30" s="775"/>
      <c r="D30" s="33"/>
      <c r="E30" s="224">
        <f>IF(Results!L33&lt;=0,0,C30/Results!L33)</f>
        <v>0</v>
      </c>
      <c r="F30" s="225">
        <f t="shared" si="0"/>
        <v>0</v>
      </c>
      <c r="G30" s="227"/>
      <c r="H30" s="3"/>
      <c r="I30" s="3"/>
      <c r="J30" s="771">
        <v>191.6</v>
      </c>
      <c r="K30" s="3"/>
      <c r="L30" s="3"/>
      <c r="M30" s="3"/>
      <c r="N30" s="3"/>
      <c r="O30" s="3"/>
      <c r="P30" s="3"/>
      <c r="Q30" s="3"/>
      <c r="R30" s="3"/>
      <c r="S30" s="3"/>
      <c r="T30" s="3"/>
      <c r="U30" s="3"/>
      <c r="V30" s="3"/>
      <c r="W30" s="3"/>
      <c r="X30" s="3"/>
      <c r="Y30" s="3"/>
      <c r="Z30" s="3"/>
    </row>
    <row r="31" spans="1:26" ht="12.75" customHeight="1" x14ac:dyDescent="0.25">
      <c r="A31" s="3"/>
      <c r="B31" s="185">
        <f t="shared" si="1"/>
        <v>19</v>
      </c>
      <c r="C31" s="775"/>
      <c r="D31" s="33"/>
      <c r="E31" s="224">
        <f>IF(Results!L34&lt;=0,0,C31/Results!L34)</f>
        <v>0</v>
      </c>
      <c r="F31" s="225">
        <f t="shared" si="0"/>
        <v>0</v>
      </c>
      <c r="G31" s="227"/>
      <c r="H31" s="3"/>
      <c r="I31" s="3"/>
      <c r="J31" s="771">
        <v>230</v>
      </c>
      <c r="K31" s="3"/>
      <c r="L31" s="3"/>
      <c r="M31" s="3"/>
      <c r="N31" s="3"/>
      <c r="O31" s="3"/>
      <c r="P31" s="3"/>
      <c r="Q31" s="3"/>
      <c r="R31" s="3"/>
      <c r="S31" s="3"/>
      <c r="T31" s="3"/>
      <c r="U31" s="3"/>
      <c r="V31" s="3"/>
      <c r="W31" s="3"/>
      <c r="X31" s="3"/>
      <c r="Y31" s="3"/>
      <c r="Z31" s="3"/>
    </row>
    <row r="32" spans="1:26" ht="12.75" customHeight="1" x14ac:dyDescent="0.25">
      <c r="A32" s="3"/>
      <c r="B32" s="185">
        <f t="shared" si="1"/>
        <v>20</v>
      </c>
      <c r="C32" s="775"/>
      <c r="D32" s="33"/>
      <c r="E32" s="224">
        <f>IF(Results!L35&lt;=0,0,C32/Results!L35)</f>
        <v>0</v>
      </c>
      <c r="F32" s="225">
        <f t="shared" si="0"/>
        <v>0</v>
      </c>
      <c r="G32" s="227"/>
      <c r="H32" s="3"/>
      <c r="I32" s="3"/>
      <c r="J32" s="771">
        <v>208</v>
      </c>
      <c r="K32" s="3"/>
      <c r="L32" s="3"/>
      <c r="M32" s="3"/>
      <c r="N32" s="3"/>
      <c r="O32" s="3"/>
      <c r="P32" s="3"/>
      <c r="Q32" s="3"/>
      <c r="R32" s="3"/>
      <c r="S32" s="3"/>
      <c r="T32" s="3"/>
      <c r="U32" s="3"/>
      <c r="V32" s="3"/>
      <c r="W32" s="3"/>
      <c r="X32" s="3"/>
      <c r="Y32" s="3"/>
      <c r="Z32" s="3"/>
    </row>
    <row r="33" spans="1:26" ht="12.75" customHeight="1" x14ac:dyDescent="0.25">
      <c r="A33" s="3"/>
      <c r="B33" s="185">
        <f t="shared" si="1"/>
        <v>21</v>
      </c>
      <c r="C33" s="775"/>
      <c r="D33" s="33"/>
      <c r="E33" s="224">
        <f>IF(Results!L36&lt;=0,0,C33/Results!L36)</f>
        <v>0</v>
      </c>
      <c r="F33" s="225">
        <f t="shared" si="0"/>
        <v>0</v>
      </c>
      <c r="G33" s="227"/>
      <c r="H33" s="3"/>
      <c r="I33" s="3"/>
      <c r="J33" s="771">
        <v>208</v>
      </c>
      <c r="K33" s="3"/>
      <c r="L33" s="3"/>
      <c r="M33" s="3"/>
      <c r="N33" s="3"/>
      <c r="O33" s="3"/>
      <c r="P33" s="3"/>
      <c r="Q33" s="3"/>
      <c r="R33" s="3"/>
      <c r="S33" s="3"/>
      <c r="T33" s="3"/>
      <c r="U33" s="3"/>
      <c r="V33" s="3"/>
      <c r="W33" s="3"/>
      <c r="X33" s="3"/>
      <c r="Y33" s="3"/>
      <c r="Z33" s="3"/>
    </row>
    <row r="34" spans="1:26" ht="12.75" customHeight="1" x14ac:dyDescent="0.25">
      <c r="A34" s="3"/>
      <c r="B34" s="185">
        <f t="shared" si="1"/>
        <v>22</v>
      </c>
      <c r="C34" s="775"/>
      <c r="D34" s="33"/>
      <c r="E34" s="224">
        <f>IF(Results!L37&lt;=0,0,C34/Results!L37)</f>
        <v>0</v>
      </c>
      <c r="F34" s="225">
        <f t="shared" si="0"/>
        <v>0</v>
      </c>
      <c r="G34" s="227"/>
      <c r="H34" s="3"/>
      <c r="I34" s="3"/>
      <c r="J34" s="771">
        <v>208</v>
      </c>
      <c r="K34" s="3"/>
      <c r="L34" s="3"/>
      <c r="M34" s="3"/>
      <c r="N34" s="3"/>
      <c r="O34" s="3"/>
      <c r="P34" s="3"/>
      <c r="Q34" s="3"/>
      <c r="R34" s="3"/>
      <c r="S34" s="3"/>
      <c r="T34" s="3"/>
      <c r="U34" s="3"/>
      <c r="V34" s="3"/>
      <c r="W34" s="3"/>
      <c r="X34" s="3"/>
      <c r="Y34" s="3"/>
      <c r="Z34" s="3"/>
    </row>
    <row r="35" spans="1:26" ht="12.75" customHeight="1" x14ac:dyDescent="0.25">
      <c r="A35" s="3"/>
      <c r="B35" s="185">
        <f t="shared" si="1"/>
        <v>23</v>
      </c>
      <c r="C35" s="775"/>
      <c r="D35" s="33"/>
      <c r="E35" s="224">
        <f>IF(Results!L38&lt;=0,0,C35/Results!L38)</f>
        <v>0</v>
      </c>
      <c r="F35" s="225">
        <f t="shared" si="0"/>
        <v>0</v>
      </c>
      <c r="G35" s="227"/>
      <c r="H35" s="3"/>
      <c r="I35" s="3"/>
      <c r="J35" s="771">
        <v>208</v>
      </c>
      <c r="K35" s="3"/>
      <c r="L35" s="3"/>
      <c r="M35" s="3"/>
      <c r="N35" s="3"/>
      <c r="O35" s="3"/>
      <c r="P35" s="3"/>
      <c r="Q35" s="3"/>
      <c r="R35" s="3"/>
      <c r="S35" s="3"/>
      <c r="T35" s="3"/>
      <c r="U35" s="3"/>
      <c r="V35" s="3"/>
      <c r="W35" s="3"/>
      <c r="X35" s="3"/>
      <c r="Y35" s="3"/>
      <c r="Z35" s="3"/>
    </row>
    <row r="36" spans="1:26" ht="12.75" customHeight="1" x14ac:dyDescent="0.25">
      <c r="A36" s="3"/>
      <c r="B36" s="185">
        <f t="shared" si="1"/>
        <v>24</v>
      </c>
      <c r="C36" s="775"/>
      <c r="D36" s="33"/>
      <c r="E36" s="224">
        <f>IF(Results!L39&lt;=0,0,C36/Results!L39)</f>
        <v>0</v>
      </c>
      <c r="F36" s="225">
        <f t="shared" si="0"/>
        <v>0</v>
      </c>
      <c r="G36" s="227"/>
      <c r="H36" s="3"/>
      <c r="I36" s="3"/>
      <c r="J36" s="771">
        <v>208</v>
      </c>
      <c r="K36" s="3"/>
      <c r="L36" s="3"/>
      <c r="M36" s="3"/>
      <c r="N36" s="3"/>
      <c r="O36" s="3"/>
      <c r="P36" s="3"/>
      <c r="Q36" s="3"/>
      <c r="R36" s="3"/>
      <c r="S36" s="3"/>
      <c r="T36" s="3"/>
      <c r="U36" s="3"/>
      <c r="V36" s="3"/>
      <c r="W36" s="3"/>
      <c r="X36" s="3"/>
      <c r="Y36" s="3"/>
      <c r="Z36" s="3"/>
    </row>
    <row r="37" spans="1:26" ht="12.75" customHeight="1" x14ac:dyDescent="0.25">
      <c r="A37" s="3"/>
      <c r="B37" s="185">
        <f t="shared" si="1"/>
        <v>25</v>
      </c>
      <c r="C37" s="775"/>
      <c r="D37" s="33"/>
      <c r="E37" s="224">
        <f>IF(Results!L40&lt;=0,0,C37/Results!L40)</f>
        <v>0</v>
      </c>
      <c r="F37" s="225">
        <f t="shared" si="0"/>
        <v>0</v>
      </c>
      <c r="G37" s="227"/>
      <c r="H37" s="3"/>
      <c r="I37" s="3"/>
      <c r="J37" s="771">
        <v>208</v>
      </c>
      <c r="K37" s="3"/>
      <c r="L37" s="3"/>
      <c r="M37" s="3"/>
      <c r="N37" s="3"/>
      <c r="O37" s="3"/>
      <c r="P37" s="3"/>
      <c r="Q37" s="3"/>
      <c r="R37" s="3"/>
      <c r="S37" s="3"/>
      <c r="T37" s="3"/>
      <c r="U37" s="3"/>
      <c r="V37" s="3"/>
      <c r="W37" s="3"/>
      <c r="X37" s="3"/>
      <c r="Y37" s="3"/>
      <c r="Z37" s="3"/>
    </row>
    <row r="38" spans="1:26" ht="12.75" customHeight="1" x14ac:dyDescent="0.25">
      <c r="A38" s="3"/>
      <c r="B38" s="185">
        <f t="shared" si="1"/>
        <v>26</v>
      </c>
      <c r="C38" s="775"/>
      <c r="D38" s="33"/>
      <c r="E38" s="224">
        <f>IF(Results!L41&lt;=0,0,C38/Results!L41)</f>
        <v>0</v>
      </c>
      <c r="F38" s="225">
        <f t="shared" si="0"/>
        <v>0</v>
      </c>
      <c r="G38" s="227"/>
      <c r="H38" s="3"/>
      <c r="I38" s="3"/>
      <c r="J38" s="771">
        <v>208</v>
      </c>
      <c r="K38" s="3"/>
      <c r="L38" s="3"/>
      <c r="M38" s="3"/>
      <c r="N38" s="3"/>
      <c r="O38" s="3"/>
      <c r="P38" s="3"/>
      <c r="Q38" s="3"/>
      <c r="R38" s="3"/>
      <c r="S38" s="3"/>
      <c r="T38" s="3"/>
      <c r="U38" s="3"/>
      <c r="V38" s="3"/>
      <c r="W38" s="3"/>
      <c r="X38" s="3"/>
      <c r="Y38" s="3"/>
      <c r="Z38" s="3"/>
    </row>
    <row r="39" spans="1:26" ht="12.75" customHeight="1" x14ac:dyDescent="0.25">
      <c r="A39" s="3"/>
      <c r="B39" s="185">
        <f t="shared" si="1"/>
        <v>27</v>
      </c>
      <c r="C39" s="775"/>
      <c r="D39" s="33"/>
      <c r="E39" s="224">
        <f>IF(Results!L42&lt;=0,0,C39/Results!L42)</f>
        <v>0</v>
      </c>
      <c r="F39" s="225">
        <f t="shared" si="0"/>
        <v>0</v>
      </c>
      <c r="G39" s="227"/>
      <c r="H39" s="3"/>
      <c r="I39" s="3"/>
      <c r="J39" s="771">
        <v>208</v>
      </c>
      <c r="K39" s="3"/>
      <c r="L39" s="3"/>
      <c r="M39" s="3"/>
      <c r="N39" s="3"/>
      <c r="O39" s="3"/>
      <c r="P39" s="3"/>
      <c r="Q39" s="3"/>
      <c r="R39" s="3"/>
      <c r="S39" s="3"/>
      <c r="T39" s="3"/>
      <c r="U39" s="3"/>
      <c r="V39" s="3"/>
      <c r="W39" s="3"/>
      <c r="X39" s="3"/>
      <c r="Y39" s="3"/>
      <c r="Z39" s="3"/>
    </row>
    <row r="40" spans="1:26" ht="12.75" customHeight="1" x14ac:dyDescent="0.25">
      <c r="A40" s="3"/>
      <c r="B40" s="185">
        <f t="shared" si="1"/>
        <v>28</v>
      </c>
      <c r="C40" s="775"/>
      <c r="D40" s="33"/>
      <c r="E40" s="224">
        <f>IF(Results!L43&lt;=0,0,C40/Results!L43)</f>
        <v>0</v>
      </c>
      <c r="F40" s="225">
        <f t="shared" si="0"/>
        <v>0</v>
      </c>
      <c r="G40" s="227"/>
      <c r="H40" s="3"/>
      <c r="I40" s="3"/>
      <c r="J40" s="771">
        <v>208</v>
      </c>
      <c r="K40" s="3"/>
      <c r="L40" s="3"/>
      <c r="M40" s="3"/>
      <c r="N40" s="3"/>
      <c r="O40" s="3"/>
      <c r="P40" s="3"/>
      <c r="Q40" s="3"/>
      <c r="R40" s="3"/>
      <c r="S40" s="3"/>
      <c r="T40" s="3"/>
      <c r="U40" s="3"/>
      <c r="V40" s="3"/>
      <c r="W40" s="3"/>
      <c r="X40" s="3"/>
      <c r="Y40" s="3"/>
      <c r="Z40" s="3"/>
    </row>
    <row r="41" spans="1:26" ht="12.75" customHeight="1" x14ac:dyDescent="0.25">
      <c r="A41" s="3"/>
      <c r="B41" s="185">
        <f t="shared" si="1"/>
        <v>29</v>
      </c>
      <c r="C41" s="775"/>
      <c r="D41" s="33"/>
      <c r="E41" s="224">
        <f>IF(Results!L44&lt;=0,0,C41/Results!L44)</f>
        <v>0</v>
      </c>
      <c r="F41" s="225">
        <f t="shared" si="0"/>
        <v>0</v>
      </c>
      <c r="G41" s="227"/>
      <c r="H41" s="3"/>
      <c r="I41" s="3"/>
      <c r="J41" s="771">
        <v>208</v>
      </c>
      <c r="K41" s="3"/>
      <c r="L41" s="3"/>
      <c r="M41" s="3"/>
      <c r="N41" s="3"/>
      <c r="O41" s="3"/>
      <c r="P41" s="3"/>
      <c r="Q41" s="3"/>
      <c r="R41" s="3"/>
      <c r="S41" s="3"/>
      <c r="T41" s="3"/>
      <c r="U41" s="3"/>
      <c r="V41" s="3"/>
      <c r="W41" s="3"/>
      <c r="X41" s="3"/>
      <c r="Y41" s="3"/>
      <c r="Z41" s="3"/>
    </row>
    <row r="42" spans="1:26" ht="12.75" customHeight="1" x14ac:dyDescent="0.25">
      <c r="A42" s="3"/>
      <c r="B42" s="185">
        <f t="shared" si="1"/>
        <v>30</v>
      </c>
      <c r="C42" s="775"/>
      <c r="D42" s="33"/>
      <c r="E42" s="224">
        <f>IF(Results!L45&lt;=0,0,C42/Results!L45)</f>
        <v>0</v>
      </c>
      <c r="F42" s="225">
        <f t="shared" si="0"/>
        <v>0</v>
      </c>
      <c r="G42" s="227"/>
      <c r="H42" s="3"/>
      <c r="I42" s="3"/>
      <c r="J42" s="771">
        <v>208</v>
      </c>
      <c r="K42" s="3"/>
      <c r="L42" s="3"/>
      <c r="M42" s="3"/>
      <c r="N42" s="3"/>
      <c r="O42" s="3"/>
      <c r="P42" s="3"/>
      <c r="Q42" s="3"/>
      <c r="R42" s="3"/>
      <c r="S42" s="3"/>
      <c r="T42" s="3"/>
      <c r="U42" s="3"/>
      <c r="V42" s="3"/>
      <c r="W42" s="3"/>
      <c r="X42" s="3"/>
      <c r="Y42" s="3"/>
      <c r="Z42" s="3"/>
    </row>
    <row r="43" spans="1:26" ht="12.75" customHeight="1" x14ac:dyDescent="0.25">
      <c r="A43" s="3"/>
      <c r="B43" s="185">
        <f t="shared" si="1"/>
        <v>31</v>
      </c>
      <c r="C43" s="775"/>
      <c r="D43" s="33"/>
      <c r="E43" s="224">
        <f>IF(Results!L46&lt;=0,0,C43/Results!L46)</f>
        <v>0</v>
      </c>
      <c r="F43" s="225">
        <f t="shared" si="0"/>
        <v>0</v>
      </c>
      <c r="G43" s="227"/>
      <c r="H43" s="3"/>
      <c r="I43" s="3"/>
      <c r="J43" s="771">
        <v>208</v>
      </c>
      <c r="K43" s="3"/>
      <c r="L43" s="3"/>
      <c r="M43" s="3"/>
      <c r="N43" s="3"/>
      <c r="O43" s="3"/>
      <c r="P43" s="3"/>
      <c r="Q43" s="3"/>
      <c r="R43" s="3"/>
      <c r="S43" s="3"/>
      <c r="T43" s="3"/>
      <c r="U43" s="3"/>
      <c r="V43" s="3"/>
      <c r="W43" s="3"/>
      <c r="X43" s="3"/>
      <c r="Y43" s="3"/>
      <c r="Z43" s="3"/>
    </row>
    <row r="44" spans="1:26" ht="12.75" customHeight="1" x14ac:dyDescent="0.25">
      <c r="A44" s="3"/>
      <c r="B44" s="185">
        <f t="shared" si="1"/>
        <v>32</v>
      </c>
      <c r="C44" s="775"/>
      <c r="D44" s="33"/>
      <c r="E44" s="224">
        <f>IF(Results!L47&lt;=0,0,C44/Results!L47)</f>
        <v>0</v>
      </c>
      <c r="F44" s="225">
        <f t="shared" ref="F44:F75" si="2">ox</f>
        <v>0</v>
      </c>
      <c r="G44" s="227"/>
      <c r="H44" s="3"/>
      <c r="I44" s="3"/>
      <c r="J44" s="771">
        <v>208</v>
      </c>
      <c r="K44" s="3"/>
      <c r="L44" s="3"/>
      <c r="M44" s="3"/>
      <c r="N44" s="3"/>
      <c r="O44" s="3"/>
      <c r="P44" s="3"/>
      <c r="Q44" s="3"/>
      <c r="R44" s="3"/>
      <c r="S44" s="3"/>
      <c r="T44" s="3"/>
      <c r="U44" s="3"/>
      <c r="V44" s="3"/>
      <c r="W44" s="3"/>
      <c r="X44" s="3"/>
      <c r="Y44" s="3"/>
      <c r="Z44" s="3"/>
    </row>
    <row r="45" spans="1:26" ht="12.75" customHeight="1" x14ac:dyDescent="0.25">
      <c r="A45" s="3"/>
      <c r="B45" s="185">
        <f t="shared" si="1"/>
        <v>33</v>
      </c>
      <c r="C45" s="775"/>
      <c r="D45" s="33"/>
      <c r="E45" s="224">
        <f>IF(Results!L48&lt;=0,0,C45/Results!L48)</f>
        <v>0</v>
      </c>
      <c r="F45" s="225">
        <f t="shared" si="2"/>
        <v>0</v>
      </c>
      <c r="G45" s="227"/>
      <c r="H45" s="3"/>
      <c r="I45" s="3"/>
      <c r="J45" s="771">
        <v>208</v>
      </c>
      <c r="K45" s="3"/>
      <c r="L45" s="3"/>
      <c r="M45" s="3"/>
      <c r="N45" s="3"/>
      <c r="O45" s="3"/>
      <c r="P45" s="3"/>
      <c r="Q45" s="3"/>
      <c r="R45" s="3"/>
      <c r="S45" s="3"/>
      <c r="T45" s="3"/>
      <c r="U45" s="3"/>
      <c r="V45" s="3"/>
      <c r="W45" s="3"/>
      <c r="X45" s="3"/>
      <c r="Y45" s="3"/>
      <c r="Z45" s="3"/>
    </row>
    <row r="46" spans="1:26" ht="12.75" customHeight="1" x14ac:dyDescent="0.25">
      <c r="A46" s="3"/>
      <c r="B46" s="185">
        <f t="shared" si="1"/>
        <v>34</v>
      </c>
      <c r="C46" s="775"/>
      <c r="D46" s="33"/>
      <c r="E46" s="224">
        <f>IF(Results!L49&lt;=0,0,C46/Results!L49)</f>
        <v>0</v>
      </c>
      <c r="F46" s="225">
        <f t="shared" si="2"/>
        <v>0</v>
      </c>
      <c r="G46" s="227"/>
      <c r="H46" s="3"/>
      <c r="I46" s="3"/>
      <c r="J46" s="771">
        <v>208</v>
      </c>
      <c r="K46" s="3"/>
      <c r="L46" s="3"/>
      <c r="M46" s="3"/>
      <c r="N46" s="3"/>
      <c r="O46" s="3"/>
      <c r="P46" s="3"/>
      <c r="Q46" s="3"/>
      <c r="R46" s="3"/>
      <c r="S46" s="3"/>
      <c r="T46" s="3"/>
      <c r="U46" s="3"/>
      <c r="V46" s="3"/>
      <c r="W46" s="3"/>
      <c r="X46" s="3"/>
      <c r="Y46" s="3"/>
      <c r="Z46" s="3"/>
    </row>
    <row r="47" spans="1:26" ht="12.75" customHeight="1" x14ac:dyDescent="0.25">
      <c r="A47" s="3"/>
      <c r="B47" s="185">
        <f t="shared" si="1"/>
        <v>35</v>
      </c>
      <c r="C47" s="775"/>
      <c r="D47" s="33"/>
      <c r="E47" s="224">
        <f>IF(Results!L50&lt;=0,0,C47/Results!L50)</f>
        <v>0</v>
      </c>
      <c r="F47" s="225">
        <f t="shared" si="2"/>
        <v>0</v>
      </c>
      <c r="G47" s="227"/>
      <c r="H47" s="3"/>
      <c r="I47" s="3"/>
      <c r="J47" s="771">
        <v>208</v>
      </c>
      <c r="K47" s="3"/>
      <c r="L47" s="3"/>
      <c r="M47" s="3"/>
      <c r="N47" s="3"/>
      <c r="O47" s="3"/>
      <c r="P47" s="3"/>
      <c r="Q47" s="3"/>
      <c r="R47" s="3"/>
      <c r="S47" s="3"/>
      <c r="T47" s="3"/>
      <c r="U47" s="3"/>
      <c r="V47" s="3"/>
      <c r="W47" s="3"/>
      <c r="X47" s="3"/>
      <c r="Y47" s="3"/>
      <c r="Z47" s="3"/>
    </row>
    <row r="48" spans="1:26" ht="12.75" customHeight="1" x14ac:dyDescent="0.25">
      <c r="A48" s="3"/>
      <c r="B48" s="185">
        <f t="shared" si="1"/>
        <v>36</v>
      </c>
      <c r="C48" s="775"/>
      <c r="D48" s="33"/>
      <c r="E48" s="224">
        <f>IF(Results!L51&lt;=0,0,C48/Results!L51)</f>
        <v>0</v>
      </c>
      <c r="F48" s="225">
        <f t="shared" si="2"/>
        <v>0</v>
      </c>
      <c r="G48" s="227"/>
      <c r="H48" s="3"/>
      <c r="I48" s="3"/>
      <c r="J48" s="771">
        <v>208</v>
      </c>
      <c r="K48" s="3"/>
      <c r="L48" s="3"/>
      <c r="M48" s="3"/>
      <c r="N48" s="3"/>
      <c r="O48" s="3"/>
      <c r="P48" s="3"/>
      <c r="Q48" s="3"/>
      <c r="R48" s="3"/>
      <c r="S48" s="3"/>
      <c r="T48" s="3"/>
      <c r="U48" s="3"/>
      <c r="V48" s="3"/>
      <c r="W48" s="3"/>
      <c r="X48" s="3"/>
      <c r="Y48" s="3"/>
      <c r="Z48" s="3"/>
    </row>
    <row r="49" spans="1:26" ht="12.75" customHeight="1" x14ac:dyDescent="0.25">
      <c r="A49" s="3"/>
      <c r="B49" s="185">
        <f t="shared" si="1"/>
        <v>37</v>
      </c>
      <c r="C49" s="775"/>
      <c r="D49" s="33"/>
      <c r="E49" s="224">
        <f>IF(Results!L52&lt;=0,0,C49/Results!L52)</f>
        <v>0</v>
      </c>
      <c r="F49" s="225">
        <f t="shared" si="2"/>
        <v>0</v>
      </c>
      <c r="G49" s="227"/>
      <c r="H49" s="3"/>
      <c r="I49" s="3"/>
      <c r="J49" s="771">
        <v>208</v>
      </c>
      <c r="K49" s="3"/>
      <c r="L49" s="3"/>
      <c r="M49" s="3"/>
      <c r="N49" s="3"/>
      <c r="O49" s="3"/>
      <c r="P49" s="3"/>
      <c r="Q49" s="3"/>
      <c r="R49" s="3"/>
      <c r="S49" s="3"/>
      <c r="T49" s="3"/>
      <c r="U49" s="3"/>
      <c r="V49" s="3"/>
      <c r="W49" s="3"/>
      <c r="X49" s="3"/>
      <c r="Y49" s="3"/>
      <c r="Z49" s="3"/>
    </row>
    <row r="50" spans="1:26" ht="12.75" customHeight="1" x14ac:dyDescent="0.25">
      <c r="A50" s="3"/>
      <c r="B50" s="185">
        <f t="shared" si="1"/>
        <v>38</v>
      </c>
      <c r="C50" s="775"/>
      <c r="D50" s="33"/>
      <c r="E50" s="224">
        <f>IF(Results!L53&lt;=0,0,C50/Results!L53)</f>
        <v>0</v>
      </c>
      <c r="F50" s="225">
        <f t="shared" si="2"/>
        <v>0</v>
      </c>
      <c r="G50" s="227"/>
      <c r="H50" s="3"/>
      <c r="I50" s="3"/>
      <c r="J50" s="771">
        <v>208</v>
      </c>
      <c r="K50" s="3"/>
      <c r="L50" s="3"/>
      <c r="M50" s="3"/>
      <c r="N50" s="3"/>
      <c r="O50" s="3"/>
      <c r="P50" s="3"/>
      <c r="Q50" s="3"/>
      <c r="R50" s="3"/>
      <c r="S50" s="3"/>
      <c r="T50" s="3"/>
      <c r="U50" s="3"/>
      <c r="V50" s="3"/>
      <c r="W50" s="3"/>
      <c r="X50" s="3"/>
      <c r="Y50" s="3"/>
      <c r="Z50" s="3"/>
    </row>
    <row r="51" spans="1:26" ht="12.75" customHeight="1" x14ac:dyDescent="0.25">
      <c r="A51" s="3"/>
      <c r="B51" s="185">
        <f t="shared" si="1"/>
        <v>39</v>
      </c>
      <c r="C51" s="775"/>
      <c r="D51" s="33"/>
      <c r="E51" s="224">
        <f>IF(Results!L54&lt;=0,0,C51/Results!L54)</f>
        <v>0</v>
      </c>
      <c r="F51" s="225">
        <f t="shared" si="2"/>
        <v>0</v>
      </c>
      <c r="G51" s="227"/>
      <c r="H51" s="3"/>
      <c r="I51" s="3"/>
      <c r="J51" s="771">
        <v>208</v>
      </c>
      <c r="K51" s="3"/>
      <c r="L51" s="3"/>
      <c r="M51" s="3"/>
      <c r="N51" s="3"/>
      <c r="O51" s="3"/>
      <c r="P51" s="3"/>
      <c r="Q51" s="3"/>
      <c r="R51" s="3"/>
      <c r="S51" s="3"/>
      <c r="T51" s="3"/>
      <c r="U51" s="3"/>
      <c r="V51" s="3"/>
      <c r="W51" s="3"/>
      <c r="X51" s="3"/>
      <c r="Y51" s="3"/>
      <c r="Z51" s="3"/>
    </row>
    <row r="52" spans="1:26" ht="12.75" customHeight="1" x14ac:dyDescent="0.25">
      <c r="A52" s="3"/>
      <c r="B52" s="185">
        <f t="shared" si="1"/>
        <v>40</v>
      </c>
      <c r="C52" s="775"/>
      <c r="D52" s="33"/>
      <c r="E52" s="224">
        <f>IF(Results!L55&lt;=0,0,C52/Results!L55)</f>
        <v>0</v>
      </c>
      <c r="F52" s="225">
        <f t="shared" si="2"/>
        <v>0</v>
      </c>
      <c r="G52" s="227"/>
      <c r="H52" s="3"/>
      <c r="I52" s="3"/>
      <c r="J52" s="771">
        <v>208</v>
      </c>
      <c r="K52" s="3"/>
      <c r="L52" s="3"/>
      <c r="M52" s="3"/>
      <c r="N52" s="3"/>
      <c r="O52" s="3"/>
      <c r="P52" s="3"/>
      <c r="Q52" s="3"/>
      <c r="R52" s="3"/>
      <c r="S52" s="3"/>
      <c r="T52" s="3"/>
      <c r="U52" s="3"/>
      <c r="V52" s="3"/>
      <c r="W52" s="3"/>
      <c r="X52" s="3"/>
      <c r="Y52" s="3"/>
      <c r="Z52" s="3"/>
    </row>
    <row r="53" spans="1:26" ht="12.75" customHeight="1" x14ac:dyDescent="0.25">
      <c r="A53" s="3"/>
      <c r="B53" s="185">
        <f t="shared" si="1"/>
        <v>41</v>
      </c>
      <c r="C53" s="775"/>
      <c r="D53" s="33"/>
      <c r="E53" s="224">
        <f>IF(Results!L56&lt;=0,0,C53/Results!L56)</f>
        <v>0</v>
      </c>
      <c r="F53" s="225">
        <f t="shared" si="2"/>
        <v>0</v>
      </c>
      <c r="G53" s="227"/>
      <c r="H53" s="3"/>
      <c r="I53" s="3"/>
      <c r="J53" s="771">
        <v>208</v>
      </c>
      <c r="K53" s="3"/>
      <c r="L53" s="3"/>
      <c r="M53" s="3"/>
      <c r="N53" s="3"/>
      <c r="O53" s="3"/>
      <c r="P53" s="3"/>
      <c r="Q53" s="3"/>
      <c r="R53" s="3"/>
      <c r="S53" s="3"/>
      <c r="T53" s="3"/>
      <c r="U53" s="3"/>
      <c r="V53" s="3"/>
      <c r="W53" s="3"/>
      <c r="X53" s="3"/>
      <c r="Y53" s="3"/>
      <c r="Z53" s="3"/>
    </row>
    <row r="54" spans="1:26" ht="12.75" customHeight="1" x14ac:dyDescent="0.25">
      <c r="A54" s="3"/>
      <c r="B54" s="185">
        <f t="shared" si="1"/>
        <v>42</v>
      </c>
      <c r="C54" s="775"/>
      <c r="D54" s="33"/>
      <c r="E54" s="224">
        <f>IF(Results!L57&lt;=0,0,C54/Results!L57)</f>
        <v>0</v>
      </c>
      <c r="F54" s="225">
        <f t="shared" si="2"/>
        <v>0</v>
      </c>
      <c r="G54" s="227"/>
      <c r="H54" s="3"/>
      <c r="I54" s="3"/>
      <c r="J54" s="771">
        <v>208</v>
      </c>
      <c r="K54" s="3"/>
      <c r="L54" s="3"/>
      <c r="M54" s="3"/>
      <c r="N54" s="3"/>
      <c r="O54" s="3"/>
      <c r="P54" s="3"/>
      <c r="Q54" s="3"/>
      <c r="R54" s="3"/>
      <c r="S54" s="3"/>
      <c r="T54" s="3"/>
      <c r="U54" s="3"/>
      <c r="V54" s="3"/>
      <c r="W54" s="3"/>
      <c r="X54" s="3"/>
      <c r="Y54" s="3"/>
      <c r="Z54" s="3"/>
    </row>
    <row r="55" spans="1:26" ht="12.75" customHeight="1" x14ac:dyDescent="0.25">
      <c r="A55" s="3"/>
      <c r="B55" s="185">
        <f t="shared" si="1"/>
        <v>43</v>
      </c>
      <c r="C55" s="775"/>
      <c r="D55" s="33"/>
      <c r="E55" s="224">
        <f>IF(Results!L58&lt;=0,0,C55/Results!L58)</f>
        <v>0</v>
      </c>
      <c r="F55" s="225">
        <f t="shared" si="2"/>
        <v>0</v>
      </c>
      <c r="G55" s="227"/>
      <c r="H55" s="3"/>
      <c r="I55" s="3"/>
      <c r="J55" s="771">
        <v>208</v>
      </c>
      <c r="K55" s="3"/>
      <c r="L55" s="3"/>
      <c r="M55" s="3"/>
      <c r="N55" s="3"/>
      <c r="O55" s="3"/>
      <c r="P55" s="3"/>
      <c r="Q55" s="3"/>
      <c r="R55" s="3"/>
      <c r="S55" s="3"/>
      <c r="T55" s="3"/>
      <c r="U55" s="3"/>
      <c r="V55" s="3"/>
      <c r="W55" s="3"/>
      <c r="X55" s="3"/>
      <c r="Y55" s="3"/>
      <c r="Z55" s="3"/>
    </row>
    <row r="56" spans="1:26" ht="12.75" customHeight="1" x14ac:dyDescent="0.25">
      <c r="A56" s="3"/>
      <c r="B56" s="185">
        <f t="shared" si="1"/>
        <v>44</v>
      </c>
      <c r="C56" s="775"/>
      <c r="D56" s="33"/>
      <c r="E56" s="224">
        <f>IF(Results!L59&lt;=0,0,C56/Results!L59)</f>
        <v>0</v>
      </c>
      <c r="F56" s="225">
        <f t="shared" si="2"/>
        <v>0</v>
      </c>
      <c r="G56" s="227"/>
      <c r="H56" s="3"/>
      <c r="I56" s="3"/>
      <c r="J56" s="3"/>
      <c r="K56" s="3"/>
      <c r="L56" s="3"/>
      <c r="M56" s="3"/>
      <c r="N56" s="3"/>
      <c r="O56" s="3"/>
      <c r="P56" s="3"/>
      <c r="Q56" s="3"/>
      <c r="R56" s="3"/>
      <c r="S56" s="3"/>
      <c r="T56" s="3"/>
      <c r="U56" s="3"/>
      <c r="V56" s="3"/>
      <c r="W56" s="3"/>
      <c r="X56" s="3"/>
      <c r="Y56" s="3"/>
      <c r="Z56" s="3"/>
    </row>
    <row r="57" spans="1:26" ht="12.75" customHeight="1" x14ac:dyDescent="0.25">
      <c r="A57" s="3"/>
      <c r="B57" s="185">
        <f t="shared" si="1"/>
        <v>45</v>
      </c>
      <c r="C57" s="775"/>
      <c r="D57" s="33"/>
      <c r="E57" s="224">
        <f>IF(Results!L60&lt;=0,0,C57/Results!L60)</f>
        <v>0</v>
      </c>
      <c r="F57" s="225">
        <f t="shared" si="2"/>
        <v>0</v>
      </c>
      <c r="G57" s="227"/>
      <c r="H57" s="3"/>
      <c r="I57" s="3"/>
      <c r="J57" s="3"/>
      <c r="K57" s="3"/>
      <c r="L57" s="3"/>
      <c r="M57" s="3"/>
      <c r="N57" s="3"/>
      <c r="O57" s="3"/>
      <c r="P57" s="3"/>
      <c r="Q57" s="3"/>
      <c r="R57" s="3"/>
      <c r="S57" s="3"/>
      <c r="T57" s="3"/>
      <c r="U57" s="3"/>
      <c r="V57" s="3"/>
      <c r="W57" s="3"/>
      <c r="X57" s="3"/>
      <c r="Y57" s="3"/>
      <c r="Z57" s="3"/>
    </row>
    <row r="58" spans="1:26" ht="12.75" customHeight="1" x14ac:dyDescent="0.25">
      <c r="A58" s="3"/>
      <c r="B58" s="185">
        <f t="shared" si="1"/>
        <v>46</v>
      </c>
      <c r="C58" s="775"/>
      <c r="D58" s="33"/>
      <c r="E58" s="224">
        <f>IF(Results!L61&lt;=0,0,C58/Results!L61)</f>
        <v>0</v>
      </c>
      <c r="F58" s="225">
        <f t="shared" si="2"/>
        <v>0</v>
      </c>
      <c r="G58" s="227"/>
      <c r="H58" s="3"/>
      <c r="I58" s="3"/>
      <c r="J58" s="3"/>
      <c r="K58" s="3"/>
      <c r="L58" s="3"/>
      <c r="M58" s="3"/>
      <c r="N58" s="3"/>
      <c r="O58" s="3"/>
      <c r="P58" s="3"/>
      <c r="Q58" s="3"/>
      <c r="R58" s="3"/>
      <c r="S58" s="3"/>
      <c r="T58" s="3"/>
      <c r="U58" s="3"/>
      <c r="V58" s="3"/>
      <c r="W58" s="3"/>
      <c r="X58" s="3"/>
      <c r="Y58" s="3"/>
      <c r="Z58" s="3"/>
    </row>
    <row r="59" spans="1:26" ht="12.75" customHeight="1" x14ac:dyDescent="0.25">
      <c r="A59" s="3"/>
      <c r="B59" s="185">
        <f t="shared" si="1"/>
        <v>47</v>
      </c>
      <c r="C59" s="775"/>
      <c r="D59" s="33"/>
      <c r="E59" s="224">
        <f>IF(Results!L62&lt;=0,0,C59/Results!L62)</f>
        <v>0</v>
      </c>
      <c r="F59" s="225">
        <f t="shared" si="2"/>
        <v>0</v>
      </c>
      <c r="G59" s="227"/>
      <c r="H59" s="3"/>
      <c r="I59" s="3"/>
      <c r="J59" s="3"/>
      <c r="K59" s="3"/>
      <c r="L59" s="3"/>
      <c r="M59" s="3"/>
      <c r="N59" s="3"/>
      <c r="O59" s="3"/>
      <c r="P59" s="3"/>
      <c r="Q59" s="3"/>
      <c r="R59" s="3"/>
      <c r="S59" s="3"/>
      <c r="T59" s="3"/>
      <c r="U59" s="3"/>
      <c r="V59" s="3"/>
      <c r="W59" s="3"/>
      <c r="X59" s="3"/>
      <c r="Y59" s="3"/>
      <c r="Z59" s="3"/>
    </row>
    <row r="60" spans="1:26" ht="12.75" customHeight="1" x14ac:dyDescent="0.25">
      <c r="A60" s="3"/>
      <c r="B60" s="185">
        <f t="shared" si="1"/>
        <v>48</v>
      </c>
      <c r="C60" s="775"/>
      <c r="D60" s="33"/>
      <c r="E60" s="224">
        <f>IF(Results!L63&lt;=0,0,C60/Results!L63)</f>
        <v>0</v>
      </c>
      <c r="F60" s="225">
        <f t="shared" si="2"/>
        <v>0</v>
      </c>
      <c r="G60" s="227"/>
      <c r="H60" s="3"/>
      <c r="I60" s="3"/>
      <c r="J60" s="3"/>
      <c r="K60" s="3"/>
      <c r="L60" s="3"/>
      <c r="M60" s="3"/>
      <c r="N60" s="3"/>
      <c r="O60" s="3"/>
      <c r="P60" s="3"/>
      <c r="Q60" s="3"/>
      <c r="R60" s="3"/>
      <c r="S60" s="3"/>
      <c r="T60" s="3"/>
      <c r="U60" s="3"/>
      <c r="V60" s="3"/>
      <c r="W60" s="3"/>
      <c r="X60" s="3"/>
      <c r="Y60" s="3"/>
      <c r="Z60" s="3"/>
    </row>
    <row r="61" spans="1:26" ht="12.75" customHeight="1" x14ac:dyDescent="0.25">
      <c r="A61" s="3"/>
      <c r="B61" s="185">
        <f t="shared" si="1"/>
        <v>49</v>
      </c>
      <c r="C61" s="775"/>
      <c r="D61" s="33"/>
      <c r="E61" s="224">
        <f>IF(Results!L64&lt;=0,0,C61/Results!L64)</f>
        <v>0</v>
      </c>
      <c r="F61" s="225">
        <f t="shared" si="2"/>
        <v>0</v>
      </c>
      <c r="G61" s="227"/>
      <c r="H61" s="3"/>
      <c r="I61" s="3"/>
      <c r="J61" s="3"/>
      <c r="K61" s="3"/>
      <c r="L61" s="3"/>
      <c r="M61" s="3"/>
      <c r="N61" s="3"/>
      <c r="O61" s="3"/>
      <c r="P61" s="3"/>
      <c r="Q61" s="3"/>
      <c r="R61" s="3"/>
      <c r="S61" s="3"/>
      <c r="T61" s="3"/>
      <c r="U61" s="3"/>
      <c r="V61" s="3"/>
      <c r="W61" s="3"/>
      <c r="X61" s="3"/>
      <c r="Y61" s="3"/>
      <c r="Z61" s="3"/>
    </row>
    <row r="62" spans="1:26" ht="12.75" customHeight="1" x14ac:dyDescent="0.25">
      <c r="A62" s="3"/>
      <c r="B62" s="185">
        <f t="shared" si="1"/>
        <v>50</v>
      </c>
      <c r="C62" s="775"/>
      <c r="D62" s="33"/>
      <c r="E62" s="224">
        <f>IF(Results!L65&lt;=0,0,C62/Results!L65)</f>
        <v>0</v>
      </c>
      <c r="F62" s="225">
        <f t="shared" si="2"/>
        <v>0</v>
      </c>
      <c r="G62" s="227"/>
      <c r="H62" s="3"/>
      <c r="I62" s="3"/>
      <c r="J62" s="3"/>
      <c r="K62" s="3"/>
      <c r="L62" s="3"/>
      <c r="M62" s="3"/>
      <c r="N62" s="3"/>
      <c r="O62" s="3"/>
      <c r="P62" s="3"/>
      <c r="Q62" s="3"/>
      <c r="R62" s="3"/>
      <c r="S62" s="3"/>
      <c r="T62" s="3"/>
      <c r="U62" s="3"/>
      <c r="V62" s="3"/>
      <c r="W62" s="3"/>
      <c r="X62" s="3"/>
      <c r="Y62" s="3"/>
      <c r="Z62" s="3"/>
    </row>
    <row r="63" spans="1:26" ht="12.75" customHeight="1" x14ac:dyDescent="0.25">
      <c r="A63" s="3"/>
      <c r="B63" s="185">
        <f t="shared" si="1"/>
        <v>51</v>
      </c>
      <c r="C63" s="775"/>
      <c r="D63" s="33"/>
      <c r="E63" s="224">
        <f>IF(Results!L66&lt;=0,0,C63/Results!L66)</f>
        <v>0</v>
      </c>
      <c r="F63" s="225">
        <f t="shared" si="2"/>
        <v>0</v>
      </c>
      <c r="G63" s="227"/>
      <c r="H63" s="3"/>
      <c r="I63" s="3"/>
      <c r="J63" s="3"/>
      <c r="K63" s="3"/>
      <c r="L63" s="3"/>
      <c r="M63" s="3"/>
      <c r="N63" s="3"/>
      <c r="O63" s="3"/>
      <c r="P63" s="3"/>
      <c r="Q63" s="3"/>
      <c r="R63" s="3"/>
      <c r="S63" s="3"/>
      <c r="T63" s="3"/>
      <c r="U63" s="3"/>
      <c r="V63" s="3"/>
      <c r="W63" s="3"/>
      <c r="X63" s="3"/>
      <c r="Y63" s="3"/>
      <c r="Z63" s="3"/>
    </row>
    <row r="64" spans="1:26" ht="12.75" customHeight="1" x14ac:dyDescent="0.25">
      <c r="A64" s="3"/>
      <c r="B64" s="185">
        <f t="shared" si="1"/>
        <v>52</v>
      </c>
      <c r="C64" s="775"/>
      <c r="D64" s="33"/>
      <c r="E64" s="224">
        <f>IF(Results!L67&lt;=0,0,C64/Results!L67)</f>
        <v>0</v>
      </c>
      <c r="F64" s="225">
        <f t="shared" si="2"/>
        <v>0</v>
      </c>
      <c r="G64" s="227"/>
      <c r="H64" s="3"/>
      <c r="I64" s="3"/>
      <c r="J64" s="3"/>
      <c r="K64" s="3"/>
      <c r="L64" s="3"/>
      <c r="M64" s="3"/>
      <c r="N64" s="3"/>
      <c r="O64" s="3"/>
      <c r="P64" s="3"/>
      <c r="Q64" s="3"/>
      <c r="R64" s="3"/>
      <c r="S64" s="3"/>
      <c r="T64" s="3"/>
      <c r="U64" s="3"/>
      <c r="V64" s="3"/>
      <c r="W64" s="3"/>
      <c r="X64" s="3"/>
      <c r="Y64" s="3"/>
      <c r="Z64" s="3"/>
    </row>
    <row r="65" spans="1:26" ht="12.75" customHeight="1" x14ac:dyDescent="0.25">
      <c r="A65" s="3"/>
      <c r="B65" s="185">
        <f t="shared" si="1"/>
        <v>53</v>
      </c>
      <c r="C65" s="775"/>
      <c r="D65" s="33"/>
      <c r="E65" s="224">
        <f>IF(Results!L68&lt;=0,0,C65/Results!L68)</f>
        <v>0</v>
      </c>
      <c r="F65" s="225">
        <f t="shared" si="2"/>
        <v>0</v>
      </c>
      <c r="G65" s="227"/>
      <c r="H65" s="3"/>
      <c r="I65" s="3"/>
      <c r="J65" s="3"/>
      <c r="K65" s="3"/>
      <c r="L65" s="3"/>
      <c r="M65" s="3"/>
      <c r="N65" s="3"/>
      <c r="O65" s="3"/>
      <c r="P65" s="3"/>
      <c r="Q65" s="3"/>
      <c r="R65" s="3"/>
      <c r="S65" s="3"/>
      <c r="T65" s="3"/>
      <c r="U65" s="3"/>
      <c r="V65" s="3"/>
      <c r="W65" s="3"/>
      <c r="X65" s="3"/>
      <c r="Y65" s="3"/>
      <c r="Z65" s="3"/>
    </row>
    <row r="66" spans="1:26" ht="12.75" customHeight="1" x14ac:dyDescent="0.25">
      <c r="A66" s="3"/>
      <c r="B66" s="185">
        <f t="shared" si="1"/>
        <v>54</v>
      </c>
      <c r="C66" s="775"/>
      <c r="D66" s="33"/>
      <c r="E66" s="224">
        <f>IF(Results!L69&lt;=0,0,C66/Results!L69)</f>
        <v>0</v>
      </c>
      <c r="F66" s="225">
        <f t="shared" si="2"/>
        <v>0</v>
      </c>
      <c r="G66" s="227"/>
      <c r="H66" s="3"/>
      <c r="I66" s="3"/>
      <c r="J66" s="3"/>
      <c r="K66" s="3"/>
      <c r="L66" s="3"/>
      <c r="M66" s="3"/>
      <c r="N66" s="3"/>
      <c r="O66" s="3"/>
      <c r="P66" s="3"/>
      <c r="Q66" s="3"/>
      <c r="R66" s="3"/>
      <c r="S66" s="3"/>
      <c r="T66" s="3"/>
      <c r="U66" s="3"/>
      <c r="V66" s="3"/>
      <c r="W66" s="3"/>
      <c r="X66" s="3"/>
      <c r="Y66" s="3"/>
      <c r="Z66" s="3"/>
    </row>
    <row r="67" spans="1:26" ht="12.75" customHeight="1" x14ac:dyDescent="0.25">
      <c r="A67" s="3"/>
      <c r="B67" s="185">
        <f t="shared" si="1"/>
        <v>55</v>
      </c>
      <c r="C67" s="775"/>
      <c r="D67" s="33"/>
      <c r="E67" s="224">
        <f>IF(Results!L70&lt;=0,0,C67/Results!L70)</f>
        <v>0</v>
      </c>
      <c r="F67" s="225">
        <f t="shared" si="2"/>
        <v>0</v>
      </c>
      <c r="G67" s="227"/>
      <c r="H67" s="3"/>
      <c r="I67" s="3"/>
      <c r="J67" s="3"/>
      <c r="K67" s="3"/>
      <c r="L67" s="3"/>
      <c r="M67" s="3"/>
      <c r="N67" s="3"/>
      <c r="O67" s="3"/>
      <c r="P67" s="3"/>
      <c r="Q67" s="3"/>
      <c r="R67" s="3"/>
      <c r="S67" s="3"/>
      <c r="T67" s="3"/>
      <c r="U67" s="3"/>
      <c r="V67" s="3"/>
      <c r="W67" s="3"/>
      <c r="X67" s="3"/>
      <c r="Y67" s="3"/>
      <c r="Z67" s="3"/>
    </row>
    <row r="68" spans="1:26" ht="12.75" customHeight="1" x14ac:dyDescent="0.25">
      <c r="A68" s="3"/>
      <c r="B68" s="185">
        <f t="shared" si="1"/>
        <v>56</v>
      </c>
      <c r="C68" s="775"/>
      <c r="D68" s="33"/>
      <c r="E68" s="224">
        <f>IF(Results!L71&lt;=0,0,C68/Results!L71)</f>
        <v>0</v>
      </c>
      <c r="F68" s="225">
        <f t="shared" si="2"/>
        <v>0</v>
      </c>
      <c r="G68" s="227"/>
      <c r="H68" s="3"/>
      <c r="I68" s="3"/>
      <c r="J68" s="3"/>
      <c r="K68" s="3"/>
      <c r="L68" s="3"/>
      <c r="M68" s="3"/>
      <c r="N68" s="3"/>
      <c r="O68" s="3"/>
      <c r="P68" s="3"/>
      <c r="Q68" s="3"/>
      <c r="R68" s="3"/>
      <c r="S68" s="3"/>
      <c r="T68" s="3"/>
      <c r="U68" s="3"/>
      <c r="V68" s="3"/>
      <c r="W68" s="3"/>
      <c r="X68" s="3"/>
      <c r="Y68" s="3"/>
      <c r="Z68" s="3"/>
    </row>
    <row r="69" spans="1:26" ht="12.75" customHeight="1" x14ac:dyDescent="0.25">
      <c r="A69" s="3"/>
      <c r="B69" s="185">
        <f t="shared" si="1"/>
        <v>57</v>
      </c>
      <c r="C69" s="775"/>
      <c r="D69" s="33"/>
      <c r="E69" s="224">
        <f>IF(Results!L72&lt;=0,0,C69/Results!L72)</f>
        <v>0</v>
      </c>
      <c r="F69" s="225">
        <f t="shared" si="2"/>
        <v>0</v>
      </c>
      <c r="G69" s="227"/>
      <c r="H69" s="3"/>
      <c r="I69" s="3"/>
      <c r="J69" s="3"/>
      <c r="K69" s="3"/>
      <c r="L69" s="3"/>
      <c r="M69" s="3"/>
      <c r="N69" s="3"/>
      <c r="O69" s="3"/>
      <c r="P69" s="3"/>
      <c r="Q69" s="3"/>
      <c r="R69" s="3"/>
      <c r="S69" s="3"/>
      <c r="T69" s="3"/>
      <c r="U69" s="3"/>
      <c r="V69" s="3"/>
      <c r="W69" s="3"/>
      <c r="X69" s="3"/>
      <c r="Y69" s="3"/>
      <c r="Z69" s="3"/>
    </row>
    <row r="70" spans="1:26" ht="12.75" customHeight="1" x14ac:dyDescent="0.25">
      <c r="A70" s="3"/>
      <c r="B70" s="185">
        <f t="shared" si="1"/>
        <v>58</v>
      </c>
      <c r="C70" s="775"/>
      <c r="D70" s="33"/>
      <c r="E70" s="224">
        <f>IF(Results!L73&lt;=0,0,C70/Results!L73)</f>
        <v>0</v>
      </c>
      <c r="F70" s="225">
        <f t="shared" si="2"/>
        <v>0</v>
      </c>
      <c r="G70" s="227"/>
      <c r="H70" s="3"/>
      <c r="I70" s="3"/>
      <c r="J70" s="3"/>
      <c r="K70" s="3"/>
      <c r="L70" s="3"/>
      <c r="M70" s="3"/>
      <c r="N70" s="3"/>
      <c r="O70" s="3"/>
      <c r="P70" s="3"/>
      <c r="Q70" s="3"/>
      <c r="R70" s="3"/>
      <c r="S70" s="3"/>
      <c r="T70" s="3"/>
      <c r="U70" s="3"/>
      <c r="V70" s="3"/>
      <c r="W70" s="3"/>
      <c r="X70" s="3"/>
      <c r="Y70" s="3"/>
      <c r="Z70" s="3"/>
    </row>
    <row r="71" spans="1:26" ht="12.75" customHeight="1" x14ac:dyDescent="0.25">
      <c r="A71" s="3"/>
      <c r="B71" s="185">
        <f t="shared" si="1"/>
        <v>59</v>
      </c>
      <c r="C71" s="775"/>
      <c r="D71" s="33"/>
      <c r="E71" s="224">
        <f>IF(Results!L74&lt;=0,0,C71/Results!L74)</f>
        <v>0</v>
      </c>
      <c r="F71" s="225">
        <f t="shared" si="2"/>
        <v>0</v>
      </c>
      <c r="G71" s="227"/>
      <c r="H71" s="3"/>
      <c r="I71" s="3"/>
      <c r="J71" s="3"/>
      <c r="K71" s="3"/>
      <c r="L71" s="3"/>
      <c r="M71" s="3"/>
      <c r="N71" s="3"/>
      <c r="O71" s="3"/>
      <c r="P71" s="3"/>
      <c r="Q71" s="3"/>
      <c r="R71" s="3"/>
      <c r="S71" s="3"/>
      <c r="T71" s="3"/>
      <c r="U71" s="3"/>
      <c r="V71" s="3"/>
      <c r="W71" s="3"/>
      <c r="X71" s="3"/>
      <c r="Y71" s="3"/>
      <c r="Z71" s="3"/>
    </row>
    <row r="72" spans="1:26" ht="12.75" customHeight="1" x14ac:dyDescent="0.25">
      <c r="A72" s="3"/>
      <c r="B72" s="185">
        <f t="shared" si="1"/>
        <v>60</v>
      </c>
      <c r="C72" s="775"/>
      <c r="D72" s="33"/>
      <c r="E72" s="224">
        <f>IF(Results!L75&lt;=0,0,C72/Results!L75)</f>
        <v>0</v>
      </c>
      <c r="F72" s="225">
        <f t="shared" si="2"/>
        <v>0</v>
      </c>
      <c r="G72" s="227"/>
      <c r="H72" s="3"/>
      <c r="I72" s="3"/>
      <c r="J72" s="3"/>
      <c r="K72" s="3"/>
      <c r="L72" s="3"/>
      <c r="M72" s="3"/>
      <c r="N72" s="3"/>
      <c r="O72" s="3"/>
      <c r="P72" s="3"/>
      <c r="Q72" s="3"/>
      <c r="R72" s="3"/>
      <c r="S72" s="3"/>
      <c r="T72" s="3"/>
      <c r="U72" s="3"/>
      <c r="V72" s="3"/>
      <c r="W72" s="3"/>
      <c r="X72" s="3"/>
      <c r="Y72" s="3"/>
      <c r="Z72" s="3"/>
    </row>
    <row r="73" spans="1:26" ht="12.75" customHeight="1" x14ac:dyDescent="0.25">
      <c r="A73" s="3"/>
      <c r="B73" s="185">
        <f t="shared" si="1"/>
        <v>61</v>
      </c>
      <c r="C73" s="775"/>
      <c r="D73" s="33"/>
      <c r="E73" s="224">
        <f>IF(Results!L76&lt;=0,0,C73/Results!L76)</f>
        <v>0</v>
      </c>
      <c r="F73" s="225">
        <f t="shared" si="2"/>
        <v>0</v>
      </c>
      <c r="G73" s="227"/>
      <c r="H73" s="3"/>
      <c r="I73" s="3"/>
      <c r="J73" s="3"/>
      <c r="K73" s="3"/>
      <c r="L73" s="3"/>
      <c r="M73" s="3"/>
      <c r="N73" s="3"/>
      <c r="O73" s="3"/>
      <c r="P73" s="3"/>
      <c r="Q73" s="3"/>
      <c r="R73" s="3"/>
      <c r="S73" s="3"/>
      <c r="T73" s="3"/>
      <c r="U73" s="3"/>
      <c r="V73" s="3"/>
      <c r="W73" s="3"/>
      <c r="X73" s="3"/>
      <c r="Y73" s="3"/>
      <c r="Z73" s="3"/>
    </row>
    <row r="74" spans="1:26" ht="12.75" customHeight="1" x14ac:dyDescent="0.25">
      <c r="A74" s="3"/>
      <c r="B74" s="185">
        <f t="shared" si="1"/>
        <v>62</v>
      </c>
      <c r="C74" s="775"/>
      <c r="D74" s="33"/>
      <c r="E74" s="224">
        <f>IF(Results!L77&lt;=0,0,C74/Results!L77)</f>
        <v>0</v>
      </c>
      <c r="F74" s="225">
        <f t="shared" si="2"/>
        <v>0</v>
      </c>
      <c r="G74" s="227"/>
      <c r="H74" s="3"/>
      <c r="I74" s="3"/>
      <c r="J74" s="3"/>
      <c r="K74" s="3"/>
      <c r="L74" s="3"/>
      <c r="M74" s="3"/>
      <c r="N74" s="3"/>
      <c r="O74" s="3"/>
      <c r="P74" s="3"/>
      <c r="Q74" s="3"/>
      <c r="R74" s="3"/>
      <c r="S74" s="3"/>
      <c r="T74" s="3"/>
      <c r="U74" s="3"/>
      <c r="V74" s="3"/>
      <c r="W74" s="3"/>
      <c r="X74" s="3"/>
      <c r="Y74" s="3"/>
      <c r="Z74" s="3"/>
    </row>
    <row r="75" spans="1:26" ht="12.75" customHeight="1" x14ac:dyDescent="0.25">
      <c r="A75" s="3"/>
      <c r="B75" s="185">
        <f t="shared" si="1"/>
        <v>63</v>
      </c>
      <c r="C75" s="775"/>
      <c r="D75" s="33"/>
      <c r="E75" s="224">
        <f>IF(Results!L78&lt;=0,0,C75/Results!L78)</f>
        <v>0</v>
      </c>
      <c r="F75" s="225">
        <f t="shared" si="2"/>
        <v>0</v>
      </c>
      <c r="G75" s="227"/>
      <c r="H75" s="3"/>
      <c r="I75" s="3"/>
      <c r="J75" s="3"/>
      <c r="K75" s="3"/>
      <c r="L75" s="3"/>
      <c r="M75" s="3"/>
      <c r="N75" s="3"/>
      <c r="O75" s="3"/>
      <c r="P75" s="3"/>
      <c r="Q75" s="3"/>
      <c r="R75" s="3"/>
      <c r="S75" s="3"/>
      <c r="T75" s="3"/>
      <c r="U75" s="3"/>
      <c r="V75" s="3"/>
      <c r="W75" s="3"/>
      <c r="X75" s="3"/>
      <c r="Y75" s="3"/>
      <c r="Z75" s="3"/>
    </row>
    <row r="76" spans="1:26" ht="12.75" customHeight="1" x14ac:dyDescent="0.25">
      <c r="A76" s="3"/>
      <c r="B76" s="185">
        <f t="shared" si="1"/>
        <v>64</v>
      </c>
      <c r="C76" s="775"/>
      <c r="D76" s="33"/>
      <c r="E76" s="224">
        <f>IF(Results!L79&lt;=0,0,C76/Results!L79)</f>
        <v>0</v>
      </c>
      <c r="F76" s="225">
        <f t="shared" ref="F76:F92" si="3">ox</f>
        <v>0</v>
      </c>
      <c r="G76" s="227"/>
      <c r="H76" s="3"/>
      <c r="I76" s="3"/>
      <c r="J76" s="3"/>
      <c r="K76" s="3"/>
      <c r="L76" s="3"/>
      <c r="M76" s="3"/>
      <c r="N76" s="3"/>
      <c r="O76" s="3"/>
      <c r="P76" s="3"/>
      <c r="Q76" s="3"/>
      <c r="R76" s="3"/>
      <c r="S76" s="3"/>
      <c r="T76" s="3"/>
      <c r="U76" s="3"/>
      <c r="V76" s="3"/>
      <c r="W76" s="3"/>
      <c r="X76" s="3"/>
      <c r="Y76" s="3"/>
      <c r="Z76" s="3"/>
    </row>
    <row r="77" spans="1:26" ht="12.75" customHeight="1" x14ac:dyDescent="0.25">
      <c r="A77" s="3"/>
      <c r="B77" s="185">
        <f t="shared" si="1"/>
        <v>65</v>
      </c>
      <c r="C77" s="775"/>
      <c r="D77" s="33"/>
      <c r="E77" s="224">
        <f>IF(Results!L80&lt;=0,0,C77/Results!L80)</f>
        <v>0</v>
      </c>
      <c r="F77" s="225">
        <f t="shared" si="3"/>
        <v>0</v>
      </c>
      <c r="G77" s="227"/>
      <c r="H77" s="3"/>
      <c r="I77" s="3"/>
      <c r="J77" s="3"/>
      <c r="K77" s="3"/>
      <c r="L77" s="3"/>
      <c r="M77" s="3"/>
      <c r="N77" s="3"/>
      <c r="O77" s="3"/>
      <c r="P77" s="3"/>
      <c r="Q77" s="3"/>
      <c r="R77" s="3"/>
      <c r="S77" s="3"/>
      <c r="T77" s="3"/>
      <c r="U77" s="3"/>
      <c r="V77" s="3"/>
      <c r="W77" s="3"/>
      <c r="X77" s="3"/>
      <c r="Y77" s="3"/>
      <c r="Z77" s="3"/>
    </row>
    <row r="78" spans="1:26" ht="12.75" customHeight="1" x14ac:dyDescent="0.25">
      <c r="A78" s="3"/>
      <c r="B78" s="185">
        <f t="shared" si="1"/>
        <v>66</v>
      </c>
      <c r="C78" s="775"/>
      <c r="D78" s="33"/>
      <c r="E78" s="224">
        <f>IF(Results!L81&lt;=0,0,C78/Results!L81)</f>
        <v>0</v>
      </c>
      <c r="F78" s="225">
        <f t="shared" si="3"/>
        <v>0</v>
      </c>
      <c r="G78" s="227"/>
      <c r="H78" s="3"/>
      <c r="I78" s="3"/>
      <c r="J78" s="3"/>
      <c r="K78" s="3"/>
      <c r="L78" s="3"/>
      <c r="M78" s="3"/>
      <c r="N78" s="3"/>
      <c r="O78" s="3"/>
      <c r="P78" s="3"/>
      <c r="Q78" s="3"/>
      <c r="R78" s="3"/>
      <c r="S78" s="3"/>
      <c r="T78" s="3"/>
      <c r="U78" s="3"/>
      <c r="V78" s="3"/>
      <c r="W78" s="3"/>
      <c r="X78" s="3"/>
      <c r="Y78" s="3"/>
      <c r="Z78" s="3"/>
    </row>
    <row r="79" spans="1:26" ht="12.75" customHeight="1" x14ac:dyDescent="0.25">
      <c r="A79" s="3"/>
      <c r="B79" s="185">
        <f t="shared" si="1"/>
        <v>67</v>
      </c>
      <c r="C79" s="775"/>
      <c r="D79" s="33"/>
      <c r="E79" s="224">
        <f>IF(Results!L82&lt;=0,0,C79/Results!L82)</f>
        <v>0</v>
      </c>
      <c r="F79" s="225">
        <f t="shared" si="3"/>
        <v>0</v>
      </c>
      <c r="G79" s="227"/>
      <c r="H79" s="3"/>
      <c r="I79" s="3"/>
      <c r="J79" s="3"/>
      <c r="K79" s="3"/>
      <c r="L79" s="3"/>
      <c r="M79" s="3"/>
      <c r="N79" s="3"/>
      <c r="O79" s="3"/>
      <c r="P79" s="3"/>
      <c r="Q79" s="3"/>
      <c r="R79" s="3"/>
      <c r="S79" s="3"/>
      <c r="T79" s="3"/>
      <c r="U79" s="3"/>
      <c r="V79" s="3"/>
      <c r="W79" s="3"/>
      <c r="X79" s="3"/>
      <c r="Y79" s="3"/>
      <c r="Z79" s="3"/>
    </row>
    <row r="80" spans="1:26" ht="12.75" customHeight="1" x14ac:dyDescent="0.25">
      <c r="A80" s="3"/>
      <c r="B80" s="185">
        <f t="shared" si="1"/>
        <v>68</v>
      </c>
      <c r="C80" s="223"/>
      <c r="D80" s="33"/>
      <c r="E80" s="224">
        <f>IF(Results!L83&lt;=0,0,C80/Results!L83)</f>
        <v>0</v>
      </c>
      <c r="F80" s="225">
        <f t="shared" si="3"/>
        <v>0</v>
      </c>
      <c r="G80" s="227"/>
      <c r="H80" s="3"/>
      <c r="I80" s="3"/>
      <c r="J80" s="3"/>
      <c r="K80" s="3"/>
      <c r="L80" s="3"/>
      <c r="M80" s="3"/>
      <c r="N80" s="3"/>
      <c r="O80" s="3"/>
      <c r="P80" s="3"/>
      <c r="Q80" s="3"/>
      <c r="R80" s="3"/>
      <c r="S80" s="3"/>
      <c r="T80" s="3"/>
      <c r="U80" s="3"/>
      <c r="V80" s="3"/>
      <c r="W80" s="3"/>
      <c r="X80" s="3"/>
      <c r="Y80" s="3"/>
      <c r="Z80" s="3"/>
    </row>
    <row r="81" spans="1:26" ht="12.75" customHeight="1" x14ac:dyDescent="0.25">
      <c r="A81" s="3"/>
      <c r="B81" s="185">
        <f t="shared" si="1"/>
        <v>69</v>
      </c>
      <c r="C81" s="223"/>
      <c r="D81" s="33"/>
      <c r="E81" s="224">
        <f>IF(Results!L84&lt;=0,0,C81/Results!L84)</f>
        <v>0</v>
      </c>
      <c r="F81" s="225">
        <f t="shared" si="3"/>
        <v>0</v>
      </c>
      <c r="G81" s="227"/>
      <c r="H81" s="3"/>
      <c r="I81" s="3"/>
      <c r="J81" s="3"/>
      <c r="K81" s="3"/>
      <c r="L81" s="3"/>
      <c r="M81" s="3"/>
      <c r="N81" s="3"/>
      <c r="O81" s="3"/>
      <c r="P81" s="3"/>
      <c r="Q81" s="3"/>
      <c r="R81" s="3"/>
      <c r="S81" s="3"/>
      <c r="T81" s="3"/>
      <c r="U81" s="3"/>
      <c r="V81" s="3"/>
      <c r="W81" s="3"/>
      <c r="X81" s="3"/>
      <c r="Y81" s="3"/>
      <c r="Z81" s="3"/>
    </row>
    <row r="82" spans="1:26" ht="12.75" customHeight="1" x14ac:dyDescent="0.25">
      <c r="A82" s="3"/>
      <c r="B82" s="185">
        <f t="shared" si="1"/>
        <v>70</v>
      </c>
      <c r="C82" s="223"/>
      <c r="D82" s="33"/>
      <c r="E82" s="224">
        <f>IF(Results!L85&lt;=0,0,C82/Results!L85)</f>
        <v>0</v>
      </c>
      <c r="F82" s="225">
        <f t="shared" si="3"/>
        <v>0</v>
      </c>
      <c r="G82" s="227"/>
      <c r="H82" s="3"/>
      <c r="I82" s="3"/>
      <c r="J82" s="3"/>
      <c r="K82" s="3"/>
      <c r="L82" s="3"/>
      <c r="M82" s="3"/>
      <c r="N82" s="3"/>
      <c r="O82" s="3"/>
      <c r="P82" s="3"/>
      <c r="Q82" s="3"/>
      <c r="R82" s="3"/>
      <c r="S82" s="3"/>
      <c r="T82" s="3"/>
      <c r="U82" s="3"/>
      <c r="V82" s="3"/>
      <c r="W82" s="3"/>
      <c r="X82" s="3"/>
      <c r="Y82" s="3"/>
      <c r="Z82" s="3"/>
    </row>
    <row r="83" spans="1:26" ht="12.75" customHeight="1" x14ac:dyDescent="0.25">
      <c r="A83" s="3"/>
      <c r="B83" s="185">
        <f t="shared" si="1"/>
        <v>71</v>
      </c>
      <c r="C83" s="223"/>
      <c r="D83" s="33"/>
      <c r="E83" s="224">
        <f>IF(Results!L86&lt;=0,0,C83/Results!L86)</f>
        <v>0</v>
      </c>
      <c r="F83" s="225">
        <f t="shared" si="3"/>
        <v>0</v>
      </c>
      <c r="G83" s="227"/>
      <c r="H83" s="3"/>
      <c r="I83" s="3"/>
      <c r="J83" s="3"/>
      <c r="K83" s="3"/>
      <c r="L83" s="3"/>
      <c r="M83" s="3"/>
      <c r="N83" s="3"/>
      <c r="O83" s="3"/>
      <c r="P83" s="3"/>
      <c r="Q83" s="3"/>
      <c r="R83" s="3"/>
      <c r="S83" s="3"/>
      <c r="T83" s="3"/>
      <c r="U83" s="3"/>
      <c r="V83" s="3"/>
      <c r="W83" s="3"/>
      <c r="X83" s="3"/>
      <c r="Y83" s="3"/>
      <c r="Z83" s="3"/>
    </row>
    <row r="84" spans="1:26" ht="12.75" customHeight="1" x14ac:dyDescent="0.25">
      <c r="A84" s="3"/>
      <c r="B84" s="185">
        <f t="shared" si="1"/>
        <v>72</v>
      </c>
      <c r="C84" s="223"/>
      <c r="D84" s="33"/>
      <c r="E84" s="224">
        <f>IF(Results!L87&lt;=0,0,C84/Results!L87)</f>
        <v>0</v>
      </c>
      <c r="F84" s="225">
        <f t="shared" si="3"/>
        <v>0</v>
      </c>
      <c r="G84" s="227"/>
      <c r="H84" s="3"/>
      <c r="I84" s="3"/>
      <c r="J84" s="3"/>
      <c r="K84" s="3"/>
      <c r="L84" s="3"/>
      <c r="M84" s="3"/>
      <c r="N84" s="3"/>
      <c r="O84" s="3"/>
      <c r="P84" s="3"/>
      <c r="Q84" s="3"/>
      <c r="R84" s="3"/>
      <c r="S84" s="3"/>
      <c r="T84" s="3"/>
      <c r="U84" s="3"/>
      <c r="V84" s="3"/>
      <c r="W84" s="3"/>
      <c r="X84" s="3"/>
      <c r="Y84" s="3"/>
      <c r="Z84" s="3"/>
    </row>
    <row r="85" spans="1:26" ht="12.75" customHeight="1" x14ac:dyDescent="0.25">
      <c r="A85" s="3"/>
      <c r="B85" s="185">
        <f t="shared" si="1"/>
        <v>73</v>
      </c>
      <c r="C85" s="223"/>
      <c r="D85" s="33"/>
      <c r="E85" s="224">
        <f>IF(Results!L88&lt;=0,0,C85/Results!L88)</f>
        <v>0</v>
      </c>
      <c r="F85" s="225">
        <f t="shared" si="3"/>
        <v>0</v>
      </c>
      <c r="G85" s="227"/>
      <c r="H85" s="3"/>
      <c r="I85" s="3"/>
      <c r="J85" s="3"/>
      <c r="K85" s="3"/>
      <c r="L85" s="3"/>
      <c r="M85" s="3"/>
      <c r="N85" s="3"/>
      <c r="O85" s="3"/>
      <c r="P85" s="3"/>
      <c r="Q85" s="3"/>
      <c r="R85" s="3"/>
      <c r="S85" s="3"/>
      <c r="T85" s="3"/>
      <c r="U85" s="3"/>
      <c r="V85" s="3"/>
      <c r="W85" s="3"/>
      <c r="X85" s="3"/>
      <c r="Y85" s="3"/>
      <c r="Z85" s="3"/>
    </row>
    <row r="86" spans="1:26" ht="12.75" customHeight="1" x14ac:dyDescent="0.25">
      <c r="A86" s="3"/>
      <c r="B86" s="185">
        <f t="shared" si="1"/>
        <v>74</v>
      </c>
      <c r="C86" s="223"/>
      <c r="D86" s="33"/>
      <c r="E86" s="224">
        <f>IF(Results!L89&lt;=0,0,C86/Results!L89)</f>
        <v>0</v>
      </c>
      <c r="F86" s="225">
        <f t="shared" si="3"/>
        <v>0</v>
      </c>
      <c r="G86" s="227"/>
      <c r="H86" s="3"/>
      <c r="I86" s="3"/>
      <c r="J86" s="3"/>
      <c r="K86" s="3"/>
      <c r="L86" s="3"/>
      <c r="M86" s="3"/>
      <c r="N86" s="3"/>
      <c r="O86" s="3"/>
      <c r="P86" s="3"/>
      <c r="Q86" s="3"/>
      <c r="R86" s="3"/>
      <c r="S86" s="3"/>
      <c r="T86" s="3"/>
      <c r="U86" s="3"/>
      <c r="V86" s="3"/>
      <c r="W86" s="3"/>
      <c r="X86" s="3"/>
      <c r="Y86" s="3"/>
      <c r="Z86" s="3"/>
    </row>
    <row r="87" spans="1:26" ht="12.75" customHeight="1" x14ac:dyDescent="0.25">
      <c r="A87" s="3"/>
      <c r="B87" s="185">
        <f t="shared" si="1"/>
        <v>75</v>
      </c>
      <c r="C87" s="223"/>
      <c r="D87" s="33"/>
      <c r="E87" s="224">
        <f>IF(Results!L90&lt;=0,0,C87/Results!L90)</f>
        <v>0</v>
      </c>
      <c r="F87" s="225">
        <f t="shared" si="3"/>
        <v>0</v>
      </c>
      <c r="G87" s="227"/>
      <c r="H87" s="3"/>
      <c r="I87" s="3"/>
      <c r="J87" s="3"/>
      <c r="K87" s="3"/>
      <c r="L87" s="3"/>
      <c r="M87" s="3"/>
      <c r="N87" s="3"/>
      <c r="O87" s="3"/>
      <c r="P87" s="3"/>
      <c r="Q87" s="3"/>
      <c r="R87" s="3"/>
      <c r="S87" s="3"/>
      <c r="T87" s="3"/>
      <c r="U87" s="3"/>
      <c r="V87" s="3"/>
      <c r="W87" s="3"/>
      <c r="X87" s="3"/>
      <c r="Y87" s="3"/>
      <c r="Z87" s="3"/>
    </row>
    <row r="88" spans="1:26" ht="12.75" customHeight="1" x14ac:dyDescent="0.25">
      <c r="A88" s="3"/>
      <c r="B88" s="185">
        <f t="shared" si="1"/>
        <v>76</v>
      </c>
      <c r="C88" s="223"/>
      <c r="D88" s="33"/>
      <c r="E88" s="224">
        <f>IF(Results!L91&lt;=0,0,C88/Results!L91)</f>
        <v>0</v>
      </c>
      <c r="F88" s="225">
        <f t="shared" si="3"/>
        <v>0</v>
      </c>
      <c r="G88" s="227"/>
      <c r="H88" s="3"/>
      <c r="I88" s="3"/>
      <c r="J88" s="3"/>
      <c r="K88" s="3"/>
      <c r="L88" s="3"/>
      <c r="M88" s="3"/>
      <c r="N88" s="3"/>
      <c r="O88" s="3"/>
      <c r="P88" s="3"/>
      <c r="Q88" s="3"/>
      <c r="R88" s="3"/>
      <c r="S88" s="3"/>
      <c r="T88" s="3"/>
      <c r="U88" s="3"/>
      <c r="V88" s="3"/>
      <c r="W88" s="3"/>
      <c r="X88" s="3"/>
      <c r="Y88" s="3"/>
      <c r="Z88" s="3"/>
    </row>
    <row r="89" spans="1:26" ht="12.75" customHeight="1" x14ac:dyDescent="0.25">
      <c r="A89" s="3"/>
      <c r="B89" s="185">
        <f t="shared" si="1"/>
        <v>77</v>
      </c>
      <c r="C89" s="223"/>
      <c r="D89" s="33"/>
      <c r="E89" s="224">
        <f>IF(Results!L92&lt;=0,0,C89/Results!L92)</f>
        <v>0</v>
      </c>
      <c r="F89" s="225">
        <f t="shared" si="3"/>
        <v>0</v>
      </c>
      <c r="G89" s="227"/>
      <c r="H89" s="3"/>
      <c r="I89" s="3"/>
      <c r="J89" s="3"/>
      <c r="K89" s="3"/>
      <c r="L89" s="3"/>
      <c r="M89" s="3"/>
      <c r="N89" s="3"/>
      <c r="O89" s="3"/>
      <c r="P89" s="3"/>
      <c r="Q89" s="3"/>
      <c r="R89" s="3"/>
      <c r="S89" s="3"/>
      <c r="T89" s="3"/>
      <c r="U89" s="3"/>
      <c r="V89" s="3"/>
      <c r="W89" s="3"/>
      <c r="X89" s="3"/>
      <c r="Y89" s="3"/>
      <c r="Z89" s="3"/>
    </row>
    <row r="90" spans="1:26" ht="12.75" customHeight="1" x14ac:dyDescent="0.25">
      <c r="A90" s="3"/>
      <c r="B90" s="185">
        <f t="shared" si="1"/>
        <v>78</v>
      </c>
      <c r="C90" s="223"/>
      <c r="D90" s="33"/>
      <c r="E90" s="224">
        <f>IF(Results!L93&lt;=0,0,C90/Results!L93)</f>
        <v>0</v>
      </c>
      <c r="F90" s="225">
        <f t="shared" si="3"/>
        <v>0</v>
      </c>
      <c r="G90" s="227"/>
      <c r="H90" s="3"/>
      <c r="I90" s="3"/>
      <c r="J90" s="3"/>
      <c r="K90" s="3"/>
      <c r="L90" s="3"/>
      <c r="M90" s="3"/>
      <c r="N90" s="3"/>
      <c r="O90" s="3"/>
      <c r="P90" s="3"/>
      <c r="Q90" s="3"/>
      <c r="R90" s="3"/>
      <c r="S90" s="3"/>
      <c r="T90" s="3"/>
      <c r="U90" s="3"/>
      <c r="V90" s="3"/>
      <c r="W90" s="3"/>
      <c r="X90" s="3"/>
      <c r="Y90" s="3"/>
      <c r="Z90" s="3"/>
    </row>
    <row r="91" spans="1:26" ht="12.75" customHeight="1" x14ac:dyDescent="0.25">
      <c r="A91" s="3"/>
      <c r="B91" s="185">
        <f t="shared" si="1"/>
        <v>79</v>
      </c>
      <c r="C91" s="223"/>
      <c r="D91" s="33"/>
      <c r="E91" s="224">
        <f>IF(Results!L94&lt;=0,0,C91/Results!L94)</f>
        <v>0</v>
      </c>
      <c r="F91" s="225">
        <f t="shared" si="3"/>
        <v>0</v>
      </c>
      <c r="G91" s="227"/>
      <c r="H91" s="3"/>
      <c r="I91" s="3"/>
      <c r="J91" s="3"/>
      <c r="K91" s="3"/>
      <c r="L91" s="3"/>
      <c r="M91" s="3"/>
      <c r="N91" s="3"/>
      <c r="O91" s="3"/>
      <c r="P91" s="3"/>
      <c r="Q91" s="3"/>
      <c r="R91" s="3"/>
      <c r="S91" s="3"/>
      <c r="T91" s="3"/>
      <c r="U91" s="3"/>
      <c r="V91" s="3"/>
      <c r="W91" s="3"/>
      <c r="X91" s="3"/>
      <c r="Y91" s="3"/>
      <c r="Z91" s="3"/>
    </row>
    <row r="92" spans="1:26" ht="13.5" customHeight="1" thickBot="1" x14ac:dyDescent="0.3">
      <c r="A92" s="3"/>
      <c r="B92" s="192">
        <f t="shared" si="1"/>
        <v>80</v>
      </c>
      <c r="C92" s="628"/>
      <c r="D92" s="45"/>
      <c r="E92" s="224">
        <f>IF(Results!L95&lt;=0,0,C92/Results!L95)</f>
        <v>0</v>
      </c>
      <c r="F92" s="225">
        <f t="shared" si="3"/>
        <v>0</v>
      </c>
      <c r="G92" s="228"/>
      <c r="H92" s="3"/>
      <c r="I92" s="3"/>
      <c r="J92" s="3"/>
      <c r="K92" s="3"/>
      <c r="L92" s="3"/>
      <c r="M92" s="3"/>
      <c r="N92" s="3"/>
      <c r="O92" s="3"/>
      <c r="P92" s="3"/>
      <c r="Q92" s="3"/>
      <c r="R92" s="3"/>
      <c r="S92" s="3"/>
      <c r="T92" s="3"/>
      <c r="U92" s="3"/>
      <c r="V92" s="3"/>
      <c r="W92" s="3"/>
      <c r="X92" s="3"/>
      <c r="Y92" s="3"/>
      <c r="Z92" s="3"/>
    </row>
    <row r="93" spans="1:26" ht="12.75" customHeight="1" x14ac:dyDescent="0.25">
      <c r="A93" s="3"/>
      <c r="B93" s="3"/>
      <c r="C93" s="629"/>
      <c r="D93" s="3"/>
      <c r="E93" s="200"/>
      <c r="F93" s="3"/>
      <c r="G93" s="3"/>
      <c r="H93" s="3"/>
      <c r="I93" s="3"/>
      <c r="J93" s="3"/>
      <c r="K93" s="3"/>
      <c r="L93" s="3"/>
      <c r="M93" s="3"/>
      <c r="N93" s="3"/>
      <c r="O93" s="3"/>
      <c r="P93" s="3"/>
      <c r="Q93" s="3"/>
      <c r="R93" s="3"/>
      <c r="S93" s="3"/>
      <c r="T93" s="3"/>
      <c r="U93" s="3"/>
      <c r="V93" s="3"/>
      <c r="W93" s="3"/>
      <c r="X93" s="3"/>
      <c r="Y93" s="3"/>
      <c r="Z93" s="3"/>
    </row>
    <row r="94" spans="1:26" ht="12.75" customHeight="1" x14ac:dyDescent="0.25">
      <c r="A94" s="3"/>
      <c r="B94" s="3"/>
      <c r="C94" s="630"/>
      <c r="D94" s="3"/>
      <c r="E94" s="200"/>
      <c r="F94" s="3"/>
      <c r="G94" s="3"/>
      <c r="H94" s="3"/>
      <c r="I94" s="3"/>
      <c r="J94" s="3"/>
      <c r="K94" s="3"/>
      <c r="L94" s="3"/>
      <c r="M94" s="3"/>
      <c r="N94" s="3"/>
      <c r="O94" s="3"/>
      <c r="P94" s="3"/>
      <c r="Q94" s="3"/>
      <c r="R94" s="3"/>
      <c r="S94" s="3"/>
      <c r="T94" s="3"/>
      <c r="U94" s="3"/>
      <c r="V94" s="3"/>
      <c r="W94" s="3"/>
      <c r="X94" s="3"/>
      <c r="Y94" s="3"/>
      <c r="Z94" s="3"/>
    </row>
    <row r="95" spans="1:26" ht="12.75" customHeight="1" x14ac:dyDescent="0.25">
      <c r="A95" s="3"/>
      <c r="B95" s="3"/>
      <c r="C95" s="630"/>
      <c r="D95" s="3"/>
      <c r="E95" s="200"/>
      <c r="F95" s="3"/>
      <c r="G95" s="3"/>
      <c r="H95" s="3"/>
      <c r="I95" s="3"/>
      <c r="J95" s="3"/>
      <c r="K95" s="3"/>
      <c r="L95" s="3"/>
      <c r="M95" s="3"/>
      <c r="N95" s="3"/>
      <c r="O95" s="3"/>
      <c r="P95" s="3"/>
      <c r="Q95" s="3"/>
      <c r="R95" s="3"/>
      <c r="S95" s="3"/>
      <c r="T95" s="3"/>
      <c r="U95" s="3"/>
      <c r="V95" s="3"/>
      <c r="W95" s="3"/>
      <c r="X95" s="3"/>
      <c r="Y95" s="3"/>
      <c r="Z95" s="3"/>
    </row>
    <row r="96" spans="1:26" ht="12.75" customHeight="1" x14ac:dyDescent="0.25">
      <c r="A96" s="3"/>
      <c r="B96" s="3"/>
      <c r="C96" s="630"/>
      <c r="D96" s="3"/>
      <c r="E96" s="200"/>
      <c r="F96" s="3"/>
      <c r="G96" s="3"/>
      <c r="H96" s="3"/>
      <c r="I96" s="3"/>
      <c r="J96" s="3"/>
      <c r="K96" s="3"/>
      <c r="L96" s="3"/>
      <c r="M96" s="3"/>
      <c r="N96" s="3"/>
      <c r="O96" s="3"/>
      <c r="P96" s="3"/>
      <c r="Q96" s="3"/>
      <c r="R96" s="3"/>
      <c r="S96" s="3"/>
      <c r="T96" s="3"/>
      <c r="U96" s="3"/>
      <c r="V96" s="3"/>
      <c r="W96" s="3"/>
      <c r="X96" s="3"/>
      <c r="Y96" s="3"/>
      <c r="Z96" s="3"/>
    </row>
    <row r="97" spans="1:26" ht="12.75" customHeight="1" x14ac:dyDescent="0.25">
      <c r="A97" s="3"/>
      <c r="B97" s="3"/>
      <c r="C97" s="630"/>
      <c r="D97" s="3"/>
      <c r="E97" s="200"/>
      <c r="F97" s="3"/>
      <c r="G97" s="3"/>
      <c r="H97" s="3"/>
      <c r="I97" s="3"/>
      <c r="J97" s="3"/>
      <c r="K97" s="3"/>
      <c r="L97" s="3"/>
      <c r="M97" s="3"/>
      <c r="N97" s="3"/>
      <c r="O97" s="3"/>
      <c r="P97" s="3"/>
      <c r="Q97" s="3"/>
      <c r="R97" s="3"/>
      <c r="S97" s="3"/>
      <c r="T97" s="3"/>
      <c r="U97" s="3"/>
      <c r="V97" s="3"/>
      <c r="W97" s="3"/>
      <c r="X97" s="3"/>
      <c r="Y97" s="3"/>
      <c r="Z97" s="3"/>
    </row>
    <row r="98" spans="1:26" ht="12.75" customHeight="1" x14ac:dyDescent="0.25">
      <c r="A98" s="3"/>
      <c r="B98" s="3"/>
      <c r="C98" s="630"/>
      <c r="D98" s="3"/>
      <c r="E98" s="200"/>
      <c r="F98" s="3"/>
      <c r="G98" s="3"/>
      <c r="H98" s="3"/>
      <c r="I98" s="3"/>
      <c r="J98" s="3"/>
      <c r="K98" s="3"/>
      <c r="L98" s="3"/>
      <c r="M98" s="3"/>
      <c r="N98" s="3"/>
      <c r="O98" s="3"/>
      <c r="P98" s="3"/>
      <c r="Q98" s="3"/>
      <c r="R98" s="3"/>
      <c r="S98" s="3"/>
      <c r="T98" s="3"/>
      <c r="U98" s="3"/>
      <c r="V98" s="3"/>
      <c r="W98" s="3"/>
      <c r="X98" s="3"/>
      <c r="Y98" s="3"/>
      <c r="Z98" s="3"/>
    </row>
    <row r="99" spans="1:26" ht="12.75" customHeight="1" x14ac:dyDescent="0.25">
      <c r="A99" s="3"/>
      <c r="B99" s="3"/>
      <c r="C99" s="630"/>
      <c r="D99" s="3"/>
      <c r="E99" s="200"/>
      <c r="F99" s="3"/>
      <c r="G99" s="3"/>
      <c r="H99" s="3"/>
      <c r="I99" s="3"/>
      <c r="J99" s="3"/>
      <c r="K99" s="3"/>
      <c r="L99" s="3"/>
      <c r="M99" s="3"/>
      <c r="N99" s="3"/>
      <c r="O99" s="3"/>
      <c r="P99" s="3"/>
      <c r="Q99" s="3"/>
      <c r="R99" s="3"/>
      <c r="S99" s="3"/>
      <c r="T99" s="3"/>
      <c r="U99" s="3"/>
      <c r="V99" s="3"/>
      <c r="W99" s="3"/>
      <c r="X99" s="3"/>
      <c r="Y99" s="3"/>
      <c r="Z99" s="3"/>
    </row>
    <row r="100" spans="1:26" ht="12.75" customHeight="1" x14ac:dyDescent="0.25">
      <c r="A100" s="3"/>
      <c r="B100" s="3"/>
      <c r="C100" s="630"/>
      <c r="D100" s="3"/>
      <c r="E100" s="200"/>
      <c r="F100" s="3"/>
      <c r="G100" s="3"/>
      <c r="H100" s="3"/>
      <c r="I100" s="3"/>
      <c r="J100" s="3"/>
      <c r="K100" s="3"/>
      <c r="L100" s="3"/>
      <c r="M100" s="3"/>
      <c r="N100" s="3"/>
      <c r="O100" s="3"/>
      <c r="P100" s="3"/>
      <c r="Q100" s="3"/>
      <c r="R100" s="3"/>
      <c r="S100" s="3"/>
      <c r="T100" s="3"/>
      <c r="U100" s="3"/>
      <c r="V100" s="3"/>
      <c r="W100" s="3"/>
      <c r="X100" s="3"/>
      <c r="Y100" s="3"/>
      <c r="Z100" s="3"/>
    </row>
    <row r="101" spans="1:26" ht="12.75" customHeight="1" x14ac:dyDescent="0.25">
      <c r="A101" s="3"/>
      <c r="B101" s="3"/>
      <c r="C101" s="630"/>
      <c r="D101" s="3"/>
      <c r="E101" s="200"/>
      <c r="F101" s="3"/>
      <c r="G101" s="3"/>
      <c r="H101" s="3"/>
      <c r="I101" s="3"/>
      <c r="J101" s="3"/>
      <c r="K101" s="3"/>
      <c r="L101" s="3"/>
      <c r="M101" s="3"/>
      <c r="N101" s="3"/>
      <c r="O101" s="3"/>
      <c r="P101" s="3"/>
      <c r="Q101" s="3"/>
      <c r="R101" s="3"/>
      <c r="S101" s="3"/>
      <c r="T101" s="3"/>
      <c r="U101" s="3"/>
      <c r="V101" s="3"/>
      <c r="W101" s="3"/>
      <c r="X101" s="3"/>
      <c r="Y101" s="3"/>
      <c r="Z101" s="3"/>
    </row>
    <row r="102" spans="1:26" ht="12.75" customHeight="1" x14ac:dyDescent="0.25">
      <c r="A102" s="3"/>
      <c r="B102" s="3"/>
      <c r="C102" s="630"/>
      <c r="D102" s="3"/>
      <c r="E102" s="200"/>
      <c r="F102" s="3"/>
      <c r="G102" s="3"/>
      <c r="H102" s="3"/>
      <c r="I102" s="3"/>
      <c r="J102" s="3"/>
      <c r="K102" s="3"/>
      <c r="L102" s="3"/>
      <c r="M102" s="3"/>
      <c r="N102" s="3"/>
      <c r="O102" s="3"/>
      <c r="P102" s="3"/>
      <c r="Q102" s="3"/>
      <c r="R102" s="3"/>
      <c r="S102" s="3"/>
      <c r="T102" s="3"/>
      <c r="U102" s="3"/>
      <c r="V102" s="3"/>
      <c r="W102" s="3"/>
      <c r="X102" s="3"/>
      <c r="Y102" s="3"/>
      <c r="Z102" s="3"/>
    </row>
    <row r="103" spans="1:26" ht="12.75" customHeight="1" x14ac:dyDescent="0.25">
      <c r="A103" s="3"/>
      <c r="B103" s="3"/>
      <c r="C103" s="630"/>
      <c r="D103" s="3"/>
      <c r="E103" s="200"/>
      <c r="F103" s="3"/>
      <c r="G103" s="3"/>
      <c r="H103" s="3"/>
      <c r="I103" s="3"/>
      <c r="J103" s="3"/>
      <c r="K103" s="3"/>
      <c r="L103" s="3"/>
      <c r="M103" s="3"/>
      <c r="N103" s="3"/>
      <c r="O103" s="3"/>
      <c r="P103" s="3"/>
      <c r="Q103" s="3"/>
      <c r="R103" s="3"/>
      <c r="S103" s="3"/>
      <c r="T103" s="3"/>
      <c r="U103" s="3"/>
      <c r="V103" s="3"/>
      <c r="W103" s="3"/>
      <c r="X103" s="3"/>
      <c r="Y103" s="3"/>
      <c r="Z103" s="3"/>
    </row>
    <row r="104" spans="1:26" ht="12.75" customHeight="1" x14ac:dyDescent="0.25">
      <c r="A104" s="3"/>
      <c r="B104" s="3"/>
      <c r="C104" s="630"/>
      <c r="D104" s="3"/>
      <c r="E104" s="200"/>
      <c r="F104" s="3"/>
      <c r="G104" s="3"/>
      <c r="H104" s="3"/>
      <c r="I104" s="3"/>
      <c r="J104" s="3"/>
      <c r="K104" s="3"/>
      <c r="L104" s="3"/>
      <c r="M104" s="3"/>
      <c r="N104" s="3"/>
      <c r="O104" s="3"/>
      <c r="P104" s="3"/>
      <c r="Q104" s="3"/>
      <c r="R104" s="3"/>
      <c r="S104" s="3"/>
      <c r="T104" s="3"/>
      <c r="U104" s="3"/>
      <c r="V104" s="3"/>
      <c r="W104" s="3"/>
      <c r="X104" s="3"/>
      <c r="Y104" s="3"/>
      <c r="Z104" s="3"/>
    </row>
    <row r="105" spans="1:26" ht="12.75" customHeight="1" x14ac:dyDescent="0.25">
      <c r="A105" s="3"/>
      <c r="B105" s="3"/>
      <c r="C105" s="630"/>
      <c r="D105" s="3"/>
      <c r="E105" s="200"/>
      <c r="F105" s="3"/>
      <c r="G105" s="3"/>
      <c r="H105" s="3"/>
      <c r="I105" s="3"/>
      <c r="J105" s="3"/>
      <c r="K105" s="3"/>
      <c r="L105" s="3"/>
      <c r="M105" s="3"/>
      <c r="N105" s="3"/>
      <c r="O105" s="3"/>
      <c r="P105" s="3"/>
      <c r="Q105" s="3"/>
      <c r="R105" s="3"/>
      <c r="S105" s="3"/>
      <c r="T105" s="3"/>
      <c r="U105" s="3"/>
      <c r="V105" s="3"/>
      <c r="W105" s="3"/>
      <c r="X105" s="3"/>
      <c r="Y105" s="3"/>
      <c r="Z105" s="3"/>
    </row>
    <row r="106" spans="1:26" ht="12.75" customHeight="1" x14ac:dyDescent="0.25">
      <c r="A106" s="3"/>
      <c r="B106" s="3"/>
      <c r="C106" s="630"/>
      <c r="D106" s="3"/>
      <c r="E106" s="200"/>
      <c r="F106" s="3"/>
      <c r="G106" s="3"/>
      <c r="H106" s="3"/>
      <c r="I106" s="3"/>
      <c r="J106" s="3"/>
      <c r="K106" s="3"/>
      <c r="L106" s="3"/>
      <c r="M106" s="3"/>
      <c r="N106" s="3"/>
      <c r="O106" s="3"/>
      <c r="P106" s="3"/>
      <c r="Q106" s="3"/>
      <c r="R106" s="3"/>
      <c r="S106" s="3"/>
      <c r="T106" s="3"/>
      <c r="U106" s="3"/>
      <c r="V106" s="3"/>
      <c r="W106" s="3"/>
      <c r="X106" s="3"/>
      <c r="Y106" s="3"/>
      <c r="Z106" s="3"/>
    </row>
    <row r="107" spans="1:26" ht="12.75" customHeight="1" x14ac:dyDescent="0.25">
      <c r="A107" s="3"/>
      <c r="B107" s="3"/>
      <c r="C107" s="630"/>
      <c r="D107" s="3"/>
      <c r="E107" s="200"/>
      <c r="F107" s="3"/>
      <c r="G107" s="3"/>
      <c r="H107" s="3"/>
      <c r="I107" s="3"/>
      <c r="J107" s="3"/>
      <c r="K107" s="3"/>
      <c r="L107" s="3"/>
      <c r="M107" s="3"/>
      <c r="N107" s="3"/>
      <c r="O107" s="3"/>
      <c r="P107" s="3"/>
      <c r="Q107" s="3"/>
      <c r="R107" s="3"/>
      <c r="S107" s="3"/>
      <c r="T107" s="3"/>
      <c r="U107" s="3"/>
      <c r="V107" s="3"/>
      <c r="W107" s="3"/>
      <c r="X107" s="3"/>
      <c r="Y107" s="3"/>
      <c r="Z107" s="3"/>
    </row>
    <row r="108" spans="1:26" ht="12.75" customHeight="1" x14ac:dyDescent="0.25">
      <c r="A108" s="3"/>
      <c r="B108" s="3"/>
      <c r="C108" s="630"/>
      <c r="D108" s="3"/>
      <c r="E108" s="200"/>
      <c r="F108" s="3"/>
      <c r="G108" s="3"/>
      <c r="H108" s="3"/>
      <c r="I108" s="3"/>
      <c r="J108" s="3"/>
      <c r="K108" s="3"/>
      <c r="L108" s="3"/>
      <c r="M108" s="3"/>
      <c r="N108" s="3"/>
      <c r="O108" s="3"/>
      <c r="P108" s="3"/>
      <c r="Q108" s="3"/>
      <c r="R108" s="3"/>
      <c r="S108" s="3"/>
      <c r="T108" s="3"/>
      <c r="U108" s="3"/>
      <c r="V108" s="3"/>
      <c r="W108" s="3"/>
      <c r="X108" s="3"/>
      <c r="Y108" s="3"/>
      <c r="Z108" s="3"/>
    </row>
    <row r="109" spans="1:26" ht="12.75" customHeight="1" x14ac:dyDescent="0.25">
      <c r="A109" s="3"/>
      <c r="B109" s="3"/>
      <c r="C109" s="630"/>
      <c r="D109" s="3"/>
      <c r="E109" s="200"/>
      <c r="F109" s="3"/>
      <c r="G109" s="3"/>
      <c r="H109" s="3"/>
      <c r="I109" s="3"/>
      <c r="J109" s="3"/>
      <c r="K109" s="3"/>
      <c r="L109" s="3"/>
      <c r="M109" s="3"/>
      <c r="N109" s="3"/>
      <c r="O109" s="3"/>
      <c r="P109" s="3"/>
      <c r="Q109" s="3"/>
      <c r="R109" s="3"/>
      <c r="S109" s="3"/>
      <c r="T109" s="3"/>
      <c r="U109" s="3"/>
      <c r="V109" s="3"/>
      <c r="W109" s="3"/>
      <c r="X109" s="3"/>
      <c r="Y109" s="3"/>
      <c r="Z109" s="3"/>
    </row>
    <row r="110" spans="1:26" ht="12.75" customHeight="1" x14ac:dyDescent="0.25">
      <c r="A110" s="3"/>
      <c r="B110" s="3"/>
      <c r="C110" s="630"/>
      <c r="D110" s="3"/>
      <c r="E110" s="200"/>
      <c r="F110" s="3"/>
      <c r="G110" s="3"/>
      <c r="H110" s="3"/>
      <c r="I110" s="3"/>
      <c r="J110" s="3"/>
      <c r="K110" s="3"/>
      <c r="L110" s="3"/>
      <c r="M110" s="3"/>
      <c r="N110" s="3"/>
      <c r="O110" s="3"/>
      <c r="P110" s="3"/>
      <c r="Q110" s="3"/>
      <c r="R110" s="3"/>
      <c r="S110" s="3"/>
      <c r="T110" s="3"/>
      <c r="U110" s="3"/>
      <c r="V110" s="3"/>
      <c r="W110" s="3"/>
      <c r="X110" s="3"/>
      <c r="Y110" s="3"/>
      <c r="Z110" s="3"/>
    </row>
    <row r="111" spans="1:26" ht="12.75" customHeight="1" x14ac:dyDescent="0.25">
      <c r="A111" s="3"/>
      <c r="B111" s="3"/>
      <c r="C111" s="630"/>
      <c r="D111" s="3"/>
      <c r="E111" s="200"/>
      <c r="F111" s="3"/>
      <c r="G111" s="3"/>
      <c r="H111" s="3"/>
      <c r="I111" s="3"/>
      <c r="J111" s="3"/>
      <c r="K111" s="3"/>
      <c r="L111" s="3"/>
      <c r="M111" s="3"/>
      <c r="N111" s="3"/>
      <c r="O111" s="3"/>
      <c r="P111" s="3"/>
      <c r="Q111" s="3"/>
      <c r="R111" s="3"/>
      <c r="S111" s="3"/>
      <c r="T111" s="3"/>
      <c r="U111" s="3"/>
      <c r="V111" s="3"/>
      <c r="W111" s="3"/>
      <c r="X111" s="3"/>
      <c r="Y111" s="3"/>
      <c r="Z111" s="3"/>
    </row>
    <row r="112" spans="1:26" ht="12.75" customHeight="1" x14ac:dyDescent="0.25">
      <c r="A112" s="3"/>
      <c r="B112" s="3"/>
      <c r="C112" s="630"/>
      <c r="D112" s="3"/>
      <c r="E112" s="200"/>
      <c r="F112" s="3"/>
      <c r="G112" s="3"/>
      <c r="H112" s="3"/>
      <c r="I112" s="3"/>
      <c r="J112" s="3"/>
      <c r="K112" s="3"/>
      <c r="L112" s="3"/>
      <c r="M112" s="3"/>
      <c r="N112" s="3"/>
      <c r="O112" s="3"/>
      <c r="P112" s="3"/>
      <c r="Q112" s="3"/>
      <c r="R112" s="3"/>
      <c r="S112" s="3"/>
      <c r="T112" s="3"/>
      <c r="U112" s="3"/>
      <c r="V112" s="3"/>
      <c r="W112" s="3"/>
      <c r="X112" s="3"/>
      <c r="Y112" s="3"/>
      <c r="Z112" s="3"/>
    </row>
    <row r="113" spans="1:26" ht="12.75" customHeight="1" x14ac:dyDescent="0.25">
      <c r="A113" s="3"/>
      <c r="B113" s="3"/>
      <c r="C113" s="630"/>
      <c r="D113" s="3"/>
      <c r="E113" s="200"/>
      <c r="F113" s="3"/>
      <c r="G113" s="3"/>
      <c r="H113" s="3"/>
      <c r="I113" s="3"/>
      <c r="J113" s="3"/>
      <c r="K113" s="3"/>
      <c r="L113" s="3"/>
      <c r="M113" s="3"/>
      <c r="N113" s="3"/>
      <c r="O113" s="3"/>
      <c r="P113" s="3"/>
      <c r="Q113" s="3"/>
      <c r="R113" s="3"/>
      <c r="S113" s="3"/>
      <c r="T113" s="3"/>
      <c r="U113" s="3"/>
      <c r="V113" s="3"/>
      <c r="W113" s="3"/>
      <c r="X113" s="3"/>
      <c r="Y113" s="3"/>
      <c r="Z113" s="3"/>
    </row>
    <row r="114" spans="1:26" ht="12.75" customHeight="1" x14ac:dyDescent="0.25">
      <c r="A114" s="3"/>
      <c r="B114" s="3"/>
      <c r="C114" s="630"/>
      <c r="D114" s="3"/>
      <c r="E114" s="200"/>
      <c r="F114" s="3"/>
      <c r="G114" s="3"/>
      <c r="H114" s="3"/>
      <c r="I114" s="3"/>
      <c r="J114" s="3"/>
      <c r="K114" s="3"/>
      <c r="L114" s="3"/>
      <c r="M114" s="3"/>
      <c r="N114" s="3"/>
      <c r="O114" s="3"/>
      <c r="P114" s="3"/>
      <c r="Q114" s="3"/>
      <c r="R114" s="3"/>
      <c r="S114" s="3"/>
      <c r="T114" s="3"/>
      <c r="U114" s="3"/>
      <c r="V114" s="3"/>
      <c r="W114" s="3"/>
      <c r="X114" s="3"/>
      <c r="Y114" s="3"/>
      <c r="Z114" s="3"/>
    </row>
    <row r="115" spans="1:26" ht="12.75" customHeight="1" x14ac:dyDescent="0.25">
      <c r="A115" s="3"/>
      <c r="B115" s="3"/>
      <c r="C115" s="630"/>
      <c r="D115" s="3"/>
      <c r="E115" s="200"/>
      <c r="F115" s="3"/>
      <c r="G115" s="3"/>
      <c r="H115" s="3"/>
      <c r="I115" s="3"/>
      <c r="J115" s="3"/>
      <c r="K115" s="3"/>
      <c r="L115" s="3"/>
      <c r="M115" s="3"/>
      <c r="N115" s="3"/>
      <c r="O115" s="3"/>
      <c r="P115" s="3"/>
      <c r="Q115" s="3"/>
      <c r="R115" s="3"/>
      <c r="S115" s="3"/>
      <c r="T115" s="3"/>
      <c r="U115" s="3"/>
      <c r="V115" s="3"/>
      <c r="W115" s="3"/>
      <c r="X115" s="3"/>
      <c r="Y115" s="3"/>
      <c r="Z115" s="3"/>
    </row>
    <row r="116" spans="1:26" ht="12.75" customHeight="1" x14ac:dyDescent="0.25">
      <c r="A116" s="3"/>
      <c r="B116" s="3"/>
      <c r="C116" s="630"/>
      <c r="D116" s="3"/>
      <c r="E116" s="200"/>
      <c r="F116" s="3"/>
      <c r="G116" s="3"/>
      <c r="H116" s="3"/>
      <c r="I116" s="3"/>
      <c r="J116" s="3"/>
      <c r="K116" s="3"/>
      <c r="L116" s="3"/>
      <c r="M116" s="3"/>
      <c r="N116" s="3"/>
      <c r="O116" s="3"/>
      <c r="P116" s="3"/>
      <c r="Q116" s="3"/>
      <c r="R116" s="3"/>
      <c r="S116" s="3"/>
      <c r="T116" s="3"/>
      <c r="U116" s="3"/>
      <c r="V116" s="3"/>
      <c r="W116" s="3"/>
      <c r="X116" s="3"/>
      <c r="Y116" s="3"/>
      <c r="Z116" s="3"/>
    </row>
    <row r="117" spans="1:26" ht="12.75" customHeight="1" x14ac:dyDescent="0.25">
      <c r="A117" s="3"/>
      <c r="B117" s="3"/>
      <c r="C117" s="630"/>
      <c r="D117" s="3"/>
      <c r="E117" s="200"/>
      <c r="F117" s="3"/>
      <c r="G117" s="3"/>
      <c r="H117" s="3"/>
      <c r="I117" s="3"/>
      <c r="J117" s="3"/>
      <c r="K117" s="3"/>
      <c r="L117" s="3"/>
      <c r="M117" s="3"/>
      <c r="N117" s="3"/>
      <c r="O117" s="3"/>
      <c r="P117" s="3"/>
      <c r="Q117" s="3"/>
      <c r="R117" s="3"/>
      <c r="S117" s="3"/>
      <c r="T117" s="3"/>
      <c r="U117" s="3"/>
      <c r="V117" s="3"/>
      <c r="W117" s="3"/>
      <c r="X117" s="3"/>
      <c r="Y117" s="3"/>
      <c r="Z117" s="3"/>
    </row>
    <row r="118" spans="1:26" ht="12.75" customHeight="1" x14ac:dyDescent="0.25">
      <c r="A118" s="3"/>
      <c r="B118" s="3"/>
      <c r="C118" s="630"/>
      <c r="D118" s="3"/>
      <c r="E118" s="200"/>
      <c r="F118" s="3"/>
      <c r="G118" s="3"/>
      <c r="H118" s="3"/>
      <c r="I118" s="3"/>
      <c r="J118" s="3"/>
      <c r="K118" s="3"/>
      <c r="L118" s="3"/>
      <c r="M118" s="3"/>
      <c r="N118" s="3"/>
      <c r="O118" s="3"/>
      <c r="P118" s="3"/>
      <c r="Q118" s="3"/>
      <c r="R118" s="3"/>
      <c r="S118" s="3"/>
      <c r="T118" s="3"/>
      <c r="U118" s="3"/>
      <c r="V118" s="3"/>
      <c r="W118" s="3"/>
      <c r="X118" s="3"/>
      <c r="Y118" s="3"/>
      <c r="Z118" s="3"/>
    </row>
    <row r="119" spans="1:26" ht="12.75" customHeight="1" x14ac:dyDescent="0.25">
      <c r="A119" s="3"/>
      <c r="B119" s="3"/>
      <c r="C119" s="630"/>
      <c r="D119" s="3"/>
      <c r="E119" s="200"/>
      <c r="F119" s="3"/>
      <c r="G119" s="3"/>
      <c r="H119" s="3"/>
      <c r="I119" s="3"/>
      <c r="J119" s="3"/>
      <c r="K119" s="3"/>
      <c r="L119" s="3"/>
      <c r="M119" s="3"/>
      <c r="N119" s="3"/>
      <c r="O119" s="3"/>
      <c r="P119" s="3"/>
      <c r="Q119" s="3"/>
      <c r="R119" s="3"/>
      <c r="S119" s="3"/>
      <c r="T119" s="3"/>
      <c r="U119" s="3"/>
      <c r="V119" s="3"/>
      <c r="W119" s="3"/>
      <c r="X119" s="3"/>
      <c r="Y119" s="3"/>
      <c r="Z119" s="3"/>
    </row>
    <row r="120" spans="1:26" ht="12.75" customHeight="1" x14ac:dyDescent="0.25">
      <c r="A120" s="3"/>
      <c r="B120" s="3"/>
      <c r="C120" s="630"/>
      <c r="D120" s="3"/>
      <c r="E120" s="200"/>
      <c r="F120" s="3"/>
      <c r="G120" s="3"/>
      <c r="H120" s="3"/>
      <c r="I120" s="3"/>
      <c r="J120" s="3"/>
      <c r="K120" s="3"/>
      <c r="L120" s="3"/>
      <c r="M120" s="3"/>
      <c r="N120" s="3"/>
      <c r="O120" s="3"/>
      <c r="P120" s="3"/>
      <c r="Q120" s="3"/>
      <c r="R120" s="3"/>
      <c r="S120" s="3"/>
      <c r="T120" s="3"/>
      <c r="U120" s="3"/>
      <c r="V120" s="3"/>
      <c r="W120" s="3"/>
      <c r="X120" s="3"/>
      <c r="Y120" s="3"/>
      <c r="Z120" s="3"/>
    </row>
    <row r="121" spans="1:26" ht="12.75" customHeight="1" x14ac:dyDescent="0.25">
      <c r="A121" s="3"/>
      <c r="B121" s="3"/>
      <c r="C121" s="630"/>
      <c r="D121" s="3"/>
      <c r="E121" s="200"/>
      <c r="F121" s="3"/>
      <c r="G121" s="3"/>
      <c r="H121" s="3"/>
      <c r="I121" s="3"/>
      <c r="J121" s="3"/>
      <c r="K121" s="3"/>
      <c r="L121" s="3"/>
      <c r="M121" s="3"/>
      <c r="N121" s="3"/>
      <c r="O121" s="3"/>
      <c r="P121" s="3"/>
      <c r="Q121" s="3"/>
      <c r="R121" s="3"/>
      <c r="S121" s="3"/>
      <c r="T121" s="3"/>
      <c r="U121" s="3"/>
      <c r="V121" s="3"/>
      <c r="W121" s="3"/>
      <c r="X121" s="3"/>
      <c r="Y121" s="3"/>
      <c r="Z121" s="3"/>
    </row>
    <row r="122" spans="1:26" ht="12.75" customHeight="1" x14ac:dyDescent="0.25">
      <c r="A122" s="3"/>
      <c r="B122" s="3"/>
      <c r="C122" s="630"/>
      <c r="D122" s="3"/>
      <c r="E122" s="200"/>
      <c r="F122" s="3"/>
      <c r="G122" s="3"/>
      <c r="H122" s="3"/>
      <c r="I122" s="3"/>
      <c r="J122" s="3"/>
      <c r="K122" s="3"/>
      <c r="L122" s="3"/>
      <c r="M122" s="3"/>
      <c r="N122" s="3"/>
      <c r="O122" s="3"/>
      <c r="P122" s="3"/>
      <c r="Q122" s="3"/>
      <c r="R122" s="3"/>
      <c r="S122" s="3"/>
      <c r="T122" s="3"/>
      <c r="U122" s="3"/>
      <c r="V122" s="3"/>
      <c r="W122" s="3"/>
      <c r="X122" s="3"/>
      <c r="Y122" s="3"/>
      <c r="Z122" s="3"/>
    </row>
    <row r="123" spans="1:26" ht="12.75" customHeight="1" x14ac:dyDescent="0.25">
      <c r="A123" s="3"/>
      <c r="B123" s="3"/>
      <c r="C123" s="630"/>
      <c r="D123" s="3"/>
      <c r="E123" s="200"/>
      <c r="F123" s="3"/>
      <c r="G123" s="3"/>
      <c r="H123" s="3"/>
      <c r="I123" s="3"/>
      <c r="J123" s="3"/>
      <c r="K123" s="3"/>
      <c r="L123" s="3"/>
      <c r="M123" s="3"/>
      <c r="N123" s="3"/>
      <c r="O123" s="3"/>
      <c r="P123" s="3"/>
      <c r="Q123" s="3"/>
      <c r="R123" s="3"/>
      <c r="S123" s="3"/>
      <c r="T123" s="3"/>
      <c r="U123" s="3"/>
      <c r="V123" s="3"/>
      <c r="W123" s="3"/>
      <c r="X123" s="3"/>
      <c r="Y123" s="3"/>
      <c r="Z123" s="3"/>
    </row>
    <row r="124" spans="1:26" ht="12.75" customHeight="1" x14ac:dyDescent="0.25">
      <c r="A124" s="3"/>
      <c r="B124" s="3"/>
      <c r="C124" s="630"/>
      <c r="D124" s="3"/>
      <c r="E124" s="200"/>
      <c r="F124" s="3"/>
      <c r="G124" s="3"/>
      <c r="H124" s="3"/>
      <c r="I124" s="3"/>
      <c r="J124" s="3"/>
      <c r="K124" s="3"/>
      <c r="L124" s="3"/>
      <c r="M124" s="3"/>
      <c r="N124" s="3"/>
      <c r="O124" s="3"/>
      <c r="P124" s="3"/>
      <c r="Q124" s="3"/>
      <c r="R124" s="3"/>
      <c r="S124" s="3"/>
      <c r="T124" s="3"/>
      <c r="U124" s="3"/>
      <c r="V124" s="3"/>
      <c r="W124" s="3"/>
      <c r="X124" s="3"/>
      <c r="Y124" s="3"/>
      <c r="Z124" s="3"/>
    </row>
    <row r="125" spans="1:26" ht="12.75" customHeight="1" x14ac:dyDescent="0.25">
      <c r="A125" s="3"/>
      <c r="B125" s="3"/>
      <c r="C125" s="630"/>
      <c r="D125" s="3"/>
      <c r="E125" s="200"/>
      <c r="F125" s="3"/>
      <c r="G125" s="3"/>
      <c r="H125" s="3"/>
      <c r="I125" s="3"/>
      <c r="J125" s="3"/>
      <c r="K125" s="3"/>
      <c r="L125" s="3"/>
      <c r="M125" s="3"/>
      <c r="N125" s="3"/>
      <c r="O125" s="3"/>
      <c r="P125" s="3"/>
      <c r="Q125" s="3"/>
      <c r="R125" s="3"/>
      <c r="S125" s="3"/>
      <c r="T125" s="3"/>
      <c r="U125" s="3"/>
      <c r="V125" s="3"/>
      <c r="W125" s="3"/>
      <c r="X125" s="3"/>
      <c r="Y125" s="3"/>
      <c r="Z125" s="3"/>
    </row>
    <row r="126" spans="1:26" ht="12.75" customHeight="1" x14ac:dyDescent="0.25">
      <c r="A126" s="3"/>
      <c r="B126" s="3"/>
      <c r="C126" s="630"/>
      <c r="D126" s="3"/>
      <c r="E126" s="200"/>
      <c r="F126" s="3"/>
      <c r="G126" s="3"/>
      <c r="H126" s="3"/>
      <c r="I126" s="3"/>
      <c r="J126" s="3"/>
      <c r="K126" s="3"/>
      <c r="L126" s="3"/>
      <c r="M126" s="3"/>
      <c r="N126" s="3"/>
      <c r="O126" s="3"/>
      <c r="P126" s="3"/>
      <c r="Q126" s="3"/>
      <c r="R126" s="3"/>
      <c r="S126" s="3"/>
      <c r="T126" s="3"/>
      <c r="U126" s="3"/>
      <c r="V126" s="3"/>
      <c r="W126" s="3"/>
      <c r="X126" s="3"/>
      <c r="Y126" s="3"/>
      <c r="Z126" s="3"/>
    </row>
    <row r="127" spans="1:26" ht="12.75" customHeight="1" x14ac:dyDescent="0.25">
      <c r="A127" s="3"/>
      <c r="B127" s="3"/>
      <c r="C127" s="630"/>
      <c r="D127" s="3"/>
      <c r="E127" s="200"/>
      <c r="F127" s="3"/>
      <c r="G127" s="3"/>
      <c r="H127" s="3"/>
      <c r="I127" s="3"/>
      <c r="J127" s="3"/>
      <c r="K127" s="3"/>
      <c r="L127" s="3"/>
      <c r="M127" s="3"/>
      <c r="N127" s="3"/>
      <c r="O127" s="3"/>
      <c r="P127" s="3"/>
      <c r="Q127" s="3"/>
      <c r="R127" s="3"/>
      <c r="S127" s="3"/>
      <c r="T127" s="3"/>
      <c r="U127" s="3"/>
      <c r="V127" s="3"/>
      <c r="W127" s="3"/>
      <c r="X127" s="3"/>
      <c r="Y127" s="3"/>
      <c r="Z127" s="3"/>
    </row>
    <row r="128" spans="1:26" ht="12.75" customHeight="1" x14ac:dyDescent="0.25">
      <c r="A128" s="3"/>
      <c r="B128" s="3"/>
      <c r="C128" s="630"/>
      <c r="D128" s="3"/>
      <c r="E128" s="200"/>
      <c r="F128" s="3"/>
      <c r="G128" s="3"/>
      <c r="H128" s="3"/>
      <c r="I128" s="3"/>
      <c r="J128" s="3"/>
      <c r="K128" s="3"/>
      <c r="L128" s="3"/>
      <c r="M128" s="3"/>
      <c r="N128" s="3"/>
      <c r="O128" s="3"/>
      <c r="P128" s="3"/>
      <c r="Q128" s="3"/>
      <c r="R128" s="3"/>
      <c r="S128" s="3"/>
      <c r="T128" s="3"/>
      <c r="U128" s="3"/>
      <c r="V128" s="3"/>
      <c r="W128" s="3"/>
      <c r="X128" s="3"/>
      <c r="Y128" s="3"/>
      <c r="Z128" s="3"/>
    </row>
    <row r="129" spans="1:26" ht="12.75" customHeight="1" x14ac:dyDescent="0.25">
      <c r="A129" s="3"/>
      <c r="B129" s="3"/>
      <c r="C129" s="630"/>
      <c r="D129" s="3"/>
      <c r="E129" s="200"/>
      <c r="F129" s="3"/>
      <c r="G129" s="3"/>
      <c r="H129" s="3"/>
      <c r="I129" s="3"/>
      <c r="J129" s="3"/>
      <c r="K129" s="3"/>
      <c r="L129" s="3"/>
      <c r="M129" s="3"/>
      <c r="N129" s="3"/>
      <c r="O129" s="3"/>
      <c r="P129" s="3"/>
      <c r="Q129" s="3"/>
      <c r="R129" s="3"/>
      <c r="S129" s="3"/>
      <c r="T129" s="3"/>
      <c r="U129" s="3"/>
      <c r="V129" s="3"/>
      <c r="W129" s="3"/>
      <c r="X129" s="3"/>
      <c r="Y129" s="3"/>
      <c r="Z129" s="3"/>
    </row>
    <row r="130" spans="1:26" ht="12.75" customHeight="1" x14ac:dyDescent="0.25">
      <c r="A130" s="3"/>
      <c r="B130" s="3"/>
      <c r="C130" s="630"/>
      <c r="D130" s="3"/>
      <c r="E130" s="200"/>
      <c r="F130" s="3"/>
      <c r="G130" s="3"/>
      <c r="H130" s="3"/>
      <c r="I130" s="3"/>
      <c r="J130" s="3"/>
      <c r="K130" s="3"/>
      <c r="L130" s="3"/>
      <c r="M130" s="3"/>
      <c r="N130" s="3"/>
      <c r="O130" s="3"/>
      <c r="P130" s="3"/>
      <c r="Q130" s="3"/>
      <c r="R130" s="3"/>
      <c r="S130" s="3"/>
      <c r="T130" s="3"/>
      <c r="U130" s="3"/>
      <c r="V130" s="3"/>
      <c r="W130" s="3"/>
      <c r="X130" s="3"/>
      <c r="Y130" s="3"/>
      <c r="Z130" s="3"/>
    </row>
    <row r="131" spans="1:26" ht="12.75" customHeight="1" x14ac:dyDescent="0.25">
      <c r="A131" s="3"/>
      <c r="B131" s="3"/>
      <c r="C131" s="630"/>
      <c r="D131" s="3"/>
      <c r="E131" s="200"/>
      <c r="F131" s="3"/>
      <c r="G131" s="3"/>
      <c r="H131" s="3"/>
      <c r="I131" s="3"/>
      <c r="J131" s="3"/>
      <c r="K131" s="3"/>
      <c r="L131" s="3"/>
      <c r="M131" s="3"/>
      <c r="N131" s="3"/>
      <c r="O131" s="3"/>
      <c r="P131" s="3"/>
      <c r="Q131" s="3"/>
      <c r="R131" s="3"/>
      <c r="S131" s="3"/>
      <c r="T131" s="3"/>
      <c r="U131" s="3"/>
      <c r="V131" s="3"/>
      <c r="W131" s="3"/>
      <c r="X131" s="3"/>
      <c r="Y131" s="3"/>
      <c r="Z131" s="3"/>
    </row>
    <row r="132" spans="1:26" ht="12.75" customHeight="1" x14ac:dyDescent="0.25">
      <c r="A132" s="3"/>
      <c r="B132" s="3"/>
      <c r="C132" s="630"/>
      <c r="D132" s="3"/>
      <c r="E132" s="200"/>
      <c r="F132" s="3"/>
      <c r="G132" s="3"/>
      <c r="H132" s="3"/>
      <c r="I132" s="3"/>
      <c r="J132" s="3"/>
      <c r="K132" s="3"/>
      <c r="L132" s="3"/>
      <c r="M132" s="3"/>
      <c r="N132" s="3"/>
      <c r="O132" s="3"/>
      <c r="P132" s="3"/>
      <c r="Q132" s="3"/>
      <c r="R132" s="3"/>
      <c r="S132" s="3"/>
      <c r="T132" s="3"/>
      <c r="U132" s="3"/>
      <c r="V132" s="3"/>
      <c r="W132" s="3"/>
      <c r="X132" s="3"/>
      <c r="Y132" s="3"/>
      <c r="Z132" s="3"/>
    </row>
    <row r="133" spans="1:26" ht="12.75" customHeight="1" x14ac:dyDescent="0.25">
      <c r="A133" s="3"/>
      <c r="B133" s="3"/>
      <c r="C133" s="630"/>
      <c r="D133" s="3"/>
      <c r="E133" s="200"/>
      <c r="F133" s="3"/>
      <c r="G133" s="3"/>
      <c r="H133" s="3"/>
      <c r="I133" s="3"/>
      <c r="J133" s="3"/>
      <c r="K133" s="3"/>
      <c r="L133" s="3"/>
      <c r="M133" s="3"/>
      <c r="N133" s="3"/>
      <c r="O133" s="3"/>
      <c r="P133" s="3"/>
      <c r="Q133" s="3"/>
      <c r="R133" s="3"/>
      <c r="S133" s="3"/>
      <c r="T133" s="3"/>
      <c r="U133" s="3"/>
      <c r="V133" s="3"/>
      <c r="W133" s="3"/>
      <c r="X133" s="3"/>
      <c r="Y133" s="3"/>
      <c r="Z133" s="3"/>
    </row>
    <row r="134" spans="1:26" ht="12.75" customHeight="1" x14ac:dyDescent="0.25">
      <c r="A134" s="3"/>
      <c r="B134" s="3"/>
      <c r="C134" s="630"/>
      <c r="D134" s="3"/>
      <c r="E134" s="200"/>
      <c r="F134" s="3"/>
      <c r="G134" s="3"/>
      <c r="H134" s="3"/>
      <c r="I134" s="3"/>
      <c r="J134" s="3"/>
      <c r="K134" s="3"/>
      <c r="L134" s="3"/>
      <c r="M134" s="3"/>
      <c r="N134" s="3"/>
      <c r="O134" s="3"/>
      <c r="P134" s="3"/>
      <c r="Q134" s="3"/>
      <c r="R134" s="3"/>
      <c r="S134" s="3"/>
      <c r="T134" s="3"/>
      <c r="U134" s="3"/>
      <c r="V134" s="3"/>
      <c r="W134" s="3"/>
      <c r="X134" s="3"/>
      <c r="Y134" s="3"/>
      <c r="Z134" s="3"/>
    </row>
    <row r="135" spans="1:26" ht="12.75" customHeight="1" x14ac:dyDescent="0.25">
      <c r="A135" s="3"/>
      <c r="B135" s="3"/>
      <c r="C135" s="630"/>
      <c r="D135" s="3"/>
      <c r="E135" s="200"/>
      <c r="F135" s="3"/>
      <c r="G135" s="3"/>
      <c r="H135" s="3"/>
      <c r="I135" s="3"/>
      <c r="J135" s="3"/>
      <c r="K135" s="3"/>
      <c r="L135" s="3"/>
      <c r="M135" s="3"/>
      <c r="N135" s="3"/>
      <c r="O135" s="3"/>
      <c r="P135" s="3"/>
      <c r="Q135" s="3"/>
      <c r="R135" s="3"/>
      <c r="S135" s="3"/>
      <c r="T135" s="3"/>
      <c r="U135" s="3"/>
      <c r="V135" s="3"/>
      <c r="W135" s="3"/>
      <c r="X135" s="3"/>
      <c r="Y135" s="3"/>
      <c r="Z135" s="3"/>
    </row>
    <row r="136" spans="1:26" ht="12.75" customHeight="1" x14ac:dyDescent="0.25">
      <c r="A136" s="3"/>
      <c r="B136" s="3"/>
      <c r="C136" s="630"/>
      <c r="D136" s="3"/>
      <c r="E136" s="200"/>
      <c r="F136" s="3"/>
      <c r="G136" s="3"/>
      <c r="H136" s="3"/>
      <c r="I136" s="3"/>
      <c r="J136" s="3"/>
      <c r="K136" s="3"/>
      <c r="L136" s="3"/>
      <c r="M136" s="3"/>
      <c r="N136" s="3"/>
      <c r="O136" s="3"/>
      <c r="P136" s="3"/>
      <c r="Q136" s="3"/>
      <c r="R136" s="3"/>
      <c r="S136" s="3"/>
      <c r="T136" s="3"/>
      <c r="U136" s="3"/>
      <c r="V136" s="3"/>
      <c r="W136" s="3"/>
      <c r="X136" s="3"/>
      <c r="Y136" s="3"/>
      <c r="Z136" s="3"/>
    </row>
    <row r="137" spans="1:26" ht="12.75" customHeight="1" x14ac:dyDescent="0.25">
      <c r="A137" s="3"/>
      <c r="B137" s="3"/>
      <c r="C137" s="630"/>
      <c r="D137" s="3"/>
      <c r="E137" s="200"/>
      <c r="F137" s="3"/>
      <c r="G137" s="3"/>
      <c r="H137" s="3"/>
      <c r="I137" s="3"/>
      <c r="J137" s="3"/>
      <c r="K137" s="3"/>
      <c r="L137" s="3"/>
      <c r="M137" s="3"/>
      <c r="N137" s="3"/>
      <c r="O137" s="3"/>
      <c r="P137" s="3"/>
      <c r="Q137" s="3"/>
      <c r="R137" s="3"/>
      <c r="S137" s="3"/>
      <c r="T137" s="3"/>
      <c r="U137" s="3"/>
      <c r="V137" s="3"/>
      <c r="W137" s="3"/>
      <c r="X137" s="3"/>
      <c r="Y137" s="3"/>
      <c r="Z137" s="3"/>
    </row>
    <row r="138" spans="1:26" ht="12.75" customHeight="1" x14ac:dyDescent="0.25">
      <c r="A138" s="3"/>
      <c r="B138" s="3"/>
      <c r="C138" s="630"/>
      <c r="D138" s="3"/>
      <c r="E138" s="200"/>
      <c r="F138" s="3"/>
      <c r="G138" s="3"/>
      <c r="H138" s="3"/>
      <c r="I138" s="3"/>
      <c r="J138" s="3"/>
      <c r="K138" s="3"/>
      <c r="L138" s="3"/>
      <c r="M138" s="3"/>
      <c r="N138" s="3"/>
      <c r="O138" s="3"/>
      <c r="P138" s="3"/>
      <c r="Q138" s="3"/>
      <c r="R138" s="3"/>
      <c r="S138" s="3"/>
      <c r="T138" s="3"/>
      <c r="U138" s="3"/>
      <c r="V138" s="3"/>
      <c r="W138" s="3"/>
      <c r="X138" s="3"/>
      <c r="Y138" s="3"/>
      <c r="Z138" s="3"/>
    </row>
    <row r="139" spans="1:26" ht="12.75" customHeight="1" x14ac:dyDescent="0.25">
      <c r="A139" s="3"/>
      <c r="B139" s="3"/>
      <c r="C139" s="3"/>
      <c r="D139" s="3"/>
      <c r="E139" s="200"/>
      <c r="F139" s="3"/>
      <c r="G139" s="3"/>
      <c r="H139" s="3"/>
      <c r="I139" s="3"/>
      <c r="J139" s="3"/>
      <c r="K139" s="3"/>
      <c r="L139" s="3"/>
      <c r="M139" s="3"/>
      <c r="N139" s="3"/>
      <c r="O139" s="3"/>
      <c r="P139" s="3"/>
      <c r="Q139" s="3"/>
      <c r="R139" s="3"/>
      <c r="S139" s="3"/>
      <c r="T139" s="3"/>
      <c r="U139" s="3"/>
      <c r="V139" s="3"/>
      <c r="W139" s="3"/>
      <c r="X139" s="3"/>
      <c r="Y139" s="3"/>
      <c r="Z139" s="3"/>
    </row>
    <row r="140" spans="1:26" ht="12.75" customHeight="1" x14ac:dyDescent="0.25">
      <c r="A140" s="3"/>
      <c r="B140" s="3"/>
      <c r="C140" s="3"/>
      <c r="D140" s="3"/>
      <c r="E140" s="200"/>
      <c r="F140" s="3"/>
      <c r="G140" s="3"/>
      <c r="H140" s="3"/>
      <c r="I140" s="3"/>
      <c r="J140" s="3"/>
      <c r="K140" s="3"/>
      <c r="L140" s="3"/>
      <c r="M140" s="3"/>
      <c r="N140" s="3"/>
      <c r="O140" s="3"/>
      <c r="P140" s="3"/>
      <c r="Q140" s="3"/>
      <c r="R140" s="3"/>
      <c r="S140" s="3"/>
      <c r="T140" s="3"/>
      <c r="U140" s="3"/>
      <c r="V140" s="3"/>
      <c r="W140" s="3"/>
      <c r="X140" s="3"/>
      <c r="Y140" s="3"/>
      <c r="Z140" s="3"/>
    </row>
    <row r="141" spans="1:26" ht="12.75" customHeight="1" x14ac:dyDescent="0.25">
      <c r="A141" s="3"/>
      <c r="B141" s="3"/>
      <c r="C141" s="3"/>
      <c r="D141" s="3"/>
      <c r="E141" s="200"/>
      <c r="F141" s="3"/>
      <c r="G141" s="3"/>
      <c r="H141" s="3"/>
      <c r="I141" s="3"/>
      <c r="J141" s="3"/>
      <c r="K141" s="3"/>
      <c r="L141" s="3"/>
      <c r="M141" s="3"/>
      <c r="N141" s="3"/>
      <c r="O141" s="3"/>
      <c r="P141" s="3"/>
      <c r="Q141" s="3"/>
      <c r="R141" s="3"/>
      <c r="S141" s="3"/>
      <c r="T141" s="3"/>
      <c r="U141" s="3"/>
      <c r="V141" s="3"/>
      <c r="W141" s="3"/>
      <c r="X141" s="3"/>
      <c r="Y141" s="3"/>
      <c r="Z141" s="3"/>
    </row>
    <row r="142" spans="1:26" ht="12.75" customHeight="1" x14ac:dyDescent="0.25">
      <c r="A142" s="3"/>
      <c r="B142" s="3"/>
      <c r="C142" s="3"/>
      <c r="D142" s="3"/>
      <c r="E142" s="200"/>
      <c r="F142" s="3"/>
      <c r="G142" s="3"/>
      <c r="H142" s="3"/>
      <c r="I142" s="3"/>
      <c r="J142" s="3"/>
      <c r="K142" s="3"/>
      <c r="L142" s="3"/>
      <c r="M142" s="3"/>
      <c r="N142" s="3"/>
      <c r="O142" s="3"/>
      <c r="P142" s="3"/>
      <c r="Q142" s="3"/>
      <c r="R142" s="3"/>
      <c r="S142" s="3"/>
      <c r="T142" s="3"/>
      <c r="U142" s="3"/>
      <c r="V142" s="3"/>
      <c r="W142" s="3"/>
      <c r="X142" s="3"/>
      <c r="Y142" s="3"/>
      <c r="Z142" s="3"/>
    </row>
    <row r="143" spans="1:26" ht="12.75" customHeight="1" x14ac:dyDescent="0.25">
      <c r="A143" s="3"/>
      <c r="B143" s="3"/>
      <c r="C143" s="3"/>
      <c r="D143" s="3"/>
      <c r="E143" s="200"/>
      <c r="F143" s="3"/>
      <c r="G143" s="3"/>
      <c r="H143" s="3"/>
      <c r="I143" s="3"/>
      <c r="J143" s="3"/>
      <c r="K143" s="3"/>
      <c r="L143" s="3"/>
      <c r="M143" s="3"/>
      <c r="N143" s="3"/>
      <c r="O143" s="3"/>
      <c r="P143" s="3"/>
      <c r="Q143" s="3"/>
      <c r="R143" s="3"/>
      <c r="S143" s="3"/>
      <c r="T143" s="3"/>
      <c r="U143" s="3"/>
      <c r="V143" s="3"/>
      <c r="W143" s="3"/>
      <c r="X143" s="3"/>
      <c r="Y143" s="3"/>
      <c r="Z143" s="3"/>
    </row>
    <row r="144" spans="1:26" ht="12.75" customHeight="1" x14ac:dyDescent="0.25">
      <c r="A144" s="3"/>
      <c r="B144" s="3"/>
      <c r="C144" s="3"/>
      <c r="D144" s="3"/>
      <c r="E144" s="200"/>
      <c r="F144" s="3"/>
      <c r="G144" s="3"/>
      <c r="H144" s="3"/>
      <c r="I144" s="3"/>
      <c r="J144" s="3"/>
      <c r="K144" s="3"/>
      <c r="L144" s="3"/>
      <c r="M144" s="3"/>
      <c r="N144" s="3"/>
      <c r="O144" s="3"/>
      <c r="P144" s="3"/>
      <c r="Q144" s="3"/>
      <c r="R144" s="3"/>
      <c r="S144" s="3"/>
      <c r="T144" s="3"/>
      <c r="U144" s="3"/>
      <c r="V144" s="3"/>
      <c r="W144" s="3"/>
      <c r="X144" s="3"/>
      <c r="Y144" s="3"/>
      <c r="Z144" s="3"/>
    </row>
    <row r="145" spans="1:26" ht="12.75" customHeight="1" x14ac:dyDescent="0.25">
      <c r="A145" s="3"/>
      <c r="B145" s="3"/>
      <c r="C145" s="3"/>
      <c r="D145" s="3"/>
      <c r="E145" s="200"/>
      <c r="F145" s="3"/>
      <c r="G145" s="3"/>
      <c r="H145" s="3"/>
      <c r="I145" s="3"/>
      <c r="J145" s="3"/>
      <c r="K145" s="3"/>
      <c r="L145" s="3"/>
      <c r="M145" s="3"/>
      <c r="N145" s="3"/>
      <c r="O145" s="3"/>
      <c r="P145" s="3"/>
      <c r="Q145" s="3"/>
      <c r="R145" s="3"/>
      <c r="S145" s="3"/>
      <c r="T145" s="3"/>
      <c r="U145" s="3"/>
      <c r="V145" s="3"/>
      <c r="W145" s="3"/>
      <c r="X145" s="3"/>
      <c r="Y145" s="3"/>
      <c r="Z145" s="3"/>
    </row>
    <row r="146" spans="1:26" ht="12.75" customHeight="1" x14ac:dyDescent="0.25">
      <c r="A146" s="3"/>
      <c r="B146" s="3"/>
      <c r="C146" s="3"/>
      <c r="D146" s="3"/>
      <c r="E146" s="200"/>
      <c r="F146" s="3"/>
      <c r="G146" s="3"/>
      <c r="H146" s="3"/>
      <c r="I146" s="3"/>
      <c r="J146" s="3"/>
      <c r="K146" s="3"/>
      <c r="L146" s="3"/>
      <c r="M146" s="3"/>
      <c r="N146" s="3"/>
      <c r="O146" s="3"/>
      <c r="P146" s="3"/>
      <c r="Q146" s="3"/>
      <c r="R146" s="3"/>
      <c r="S146" s="3"/>
      <c r="T146" s="3"/>
      <c r="U146" s="3"/>
      <c r="V146" s="3"/>
      <c r="W146" s="3"/>
      <c r="X146" s="3"/>
      <c r="Y146" s="3"/>
      <c r="Z146" s="3"/>
    </row>
    <row r="147" spans="1:26" ht="12.75" customHeight="1" x14ac:dyDescent="0.25">
      <c r="A147" s="3"/>
      <c r="B147" s="3"/>
      <c r="C147" s="3"/>
      <c r="D147" s="3"/>
      <c r="E147" s="200"/>
      <c r="F147" s="3"/>
      <c r="G147" s="3"/>
      <c r="H147" s="3"/>
      <c r="I147" s="3"/>
      <c r="J147" s="3"/>
      <c r="K147" s="3"/>
      <c r="L147" s="3"/>
      <c r="M147" s="3"/>
      <c r="N147" s="3"/>
      <c r="O147" s="3"/>
      <c r="P147" s="3"/>
      <c r="Q147" s="3"/>
      <c r="R147" s="3"/>
      <c r="S147" s="3"/>
      <c r="T147" s="3"/>
      <c r="U147" s="3"/>
      <c r="V147" s="3"/>
      <c r="W147" s="3"/>
      <c r="X147" s="3"/>
      <c r="Y147" s="3"/>
      <c r="Z147" s="3"/>
    </row>
    <row r="148" spans="1:26" ht="12.75" customHeight="1" x14ac:dyDescent="0.25">
      <c r="A148" s="3"/>
      <c r="B148" s="3"/>
      <c r="C148" s="3"/>
      <c r="D148" s="3"/>
      <c r="E148" s="200"/>
      <c r="F148" s="3"/>
      <c r="G148" s="3"/>
      <c r="H148" s="3"/>
      <c r="I148" s="3"/>
      <c r="J148" s="3"/>
      <c r="K148" s="3"/>
      <c r="L148" s="3"/>
      <c r="M148" s="3"/>
      <c r="N148" s="3"/>
      <c r="O148" s="3"/>
      <c r="P148" s="3"/>
      <c r="Q148" s="3"/>
      <c r="R148" s="3"/>
      <c r="S148" s="3"/>
      <c r="T148" s="3"/>
      <c r="U148" s="3"/>
      <c r="V148" s="3"/>
      <c r="W148" s="3"/>
      <c r="X148" s="3"/>
      <c r="Y148" s="3"/>
      <c r="Z148" s="3"/>
    </row>
    <row r="149" spans="1:26" ht="12.75" customHeight="1" x14ac:dyDescent="0.25">
      <c r="A149" s="3"/>
      <c r="B149" s="3"/>
      <c r="C149" s="3"/>
      <c r="D149" s="3"/>
      <c r="E149" s="200"/>
      <c r="F149" s="3"/>
      <c r="G149" s="3"/>
      <c r="H149" s="3"/>
      <c r="I149" s="3"/>
      <c r="J149" s="3"/>
      <c r="K149" s="3"/>
      <c r="L149" s="3"/>
      <c r="M149" s="3"/>
      <c r="N149" s="3"/>
      <c r="O149" s="3"/>
      <c r="P149" s="3"/>
      <c r="Q149" s="3"/>
      <c r="R149" s="3"/>
      <c r="S149" s="3"/>
      <c r="T149" s="3"/>
      <c r="U149" s="3"/>
      <c r="V149" s="3"/>
      <c r="W149" s="3"/>
      <c r="X149" s="3"/>
      <c r="Y149" s="3"/>
      <c r="Z149" s="3"/>
    </row>
    <row r="150" spans="1:26" ht="12.75" customHeight="1" x14ac:dyDescent="0.25">
      <c r="A150" s="3"/>
      <c r="B150" s="3"/>
      <c r="C150" s="3"/>
      <c r="D150" s="3"/>
      <c r="E150" s="200"/>
      <c r="F150" s="3"/>
      <c r="G150" s="3"/>
      <c r="H150" s="3"/>
      <c r="I150" s="3"/>
      <c r="J150" s="3"/>
      <c r="K150" s="3"/>
      <c r="L150" s="3"/>
      <c r="M150" s="3"/>
      <c r="N150" s="3"/>
      <c r="O150" s="3"/>
      <c r="P150" s="3"/>
      <c r="Q150" s="3"/>
      <c r="R150" s="3"/>
      <c r="S150" s="3"/>
      <c r="T150" s="3"/>
      <c r="U150" s="3"/>
      <c r="V150" s="3"/>
      <c r="W150" s="3"/>
      <c r="X150" s="3"/>
      <c r="Y150" s="3"/>
      <c r="Z150" s="3"/>
    </row>
    <row r="151" spans="1:26" ht="12.75" customHeight="1" x14ac:dyDescent="0.25">
      <c r="A151" s="3"/>
      <c r="B151" s="3"/>
      <c r="C151" s="3"/>
      <c r="D151" s="3"/>
      <c r="E151" s="200"/>
      <c r="F151" s="3"/>
      <c r="G151" s="3"/>
      <c r="H151" s="3"/>
      <c r="I151" s="3"/>
      <c r="J151" s="3"/>
      <c r="K151" s="3"/>
      <c r="L151" s="3"/>
      <c r="M151" s="3"/>
      <c r="N151" s="3"/>
      <c r="O151" s="3"/>
      <c r="P151" s="3"/>
      <c r="Q151" s="3"/>
      <c r="R151" s="3"/>
      <c r="S151" s="3"/>
      <c r="T151" s="3"/>
      <c r="U151" s="3"/>
      <c r="V151" s="3"/>
      <c r="W151" s="3"/>
      <c r="X151" s="3"/>
      <c r="Y151" s="3"/>
      <c r="Z151" s="3"/>
    </row>
    <row r="152" spans="1:26" ht="12.75" customHeight="1" x14ac:dyDescent="0.25">
      <c r="A152" s="3"/>
      <c r="B152" s="3"/>
      <c r="C152" s="3"/>
      <c r="D152" s="3"/>
      <c r="E152" s="200"/>
      <c r="F152" s="3"/>
      <c r="G152" s="3"/>
      <c r="H152" s="3"/>
      <c r="I152" s="3"/>
      <c r="J152" s="3"/>
      <c r="K152" s="3"/>
      <c r="L152" s="3"/>
      <c r="M152" s="3"/>
      <c r="N152" s="3"/>
      <c r="O152" s="3"/>
      <c r="P152" s="3"/>
      <c r="Q152" s="3"/>
      <c r="R152" s="3"/>
      <c r="S152" s="3"/>
      <c r="T152" s="3"/>
      <c r="U152" s="3"/>
      <c r="V152" s="3"/>
      <c r="W152" s="3"/>
      <c r="X152" s="3"/>
      <c r="Y152" s="3"/>
      <c r="Z152" s="3"/>
    </row>
    <row r="153" spans="1:26" ht="12.75" customHeight="1" x14ac:dyDescent="0.25">
      <c r="A153" s="3"/>
      <c r="B153" s="3"/>
      <c r="C153" s="3"/>
      <c r="D153" s="3"/>
      <c r="E153" s="200"/>
      <c r="F153" s="3"/>
      <c r="G153" s="3"/>
      <c r="H153" s="3"/>
      <c r="I153" s="3"/>
      <c r="J153" s="3"/>
      <c r="K153" s="3"/>
      <c r="L153" s="3"/>
      <c r="M153" s="3"/>
      <c r="N153" s="3"/>
      <c r="O153" s="3"/>
      <c r="P153" s="3"/>
      <c r="Q153" s="3"/>
      <c r="R153" s="3"/>
      <c r="S153" s="3"/>
      <c r="T153" s="3"/>
      <c r="U153" s="3"/>
      <c r="V153" s="3"/>
      <c r="W153" s="3"/>
      <c r="X153" s="3"/>
      <c r="Y153" s="3"/>
      <c r="Z153" s="3"/>
    </row>
    <row r="154" spans="1:26" ht="12.75" customHeight="1" x14ac:dyDescent="0.25">
      <c r="A154" s="3"/>
      <c r="B154" s="3"/>
      <c r="C154" s="3"/>
      <c r="D154" s="3"/>
      <c r="E154" s="200"/>
      <c r="F154" s="3"/>
      <c r="G154" s="3"/>
      <c r="H154" s="3"/>
      <c r="I154" s="3"/>
      <c r="J154" s="3"/>
      <c r="K154" s="3"/>
      <c r="L154" s="3"/>
      <c r="M154" s="3"/>
      <c r="N154" s="3"/>
      <c r="O154" s="3"/>
      <c r="P154" s="3"/>
      <c r="Q154" s="3"/>
      <c r="R154" s="3"/>
      <c r="S154" s="3"/>
      <c r="T154" s="3"/>
      <c r="U154" s="3"/>
      <c r="V154" s="3"/>
      <c r="W154" s="3"/>
      <c r="X154" s="3"/>
      <c r="Y154" s="3"/>
      <c r="Z154" s="3"/>
    </row>
    <row r="155" spans="1:26" ht="12.75" customHeight="1" x14ac:dyDescent="0.25">
      <c r="A155" s="3"/>
      <c r="B155" s="3"/>
      <c r="C155" s="3"/>
      <c r="D155" s="3"/>
      <c r="E155" s="200"/>
      <c r="F155" s="3"/>
      <c r="G155" s="3"/>
      <c r="H155" s="3"/>
      <c r="I155" s="3"/>
      <c r="J155" s="3"/>
      <c r="K155" s="3"/>
      <c r="L155" s="3"/>
      <c r="M155" s="3"/>
      <c r="N155" s="3"/>
      <c r="O155" s="3"/>
      <c r="P155" s="3"/>
      <c r="Q155" s="3"/>
      <c r="R155" s="3"/>
      <c r="S155" s="3"/>
      <c r="T155" s="3"/>
      <c r="U155" s="3"/>
      <c r="V155" s="3"/>
      <c r="W155" s="3"/>
      <c r="X155" s="3"/>
      <c r="Y155" s="3"/>
      <c r="Z155" s="3"/>
    </row>
    <row r="156" spans="1:26" ht="12.75" customHeight="1" x14ac:dyDescent="0.25">
      <c r="A156" s="3"/>
      <c r="B156" s="3"/>
      <c r="C156" s="3"/>
      <c r="D156" s="3"/>
      <c r="E156" s="200"/>
      <c r="F156" s="3"/>
      <c r="G156" s="3"/>
      <c r="H156" s="3"/>
      <c r="I156" s="3"/>
      <c r="J156" s="3"/>
      <c r="K156" s="3"/>
      <c r="L156" s="3"/>
      <c r="M156" s="3"/>
      <c r="N156" s="3"/>
      <c r="O156" s="3"/>
      <c r="P156" s="3"/>
      <c r="Q156" s="3"/>
      <c r="R156" s="3"/>
      <c r="S156" s="3"/>
      <c r="T156" s="3"/>
      <c r="U156" s="3"/>
      <c r="V156" s="3"/>
      <c r="W156" s="3"/>
      <c r="X156" s="3"/>
      <c r="Y156" s="3"/>
      <c r="Z156" s="3"/>
    </row>
    <row r="157" spans="1:26" ht="12.75" customHeight="1" x14ac:dyDescent="0.25">
      <c r="A157" s="3"/>
      <c r="B157" s="3"/>
      <c r="C157" s="3"/>
      <c r="D157" s="3"/>
      <c r="E157" s="200"/>
      <c r="F157" s="3"/>
      <c r="G157" s="3"/>
      <c r="H157" s="3"/>
      <c r="I157" s="3"/>
      <c r="J157" s="3"/>
      <c r="K157" s="3"/>
      <c r="L157" s="3"/>
      <c r="M157" s="3"/>
      <c r="N157" s="3"/>
      <c r="O157" s="3"/>
      <c r="P157" s="3"/>
      <c r="Q157" s="3"/>
      <c r="R157" s="3"/>
      <c r="S157" s="3"/>
      <c r="T157" s="3"/>
      <c r="U157" s="3"/>
      <c r="V157" s="3"/>
      <c r="W157" s="3"/>
      <c r="X157" s="3"/>
      <c r="Y157" s="3"/>
      <c r="Z157" s="3"/>
    </row>
    <row r="158" spans="1:26" ht="12.75" customHeight="1" x14ac:dyDescent="0.25">
      <c r="A158" s="3"/>
      <c r="B158" s="3"/>
      <c r="C158" s="3"/>
      <c r="D158" s="3"/>
      <c r="E158" s="200"/>
      <c r="F158" s="3"/>
      <c r="G158" s="3"/>
      <c r="H158" s="3"/>
      <c r="I158" s="3"/>
      <c r="J158" s="3"/>
      <c r="K158" s="3"/>
      <c r="L158" s="3"/>
      <c r="M158" s="3"/>
      <c r="N158" s="3"/>
      <c r="O158" s="3"/>
      <c r="P158" s="3"/>
      <c r="Q158" s="3"/>
      <c r="R158" s="3"/>
      <c r="S158" s="3"/>
      <c r="T158" s="3"/>
      <c r="U158" s="3"/>
      <c r="V158" s="3"/>
      <c r="W158" s="3"/>
      <c r="X158" s="3"/>
      <c r="Y158" s="3"/>
      <c r="Z158" s="3"/>
    </row>
    <row r="159" spans="1:26" ht="12.75" customHeight="1" x14ac:dyDescent="0.25">
      <c r="A159" s="3"/>
      <c r="B159" s="3"/>
      <c r="C159" s="3"/>
      <c r="D159" s="3"/>
      <c r="E159" s="200"/>
      <c r="F159" s="3"/>
      <c r="G159" s="3"/>
      <c r="H159" s="3"/>
      <c r="I159" s="3"/>
      <c r="J159" s="3"/>
      <c r="K159" s="3"/>
      <c r="L159" s="3"/>
      <c r="M159" s="3"/>
      <c r="N159" s="3"/>
      <c r="O159" s="3"/>
      <c r="P159" s="3"/>
      <c r="Q159" s="3"/>
      <c r="R159" s="3"/>
      <c r="S159" s="3"/>
      <c r="T159" s="3"/>
      <c r="U159" s="3"/>
      <c r="V159" s="3"/>
      <c r="W159" s="3"/>
      <c r="X159" s="3"/>
      <c r="Y159" s="3"/>
      <c r="Z159" s="3"/>
    </row>
    <row r="160" spans="1:26" ht="12.75" customHeight="1" x14ac:dyDescent="0.25">
      <c r="A160" s="3"/>
      <c r="B160" s="3"/>
      <c r="C160" s="3"/>
      <c r="D160" s="3"/>
      <c r="E160" s="200"/>
      <c r="F160" s="3"/>
      <c r="G160" s="3"/>
      <c r="H160" s="3"/>
      <c r="I160" s="3"/>
      <c r="J160" s="3"/>
      <c r="K160" s="3"/>
      <c r="L160" s="3"/>
      <c r="M160" s="3"/>
      <c r="N160" s="3"/>
      <c r="O160" s="3"/>
      <c r="P160" s="3"/>
      <c r="Q160" s="3"/>
      <c r="R160" s="3"/>
      <c r="S160" s="3"/>
      <c r="T160" s="3"/>
      <c r="U160" s="3"/>
      <c r="V160" s="3"/>
      <c r="W160" s="3"/>
      <c r="X160" s="3"/>
      <c r="Y160" s="3"/>
      <c r="Z160" s="3"/>
    </row>
    <row r="161" spans="1:26" ht="12.75" customHeight="1" x14ac:dyDescent="0.25">
      <c r="A161" s="3"/>
      <c r="B161" s="3"/>
      <c r="C161" s="3"/>
      <c r="D161" s="3"/>
      <c r="E161" s="200"/>
      <c r="F161" s="3"/>
      <c r="G161" s="3"/>
      <c r="H161" s="3"/>
      <c r="I161" s="3"/>
      <c r="J161" s="3"/>
      <c r="K161" s="3"/>
      <c r="L161" s="3"/>
      <c r="M161" s="3"/>
      <c r="N161" s="3"/>
      <c r="O161" s="3"/>
      <c r="P161" s="3"/>
      <c r="Q161" s="3"/>
      <c r="R161" s="3"/>
      <c r="S161" s="3"/>
      <c r="T161" s="3"/>
      <c r="U161" s="3"/>
      <c r="V161" s="3"/>
      <c r="W161" s="3"/>
      <c r="X161" s="3"/>
      <c r="Y161" s="3"/>
      <c r="Z161" s="3"/>
    </row>
    <row r="162" spans="1:26" ht="12.75" customHeight="1" x14ac:dyDescent="0.25">
      <c r="A162" s="3"/>
      <c r="B162" s="3"/>
      <c r="C162" s="3"/>
      <c r="D162" s="3"/>
      <c r="E162" s="200"/>
      <c r="F162" s="3"/>
      <c r="G162" s="3"/>
      <c r="H162" s="3"/>
      <c r="I162" s="3"/>
      <c r="J162" s="3"/>
      <c r="K162" s="3"/>
      <c r="L162" s="3"/>
      <c r="M162" s="3"/>
      <c r="N162" s="3"/>
      <c r="O162" s="3"/>
      <c r="P162" s="3"/>
      <c r="Q162" s="3"/>
      <c r="R162" s="3"/>
      <c r="S162" s="3"/>
      <c r="T162" s="3"/>
      <c r="U162" s="3"/>
      <c r="V162" s="3"/>
      <c r="W162" s="3"/>
      <c r="X162" s="3"/>
      <c r="Y162" s="3"/>
      <c r="Z162" s="3"/>
    </row>
    <row r="163" spans="1:26" ht="12.75" customHeight="1" x14ac:dyDescent="0.25">
      <c r="A163" s="3"/>
      <c r="B163" s="3"/>
      <c r="C163" s="3"/>
      <c r="D163" s="3"/>
      <c r="E163" s="200"/>
      <c r="F163" s="3"/>
      <c r="G163" s="3"/>
      <c r="H163" s="3"/>
      <c r="I163" s="3"/>
      <c r="J163" s="3"/>
      <c r="K163" s="3"/>
      <c r="L163" s="3"/>
      <c r="M163" s="3"/>
      <c r="N163" s="3"/>
      <c r="O163" s="3"/>
      <c r="P163" s="3"/>
      <c r="Q163" s="3"/>
      <c r="R163" s="3"/>
      <c r="S163" s="3"/>
      <c r="T163" s="3"/>
      <c r="U163" s="3"/>
      <c r="V163" s="3"/>
      <c r="W163" s="3"/>
      <c r="X163" s="3"/>
      <c r="Y163" s="3"/>
      <c r="Z163" s="3"/>
    </row>
    <row r="164" spans="1:26" ht="12.75" customHeight="1" x14ac:dyDescent="0.25">
      <c r="A164" s="3"/>
      <c r="B164" s="3"/>
      <c r="C164" s="3"/>
      <c r="D164" s="3"/>
      <c r="E164" s="200"/>
      <c r="F164" s="3"/>
      <c r="G164" s="3"/>
      <c r="H164" s="3"/>
      <c r="I164" s="3"/>
      <c r="J164" s="3"/>
      <c r="K164" s="3"/>
      <c r="L164" s="3"/>
      <c r="M164" s="3"/>
      <c r="N164" s="3"/>
      <c r="O164" s="3"/>
      <c r="P164" s="3"/>
      <c r="Q164" s="3"/>
      <c r="R164" s="3"/>
      <c r="S164" s="3"/>
      <c r="T164" s="3"/>
      <c r="U164" s="3"/>
      <c r="V164" s="3"/>
      <c r="W164" s="3"/>
      <c r="X164" s="3"/>
      <c r="Y164" s="3"/>
      <c r="Z164" s="3"/>
    </row>
    <row r="165" spans="1:26" ht="12.75" customHeight="1" x14ac:dyDescent="0.25">
      <c r="A165" s="3"/>
      <c r="B165" s="3"/>
      <c r="C165" s="3"/>
      <c r="D165" s="3"/>
      <c r="E165" s="200"/>
      <c r="F165" s="3"/>
      <c r="G165" s="3"/>
      <c r="H165" s="3"/>
      <c r="I165" s="3"/>
      <c r="J165" s="3"/>
      <c r="K165" s="3"/>
      <c r="L165" s="3"/>
      <c r="M165" s="3"/>
      <c r="N165" s="3"/>
      <c r="O165" s="3"/>
      <c r="P165" s="3"/>
      <c r="Q165" s="3"/>
      <c r="R165" s="3"/>
      <c r="S165" s="3"/>
      <c r="T165" s="3"/>
      <c r="U165" s="3"/>
      <c r="V165" s="3"/>
      <c r="W165" s="3"/>
      <c r="X165" s="3"/>
      <c r="Y165" s="3"/>
      <c r="Z165" s="3"/>
    </row>
    <row r="166" spans="1:26" ht="12.75" customHeight="1" x14ac:dyDescent="0.25">
      <c r="A166" s="3"/>
      <c r="B166" s="3"/>
      <c r="C166" s="3"/>
      <c r="D166" s="3"/>
      <c r="E166" s="200"/>
      <c r="F166" s="3"/>
      <c r="G166" s="3"/>
      <c r="H166" s="3"/>
      <c r="I166" s="3"/>
      <c r="J166" s="3"/>
      <c r="K166" s="3"/>
      <c r="L166" s="3"/>
      <c r="M166" s="3"/>
      <c r="N166" s="3"/>
      <c r="O166" s="3"/>
      <c r="P166" s="3"/>
      <c r="Q166" s="3"/>
      <c r="R166" s="3"/>
      <c r="S166" s="3"/>
      <c r="T166" s="3"/>
      <c r="U166" s="3"/>
      <c r="V166" s="3"/>
      <c r="W166" s="3"/>
      <c r="X166" s="3"/>
      <c r="Y166" s="3"/>
      <c r="Z166" s="3"/>
    </row>
    <row r="167" spans="1:26" ht="12.75" customHeight="1" x14ac:dyDescent="0.25">
      <c r="A167" s="3"/>
      <c r="B167" s="3"/>
      <c r="C167" s="3"/>
      <c r="D167" s="3"/>
      <c r="E167" s="200"/>
      <c r="F167" s="3"/>
      <c r="G167" s="3"/>
      <c r="H167" s="3"/>
      <c r="I167" s="3"/>
      <c r="J167" s="3"/>
      <c r="K167" s="3"/>
      <c r="L167" s="3"/>
      <c r="M167" s="3"/>
      <c r="N167" s="3"/>
      <c r="O167" s="3"/>
      <c r="P167" s="3"/>
      <c r="Q167" s="3"/>
      <c r="R167" s="3"/>
      <c r="S167" s="3"/>
      <c r="T167" s="3"/>
      <c r="U167" s="3"/>
      <c r="V167" s="3"/>
      <c r="W167" s="3"/>
      <c r="X167" s="3"/>
      <c r="Y167" s="3"/>
      <c r="Z167" s="3"/>
    </row>
    <row r="168" spans="1:26" ht="12.75" customHeight="1" x14ac:dyDescent="0.25">
      <c r="A168" s="3"/>
      <c r="B168" s="3"/>
      <c r="C168" s="3"/>
      <c r="D168" s="3"/>
      <c r="E168" s="200"/>
      <c r="F168" s="3"/>
      <c r="G168" s="3"/>
      <c r="H168" s="3"/>
      <c r="I168" s="3"/>
      <c r="J168" s="3"/>
      <c r="K168" s="3"/>
      <c r="L168" s="3"/>
      <c r="M168" s="3"/>
      <c r="N168" s="3"/>
      <c r="O168" s="3"/>
      <c r="P168" s="3"/>
      <c r="Q168" s="3"/>
      <c r="R168" s="3"/>
      <c r="S168" s="3"/>
      <c r="T168" s="3"/>
      <c r="U168" s="3"/>
      <c r="V168" s="3"/>
      <c r="W168" s="3"/>
      <c r="X168" s="3"/>
      <c r="Y168" s="3"/>
      <c r="Z168" s="3"/>
    </row>
    <row r="169" spans="1:26" ht="12.75" customHeight="1" x14ac:dyDescent="0.25">
      <c r="A169" s="3"/>
      <c r="B169" s="3"/>
      <c r="C169" s="3"/>
      <c r="D169" s="3"/>
      <c r="E169" s="200"/>
      <c r="F169" s="3"/>
      <c r="G169" s="3"/>
      <c r="H169" s="3"/>
      <c r="I169" s="3"/>
      <c r="J169" s="3"/>
      <c r="K169" s="3"/>
      <c r="L169" s="3"/>
      <c r="M169" s="3"/>
      <c r="N169" s="3"/>
      <c r="O169" s="3"/>
      <c r="P169" s="3"/>
      <c r="Q169" s="3"/>
      <c r="R169" s="3"/>
      <c r="S169" s="3"/>
      <c r="T169" s="3"/>
      <c r="U169" s="3"/>
      <c r="V169" s="3"/>
      <c r="W169" s="3"/>
      <c r="X169" s="3"/>
      <c r="Y169" s="3"/>
      <c r="Z169" s="3"/>
    </row>
    <row r="170" spans="1:26" ht="12.75" customHeight="1" x14ac:dyDescent="0.25">
      <c r="A170" s="3"/>
      <c r="B170" s="3"/>
      <c r="C170" s="3"/>
      <c r="D170" s="3"/>
      <c r="E170" s="200"/>
      <c r="F170" s="3"/>
      <c r="G170" s="3"/>
      <c r="H170" s="3"/>
      <c r="I170" s="3"/>
      <c r="J170" s="3"/>
      <c r="K170" s="3"/>
      <c r="L170" s="3"/>
      <c r="M170" s="3"/>
      <c r="N170" s="3"/>
      <c r="O170" s="3"/>
      <c r="P170" s="3"/>
      <c r="Q170" s="3"/>
      <c r="R170" s="3"/>
      <c r="S170" s="3"/>
      <c r="T170" s="3"/>
      <c r="U170" s="3"/>
      <c r="V170" s="3"/>
      <c r="W170" s="3"/>
      <c r="X170" s="3"/>
      <c r="Y170" s="3"/>
      <c r="Z170" s="3"/>
    </row>
    <row r="171" spans="1:26" ht="12.75" customHeight="1" x14ac:dyDescent="0.25">
      <c r="A171" s="3"/>
      <c r="B171" s="3"/>
      <c r="C171" s="3"/>
      <c r="D171" s="3"/>
      <c r="E171" s="200"/>
      <c r="F171" s="3"/>
      <c r="G171" s="3"/>
      <c r="H171" s="3"/>
      <c r="I171" s="3"/>
      <c r="J171" s="3"/>
      <c r="K171" s="3"/>
      <c r="L171" s="3"/>
      <c r="M171" s="3"/>
      <c r="N171" s="3"/>
      <c r="O171" s="3"/>
      <c r="P171" s="3"/>
      <c r="Q171" s="3"/>
      <c r="R171" s="3"/>
      <c r="S171" s="3"/>
      <c r="T171" s="3"/>
      <c r="U171" s="3"/>
      <c r="V171" s="3"/>
      <c r="W171" s="3"/>
      <c r="X171" s="3"/>
      <c r="Y171" s="3"/>
      <c r="Z171" s="3"/>
    </row>
    <row r="172" spans="1:26" ht="12.75" customHeight="1" x14ac:dyDescent="0.25">
      <c r="A172" s="3"/>
      <c r="B172" s="3"/>
      <c r="C172" s="3"/>
      <c r="D172" s="3"/>
      <c r="E172" s="200"/>
      <c r="F172" s="3"/>
      <c r="G172" s="3"/>
      <c r="H172" s="3"/>
      <c r="I172" s="3"/>
      <c r="J172" s="3"/>
      <c r="K172" s="3"/>
      <c r="L172" s="3"/>
      <c r="M172" s="3"/>
      <c r="N172" s="3"/>
      <c r="O172" s="3"/>
      <c r="P172" s="3"/>
      <c r="Q172" s="3"/>
      <c r="R172" s="3"/>
      <c r="S172" s="3"/>
      <c r="T172" s="3"/>
      <c r="U172" s="3"/>
      <c r="V172" s="3"/>
      <c r="W172" s="3"/>
      <c r="X172" s="3"/>
      <c r="Y172" s="3"/>
      <c r="Z172" s="3"/>
    </row>
    <row r="173" spans="1:26" ht="12.75" customHeight="1" x14ac:dyDescent="0.25">
      <c r="A173" s="3"/>
      <c r="B173" s="3"/>
      <c r="C173" s="3"/>
      <c r="D173" s="3"/>
      <c r="E173" s="200"/>
      <c r="F173" s="3"/>
      <c r="G173" s="3"/>
      <c r="H173" s="3"/>
      <c r="I173" s="3"/>
      <c r="J173" s="3"/>
      <c r="K173" s="3"/>
      <c r="L173" s="3"/>
      <c r="M173" s="3"/>
      <c r="N173" s="3"/>
      <c r="O173" s="3"/>
      <c r="P173" s="3"/>
      <c r="Q173" s="3"/>
      <c r="R173" s="3"/>
      <c r="S173" s="3"/>
      <c r="T173" s="3"/>
      <c r="U173" s="3"/>
      <c r="V173" s="3"/>
      <c r="W173" s="3"/>
      <c r="X173" s="3"/>
      <c r="Y173" s="3"/>
      <c r="Z173" s="3"/>
    </row>
    <row r="174" spans="1:26" ht="12.75" customHeight="1" x14ac:dyDescent="0.25">
      <c r="A174" s="3"/>
      <c r="B174" s="3"/>
      <c r="C174" s="3"/>
      <c r="D174" s="3"/>
      <c r="E174" s="200"/>
      <c r="F174" s="3"/>
      <c r="G174" s="3"/>
      <c r="H174" s="3"/>
      <c r="I174" s="3"/>
      <c r="J174" s="3"/>
      <c r="K174" s="3"/>
      <c r="L174" s="3"/>
      <c r="M174" s="3"/>
      <c r="N174" s="3"/>
      <c r="O174" s="3"/>
      <c r="P174" s="3"/>
      <c r="Q174" s="3"/>
      <c r="R174" s="3"/>
      <c r="S174" s="3"/>
      <c r="T174" s="3"/>
      <c r="U174" s="3"/>
      <c r="V174" s="3"/>
      <c r="W174" s="3"/>
      <c r="X174" s="3"/>
      <c r="Y174" s="3"/>
      <c r="Z174" s="3"/>
    </row>
    <row r="175" spans="1:26" ht="12.75" customHeight="1" x14ac:dyDescent="0.25">
      <c r="A175" s="3"/>
      <c r="B175" s="3"/>
      <c r="C175" s="3"/>
      <c r="D175" s="3"/>
      <c r="E175" s="200"/>
      <c r="F175" s="3"/>
      <c r="G175" s="3"/>
      <c r="H175" s="3"/>
      <c r="I175" s="3"/>
      <c r="J175" s="3"/>
      <c r="K175" s="3"/>
      <c r="L175" s="3"/>
      <c r="M175" s="3"/>
      <c r="N175" s="3"/>
      <c r="O175" s="3"/>
      <c r="P175" s="3"/>
      <c r="Q175" s="3"/>
      <c r="R175" s="3"/>
      <c r="S175" s="3"/>
      <c r="T175" s="3"/>
      <c r="U175" s="3"/>
      <c r="V175" s="3"/>
      <c r="W175" s="3"/>
      <c r="X175" s="3"/>
      <c r="Y175" s="3"/>
      <c r="Z175" s="3"/>
    </row>
    <row r="176" spans="1:26" ht="12.75" customHeight="1" x14ac:dyDescent="0.25">
      <c r="A176" s="3"/>
      <c r="B176" s="3"/>
      <c r="C176" s="3"/>
      <c r="D176" s="3"/>
      <c r="E176" s="200"/>
      <c r="F176" s="3"/>
      <c r="G176" s="3"/>
      <c r="H176" s="3"/>
      <c r="I176" s="3"/>
      <c r="J176" s="3"/>
      <c r="K176" s="3"/>
      <c r="L176" s="3"/>
      <c r="M176" s="3"/>
      <c r="N176" s="3"/>
      <c r="O176" s="3"/>
      <c r="P176" s="3"/>
      <c r="Q176" s="3"/>
      <c r="R176" s="3"/>
      <c r="S176" s="3"/>
      <c r="T176" s="3"/>
      <c r="U176" s="3"/>
      <c r="V176" s="3"/>
      <c r="W176" s="3"/>
      <c r="X176" s="3"/>
      <c r="Y176" s="3"/>
      <c r="Z176" s="3"/>
    </row>
    <row r="177" spans="1:26" ht="12.75" customHeight="1" x14ac:dyDescent="0.25">
      <c r="A177" s="3"/>
      <c r="B177" s="3"/>
      <c r="C177" s="3"/>
      <c r="D177" s="3"/>
      <c r="E177" s="200"/>
      <c r="F177" s="3"/>
      <c r="G177" s="3"/>
      <c r="H177" s="3"/>
      <c r="I177" s="3"/>
      <c r="J177" s="3"/>
      <c r="K177" s="3"/>
      <c r="L177" s="3"/>
      <c r="M177" s="3"/>
      <c r="N177" s="3"/>
      <c r="O177" s="3"/>
      <c r="P177" s="3"/>
      <c r="Q177" s="3"/>
      <c r="R177" s="3"/>
      <c r="S177" s="3"/>
      <c r="T177" s="3"/>
      <c r="U177" s="3"/>
      <c r="V177" s="3"/>
      <c r="W177" s="3"/>
      <c r="X177" s="3"/>
      <c r="Y177" s="3"/>
      <c r="Z177" s="3"/>
    </row>
    <row r="178" spans="1:26" ht="12.75" customHeight="1" x14ac:dyDescent="0.25">
      <c r="A178" s="3"/>
      <c r="B178" s="3"/>
      <c r="C178" s="3"/>
      <c r="D178" s="3"/>
      <c r="E178" s="200"/>
      <c r="F178" s="3"/>
      <c r="G178" s="3"/>
      <c r="H178" s="3"/>
      <c r="I178" s="3"/>
      <c r="J178" s="3"/>
      <c r="K178" s="3"/>
      <c r="L178" s="3"/>
      <c r="M178" s="3"/>
      <c r="N178" s="3"/>
      <c r="O178" s="3"/>
      <c r="P178" s="3"/>
      <c r="Q178" s="3"/>
      <c r="R178" s="3"/>
      <c r="S178" s="3"/>
      <c r="T178" s="3"/>
      <c r="U178" s="3"/>
      <c r="V178" s="3"/>
      <c r="W178" s="3"/>
      <c r="X178" s="3"/>
      <c r="Y178" s="3"/>
      <c r="Z178" s="3"/>
    </row>
    <row r="179" spans="1:26" ht="12.75" customHeight="1" x14ac:dyDescent="0.25">
      <c r="A179" s="3"/>
      <c r="B179" s="3"/>
      <c r="C179" s="3"/>
      <c r="D179" s="3"/>
      <c r="E179" s="200"/>
      <c r="F179" s="3"/>
      <c r="G179" s="3"/>
      <c r="H179" s="3"/>
      <c r="I179" s="3"/>
      <c r="J179" s="3"/>
      <c r="K179" s="3"/>
      <c r="L179" s="3"/>
      <c r="M179" s="3"/>
      <c r="N179" s="3"/>
      <c r="O179" s="3"/>
      <c r="P179" s="3"/>
      <c r="Q179" s="3"/>
      <c r="R179" s="3"/>
      <c r="S179" s="3"/>
      <c r="T179" s="3"/>
      <c r="U179" s="3"/>
      <c r="V179" s="3"/>
      <c r="W179" s="3"/>
      <c r="X179" s="3"/>
      <c r="Y179" s="3"/>
      <c r="Z179" s="3"/>
    </row>
    <row r="180" spans="1:26" ht="12.75" customHeight="1" x14ac:dyDescent="0.25">
      <c r="A180" s="3"/>
      <c r="B180" s="3"/>
      <c r="C180" s="3"/>
      <c r="D180" s="3"/>
      <c r="E180" s="200"/>
      <c r="F180" s="3"/>
      <c r="G180" s="3"/>
      <c r="H180" s="3"/>
      <c r="I180" s="3"/>
      <c r="J180" s="3"/>
      <c r="K180" s="3"/>
      <c r="L180" s="3"/>
      <c r="M180" s="3"/>
      <c r="N180" s="3"/>
      <c r="O180" s="3"/>
      <c r="P180" s="3"/>
      <c r="Q180" s="3"/>
      <c r="R180" s="3"/>
      <c r="S180" s="3"/>
      <c r="T180" s="3"/>
      <c r="U180" s="3"/>
      <c r="V180" s="3"/>
      <c r="W180" s="3"/>
      <c r="X180" s="3"/>
      <c r="Y180" s="3"/>
      <c r="Z180" s="3"/>
    </row>
    <row r="181" spans="1:26" ht="12.75" customHeight="1" x14ac:dyDescent="0.25">
      <c r="A181" s="3"/>
      <c r="B181" s="3"/>
      <c r="C181" s="3"/>
      <c r="D181" s="3"/>
      <c r="E181" s="200"/>
      <c r="F181" s="3"/>
      <c r="G181" s="3"/>
      <c r="H181" s="3"/>
      <c r="I181" s="3"/>
      <c r="J181" s="3"/>
      <c r="K181" s="3"/>
      <c r="L181" s="3"/>
      <c r="M181" s="3"/>
      <c r="N181" s="3"/>
      <c r="O181" s="3"/>
      <c r="P181" s="3"/>
      <c r="Q181" s="3"/>
      <c r="R181" s="3"/>
      <c r="S181" s="3"/>
      <c r="T181" s="3"/>
      <c r="U181" s="3"/>
      <c r="V181" s="3"/>
      <c r="W181" s="3"/>
      <c r="X181" s="3"/>
      <c r="Y181" s="3"/>
      <c r="Z181" s="3"/>
    </row>
    <row r="182" spans="1:26" ht="12.75" customHeight="1" x14ac:dyDescent="0.25">
      <c r="A182" s="3"/>
      <c r="B182" s="3"/>
      <c r="C182" s="3"/>
      <c r="D182" s="3"/>
      <c r="E182" s="200"/>
      <c r="F182" s="3"/>
      <c r="G182" s="3"/>
      <c r="H182" s="3"/>
      <c r="I182" s="3"/>
      <c r="J182" s="3"/>
      <c r="K182" s="3"/>
      <c r="L182" s="3"/>
      <c r="M182" s="3"/>
      <c r="N182" s="3"/>
      <c r="O182" s="3"/>
      <c r="P182" s="3"/>
      <c r="Q182" s="3"/>
      <c r="R182" s="3"/>
      <c r="S182" s="3"/>
      <c r="T182" s="3"/>
      <c r="U182" s="3"/>
      <c r="V182" s="3"/>
      <c r="W182" s="3"/>
      <c r="X182" s="3"/>
      <c r="Y182" s="3"/>
      <c r="Z182" s="3"/>
    </row>
    <row r="183" spans="1:26" ht="12.75" customHeight="1" x14ac:dyDescent="0.25">
      <c r="A183" s="3"/>
      <c r="B183" s="3"/>
      <c r="C183" s="3"/>
      <c r="D183" s="3"/>
      <c r="E183" s="200"/>
      <c r="F183" s="3"/>
      <c r="G183" s="3"/>
      <c r="H183" s="3"/>
      <c r="I183" s="3"/>
      <c r="J183" s="3"/>
      <c r="K183" s="3"/>
      <c r="L183" s="3"/>
      <c r="M183" s="3"/>
      <c r="N183" s="3"/>
      <c r="O183" s="3"/>
      <c r="P183" s="3"/>
      <c r="Q183" s="3"/>
      <c r="R183" s="3"/>
      <c r="S183" s="3"/>
      <c r="T183" s="3"/>
      <c r="U183" s="3"/>
      <c r="V183" s="3"/>
      <c r="W183" s="3"/>
      <c r="X183" s="3"/>
      <c r="Y183" s="3"/>
      <c r="Z183" s="3"/>
    </row>
    <row r="184" spans="1:26" ht="12.75" customHeight="1" x14ac:dyDescent="0.25">
      <c r="A184" s="3"/>
      <c r="B184" s="3"/>
      <c r="C184" s="3"/>
      <c r="D184" s="3"/>
      <c r="E184" s="200"/>
      <c r="F184" s="3"/>
      <c r="G184" s="3"/>
      <c r="H184" s="3"/>
      <c r="I184" s="3"/>
      <c r="J184" s="3"/>
      <c r="K184" s="3"/>
      <c r="L184" s="3"/>
      <c r="M184" s="3"/>
      <c r="N184" s="3"/>
      <c r="O184" s="3"/>
      <c r="P184" s="3"/>
      <c r="Q184" s="3"/>
      <c r="R184" s="3"/>
      <c r="S184" s="3"/>
      <c r="T184" s="3"/>
      <c r="U184" s="3"/>
      <c r="V184" s="3"/>
      <c r="W184" s="3"/>
      <c r="X184" s="3"/>
      <c r="Y184" s="3"/>
      <c r="Z184" s="3"/>
    </row>
    <row r="185" spans="1:26" ht="12.75" customHeight="1" x14ac:dyDescent="0.25">
      <c r="A185" s="3"/>
      <c r="B185" s="3"/>
      <c r="C185" s="3"/>
      <c r="D185" s="3"/>
      <c r="E185" s="200"/>
      <c r="F185" s="3"/>
      <c r="G185" s="3"/>
      <c r="H185" s="3"/>
      <c r="I185" s="3"/>
      <c r="J185" s="3"/>
      <c r="K185" s="3"/>
      <c r="L185" s="3"/>
      <c r="M185" s="3"/>
      <c r="N185" s="3"/>
      <c r="O185" s="3"/>
      <c r="P185" s="3"/>
      <c r="Q185" s="3"/>
      <c r="R185" s="3"/>
      <c r="S185" s="3"/>
      <c r="T185" s="3"/>
      <c r="U185" s="3"/>
      <c r="V185" s="3"/>
      <c r="W185" s="3"/>
      <c r="X185" s="3"/>
      <c r="Y185" s="3"/>
      <c r="Z185" s="3"/>
    </row>
    <row r="186" spans="1:26" ht="12.75" customHeight="1" x14ac:dyDescent="0.25">
      <c r="A186" s="3"/>
      <c r="B186" s="3"/>
      <c r="C186" s="3"/>
      <c r="D186" s="3"/>
      <c r="E186" s="200"/>
      <c r="F186" s="3"/>
      <c r="G186" s="3"/>
      <c r="H186" s="3"/>
      <c r="I186" s="3"/>
      <c r="J186" s="3"/>
      <c r="K186" s="3"/>
      <c r="L186" s="3"/>
      <c r="M186" s="3"/>
      <c r="N186" s="3"/>
      <c r="O186" s="3"/>
      <c r="P186" s="3"/>
      <c r="Q186" s="3"/>
      <c r="R186" s="3"/>
      <c r="S186" s="3"/>
      <c r="T186" s="3"/>
      <c r="U186" s="3"/>
      <c r="V186" s="3"/>
      <c r="W186" s="3"/>
      <c r="X186" s="3"/>
      <c r="Y186" s="3"/>
      <c r="Z186" s="3"/>
    </row>
    <row r="187" spans="1:26" ht="12.75" customHeight="1" x14ac:dyDescent="0.25">
      <c r="A187" s="3"/>
      <c r="B187" s="3"/>
      <c r="C187" s="3"/>
      <c r="D187" s="3"/>
      <c r="E187" s="200"/>
      <c r="F187" s="3"/>
      <c r="G187" s="3"/>
      <c r="H187" s="3"/>
      <c r="I187" s="3"/>
      <c r="J187" s="3"/>
      <c r="K187" s="3"/>
      <c r="L187" s="3"/>
      <c r="M187" s="3"/>
      <c r="N187" s="3"/>
      <c r="O187" s="3"/>
      <c r="P187" s="3"/>
      <c r="Q187" s="3"/>
      <c r="R187" s="3"/>
      <c r="S187" s="3"/>
      <c r="T187" s="3"/>
      <c r="U187" s="3"/>
      <c r="V187" s="3"/>
      <c r="W187" s="3"/>
      <c r="X187" s="3"/>
      <c r="Y187" s="3"/>
      <c r="Z187" s="3"/>
    </row>
    <row r="188" spans="1:26" ht="12.75" customHeight="1" x14ac:dyDescent="0.25">
      <c r="A188" s="3"/>
      <c r="B188" s="3"/>
      <c r="C188" s="3"/>
      <c r="D188" s="3"/>
      <c r="E188" s="200"/>
      <c r="F188" s="3"/>
      <c r="G188" s="3"/>
      <c r="H188" s="3"/>
      <c r="I188" s="3"/>
      <c r="J188" s="3"/>
      <c r="K188" s="3"/>
      <c r="L188" s="3"/>
      <c r="M188" s="3"/>
      <c r="N188" s="3"/>
      <c r="O188" s="3"/>
      <c r="P188" s="3"/>
      <c r="Q188" s="3"/>
      <c r="R188" s="3"/>
      <c r="S188" s="3"/>
      <c r="T188" s="3"/>
      <c r="U188" s="3"/>
      <c r="V188" s="3"/>
      <c r="W188" s="3"/>
      <c r="X188" s="3"/>
      <c r="Y188" s="3"/>
      <c r="Z188" s="3"/>
    </row>
    <row r="189" spans="1:26" ht="12.75" customHeight="1" x14ac:dyDescent="0.25">
      <c r="A189" s="3"/>
      <c r="B189" s="3"/>
      <c r="C189" s="3"/>
      <c r="D189" s="3"/>
      <c r="E189" s="200"/>
      <c r="F189" s="3"/>
      <c r="G189" s="3"/>
      <c r="H189" s="3"/>
      <c r="I189" s="3"/>
      <c r="J189" s="3"/>
      <c r="K189" s="3"/>
      <c r="L189" s="3"/>
      <c r="M189" s="3"/>
      <c r="N189" s="3"/>
      <c r="O189" s="3"/>
      <c r="P189" s="3"/>
      <c r="Q189" s="3"/>
      <c r="R189" s="3"/>
      <c r="S189" s="3"/>
      <c r="T189" s="3"/>
      <c r="U189" s="3"/>
      <c r="V189" s="3"/>
      <c r="W189" s="3"/>
      <c r="X189" s="3"/>
      <c r="Y189" s="3"/>
      <c r="Z189" s="3"/>
    </row>
    <row r="190" spans="1:26" ht="12.75" customHeight="1" x14ac:dyDescent="0.25">
      <c r="A190" s="3"/>
      <c r="B190" s="3"/>
      <c r="C190" s="3"/>
      <c r="D190" s="3"/>
      <c r="E190" s="200"/>
      <c r="F190" s="3"/>
      <c r="G190" s="3"/>
      <c r="H190" s="3"/>
      <c r="I190" s="3"/>
      <c r="J190" s="3"/>
      <c r="K190" s="3"/>
      <c r="L190" s="3"/>
      <c r="M190" s="3"/>
      <c r="N190" s="3"/>
      <c r="O190" s="3"/>
      <c r="P190" s="3"/>
      <c r="Q190" s="3"/>
      <c r="R190" s="3"/>
      <c r="S190" s="3"/>
      <c r="T190" s="3"/>
      <c r="U190" s="3"/>
      <c r="V190" s="3"/>
      <c r="W190" s="3"/>
      <c r="X190" s="3"/>
      <c r="Y190" s="3"/>
      <c r="Z190" s="3"/>
    </row>
    <row r="191" spans="1:26" ht="12.75" customHeight="1" x14ac:dyDescent="0.25">
      <c r="A191" s="3"/>
      <c r="B191" s="3"/>
      <c r="C191" s="3"/>
      <c r="D191" s="3"/>
      <c r="E191" s="200"/>
      <c r="F191" s="3"/>
      <c r="G191" s="3"/>
      <c r="H191" s="3"/>
      <c r="I191" s="3"/>
      <c r="J191" s="3"/>
      <c r="K191" s="3"/>
      <c r="L191" s="3"/>
      <c r="M191" s="3"/>
      <c r="N191" s="3"/>
      <c r="O191" s="3"/>
      <c r="P191" s="3"/>
      <c r="Q191" s="3"/>
      <c r="R191" s="3"/>
      <c r="S191" s="3"/>
      <c r="T191" s="3"/>
      <c r="U191" s="3"/>
      <c r="V191" s="3"/>
      <c r="W191" s="3"/>
      <c r="X191" s="3"/>
      <c r="Y191" s="3"/>
      <c r="Z191" s="3"/>
    </row>
    <row r="192" spans="1:26" ht="12.75" customHeight="1" x14ac:dyDescent="0.25">
      <c r="A192" s="3"/>
      <c r="B192" s="3"/>
      <c r="C192" s="3"/>
      <c r="D192" s="3"/>
      <c r="E192" s="200"/>
      <c r="F192" s="3"/>
      <c r="G192" s="3"/>
      <c r="H192" s="3"/>
      <c r="I192" s="3"/>
      <c r="J192" s="3"/>
      <c r="K192" s="3"/>
      <c r="L192" s="3"/>
      <c r="M192" s="3"/>
      <c r="N192" s="3"/>
      <c r="O192" s="3"/>
      <c r="P192" s="3"/>
      <c r="Q192" s="3"/>
      <c r="R192" s="3"/>
      <c r="S192" s="3"/>
      <c r="T192" s="3"/>
      <c r="U192" s="3"/>
      <c r="V192" s="3"/>
      <c r="W192" s="3"/>
      <c r="X192" s="3"/>
      <c r="Y192" s="3"/>
      <c r="Z192" s="3"/>
    </row>
    <row r="193" spans="1:26" ht="12.75" customHeight="1" x14ac:dyDescent="0.25">
      <c r="A193" s="3"/>
      <c r="B193" s="3"/>
      <c r="C193" s="3"/>
      <c r="D193" s="3"/>
      <c r="E193" s="200"/>
      <c r="F193" s="3"/>
      <c r="G193" s="3"/>
      <c r="H193" s="3"/>
      <c r="I193" s="3"/>
      <c r="J193" s="3"/>
      <c r="K193" s="3"/>
      <c r="L193" s="3"/>
      <c r="M193" s="3"/>
      <c r="N193" s="3"/>
      <c r="O193" s="3"/>
      <c r="P193" s="3"/>
      <c r="Q193" s="3"/>
      <c r="R193" s="3"/>
      <c r="S193" s="3"/>
      <c r="T193" s="3"/>
      <c r="U193" s="3"/>
      <c r="V193" s="3"/>
      <c r="W193" s="3"/>
      <c r="X193" s="3"/>
      <c r="Y193" s="3"/>
      <c r="Z193" s="3"/>
    </row>
    <row r="194" spans="1:26" ht="12.75" customHeight="1" x14ac:dyDescent="0.25">
      <c r="A194" s="3"/>
      <c r="B194" s="3"/>
      <c r="C194" s="3"/>
      <c r="D194" s="3"/>
      <c r="E194" s="200"/>
      <c r="F194" s="3"/>
      <c r="G194" s="3"/>
      <c r="H194" s="3"/>
      <c r="I194" s="3"/>
      <c r="J194" s="3"/>
      <c r="K194" s="3"/>
      <c r="L194" s="3"/>
      <c r="M194" s="3"/>
      <c r="N194" s="3"/>
      <c r="O194" s="3"/>
      <c r="P194" s="3"/>
      <c r="Q194" s="3"/>
      <c r="R194" s="3"/>
      <c r="S194" s="3"/>
      <c r="T194" s="3"/>
      <c r="U194" s="3"/>
      <c r="V194" s="3"/>
      <c r="W194" s="3"/>
      <c r="X194" s="3"/>
      <c r="Y194" s="3"/>
      <c r="Z194" s="3"/>
    </row>
    <row r="195" spans="1:26" ht="12.75" customHeight="1" x14ac:dyDescent="0.25">
      <c r="A195" s="3"/>
      <c r="B195" s="3"/>
      <c r="C195" s="3"/>
      <c r="D195" s="3"/>
      <c r="E195" s="200"/>
      <c r="F195" s="3"/>
      <c r="G195" s="3"/>
      <c r="H195" s="3"/>
      <c r="I195" s="3"/>
      <c r="J195" s="3"/>
      <c r="K195" s="3"/>
      <c r="L195" s="3"/>
      <c r="M195" s="3"/>
      <c r="N195" s="3"/>
      <c r="O195" s="3"/>
      <c r="P195" s="3"/>
      <c r="Q195" s="3"/>
      <c r="R195" s="3"/>
      <c r="S195" s="3"/>
      <c r="T195" s="3"/>
      <c r="U195" s="3"/>
      <c r="V195" s="3"/>
      <c r="W195" s="3"/>
      <c r="X195" s="3"/>
      <c r="Y195" s="3"/>
      <c r="Z195" s="3"/>
    </row>
    <row r="196" spans="1:26" ht="12.75" customHeight="1" x14ac:dyDescent="0.25">
      <c r="A196" s="3"/>
      <c r="B196" s="3"/>
      <c r="C196" s="3"/>
      <c r="D196" s="3"/>
      <c r="E196" s="200"/>
      <c r="F196" s="3"/>
      <c r="G196" s="3"/>
      <c r="H196" s="3"/>
      <c r="I196" s="3"/>
      <c r="J196" s="3"/>
      <c r="K196" s="3"/>
      <c r="L196" s="3"/>
      <c r="M196" s="3"/>
      <c r="N196" s="3"/>
      <c r="O196" s="3"/>
      <c r="P196" s="3"/>
      <c r="Q196" s="3"/>
      <c r="R196" s="3"/>
      <c r="S196" s="3"/>
      <c r="T196" s="3"/>
      <c r="U196" s="3"/>
      <c r="V196" s="3"/>
      <c r="W196" s="3"/>
      <c r="X196" s="3"/>
      <c r="Y196" s="3"/>
      <c r="Z196" s="3"/>
    </row>
    <row r="197" spans="1:26" ht="12.75" customHeight="1" x14ac:dyDescent="0.25">
      <c r="A197" s="3"/>
      <c r="B197" s="3"/>
      <c r="C197" s="3"/>
      <c r="D197" s="3"/>
      <c r="E197" s="200"/>
      <c r="F197" s="3"/>
      <c r="G197" s="3"/>
      <c r="H197" s="3"/>
      <c r="I197" s="3"/>
      <c r="J197" s="3"/>
      <c r="K197" s="3"/>
      <c r="L197" s="3"/>
      <c r="M197" s="3"/>
      <c r="N197" s="3"/>
      <c r="O197" s="3"/>
      <c r="P197" s="3"/>
      <c r="Q197" s="3"/>
      <c r="R197" s="3"/>
      <c r="S197" s="3"/>
      <c r="T197" s="3"/>
      <c r="U197" s="3"/>
      <c r="V197" s="3"/>
      <c r="W197" s="3"/>
      <c r="X197" s="3"/>
      <c r="Y197" s="3"/>
      <c r="Z197" s="3"/>
    </row>
    <row r="198" spans="1:26" ht="12.75" customHeight="1" x14ac:dyDescent="0.25">
      <c r="A198" s="3"/>
      <c r="B198" s="3"/>
      <c r="C198" s="3"/>
      <c r="D198" s="3"/>
      <c r="E198" s="200"/>
      <c r="F198" s="3"/>
      <c r="G198" s="3"/>
      <c r="H198" s="3"/>
      <c r="I198" s="3"/>
      <c r="J198" s="3"/>
      <c r="K198" s="3"/>
      <c r="L198" s="3"/>
      <c r="M198" s="3"/>
      <c r="N198" s="3"/>
      <c r="O198" s="3"/>
      <c r="P198" s="3"/>
      <c r="Q198" s="3"/>
      <c r="R198" s="3"/>
      <c r="S198" s="3"/>
      <c r="T198" s="3"/>
      <c r="U198" s="3"/>
      <c r="V198" s="3"/>
      <c r="W198" s="3"/>
      <c r="X198" s="3"/>
      <c r="Y198" s="3"/>
      <c r="Z198" s="3"/>
    </row>
    <row r="199" spans="1:26" ht="12.75" customHeight="1" x14ac:dyDescent="0.25">
      <c r="A199" s="3"/>
      <c r="B199" s="3"/>
      <c r="C199" s="3"/>
      <c r="D199" s="3"/>
      <c r="E199" s="200"/>
      <c r="F199" s="3"/>
      <c r="G199" s="3"/>
      <c r="H199" s="3"/>
      <c r="I199" s="3"/>
      <c r="J199" s="3"/>
      <c r="K199" s="3"/>
      <c r="L199" s="3"/>
      <c r="M199" s="3"/>
      <c r="N199" s="3"/>
      <c r="O199" s="3"/>
      <c r="P199" s="3"/>
      <c r="Q199" s="3"/>
      <c r="R199" s="3"/>
      <c r="S199" s="3"/>
      <c r="T199" s="3"/>
      <c r="U199" s="3"/>
      <c r="V199" s="3"/>
      <c r="W199" s="3"/>
      <c r="X199" s="3"/>
      <c r="Y199" s="3"/>
      <c r="Z199" s="3"/>
    </row>
    <row r="200" spans="1:26" ht="12.75" customHeight="1" x14ac:dyDescent="0.25">
      <c r="A200" s="3"/>
      <c r="B200" s="3"/>
      <c r="C200" s="3"/>
      <c r="D200" s="3"/>
      <c r="E200" s="200"/>
      <c r="F200" s="3"/>
      <c r="G200" s="3"/>
      <c r="H200" s="3"/>
      <c r="I200" s="3"/>
      <c r="J200" s="3"/>
      <c r="K200" s="3"/>
      <c r="L200" s="3"/>
      <c r="M200" s="3"/>
      <c r="N200" s="3"/>
      <c r="O200" s="3"/>
      <c r="P200" s="3"/>
      <c r="Q200" s="3"/>
      <c r="R200" s="3"/>
      <c r="S200" s="3"/>
      <c r="T200" s="3"/>
      <c r="U200" s="3"/>
      <c r="V200" s="3"/>
      <c r="W200" s="3"/>
      <c r="X200" s="3"/>
      <c r="Y200" s="3"/>
      <c r="Z200" s="3"/>
    </row>
    <row r="201" spans="1:26" ht="12.75" customHeight="1" x14ac:dyDescent="0.25">
      <c r="A201" s="3"/>
      <c r="B201" s="3"/>
      <c r="C201" s="3"/>
      <c r="D201" s="3"/>
      <c r="E201" s="200"/>
      <c r="F201" s="3"/>
      <c r="G201" s="3"/>
      <c r="H201" s="3"/>
      <c r="I201" s="3"/>
      <c r="J201" s="3"/>
      <c r="K201" s="3"/>
      <c r="L201" s="3"/>
      <c r="M201" s="3"/>
      <c r="N201" s="3"/>
      <c r="O201" s="3"/>
      <c r="P201" s="3"/>
      <c r="Q201" s="3"/>
      <c r="R201" s="3"/>
      <c r="S201" s="3"/>
      <c r="T201" s="3"/>
      <c r="U201" s="3"/>
      <c r="V201" s="3"/>
      <c r="W201" s="3"/>
      <c r="X201" s="3"/>
      <c r="Y201" s="3"/>
      <c r="Z201" s="3"/>
    </row>
    <row r="202" spans="1:26" ht="12.75" customHeight="1" x14ac:dyDescent="0.25">
      <c r="A202" s="3"/>
      <c r="B202" s="3"/>
      <c r="C202" s="3"/>
      <c r="D202" s="3"/>
      <c r="E202" s="200"/>
      <c r="F202" s="3"/>
      <c r="G202" s="3"/>
      <c r="H202" s="3"/>
      <c r="I202" s="3"/>
      <c r="J202" s="3"/>
      <c r="K202" s="3"/>
      <c r="L202" s="3"/>
      <c r="M202" s="3"/>
      <c r="N202" s="3"/>
      <c r="O202" s="3"/>
      <c r="P202" s="3"/>
      <c r="Q202" s="3"/>
      <c r="R202" s="3"/>
      <c r="S202" s="3"/>
      <c r="T202" s="3"/>
      <c r="U202" s="3"/>
      <c r="V202" s="3"/>
      <c r="W202" s="3"/>
      <c r="X202" s="3"/>
      <c r="Y202" s="3"/>
      <c r="Z202" s="3"/>
    </row>
    <row r="203" spans="1:26" ht="12.75" customHeight="1" x14ac:dyDescent="0.25">
      <c r="A203" s="3"/>
      <c r="B203" s="3"/>
      <c r="C203" s="3"/>
      <c r="D203" s="3"/>
      <c r="E203" s="200"/>
      <c r="F203" s="3"/>
      <c r="G203" s="3"/>
      <c r="H203" s="3"/>
      <c r="I203" s="3"/>
      <c r="J203" s="3"/>
      <c r="K203" s="3"/>
      <c r="L203" s="3"/>
      <c r="M203" s="3"/>
      <c r="N203" s="3"/>
      <c r="O203" s="3"/>
      <c r="P203" s="3"/>
      <c r="Q203" s="3"/>
      <c r="R203" s="3"/>
      <c r="S203" s="3"/>
      <c r="T203" s="3"/>
      <c r="U203" s="3"/>
      <c r="V203" s="3"/>
      <c r="W203" s="3"/>
      <c r="X203" s="3"/>
      <c r="Y203" s="3"/>
      <c r="Z203" s="3"/>
    </row>
    <row r="204" spans="1:26" ht="12.75" customHeight="1" x14ac:dyDescent="0.25">
      <c r="A204" s="3"/>
      <c r="B204" s="3"/>
      <c r="C204" s="3"/>
      <c r="D204" s="3"/>
      <c r="E204" s="200"/>
      <c r="F204" s="3"/>
      <c r="G204" s="3"/>
      <c r="H204" s="3"/>
      <c r="I204" s="3"/>
      <c r="J204" s="3"/>
      <c r="K204" s="3"/>
      <c r="L204" s="3"/>
      <c r="M204" s="3"/>
      <c r="N204" s="3"/>
      <c r="O204" s="3"/>
      <c r="P204" s="3"/>
      <c r="Q204" s="3"/>
      <c r="R204" s="3"/>
      <c r="S204" s="3"/>
      <c r="T204" s="3"/>
      <c r="U204" s="3"/>
      <c r="V204" s="3"/>
      <c r="W204" s="3"/>
      <c r="X204" s="3"/>
      <c r="Y204" s="3"/>
      <c r="Z204" s="3"/>
    </row>
    <row r="205" spans="1:26" ht="12.75" customHeight="1" x14ac:dyDescent="0.25">
      <c r="A205" s="3"/>
      <c r="B205" s="3"/>
      <c r="C205" s="3"/>
      <c r="D205" s="3"/>
      <c r="E205" s="200"/>
      <c r="F205" s="3"/>
      <c r="G205" s="3"/>
      <c r="H205" s="3"/>
      <c r="I205" s="3"/>
      <c r="J205" s="3"/>
      <c r="K205" s="3"/>
      <c r="L205" s="3"/>
      <c r="M205" s="3"/>
      <c r="N205" s="3"/>
      <c r="O205" s="3"/>
      <c r="P205" s="3"/>
      <c r="Q205" s="3"/>
      <c r="R205" s="3"/>
      <c r="S205" s="3"/>
      <c r="T205" s="3"/>
      <c r="U205" s="3"/>
      <c r="V205" s="3"/>
      <c r="W205" s="3"/>
      <c r="X205" s="3"/>
      <c r="Y205" s="3"/>
      <c r="Z205" s="3"/>
    </row>
    <row r="206" spans="1:26" ht="12.75" customHeight="1" x14ac:dyDescent="0.25">
      <c r="A206" s="3"/>
      <c r="B206" s="3"/>
      <c r="C206" s="3"/>
      <c r="D206" s="3"/>
      <c r="E206" s="200"/>
      <c r="F206" s="3"/>
      <c r="G206" s="3"/>
      <c r="H206" s="3"/>
      <c r="I206" s="3"/>
      <c r="J206" s="3"/>
      <c r="K206" s="3"/>
      <c r="L206" s="3"/>
      <c r="M206" s="3"/>
      <c r="N206" s="3"/>
      <c r="O206" s="3"/>
      <c r="P206" s="3"/>
      <c r="Q206" s="3"/>
      <c r="R206" s="3"/>
      <c r="S206" s="3"/>
      <c r="T206" s="3"/>
      <c r="U206" s="3"/>
      <c r="V206" s="3"/>
      <c r="W206" s="3"/>
      <c r="X206" s="3"/>
      <c r="Y206" s="3"/>
      <c r="Z206" s="3"/>
    </row>
    <row r="207" spans="1:26" ht="12.75" customHeight="1" x14ac:dyDescent="0.25">
      <c r="A207" s="3"/>
      <c r="B207" s="3"/>
      <c r="C207" s="3"/>
      <c r="D207" s="3"/>
      <c r="E207" s="200"/>
      <c r="F207" s="3"/>
      <c r="G207" s="3"/>
      <c r="H207" s="3"/>
      <c r="I207" s="3"/>
      <c r="J207" s="3"/>
      <c r="K207" s="3"/>
      <c r="L207" s="3"/>
      <c r="M207" s="3"/>
      <c r="N207" s="3"/>
      <c r="O207" s="3"/>
      <c r="P207" s="3"/>
      <c r="Q207" s="3"/>
      <c r="R207" s="3"/>
      <c r="S207" s="3"/>
      <c r="T207" s="3"/>
      <c r="U207" s="3"/>
      <c r="V207" s="3"/>
      <c r="W207" s="3"/>
      <c r="X207" s="3"/>
      <c r="Y207" s="3"/>
      <c r="Z207" s="3"/>
    </row>
    <row r="208" spans="1:26" ht="12.75" customHeight="1" x14ac:dyDescent="0.25">
      <c r="A208" s="3"/>
      <c r="B208" s="3"/>
      <c r="C208" s="3"/>
      <c r="D208" s="3"/>
      <c r="E208" s="200"/>
      <c r="F208" s="3"/>
      <c r="G208" s="3"/>
      <c r="H208" s="3"/>
      <c r="I208" s="3"/>
      <c r="J208" s="3"/>
      <c r="K208" s="3"/>
      <c r="L208" s="3"/>
      <c r="M208" s="3"/>
      <c r="N208" s="3"/>
      <c r="O208" s="3"/>
      <c r="P208" s="3"/>
      <c r="Q208" s="3"/>
      <c r="R208" s="3"/>
      <c r="S208" s="3"/>
      <c r="T208" s="3"/>
      <c r="U208" s="3"/>
      <c r="V208" s="3"/>
      <c r="W208" s="3"/>
      <c r="X208" s="3"/>
      <c r="Y208" s="3"/>
      <c r="Z208" s="3"/>
    </row>
    <row r="209" spans="1:26" ht="12.75" customHeight="1" x14ac:dyDescent="0.25">
      <c r="A209" s="3"/>
      <c r="B209" s="3"/>
      <c r="C209" s="3"/>
      <c r="D209" s="3"/>
      <c r="E209" s="200"/>
      <c r="F209" s="3"/>
      <c r="G209" s="3"/>
      <c r="H209" s="3"/>
      <c r="I209" s="3"/>
      <c r="J209" s="3"/>
      <c r="K209" s="3"/>
      <c r="L209" s="3"/>
      <c r="M209" s="3"/>
      <c r="N209" s="3"/>
      <c r="O209" s="3"/>
      <c r="P209" s="3"/>
      <c r="Q209" s="3"/>
      <c r="R209" s="3"/>
      <c r="S209" s="3"/>
      <c r="T209" s="3"/>
      <c r="U209" s="3"/>
      <c r="V209" s="3"/>
      <c r="W209" s="3"/>
      <c r="X209" s="3"/>
      <c r="Y209" s="3"/>
      <c r="Z209" s="3"/>
    </row>
    <row r="210" spans="1:26" ht="12.75" customHeight="1" x14ac:dyDescent="0.25">
      <c r="A210" s="3"/>
      <c r="B210" s="3"/>
      <c r="C210" s="3"/>
      <c r="D210" s="3"/>
      <c r="E210" s="200"/>
      <c r="F210" s="3"/>
      <c r="G210" s="3"/>
      <c r="H210" s="3"/>
      <c r="I210" s="3"/>
      <c r="J210" s="3"/>
      <c r="K210" s="3"/>
      <c r="L210" s="3"/>
      <c r="M210" s="3"/>
      <c r="N210" s="3"/>
      <c r="O210" s="3"/>
      <c r="P210" s="3"/>
      <c r="Q210" s="3"/>
      <c r="R210" s="3"/>
      <c r="S210" s="3"/>
      <c r="T210" s="3"/>
      <c r="U210" s="3"/>
      <c r="V210" s="3"/>
      <c r="W210" s="3"/>
      <c r="X210" s="3"/>
      <c r="Y210" s="3"/>
      <c r="Z210" s="3"/>
    </row>
    <row r="211" spans="1:26" ht="12.75" customHeight="1" x14ac:dyDescent="0.25">
      <c r="A211" s="3"/>
      <c r="B211" s="3"/>
      <c r="C211" s="3"/>
      <c r="D211" s="3"/>
      <c r="E211" s="200"/>
      <c r="F211" s="3"/>
      <c r="G211" s="3"/>
      <c r="H211" s="3"/>
      <c r="I211" s="3"/>
      <c r="J211" s="3"/>
      <c r="K211" s="3"/>
      <c r="L211" s="3"/>
      <c r="M211" s="3"/>
      <c r="N211" s="3"/>
      <c r="O211" s="3"/>
      <c r="P211" s="3"/>
      <c r="Q211" s="3"/>
      <c r="R211" s="3"/>
      <c r="S211" s="3"/>
      <c r="T211" s="3"/>
      <c r="U211" s="3"/>
      <c r="V211" s="3"/>
      <c r="W211" s="3"/>
      <c r="X211" s="3"/>
      <c r="Y211" s="3"/>
      <c r="Z211" s="3"/>
    </row>
    <row r="212" spans="1:26" ht="12.75" customHeight="1" x14ac:dyDescent="0.25">
      <c r="A212" s="3"/>
      <c r="B212" s="3"/>
      <c r="C212" s="3"/>
      <c r="D212" s="3"/>
      <c r="E212" s="200"/>
      <c r="F212" s="3"/>
      <c r="G212" s="3"/>
      <c r="H212" s="3"/>
      <c r="I212" s="3"/>
      <c r="J212" s="3"/>
      <c r="K212" s="3"/>
      <c r="L212" s="3"/>
      <c r="M212" s="3"/>
      <c r="N212" s="3"/>
      <c r="O212" s="3"/>
      <c r="P212" s="3"/>
      <c r="Q212" s="3"/>
      <c r="R212" s="3"/>
      <c r="S212" s="3"/>
      <c r="T212" s="3"/>
      <c r="U212" s="3"/>
      <c r="V212" s="3"/>
      <c r="W212" s="3"/>
      <c r="X212" s="3"/>
      <c r="Y212" s="3"/>
      <c r="Z212" s="3"/>
    </row>
    <row r="213" spans="1:26" ht="12.75" customHeight="1" x14ac:dyDescent="0.25">
      <c r="A213" s="3"/>
      <c r="B213" s="3"/>
      <c r="C213" s="3"/>
      <c r="D213" s="3"/>
      <c r="E213" s="200"/>
      <c r="F213" s="3"/>
      <c r="G213" s="3"/>
      <c r="H213" s="3"/>
      <c r="I213" s="3"/>
      <c r="J213" s="3"/>
      <c r="K213" s="3"/>
      <c r="L213" s="3"/>
      <c r="M213" s="3"/>
      <c r="N213" s="3"/>
      <c r="O213" s="3"/>
      <c r="P213" s="3"/>
      <c r="Q213" s="3"/>
      <c r="R213" s="3"/>
      <c r="S213" s="3"/>
      <c r="T213" s="3"/>
      <c r="U213" s="3"/>
      <c r="V213" s="3"/>
      <c r="W213" s="3"/>
      <c r="X213" s="3"/>
      <c r="Y213" s="3"/>
      <c r="Z213" s="3"/>
    </row>
    <row r="214" spans="1:26" ht="12.75" customHeight="1" x14ac:dyDescent="0.25">
      <c r="A214" s="3"/>
      <c r="B214" s="3"/>
      <c r="C214" s="3"/>
      <c r="D214" s="3"/>
      <c r="E214" s="200"/>
      <c r="F214" s="3"/>
      <c r="G214" s="3"/>
      <c r="H214" s="3"/>
      <c r="I214" s="3"/>
      <c r="J214" s="3"/>
      <c r="K214" s="3"/>
      <c r="L214" s="3"/>
      <c r="M214" s="3"/>
      <c r="N214" s="3"/>
      <c r="O214" s="3"/>
      <c r="P214" s="3"/>
      <c r="Q214" s="3"/>
      <c r="R214" s="3"/>
      <c r="S214" s="3"/>
      <c r="T214" s="3"/>
      <c r="U214" s="3"/>
      <c r="V214" s="3"/>
      <c r="W214" s="3"/>
      <c r="X214" s="3"/>
      <c r="Y214" s="3"/>
      <c r="Z214" s="3"/>
    </row>
    <row r="215" spans="1:26" ht="12.75" customHeight="1" x14ac:dyDescent="0.25">
      <c r="A215" s="3"/>
      <c r="B215" s="3"/>
      <c r="C215" s="3"/>
      <c r="D215" s="3"/>
      <c r="E215" s="200"/>
      <c r="F215" s="3"/>
      <c r="G215" s="3"/>
      <c r="H215" s="3"/>
      <c r="I215" s="3"/>
      <c r="J215" s="3"/>
      <c r="K215" s="3"/>
      <c r="L215" s="3"/>
      <c r="M215" s="3"/>
      <c r="N215" s="3"/>
      <c r="O215" s="3"/>
      <c r="P215" s="3"/>
      <c r="Q215" s="3"/>
      <c r="R215" s="3"/>
      <c r="S215" s="3"/>
      <c r="T215" s="3"/>
      <c r="U215" s="3"/>
      <c r="V215" s="3"/>
      <c r="W215" s="3"/>
      <c r="X215" s="3"/>
      <c r="Y215" s="3"/>
      <c r="Z215" s="3"/>
    </row>
    <row r="216" spans="1:26" ht="12.75" customHeight="1" x14ac:dyDescent="0.25">
      <c r="A216" s="3"/>
      <c r="B216" s="3"/>
      <c r="C216" s="3"/>
      <c r="D216" s="3"/>
      <c r="E216" s="200"/>
      <c r="F216" s="3"/>
      <c r="G216" s="3"/>
      <c r="H216" s="3"/>
      <c r="I216" s="3"/>
      <c r="J216" s="3"/>
      <c r="K216" s="3"/>
      <c r="L216" s="3"/>
      <c r="M216" s="3"/>
      <c r="N216" s="3"/>
      <c r="O216" s="3"/>
      <c r="P216" s="3"/>
      <c r="Q216" s="3"/>
      <c r="R216" s="3"/>
      <c r="S216" s="3"/>
      <c r="T216" s="3"/>
      <c r="U216" s="3"/>
      <c r="V216" s="3"/>
      <c r="W216" s="3"/>
      <c r="X216" s="3"/>
      <c r="Y216" s="3"/>
      <c r="Z216" s="3"/>
    </row>
    <row r="217" spans="1:26" ht="12.75" customHeight="1" x14ac:dyDescent="0.25">
      <c r="A217" s="3"/>
      <c r="B217" s="3"/>
      <c r="C217" s="3"/>
      <c r="D217" s="3"/>
      <c r="E217" s="200"/>
      <c r="F217" s="3"/>
      <c r="G217" s="3"/>
      <c r="H217" s="3"/>
      <c r="I217" s="3"/>
      <c r="J217" s="3"/>
      <c r="K217" s="3"/>
      <c r="L217" s="3"/>
      <c r="M217" s="3"/>
      <c r="N217" s="3"/>
      <c r="O217" s="3"/>
      <c r="P217" s="3"/>
      <c r="Q217" s="3"/>
      <c r="R217" s="3"/>
      <c r="S217" s="3"/>
      <c r="T217" s="3"/>
      <c r="U217" s="3"/>
      <c r="V217" s="3"/>
      <c r="W217" s="3"/>
      <c r="X217" s="3"/>
      <c r="Y217" s="3"/>
      <c r="Z217" s="3"/>
    </row>
    <row r="218" spans="1:26" ht="12.75" customHeight="1" x14ac:dyDescent="0.25">
      <c r="A218" s="3"/>
      <c r="B218" s="3"/>
      <c r="C218" s="3"/>
      <c r="D218" s="3"/>
      <c r="E218" s="200"/>
      <c r="F218" s="3"/>
      <c r="G218" s="3"/>
      <c r="H218" s="3"/>
      <c r="I218" s="3"/>
      <c r="J218" s="3"/>
      <c r="K218" s="3"/>
      <c r="L218" s="3"/>
      <c r="M218" s="3"/>
      <c r="N218" s="3"/>
      <c r="O218" s="3"/>
      <c r="P218" s="3"/>
      <c r="Q218" s="3"/>
      <c r="R218" s="3"/>
      <c r="S218" s="3"/>
      <c r="T218" s="3"/>
      <c r="U218" s="3"/>
      <c r="V218" s="3"/>
      <c r="W218" s="3"/>
      <c r="X218" s="3"/>
      <c r="Y218" s="3"/>
      <c r="Z218" s="3"/>
    </row>
    <row r="219" spans="1:26" ht="12.75" customHeight="1" x14ac:dyDescent="0.25">
      <c r="A219" s="3"/>
      <c r="B219" s="3"/>
      <c r="C219" s="3"/>
      <c r="D219" s="3"/>
      <c r="E219" s="200"/>
      <c r="F219" s="3"/>
      <c r="G219" s="3"/>
      <c r="H219" s="3"/>
      <c r="I219" s="3"/>
      <c r="J219" s="3"/>
      <c r="K219" s="3"/>
      <c r="L219" s="3"/>
      <c r="M219" s="3"/>
      <c r="N219" s="3"/>
      <c r="O219" s="3"/>
      <c r="P219" s="3"/>
      <c r="Q219" s="3"/>
      <c r="R219" s="3"/>
      <c r="S219" s="3"/>
      <c r="T219" s="3"/>
      <c r="U219" s="3"/>
      <c r="V219" s="3"/>
      <c r="W219" s="3"/>
      <c r="X219" s="3"/>
      <c r="Y219" s="3"/>
      <c r="Z219" s="3"/>
    </row>
    <row r="220" spans="1:26" ht="12.75" customHeight="1" x14ac:dyDescent="0.25">
      <c r="A220" s="3"/>
      <c r="B220" s="3"/>
      <c r="C220" s="3"/>
      <c r="D220" s="3"/>
      <c r="E220" s="200"/>
      <c r="F220" s="3"/>
      <c r="G220" s="3"/>
      <c r="H220" s="3"/>
      <c r="I220" s="3"/>
      <c r="J220" s="3"/>
      <c r="K220" s="3"/>
      <c r="L220" s="3"/>
      <c r="M220" s="3"/>
      <c r="N220" s="3"/>
      <c r="O220" s="3"/>
      <c r="P220" s="3"/>
      <c r="Q220" s="3"/>
      <c r="R220" s="3"/>
      <c r="S220" s="3"/>
      <c r="T220" s="3"/>
      <c r="U220" s="3"/>
      <c r="V220" s="3"/>
      <c r="W220" s="3"/>
      <c r="X220" s="3"/>
      <c r="Y220" s="3"/>
      <c r="Z220" s="3"/>
    </row>
    <row r="221" spans="1:26" ht="12.75" customHeight="1" x14ac:dyDescent="0.25">
      <c r="A221" s="3"/>
      <c r="B221" s="3"/>
      <c r="C221" s="3"/>
      <c r="D221" s="3"/>
      <c r="E221" s="200"/>
      <c r="F221" s="3"/>
      <c r="G221" s="3"/>
      <c r="H221" s="3"/>
      <c r="I221" s="3"/>
      <c r="J221" s="3"/>
      <c r="K221" s="3"/>
      <c r="L221" s="3"/>
      <c r="M221" s="3"/>
      <c r="N221" s="3"/>
      <c r="O221" s="3"/>
      <c r="P221" s="3"/>
      <c r="Q221" s="3"/>
      <c r="R221" s="3"/>
      <c r="S221" s="3"/>
      <c r="T221" s="3"/>
      <c r="U221" s="3"/>
      <c r="V221" s="3"/>
      <c r="W221" s="3"/>
      <c r="X221" s="3"/>
      <c r="Y221" s="3"/>
      <c r="Z221" s="3"/>
    </row>
    <row r="222" spans="1:26" ht="12.75" customHeight="1" x14ac:dyDescent="0.25">
      <c r="A222" s="3"/>
      <c r="B222" s="3"/>
      <c r="C222" s="3"/>
      <c r="D222" s="3"/>
      <c r="E222" s="200"/>
      <c r="F222" s="3"/>
      <c r="G222" s="3"/>
      <c r="H222" s="3"/>
      <c r="I222" s="3"/>
      <c r="J222" s="3"/>
      <c r="K222" s="3"/>
      <c r="L222" s="3"/>
      <c r="M222" s="3"/>
      <c r="N222" s="3"/>
      <c r="O222" s="3"/>
      <c r="P222" s="3"/>
      <c r="Q222" s="3"/>
      <c r="R222" s="3"/>
      <c r="S222" s="3"/>
      <c r="T222" s="3"/>
      <c r="U222" s="3"/>
      <c r="V222" s="3"/>
      <c r="W222" s="3"/>
      <c r="X222" s="3"/>
      <c r="Y222" s="3"/>
      <c r="Z222" s="3"/>
    </row>
    <row r="223" spans="1:26" ht="12.75" customHeight="1" x14ac:dyDescent="0.25">
      <c r="A223" s="3"/>
      <c r="B223" s="3"/>
      <c r="C223" s="3"/>
      <c r="D223" s="3"/>
      <c r="E223" s="200"/>
      <c r="F223" s="3"/>
      <c r="G223" s="3"/>
      <c r="H223" s="3"/>
      <c r="I223" s="3"/>
      <c r="J223" s="3"/>
      <c r="K223" s="3"/>
      <c r="L223" s="3"/>
      <c r="M223" s="3"/>
      <c r="N223" s="3"/>
      <c r="O223" s="3"/>
      <c r="P223" s="3"/>
      <c r="Q223" s="3"/>
      <c r="R223" s="3"/>
      <c r="S223" s="3"/>
      <c r="T223" s="3"/>
      <c r="U223" s="3"/>
      <c r="V223" s="3"/>
      <c r="W223" s="3"/>
      <c r="X223" s="3"/>
      <c r="Y223" s="3"/>
      <c r="Z223" s="3"/>
    </row>
    <row r="224" spans="1:26" ht="12.75" customHeight="1" x14ac:dyDescent="0.25">
      <c r="A224" s="3"/>
      <c r="B224" s="3"/>
      <c r="C224" s="3"/>
      <c r="D224" s="3"/>
      <c r="E224" s="200"/>
      <c r="F224" s="3"/>
      <c r="G224" s="3"/>
      <c r="H224" s="3"/>
      <c r="I224" s="3"/>
      <c r="J224" s="3"/>
      <c r="K224" s="3"/>
      <c r="L224" s="3"/>
      <c r="M224" s="3"/>
      <c r="N224" s="3"/>
      <c r="O224" s="3"/>
      <c r="P224" s="3"/>
      <c r="Q224" s="3"/>
      <c r="R224" s="3"/>
      <c r="S224" s="3"/>
      <c r="T224" s="3"/>
      <c r="U224" s="3"/>
      <c r="V224" s="3"/>
      <c r="W224" s="3"/>
      <c r="X224" s="3"/>
      <c r="Y224" s="3"/>
      <c r="Z224" s="3"/>
    </row>
    <row r="225" spans="1:26" ht="12.75" customHeight="1" x14ac:dyDescent="0.25">
      <c r="A225" s="3"/>
      <c r="B225" s="3"/>
      <c r="C225" s="3"/>
      <c r="D225" s="3"/>
      <c r="E225" s="200"/>
      <c r="F225" s="3"/>
      <c r="G225" s="3"/>
      <c r="H225" s="3"/>
      <c r="I225" s="3"/>
      <c r="J225" s="3"/>
      <c r="K225" s="3"/>
      <c r="L225" s="3"/>
      <c r="M225" s="3"/>
      <c r="N225" s="3"/>
      <c r="O225" s="3"/>
      <c r="P225" s="3"/>
      <c r="Q225" s="3"/>
      <c r="R225" s="3"/>
      <c r="S225" s="3"/>
      <c r="T225" s="3"/>
      <c r="U225" s="3"/>
      <c r="V225" s="3"/>
      <c r="W225" s="3"/>
      <c r="X225" s="3"/>
      <c r="Y225" s="3"/>
      <c r="Z225" s="3"/>
    </row>
    <row r="226" spans="1:26" ht="12.75" customHeight="1" x14ac:dyDescent="0.25">
      <c r="A226" s="3"/>
      <c r="B226" s="3"/>
      <c r="C226" s="3"/>
      <c r="D226" s="3"/>
      <c r="E226" s="200"/>
      <c r="F226" s="3"/>
      <c r="G226" s="3"/>
      <c r="H226" s="3"/>
      <c r="I226" s="3"/>
      <c r="J226" s="3"/>
      <c r="K226" s="3"/>
      <c r="L226" s="3"/>
      <c r="M226" s="3"/>
      <c r="N226" s="3"/>
      <c r="O226" s="3"/>
      <c r="P226" s="3"/>
      <c r="Q226" s="3"/>
      <c r="R226" s="3"/>
      <c r="S226" s="3"/>
      <c r="T226" s="3"/>
      <c r="U226" s="3"/>
      <c r="V226" s="3"/>
      <c r="W226" s="3"/>
      <c r="X226" s="3"/>
      <c r="Y226" s="3"/>
      <c r="Z226" s="3"/>
    </row>
    <row r="227" spans="1:26" ht="12.75" customHeight="1" x14ac:dyDescent="0.25">
      <c r="A227" s="3"/>
      <c r="B227" s="3"/>
      <c r="C227" s="3"/>
      <c r="D227" s="3"/>
      <c r="E227" s="200"/>
      <c r="F227" s="3"/>
      <c r="G227" s="3"/>
      <c r="H227" s="3"/>
      <c r="I227" s="3"/>
      <c r="J227" s="3"/>
      <c r="K227" s="3"/>
      <c r="L227" s="3"/>
      <c r="M227" s="3"/>
      <c r="N227" s="3"/>
      <c r="O227" s="3"/>
      <c r="P227" s="3"/>
      <c r="Q227" s="3"/>
      <c r="R227" s="3"/>
      <c r="S227" s="3"/>
      <c r="T227" s="3"/>
      <c r="U227" s="3"/>
      <c r="V227" s="3"/>
      <c r="W227" s="3"/>
      <c r="X227" s="3"/>
      <c r="Y227" s="3"/>
      <c r="Z227" s="3"/>
    </row>
    <row r="228" spans="1:26" ht="12.75" customHeight="1" x14ac:dyDescent="0.25">
      <c r="A228" s="3"/>
      <c r="B228" s="3"/>
      <c r="C228" s="3"/>
      <c r="D228" s="3"/>
      <c r="E228" s="200"/>
      <c r="F228" s="3"/>
      <c r="G228" s="3"/>
      <c r="H228" s="3"/>
      <c r="I228" s="3"/>
      <c r="J228" s="3"/>
      <c r="K228" s="3"/>
      <c r="L228" s="3"/>
      <c r="M228" s="3"/>
      <c r="N228" s="3"/>
      <c r="O228" s="3"/>
      <c r="P228" s="3"/>
      <c r="Q228" s="3"/>
      <c r="R228" s="3"/>
      <c r="S228" s="3"/>
      <c r="T228" s="3"/>
      <c r="U228" s="3"/>
      <c r="V228" s="3"/>
      <c r="W228" s="3"/>
      <c r="X228" s="3"/>
      <c r="Y228" s="3"/>
      <c r="Z228" s="3"/>
    </row>
    <row r="229" spans="1:26" ht="12.75" customHeight="1" x14ac:dyDescent="0.25">
      <c r="A229" s="3"/>
      <c r="B229" s="3"/>
      <c r="C229" s="3"/>
      <c r="D229" s="3"/>
      <c r="E229" s="200"/>
      <c r="F229" s="3"/>
      <c r="G229" s="3"/>
      <c r="H229" s="3"/>
      <c r="I229" s="3"/>
      <c r="J229" s="3"/>
      <c r="K229" s="3"/>
      <c r="L229" s="3"/>
      <c r="M229" s="3"/>
      <c r="N229" s="3"/>
      <c r="O229" s="3"/>
      <c r="P229" s="3"/>
      <c r="Q229" s="3"/>
      <c r="R229" s="3"/>
      <c r="S229" s="3"/>
      <c r="T229" s="3"/>
      <c r="U229" s="3"/>
      <c r="V229" s="3"/>
      <c r="W229" s="3"/>
      <c r="X229" s="3"/>
      <c r="Y229" s="3"/>
      <c r="Z229" s="3"/>
    </row>
    <row r="230" spans="1:26" ht="12.75" customHeight="1" x14ac:dyDescent="0.25">
      <c r="A230" s="3"/>
      <c r="B230" s="3"/>
      <c r="C230" s="3"/>
      <c r="D230" s="3"/>
      <c r="E230" s="200"/>
      <c r="F230" s="3"/>
      <c r="G230" s="3"/>
      <c r="H230" s="3"/>
      <c r="I230" s="3"/>
      <c r="J230" s="3"/>
      <c r="K230" s="3"/>
      <c r="L230" s="3"/>
      <c r="M230" s="3"/>
      <c r="N230" s="3"/>
      <c r="O230" s="3"/>
      <c r="P230" s="3"/>
      <c r="Q230" s="3"/>
      <c r="R230" s="3"/>
      <c r="S230" s="3"/>
      <c r="T230" s="3"/>
      <c r="U230" s="3"/>
      <c r="V230" s="3"/>
      <c r="W230" s="3"/>
      <c r="X230" s="3"/>
      <c r="Y230" s="3"/>
      <c r="Z230" s="3"/>
    </row>
    <row r="231" spans="1:26" ht="12.75" customHeight="1" x14ac:dyDescent="0.25">
      <c r="A231" s="3"/>
      <c r="B231" s="3"/>
      <c r="C231" s="3"/>
      <c r="D231" s="3"/>
      <c r="E231" s="200"/>
      <c r="F231" s="3"/>
      <c r="G231" s="3"/>
      <c r="H231" s="3"/>
      <c r="I231" s="3"/>
      <c r="J231" s="3"/>
      <c r="K231" s="3"/>
      <c r="L231" s="3"/>
      <c r="M231" s="3"/>
      <c r="N231" s="3"/>
      <c r="O231" s="3"/>
      <c r="P231" s="3"/>
      <c r="Q231" s="3"/>
      <c r="R231" s="3"/>
      <c r="S231" s="3"/>
      <c r="T231" s="3"/>
      <c r="U231" s="3"/>
      <c r="V231" s="3"/>
      <c r="W231" s="3"/>
      <c r="X231" s="3"/>
      <c r="Y231" s="3"/>
      <c r="Z231" s="3"/>
    </row>
    <row r="232" spans="1:26" ht="12.75" customHeight="1" x14ac:dyDescent="0.25">
      <c r="A232" s="3"/>
      <c r="B232" s="3"/>
      <c r="C232" s="3"/>
      <c r="D232" s="3"/>
      <c r="E232" s="200"/>
      <c r="F232" s="3"/>
      <c r="G232" s="3"/>
      <c r="H232" s="3"/>
      <c r="I232" s="3"/>
      <c r="J232" s="3"/>
      <c r="K232" s="3"/>
      <c r="L232" s="3"/>
      <c r="M232" s="3"/>
      <c r="N232" s="3"/>
      <c r="O232" s="3"/>
      <c r="P232" s="3"/>
      <c r="Q232" s="3"/>
      <c r="R232" s="3"/>
      <c r="S232" s="3"/>
      <c r="T232" s="3"/>
      <c r="U232" s="3"/>
      <c r="V232" s="3"/>
      <c r="W232" s="3"/>
      <c r="X232" s="3"/>
      <c r="Y232" s="3"/>
      <c r="Z232" s="3"/>
    </row>
    <row r="233" spans="1:26" ht="12.75" customHeight="1" x14ac:dyDescent="0.25">
      <c r="A233" s="3"/>
      <c r="B233" s="3"/>
      <c r="C233" s="3"/>
      <c r="D233" s="3"/>
      <c r="E233" s="200"/>
      <c r="F233" s="3"/>
      <c r="G233" s="3"/>
      <c r="H233" s="3"/>
      <c r="I233" s="3"/>
      <c r="J233" s="3"/>
      <c r="K233" s="3"/>
      <c r="L233" s="3"/>
      <c r="M233" s="3"/>
      <c r="N233" s="3"/>
      <c r="O233" s="3"/>
      <c r="P233" s="3"/>
      <c r="Q233" s="3"/>
      <c r="R233" s="3"/>
      <c r="S233" s="3"/>
      <c r="T233" s="3"/>
      <c r="U233" s="3"/>
      <c r="V233" s="3"/>
      <c r="W233" s="3"/>
      <c r="X233" s="3"/>
      <c r="Y233" s="3"/>
      <c r="Z233" s="3"/>
    </row>
    <row r="234" spans="1:26" ht="12.75" customHeight="1" x14ac:dyDescent="0.25">
      <c r="A234" s="3"/>
      <c r="B234" s="3"/>
      <c r="C234" s="3"/>
      <c r="D234" s="3"/>
      <c r="E234" s="200"/>
      <c r="F234" s="3"/>
      <c r="G234" s="3"/>
      <c r="H234" s="3"/>
      <c r="I234" s="3"/>
      <c r="J234" s="3"/>
      <c r="K234" s="3"/>
      <c r="L234" s="3"/>
      <c r="M234" s="3"/>
      <c r="N234" s="3"/>
      <c r="O234" s="3"/>
      <c r="P234" s="3"/>
      <c r="Q234" s="3"/>
      <c r="R234" s="3"/>
      <c r="S234" s="3"/>
      <c r="T234" s="3"/>
      <c r="U234" s="3"/>
      <c r="V234" s="3"/>
      <c r="W234" s="3"/>
      <c r="X234" s="3"/>
      <c r="Y234" s="3"/>
      <c r="Z234" s="3"/>
    </row>
    <row r="235" spans="1:26" ht="12.75" customHeight="1" x14ac:dyDescent="0.25">
      <c r="A235" s="3"/>
      <c r="B235" s="3"/>
      <c r="C235" s="3"/>
      <c r="D235" s="3"/>
      <c r="E235" s="200"/>
      <c r="F235" s="3"/>
      <c r="G235" s="3"/>
      <c r="H235" s="3"/>
      <c r="I235" s="3"/>
      <c r="J235" s="3"/>
      <c r="K235" s="3"/>
      <c r="L235" s="3"/>
      <c r="M235" s="3"/>
      <c r="N235" s="3"/>
      <c r="O235" s="3"/>
      <c r="P235" s="3"/>
      <c r="Q235" s="3"/>
      <c r="R235" s="3"/>
      <c r="S235" s="3"/>
      <c r="T235" s="3"/>
      <c r="U235" s="3"/>
      <c r="V235" s="3"/>
      <c r="W235" s="3"/>
      <c r="X235" s="3"/>
      <c r="Y235" s="3"/>
      <c r="Z235" s="3"/>
    </row>
    <row r="236" spans="1:26" ht="12.75" customHeight="1" x14ac:dyDescent="0.25">
      <c r="A236" s="3"/>
      <c r="B236" s="3"/>
      <c r="C236" s="3"/>
      <c r="D236" s="3"/>
      <c r="E236" s="200"/>
      <c r="F236" s="3"/>
      <c r="G236" s="3"/>
      <c r="H236" s="3"/>
      <c r="I236" s="3"/>
      <c r="J236" s="3"/>
      <c r="K236" s="3"/>
      <c r="L236" s="3"/>
      <c r="M236" s="3"/>
      <c r="N236" s="3"/>
      <c r="O236" s="3"/>
      <c r="P236" s="3"/>
      <c r="Q236" s="3"/>
      <c r="R236" s="3"/>
      <c r="S236" s="3"/>
      <c r="T236" s="3"/>
      <c r="U236" s="3"/>
      <c r="V236" s="3"/>
      <c r="W236" s="3"/>
      <c r="X236" s="3"/>
      <c r="Y236" s="3"/>
      <c r="Z236" s="3"/>
    </row>
    <row r="237" spans="1:26" ht="12.75" customHeight="1" x14ac:dyDescent="0.25">
      <c r="A237" s="3"/>
      <c r="B237" s="3"/>
      <c r="C237" s="3"/>
      <c r="D237" s="3"/>
      <c r="E237" s="200"/>
      <c r="F237" s="3"/>
      <c r="G237" s="3"/>
      <c r="H237" s="3"/>
      <c r="I237" s="3"/>
      <c r="J237" s="3"/>
      <c r="K237" s="3"/>
      <c r="L237" s="3"/>
      <c r="M237" s="3"/>
      <c r="N237" s="3"/>
      <c r="O237" s="3"/>
      <c r="P237" s="3"/>
      <c r="Q237" s="3"/>
      <c r="R237" s="3"/>
      <c r="S237" s="3"/>
      <c r="T237" s="3"/>
      <c r="U237" s="3"/>
      <c r="V237" s="3"/>
      <c r="W237" s="3"/>
      <c r="X237" s="3"/>
      <c r="Y237" s="3"/>
      <c r="Z237" s="3"/>
    </row>
    <row r="238" spans="1:26" ht="12.75" customHeight="1" x14ac:dyDescent="0.25">
      <c r="A238" s="3"/>
      <c r="B238" s="3"/>
      <c r="C238" s="3"/>
      <c r="D238" s="3"/>
      <c r="E238" s="200"/>
      <c r="F238" s="3"/>
      <c r="G238" s="3"/>
      <c r="H238" s="3"/>
      <c r="I238" s="3"/>
      <c r="J238" s="3"/>
      <c r="K238" s="3"/>
      <c r="L238" s="3"/>
      <c r="M238" s="3"/>
      <c r="N238" s="3"/>
      <c r="O238" s="3"/>
      <c r="P238" s="3"/>
      <c r="Q238" s="3"/>
      <c r="R238" s="3"/>
      <c r="S238" s="3"/>
      <c r="T238" s="3"/>
      <c r="U238" s="3"/>
      <c r="V238" s="3"/>
      <c r="W238" s="3"/>
      <c r="X238" s="3"/>
      <c r="Y238" s="3"/>
      <c r="Z238" s="3"/>
    </row>
    <row r="239" spans="1:26" ht="12.75" customHeight="1" x14ac:dyDescent="0.25">
      <c r="A239" s="3"/>
      <c r="B239" s="3"/>
      <c r="C239" s="3"/>
      <c r="D239" s="3"/>
      <c r="E239" s="200"/>
      <c r="F239" s="3"/>
      <c r="G239" s="3"/>
      <c r="H239" s="3"/>
      <c r="I239" s="3"/>
      <c r="J239" s="3"/>
      <c r="K239" s="3"/>
      <c r="L239" s="3"/>
      <c r="M239" s="3"/>
      <c r="N239" s="3"/>
      <c r="O239" s="3"/>
      <c r="P239" s="3"/>
      <c r="Q239" s="3"/>
      <c r="R239" s="3"/>
      <c r="S239" s="3"/>
      <c r="T239" s="3"/>
      <c r="U239" s="3"/>
      <c r="V239" s="3"/>
      <c r="W239" s="3"/>
      <c r="X239" s="3"/>
      <c r="Y239" s="3"/>
      <c r="Z239" s="3"/>
    </row>
    <row r="240" spans="1:26" ht="12.75" customHeight="1" x14ac:dyDescent="0.25">
      <c r="A240" s="3"/>
      <c r="B240" s="3"/>
      <c r="C240" s="3"/>
      <c r="D240" s="3"/>
      <c r="E240" s="200"/>
      <c r="F240" s="3"/>
      <c r="G240" s="3"/>
      <c r="H240" s="3"/>
      <c r="I240" s="3"/>
      <c r="J240" s="3"/>
      <c r="K240" s="3"/>
      <c r="L240" s="3"/>
      <c r="M240" s="3"/>
      <c r="N240" s="3"/>
      <c r="O240" s="3"/>
      <c r="P240" s="3"/>
      <c r="Q240" s="3"/>
      <c r="R240" s="3"/>
      <c r="S240" s="3"/>
      <c r="T240" s="3"/>
      <c r="U240" s="3"/>
      <c r="V240" s="3"/>
      <c r="W240" s="3"/>
      <c r="X240" s="3"/>
      <c r="Y240" s="3"/>
      <c r="Z240" s="3"/>
    </row>
    <row r="241" spans="1:26" ht="12.75" customHeight="1" x14ac:dyDescent="0.25">
      <c r="A241" s="3"/>
      <c r="B241" s="3"/>
      <c r="C241" s="3"/>
      <c r="D241" s="3"/>
      <c r="E241" s="200"/>
      <c r="F241" s="3"/>
      <c r="G241" s="3"/>
      <c r="H241" s="3"/>
      <c r="I241" s="3"/>
      <c r="J241" s="3"/>
      <c r="K241" s="3"/>
      <c r="L241" s="3"/>
      <c r="M241" s="3"/>
      <c r="N241" s="3"/>
      <c r="O241" s="3"/>
      <c r="P241" s="3"/>
      <c r="Q241" s="3"/>
      <c r="R241" s="3"/>
      <c r="S241" s="3"/>
      <c r="T241" s="3"/>
      <c r="U241" s="3"/>
      <c r="V241" s="3"/>
      <c r="W241" s="3"/>
      <c r="X241" s="3"/>
      <c r="Y241" s="3"/>
      <c r="Z241" s="3"/>
    </row>
    <row r="242" spans="1:26" ht="12.75" customHeight="1" x14ac:dyDescent="0.25">
      <c r="A242" s="3"/>
      <c r="B242" s="3"/>
      <c r="C242" s="3"/>
      <c r="D242" s="3"/>
      <c r="E242" s="200"/>
      <c r="F242" s="3"/>
      <c r="G242" s="3"/>
      <c r="H242" s="3"/>
      <c r="I242" s="3"/>
      <c r="J242" s="3"/>
      <c r="K242" s="3"/>
      <c r="L242" s="3"/>
      <c r="M242" s="3"/>
      <c r="N242" s="3"/>
      <c r="O242" s="3"/>
      <c r="P242" s="3"/>
      <c r="Q242" s="3"/>
      <c r="R242" s="3"/>
      <c r="S242" s="3"/>
      <c r="T242" s="3"/>
      <c r="U242" s="3"/>
      <c r="V242" s="3"/>
      <c r="W242" s="3"/>
      <c r="X242" s="3"/>
      <c r="Y242" s="3"/>
      <c r="Z242" s="3"/>
    </row>
    <row r="243" spans="1:26" ht="12.75" customHeight="1" x14ac:dyDescent="0.25">
      <c r="A243" s="3"/>
      <c r="B243" s="3"/>
      <c r="C243" s="3"/>
      <c r="D243" s="3"/>
      <c r="E243" s="200"/>
      <c r="F243" s="3"/>
      <c r="G243" s="3"/>
      <c r="H243" s="3"/>
      <c r="I243" s="3"/>
      <c r="J243" s="3"/>
      <c r="K243" s="3"/>
      <c r="L243" s="3"/>
      <c r="M243" s="3"/>
      <c r="N243" s="3"/>
      <c r="O243" s="3"/>
      <c r="P243" s="3"/>
      <c r="Q243" s="3"/>
      <c r="R243" s="3"/>
      <c r="S243" s="3"/>
      <c r="T243" s="3"/>
      <c r="U243" s="3"/>
      <c r="V243" s="3"/>
      <c r="W243" s="3"/>
      <c r="X243" s="3"/>
      <c r="Y243" s="3"/>
      <c r="Z243" s="3"/>
    </row>
    <row r="244" spans="1:26" ht="12.75" customHeight="1" x14ac:dyDescent="0.25">
      <c r="A244" s="3"/>
      <c r="B244" s="3"/>
      <c r="C244" s="3"/>
      <c r="D244" s="3"/>
      <c r="E244" s="200"/>
      <c r="F244" s="3"/>
      <c r="G244" s="3"/>
      <c r="H244" s="3"/>
      <c r="I244" s="3"/>
      <c r="J244" s="3"/>
      <c r="K244" s="3"/>
      <c r="L244" s="3"/>
      <c r="M244" s="3"/>
      <c r="N244" s="3"/>
      <c r="O244" s="3"/>
      <c r="P244" s="3"/>
      <c r="Q244" s="3"/>
      <c r="R244" s="3"/>
      <c r="S244" s="3"/>
      <c r="T244" s="3"/>
      <c r="U244" s="3"/>
      <c r="V244" s="3"/>
      <c r="W244" s="3"/>
      <c r="X244" s="3"/>
      <c r="Y244" s="3"/>
      <c r="Z244" s="3"/>
    </row>
    <row r="245" spans="1:26" ht="12.75" customHeight="1" x14ac:dyDescent="0.25">
      <c r="A245" s="3"/>
      <c r="B245" s="3"/>
      <c r="C245" s="3"/>
      <c r="D245" s="3"/>
      <c r="E245" s="200"/>
      <c r="F245" s="3"/>
      <c r="G245" s="3"/>
      <c r="H245" s="3"/>
      <c r="I245" s="3"/>
      <c r="J245" s="3"/>
      <c r="K245" s="3"/>
      <c r="L245" s="3"/>
      <c r="M245" s="3"/>
      <c r="N245" s="3"/>
      <c r="O245" s="3"/>
      <c r="P245" s="3"/>
      <c r="Q245" s="3"/>
      <c r="R245" s="3"/>
      <c r="S245" s="3"/>
      <c r="T245" s="3"/>
      <c r="U245" s="3"/>
      <c r="V245" s="3"/>
      <c r="W245" s="3"/>
      <c r="X245" s="3"/>
      <c r="Y245" s="3"/>
      <c r="Z245" s="3"/>
    </row>
    <row r="246" spans="1:26" ht="12.75" customHeight="1" x14ac:dyDescent="0.25">
      <c r="A246" s="3"/>
      <c r="B246" s="3"/>
      <c r="C246" s="3"/>
      <c r="D246" s="3"/>
      <c r="E246" s="200"/>
      <c r="F246" s="3"/>
      <c r="G246" s="3"/>
      <c r="H246" s="3"/>
      <c r="I246" s="3"/>
      <c r="J246" s="3"/>
      <c r="K246" s="3"/>
      <c r="L246" s="3"/>
      <c r="M246" s="3"/>
      <c r="N246" s="3"/>
      <c r="O246" s="3"/>
      <c r="P246" s="3"/>
      <c r="Q246" s="3"/>
      <c r="R246" s="3"/>
      <c r="S246" s="3"/>
      <c r="T246" s="3"/>
      <c r="U246" s="3"/>
      <c r="V246" s="3"/>
      <c r="W246" s="3"/>
      <c r="X246" s="3"/>
      <c r="Y246" s="3"/>
      <c r="Z246" s="3"/>
    </row>
    <row r="247" spans="1:26" ht="12.75" customHeight="1" x14ac:dyDescent="0.25">
      <c r="A247" s="3"/>
      <c r="B247" s="3"/>
      <c r="C247" s="3"/>
      <c r="D247" s="3"/>
      <c r="E247" s="200"/>
      <c r="F247" s="3"/>
      <c r="G247" s="3"/>
      <c r="H247" s="3"/>
      <c r="I247" s="3"/>
      <c r="J247" s="3"/>
      <c r="K247" s="3"/>
      <c r="L247" s="3"/>
      <c r="M247" s="3"/>
      <c r="N247" s="3"/>
      <c r="O247" s="3"/>
      <c r="P247" s="3"/>
      <c r="Q247" s="3"/>
      <c r="R247" s="3"/>
      <c r="S247" s="3"/>
      <c r="T247" s="3"/>
      <c r="U247" s="3"/>
      <c r="V247" s="3"/>
      <c r="W247" s="3"/>
      <c r="X247" s="3"/>
      <c r="Y247" s="3"/>
      <c r="Z247" s="3"/>
    </row>
    <row r="248" spans="1:26" ht="12.75" customHeight="1" x14ac:dyDescent="0.25">
      <c r="A248" s="3"/>
      <c r="B248" s="3"/>
      <c r="C248" s="3"/>
      <c r="D248" s="3"/>
      <c r="E248" s="200"/>
      <c r="F248" s="3"/>
      <c r="G248" s="3"/>
      <c r="H248" s="3"/>
      <c r="I248" s="3"/>
      <c r="J248" s="3"/>
      <c r="K248" s="3"/>
      <c r="L248" s="3"/>
      <c r="M248" s="3"/>
      <c r="N248" s="3"/>
      <c r="O248" s="3"/>
      <c r="P248" s="3"/>
      <c r="Q248" s="3"/>
      <c r="R248" s="3"/>
      <c r="S248" s="3"/>
      <c r="T248" s="3"/>
      <c r="U248" s="3"/>
      <c r="V248" s="3"/>
      <c r="W248" s="3"/>
      <c r="X248" s="3"/>
      <c r="Y248" s="3"/>
      <c r="Z248" s="3"/>
    </row>
    <row r="249" spans="1:26" ht="12.75" customHeight="1" x14ac:dyDescent="0.25">
      <c r="A249" s="3"/>
      <c r="B249" s="3"/>
      <c r="C249" s="3"/>
      <c r="D249" s="3"/>
      <c r="E249" s="200"/>
      <c r="F249" s="3"/>
      <c r="G249" s="3"/>
      <c r="H249" s="3"/>
      <c r="I249" s="3"/>
      <c r="J249" s="3"/>
      <c r="K249" s="3"/>
      <c r="L249" s="3"/>
      <c r="M249" s="3"/>
      <c r="N249" s="3"/>
      <c r="O249" s="3"/>
      <c r="P249" s="3"/>
      <c r="Q249" s="3"/>
      <c r="R249" s="3"/>
      <c r="S249" s="3"/>
      <c r="T249" s="3"/>
      <c r="U249" s="3"/>
      <c r="V249" s="3"/>
      <c r="W249" s="3"/>
      <c r="X249" s="3"/>
      <c r="Y249" s="3"/>
      <c r="Z249" s="3"/>
    </row>
    <row r="250" spans="1:26" ht="12.75" customHeight="1" x14ac:dyDescent="0.25">
      <c r="A250" s="3"/>
      <c r="B250" s="3"/>
      <c r="C250" s="3"/>
      <c r="D250" s="3"/>
      <c r="E250" s="200"/>
      <c r="F250" s="3"/>
      <c r="G250" s="3"/>
      <c r="H250" s="3"/>
      <c r="I250" s="3"/>
      <c r="J250" s="3"/>
      <c r="K250" s="3"/>
      <c r="L250" s="3"/>
      <c r="M250" s="3"/>
      <c r="N250" s="3"/>
      <c r="O250" s="3"/>
      <c r="P250" s="3"/>
      <c r="Q250" s="3"/>
      <c r="R250" s="3"/>
      <c r="S250" s="3"/>
      <c r="T250" s="3"/>
      <c r="U250" s="3"/>
      <c r="V250" s="3"/>
      <c r="W250" s="3"/>
      <c r="X250" s="3"/>
      <c r="Y250" s="3"/>
      <c r="Z250" s="3"/>
    </row>
    <row r="251" spans="1:26" ht="12.75" customHeight="1" x14ac:dyDescent="0.25">
      <c r="A251" s="3"/>
      <c r="B251" s="3"/>
      <c r="C251" s="3"/>
      <c r="D251" s="3"/>
      <c r="E251" s="200"/>
      <c r="F251" s="3"/>
      <c r="G251" s="3"/>
      <c r="H251" s="3"/>
      <c r="I251" s="3"/>
      <c r="J251" s="3"/>
      <c r="K251" s="3"/>
      <c r="L251" s="3"/>
      <c r="M251" s="3"/>
      <c r="N251" s="3"/>
      <c r="O251" s="3"/>
      <c r="P251" s="3"/>
      <c r="Q251" s="3"/>
      <c r="R251" s="3"/>
      <c r="S251" s="3"/>
      <c r="T251" s="3"/>
      <c r="U251" s="3"/>
      <c r="V251" s="3"/>
      <c r="W251" s="3"/>
      <c r="X251" s="3"/>
      <c r="Y251" s="3"/>
      <c r="Z251" s="3"/>
    </row>
    <row r="252" spans="1:26" ht="12.75" customHeight="1" x14ac:dyDescent="0.25">
      <c r="A252" s="3"/>
      <c r="B252" s="3"/>
      <c r="C252" s="3"/>
      <c r="D252" s="3"/>
      <c r="E252" s="200"/>
      <c r="F252" s="3"/>
      <c r="G252" s="3"/>
      <c r="H252" s="3"/>
      <c r="I252" s="3"/>
      <c r="J252" s="3"/>
      <c r="K252" s="3"/>
      <c r="L252" s="3"/>
      <c r="M252" s="3"/>
      <c r="N252" s="3"/>
      <c r="O252" s="3"/>
      <c r="P252" s="3"/>
      <c r="Q252" s="3"/>
      <c r="R252" s="3"/>
      <c r="S252" s="3"/>
      <c r="T252" s="3"/>
      <c r="U252" s="3"/>
      <c r="V252" s="3"/>
      <c r="W252" s="3"/>
      <c r="X252" s="3"/>
      <c r="Y252" s="3"/>
      <c r="Z252" s="3"/>
    </row>
    <row r="253" spans="1:26" ht="12.75" customHeight="1" x14ac:dyDescent="0.25">
      <c r="A253" s="3"/>
      <c r="B253" s="3"/>
      <c r="C253" s="3"/>
      <c r="D253" s="3"/>
      <c r="E253" s="200"/>
      <c r="F253" s="3"/>
      <c r="G253" s="3"/>
      <c r="H253" s="3"/>
      <c r="I253" s="3"/>
      <c r="J253" s="3"/>
      <c r="K253" s="3"/>
      <c r="L253" s="3"/>
      <c r="M253" s="3"/>
      <c r="N253" s="3"/>
      <c r="O253" s="3"/>
      <c r="P253" s="3"/>
      <c r="Q253" s="3"/>
      <c r="R253" s="3"/>
      <c r="S253" s="3"/>
      <c r="T253" s="3"/>
      <c r="U253" s="3"/>
      <c r="V253" s="3"/>
      <c r="W253" s="3"/>
      <c r="X253" s="3"/>
      <c r="Y253" s="3"/>
      <c r="Z253" s="3"/>
    </row>
    <row r="254" spans="1:26" ht="12.75" customHeight="1" x14ac:dyDescent="0.25">
      <c r="A254" s="3"/>
      <c r="B254" s="3"/>
      <c r="C254" s="3"/>
      <c r="D254" s="3"/>
      <c r="E254" s="200"/>
      <c r="F254" s="3"/>
      <c r="G254" s="3"/>
      <c r="H254" s="3"/>
      <c r="I254" s="3"/>
      <c r="J254" s="3"/>
      <c r="K254" s="3"/>
      <c r="L254" s="3"/>
      <c r="M254" s="3"/>
      <c r="N254" s="3"/>
      <c r="O254" s="3"/>
      <c r="P254" s="3"/>
      <c r="Q254" s="3"/>
      <c r="R254" s="3"/>
      <c r="S254" s="3"/>
      <c r="T254" s="3"/>
      <c r="U254" s="3"/>
      <c r="V254" s="3"/>
      <c r="W254" s="3"/>
      <c r="X254" s="3"/>
      <c r="Y254" s="3"/>
      <c r="Z254" s="3"/>
    </row>
    <row r="255" spans="1:26" ht="12.75" customHeight="1" x14ac:dyDescent="0.25">
      <c r="A255" s="3"/>
      <c r="B255" s="3"/>
      <c r="C255" s="3"/>
      <c r="D255" s="3"/>
      <c r="E255" s="200"/>
      <c r="F255" s="3"/>
      <c r="G255" s="3"/>
      <c r="H255" s="3"/>
      <c r="I255" s="3"/>
      <c r="J255" s="3"/>
      <c r="K255" s="3"/>
      <c r="L255" s="3"/>
      <c r="M255" s="3"/>
      <c r="N255" s="3"/>
      <c r="O255" s="3"/>
      <c r="P255" s="3"/>
      <c r="Q255" s="3"/>
      <c r="R255" s="3"/>
      <c r="S255" s="3"/>
      <c r="T255" s="3"/>
      <c r="U255" s="3"/>
      <c r="V255" s="3"/>
      <c r="W255" s="3"/>
      <c r="X255" s="3"/>
      <c r="Y255" s="3"/>
      <c r="Z255" s="3"/>
    </row>
    <row r="256" spans="1:26" ht="12.75" customHeight="1" x14ac:dyDescent="0.25">
      <c r="A256" s="3"/>
      <c r="B256" s="3"/>
      <c r="C256" s="3"/>
      <c r="D256" s="3"/>
      <c r="E256" s="200"/>
      <c r="F256" s="3"/>
      <c r="G256" s="3"/>
      <c r="H256" s="3"/>
      <c r="I256" s="3"/>
      <c r="J256" s="3"/>
      <c r="K256" s="3"/>
      <c r="L256" s="3"/>
      <c r="M256" s="3"/>
      <c r="N256" s="3"/>
      <c r="O256" s="3"/>
      <c r="P256" s="3"/>
      <c r="Q256" s="3"/>
      <c r="R256" s="3"/>
      <c r="S256" s="3"/>
      <c r="T256" s="3"/>
      <c r="U256" s="3"/>
      <c r="V256" s="3"/>
      <c r="W256" s="3"/>
      <c r="X256" s="3"/>
      <c r="Y256" s="3"/>
      <c r="Z256" s="3"/>
    </row>
    <row r="257" spans="1:26" ht="12.75" customHeight="1" x14ac:dyDescent="0.25">
      <c r="A257" s="3"/>
      <c r="B257" s="3"/>
      <c r="C257" s="3"/>
      <c r="D257" s="3"/>
      <c r="E257" s="200"/>
      <c r="F257" s="3"/>
      <c r="G257" s="3"/>
      <c r="H257" s="3"/>
      <c r="I257" s="3"/>
      <c r="J257" s="3"/>
      <c r="K257" s="3"/>
      <c r="L257" s="3"/>
      <c r="M257" s="3"/>
      <c r="N257" s="3"/>
      <c r="O257" s="3"/>
      <c r="P257" s="3"/>
      <c r="Q257" s="3"/>
      <c r="R257" s="3"/>
      <c r="S257" s="3"/>
      <c r="T257" s="3"/>
      <c r="U257" s="3"/>
      <c r="V257" s="3"/>
      <c r="W257" s="3"/>
      <c r="X257" s="3"/>
      <c r="Y257" s="3"/>
      <c r="Z257" s="3"/>
    </row>
    <row r="258" spans="1:26" ht="12.75" customHeight="1" x14ac:dyDescent="0.25">
      <c r="A258" s="3"/>
      <c r="B258" s="3"/>
      <c r="C258" s="3"/>
      <c r="D258" s="3"/>
      <c r="E258" s="200"/>
      <c r="F258" s="3"/>
      <c r="G258" s="3"/>
      <c r="H258" s="3"/>
      <c r="I258" s="3"/>
      <c r="J258" s="3"/>
      <c r="K258" s="3"/>
      <c r="L258" s="3"/>
      <c r="M258" s="3"/>
      <c r="N258" s="3"/>
      <c r="O258" s="3"/>
      <c r="P258" s="3"/>
      <c r="Q258" s="3"/>
      <c r="R258" s="3"/>
      <c r="S258" s="3"/>
      <c r="T258" s="3"/>
      <c r="U258" s="3"/>
      <c r="V258" s="3"/>
      <c r="W258" s="3"/>
      <c r="X258" s="3"/>
      <c r="Y258" s="3"/>
      <c r="Z258" s="3"/>
    </row>
    <row r="259" spans="1:26" ht="12.75" customHeight="1" x14ac:dyDescent="0.25">
      <c r="A259" s="3"/>
      <c r="B259" s="3"/>
      <c r="C259" s="3"/>
      <c r="D259" s="3"/>
      <c r="E259" s="200"/>
      <c r="F259" s="3"/>
      <c r="G259" s="3"/>
      <c r="H259" s="3"/>
      <c r="I259" s="3"/>
      <c r="J259" s="3"/>
      <c r="K259" s="3"/>
      <c r="L259" s="3"/>
      <c r="M259" s="3"/>
      <c r="N259" s="3"/>
      <c r="O259" s="3"/>
      <c r="P259" s="3"/>
      <c r="Q259" s="3"/>
      <c r="R259" s="3"/>
      <c r="S259" s="3"/>
      <c r="T259" s="3"/>
      <c r="U259" s="3"/>
      <c r="V259" s="3"/>
      <c r="W259" s="3"/>
      <c r="X259" s="3"/>
      <c r="Y259" s="3"/>
      <c r="Z259" s="3"/>
    </row>
    <row r="260" spans="1:26" ht="12.75" customHeight="1" x14ac:dyDescent="0.25">
      <c r="A260" s="3"/>
      <c r="B260" s="3"/>
      <c r="C260" s="3"/>
      <c r="D260" s="3"/>
      <c r="E260" s="200"/>
      <c r="F260" s="3"/>
      <c r="G260" s="3"/>
      <c r="H260" s="3"/>
      <c r="I260" s="3"/>
      <c r="J260" s="3"/>
      <c r="K260" s="3"/>
      <c r="L260" s="3"/>
      <c r="M260" s="3"/>
      <c r="N260" s="3"/>
      <c r="O260" s="3"/>
      <c r="P260" s="3"/>
      <c r="Q260" s="3"/>
      <c r="R260" s="3"/>
      <c r="S260" s="3"/>
      <c r="T260" s="3"/>
      <c r="U260" s="3"/>
      <c r="V260" s="3"/>
      <c r="W260" s="3"/>
      <c r="X260" s="3"/>
      <c r="Y260" s="3"/>
      <c r="Z260" s="3"/>
    </row>
    <row r="261" spans="1:26" ht="12.75" customHeight="1" x14ac:dyDescent="0.25">
      <c r="A261" s="3"/>
      <c r="B261" s="3"/>
      <c r="C261" s="3"/>
      <c r="D261" s="3"/>
      <c r="E261" s="200"/>
      <c r="F261" s="3"/>
      <c r="G261" s="3"/>
      <c r="H261" s="3"/>
      <c r="I261" s="3"/>
      <c r="J261" s="3"/>
      <c r="K261" s="3"/>
      <c r="L261" s="3"/>
      <c r="M261" s="3"/>
      <c r="N261" s="3"/>
      <c r="O261" s="3"/>
      <c r="P261" s="3"/>
      <c r="Q261" s="3"/>
      <c r="R261" s="3"/>
      <c r="S261" s="3"/>
      <c r="T261" s="3"/>
      <c r="U261" s="3"/>
      <c r="V261" s="3"/>
      <c r="W261" s="3"/>
      <c r="X261" s="3"/>
      <c r="Y261" s="3"/>
      <c r="Z261" s="3"/>
    </row>
    <row r="262" spans="1:26" ht="12.75" customHeight="1" x14ac:dyDescent="0.25">
      <c r="A262" s="3"/>
      <c r="B262" s="3"/>
      <c r="C262" s="3"/>
      <c r="D262" s="3"/>
      <c r="E262" s="200"/>
      <c r="F262" s="3"/>
      <c r="G262" s="3"/>
      <c r="H262" s="3"/>
      <c r="I262" s="3"/>
      <c r="J262" s="3"/>
      <c r="K262" s="3"/>
      <c r="L262" s="3"/>
      <c r="M262" s="3"/>
      <c r="N262" s="3"/>
      <c r="O262" s="3"/>
      <c r="P262" s="3"/>
      <c r="Q262" s="3"/>
      <c r="R262" s="3"/>
      <c r="S262" s="3"/>
      <c r="T262" s="3"/>
      <c r="U262" s="3"/>
      <c r="V262" s="3"/>
      <c r="W262" s="3"/>
      <c r="X262" s="3"/>
      <c r="Y262" s="3"/>
      <c r="Z262" s="3"/>
    </row>
    <row r="263" spans="1:26" ht="12.75" customHeight="1" x14ac:dyDescent="0.25">
      <c r="A263" s="3"/>
      <c r="B263" s="3"/>
      <c r="C263" s="3"/>
      <c r="D263" s="3"/>
      <c r="E263" s="200"/>
      <c r="F263" s="3"/>
      <c r="G263" s="3"/>
      <c r="H263" s="3"/>
      <c r="I263" s="3"/>
      <c r="J263" s="3"/>
      <c r="K263" s="3"/>
      <c r="L263" s="3"/>
      <c r="M263" s="3"/>
      <c r="N263" s="3"/>
      <c r="O263" s="3"/>
      <c r="P263" s="3"/>
      <c r="Q263" s="3"/>
      <c r="R263" s="3"/>
      <c r="S263" s="3"/>
      <c r="T263" s="3"/>
      <c r="U263" s="3"/>
      <c r="V263" s="3"/>
      <c r="W263" s="3"/>
      <c r="X263" s="3"/>
      <c r="Y263" s="3"/>
      <c r="Z263" s="3"/>
    </row>
    <row r="264" spans="1:26" ht="12.75" customHeight="1" x14ac:dyDescent="0.25">
      <c r="A264" s="3"/>
      <c r="B264" s="3"/>
      <c r="C264" s="3"/>
      <c r="D264" s="3"/>
      <c r="E264" s="200"/>
      <c r="F264" s="3"/>
      <c r="G264" s="3"/>
      <c r="H264" s="3"/>
      <c r="I264" s="3"/>
      <c r="J264" s="3"/>
      <c r="K264" s="3"/>
      <c r="L264" s="3"/>
      <c r="M264" s="3"/>
      <c r="N264" s="3"/>
      <c r="O264" s="3"/>
      <c r="P264" s="3"/>
      <c r="Q264" s="3"/>
      <c r="R264" s="3"/>
      <c r="S264" s="3"/>
      <c r="T264" s="3"/>
      <c r="U264" s="3"/>
      <c r="V264" s="3"/>
      <c r="W264" s="3"/>
      <c r="X264" s="3"/>
      <c r="Y264" s="3"/>
      <c r="Z264" s="3"/>
    </row>
    <row r="265" spans="1:26" ht="12.75" customHeight="1" x14ac:dyDescent="0.25">
      <c r="A265" s="3"/>
      <c r="B265" s="3"/>
      <c r="C265" s="3"/>
      <c r="D265" s="3"/>
      <c r="E265" s="200"/>
      <c r="F265" s="3"/>
      <c r="G265" s="3"/>
      <c r="H265" s="3"/>
      <c r="I265" s="3"/>
      <c r="J265" s="3"/>
      <c r="K265" s="3"/>
      <c r="L265" s="3"/>
      <c r="M265" s="3"/>
      <c r="N265" s="3"/>
      <c r="O265" s="3"/>
      <c r="P265" s="3"/>
      <c r="Q265" s="3"/>
      <c r="R265" s="3"/>
      <c r="S265" s="3"/>
      <c r="T265" s="3"/>
      <c r="U265" s="3"/>
      <c r="V265" s="3"/>
      <c r="W265" s="3"/>
      <c r="X265" s="3"/>
      <c r="Y265" s="3"/>
      <c r="Z265" s="3"/>
    </row>
    <row r="266" spans="1:26" ht="12.75" customHeight="1" x14ac:dyDescent="0.25">
      <c r="A266" s="3"/>
      <c r="B266" s="3"/>
      <c r="C266" s="3"/>
      <c r="D266" s="3"/>
      <c r="E266" s="200"/>
      <c r="F266" s="3"/>
      <c r="G266" s="3"/>
      <c r="H266" s="3"/>
      <c r="I266" s="3"/>
      <c r="J266" s="3"/>
      <c r="K266" s="3"/>
      <c r="L266" s="3"/>
      <c r="M266" s="3"/>
      <c r="N266" s="3"/>
      <c r="O266" s="3"/>
      <c r="P266" s="3"/>
      <c r="Q266" s="3"/>
      <c r="R266" s="3"/>
      <c r="S266" s="3"/>
      <c r="T266" s="3"/>
      <c r="U266" s="3"/>
      <c r="V266" s="3"/>
      <c r="W266" s="3"/>
      <c r="X266" s="3"/>
      <c r="Y266" s="3"/>
      <c r="Z266" s="3"/>
    </row>
    <row r="267" spans="1:26" ht="12.75" customHeight="1" x14ac:dyDescent="0.25">
      <c r="A267" s="3"/>
      <c r="B267" s="3"/>
      <c r="C267" s="3"/>
      <c r="D267" s="3"/>
      <c r="E267" s="200"/>
      <c r="F267" s="3"/>
      <c r="G267" s="3"/>
      <c r="H267" s="3"/>
      <c r="I267" s="3"/>
      <c r="J267" s="3"/>
      <c r="K267" s="3"/>
      <c r="L267" s="3"/>
      <c r="M267" s="3"/>
      <c r="N267" s="3"/>
      <c r="O267" s="3"/>
      <c r="P267" s="3"/>
      <c r="Q267" s="3"/>
      <c r="R267" s="3"/>
      <c r="S267" s="3"/>
      <c r="T267" s="3"/>
      <c r="U267" s="3"/>
      <c r="V267" s="3"/>
      <c r="W267" s="3"/>
      <c r="X267" s="3"/>
      <c r="Y267" s="3"/>
      <c r="Z267" s="3"/>
    </row>
    <row r="268" spans="1:26" ht="12.75" customHeight="1" x14ac:dyDescent="0.25">
      <c r="A268" s="3"/>
      <c r="B268" s="3"/>
      <c r="C268" s="3"/>
      <c r="D268" s="3"/>
      <c r="E268" s="200"/>
      <c r="F268" s="3"/>
      <c r="G268" s="3"/>
      <c r="H268" s="3"/>
      <c r="I268" s="3"/>
      <c r="J268" s="3"/>
      <c r="K268" s="3"/>
      <c r="L268" s="3"/>
      <c r="M268" s="3"/>
      <c r="N268" s="3"/>
      <c r="O268" s="3"/>
      <c r="P268" s="3"/>
      <c r="Q268" s="3"/>
      <c r="R268" s="3"/>
      <c r="S268" s="3"/>
      <c r="T268" s="3"/>
      <c r="U268" s="3"/>
      <c r="V268" s="3"/>
      <c r="W268" s="3"/>
      <c r="X268" s="3"/>
      <c r="Y268" s="3"/>
      <c r="Z268" s="3"/>
    </row>
    <row r="269" spans="1:26" ht="12.75" customHeight="1" x14ac:dyDescent="0.25">
      <c r="A269" s="3"/>
      <c r="B269" s="3"/>
      <c r="C269" s="3"/>
      <c r="D269" s="3"/>
      <c r="E269" s="200"/>
      <c r="F269" s="3"/>
      <c r="G269" s="3"/>
      <c r="H269" s="3"/>
      <c r="I269" s="3"/>
      <c r="J269" s="3"/>
      <c r="K269" s="3"/>
      <c r="L269" s="3"/>
      <c r="M269" s="3"/>
      <c r="N269" s="3"/>
      <c r="O269" s="3"/>
      <c r="P269" s="3"/>
      <c r="Q269" s="3"/>
      <c r="R269" s="3"/>
      <c r="S269" s="3"/>
      <c r="T269" s="3"/>
      <c r="U269" s="3"/>
      <c r="V269" s="3"/>
      <c r="W269" s="3"/>
      <c r="X269" s="3"/>
      <c r="Y269" s="3"/>
      <c r="Z269" s="3"/>
    </row>
    <row r="270" spans="1:26" ht="12.75" customHeight="1" x14ac:dyDescent="0.25">
      <c r="A270" s="3"/>
      <c r="B270" s="3"/>
      <c r="C270" s="3"/>
      <c r="D270" s="3"/>
      <c r="E270" s="200"/>
      <c r="F270" s="3"/>
      <c r="G270" s="3"/>
      <c r="H270" s="3"/>
      <c r="I270" s="3"/>
      <c r="J270" s="3"/>
      <c r="K270" s="3"/>
      <c r="L270" s="3"/>
      <c r="M270" s="3"/>
      <c r="N270" s="3"/>
      <c r="O270" s="3"/>
      <c r="P270" s="3"/>
      <c r="Q270" s="3"/>
      <c r="R270" s="3"/>
      <c r="S270" s="3"/>
      <c r="T270" s="3"/>
      <c r="U270" s="3"/>
      <c r="V270" s="3"/>
      <c r="W270" s="3"/>
      <c r="X270" s="3"/>
      <c r="Y270" s="3"/>
      <c r="Z270" s="3"/>
    </row>
    <row r="271" spans="1:26" ht="12.75" customHeight="1" x14ac:dyDescent="0.25">
      <c r="A271" s="3"/>
      <c r="B271" s="3"/>
      <c r="C271" s="3"/>
      <c r="D271" s="3"/>
      <c r="E271" s="200"/>
      <c r="F271" s="3"/>
      <c r="G271" s="3"/>
      <c r="H271" s="3"/>
      <c r="I271" s="3"/>
      <c r="J271" s="3"/>
      <c r="K271" s="3"/>
      <c r="L271" s="3"/>
      <c r="M271" s="3"/>
      <c r="N271" s="3"/>
      <c r="O271" s="3"/>
      <c r="P271" s="3"/>
      <c r="Q271" s="3"/>
      <c r="R271" s="3"/>
      <c r="S271" s="3"/>
      <c r="T271" s="3"/>
      <c r="U271" s="3"/>
      <c r="V271" s="3"/>
      <c r="W271" s="3"/>
      <c r="X271" s="3"/>
      <c r="Y271" s="3"/>
      <c r="Z271" s="3"/>
    </row>
    <row r="272" spans="1:26" ht="12.75" customHeight="1" x14ac:dyDescent="0.25">
      <c r="A272" s="3"/>
      <c r="B272" s="3"/>
      <c r="C272" s="3"/>
      <c r="D272" s="3"/>
      <c r="E272" s="200"/>
      <c r="F272" s="3"/>
      <c r="G272" s="3"/>
      <c r="H272" s="3"/>
      <c r="I272" s="3"/>
      <c r="J272" s="3"/>
      <c r="K272" s="3"/>
      <c r="L272" s="3"/>
      <c r="M272" s="3"/>
      <c r="N272" s="3"/>
      <c r="O272" s="3"/>
      <c r="P272" s="3"/>
      <c r="Q272" s="3"/>
      <c r="R272" s="3"/>
      <c r="S272" s="3"/>
      <c r="T272" s="3"/>
      <c r="U272" s="3"/>
      <c r="V272" s="3"/>
      <c r="W272" s="3"/>
      <c r="X272" s="3"/>
      <c r="Y272" s="3"/>
      <c r="Z272" s="3"/>
    </row>
    <row r="273" spans="1:26" ht="12.75" customHeight="1" x14ac:dyDescent="0.25">
      <c r="A273" s="3"/>
      <c r="B273" s="3"/>
      <c r="C273" s="3"/>
      <c r="D273" s="3"/>
      <c r="E273" s="200"/>
      <c r="F273" s="3"/>
      <c r="G273" s="3"/>
      <c r="H273" s="3"/>
      <c r="I273" s="3"/>
      <c r="J273" s="3"/>
      <c r="K273" s="3"/>
      <c r="L273" s="3"/>
      <c r="M273" s="3"/>
      <c r="N273" s="3"/>
      <c r="O273" s="3"/>
      <c r="P273" s="3"/>
      <c r="Q273" s="3"/>
      <c r="R273" s="3"/>
      <c r="S273" s="3"/>
      <c r="T273" s="3"/>
      <c r="U273" s="3"/>
      <c r="V273" s="3"/>
      <c r="W273" s="3"/>
      <c r="X273" s="3"/>
      <c r="Y273" s="3"/>
      <c r="Z273" s="3"/>
    </row>
    <row r="274" spans="1:26" ht="12.75" customHeight="1" x14ac:dyDescent="0.25">
      <c r="A274" s="3"/>
      <c r="B274" s="3"/>
      <c r="C274" s="3"/>
      <c r="D274" s="3"/>
      <c r="E274" s="200"/>
      <c r="F274" s="3"/>
      <c r="G274" s="3"/>
      <c r="H274" s="3"/>
      <c r="I274" s="3"/>
      <c r="J274" s="3"/>
      <c r="K274" s="3"/>
      <c r="L274" s="3"/>
      <c r="M274" s="3"/>
      <c r="N274" s="3"/>
      <c r="O274" s="3"/>
      <c r="P274" s="3"/>
      <c r="Q274" s="3"/>
      <c r="R274" s="3"/>
      <c r="S274" s="3"/>
      <c r="T274" s="3"/>
      <c r="U274" s="3"/>
      <c r="V274" s="3"/>
      <c r="W274" s="3"/>
      <c r="X274" s="3"/>
      <c r="Y274" s="3"/>
      <c r="Z274" s="3"/>
    </row>
    <row r="275" spans="1:26" ht="12.75" customHeight="1" x14ac:dyDescent="0.25">
      <c r="A275" s="3"/>
      <c r="B275" s="3"/>
      <c r="C275" s="3"/>
      <c r="D275" s="3"/>
      <c r="E275" s="200"/>
      <c r="F275" s="3"/>
      <c r="G275" s="3"/>
      <c r="H275" s="3"/>
      <c r="I275" s="3"/>
      <c r="J275" s="3"/>
      <c r="K275" s="3"/>
      <c r="L275" s="3"/>
      <c r="M275" s="3"/>
      <c r="N275" s="3"/>
      <c r="O275" s="3"/>
      <c r="P275" s="3"/>
      <c r="Q275" s="3"/>
      <c r="R275" s="3"/>
      <c r="S275" s="3"/>
      <c r="T275" s="3"/>
      <c r="U275" s="3"/>
      <c r="V275" s="3"/>
      <c r="W275" s="3"/>
      <c r="X275" s="3"/>
      <c r="Y275" s="3"/>
      <c r="Z275" s="3"/>
    </row>
    <row r="276" spans="1:26" ht="12.75" customHeight="1" x14ac:dyDescent="0.25">
      <c r="A276" s="3"/>
      <c r="B276" s="3"/>
      <c r="C276" s="3"/>
      <c r="D276" s="3"/>
      <c r="E276" s="200"/>
      <c r="F276" s="3"/>
      <c r="G276" s="3"/>
      <c r="H276" s="3"/>
      <c r="I276" s="3"/>
      <c r="J276" s="3"/>
      <c r="K276" s="3"/>
      <c r="L276" s="3"/>
      <c r="M276" s="3"/>
      <c r="N276" s="3"/>
      <c r="O276" s="3"/>
      <c r="P276" s="3"/>
      <c r="Q276" s="3"/>
      <c r="R276" s="3"/>
      <c r="S276" s="3"/>
      <c r="T276" s="3"/>
      <c r="U276" s="3"/>
      <c r="V276" s="3"/>
      <c r="W276" s="3"/>
      <c r="X276" s="3"/>
      <c r="Y276" s="3"/>
      <c r="Z276" s="3"/>
    </row>
    <row r="277" spans="1:26" ht="12.75" customHeight="1" x14ac:dyDescent="0.25">
      <c r="A277" s="3"/>
      <c r="B277" s="3"/>
      <c r="C277" s="3"/>
      <c r="D277" s="3"/>
      <c r="E277" s="200"/>
      <c r="F277" s="3"/>
      <c r="G277" s="3"/>
      <c r="H277" s="3"/>
      <c r="I277" s="3"/>
      <c r="J277" s="3"/>
      <c r="K277" s="3"/>
      <c r="L277" s="3"/>
      <c r="M277" s="3"/>
      <c r="N277" s="3"/>
      <c r="O277" s="3"/>
      <c r="P277" s="3"/>
      <c r="Q277" s="3"/>
      <c r="R277" s="3"/>
      <c r="S277" s="3"/>
      <c r="T277" s="3"/>
      <c r="U277" s="3"/>
      <c r="V277" s="3"/>
      <c r="W277" s="3"/>
      <c r="X277" s="3"/>
      <c r="Y277" s="3"/>
      <c r="Z277" s="3"/>
    </row>
    <row r="278" spans="1:26" ht="12.75" customHeight="1" x14ac:dyDescent="0.25">
      <c r="A278" s="3"/>
      <c r="B278" s="3"/>
      <c r="C278" s="3"/>
      <c r="D278" s="3"/>
      <c r="E278" s="200"/>
      <c r="F278" s="3"/>
      <c r="G278" s="3"/>
      <c r="H278" s="3"/>
      <c r="I278" s="3"/>
      <c r="J278" s="3"/>
      <c r="K278" s="3"/>
      <c r="L278" s="3"/>
      <c r="M278" s="3"/>
      <c r="N278" s="3"/>
      <c r="O278" s="3"/>
      <c r="P278" s="3"/>
      <c r="Q278" s="3"/>
      <c r="R278" s="3"/>
      <c r="S278" s="3"/>
      <c r="T278" s="3"/>
      <c r="U278" s="3"/>
      <c r="V278" s="3"/>
      <c r="W278" s="3"/>
      <c r="X278" s="3"/>
      <c r="Y278" s="3"/>
      <c r="Z278" s="3"/>
    </row>
    <row r="279" spans="1:26" ht="12.75" customHeight="1" x14ac:dyDescent="0.25">
      <c r="A279" s="3"/>
      <c r="B279" s="3"/>
      <c r="C279" s="3"/>
      <c r="D279" s="3"/>
      <c r="E279" s="200"/>
      <c r="F279" s="3"/>
      <c r="G279" s="3"/>
      <c r="H279" s="3"/>
      <c r="I279" s="3"/>
      <c r="J279" s="3"/>
      <c r="K279" s="3"/>
      <c r="L279" s="3"/>
      <c r="M279" s="3"/>
      <c r="N279" s="3"/>
      <c r="O279" s="3"/>
      <c r="P279" s="3"/>
      <c r="Q279" s="3"/>
      <c r="R279" s="3"/>
      <c r="S279" s="3"/>
      <c r="T279" s="3"/>
      <c r="U279" s="3"/>
      <c r="V279" s="3"/>
      <c r="W279" s="3"/>
      <c r="X279" s="3"/>
      <c r="Y279" s="3"/>
      <c r="Z279" s="3"/>
    </row>
    <row r="280" spans="1:26" ht="12.75" customHeight="1" x14ac:dyDescent="0.25">
      <c r="A280" s="3"/>
      <c r="B280" s="3"/>
      <c r="C280" s="3"/>
      <c r="D280" s="3"/>
      <c r="E280" s="200"/>
      <c r="F280" s="3"/>
      <c r="G280" s="3"/>
      <c r="H280" s="3"/>
      <c r="I280" s="3"/>
      <c r="J280" s="3"/>
      <c r="K280" s="3"/>
      <c r="L280" s="3"/>
      <c r="M280" s="3"/>
      <c r="N280" s="3"/>
      <c r="O280" s="3"/>
      <c r="P280" s="3"/>
      <c r="Q280" s="3"/>
      <c r="R280" s="3"/>
      <c r="S280" s="3"/>
      <c r="T280" s="3"/>
      <c r="U280" s="3"/>
      <c r="V280" s="3"/>
      <c r="W280" s="3"/>
      <c r="X280" s="3"/>
      <c r="Y280" s="3"/>
      <c r="Z280" s="3"/>
    </row>
    <row r="281" spans="1:26" ht="12.75" customHeight="1" x14ac:dyDescent="0.25">
      <c r="A281" s="3"/>
      <c r="B281" s="3"/>
      <c r="C281" s="3"/>
      <c r="D281" s="3"/>
      <c r="E281" s="200"/>
      <c r="F281" s="3"/>
      <c r="G281" s="3"/>
      <c r="H281" s="3"/>
      <c r="I281" s="3"/>
      <c r="J281" s="3"/>
      <c r="K281" s="3"/>
      <c r="L281" s="3"/>
      <c r="M281" s="3"/>
      <c r="N281" s="3"/>
      <c r="O281" s="3"/>
      <c r="P281" s="3"/>
      <c r="Q281" s="3"/>
      <c r="R281" s="3"/>
      <c r="S281" s="3"/>
      <c r="T281" s="3"/>
      <c r="U281" s="3"/>
      <c r="V281" s="3"/>
      <c r="W281" s="3"/>
      <c r="X281" s="3"/>
      <c r="Y281" s="3"/>
      <c r="Z281" s="3"/>
    </row>
    <row r="282" spans="1:26" ht="12.75" customHeight="1" x14ac:dyDescent="0.25">
      <c r="A282" s="3"/>
      <c r="B282" s="3"/>
      <c r="C282" s="3"/>
      <c r="D282" s="3"/>
      <c r="E282" s="200"/>
      <c r="F282" s="3"/>
      <c r="G282" s="3"/>
      <c r="H282" s="3"/>
      <c r="I282" s="3"/>
      <c r="J282" s="3"/>
      <c r="K282" s="3"/>
      <c r="L282" s="3"/>
      <c r="M282" s="3"/>
      <c r="N282" s="3"/>
      <c r="O282" s="3"/>
      <c r="P282" s="3"/>
      <c r="Q282" s="3"/>
      <c r="R282" s="3"/>
      <c r="S282" s="3"/>
      <c r="T282" s="3"/>
      <c r="U282" s="3"/>
      <c r="V282" s="3"/>
      <c r="W282" s="3"/>
      <c r="X282" s="3"/>
      <c r="Y282" s="3"/>
      <c r="Z282" s="3"/>
    </row>
    <row r="283" spans="1:26" ht="12.75" customHeight="1" x14ac:dyDescent="0.25">
      <c r="A283" s="3"/>
      <c r="B283" s="3"/>
      <c r="C283" s="3"/>
      <c r="D283" s="3"/>
      <c r="E283" s="200"/>
      <c r="F283" s="3"/>
      <c r="G283" s="3"/>
      <c r="H283" s="3"/>
      <c r="I283" s="3"/>
      <c r="J283" s="3"/>
      <c r="K283" s="3"/>
      <c r="L283" s="3"/>
      <c r="M283" s="3"/>
      <c r="N283" s="3"/>
      <c r="O283" s="3"/>
      <c r="P283" s="3"/>
      <c r="Q283" s="3"/>
      <c r="R283" s="3"/>
      <c r="S283" s="3"/>
      <c r="T283" s="3"/>
      <c r="U283" s="3"/>
      <c r="V283" s="3"/>
      <c r="W283" s="3"/>
      <c r="X283" s="3"/>
      <c r="Y283" s="3"/>
      <c r="Z283" s="3"/>
    </row>
    <row r="284" spans="1:26" ht="12.75" customHeight="1" x14ac:dyDescent="0.25">
      <c r="A284" s="3"/>
      <c r="B284" s="3"/>
      <c r="C284" s="3"/>
      <c r="D284" s="3"/>
      <c r="E284" s="200"/>
      <c r="F284" s="3"/>
      <c r="G284" s="3"/>
      <c r="H284" s="3"/>
      <c r="I284" s="3"/>
      <c r="J284" s="3"/>
      <c r="K284" s="3"/>
      <c r="L284" s="3"/>
      <c r="M284" s="3"/>
      <c r="N284" s="3"/>
      <c r="O284" s="3"/>
      <c r="P284" s="3"/>
      <c r="Q284" s="3"/>
      <c r="R284" s="3"/>
      <c r="S284" s="3"/>
      <c r="T284" s="3"/>
      <c r="U284" s="3"/>
      <c r="V284" s="3"/>
      <c r="W284" s="3"/>
      <c r="X284" s="3"/>
      <c r="Y284" s="3"/>
      <c r="Z284" s="3"/>
    </row>
    <row r="285" spans="1:26" ht="12.75" customHeight="1" x14ac:dyDescent="0.25">
      <c r="A285" s="3"/>
      <c r="B285" s="3"/>
      <c r="C285" s="3"/>
      <c r="D285" s="3"/>
      <c r="E285" s="200"/>
      <c r="F285" s="3"/>
      <c r="G285" s="3"/>
      <c r="H285" s="3"/>
      <c r="I285" s="3"/>
      <c r="J285" s="3"/>
      <c r="K285" s="3"/>
      <c r="L285" s="3"/>
      <c r="M285" s="3"/>
      <c r="N285" s="3"/>
      <c r="O285" s="3"/>
      <c r="P285" s="3"/>
      <c r="Q285" s="3"/>
      <c r="R285" s="3"/>
      <c r="S285" s="3"/>
      <c r="T285" s="3"/>
      <c r="U285" s="3"/>
      <c r="V285" s="3"/>
      <c r="W285" s="3"/>
      <c r="X285" s="3"/>
      <c r="Y285" s="3"/>
      <c r="Z285" s="3"/>
    </row>
    <row r="286" spans="1:26" ht="12.75" customHeight="1" x14ac:dyDescent="0.25">
      <c r="A286" s="3"/>
      <c r="B286" s="3"/>
      <c r="C286" s="3"/>
      <c r="D286" s="3"/>
      <c r="E286" s="200"/>
      <c r="F286" s="3"/>
      <c r="G286" s="3"/>
      <c r="H286" s="3"/>
      <c r="I286" s="3"/>
      <c r="J286" s="3"/>
      <c r="K286" s="3"/>
      <c r="L286" s="3"/>
      <c r="M286" s="3"/>
      <c r="N286" s="3"/>
      <c r="O286" s="3"/>
      <c r="P286" s="3"/>
      <c r="Q286" s="3"/>
      <c r="R286" s="3"/>
      <c r="S286" s="3"/>
      <c r="T286" s="3"/>
      <c r="U286" s="3"/>
      <c r="V286" s="3"/>
      <c r="W286" s="3"/>
      <c r="X286" s="3"/>
      <c r="Y286" s="3"/>
      <c r="Z286" s="3"/>
    </row>
    <row r="287" spans="1:26" ht="12.75" customHeight="1" x14ac:dyDescent="0.25">
      <c r="A287" s="3"/>
      <c r="B287" s="3"/>
      <c r="C287" s="3"/>
      <c r="D287" s="3"/>
      <c r="E287" s="200"/>
      <c r="F287" s="3"/>
      <c r="G287" s="3"/>
      <c r="H287" s="3"/>
      <c r="I287" s="3"/>
      <c r="J287" s="3"/>
      <c r="K287" s="3"/>
      <c r="L287" s="3"/>
      <c r="M287" s="3"/>
      <c r="N287" s="3"/>
      <c r="O287" s="3"/>
      <c r="P287" s="3"/>
      <c r="Q287" s="3"/>
      <c r="R287" s="3"/>
      <c r="S287" s="3"/>
      <c r="T287" s="3"/>
      <c r="U287" s="3"/>
      <c r="V287" s="3"/>
      <c r="W287" s="3"/>
      <c r="X287" s="3"/>
      <c r="Y287" s="3"/>
      <c r="Z287" s="3"/>
    </row>
    <row r="288" spans="1:26" ht="12.75" customHeight="1" x14ac:dyDescent="0.25">
      <c r="A288" s="3"/>
      <c r="B288" s="3"/>
      <c r="C288" s="3"/>
      <c r="D288" s="3"/>
      <c r="E288" s="200"/>
      <c r="F288" s="3"/>
      <c r="G288" s="3"/>
      <c r="H288" s="3"/>
      <c r="I288" s="3"/>
      <c r="J288" s="3"/>
      <c r="K288" s="3"/>
      <c r="L288" s="3"/>
      <c r="M288" s="3"/>
      <c r="N288" s="3"/>
      <c r="O288" s="3"/>
      <c r="P288" s="3"/>
      <c r="Q288" s="3"/>
      <c r="R288" s="3"/>
      <c r="S288" s="3"/>
      <c r="T288" s="3"/>
      <c r="U288" s="3"/>
      <c r="V288" s="3"/>
      <c r="W288" s="3"/>
      <c r="X288" s="3"/>
      <c r="Y288" s="3"/>
      <c r="Z288" s="3"/>
    </row>
    <row r="289" spans="1:26" ht="12.75" customHeight="1" x14ac:dyDescent="0.25">
      <c r="A289" s="3"/>
      <c r="B289" s="3"/>
      <c r="C289" s="3"/>
      <c r="D289" s="3"/>
      <c r="E289" s="200"/>
      <c r="F289" s="3"/>
      <c r="G289" s="3"/>
      <c r="H289" s="3"/>
      <c r="I289" s="3"/>
      <c r="J289" s="3"/>
      <c r="K289" s="3"/>
      <c r="L289" s="3"/>
      <c r="M289" s="3"/>
      <c r="N289" s="3"/>
      <c r="O289" s="3"/>
      <c r="P289" s="3"/>
      <c r="Q289" s="3"/>
      <c r="R289" s="3"/>
      <c r="S289" s="3"/>
      <c r="T289" s="3"/>
      <c r="U289" s="3"/>
      <c r="V289" s="3"/>
      <c r="W289" s="3"/>
      <c r="X289" s="3"/>
      <c r="Y289" s="3"/>
      <c r="Z289" s="3"/>
    </row>
    <row r="290" spans="1:26" ht="12.75" customHeight="1" x14ac:dyDescent="0.25">
      <c r="A290" s="3"/>
      <c r="B290" s="3"/>
      <c r="C290" s="3"/>
      <c r="D290" s="3"/>
      <c r="E290" s="200"/>
      <c r="F290" s="3"/>
      <c r="G290" s="3"/>
      <c r="H290" s="3"/>
      <c r="I290" s="3"/>
      <c r="J290" s="3"/>
      <c r="K290" s="3"/>
      <c r="L290" s="3"/>
      <c r="M290" s="3"/>
      <c r="N290" s="3"/>
      <c r="O290" s="3"/>
      <c r="P290" s="3"/>
      <c r="Q290" s="3"/>
      <c r="R290" s="3"/>
      <c r="S290" s="3"/>
      <c r="T290" s="3"/>
      <c r="U290" s="3"/>
      <c r="V290" s="3"/>
      <c r="W290" s="3"/>
      <c r="X290" s="3"/>
      <c r="Y290" s="3"/>
      <c r="Z290" s="3"/>
    </row>
    <row r="291" spans="1:26" ht="12.75" customHeight="1" x14ac:dyDescent="0.25">
      <c r="A291" s="3"/>
      <c r="B291" s="3"/>
      <c r="C291" s="3"/>
      <c r="D291" s="3"/>
      <c r="E291" s="200"/>
      <c r="F291" s="3"/>
      <c r="G291" s="3"/>
      <c r="H291" s="3"/>
      <c r="I291" s="3"/>
      <c r="J291" s="3"/>
      <c r="K291" s="3"/>
      <c r="L291" s="3"/>
      <c r="M291" s="3"/>
      <c r="N291" s="3"/>
      <c r="O291" s="3"/>
      <c r="P291" s="3"/>
      <c r="Q291" s="3"/>
      <c r="R291" s="3"/>
      <c r="S291" s="3"/>
      <c r="T291" s="3"/>
      <c r="U291" s="3"/>
      <c r="V291" s="3"/>
      <c r="W291" s="3"/>
      <c r="X291" s="3"/>
      <c r="Y291" s="3"/>
      <c r="Z291" s="3"/>
    </row>
    <row r="292" spans="1:26" ht="12.75" customHeight="1" x14ac:dyDescent="0.25">
      <c r="A292" s="3"/>
      <c r="B292" s="3"/>
      <c r="C292" s="3"/>
      <c r="D292" s="3"/>
      <c r="E292" s="200"/>
      <c r="F292" s="3"/>
      <c r="G292" s="3"/>
      <c r="H292" s="3"/>
      <c r="I292" s="3"/>
      <c r="J292" s="3"/>
      <c r="K292" s="3"/>
      <c r="L292" s="3"/>
      <c r="M292" s="3"/>
      <c r="N292" s="3"/>
      <c r="O292" s="3"/>
      <c r="P292" s="3"/>
      <c r="Q292" s="3"/>
      <c r="R292" s="3"/>
      <c r="S292" s="3"/>
      <c r="T292" s="3"/>
      <c r="U292" s="3"/>
      <c r="V292" s="3"/>
      <c r="W292" s="3"/>
      <c r="X292" s="3"/>
      <c r="Y292" s="3"/>
      <c r="Z292" s="3"/>
    </row>
    <row r="293" spans="1:26" ht="12.75" customHeight="1" x14ac:dyDescent="0.25">
      <c r="A293" s="3"/>
      <c r="B293" s="3"/>
      <c r="C293" s="3"/>
      <c r="D293" s="3"/>
      <c r="E293" s="200"/>
      <c r="F293" s="3"/>
      <c r="G293" s="3"/>
      <c r="H293" s="3"/>
      <c r="I293" s="3"/>
      <c r="J293" s="3"/>
      <c r="K293" s="3"/>
      <c r="L293" s="3"/>
      <c r="M293" s="3"/>
      <c r="N293" s="3"/>
      <c r="O293" s="3"/>
      <c r="P293" s="3"/>
      <c r="Q293" s="3"/>
      <c r="R293" s="3"/>
      <c r="S293" s="3"/>
      <c r="T293" s="3"/>
      <c r="U293" s="3"/>
      <c r="V293" s="3"/>
      <c r="W293" s="3"/>
      <c r="X293" s="3"/>
      <c r="Y293" s="3"/>
      <c r="Z293" s="3"/>
    </row>
    <row r="294" spans="1:26" ht="12.75" customHeight="1" x14ac:dyDescent="0.25">
      <c r="A294" s="3"/>
      <c r="B294" s="3"/>
      <c r="C294" s="3"/>
      <c r="D294" s="3"/>
      <c r="E294" s="200"/>
      <c r="F294" s="3"/>
      <c r="G294" s="3"/>
      <c r="H294" s="3"/>
      <c r="I294" s="3"/>
      <c r="J294" s="3"/>
      <c r="K294" s="3"/>
      <c r="L294" s="3"/>
      <c r="M294" s="3"/>
      <c r="N294" s="3"/>
      <c r="O294" s="3"/>
      <c r="P294" s="3"/>
      <c r="Q294" s="3"/>
      <c r="R294" s="3"/>
      <c r="S294" s="3"/>
      <c r="T294" s="3"/>
      <c r="U294" s="3"/>
      <c r="V294" s="3"/>
      <c r="W294" s="3"/>
      <c r="X294" s="3"/>
      <c r="Y294" s="3"/>
      <c r="Z294" s="3"/>
    </row>
    <row r="295" spans="1:26" ht="12.75" customHeight="1" x14ac:dyDescent="0.25">
      <c r="A295" s="3"/>
      <c r="B295" s="3"/>
      <c r="C295" s="3"/>
      <c r="D295" s="3"/>
      <c r="E295" s="200"/>
      <c r="F295" s="3"/>
      <c r="G295" s="3"/>
      <c r="H295" s="3"/>
      <c r="I295" s="3"/>
      <c r="J295" s="3"/>
      <c r="K295" s="3"/>
      <c r="L295" s="3"/>
      <c r="M295" s="3"/>
      <c r="N295" s="3"/>
      <c r="O295" s="3"/>
      <c r="P295" s="3"/>
      <c r="Q295" s="3"/>
      <c r="R295" s="3"/>
      <c r="S295" s="3"/>
      <c r="T295" s="3"/>
      <c r="U295" s="3"/>
      <c r="V295" s="3"/>
      <c r="W295" s="3"/>
      <c r="X295" s="3"/>
      <c r="Y295" s="3"/>
      <c r="Z295" s="3"/>
    </row>
    <row r="296" spans="1:26" ht="12.75" customHeight="1" x14ac:dyDescent="0.25">
      <c r="A296" s="3"/>
      <c r="B296" s="3"/>
      <c r="C296" s="3"/>
      <c r="D296" s="3"/>
      <c r="E296" s="200"/>
      <c r="F296" s="3"/>
      <c r="G296" s="3"/>
      <c r="H296" s="3"/>
      <c r="I296" s="3"/>
      <c r="J296" s="3"/>
      <c r="K296" s="3"/>
      <c r="L296" s="3"/>
      <c r="M296" s="3"/>
      <c r="N296" s="3"/>
      <c r="O296" s="3"/>
      <c r="P296" s="3"/>
      <c r="Q296" s="3"/>
      <c r="R296" s="3"/>
      <c r="S296" s="3"/>
      <c r="T296" s="3"/>
      <c r="U296" s="3"/>
      <c r="V296" s="3"/>
      <c r="W296" s="3"/>
      <c r="X296" s="3"/>
      <c r="Y296" s="3"/>
      <c r="Z296" s="3"/>
    </row>
    <row r="297" spans="1:26" ht="12.75" customHeight="1" x14ac:dyDescent="0.25">
      <c r="A297" s="3"/>
      <c r="B297" s="3"/>
      <c r="C297" s="3"/>
      <c r="D297" s="3"/>
      <c r="E297" s="200"/>
      <c r="F297" s="3"/>
      <c r="G297" s="3"/>
      <c r="H297" s="3"/>
      <c r="I297" s="3"/>
      <c r="J297" s="3"/>
      <c r="K297" s="3"/>
      <c r="L297" s="3"/>
      <c r="M297" s="3"/>
      <c r="N297" s="3"/>
      <c r="O297" s="3"/>
      <c r="P297" s="3"/>
      <c r="Q297" s="3"/>
      <c r="R297" s="3"/>
      <c r="S297" s="3"/>
      <c r="T297" s="3"/>
      <c r="U297" s="3"/>
      <c r="V297" s="3"/>
      <c r="W297" s="3"/>
      <c r="X297" s="3"/>
      <c r="Y297" s="3"/>
      <c r="Z297" s="3"/>
    </row>
    <row r="298" spans="1:26" ht="12.75" customHeight="1" x14ac:dyDescent="0.25">
      <c r="A298" s="3"/>
      <c r="B298" s="3"/>
      <c r="C298" s="3"/>
      <c r="D298" s="3"/>
      <c r="E298" s="200"/>
      <c r="F298" s="3"/>
      <c r="G298" s="3"/>
      <c r="H298" s="3"/>
      <c r="I298" s="3"/>
      <c r="J298" s="3"/>
      <c r="K298" s="3"/>
      <c r="L298" s="3"/>
      <c r="M298" s="3"/>
      <c r="N298" s="3"/>
      <c r="O298" s="3"/>
      <c r="P298" s="3"/>
      <c r="Q298" s="3"/>
      <c r="R298" s="3"/>
      <c r="S298" s="3"/>
      <c r="T298" s="3"/>
      <c r="U298" s="3"/>
      <c r="V298" s="3"/>
      <c r="W298" s="3"/>
      <c r="X298" s="3"/>
      <c r="Y298" s="3"/>
      <c r="Z298" s="3"/>
    </row>
    <row r="299" spans="1:26" ht="12.75" customHeight="1" x14ac:dyDescent="0.25">
      <c r="A299" s="3"/>
      <c r="B299" s="3"/>
      <c r="C299" s="3"/>
      <c r="D299" s="3"/>
      <c r="E299" s="200"/>
      <c r="F299" s="3"/>
      <c r="G299" s="3"/>
      <c r="H299" s="3"/>
      <c r="I299" s="3"/>
      <c r="J299" s="3"/>
      <c r="K299" s="3"/>
      <c r="L299" s="3"/>
      <c r="M299" s="3"/>
      <c r="N299" s="3"/>
      <c r="O299" s="3"/>
      <c r="P299" s="3"/>
      <c r="Q299" s="3"/>
      <c r="R299" s="3"/>
      <c r="S299" s="3"/>
      <c r="T299" s="3"/>
      <c r="U299" s="3"/>
      <c r="V299" s="3"/>
      <c r="W299" s="3"/>
      <c r="X299" s="3"/>
      <c r="Y299" s="3"/>
      <c r="Z299" s="3"/>
    </row>
    <row r="300" spans="1:26" ht="12.75" customHeight="1" x14ac:dyDescent="0.25">
      <c r="A300" s="3"/>
      <c r="B300" s="3"/>
      <c r="C300" s="3"/>
      <c r="D300" s="3"/>
      <c r="E300" s="200"/>
      <c r="F300" s="3"/>
      <c r="G300" s="3"/>
      <c r="H300" s="3"/>
      <c r="I300" s="3"/>
      <c r="J300" s="3"/>
      <c r="K300" s="3"/>
      <c r="L300" s="3"/>
      <c r="M300" s="3"/>
      <c r="N300" s="3"/>
      <c r="O300" s="3"/>
      <c r="P300" s="3"/>
      <c r="Q300" s="3"/>
      <c r="R300" s="3"/>
      <c r="S300" s="3"/>
      <c r="T300" s="3"/>
      <c r="U300" s="3"/>
      <c r="V300" s="3"/>
      <c r="W300" s="3"/>
      <c r="X300" s="3"/>
      <c r="Y300" s="3"/>
      <c r="Z300" s="3"/>
    </row>
    <row r="301" spans="1:26" ht="12.75" customHeight="1" x14ac:dyDescent="0.25">
      <c r="A301" s="3"/>
      <c r="B301" s="3"/>
      <c r="C301" s="3"/>
      <c r="D301" s="3"/>
      <c r="E301" s="200"/>
      <c r="F301" s="3"/>
      <c r="G301" s="3"/>
      <c r="H301" s="3"/>
      <c r="I301" s="3"/>
      <c r="J301" s="3"/>
      <c r="K301" s="3"/>
      <c r="L301" s="3"/>
      <c r="M301" s="3"/>
      <c r="N301" s="3"/>
      <c r="O301" s="3"/>
      <c r="P301" s="3"/>
      <c r="Q301" s="3"/>
      <c r="R301" s="3"/>
      <c r="S301" s="3"/>
      <c r="T301" s="3"/>
      <c r="U301" s="3"/>
      <c r="V301" s="3"/>
      <c r="W301" s="3"/>
      <c r="X301" s="3"/>
      <c r="Y301" s="3"/>
      <c r="Z301" s="3"/>
    </row>
    <row r="302" spans="1:26" ht="12.75" customHeight="1" x14ac:dyDescent="0.25">
      <c r="A302" s="3"/>
      <c r="B302" s="3"/>
      <c r="C302" s="3"/>
      <c r="D302" s="3"/>
      <c r="E302" s="200"/>
      <c r="F302" s="3"/>
      <c r="G302" s="3"/>
      <c r="H302" s="3"/>
      <c r="I302" s="3"/>
      <c r="J302" s="3"/>
      <c r="K302" s="3"/>
      <c r="L302" s="3"/>
      <c r="M302" s="3"/>
      <c r="N302" s="3"/>
      <c r="O302" s="3"/>
      <c r="P302" s="3"/>
      <c r="Q302" s="3"/>
      <c r="R302" s="3"/>
      <c r="S302" s="3"/>
      <c r="T302" s="3"/>
      <c r="U302" s="3"/>
      <c r="V302" s="3"/>
      <c r="W302" s="3"/>
      <c r="X302" s="3"/>
      <c r="Y302" s="3"/>
      <c r="Z302" s="3"/>
    </row>
    <row r="303" spans="1:26" ht="12.75" customHeight="1" x14ac:dyDescent="0.25">
      <c r="A303" s="3"/>
      <c r="B303" s="3"/>
      <c r="C303" s="3"/>
      <c r="D303" s="3"/>
      <c r="E303" s="200"/>
      <c r="F303" s="3"/>
      <c r="G303" s="3"/>
      <c r="H303" s="3"/>
      <c r="I303" s="3"/>
      <c r="J303" s="3"/>
      <c r="K303" s="3"/>
      <c r="L303" s="3"/>
      <c r="M303" s="3"/>
      <c r="N303" s="3"/>
      <c r="O303" s="3"/>
      <c r="P303" s="3"/>
      <c r="Q303" s="3"/>
      <c r="R303" s="3"/>
      <c r="S303" s="3"/>
      <c r="T303" s="3"/>
      <c r="U303" s="3"/>
      <c r="V303" s="3"/>
      <c r="W303" s="3"/>
      <c r="X303" s="3"/>
      <c r="Y303" s="3"/>
      <c r="Z303" s="3"/>
    </row>
    <row r="304" spans="1:26" ht="12.75" customHeight="1" x14ac:dyDescent="0.25">
      <c r="A304" s="3"/>
      <c r="B304" s="3"/>
      <c r="C304" s="3"/>
      <c r="D304" s="3"/>
      <c r="E304" s="200"/>
      <c r="F304" s="3"/>
      <c r="G304" s="3"/>
      <c r="H304" s="3"/>
      <c r="I304" s="3"/>
      <c r="J304" s="3"/>
      <c r="K304" s="3"/>
      <c r="L304" s="3"/>
      <c r="M304" s="3"/>
      <c r="N304" s="3"/>
      <c r="O304" s="3"/>
      <c r="P304" s="3"/>
      <c r="Q304" s="3"/>
      <c r="R304" s="3"/>
      <c r="S304" s="3"/>
      <c r="T304" s="3"/>
      <c r="U304" s="3"/>
      <c r="V304" s="3"/>
      <c r="W304" s="3"/>
      <c r="X304" s="3"/>
      <c r="Y304" s="3"/>
      <c r="Z304" s="3"/>
    </row>
    <row r="305" spans="1:26" ht="12.75" customHeight="1" x14ac:dyDescent="0.25">
      <c r="A305" s="3"/>
      <c r="B305" s="3"/>
      <c r="C305" s="3"/>
      <c r="D305" s="3"/>
      <c r="E305" s="200"/>
      <c r="F305" s="3"/>
      <c r="G305" s="3"/>
      <c r="H305" s="3"/>
      <c r="I305" s="3"/>
      <c r="J305" s="3"/>
      <c r="K305" s="3"/>
      <c r="L305" s="3"/>
      <c r="M305" s="3"/>
      <c r="N305" s="3"/>
      <c r="O305" s="3"/>
      <c r="P305" s="3"/>
      <c r="Q305" s="3"/>
      <c r="R305" s="3"/>
      <c r="S305" s="3"/>
      <c r="T305" s="3"/>
      <c r="U305" s="3"/>
      <c r="V305" s="3"/>
      <c r="W305" s="3"/>
      <c r="X305" s="3"/>
      <c r="Y305" s="3"/>
      <c r="Z305" s="3"/>
    </row>
    <row r="306" spans="1:26" ht="12.75" customHeight="1" x14ac:dyDescent="0.25">
      <c r="A306" s="3"/>
      <c r="B306" s="3"/>
      <c r="C306" s="3"/>
      <c r="D306" s="3"/>
      <c r="E306" s="200"/>
      <c r="F306" s="3"/>
      <c r="G306" s="3"/>
      <c r="H306" s="3"/>
      <c r="I306" s="3"/>
      <c r="J306" s="3"/>
      <c r="K306" s="3"/>
      <c r="L306" s="3"/>
      <c r="M306" s="3"/>
      <c r="N306" s="3"/>
      <c r="O306" s="3"/>
      <c r="P306" s="3"/>
      <c r="Q306" s="3"/>
      <c r="R306" s="3"/>
      <c r="S306" s="3"/>
      <c r="T306" s="3"/>
      <c r="U306" s="3"/>
      <c r="V306" s="3"/>
      <c r="W306" s="3"/>
      <c r="X306" s="3"/>
      <c r="Y306" s="3"/>
      <c r="Z306" s="3"/>
    </row>
    <row r="307" spans="1:26" ht="12.75" customHeight="1" x14ac:dyDescent="0.25">
      <c r="A307" s="3"/>
      <c r="B307" s="3"/>
      <c r="C307" s="3"/>
      <c r="D307" s="3"/>
      <c r="E307" s="200"/>
      <c r="F307" s="3"/>
      <c r="G307" s="3"/>
      <c r="H307" s="3"/>
      <c r="I307" s="3"/>
      <c r="J307" s="3"/>
      <c r="K307" s="3"/>
      <c r="L307" s="3"/>
      <c r="M307" s="3"/>
      <c r="N307" s="3"/>
      <c r="O307" s="3"/>
      <c r="P307" s="3"/>
      <c r="Q307" s="3"/>
      <c r="R307" s="3"/>
      <c r="S307" s="3"/>
      <c r="T307" s="3"/>
      <c r="U307" s="3"/>
      <c r="V307" s="3"/>
      <c r="W307" s="3"/>
      <c r="X307" s="3"/>
      <c r="Y307" s="3"/>
      <c r="Z307" s="3"/>
    </row>
    <row r="308" spans="1:26" ht="12.75" customHeight="1" x14ac:dyDescent="0.25">
      <c r="A308" s="3"/>
      <c r="B308" s="3"/>
      <c r="C308" s="3"/>
      <c r="D308" s="3"/>
      <c r="E308" s="200"/>
      <c r="F308" s="3"/>
      <c r="G308" s="3"/>
      <c r="H308" s="3"/>
      <c r="I308" s="3"/>
      <c r="J308" s="3"/>
      <c r="K308" s="3"/>
      <c r="L308" s="3"/>
      <c r="M308" s="3"/>
      <c r="N308" s="3"/>
      <c r="O308" s="3"/>
      <c r="P308" s="3"/>
      <c r="Q308" s="3"/>
      <c r="R308" s="3"/>
      <c r="S308" s="3"/>
      <c r="T308" s="3"/>
      <c r="U308" s="3"/>
      <c r="V308" s="3"/>
      <c r="W308" s="3"/>
      <c r="X308" s="3"/>
      <c r="Y308" s="3"/>
      <c r="Z308" s="3"/>
    </row>
    <row r="309" spans="1:26" ht="12.75" customHeight="1" x14ac:dyDescent="0.25">
      <c r="A309" s="3"/>
      <c r="B309" s="3"/>
      <c r="C309" s="3"/>
      <c r="D309" s="3"/>
      <c r="E309" s="200"/>
      <c r="F309" s="3"/>
      <c r="G309" s="3"/>
      <c r="H309" s="3"/>
      <c r="I309" s="3"/>
      <c r="J309" s="3"/>
      <c r="K309" s="3"/>
      <c r="L309" s="3"/>
      <c r="M309" s="3"/>
      <c r="N309" s="3"/>
      <c r="O309" s="3"/>
      <c r="P309" s="3"/>
      <c r="Q309" s="3"/>
      <c r="R309" s="3"/>
      <c r="S309" s="3"/>
      <c r="T309" s="3"/>
      <c r="U309" s="3"/>
      <c r="V309" s="3"/>
      <c r="W309" s="3"/>
      <c r="X309" s="3"/>
      <c r="Y309" s="3"/>
      <c r="Z309" s="3"/>
    </row>
    <row r="310" spans="1:26" ht="12.75" customHeight="1" x14ac:dyDescent="0.25">
      <c r="A310" s="3"/>
      <c r="B310" s="3"/>
      <c r="C310" s="3"/>
      <c r="D310" s="3"/>
      <c r="E310" s="200"/>
      <c r="F310" s="3"/>
      <c r="G310" s="3"/>
      <c r="H310" s="3"/>
      <c r="I310" s="3"/>
      <c r="J310" s="3"/>
      <c r="K310" s="3"/>
      <c r="L310" s="3"/>
      <c r="M310" s="3"/>
      <c r="N310" s="3"/>
      <c r="O310" s="3"/>
      <c r="P310" s="3"/>
      <c r="Q310" s="3"/>
      <c r="R310" s="3"/>
      <c r="S310" s="3"/>
      <c r="T310" s="3"/>
      <c r="U310" s="3"/>
      <c r="V310" s="3"/>
      <c r="W310" s="3"/>
      <c r="X310" s="3"/>
      <c r="Y310" s="3"/>
      <c r="Z310" s="3"/>
    </row>
    <row r="311" spans="1:26" ht="12.75" customHeight="1" x14ac:dyDescent="0.25">
      <c r="A311" s="3"/>
      <c r="B311" s="3"/>
      <c r="C311" s="3"/>
      <c r="D311" s="3"/>
      <c r="E311" s="200"/>
      <c r="F311" s="3"/>
      <c r="G311" s="3"/>
      <c r="H311" s="3"/>
      <c r="I311" s="3"/>
      <c r="J311" s="3"/>
      <c r="K311" s="3"/>
      <c r="L311" s="3"/>
      <c r="M311" s="3"/>
      <c r="N311" s="3"/>
      <c r="O311" s="3"/>
      <c r="P311" s="3"/>
      <c r="Q311" s="3"/>
      <c r="R311" s="3"/>
      <c r="S311" s="3"/>
      <c r="T311" s="3"/>
      <c r="U311" s="3"/>
      <c r="V311" s="3"/>
      <c r="W311" s="3"/>
      <c r="X311" s="3"/>
      <c r="Y311" s="3"/>
      <c r="Z311" s="3"/>
    </row>
    <row r="312" spans="1:26" ht="12.75" customHeight="1" x14ac:dyDescent="0.25">
      <c r="A312" s="3"/>
      <c r="B312" s="3"/>
      <c r="C312" s="3"/>
      <c r="D312" s="3"/>
      <c r="E312" s="200"/>
      <c r="F312" s="3"/>
      <c r="G312" s="3"/>
      <c r="H312" s="3"/>
      <c r="I312" s="3"/>
      <c r="J312" s="3"/>
      <c r="K312" s="3"/>
      <c r="L312" s="3"/>
      <c r="M312" s="3"/>
      <c r="N312" s="3"/>
      <c r="O312" s="3"/>
      <c r="P312" s="3"/>
      <c r="Q312" s="3"/>
      <c r="R312" s="3"/>
      <c r="S312" s="3"/>
      <c r="T312" s="3"/>
      <c r="U312" s="3"/>
      <c r="V312" s="3"/>
      <c r="W312" s="3"/>
      <c r="X312" s="3"/>
      <c r="Y312" s="3"/>
      <c r="Z312" s="3"/>
    </row>
    <row r="313" spans="1:26" ht="12.75" customHeight="1" x14ac:dyDescent="0.25">
      <c r="A313" s="3"/>
      <c r="B313" s="3"/>
      <c r="C313" s="3"/>
      <c r="D313" s="3"/>
      <c r="E313" s="200"/>
      <c r="F313" s="3"/>
      <c r="G313" s="3"/>
      <c r="H313" s="3"/>
      <c r="I313" s="3"/>
      <c r="J313" s="3"/>
      <c r="K313" s="3"/>
      <c r="L313" s="3"/>
      <c r="M313" s="3"/>
      <c r="N313" s="3"/>
      <c r="O313" s="3"/>
      <c r="P313" s="3"/>
      <c r="Q313" s="3"/>
      <c r="R313" s="3"/>
      <c r="S313" s="3"/>
      <c r="T313" s="3"/>
      <c r="U313" s="3"/>
      <c r="V313" s="3"/>
      <c r="W313" s="3"/>
      <c r="X313" s="3"/>
      <c r="Y313" s="3"/>
      <c r="Z313" s="3"/>
    </row>
    <row r="314" spans="1:26" ht="12.75" customHeight="1" x14ac:dyDescent="0.25">
      <c r="A314" s="3"/>
      <c r="B314" s="3"/>
      <c r="C314" s="3"/>
      <c r="D314" s="3"/>
      <c r="E314" s="200"/>
      <c r="F314" s="3"/>
      <c r="G314" s="3"/>
      <c r="H314" s="3"/>
      <c r="I314" s="3"/>
      <c r="J314" s="3"/>
      <c r="K314" s="3"/>
      <c r="L314" s="3"/>
      <c r="M314" s="3"/>
      <c r="N314" s="3"/>
      <c r="O314" s="3"/>
      <c r="P314" s="3"/>
      <c r="Q314" s="3"/>
      <c r="R314" s="3"/>
      <c r="S314" s="3"/>
      <c r="T314" s="3"/>
      <c r="U314" s="3"/>
      <c r="V314" s="3"/>
      <c r="W314" s="3"/>
      <c r="X314" s="3"/>
      <c r="Y314" s="3"/>
      <c r="Z314" s="3"/>
    </row>
    <row r="315" spans="1:26" ht="12.75" customHeight="1" x14ac:dyDescent="0.25">
      <c r="A315" s="3"/>
      <c r="B315" s="3"/>
      <c r="C315" s="3"/>
      <c r="D315" s="3"/>
      <c r="E315" s="200"/>
      <c r="F315" s="3"/>
      <c r="G315" s="3"/>
      <c r="H315" s="3"/>
      <c r="I315" s="3"/>
      <c r="J315" s="3"/>
      <c r="K315" s="3"/>
      <c r="L315" s="3"/>
      <c r="M315" s="3"/>
      <c r="N315" s="3"/>
      <c r="O315" s="3"/>
      <c r="P315" s="3"/>
      <c r="Q315" s="3"/>
      <c r="R315" s="3"/>
      <c r="S315" s="3"/>
      <c r="T315" s="3"/>
      <c r="U315" s="3"/>
      <c r="V315" s="3"/>
      <c r="W315" s="3"/>
      <c r="X315" s="3"/>
      <c r="Y315" s="3"/>
      <c r="Z315" s="3"/>
    </row>
    <row r="316" spans="1:26" ht="12.75" customHeight="1" x14ac:dyDescent="0.25">
      <c r="A316" s="3"/>
      <c r="B316" s="3"/>
      <c r="C316" s="3"/>
      <c r="D316" s="3"/>
      <c r="E316" s="200"/>
      <c r="F316" s="3"/>
      <c r="G316" s="3"/>
      <c r="H316" s="3"/>
      <c r="I316" s="3"/>
      <c r="J316" s="3"/>
      <c r="K316" s="3"/>
      <c r="L316" s="3"/>
      <c r="M316" s="3"/>
      <c r="N316" s="3"/>
      <c r="O316" s="3"/>
      <c r="P316" s="3"/>
      <c r="Q316" s="3"/>
      <c r="R316" s="3"/>
      <c r="S316" s="3"/>
      <c r="T316" s="3"/>
      <c r="U316" s="3"/>
      <c r="V316" s="3"/>
      <c r="W316" s="3"/>
      <c r="X316" s="3"/>
      <c r="Y316" s="3"/>
      <c r="Z316" s="3"/>
    </row>
    <row r="317" spans="1:26" ht="12.75" customHeight="1" x14ac:dyDescent="0.25">
      <c r="A317" s="3"/>
      <c r="B317" s="3"/>
      <c r="C317" s="3"/>
      <c r="D317" s="3"/>
      <c r="E317" s="200"/>
      <c r="F317" s="3"/>
      <c r="G317" s="3"/>
      <c r="H317" s="3"/>
      <c r="I317" s="3"/>
      <c r="J317" s="3"/>
      <c r="K317" s="3"/>
      <c r="L317" s="3"/>
      <c r="M317" s="3"/>
      <c r="N317" s="3"/>
      <c r="O317" s="3"/>
      <c r="P317" s="3"/>
      <c r="Q317" s="3"/>
      <c r="R317" s="3"/>
      <c r="S317" s="3"/>
      <c r="T317" s="3"/>
      <c r="U317" s="3"/>
      <c r="V317" s="3"/>
      <c r="W317" s="3"/>
      <c r="X317" s="3"/>
      <c r="Y317" s="3"/>
      <c r="Z317" s="3"/>
    </row>
    <row r="318" spans="1:26" ht="12.75" customHeight="1" x14ac:dyDescent="0.25">
      <c r="A318" s="3"/>
      <c r="B318" s="3"/>
      <c r="C318" s="3"/>
      <c r="D318" s="3"/>
      <c r="E318" s="200"/>
      <c r="F318" s="3"/>
      <c r="G318" s="3"/>
      <c r="H318" s="3"/>
      <c r="I318" s="3"/>
      <c r="J318" s="3"/>
      <c r="K318" s="3"/>
      <c r="L318" s="3"/>
      <c r="M318" s="3"/>
      <c r="N318" s="3"/>
      <c r="O318" s="3"/>
      <c r="P318" s="3"/>
      <c r="Q318" s="3"/>
      <c r="R318" s="3"/>
      <c r="S318" s="3"/>
      <c r="T318" s="3"/>
      <c r="U318" s="3"/>
      <c r="V318" s="3"/>
      <c r="W318" s="3"/>
      <c r="X318" s="3"/>
      <c r="Y318" s="3"/>
      <c r="Z318" s="3"/>
    </row>
    <row r="319" spans="1:26" ht="12.75" customHeight="1" x14ac:dyDescent="0.25">
      <c r="A319" s="3"/>
      <c r="B319" s="3"/>
      <c r="C319" s="3"/>
      <c r="D319" s="3"/>
      <c r="E319" s="200"/>
      <c r="F319" s="3"/>
      <c r="G319" s="3"/>
      <c r="H319" s="3"/>
      <c r="I319" s="3"/>
      <c r="J319" s="3"/>
      <c r="K319" s="3"/>
      <c r="L319" s="3"/>
      <c r="M319" s="3"/>
      <c r="N319" s="3"/>
      <c r="O319" s="3"/>
      <c r="P319" s="3"/>
      <c r="Q319" s="3"/>
      <c r="R319" s="3"/>
      <c r="S319" s="3"/>
      <c r="T319" s="3"/>
      <c r="U319" s="3"/>
      <c r="V319" s="3"/>
      <c r="W319" s="3"/>
      <c r="X319" s="3"/>
      <c r="Y319" s="3"/>
      <c r="Z319" s="3"/>
    </row>
    <row r="320" spans="1:26" ht="12.75" customHeight="1" x14ac:dyDescent="0.25">
      <c r="A320" s="3"/>
      <c r="B320" s="3"/>
      <c r="C320" s="3"/>
      <c r="D320" s="3"/>
      <c r="E320" s="200"/>
      <c r="F320" s="3"/>
      <c r="G320" s="3"/>
      <c r="H320" s="3"/>
      <c r="I320" s="3"/>
      <c r="J320" s="3"/>
      <c r="K320" s="3"/>
      <c r="L320" s="3"/>
      <c r="M320" s="3"/>
      <c r="N320" s="3"/>
      <c r="O320" s="3"/>
      <c r="P320" s="3"/>
      <c r="Q320" s="3"/>
      <c r="R320" s="3"/>
      <c r="S320" s="3"/>
      <c r="T320" s="3"/>
      <c r="U320" s="3"/>
      <c r="V320" s="3"/>
      <c r="W320" s="3"/>
      <c r="X320" s="3"/>
      <c r="Y320" s="3"/>
      <c r="Z320" s="3"/>
    </row>
    <row r="321" spans="1:26" ht="12.75" customHeight="1" x14ac:dyDescent="0.25">
      <c r="A321" s="3"/>
      <c r="B321" s="3"/>
      <c r="C321" s="3"/>
      <c r="D321" s="3"/>
      <c r="E321" s="200"/>
      <c r="F321" s="3"/>
      <c r="G321" s="3"/>
      <c r="H321" s="3"/>
      <c r="I321" s="3"/>
      <c r="J321" s="3"/>
      <c r="K321" s="3"/>
      <c r="L321" s="3"/>
      <c r="M321" s="3"/>
      <c r="N321" s="3"/>
      <c r="O321" s="3"/>
      <c r="P321" s="3"/>
      <c r="Q321" s="3"/>
      <c r="R321" s="3"/>
      <c r="S321" s="3"/>
      <c r="T321" s="3"/>
      <c r="U321" s="3"/>
      <c r="V321" s="3"/>
      <c r="W321" s="3"/>
      <c r="X321" s="3"/>
      <c r="Y321" s="3"/>
      <c r="Z321" s="3"/>
    </row>
    <row r="322" spans="1:26" ht="12.75" customHeight="1" x14ac:dyDescent="0.25">
      <c r="A322" s="3"/>
      <c r="B322" s="3"/>
      <c r="C322" s="3"/>
      <c r="D322" s="3"/>
      <c r="E322" s="200"/>
      <c r="F322" s="3"/>
      <c r="G322" s="3"/>
      <c r="H322" s="3"/>
      <c r="I322" s="3"/>
      <c r="J322" s="3"/>
      <c r="K322" s="3"/>
      <c r="L322" s="3"/>
      <c r="M322" s="3"/>
      <c r="N322" s="3"/>
      <c r="O322" s="3"/>
      <c r="P322" s="3"/>
      <c r="Q322" s="3"/>
      <c r="R322" s="3"/>
      <c r="S322" s="3"/>
      <c r="T322" s="3"/>
      <c r="U322" s="3"/>
      <c r="V322" s="3"/>
      <c r="W322" s="3"/>
      <c r="X322" s="3"/>
      <c r="Y322" s="3"/>
      <c r="Z322" s="3"/>
    </row>
    <row r="323" spans="1:26" ht="12.75" customHeight="1" x14ac:dyDescent="0.25">
      <c r="A323" s="3"/>
      <c r="B323" s="3"/>
      <c r="C323" s="3"/>
      <c r="D323" s="3"/>
      <c r="E323" s="200"/>
      <c r="F323" s="3"/>
      <c r="G323" s="3"/>
      <c r="H323" s="3"/>
      <c r="I323" s="3"/>
      <c r="J323" s="3"/>
      <c r="K323" s="3"/>
      <c r="L323" s="3"/>
      <c r="M323" s="3"/>
      <c r="N323" s="3"/>
      <c r="O323" s="3"/>
      <c r="P323" s="3"/>
      <c r="Q323" s="3"/>
      <c r="R323" s="3"/>
      <c r="S323" s="3"/>
      <c r="T323" s="3"/>
      <c r="U323" s="3"/>
      <c r="V323" s="3"/>
      <c r="W323" s="3"/>
      <c r="X323" s="3"/>
      <c r="Y323" s="3"/>
      <c r="Z323" s="3"/>
    </row>
    <row r="324" spans="1:26" ht="12.75" customHeight="1" x14ac:dyDescent="0.25">
      <c r="A324" s="3"/>
      <c r="B324" s="3"/>
      <c r="C324" s="3"/>
      <c r="D324" s="3"/>
      <c r="E324" s="200"/>
      <c r="F324" s="3"/>
      <c r="G324" s="3"/>
      <c r="H324" s="3"/>
      <c r="I324" s="3"/>
      <c r="J324" s="3"/>
      <c r="K324" s="3"/>
      <c r="L324" s="3"/>
      <c r="M324" s="3"/>
      <c r="N324" s="3"/>
      <c r="O324" s="3"/>
      <c r="P324" s="3"/>
      <c r="Q324" s="3"/>
      <c r="R324" s="3"/>
      <c r="S324" s="3"/>
      <c r="T324" s="3"/>
      <c r="U324" s="3"/>
      <c r="V324" s="3"/>
      <c r="W324" s="3"/>
      <c r="X324" s="3"/>
      <c r="Y324" s="3"/>
      <c r="Z324" s="3"/>
    </row>
    <row r="325" spans="1:26" ht="12.75" customHeight="1" x14ac:dyDescent="0.25">
      <c r="A325" s="3"/>
      <c r="B325" s="3"/>
      <c r="C325" s="3"/>
      <c r="D325" s="3"/>
      <c r="E325" s="200"/>
      <c r="F325" s="3"/>
      <c r="G325" s="3"/>
      <c r="H325" s="3"/>
      <c r="I325" s="3"/>
      <c r="J325" s="3"/>
      <c r="K325" s="3"/>
      <c r="L325" s="3"/>
      <c r="M325" s="3"/>
      <c r="N325" s="3"/>
      <c r="O325" s="3"/>
      <c r="P325" s="3"/>
      <c r="Q325" s="3"/>
      <c r="R325" s="3"/>
      <c r="S325" s="3"/>
      <c r="T325" s="3"/>
      <c r="U325" s="3"/>
      <c r="V325" s="3"/>
      <c r="W325" s="3"/>
      <c r="X325" s="3"/>
      <c r="Y325" s="3"/>
      <c r="Z325" s="3"/>
    </row>
    <row r="326" spans="1:26" ht="12.75" customHeight="1" x14ac:dyDescent="0.25">
      <c r="A326" s="3"/>
      <c r="B326" s="3"/>
      <c r="C326" s="3"/>
      <c r="D326" s="3"/>
      <c r="E326" s="200"/>
      <c r="F326" s="3"/>
      <c r="G326" s="3"/>
      <c r="H326" s="3"/>
      <c r="I326" s="3"/>
      <c r="J326" s="3"/>
      <c r="K326" s="3"/>
      <c r="L326" s="3"/>
      <c r="M326" s="3"/>
      <c r="N326" s="3"/>
      <c r="O326" s="3"/>
      <c r="P326" s="3"/>
      <c r="Q326" s="3"/>
      <c r="R326" s="3"/>
      <c r="S326" s="3"/>
      <c r="T326" s="3"/>
      <c r="U326" s="3"/>
      <c r="V326" s="3"/>
      <c r="W326" s="3"/>
      <c r="X326" s="3"/>
      <c r="Y326" s="3"/>
      <c r="Z326" s="3"/>
    </row>
    <row r="327" spans="1:26" ht="12.75" customHeight="1" x14ac:dyDescent="0.25">
      <c r="A327" s="3"/>
      <c r="B327" s="3"/>
      <c r="C327" s="3"/>
      <c r="D327" s="3"/>
      <c r="E327" s="200"/>
      <c r="F327" s="3"/>
      <c r="G327" s="3"/>
      <c r="H327" s="3"/>
      <c r="I327" s="3"/>
      <c r="J327" s="3"/>
      <c r="K327" s="3"/>
      <c r="L327" s="3"/>
      <c r="M327" s="3"/>
      <c r="N327" s="3"/>
      <c r="O327" s="3"/>
      <c r="P327" s="3"/>
      <c r="Q327" s="3"/>
      <c r="R327" s="3"/>
      <c r="S327" s="3"/>
      <c r="T327" s="3"/>
      <c r="U327" s="3"/>
      <c r="V327" s="3"/>
      <c r="W327" s="3"/>
      <c r="X327" s="3"/>
      <c r="Y327" s="3"/>
      <c r="Z327" s="3"/>
    </row>
    <row r="328" spans="1:26" ht="12.75" customHeight="1" x14ac:dyDescent="0.25">
      <c r="A328" s="3"/>
      <c r="B328" s="3"/>
      <c r="C328" s="3"/>
      <c r="D328" s="3"/>
      <c r="E328" s="200"/>
      <c r="F328" s="3"/>
      <c r="G328" s="3"/>
      <c r="H328" s="3"/>
      <c r="I328" s="3"/>
      <c r="J328" s="3"/>
      <c r="K328" s="3"/>
      <c r="L328" s="3"/>
      <c r="M328" s="3"/>
      <c r="N328" s="3"/>
      <c r="O328" s="3"/>
      <c r="P328" s="3"/>
      <c r="Q328" s="3"/>
      <c r="R328" s="3"/>
      <c r="S328" s="3"/>
      <c r="T328" s="3"/>
      <c r="U328" s="3"/>
      <c r="V328" s="3"/>
      <c r="W328" s="3"/>
      <c r="X328" s="3"/>
      <c r="Y328" s="3"/>
      <c r="Z328" s="3"/>
    </row>
    <row r="329" spans="1:26" ht="12.75" customHeight="1" x14ac:dyDescent="0.25">
      <c r="A329" s="3"/>
      <c r="B329" s="3"/>
      <c r="C329" s="3"/>
      <c r="D329" s="3"/>
      <c r="E329" s="200"/>
      <c r="F329" s="3"/>
      <c r="G329" s="3"/>
      <c r="H329" s="3"/>
      <c r="I329" s="3"/>
      <c r="J329" s="3"/>
      <c r="K329" s="3"/>
      <c r="L329" s="3"/>
      <c r="M329" s="3"/>
      <c r="N329" s="3"/>
      <c r="O329" s="3"/>
      <c r="P329" s="3"/>
      <c r="Q329" s="3"/>
      <c r="R329" s="3"/>
      <c r="S329" s="3"/>
      <c r="T329" s="3"/>
      <c r="U329" s="3"/>
      <c r="V329" s="3"/>
      <c r="W329" s="3"/>
      <c r="X329" s="3"/>
      <c r="Y329" s="3"/>
      <c r="Z329" s="3"/>
    </row>
    <row r="330" spans="1:26" ht="12.75" customHeight="1" x14ac:dyDescent="0.25">
      <c r="A330" s="3"/>
      <c r="B330" s="3"/>
      <c r="C330" s="3"/>
      <c r="D330" s="3"/>
      <c r="E330" s="200"/>
      <c r="F330" s="3"/>
      <c r="G330" s="3"/>
      <c r="H330" s="3"/>
      <c r="I330" s="3"/>
      <c r="J330" s="3"/>
      <c r="K330" s="3"/>
      <c r="L330" s="3"/>
      <c r="M330" s="3"/>
      <c r="N330" s="3"/>
      <c r="O330" s="3"/>
      <c r="P330" s="3"/>
      <c r="Q330" s="3"/>
      <c r="R330" s="3"/>
      <c r="S330" s="3"/>
      <c r="T330" s="3"/>
      <c r="U330" s="3"/>
      <c r="V330" s="3"/>
      <c r="W330" s="3"/>
      <c r="X330" s="3"/>
      <c r="Y330" s="3"/>
      <c r="Z330" s="3"/>
    </row>
    <row r="331" spans="1:26" ht="12.75" customHeight="1" x14ac:dyDescent="0.25">
      <c r="A331" s="3"/>
      <c r="B331" s="3"/>
      <c r="C331" s="3"/>
      <c r="D331" s="3"/>
      <c r="E331" s="200"/>
      <c r="F331" s="3"/>
      <c r="G331" s="3"/>
      <c r="H331" s="3"/>
      <c r="I331" s="3"/>
      <c r="J331" s="3"/>
      <c r="K331" s="3"/>
      <c r="L331" s="3"/>
      <c r="M331" s="3"/>
      <c r="N331" s="3"/>
      <c r="O331" s="3"/>
      <c r="P331" s="3"/>
      <c r="Q331" s="3"/>
      <c r="R331" s="3"/>
      <c r="S331" s="3"/>
      <c r="T331" s="3"/>
      <c r="U331" s="3"/>
      <c r="V331" s="3"/>
      <c r="W331" s="3"/>
      <c r="X331" s="3"/>
      <c r="Y331" s="3"/>
      <c r="Z331" s="3"/>
    </row>
    <row r="332" spans="1:26" ht="12.75" customHeight="1" x14ac:dyDescent="0.25">
      <c r="A332" s="3"/>
      <c r="B332" s="3"/>
      <c r="C332" s="3"/>
      <c r="D332" s="3"/>
      <c r="E332" s="200"/>
      <c r="F332" s="3"/>
      <c r="G332" s="3"/>
      <c r="H332" s="3"/>
      <c r="I332" s="3"/>
      <c r="J332" s="3"/>
      <c r="K332" s="3"/>
      <c r="L332" s="3"/>
      <c r="M332" s="3"/>
      <c r="N332" s="3"/>
      <c r="O332" s="3"/>
      <c r="P332" s="3"/>
      <c r="Q332" s="3"/>
      <c r="R332" s="3"/>
      <c r="S332" s="3"/>
      <c r="T332" s="3"/>
      <c r="U332" s="3"/>
      <c r="V332" s="3"/>
      <c r="W332" s="3"/>
      <c r="X332" s="3"/>
      <c r="Y332" s="3"/>
      <c r="Z332" s="3"/>
    </row>
    <row r="333" spans="1:26" ht="12.75" customHeight="1" x14ac:dyDescent="0.25">
      <c r="A333" s="3"/>
      <c r="B333" s="3"/>
      <c r="C333" s="3"/>
      <c r="D333" s="3"/>
      <c r="E333" s="200"/>
      <c r="F333" s="3"/>
      <c r="G333" s="3"/>
      <c r="H333" s="3"/>
      <c r="I333" s="3"/>
      <c r="J333" s="3"/>
      <c r="K333" s="3"/>
      <c r="L333" s="3"/>
      <c r="M333" s="3"/>
      <c r="N333" s="3"/>
      <c r="O333" s="3"/>
      <c r="P333" s="3"/>
      <c r="Q333" s="3"/>
      <c r="R333" s="3"/>
      <c r="S333" s="3"/>
      <c r="T333" s="3"/>
      <c r="U333" s="3"/>
      <c r="V333" s="3"/>
      <c r="W333" s="3"/>
      <c r="X333" s="3"/>
      <c r="Y333" s="3"/>
      <c r="Z333" s="3"/>
    </row>
    <row r="334" spans="1:26" ht="12.75" customHeight="1" x14ac:dyDescent="0.25">
      <c r="A334" s="3"/>
      <c r="B334" s="3"/>
      <c r="C334" s="3"/>
      <c r="D334" s="3"/>
      <c r="E334" s="200"/>
      <c r="F334" s="3"/>
      <c r="G334" s="3"/>
      <c r="H334" s="3"/>
      <c r="I334" s="3"/>
      <c r="J334" s="3"/>
      <c r="K334" s="3"/>
      <c r="L334" s="3"/>
      <c r="M334" s="3"/>
      <c r="N334" s="3"/>
      <c r="O334" s="3"/>
      <c r="P334" s="3"/>
      <c r="Q334" s="3"/>
      <c r="R334" s="3"/>
      <c r="S334" s="3"/>
      <c r="T334" s="3"/>
      <c r="U334" s="3"/>
      <c r="V334" s="3"/>
      <c r="W334" s="3"/>
      <c r="X334" s="3"/>
      <c r="Y334" s="3"/>
      <c r="Z334" s="3"/>
    </row>
    <row r="335" spans="1:26" ht="12.75" customHeight="1" x14ac:dyDescent="0.25">
      <c r="A335" s="3"/>
      <c r="B335" s="3"/>
      <c r="C335" s="3"/>
      <c r="D335" s="3"/>
      <c r="E335" s="200"/>
      <c r="F335" s="3"/>
      <c r="G335" s="3"/>
      <c r="H335" s="3"/>
      <c r="I335" s="3"/>
      <c r="J335" s="3"/>
      <c r="K335" s="3"/>
      <c r="L335" s="3"/>
      <c r="M335" s="3"/>
      <c r="N335" s="3"/>
      <c r="O335" s="3"/>
      <c r="P335" s="3"/>
      <c r="Q335" s="3"/>
      <c r="R335" s="3"/>
      <c r="S335" s="3"/>
      <c r="T335" s="3"/>
      <c r="U335" s="3"/>
      <c r="V335" s="3"/>
      <c r="W335" s="3"/>
      <c r="X335" s="3"/>
      <c r="Y335" s="3"/>
      <c r="Z335" s="3"/>
    </row>
    <row r="336" spans="1:26" ht="12.75" customHeight="1" x14ac:dyDescent="0.25">
      <c r="A336" s="3"/>
      <c r="B336" s="3"/>
      <c r="C336" s="3"/>
      <c r="D336" s="3"/>
      <c r="E336" s="200"/>
      <c r="F336" s="3"/>
      <c r="G336" s="3"/>
      <c r="H336" s="3"/>
      <c r="I336" s="3"/>
      <c r="J336" s="3"/>
      <c r="K336" s="3"/>
      <c r="L336" s="3"/>
      <c r="M336" s="3"/>
      <c r="N336" s="3"/>
      <c r="O336" s="3"/>
      <c r="P336" s="3"/>
      <c r="Q336" s="3"/>
      <c r="R336" s="3"/>
      <c r="S336" s="3"/>
      <c r="T336" s="3"/>
      <c r="U336" s="3"/>
      <c r="V336" s="3"/>
      <c r="W336" s="3"/>
      <c r="X336" s="3"/>
      <c r="Y336" s="3"/>
      <c r="Z336" s="3"/>
    </row>
    <row r="337" spans="1:26" ht="12.75" customHeight="1" x14ac:dyDescent="0.25">
      <c r="A337" s="3"/>
      <c r="B337" s="3"/>
      <c r="C337" s="3"/>
      <c r="D337" s="3"/>
      <c r="E337" s="200"/>
      <c r="F337" s="3"/>
      <c r="G337" s="3"/>
      <c r="H337" s="3"/>
      <c r="I337" s="3"/>
      <c r="J337" s="3"/>
      <c r="K337" s="3"/>
      <c r="L337" s="3"/>
      <c r="M337" s="3"/>
      <c r="N337" s="3"/>
      <c r="O337" s="3"/>
      <c r="P337" s="3"/>
      <c r="Q337" s="3"/>
      <c r="R337" s="3"/>
      <c r="S337" s="3"/>
      <c r="T337" s="3"/>
      <c r="U337" s="3"/>
      <c r="V337" s="3"/>
      <c r="W337" s="3"/>
      <c r="X337" s="3"/>
      <c r="Y337" s="3"/>
      <c r="Z337" s="3"/>
    </row>
    <row r="338" spans="1:26" ht="12.75" customHeight="1" x14ac:dyDescent="0.25">
      <c r="A338" s="3"/>
      <c r="B338" s="3"/>
      <c r="C338" s="3"/>
      <c r="D338" s="3"/>
      <c r="E338" s="200"/>
      <c r="F338" s="3"/>
      <c r="G338" s="3"/>
      <c r="H338" s="3"/>
      <c r="I338" s="3"/>
      <c r="J338" s="3"/>
      <c r="K338" s="3"/>
      <c r="L338" s="3"/>
      <c r="M338" s="3"/>
      <c r="N338" s="3"/>
      <c r="O338" s="3"/>
      <c r="P338" s="3"/>
      <c r="Q338" s="3"/>
      <c r="R338" s="3"/>
      <c r="S338" s="3"/>
      <c r="T338" s="3"/>
      <c r="U338" s="3"/>
      <c r="V338" s="3"/>
      <c r="W338" s="3"/>
      <c r="X338" s="3"/>
      <c r="Y338" s="3"/>
      <c r="Z338" s="3"/>
    </row>
    <row r="339" spans="1:26" ht="12.75" customHeight="1" x14ac:dyDescent="0.25">
      <c r="A339" s="3"/>
      <c r="B339" s="3"/>
      <c r="C339" s="3"/>
      <c r="D339" s="3"/>
      <c r="E339" s="200"/>
      <c r="F339" s="3"/>
      <c r="G339" s="3"/>
      <c r="H339" s="3"/>
      <c r="I339" s="3"/>
      <c r="J339" s="3"/>
      <c r="K339" s="3"/>
      <c r="L339" s="3"/>
      <c r="M339" s="3"/>
      <c r="N339" s="3"/>
      <c r="O339" s="3"/>
      <c r="P339" s="3"/>
      <c r="Q339" s="3"/>
      <c r="R339" s="3"/>
      <c r="S339" s="3"/>
      <c r="T339" s="3"/>
      <c r="U339" s="3"/>
      <c r="V339" s="3"/>
      <c r="W339" s="3"/>
      <c r="X339" s="3"/>
      <c r="Y339" s="3"/>
      <c r="Z339" s="3"/>
    </row>
    <row r="340" spans="1:26" ht="12.75" customHeight="1" x14ac:dyDescent="0.25">
      <c r="A340" s="3"/>
      <c r="B340" s="3"/>
      <c r="C340" s="3"/>
      <c r="D340" s="3"/>
      <c r="E340" s="200"/>
      <c r="F340" s="3"/>
      <c r="G340" s="3"/>
      <c r="H340" s="3"/>
      <c r="I340" s="3"/>
      <c r="J340" s="3"/>
      <c r="K340" s="3"/>
      <c r="L340" s="3"/>
      <c r="M340" s="3"/>
      <c r="N340" s="3"/>
      <c r="O340" s="3"/>
      <c r="P340" s="3"/>
      <c r="Q340" s="3"/>
      <c r="R340" s="3"/>
      <c r="S340" s="3"/>
      <c r="T340" s="3"/>
      <c r="U340" s="3"/>
      <c r="V340" s="3"/>
      <c r="W340" s="3"/>
      <c r="X340" s="3"/>
      <c r="Y340" s="3"/>
      <c r="Z340" s="3"/>
    </row>
    <row r="341" spans="1:26" ht="12.75" customHeight="1" x14ac:dyDescent="0.25">
      <c r="A341" s="3"/>
      <c r="B341" s="3"/>
      <c r="C341" s="3"/>
      <c r="D341" s="3"/>
      <c r="E341" s="200"/>
      <c r="F341" s="3"/>
      <c r="G341" s="3"/>
      <c r="H341" s="3"/>
      <c r="I341" s="3"/>
      <c r="J341" s="3"/>
      <c r="K341" s="3"/>
      <c r="L341" s="3"/>
      <c r="M341" s="3"/>
      <c r="N341" s="3"/>
      <c r="O341" s="3"/>
      <c r="P341" s="3"/>
      <c r="Q341" s="3"/>
      <c r="R341" s="3"/>
      <c r="S341" s="3"/>
      <c r="T341" s="3"/>
      <c r="U341" s="3"/>
      <c r="V341" s="3"/>
      <c r="W341" s="3"/>
      <c r="X341" s="3"/>
      <c r="Y341" s="3"/>
      <c r="Z341" s="3"/>
    </row>
    <row r="342" spans="1:26" ht="12.75" customHeight="1" x14ac:dyDescent="0.25">
      <c r="A342" s="3"/>
      <c r="B342" s="3"/>
      <c r="C342" s="3"/>
      <c r="D342" s="3"/>
      <c r="E342" s="200"/>
      <c r="F342" s="3"/>
      <c r="G342" s="3"/>
      <c r="H342" s="3"/>
      <c r="I342" s="3"/>
      <c r="J342" s="3"/>
      <c r="K342" s="3"/>
      <c r="L342" s="3"/>
      <c r="M342" s="3"/>
      <c r="N342" s="3"/>
      <c r="O342" s="3"/>
      <c r="P342" s="3"/>
      <c r="Q342" s="3"/>
      <c r="R342" s="3"/>
      <c r="S342" s="3"/>
      <c r="T342" s="3"/>
      <c r="U342" s="3"/>
      <c r="V342" s="3"/>
      <c r="W342" s="3"/>
      <c r="X342" s="3"/>
      <c r="Y342" s="3"/>
      <c r="Z342" s="3"/>
    </row>
    <row r="343" spans="1:26" ht="12.75" customHeight="1" x14ac:dyDescent="0.25">
      <c r="A343" s="3"/>
      <c r="B343" s="3"/>
      <c r="C343" s="3"/>
      <c r="D343" s="3"/>
      <c r="E343" s="200"/>
      <c r="F343" s="3"/>
      <c r="G343" s="3"/>
      <c r="H343" s="3"/>
      <c r="I343" s="3"/>
      <c r="J343" s="3"/>
      <c r="K343" s="3"/>
      <c r="L343" s="3"/>
      <c r="M343" s="3"/>
      <c r="N343" s="3"/>
      <c r="O343" s="3"/>
      <c r="P343" s="3"/>
      <c r="Q343" s="3"/>
      <c r="R343" s="3"/>
      <c r="S343" s="3"/>
      <c r="T343" s="3"/>
      <c r="U343" s="3"/>
      <c r="V343" s="3"/>
      <c r="W343" s="3"/>
      <c r="X343" s="3"/>
      <c r="Y343" s="3"/>
      <c r="Z343" s="3"/>
    </row>
    <row r="344" spans="1:26" ht="12.75" customHeight="1" x14ac:dyDescent="0.25">
      <c r="A344" s="3"/>
      <c r="B344" s="3"/>
      <c r="C344" s="3"/>
      <c r="D344" s="3"/>
      <c r="E344" s="200"/>
      <c r="F344" s="3"/>
      <c r="G344" s="3"/>
      <c r="H344" s="3"/>
      <c r="I344" s="3"/>
      <c r="J344" s="3"/>
      <c r="K344" s="3"/>
      <c r="L344" s="3"/>
      <c r="M344" s="3"/>
      <c r="N344" s="3"/>
      <c r="O344" s="3"/>
      <c r="P344" s="3"/>
      <c r="Q344" s="3"/>
      <c r="R344" s="3"/>
      <c r="S344" s="3"/>
      <c r="T344" s="3"/>
      <c r="U344" s="3"/>
      <c r="V344" s="3"/>
      <c r="W344" s="3"/>
      <c r="X344" s="3"/>
      <c r="Y344" s="3"/>
      <c r="Z344" s="3"/>
    </row>
    <row r="345" spans="1:26" ht="12.75" customHeight="1" x14ac:dyDescent="0.25">
      <c r="A345" s="3"/>
      <c r="B345" s="3"/>
      <c r="C345" s="3"/>
      <c r="D345" s="3"/>
      <c r="E345" s="200"/>
      <c r="F345" s="3"/>
      <c r="G345" s="3"/>
      <c r="H345" s="3"/>
      <c r="I345" s="3"/>
      <c r="J345" s="3"/>
      <c r="K345" s="3"/>
      <c r="L345" s="3"/>
      <c r="M345" s="3"/>
      <c r="N345" s="3"/>
      <c r="O345" s="3"/>
      <c r="P345" s="3"/>
      <c r="Q345" s="3"/>
      <c r="R345" s="3"/>
      <c r="S345" s="3"/>
      <c r="T345" s="3"/>
      <c r="U345" s="3"/>
      <c r="V345" s="3"/>
      <c r="W345" s="3"/>
      <c r="X345" s="3"/>
      <c r="Y345" s="3"/>
      <c r="Z345" s="3"/>
    </row>
    <row r="346" spans="1:26" ht="12.75" customHeight="1" x14ac:dyDescent="0.25">
      <c r="A346" s="3"/>
      <c r="B346" s="3"/>
      <c r="C346" s="3"/>
      <c r="D346" s="3"/>
      <c r="E346" s="200"/>
      <c r="F346" s="3"/>
      <c r="G346" s="3"/>
      <c r="H346" s="3"/>
      <c r="I346" s="3"/>
      <c r="J346" s="3"/>
      <c r="K346" s="3"/>
      <c r="L346" s="3"/>
      <c r="M346" s="3"/>
      <c r="N346" s="3"/>
      <c r="O346" s="3"/>
      <c r="P346" s="3"/>
      <c r="Q346" s="3"/>
      <c r="R346" s="3"/>
      <c r="S346" s="3"/>
      <c r="T346" s="3"/>
      <c r="U346" s="3"/>
      <c r="V346" s="3"/>
      <c r="W346" s="3"/>
      <c r="X346" s="3"/>
      <c r="Y346" s="3"/>
      <c r="Z346" s="3"/>
    </row>
    <row r="347" spans="1:26" ht="12.75" customHeight="1" x14ac:dyDescent="0.25">
      <c r="A347" s="3"/>
      <c r="B347" s="3"/>
      <c r="C347" s="3"/>
      <c r="D347" s="3"/>
      <c r="E347" s="200"/>
      <c r="F347" s="3"/>
      <c r="G347" s="3"/>
      <c r="H347" s="3"/>
      <c r="I347" s="3"/>
      <c r="J347" s="3"/>
      <c r="K347" s="3"/>
      <c r="L347" s="3"/>
      <c r="M347" s="3"/>
      <c r="N347" s="3"/>
      <c r="O347" s="3"/>
      <c r="P347" s="3"/>
      <c r="Q347" s="3"/>
      <c r="R347" s="3"/>
      <c r="S347" s="3"/>
      <c r="T347" s="3"/>
      <c r="U347" s="3"/>
      <c r="V347" s="3"/>
      <c r="W347" s="3"/>
      <c r="X347" s="3"/>
      <c r="Y347" s="3"/>
      <c r="Z347" s="3"/>
    </row>
    <row r="348" spans="1:26" ht="12.75" customHeight="1" x14ac:dyDescent="0.25">
      <c r="A348" s="3"/>
      <c r="B348" s="3"/>
      <c r="C348" s="3"/>
      <c r="D348" s="3"/>
      <c r="E348" s="200"/>
      <c r="F348" s="3"/>
      <c r="G348" s="3"/>
      <c r="H348" s="3"/>
      <c r="I348" s="3"/>
      <c r="J348" s="3"/>
      <c r="K348" s="3"/>
      <c r="L348" s="3"/>
      <c r="M348" s="3"/>
      <c r="N348" s="3"/>
      <c r="O348" s="3"/>
      <c r="P348" s="3"/>
      <c r="Q348" s="3"/>
      <c r="R348" s="3"/>
      <c r="S348" s="3"/>
      <c r="T348" s="3"/>
      <c r="U348" s="3"/>
      <c r="V348" s="3"/>
      <c r="W348" s="3"/>
      <c r="X348" s="3"/>
      <c r="Y348" s="3"/>
      <c r="Z348" s="3"/>
    </row>
    <row r="349" spans="1:26" ht="12.75" customHeight="1" x14ac:dyDescent="0.25">
      <c r="A349" s="3"/>
      <c r="B349" s="3"/>
      <c r="C349" s="3"/>
      <c r="D349" s="3"/>
      <c r="E349" s="200"/>
      <c r="F349" s="3"/>
      <c r="G349" s="3"/>
      <c r="H349" s="3"/>
      <c r="I349" s="3"/>
      <c r="J349" s="3"/>
      <c r="K349" s="3"/>
      <c r="L349" s="3"/>
      <c r="M349" s="3"/>
      <c r="N349" s="3"/>
      <c r="O349" s="3"/>
      <c r="P349" s="3"/>
      <c r="Q349" s="3"/>
      <c r="R349" s="3"/>
      <c r="S349" s="3"/>
      <c r="T349" s="3"/>
      <c r="U349" s="3"/>
      <c r="V349" s="3"/>
      <c r="W349" s="3"/>
      <c r="X349" s="3"/>
      <c r="Y349" s="3"/>
      <c r="Z349" s="3"/>
    </row>
    <row r="350" spans="1:26" ht="12.75" customHeight="1" x14ac:dyDescent="0.25">
      <c r="A350" s="3"/>
      <c r="B350" s="3"/>
      <c r="C350" s="3"/>
      <c r="D350" s="3"/>
      <c r="E350" s="200"/>
      <c r="F350" s="3"/>
      <c r="G350" s="3"/>
      <c r="H350" s="3"/>
      <c r="I350" s="3"/>
      <c r="J350" s="3"/>
      <c r="K350" s="3"/>
      <c r="L350" s="3"/>
      <c r="M350" s="3"/>
      <c r="N350" s="3"/>
      <c r="O350" s="3"/>
      <c r="P350" s="3"/>
      <c r="Q350" s="3"/>
      <c r="R350" s="3"/>
      <c r="S350" s="3"/>
      <c r="T350" s="3"/>
      <c r="U350" s="3"/>
      <c r="V350" s="3"/>
      <c r="W350" s="3"/>
      <c r="X350" s="3"/>
      <c r="Y350" s="3"/>
      <c r="Z350" s="3"/>
    </row>
    <row r="351" spans="1:26" ht="12.75" customHeight="1" x14ac:dyDescent="0.25">
      <c r="A351" s="3"/>
      <c r="B351" s="3"/>
      <c r="C351" s="3"/>
      <c r="D351" s="3"/>
      <c r="E351" s="200"/>
      <c r="F351" s="3"/>
      <c r="G351" s="3"/>
      <c r="H351" s="3"/>
      <c r="I351" s="3"/>
      <c r="J351" s="3"/>
      <c r="K351" s="3"/>
      <c r="L351" s="3"/>
      <c r="M351" s="3"/>
      <c r="N351" s="3"/>
      <c r="O351" s="3"/>
      <c r="P351" s="3"/>
      <c r="Q351" s="3"/>
      <c r="R351" s="3"/>
      <c r="S351" s="3"/>
      <c r="T351" s="3"/>
      <c r="U351" s="3"/>
      <c r="V351" s="3"/>
      <c r="W351" s="3"/>
      <c r="X351" s="3"/>
      <c r="Y351" s="3"/>
      <c r="Z351" s="3"/>
    </row>
    <row r="352" spans="1:26" ht="12.75" customHeight="1" x14ac:dyDescent="0.25">
      <c r="A352" s="3"/>
      <c r="B352" s="3"/>
      <c r="C352" s="3"/>
      <c r="D352" s="3"/>
      <c r="E352" s="200"/>
      <c r="F352" s="3"/>
      <c r="G352" s="3"/>
      <c r="H352" s="3"/>
      <c r="I352" s="3"/>
      <c r="J352" s="3"/>
      <c r="K352" s="3"/>
      <c r="L352" s="3"/>
      <c r="M352" s="3"/>
      <c r="N352" s="3"/>
      <c r="O352" s="3"/>
      <c r="P352" s="3"/>
      <c r="Q352" s="3"/>
      <c r="R352" s="3"/>
      <c r="S352" s="3"/>
      <c r="T352" s="3"/>
      <c r="U352" s="3"/>
      <c r="V352" s="3"/>
      <c r="W352" s="3"/>
      <c r="X352" s="3"/>
      <c r="Y352" s="3"/>
      <c r="Z352" s="3"/>
    </row>
    <row r="353" spans="1:26" ht="12.75" customHeight="1" x14ac:dyDescent="0.25">
      <c r="A353" s="3"/>
      <c r="B353" s="3"/>
      <c r="C353" s="3"/>
      <c r="D353" s="3"/>
      <c r="E353" s="200"/>
      <c r="F353" s="3"/>
      <c r="G353" s="3"/>
      <c r="H353" s="3"/>
      <c r="I353" s="3"/>
      <c r="J353" s="3"/>
      <c r="K353" s="3"/>
      <c r="L353" s="3"/>
      <c r="M353" s="3"/>
      <c r="N353" s="3"/>
      <c r="O353" s="3"/>
      <c r="P353" s="3"/>
      <c r="Q353" s="3"/>
      <c r="R353" s="3"/>
      <c r="S353" s="3"/>
      <c r="T353" s="3"/>
      <c r="U353" s="3"/>
      <c r="V353" s="3"/>
      <c r="W353" s="3"/>
      <c r="X353" s="3"/>
      <c r="Y353" s="3"/>
      <c r="Z353" s="3"/>
    </row>
    <row r="354" spans="1:26" ht="12.75" customHeight="1" x14ac:dyDescent="0.25">
      <c r="A354" s="3"/>
      <c r="B354" s="3"/>
      <c r="C354" s="3"/>
      <c r="D354" s="3"/>
      <c r="E354" s="200"/>
      <c r="F354" s="3"/>
      <c r="G354" s="3"/>
      <c r="H354" s="3"/>
      <c r="I354" s="3"/>
      <c r="J354" s="3"/>
      <c r="K354" s="3"/>
      <c r="L354" s="3"/>
      <c r="M354" s="3"/>
      <c r="N354" s="3"/>
      <c r="O354" s="3"/>
      <c r="P354" s="3"/>
      <c r="Q354" s="3"/>
      <c r="R354" s="3"/>
      <c r="S354" s="3"/>
      <c r="T354" s="3"/>
      <c r="U354" s="3"/>
      <c r="V354" s="3"/>
      <c r="W354" s="3"/>
      <c r="X354" s="3"/>
      <c r="Y354" s="3"/>
      <c r="Z354" s="3"/>
    </row>
    <row r="355" spans="1:26" ht="12.75" customHeight="1" x14ac:dyDescent="0.25">
      <c r="A355" s="3"/>
      <c r="B355" s="3"/>
      <c r="C355" s="3"/>
      <c r="D355" s="3"/>
      <c r="E355" s="200"/>
      <c r="F355" s="3"/>
      <c r="G355" s="3"/>
      <c r="H355" s="3"/>
      <c r="I355" s="3"/>
      <c r="J355" s="3"/>
      <c r="K355" s="3"/>
      <c r="L355" s="3"/>
      <c r="M355" s="3"/>
      <c r="N355" s="3"/>
      <c r="O355" s="3"/>
      <c r="P355" s="3"/>
      <c r="Q355" s="3"/>
      <c r="R355" s="3"/>
      <c r="S355" s="3"/>
      <c r="T355" s="3"/>
      <c r="U355" s="3"/>
      <c r="V355" s="3"/>
      <c r="W355" s="3"/>
      <c r="X355" s="3"/>
      <c r="Y355" s="3"/>
      <c r="Z355" s="3"/>
    </row>
    <row r="356" spans="1:26" ht="12.75" customHeight="1" x14ac:dyDescent="0.25">
      <c r="A356" s="3"/>
      <c r="B356" s="3"/>
      <c r="C356" s="3"/>
      <c r="D356" s="3"/>
      <c r="E356" s="200"/>
      <c r="F356" s="3"/>
      <c r="G356" s="3"/>
      <c r="H356" s="3"/>
      <c r="I356" s="3"/>
      <c r="J356" s="3"/>
      <c r="K356" s="3"/>
      <c r="L356" s="3"/>
      <c r="M356" s="3"/>
      <c r="N356" s="3"/>
      <c r="O356" s="3"/>
      <c r="P356" s="3"/>
      <c r="Q356" s="3"/>
      <c r="R356" s="3"/>
      <c r="S356" s="3"/>
      <c r="T356" s="3"/>
      <c r="U356" s="3"/>
      <c r="V356" s="3"/>
      <c r="W356" s="3"/>
      <c r="X356" s="3"/>
      <c r="Y356" s="3"/>
      <c r="Z356" s="3"/>
    </row>
    <row r="357" spans="1:26" ht="12.75" customHeight="1" x14ac:dyDescent="0.25">
      <c r="A357" s="3"/>
      <c r="B357" s="3"/>
      <c r="C357" s="3"/>
      <c r="D357" s="3"/>
      <c r="E357" s="200"/>
      <c r="F357" s="3"/>
      <c r="G357" s="3"/>
      <c r="H357" s="3"/>
      <c r="I357" s="3"/>
      <c r="J357" s="3"/>
      <c r="K357" s="3"/>
      <c r="L357" s="3"/>
      <c r="M357" s="3"/>
      <c r="N357" s="3"/>
      <c r="O357" s="3"/>
      <c r="P357" s="3"/>
      <c r="Q357" s="3"/>
      <c r="R357" s="3"/>
      <c r="S357" s="3"/>
      <c r="T357" s="3"/>
      <c r="U357" s="3"/>
      <c r="V357" s="3"/>
      <c r="W357" s="3"/>
      <c r="X357" s="3"/>
      <c r="Y357" s="3"/>
      <c r="Z357" s="3"/>
    </row>
    <row r="358" spans="1:26" ht="12.75" customHeight="1" x14ac:dyDescent="0.25">
      <c r="A358" s="3"/>
      <c r="B358" s="3"/>
      <c r="C358" s="3"/>
      <c r="D358" s="3"/>
      <c r="E358" s="200"/>
      <c r="F358" s="3"/>
      <c r="G358" s="3"/>
      <c r="H358" s="3"/>
      <c r="I358" s="3"/>
      <c r="J358" s="3"/>
      <c r="K358" s="3"/>
      <c r="L358" s="3"/>
      <c r="M358" s="3"/>
      <c r="N358" s="3"/>
      <c r="O358" s="3"/>
      <c r="P358" s="3"/>
      <c r="Q358" s="3"/>
      <c r="R358" s="3"/>
      <c r="S358" s="3"/>
      <c r="T358" s="3"/>
      <c r="U358" s="3"/>
      <c r="V358" s="3"/>
      <c r="W358" s="3"/>
      <c r="X358" s="3"/>
      <c r="Y358" s="3"/>
      <c r="Z358" s="3"/>
    </row>
    <row r="359" spans="1:26" ht="12.75" customHeight="1" x14ac:dyDescent="0.25">
      <c r="A359" s="3"/>
      <c r="B359" s="3"/>
      <c r="C359" s="3"/>
      <c r="D359" s="3"/>
      <c r="E359" s="200"/>
      <c r="F359" s="3"/>
      <c r="G359" s="3"/>
      <c r="H359" s="3"/>
      <c r="I359" s="3"/>
      <c r="J359" s="3"/>
      <c r="K359" s="3"/>
      <c r="L359" s="3"/>
      <c r="M359" s="3"/>
      <c r="N359" s="3"/>
      <c r="O359" s="3"/>
      <c r="P359" s="3"/>
      <c r="Q359" s="3"/>
      <c r="R359" s="3"/>
      <c r="S359" s="3"/>
      <c r="T359" s="3"/>
      <c r="U359" s="3"/>
      <c r="V359" s="3"/>
      <c r="W359" s="3"/>
      <c r="X359" s="3"/>
      <c r="Y359" s="3"/>
      <c r="Z359" s="3"/>
    </row>
    <row r="360" spans="1:26" ht="12.75" customHeight="1" x14ac:dyDescent="0.25">
      <c r="A360" s="3"/>
      <c r="B360" s="3"/>
      <c r="C360" s="3"/>
      <c r="D360" s="3"/>
      <c r="E360" s="200"/>
      <c r="F360" s="3"/>
      <c r="G360" s="3"/>
      <c r="H360" s="3"/>
      <c r="I360" s="3"/>
      <c r="J360" s="3"/>
      <c r="K360" s="3"/>
      <c r="L360" s="3"/>
      <c r="M360" s="3"/>
      <c r="N360" s="3"/>
      <c r="O360" s="3"/>
      <c r="P360" s="3"/>
      <c r="Q360" s="3"/>
      <c r="R360" s="3"/>
      <c r="S360" s="3"/>
      <c r="T360" s="3"/>
      <c r="U360" s="3"/>
      <c r="V360" s="3"/>
      <c r="W360" s="3"/>
      <c r="X360" s="3"/>
      <c r="Y360" s="3"/>
      <c r="Z360" s="3"/>
    </row>
    <row r="361" spans="1:26" ht="12.75" customHeight="1" x14ac:dyDescent="0.25">
      <c r="A361" s="3"/>
      <c r="B361" s="3"/>
      <c r="C361" s="3"/>
      <c r="D361" s="3"/>
      <c r="E361" s="200"/>
      <c r="F361" s="3"/>
      <c r="G361" s="3"/>
      <c r="H361" s="3"/>
      <c r="I361" s="3"/>
      <c r="J361" s="3"/>
      <c r="K361" s="3"/>
      <c r="L361" s="3"/>
      <c r="M361" s="3"/>
      <c r="N361" s="3"/>
      <c r="O361" s="3"/>
      <c r="P361" s="3"/>
      <c r="Q361" s="3"/>
      <c r="R361" s="3"/>
      <c r="S361" s="3"/>
      <c r="T361" s="3"/>
      <c r="U361" s="3"/>
      <c r="V361" s="3"/>
      <c r="W361" s="3"/>
      <c r="X361" s="3"/>
      <c r="Y361" s="3"/>
      <c r="Z361" s="3"/>
    </row>
    <row r="362" spans="1:26" ht="12.75" customHeight="1" x14ac:dyDescent="0.25">
      <c r="A362" s="3"/>
      <c r="B362" s="3"/>
      <c r="C362" s="3"/>
      <c r="D362" s="3"/>
      <c r="E362" s="200"/>
      <c r="F362" s="3"/>
      <c r="G362" s="3"/>
      <c r="H362" s="3"/>
      <c r="I362" s="3"/>
      <c r="J362" s="3"/>
      <c r="K362" s="3"/>
      <c r="L362" s="3"/>
      <c r="M362" s="3"/>
      <c r="N362" s="3"/>
      <c r="O362" s="3"/>
      <c r="P362" s="3"/>
      <c r="Q362" s="3"/>
      <c r="R362" s="3"/>
      <c r="S362" s="3"/>
      <c r="T362" s="3"/>
      <c r="U362" s="3"/>
      <c r="V362" s="3"/>
      <c r="W362" s="3"/>
      <c r="X362" s="3"/>
      <c r="Y362" s="3"/>
      <c r="Z362" s="3"/>
    </row>
    <row r="363" spans="1:26" ht="12.75" customHeight="1" x14ac:dyDescent="0.25">
      <c r="A363" s="3"/>
      <c r="B363" s="3"/>
      <c r="C363" s="3"/>
      <c r="D363" s="3"/>
      <c r="E363" s="200"/>
      <c r="F363" s="3"/>
      <c r="G363" s="3"/>
      <c r="H363" s="3"/>
      <c r="I363" s="3"/>
      <c r="J363" s="3"/>
      <c r="K363" s="3"/>
      <c r="L363" s="3"/>
      <c r="M363" s="3"/>
      <c r="N363" s="3"/>
      <c r="O363" s="3"/>
      <c r="P363" s="3"/>
      <c r="Q363" s="3"/>
      <c r="R363" s="3"/>
      <c r="S363" s="3"/>
      <c r="T363" s="3"/>
      <c r="U363" s="3"/>
      <c r="V363" s="3"/>
      <c r="W363" s="3"/>
      <c r="X363" s="3"/>
      <c r="Y363" s="3"/>
      <c r="Z363" s="3"/>
    </row>
    <row r="364" spans="1:26" ht="12.75" customHeight="1" x14ac:dyDescent="0.25">
      <c r="A364" s="3"/>
      <c r="B364" s="3"/>
      <c r="C364" s="3"/>
      <c r="D364" s="3"/>
      <c r="E364" s="200"/>
      <c r="F364" s="3"/>
      <c r="G364" s="3"/>
      <c r="H364" s="3"/>
      <c r="I364" s="3"/>
      <c r="J364" s="3"/>
      <c r="K364" s="3"/>
      <c r="L364" s="3"/>
      <c r="M364" s="3"/>
      <c r="N364" s="3"/>
      <c r="O364" s="3"/>
      <c r="P364" s="3"/>
      <c r="Q364" s="3"/>
      <c r="R364" s="3"/>
      <c r="S364" s="3"/>
      <c r="T364" s="3"/>
      <c r="U364" s="3"/>
      <c r="V364" s="3"/>
      <c r="W364" s="3"/>
      <c r="X364" s="3"/>
      <c r="Y364" s="3"/>
      <c r="Z364" s="3"/>
    </row>
    <row r="365" spans="1:26" ht="12.75" customHeight="1" x14ac:dyDescent="0.25">
      <c r="A365" s="3"/>
      <c r="B365" s="3"/>
      <c r="C365" s="3"/>
      <c r="D365" s="3"/>
      <c r="E365" s="200"/>
      <c r="F365" s="3"/>
      <c r="G365" s="3"/>
      <c r="H365" s="3"/>
      <c r="I365" s="3"/>
      <c r="J365" s="3"/>
      <c r="K365" s="3"/>
      <c r="L365" s="3"/>
      <c r="M365" s="3"/>
      <c r="N365" s="3"/>
      <c r="O365" s="3"/>
      <c r="P365" s="3"/>
      <c r="Q365" s="3"/>
      <c r="R365" s="3"/>
      <c r="S365" s="3"/>
      <c r="T365" s="3"/>
      <c r="U365" s="3"/>
      <c r="V365" s="3"/>
      <c r="W365" s="3"/>
      <c r="X365" s="3"/>
      <c r="Y365" s="3"/>
      <c r="Z365" s="3"/>
    </row>
    <row r="366" spans="1:26" ht="12.75" customHeight="1" x14ac:dyDescent="0.25">
      <c r="A366" s="3"/>
      <c r="B366" s="3"/>
      <c r="C366" s="3"/>
      <c r="D366" s="3"/>
      <c r="E366" s="200"/>
      <c r="F366" s="3"/>
      <c r="G366" s="3"/>
      <c r="H366" s="3"/>
      <c r="I366" s="3"/>
      <c r="J366" s="3"/>
      <c r="K366" s="3"/>
      <c r="L366" s="3"/>
      <c r="M366" s="3"/>
      <c r="N366" s="3"/>
      <c r="O366" s="3"/>
      <c r="P366" s="3"/>
      <c r="Q366" s="3"/>
      <c r="R366" s="3"/>
      <c r="S366" s="3"/>
      <c r="T366" s="3"/>
      <c r="U366" s="3"/>
      <c r="V366" s="3"/>
      <c r="W366" s="3"/>
      <c r="X366" s="3"/>
      <c r="Y366" s="3"/>
      <c r="Z366" s="3"/>
    </row>
    <row r="367" spans="1:26" ht="12.75" customHeight="1" x14ac:dyDescent="0.25">
      <c r="A367" s="3"/>
      <c r="B367" s="3"/>
      <c r="C367" s="3"/>
      <c r="D367" s="3"/>
      <c r="E367" s="200"/>
      <c r="F367" s="3"/>
      <c r="G367" s="3"/>
      <c r="H367" s="3"/>
      <c r="I367" s="3"/>
      <c r="J367" s="3"/>
      <c r="K367" s="3"/>
      <c r="L367" s="3"/>
      <c r="M367" s="3"/>
      <c r="N367" s="3"/>
      <c r="O367" s="3"/>
      <c r="P367" s="3"/>
      <c r="Q367" s="3"/>
      <c r="R367" s="3"/>
      <c r="S367" s="3"/>
      <c r="T367" s="3"/>
      <c r="U367" s="3"/>
      <c r="V367" s="3"/>
      <c r="W367" s="3"/>
      <c r="X367" s="3"/>
      <c r="Y367" s="3"/>
      <c r="Z367" s="3"/>
    </row>
    <row r="368" spans="1:26" ht="12.75" customHeight="1" x14ac:dyDescent="0.25">
      <c r="A368" s="3"/>
      <c r="B368" s="3"/>
      <c r="C368" s="3"/>
      <c r="D368" s="3"/>
      <c r="E368" s="200"/>
      <c r="F368" s="3"/>
      <c r="G368" s="3"/>
      <c r="H368" s="3"/>
      <c r="I368" s="3"/>
      <c r="J368" s="3"/>
      <c r="K368" s="3"/>
      <c r="L368" s="3"/>
      <c r="M368" s="3"/>
      <c r="N368" s="3"/>
      <c r="O368" s="3"/>
      <c r="P368" s="3"/>
      <c r="Q368" s="3"/>
      <c r="R368" s="3"/>
      <c r="S368" s="3"/>
      <c r="T368" s="3"/>
      <c r="U368" s="3"/>
      <c r="V368" s="3"/>
      <c r="W368" s="3"/>
      <c r="X368" s="3"/>
      <c r="Y368" s="3"/>
      <c r="Z368" s="3"/>
    </row>
    <row r="369" spans="1:26" ht="12.75" customHeight="1" x14ac:dyDescent="0.25">
      <c r="A369" s="3"/>
      <c r="B369" s="3"/>
      <c r="C369" s="3"/>
      <c r="D369" s="3"/>
      <c r="E369" s="200"/>
      <c r="F369" s="3"/>
      <c r="G369" s="3"/>
      <c r="H369" s="3"/>
      <c r="I369" s="3"/>
      <c r="J369" s="3"/>
      <c r="K369" s="3"/>
      <c r="L369" s="3"/>
      <c r="M369" s="3"/>
      <c r="N369" s="3"/>
      <c r="O369" s="3"/>
      <c r="P369" s="3"/>
      <c r="Q369" s="3"/>
      <c r="R369" s="3"/>
      <c r="S369" s="3"/>
      <c r="T369" s="3"/>
      <c r="U369" s="3"/>
      <c r="V369" s="3"/>
      <c r="W369" s="3"/>
      <c r="X369" s="3"/>
      <c r="Y369" s="3"/>
      <c r="Z369" s="3"/>
    </row>
    <row r="370" spans="1:26" ht="12.75" customHeight="1" x14ac:dyDescent="0.25">
      <c r="A370" s="3"/>
      <c r="B370" s="3"/>
      <c r="C370" s="3"/>
      <c r="D370" s="3"/>
      <c r="E370" s="200"/>
      <c r="F370" s="3"/>
      <c r="G370" s="3"/>
      <c r="H370" s="3"/>
      <c r="I370" s="3"/>
      <c r="J370" s="3"/>
      <c r="K370" s="3"/>
      <c r="L370" s="3"/>
      <c r="M370" s="3"/>
      <c r="N370" s="3"/>
      <c r="O370" s="3"/>
      <c r="P370" s="3"/>
      <c r="Q370" s="3"/>
      <c r="R370" s="3"/>
      <c r="S370" s="3"/>
      <c r="T370" s="3"/>
      <c r="U370" s="3"/>
      <c r="V370" s="3"/>
      <c r="W370" s="3"/>
      <c r="X370" s="3"/>
      <c r="Y370" s="3"/>
      <c r="Z370" s="3"/>
    </row>
    <row r="371" spans="1:26" ht="12.75" customHeight="1" x14ac:dyDescent="0.25">
      <c r="A371" s="3"/>
      <c r="B371" s="3"/>
      <c r="C371" s="3"/>
      <c r="D371" s="3"/>
      <c r="E371" s="200"/>
      <c r="F371" s="3"/>
      <c r="G371" s="3"/>
      <c r="H371" s="3"/>
      <c r="I371" s="3"/>
      <c r="J371" s="3"/>
      <c r="K371" s="3"/>
      <c r="L371" s="3"/>
      <c r="M371" s="3"/>
      <c r="N371" s="3"/>
      <c r="O371" s="3"/>
      <c r="P371" s="3"/>
      <c r="Q371" s="3"/>
      <c r="R371" s="3"/>
      <c r="S371" s="3"/>
      <c r="T371" s="3"/>
      <c r="U371" s="3"/>
      <c r="V371" s="3"/>
      <c r="W371" s="3"/>
      <c r="X371" s="3"/>
      <c r="Y371" s="3"/>
      <c r="Z371" s="3"/>
    </row>
    <row r="372" spans="1:26" ht="12.75" customHeight="1" x14ac:dyDescent="0.25">
      <c r="A372" s="3"/>
      <c r="B372" s="3"/>
      <c r="C372" s="3"/>
      <c r="D372" s="3"/>
      <c r="E372" s="200"/>
      <c r="F372" s="3"/>
      <c r="G372" s="3"/>
      <c r="H372" s="3"/>
      <c r="I372" s="3"/>
      <c r="J372" s="3"/>
      <c r="K372" s="3"/>
      <c r="L372" s="3"/>
      <c r="M372" s="3"/>
      <c r="N372" s="3"/>
      <c r="O372" s="3"/>
      <c r="P372" s="3"/>
      <c r="Q372" s="3"/>
      <c r="R372" s="3"/>
      <c r="S372" s="3"/>
      <c r="T372" s="3"/>
      <c r="U372" s="3"/>
      <c r="V372" s="3"/>
      <c r="W372" s="3"/>
      <c r="X372" s="3"/>
      <c r="Y372" s="3"/>
      <c r="Z372" s="3"/>
    </row>
    <row r="373" spans="1:26" ht="12.75" customHeight="1" x14ac:dyDescent="0.25">
      <c r="A373" s="3"/>
      <c r="B373" s="3"/>
      <c r="C373" s="3"/>
      <c r="D373" s="3"/>
      <c r="E373" s="200"/>
      <c r="F373" s="3"/>
      <c r="G373" s="3"/>
      <c r="H373" s="3"/>
      <c r="I373" s="3"/>
      <c r="J373" s="3"/>
      <c r="K373" s="3"/>
      <c r="L373" s="3"/>
      <c r="M373" s="3"/>
      <c r="N373" s="3"/>
      <c r="O373" s="3"/>
      <c r="P373" s="3"/>
      <c r="Q373" s="3"/>
      <c r="R373" s="3"/>
      <c r="S373" s="3"/>
      <c r="T373" s="3"/>
      <c r="U373" s="3"/>
      <c r="V373" s="3"/>
      <c r="W373" s="3"/>
      <c r="X373" s="3"/>
      <c r="Y373" s="3"/>
      <c r="Z373" s="3"/>
    </row>
    <row r="374" spans="1:26" ht="12.75" customHeight="1" x14ac:dyDescent="0.25">
      <c r="A374" s="3"/>
      <c r="B374" s="3"/>
      <c r="C374" s="3"/>
      <c r="D374" s="3"/>
      <c r="E374" s="200"/>
      <c r="F374" s="3"/>
      <c r="G374" s="3"/>
      <c r="H374" s="3"/>
      <c r="I374" s="3"/>
      <c r="J374" s="3"/>
      <c r="K374" s="3"/>
      <c r="L374" s="3"/>
      <c r="M374" s="3"/>
      <c r="N374" s="3"/>
      <c r="O374" s="3"/>
      <c r="P374" s="3"/>
      <c r="Q374" s="3"/>
      <c r="R374" s="3"/>
      <c r="S374" s="3"/>
      <c r="T374" s="3"/>
      <c r="U374" s="3"/>
      <c r="V374" s="3"/>
      <c r="W374" s="3"/>
      <c r="X374" s="3"/>
      <c r="Y374" s="3"/>
      <c r="Z374" s="3"/>
    </row>
    <row r="375" spans="1:26" ht="12.75" customHeight="1" x14ac:dyDescent="0.25">
      <c r="A375" s="3"/>
      <c r="B375" s="3"/>
      <c r="C375" s="3"/>
      <c r="D375" s="3"/>
      <c r="E375" s="200"/>
      <c r="F375" s="3"/>
      <c r="G375" s="3"/>
      <c r="H375" s="3"/>
      <c r="I375" s="3"/>
      <c r="J375" s="3"/>
      <c r="K375" s="3"/>
      <c r="L375" s="3"/>
      <c r="M375" s="3"/>
      <c r="N375" s="3"/>
      <c r="O375" s="3"/>
      <c r="P375" s="3"/>
      <c r="Q375" s="3"/>
      <c r="R375" s="3"/>
      <c r="S375" s="3"/>
      <c r="T375" s="3"/>
      <c r="U375" s="3"/>
      <c r="V375" s="3"/>
      <c r="W375" s="3"/>
      <c r="X375" s="3"/>
      <c r="Y375" s="3"/>
      <c r="Z375" s="3"/>
    </row>
    <row r="376" spans="1:26" ht="12.75" customHeight="1" x14ac:dyDescent="0.25">
      <c r="A376" s="3"/>
      <c r="B376" s="3"/>
      <c r="C376" s="3"/>
      <c r="D376" s="3"/>
      <c r="E376" s="200"/>
      <c r="F376" s="3"/>
      <c r="G376" s="3"/>
      <c r="H376" s="3"/>
      <c r="I376" s="3"/>
      <c r="J376" s="3"/>
      <c r="K376" s="3"/>
      <c r="L376" s="3"/>
      <c r="M376" s="3"/>
      <c r="N376" s="3"/>
      <c r="O376" s="3"/>
      <c r="P376" s="3"/>
      <c r="Q376" s="3"/>
      <c r="R376" s="3"/>
      <c r="S376" s="3"/>
      <c r="T376" s="3"/>
      <c r="U376" s="3"/>
      <c r="V376" s="3"/>
      <c r="W376" s="3"/>
      <c r="X376" s="3"/>
      <c r="Y376" s="3"/>
      <c r="Z376" s="3"/>
    </row>
    <row r="377" spans="1:26" ht="12.75" customHeight="1" x14ac:dyDescent="0.25">
      <c r="A377" s="3"/>
      <c r="B377" s="3"/>
      <c r="C377" s="3"/>
      <c r="D377" s="3"/>
      <c r="E377" s="200"/>
      <c r="F377" s="3"/>
      <c r="G377" s="3"/>
      <c r="H377" s="3"/>
      <c r="I377" s="3"/>
      <c r="J377" s="3"/>
      <c r="K377" s="3"/>
      <c r="L377" s="3"/>
      <c r="M377" s="3"/>
      <c r="N377" s="3"/>
      <c r="O377" s="3"/>
      <c r="P377" s="3"/>
      <c r="Q377" s="3"/>
      <c r="R377" s="3"/>
      <c r="S377" s="3"/>
      <c r="T377" s="3"/>
      <c r="U377" s="3"/>
      <c r="V377" s="3"/>
      <c r="W377" s="3"/>
      <c r="X377" s="3"/>
      <c r="Y377" s="3"/>
      <c r="Z377" s="3"/>
    </row>
    <row r="378" spans="1:26" ht="12.75" customHeight="1" x14ac:dyDescent="0.25">
      <c r="A378" s="3"/>
      <c r="B378" s="3"/>
      <c r="C378" s="3"/>
      <c r="D378" s="3"/>
      <c r="E378" s="200"/>
      <c r="F378" s="3"/>
      <c r="G378" s="3"/>
      <c r="H378" s="3"/>
      <c r="I378" s="3"/>
      <c r="J378" s="3"/>
      <c r="K378" s="3"/>
      <c r="L378" s="3"/>
      <c r="M378" s="3"/>
      <c r="N378" s="3"/>
      <c r="O378" s="3"/>
      <c r="P378" s="3"/>
      <c r="Q378" s="3"/>
      <c r="R378" s="3"/>
      <c r="S378" s="3"/>
      <c r="T378" s="3"/>
      <c r="U378" s="3"/>
      <c r="V378" s="3"/>
      <c r="W378" s="3"/>
      <c r="X378" s="3"/>
      <c r="Y378" s="3"/>
      <c r="Z378" s="3"/>
    </row>
    <row r="379" spans="1:26" ht="12.75" customHeight="1" x14ac:dyDescent="0.25">
      <c r="A379" s="3"/>
      <c r="B379" s="3"/>
      <c r="C379" s="3"/>
      <c r="D379" s="3"/>
      <c r="E379" s="200"/>
      <c r="F379" s="3"/>
      <c r="G379" s="3"/>
      <c r="H379" s="3"/>
      <c r="I379" s="3"/>
      <c r="J379" s="3"/>
      <c r="K379" s="3"/>
      <c r="L379" s="3"/>
      <c r="M379" s="3"/>
      <c r="N379" s="3"/>
      <c r="O379" s="3"/>
      <c r="P379" s="3"/>
      <c r="Q379" s="3"/>
      <c r="R379" s="3"/>
      <c r="S379" s="3"/>
      <c r="T379" s="3"/>
      <c r="U379" s="3"/>
      <c r="V379" s="3"/>
      <c r="W379" s="3"/>
      <c r="X379" s="3"/>
      <c r="Y379" s="3"/>
      <c r="Z379" s="3"/>
    </row>
    <row r="380" spans="1:26" ht="12.75" customHeight="1" x14ac:dyDescent="0.25">
      <c r="A380" s="3"/>
      <c r="B380" s="3"/>
      <c r="C380" s="3"/>
      <c r="D380" s="3"/>
      <c r="E380" s="200"/>
      <c r="F380" s="3"/>
      <c r="G380" s="3"/>
      <c r="H380" s="3"/>
      <c r="I380" s="3"/>
      <c r="J380" s="3"/>
      <c r="K380" s="3"/>
      <c r="L380" s="3"/>
      <c r="M380" s="3"/>
      <c r="N380" s="3"/>
      <c r="O380" s="3"/>
      <c r="P380" s="3"/>
      <c r="Q380" s="3"/>
      <c r="R380" s="3"/>
      <c r="S380" s="3"/>
      <c r="T380" s="3"/>
      <c r="U380" s="3"/>
      <c r="V380" s="3"/>
      <c r="W380" s="3"/>
      <c r="X380" s="3"/>
      <c r="Y380" s="3"/>
      <c r="Z380" s="3"/>
    </row>
    <row r="381" spans="1:26" ht="12.75" customHeight="1" x14ac:dyDescent="0.25">
      <c r="A381" s="3"/>
      <c r="B381" s="3"/>
      <c r="C381" s="3"/>
      <c r="D381" s="3"/>
      <c r="E381" s="200"/>
      <c r="F381" s="3"/>
      <c r="G381" s="3"/>
      <c r="H381" s="3"/>
      <c r="I381" s="3"/>
      <c r="J381" s="3"/>
      <c r="K381" s="3"/>
      <c r="L381" s="3"/>
      <c r="M381" s="3"/>
      <c r="N381" s="3"/>
      <c r="O381" s="3"/>
      <c r="P381" s="3"/>
      <c r="Q381" s="3"/>
      <c r="R381" s="3"/>
      <c r="S381" s="3"/>
      <c r="T381" s="3"/>
      <c r="U381" s="3"/>
      <c r="V381" s="3"/>
      <c r="W381" s="3"/>
      <c r="X381" s="3"/>
      <c r="Y381" s="3"/>
      <c r="Z381" s="3"/>
    </row>
    <row r="382" spans="1:26" ht="12.75" customHeight="1" x14ac:dyDescent="0.25">
      <c r="A382" s="3"/>
      <c r="B382" s="3"/>
      <c r="C382" s="3"/>
      <c r="D382" s="3"/>
      <c r="E382" s="200"/>
      <c r="F382" s="3"/>
      <c r="G382" s="3"/>
      <c r="H382" s="3"/>
      <c r="I382" s="3"/>
      <c r="J382" s="3"/>
      <c r="K382" s="3"/>
      <c r="L382" s="3"/>
      <c r="M382" s="3"/>
      <c r="N382" s="3"/>
      <c r="O382" s="3"/>
      <c r="P382" s="3"/>
      <c r="Q382" s="3"/>
      <c r="R382" s="3"/>
      <c r="S382" s="3"/>
      <c r="T382" s="3"/>
      <c r="U382" s="3"/>
      <c r="V382" s="3"/>
      <c r="W382" s="3"/>
      <c r="X382" s="3"/>
      <c r="Y382" s="3"/>
      <c r="Z382" s="3"/>
    </row>
    <row r="383" spans="1:26" ht="12.75" customHeight="1" x14ac:dyDescent="0.25">
      <c r="A383" s="3"/>
      <c r="B383" s="3"/>
      <c r="C383" s="3"/>
      <c r="D383" s="3"/>
      <c r="E383" s="200"/>
      <c r="F383" s="3"/>
      <c r="G383" s="3"/>
      <c r="H383" s="3"/>
      <c r="I383" s="3"/>
      <c r="J383" s="3"/>
      <c r="K383" s="3"/>
      <c r="L383" s="3"/>
      <c r="M383" s="3"/>
      <c r="N383" s="3"/>
      <c r="O383" s="3"/>
      <c r="P383" s="3"/>
      <c r="Q383" s="3"/>
      <c r="R383" s="3"/>
      <c r="S383" s="3"/>
      <c r="T383" s="3"/>
      <c r="U383" s="3"/>
      <c r="V383" s="3"/>
      <c r="W383" s="3"/>
      <c r="X383" s="3"/>
      <c r="Y383" s="3"/>
      <c r="Z383" s="3"/>
    </row>
    <row r="384" spans="1:26" ht="12.75" customHeight="1" x14ac:dyDescent="0.25">
      <c r="A384" s="3"/>
      <c r="B384" s="3"/>
      <c r="C384" s="3"/>
      <c r="D384" s="3"/>
      <c r="E384" s="200"/>
      <c r="F384" s="3"/>
      <c r="G384" s="3"/>
      <c r="H384" s="3"/>
      <c r="I384" s="3"/>
      <c r="J384" s="3"/>
      <c r="K384" s="3"/>
      <c r="L384" s="3"/>
      <c r="M384" s="3"/>
      <c r="N384" s="3"/>
      <c r="O384" s="3"/>
      <c r="P384" s="3"/>
      <c r="Q384" s="3"/>
      <c r="R384" s="3"/>
      <c r="S384" s="3"/>
      <c r="T384" s="3"/>
      <c r="U384" s="3"/>
      <c r="V384" s="3"/>
      <c r="W384" s="3"/>
      <c r="X384" s="3"/>
      <c r="Y384" s="3"/>
      <c r="Z384" s="3"/>
    </row>
    <row r="385" spans="1:26" ht="12.75" customHeight="1" x14ac:dyDescent="0.25">
      <c r="A385" s="3"/>
      <c r="B385" s="3"/>
      <c r="C385" s="3"/>
      <c r="D385" s="3"/>
      <c r="E385" s="200"/>
      <c r="F385" s="3"/>
      <c r="G385" s="3"/>
      <c r="H385" s="3"/>
      <c r="I385" s="3"/>
      <c r="J385" s="3"/>
      <c r="K385" s="3"/>
      <c r="L385" s="3"/>
      <c r="M385" s="3"/>
      <c r="N385" s="3"/>
      <c r="O385" s="3"/>
      <c r="P385" s="3"/>
      <c r="Q385" s="3"/>
      <c r="R385" s="3"/>
      <c r="S385" s="3"/>
      <c r="T385" s="3"/>
      <c r="U385" s="3"/>
      <c r="V385" s="3"/>
      <c r="W385" s="3"/>
      <c r="X385" s="3"/>
      <c r="Y385" s="3"/>
      <c r="Z385" s="3"/>
    </row>
    <row r="386" spans="1:26" ht="12.75" customHeight="1" x14ac:dyDescent="0.25">
      <c r="A386" s="3"/>
      <c r="B386" s="3"/>
      <c r="C386" s="3"/>
      <c r="D386" s="3"/>
      <c r="E386" s="200"/>
      <c r="F386" s="3"/>
      <c r="G386" s="3"/>
      <c r="H386" s="3"/>
      <c r="I386" s="3"/>
      <c r="J386" s="3"/>
      <c r="K386" s="3"/>
      <c r="L386" s="3"/>
      <c r="M386" s="3"/>
      <c r="N386" s="3"/>
      <c r="O386" s="3"/>
      <c r="P386" s="3"/>
      <c r="Q386" s="3"/>
      <c r="R386" s="3"/>
      <c r="S386" s="3"/>
      <c r="T386" s="3"/>
      <c r="U386" s="3"/>
      <c r="V386" s="3"/>
      <c r="W386" s="3"/>
      <c r="X386" s="3"/>
      <c r="Y386" s="3"/>
      <c r="Z386" s="3"/>
    </row>
    <row r="387" spans="1:26" ht="12.75" customHeight="1" x14ac:dyDescent="0.25">
      <c r="A387" s="3"/>
      <c r="B387" s="3"/>
      <c r="C387" s="3"/>
      <c r="D387" s="3"/>
      <c r="E387" s="200"/>
      <c r="F387" s="3"/>
      <c r="G387" s="3"/>
      <c r="H387" s="3"/>
      <c r="I387" s="3"/>
      <c r="J387" s="3"/>
      <c r="K387" s="3"/>
      <c r="L387" s="3"/>
      <c r="M387" s="3"/>
      <c r="N387" s="3"/>
      <c r="O387" s="3"/>
      <c r="P387" s="3"/>
      <c r="Q387" s="3"/>
      <c r="R387" s="3"/>
      <c r="S387" s="3"/>
      <c r="T387" s="3"/>
      <c r="U387" s="3"/>
      <c r="V387" s="3"/>
      <c r="W387" s="3"/>
      <c r="X387" s="3"/>
      <c r="Y387" s="3"/>
      <c r="Z387" s="3"/>
    </row>
    <row r="388" spans="1:26" ht="12.75" customHeight="1" x14ac:dyDescent="0.25">
      <c r="A388" s="3"/>
      <c r="B388" s="3"/>
      <c r="C388" s="3"/>
      <c r="D388" s="3"/>
      <c r="E388" s="200"/>
      <c r="F388" s="3"/>
      <c r="G388" s="3"/>
      <c r="H388" s="3"/>
      <c r="I388" s="3"/>
      <c r="J388" s="3"/>
      <c r="K388" s="3"/>
      <c r="L388" s="3"/>
      <c r="M388" s="3"/>
      <c r="N388" s="3"/>
      <c r="O388" s="3"/>
      <c r="P388" s="3"/>
      <c r="Q388" s="3"/>
      <c r="R388" s="3"/>
      <c r="S388" s="3"/>
      <c r="T388" s="3"/>
      <c r="U388" s="3"/>
      <c r="V388" s="3"/>
      <c r="W388" s="3"/>
      <c r="X388" s="3"/>
      <c r="Y388" s="3"/>
      <c r="Z388" s="3"/>
    </row>
    <row r="389" spans="1:26" ht="12.75" customHeight="1" x14ac:dyDescent="0.25">
      <c r="A389" s="3"/>
      <c r="B389" s="3"/>
      <c r="C389" s="3"/>
      <c r="D389" s="3"/>
      <c r="E389" s="200"/>
      <c r="F389" s="3"/>
      <c r="G389" s="3"/>
      <c r="H389" s="3"/>
      <c r="I389" s="3"/>
      <c r="J389" s="3"/>
      <c r="K389" s="3"/>
      <c r="L389" s="3"/>
      <c r="M389" s="3"/>
      <c r="N389" s="3"/>
      <c r="O389" s="3"/>
      <c r="P389" s="3"/>
      <c r="Q389" s="3"/>
      <c r="R389" s="3"/>
      <c r="S389" s="3"/>
      <c r="T389" s="3"/>
      <c r="U389" s="3"/>
      <c r="V389" s="3"/>
      <c r="W389" s="3"/>
      <c r="X389" s="3"/>
      <c r="Y389" s="3"/>
      <c r="Z389" s="3"/>
    </row>
    <row r="390" spans="1:26" ht="12.75" customHeight="1" x14ac:dyDescent="0.25">
      <c r="A390" s="3"/>
      <c r="B390" s="3"/>
      <c r="C390" s="3"/>
      <c r="D390" s="3"/>
      <c r="E390" s="200"/>
      <c r="F390" s="3"/>
      <c r="G390" s="3"/>
      <c r="H390" s="3"/>
      <c r="I390" s="3"/>
      <c r="J390" s="3"/>
      <c r="K390" s="3"/>
      <c r="L390" s="3"/>
      <c r="M390" s="3"/>
      <c r="N390" s="3"/>
      <c r="O390" s="3"/>
      <c r="P390" s="3"/>
      <c r="Q390" s="3"/>
      <c r="R390" s="3"/>
      <c r="S390" s="3"/>
      <c r="T390" s="3"/>
      <c r="U390" s="3"/>
      <c r="V390" s="3"/>
      <c r="W390" s="3"/>
      <c r="X390" s="3"/>
      <c r="Y390" s="3"/>
      <c r="Z390" s="3"/>
    </row>
    <row r="391" spans="1:26" ht="12.75" customHeight="1" x14ac:dyDescent="0.25">
      <c r="A391" s="3"/>
      <c r="B391" s="3"/>
      <c r="C391" s="3"/>
      <c r="D391" s="3"/>
      <c r="E391" s="200"/>
      <c r="F391" s="3"/>
      <c r="G391" s="3"/>
      <c r="H391" s="3"/>
      <c r="I391" s="3"/>
      <c r="J391" s="3"/>
      <c r="K391" s="3"/>
      <c r="L391" s="3"/>
      <c r="M391" s="3"/>
      <c r="N391" s="3"/>
      <c r="O391" s="3"/>
      <c r="P391" s="3"/>
      <c r="Q391" s="3"/>
      <c r="R391" s="3"/>
      <c r="S391" s="3"/>
      <c r="T391" s="3"/>
      <c r="U391" s="3"/>
      <c r="V391" s="3"/>
      <c r="W391" s="3"/>
      <c r="X391" s="3"/>
      <c r="Y391" s="3"/>
      <c r="Z391" s="3"/>
    </row>
    <row r="392" spans="1:26" ht="12.75" customHeight="1" x14ac:dyDescent="0.25">
      <c r="A392" s="3"/>
      <c r="B392" s="3"/>
      <c r="C392" s="3"/>
      <c r="D392" s="3"/>
      <c r="E392" s="200"/>
      <c r="F392" s="3"/>
      <c r="G392" s="3"/>
      <c r="H392" s="3"/>
      <c r="I392" s="3"/>
      <c r="J392" s="3"/>
      <c r="K392" s="3"/>
      <c r="L392" s="3"/>
      <c r="M392" s="3"/>
      <c r="N392" s="3"/>
      <c r="O392" s="3"/>
      <c r="P392" s="3"/>
      <c r="Q392" s="3"/>
      <c r="R392" s="3"/>
      <c r="S392" s="3"/>
      <c r="T392" s="3"/>
      <c r="U392" s="3"/>
      <c r="V392" s="3"/>
      <c r="W392" s="3"/>
      <c r="X392" s="3"/>
      <c r="Y392" s="3"/>
      <c r="Z392" s="3"/>
    </row>
    <row r="393" spans="1:26" ht="12.75" customHeight="1" x14ac:dyDescent="0.25">
      <c r="A393" s="3"/>
      <c r="B393" s="3"/>
      <c r="C393" s="3"/>
      <c r="D393" s="3"/>
      <c r="E393" s="200"/>
      <c r="F393" s="3"/>
      <c r="G393" s="3"/>
      <c r="H393" s="3"/>
      <c r="I393" s="3"/>
      <c r="J393" s="3"/>
      <c r="K393" s="3"/>
      <c r="L393" s="3"/>
      <c r="M393" s="3"/>
      <c r="N393" s="3"/>
      <c r="O393" s="3"/>
      <c r="P393" s="3"/>
      <c r="Q393" s="3"/>
      <c r="R393" s="3"/>
      <c r="S393" s="3"/>
      <c r="T393" s="3"/>
      <c r="U393" s="3"/>
      <c r="V393" s="3"/>
      <c r="W393" s="3"/>
      <c r="X393" s="3"/>
      <c r="Y393" s="3"/>
      <c r="Z393" s="3"/>
    </row>
    <row r="394" spans="1:26" ht="12.75" customHeight="1" x14ac:dyDescent="0.25">
      <c r="A394" s="3"/>
      <c r="B394" s="3"/>
      <c r="C394" s="3"/>
      <c r="D394" s="3"/>
      <c r="E394" s="200"/>
      <c r="F394" s="3"/>
      <c r="G394" s="3"/>
      <c r="H394" s="3"/>
      <c r="I394" s="3"/>
      <c r="J394" s="3"/>
      <c r="K394" s="3"/>
      <c r="L394" s="3"/>
      <c r="M394" s="3"/>
      <c r="N394" s="3"/>
      <c r="O394" s="3"/>
      <c r="P394" s="3"/>
      <c r="Q394" s="3"/>
      <c r="R394" s="3"/>
      <c r="S394" s="3"/>
      <c r="T394" s="3"/>
      <c r="U394" s="3"/>
      <c r="V394" s="3"/>
      <c r="W394" s="3"/>
      <c r="X394" s="3"/>
      <c r="Y394" s="3"/>
      <c r="Z394" s="3"/>
    </row>
    <row r="395" spans="1:26" ht="12.75" customHeight="1" x14ac:dyDescent="0.25">
      <c r="A395" s="3"/>
      <c r="B395" s="3"/>
      <c r="C395" s="3"/>
      <c r="D395" s="3"/>
      <c r="E395" s="200"/>
      <c r="F395" s="3"/>
      <c r="G395" s="3"/>
      <c r="H395" s="3"/>
      <c r="I395" s="3"/>
      <c r="J395" s="3"/>
      <c r="K395" s="3"/>
      <c r="L395" s="3"/>
      <c r="M395" s="3"/>
      <c r="N395" s="3"/>
      <c r="O395" s="3"/>
      <c r="P395" s="3"/>
      <c r="Q395" s="3"/>
      <c r="R395" s="3"/>
      <c r="S395" s="3"/>
      <c r="T395" s="3"/>
      <c r="U395" s="3"/>
      <c r="V395" s="3"/>
      <c r="W395" s="3"/>
      <c r="X395" s="3"/>
      <c r="Y395" s="3"/>
      <c r="Z395" s="3"/>
    </row>
    <row r="396" spans="1:26" ht="12.75" customHeight="1" x14ac:dyDescent="0.25">
      <c r="A396" s="3"/>
      <c r="B396" s="3"/>
      <c r="C396" s="3"/>
      <c r="D396" s="3"/>
      <c r="E396" s="200"/>
      <c r="F396" s="3"/>
      <c r="G396" s="3"/>
      <c r="H396" s="3"/>
      <c r="I396" s="3"/>
      <c r="J396" s="3"/>
      <c r="K396" s="3"/>
      <c r="L396" s="3"/>
      <c r="M396" s="3"/>
      <c r="N396" s="3"/>
      <c r="O396" s="3"/>
      <c r="P396" s="3"/>
      <c r="Q396" s="3"/>
      <c r="R396" s="3"/>
      <c r="S396" s="3"/>
      <c r="T396" s="3"/>
      <c r="U396" s="3"/>
      <c r="V396" s="3"/>
      <c r="W396" s="3"/>
      <c r="X396" s="3"/>
      <c r="Y396" s="3"/>
      <c r="Z396" s="3"/>
    </row>
    <row r="397" spans="1:26" ht="12.75" customHeight="1" x14ac:dyDescent="0.25">
      <c r="A397" s="3"/>
      <c r="B397" s="3"/>
      <c r="C397" s="3"/>
      <c r="D397" s="3"/>
      <c r="E397" s="200"/>
      <c r="F397" s="3"/>
      <c r="G397" s="3"/>
      <c r="H397" s="3"/>
      <c r="I397" s="3"/>
      <c r="J397" s="3"/>
      <c r="K397" s="3"/>
      <c r="L397" s="3"/>
      <c r="M397" s="3"/>
      <c r="N397" s="3"/>
      <c r="O397" s="3"/>
      <c r="P397" s="3"/>
      <c r="Q397" s="3"/>
      <c r="R397" s="3"/>
      <c r="S397" s="3"/>
      <c r="T397" s="3"/>
      <c r="U397" s="3"/>
      <c r="V397" s="3"/>
      <c r="W397" s="3"/>
      <c r="X397" s="3"/>
      <c r="Y397" s="3"/>
      <c r="Z397" s="3"/>
    </row>
    <row r="398" spans="1:26" ht="12.75" customHeight="1" x14ac:dyDescent="0.25">
      <c r="A398" s="3"/>
      <c r="B398" s="3"/>
      <c r="C398" s="3"/>
      <c r="D398" s="3"/>
      <c r="E398" s="200"/>
      <c r="F398" s="3"/>
      <c r="G398" s="3"/>
      <c r="H398" s="3"/>
      <c r="I398" s="3"/>
      <c r="J398" s="3"/>
      <c r="K398" s="3"/>
      <c r="L398" s="3"/>
      <c r="M398" s="3"/>
      <c r="N398" s="3"/>
      <c r="O398" s="3"/>
      <c r="P398" s="3"/>
      <c r="Q398" s="3"/>
      <c r="R398" s="3"/>
      <c r="S398" s="3"/>
      <c r="T398" s="3"/>
      <c r="U398" s="3"/>
      <c r="V398" s="3"/>
      <c r="W398" s="3"/>
      <c r="X398" s="3"/>
      <c r="Y398" s="3"/>
      <c r="Z398" s="3"/>
    </row>
    <row r="399" spans="1:26" ht="12.75" customHeight="1" x14ac:dyDescent="0.25">
      <c r="A399" s="3"/>
      <c r="B399" s="3"/>
      <c r="C399" s="3"/>
      <c r="D399" s="3"/>
      <c r="E399" s="200"/>
      <c r="F399" s="3"/>
      <c r="G399" s="3"/>
      <c r="H399" s="3"/>
      <c r="I399" s="3"/>
      <c r="J399" s="3"/>
      <c r="K399" s="3"/>
      <c r="L399" s="3"/>
      <c r="M399" s="3"/>
      <c r="N399" s="3"/>
      <c r="O399" s="3"/>
      <c r="P399" s="3"/>
      <c r="Q399" s="3"/>
      <c r="R399" s="3"/>
      <c r="S399" s="3"/>
      <c r="T399" s="3"/>
      <c r="U399" s="3"/>
      <c r="V399" s="3"/>
      <c r="W399" s="3"/>
      <c r="X399" s="3"/>
      <c r="Y399" s="3"/>
      <c r="Z399" s="3"/>
    </row>
    <row r="400" spans="1:26" ht="12.75" customHeight="1" x14ac:dyDescent="0.25">
      <c r="A400" s="3"/>
      <c r="B400" s="3"/>
      <c r="C400" s="3"/>
      <c r="D400" s="3"/>
      <c r="E400" s="200"/>
      <c r="F400" s="3"/>
      <c r="G400" s="3"/>
      <c r="H400" s="3"/>
      <c r="I400" s="3"/>
      <c r="J400" s="3"/>
      <c r="K400" s="3"/>
      <c r="L400" s="3"/>
      <c r="M400" s="3"/>
      <c r="N400" s="3"/>
      <c r="O400" s="3"/>
      <c r="P400" s="3"/>
      <c r="Q400" s="3"/>
      <c r="R400" s="3"/>
      <c r="S400" s="3"/>
      <c r="T400" s="3"/>
      <c r="U400" s="3"/>
      <c r="V400" s="3"/>
      <c r="W400" s="3"/>
      <c r="X400" s="3"/>
      <c r="Y400" s="3"/>
      <c r="Z400" s="3"/>
    </row>
    <row r="401" spans="1:26" ht="12.75" customHeight="1" x14ac:dyDescent="0.25">
      <c r="A401" s="3"/>
      <c r="B401" s="3"/>
      <c r="C401" s="3"/>
      <c r="D401" s="3"/>
      <c r="E401" s="200"/>
      <c r="F401" s="3"/>
      <c r="G401" s="3"/>
      <c r="H401" s="3"/>
      <c r="I401" s="3"/>
      <c r="J401" s="3"/>
      <c r="K401" s="3"/>
      <c r="L401" s="3"/>
      <c r="M401" s="3"/>
      <c r="N401" s="3"/>
      <c r="O401" s="3"/>
      <c r="P401" s="3"/>
      <c r="Q401" s="3"/>
      <c r="R401" s="3"/>
      <c r="S401" s="3"/>
      <c r="T401" s="3"/>
      <c r="U401" s="3"/>
      <c r="V401" s="3"/>
      <c r="W401" s="3"/>
      <c r="X401" s="3"/>
      <c r="Y401" s="3"/>
      <c r="Z401" s="3"/>
    </row>
    <row r="402" spans="1:26" ht="12.75" customHeight="1" x14ac:dyDescent="0.25">
      <c r="A402" s="3"/>
      <c r="B402" s="3"/>
      <c r="C402" s="3"/>
      <c r="D402" s="3"/>
      <c r="E402" s="200"/>
      <c r="F402" s="3"/>
      <c r="G402" s="3"/>
      <c r="H402" s="3"/>
      <c r="I402" s="3"/>
      <c r="J402" s="3"/>
      <c r="K402" s="3"/>
      <c r="L402" s="3"/>
      <c r="M402" s="3"/>
      <c r="N402" s="3"/>
      <c r="O402" s="3"/>
      <c r="P402" s="3"/>
      <c r="Q402" s="3"/>
      <c r="R402" s="3"/>
      <c r="S402" s="3"/>
      <c r="T402" s="3"/>
      <c r="U402" s="3"/>
      <c r="V402" s="3"/>
      <c r="W402" s="3"/>
      <c r="X402" s="3"/>
      <c r="Y402" s="3"/>
      <c r="Z402" s="3"/>
    </row>
    <row r="403" spans="1:26" ht="12.75" customHeight="1" x14ac:dyDescent="0.25">
      <c r="A403" s="3"/>
      <c r="B403" s="3"/>
      <c r="C403" s="3"/>
      <c r="D403" s="3"/>
      <c r="E403" s="200"/>
      <c r="F403" s="3"/>
      <c r="G403" s="3"/>
      <c r="H403" s="3"/>
      <c r="I403" s="3"/>
      <c r="J403" s="3"/>
      <c r="K403" s="3"/>
      <c r="L403" s="3"/>
      <c r="M403" s="3"/>
      <c r="N403" s="3"/>
      <c r="O403" s="3"/>
      <c r="P403" s="3"/>
      <c r="Q403" s="3"/>
      <c r="R403" s="3"/>
      <c r="S403" s="3"/>
      <c r="T403" s="3"/>
      <c r="U403" s="3"/>
      <c r="V403" s="3"/>
      <c r="W403" s="3"/>
      <c r="X403" s="3"/>
      <c r="Y403" s="3"/>
      <c r="Z403" s="3"/>
    </row>
    <row r="404" spans="1:26" ht="12.75" customHeight="1" x14ac:dyDescent="0.25">
      <c r="A404" s="3"/>
      <c r="B404" s="3"/>
      <c r="C404" s="3"/>
      <c r="D404" s="3"/>
      <c r="E404" s="200"/>
      <c r="F404" s="3"/>
      <c r="G404" s="3"/>
      <c r="H404" s="3"/>
      <c r="I404" s="3"/>
      <c r="J404" s="3"/>
      <c r="K404" s="3"/>
      <c r="L404" s="3"/>
      <c r="M404" s="3"/>
      <c r="N404" s="3"/>
      <c r="O404" s="3"/>
      <c r="P404" s="3"/>
      <c r="Q404" s="3"/>
      <c r="R404" s="3"/>
      <c r="S404" s="3"/>
      <c r="T404" s="3"/>
      <c r="U404" s="3"/>
      <c r="V404" s="3"/>
      <c r="W404" s="3"/>
      <c r="X404" s="3"/>
      <c r="Y404" s="3"/>
      <c r="Z404" s="3"/>
    </row>
    <row r="405" spans="1:26" ht="12.75" customHeight="1" x14ac:dyDescent="0.25">
      <c r="A405" s="3"/>
      <c r="B405" s="3"/>
      <c r="C405" s="3"/>
      <c r="D405" s="3"/>
      <c r="E405" s="200"/>
      <c r="F405" s="3"/>
      <c r="G405" s="3"/>
      <c r="H405" s="3"/>
      <c r="I405" s="3"/>
      <c r="J405" s="3"/>
      <c r="K405" s="3"/>
      <c r="L405" s="3"/>
      <c r="M405" s="3"/>
      <c r="N405" s="3"/>
      <c r="O405" s="3"/>
      <c r="P405" s="3"/>
      <c r="Q405" s="3"/>
      <c r="R405" s="3"/>
      <c r="S405" s="3"/>
      <c r="T405" s="3"/>
      <c r="U405" s="3"/>
      <c r="V405" s="3"/>
      <c r="W405" s="3"/>
      <c r="X405" s="3"/>
      <c r="Y405" s="3"/>
      <c r="Z405" s="3"/>
    </row>
    <row r="406" spans="1:26" ht="12.75" customHeight="1" x14ac:dyDescent="0.25">
      <c r="A406" s="3"/>
      <c r="B406" s="3"/>
      <c r="C406" s="3"/>
      <c r="D406" s="3"/>
      <c r="E406" s="200"/>
      <c r="F406" s="3"/>
      <c r="G406" s="3"/>
      <c r="H406" s="3"/>
      <c r="I406" s="3"/>
      <c r="J406" s="3"/>
      <c r="K406" s="3"/>
      <c r="L406" s="3"/>
      <c r="M406" s="3"/>
      <c r="N406" s="3"/>
      <c r="O406" s="3"/>
      <c r="P406" s="3"/>
      <c r="Q406" s="3"/>
      <c r="R406" s="3"/>
      <c r="S406" s="3"/>
      <c r="T406" s="3"/>
      <c r="U406" s="3"/>
      <c r="V406" s="3"/>
      <c r="W406" s="3"/>
      <c r="X406" s="3"/>
      <c r="Y406" s="3"/>
      <c r="Z406" s="3"/>
    </row>
    <row r="407" spans="1:26" ht="12.75" customHeight="1" x14ac:dyDescent="0.25">
      <c r="A407" s="3"/>
      <c r="B407" s="3"/>
      <c r="C407" s="3"/>
      <c r="D407" s="3"/>
      <c r="E407" s="200"/>
      <c r="F407" s="3"/>
      <c r="G407" s="3"/>
      <c r="H407" s="3"/>
      <c r="I407" s="3"/>
      <c r="J407" s="3"/>
      <c r="K407" s="3"/>
      <c r="L407" s="3"/>
      <c r="M407" s="3"/>
      <c r="N407" s="3"/>
      <c r="O407" s="3"/>
      <c r="P407" s="3"/>
      <c r="Q407" s="3"/>
      <c r="R407" s="3"/>
      <c r="S407" s="3"/>
      <c r="T407" s="3"/>
      <c r="U407" s="3"/>
      <c r="V407" s="3"/>
      <c r="W407" s="3"/>
      <c r="X407" s="3"/>
      <c r="Y407" s="3"/>
      <c r="Z407" s="3"/>
    </row>
    <row r="408" spans="1:26" ht="12.75" customHeight="1" x14ac:dyDescent="0.25">
      <c r="A408" s="3"/>
      <c r="B408" s="3"/>
      <c r="C408" s="3"/>
      <c r="D408" s="3"/>
      <c r="E408" s="200"/>
      <c r="F408" s="3"/>
      <c r="G408" s="3"/>
      <c r="H408" s="3"/>
      <c r="I408" s="3"/>
      <c r="J408" s="3"/>
      <c r="K408" s="3"/>
      <c r="L408" s="3"/>
      <c r="M408" s="3"/>
      <c r="N408" s="3"/>
      <c r="O408" s="3"/>
      <c r="P408" s="3"/>
      <c r="Q408" s="3"/>
      <c r="R408" s="3"/>
      <c r="S408" s="3"/>
      <c r="T408" s="3"/>
      <c r="U408" s="3"/>
      <c r="V408" s="3"/>
      <c r="W408" s="3"/>
      <c r="X408" s="3"/>
      <c r="Y408" s="3"/>
      <c r="Z408" s="3"/>
    </row>
    <row r="409" spans="1:26" ht="12.75" customHeight="1" x14ac:dyDescent="0.25">
      <c r="A409" s="3"/>
      <c r="B409" s="3"/>
      <c r="C409" s="3"/>
      <c r="D409" s="3"/>
      <c r="E409" s="200"/>
      <c r="F409" s="3"/>
      <c r="G409" s="3"/>
      <c r="H409" s="3"/>
      <c r="I409" s="3"/>
      <c r="J409" s="3"/>
      <c r="K409" s="3"/>
      <c r="L409" s="3"/>
      <c r="M409" s="3"/>
      <c r="N409" s="3"/>
      <c r="O409" s="3"/>
      <c r="P409" s="3"/>
      <c r="Q409" s="3"/>
      <c r="R409" s="3"/>
      <c r="S409" s="3"/>
      <c r="T409" s="3"/>
      <c r="U409" s="3"/>
      <c r="V409" s="3"/>
      <c r="W409" s="3"/>
      <c r="X409" s="3"/>
      <c r="Y409" s="3"/>
      <c r="Z409" s="3"/>
    </row>
    <row r="410" spans="1:26" ht="12.75" customHeight="1" x14ac:dyDescent="0.25">
      <c r="A410" s="3"/>
      <c r="B410" s="3"/>
      <c r="C410" s="3"/>
      <c r="D410" s="3"/>
      <c r="E410" s="200"/>
      <c r="F410" s="3"/>
      <c r="G410" s="3"/>
      <c r="H410" s="3"/>
      <c r="I410" s="3"/>
      <c r="J410" s="3"/>
      <c r="K410" s="3"/>
      <c r="L410" s="3"/>
      <c r="M410" s="3"/>
      <c r="N410" s="3"/>
      <c r="O410" s="3"/>
      <c r="P410" s="3"/>
      <c r="Q410" s="3"/>
      <c r="R410" s="3"/>
      <c r="S410" s="3"/>
      <c r="T410" s="3"/>
      <c r="U410" s="3"/>
      <c r="V410" s="3"/>
      <c r="W410" s="3"/>
      <c r="X410" s="3"/>
      <c r="Y410" s="3"/>
      <c r="Z410" s="3"/>
    </row>
    <row r="411" spans="1:26" ht="12.75" customHeight="1" x14ac:dyDescent="0.25">
      <c r="A411" s="3"/>
      <c r="B411" s="3"/>
      <c r="C411" s="3"/>
      <c r="D411" s="3"/>
      <c r="E411" s="200"/>
      <c r="F411" s="3"/>
      <c r="G411" s="3"/>
      <c r="H411" s="3"/>
      <c r="I411" s="3"/>
      <c r="J411" s="3"/>
      <c r="K411" s="3"/>
      <c r="L411" s="3"/>
      <c r="M411" s="3"/>
      <c r="N411" s="3"/>
      <c r="O411" s="3"/>
      <c r="P411" s="3"/>
      <c r="Q411" s="3"/>
      <c r="R411" s="3"/>
      <c r="S411" s="3"/>
      <c r="T411" s="3"/>
      <c r="U411" s="3"/>
      <c r="V411" s="3"/>
      <c r="W411" s="3"/>
      <c r="X411" s="3"/>
      <c r="Y411" s="3"/>
      <c r="Z411" s="3"/>
    </row>
    <row r="412" spans="1:26" ht="12.75" customHeight="1" x14ac:dyDescent="0.25">
      <c r="A412" s="3"/>
      <c r="B412" s="3"/>
      <c r="C412" s="3"/>
      <c r="D412" s="3"/>
      <c r="E412" s="200"/>
      <c r="F412" s="3"/>
      <c r="G412" s="3"/>
      <c r="H412" s="3"/>
      <c r="I412" s="3"/>
      <c r="J412" s="3"/>
      <c r="K412" s="3"/>
      <c r="L412" s="3"/>
      <c r="M412" s="3"/>
      <c r="N412" s="3"/>
      <c r="O412" s="3"/>
      <c r="P412" s="3"/>
      <c r="Q412" s="3"/>
      <c r="R412" s="3"/>
      <c r="S412" s="3"/>
      <c r="T412" s="3"/>
      <c r="U412" s="3"/>
      <c r="V412" s="3"/>
      <c r="W412" s="3"/>
      <c r="X412" s="3"/>
      <c r="Y412" s="3"/>
      <c r="Z412" s="3"/>
    </row>
    <row r="413" spans="1:26" ht="12.75" customHeight="1" x14ac:dyDescent="0.25">
      <c r="A413" s="3"/>
      <c r="B413" s="3"/>
      <c r="C413" s="3"/>
      <c r="D413" s="3"/>
      <c r="E413" s="200"/>
      <c r="F413" s="3"/>
      <c r="G413" s="3"/>
      <c r="H413" s="3"/>
      <c r="I413" s="3"/>
      <c r="J413" s="3"/>
      <c r="K413" s="3"/>
      <c r="L413" s="3"/>
      <c r="M413" s="3"/>
      <c r="N413" s="3"/>
      <c r="O413" s="3"/>
      <c r="P413" s="3"/>
      <c r="Q413" s="3"/>
      <c r="R413" s="3"/>
      <c r="S413" s="3"/>
      <c r="T413" s="3"/>
      <c r="U413" s="3"/>
      <c r="V413" s="3"/>
      <c r="W413" s="3"/>
      <c r="X413" s="3"/>
      <c r="Y413" s="3"/>
      <c r="Z413" s="3"/>
    </row>
    <row r="414" spans="1:26" ht="12.75" customHeight="1" x14ac:dyDescent="0.25">
      <c r="A414" s="3"/>
      <c r="B414" s="3"/>
      <c r="C414" s="3"/>
      <c r="D414" s="3"/>
      <c r="E414" s="200"/>
      <c r="F414" s="3"/>
      <c r="G414" s="3"/>
      <c r="H414" s="3"/>
      <c r="I414" s="3"/>
      <c r="J414" s="3"/>
      <c r="K414" s="3"/>
      <c r="L414" s="3"/>
      <c r="M414" s="3"/>
      <c r="N414" s="3"/>
      <c r="O414" s="3"/>
      <c r="P414" s="3"/>
      <c r="Q414" s="3"/>
      <c r="R414" s="3"/>
      <c r="S414" s="3"/>
      <c r="T414" s="3"/>
      <c r="U414" s="3"/>
      <c r="V414" s="3"/>
      <c r="W414" s="3"/>
      <c r="X414" s="3"/>
      <c r="Y414" s="3"/>
      <c r="Z414" s="3"/>
    </row>
    <row r="415" spans="1:26" ht="12.75" customHeight="1" x14ac:dyDescent="0.25">
      <c r="A415" s="3"/>
      <c r="B415" s="3"/>
      <c r="C415" s="3"/>
      <c r="D415" s="3"/>
      <c r="E415" s="200"/>
      <c r="F415" s="3"/>
      <c r="G415" s="3"/>
      <c r="H415" s="3"/>
      <c r="I415" s="3"/>
      <c r="J415" s="3"/>
      <c r="K415" s="3"/>
      <c r="L415" s="3"/>
      <c r="M415" s="3"/>
      <c r="N415" s="3"/>
      <c r="O415" s="3"/>
      <c r="P415" s="3"/>
      <c r="Q415" s="3"/>
      <c r="R415" s="3"/>
      <c r="S415" s="3"/>
      <c r="T415" s="3"/>
      <c r="U415" s="3"/>
      <c r="V415" s="3"/>
      <c r="W415" s="3"/>
      <c r="X415" s="3"/>
      <c r="Y415" s="3"/>
      <c r="Z415" s="3"/>
    </row>
    <row r="416" spans="1:26" ht="12.75" customHeight="1" x14ac:dyDescent="0.25">
      <c r="A416" s="3"/>
      <c r="B416" s="3"/>
      <c r="C416" s="3"/>
      <c r="D416" s="3"/>
      <c r="E416" s="200"/>
      <c r="F416" s="3"/>
      <c r="G416" s="3"/>
      <c r="H416" s="3"/>
      <c r="I416" s="3"/>
      <c r="J416" s="3"/>
      <c r="K416" s="3"/>
      <c r="L416" s="3"/>
      <c r="M416" s="3"/>
      <c r="N416" s="3"/>
      <c r="O416" s="3"/>
      <c r="P416" s="3"/>
      <c r="Q416" s="3"/>
      <c r="R416" s="3"/>
      <c r="S416" s="3"/>
      <c r="T416" s="3"/>
      <c r="U416" s="3"/>
      <c r="V416" s="3"/>
      <c r="W416" s="3"/>
      <c r="X416" s="3"/>
      <c r="Y416" s="3"/>
      <c r="Z416" s="3"/>
    </row>
    <row r="417" spans="1:26" ht="12.75" customHeight="1" x14ac:dyDescent="0.25">
      <c r="A417" s="3"/>
      <c r="B417" s="3"/>
      <c r="C417" s="3"/>
      <c r="D417" s="3"/>
      <c r="E417" s="200"/>
      <c r="F417" s="3"/>
      <c r="G417" s="3"/>
      <c r="H417" s="3"/>
      <c r="I417" s="3"/>
      <c r="J417" s="3"/>
      <c r="K417" s="3"/>
      <c r="L417" s="3"/>
      <c r="M417" s="3"/>
      <c r="N417" s="3"/>
      <c r="O417" s="3"/>
      <c r="P417" s="3"/>
      <c r="Q417" s="3"/>
      <c r="R417" s="3"/>
      <c r="S417" s="3"/>
      <c r="T417" s="3"/>
      <c r="U417" s="3"/>
      <c r="V417" s="3"/>
      <c r="W417" s="3"/>
      <c r="X417" s="3"/>
      <c r="Y417" s="3"/>
      <c r="Z417" s="3"/>
    </row>
    <row r="418" spans="1:26" ht="12.75" customHeight="1" x14ac:dyDescent="0.25">
      <c r="A418" s="3"/>
      <c r="B418" s="3"/>
      <c r="C418" s="3"/>
      <c r="D418" s="3"/>
      <c r="E418" s="200"/>
      <c r="F418" s="3"/>
      <c r="G418" s="3"/>
      <c r="H418" s="3"/>
      <c r="I418" s="3"/>
      <c r="J418" s="3"/>
      <c r="K418" s="3"/>
      <c r="L418" s="3"/>
      <c r="M418" s="3"/>
      <c r="N418" s="3"/>
      <c r="O418" s="3"/>
      <c r="P418" s="3"/>
      <c r="Q418" s="3"/>
      <c r="R418" s="3"/>
      <c r="S418" s="3"/>
      <c r="T418" s="3"/>
      <c r="U418" s="3"/>
      <c r="V418" s="3"/>
      <c r="W418" s="3"/>
      <c r="X418" s="3"/>
      <c r="Y418" s="3"/>
      <c r="Z418" s="3"/>
    </row>
    <row r="419" spans="1:26" ht="12.75" customHeight="1" x14ac:dyDescent="0.25">
      <c r="A419" s="3"/>
      <c r="B419" s="3"/>
      <c r="C419" s="3"/>
      <c r="D419" s="3"/>
      <c r="E419" s="200"/>
      <c r="F419" s="3"/>
      <c r="G419" s="3"/>
      <c r="H419" s="3"/>
      <c r="I419" s="3"/>
      <c r="J419" s="3"/>
      <c r="K419" s="3"/>
      <c r="L419" s="3"/>
      <c r="M419" s="3"/>
      <c r="N419" s="3"/>
      <c r="O419" s="3"/>
      <c r="P419" s="3"/>
      <c r="Q419" s="3"/>
      <c r="R419" s="3"/>
      <c r="S419" s="3"/>
      <c r="T419" s="3"/>
      <c r="U419" s="3"/>
      <c r="V419" s="3"/>
      <c r="W419" s="3"/>
      <c r="X419" s="3"/>
      <c r="Y419" s="3"/>
      <c r="Z419" s="3"/>
    </row>
    <row r="420" spans="1:26" ht="12.75" customHeight="1" x14ac:dyDescent="0.25">
      <c r="A420" s="3"/>
      <c r="B420" s="3"/>
      <c r="C420" s="3"/>
      <c r="D420" s="3"/>
      <c r="E420" s="200"/>
      <c r="F420" s="3"/>
      <c r="G420" s="3"/>
      <c r="H420" s="3"/>
      <c r="I420" s="3"/>
      <c r="J420" s="3"/>
      <c r="K420" s="3"/>
      <c r="L420" s="3"/>
      <c r="M420" s="3"/>
      <c r="N420" s="3"/>
      <c r="O420" s="3"/>
      <c r="P420" s="3"/>
      <c r="Q420" s="3"/>
      <c r="R420" s="3"/>
      <c r="S420" s="3"/>
      <c r="T420" s="3"/>
      <c r="U420" s="3"/>
      <c r="V420" s="3"/>
      <c r="W420" s="3"/>
      <c r="X420" s="3"/>
      <c r="Y420" s="3"/>
      <c r="Z420" s="3"/>
    </row>
    <row r="421" spans="1:26" ht="12.75" customHeight="1" x14ac:dyDescent="0.25">
      <c r="A421" s="3"/>
      <c r="B421" s="3"/>
      <c r="C421" s="3"/>
      <c r="D421" s="3"/>
      <c r="E421" s="200"/>
      <c r="F421" s="3"/>
      <c r="G421" s="3"/>
      <c r="H421" s="3"/>
      <c r="I421" s="3"/>
      <c r="J421" s="3"/>
      <c r="K421" s="3"/>
      <c r="L421" s="3"/>
      <c r="M421" s="3"/>
      <c r="N421" s="3"/>
      <c r="O421" s="3"/>
      <c r="P421" s="3"/>
      <c r="Q421" s="3"/>
      <c r="R421" s="3"/>
      <c r="S421" s="3"/>
      <c r="T421" s="3"/>
      <c r="U421" s="3"/>
      <c r="V421" s="3"/>
      <c r="W421" s="3"/>
      <c r="X421" s="3"/>
      <c r="Y421" s="3"/>
      <c r="Z421" s="3"/>
    </row>
    <row r="422" spans="1:26" ht="12.75" customHeight="1" x14ac:dyDescent="0.25">
      <c r="A422" s="3"/>
      <c r="B422" s="3"/>
      <c r="C422" s="3"/>
      <c r="D422" s="3"/>
      <c r="E422" s="200"/>
      <c r="F422" s="3"/>
      <c r="G422" s="3"/>
      <c r="H422" s="3"/>
      <c r="I422" s="3"/>
      <c r="J422" s="3"/>
      <c r="K422" s="3"/>
      <c r="L422" s="3"/>
      <c r="M422" s="3"/>
      <c r="N422" s="3"/>
      <c r="O422" s="3"/>
      <c r="P422" s="3"/>
      <c r="Q422" s="3"/>
      <c r="R422" s="3"/>
      <c r="S422" s="3"/>
      <c r="T422" s="3"/>
      <c r="U422" s="3"/>
      <c r="V422" s="3"/>
      <c r="W422" s="3"/>
      <c r="X422" s="3"/>
      <c r="Y422" s="3"/>
      <c r="Z422" s="3"/>
    </row>
    <row r="423" spans="1:26" ht="12.75" customHeight="1" x14ac:dyDescent="0.25">
      <c r="A423" s="3"/>
      <c r="B423" s="3"/>
      <c r="C423" s="3"/>
      <c r="D423" s="3"/>
      <c r="E423" s="200"/>
      <c r="F423" s="3"/>
      <c r="G423" s="3"/>
      <c r="H423" s="3"/>
      <c r="I423" s="3"/>
      <c r="J423" s="3"/>
      <c r="K423" s="3"/>
      <c r="L423" s="3"/>
      <c r="M423" s="3"/>
      <c r="N423" s="3"/>
      <c r="O423" s="3"/>
      <c r="P423" s="3"/>
      <c r="Q423" s="3"/>
      <c r="R423" s="3"/>
      <c r="S423" s="3"/>
      <c r="T423" s="3"/>
      <c r="U423" s="3"/>
      <c r="V423" s="3"/>
      <c r="W423" s="3"/>
      <c r="X423" s="3"/>
      <c r="Y423" s="3"/>
      <c r="Z423" s="3"/>
    </row>
    <row r="424" spans="1:26" ht="12.75" customHeight="1" x14ac:dyDescent="0.25">
      <c r="A424" s="3"/>
      <c r="B424" s="3"/>
      <c r="C424" s="3"/>
      <c r="D424" s="3"/>
      <c r="E424" s="200"/>
      <c r="F424" s="3"/>
      <c r="G424" s="3"/>
      <c r="H424" s="3"/>
      <c r="I424" s="3"/>
      <c r="J424" s="3"/>
      <c r="K424" s="3"/>
      <c r="L424" s="3"/>
      <c r="M424" s="3"/>
      <c r="N424" s="3"/>
      <c r="O424" s="3"/>
      <c r="P424" s="3"/>
      <c r="Q424" s="3"/>
      <c r="R424" s="3"/>
      <c r="S424" s="3"/>
      <c r="T424" s="3"/>
      <c r="U424" s="3"/>
      <c r="V424" s="3"/>
      <c r="W424" s="3"/>
      <c r="X424" s="3"/>
      <c r="Y424" s="3"/>
      <c r="Z424" s="3"/>
    </row>
    <row r="425" spans="1:26" ht="12.75" customHeight="1" x14ac:dyDescent="0.25">
      <c r="A425" s="3"/>
      <c r="B425" s="3"/>
      <c r="C425" s="3"/>
      <c r="D425" s="3"/>
      <c r="E425" s="200"/>
      <c r="F425" s="3"/>
      <c r="G425" s="3"/>
      <c r="H425" s="3"/>
      <c r="I425" s="3"/>
      <c r="J425" s="3"/>
      <c r="K425" s="3"/>
      <c r="L425" s="3"/>
      <c r="M425" s="3"/>
      <c r="N425" s="3"/>
      <c r="O425" s="3"/>
      <c r="P425" s="3"/>
      <c r="Q425" s="3"/>
      <c r="R425" s="3"/>
      <c r="S425" s="3"/>
      <c r="T425" s="3"/>
      <c r="U425" s="3"/>
      <c r="V425" s="3"/>
      <c r="W425" s="3"/>
      <c r="X425" s="3"/>
      <c r="Y425" s="3"/>
      <c r="Z425" s="3"/>
    </row>
    <row r="426" spans="1:26" ht="12.75" customHeight="1" x14ac:dyDescent="0.25">
      <c r="A426" s="3"/>
      <c r="B426" s="3"/>
      <c r="C426" s="3"/>
      <c r="D426" s="3"/>
      <c r="E426" s="200"/>
      <c r="F426" s="3"/>
      <c r="G426" s="3"/>
      <c r="H426" s="3"/>
      <c r="I426" s="3"/>
      <c r="J426" s="3"/>
      <c r="K426" s="3"/>
      <c r="L426" s="3"/>
      <c r="M426" s="3"/>
      <c r="N426" s="3"/>
      <c r="O426" s="3"/>
      <c r="P426" s="3"/>
      <c r="Q426" s="3"/>
      <c r="R426" s="3"/>
      <c r="S426" s="3"/>
      <c r="T426" s="3"/>
      <c r="U426" s="3"/>
      <c r="V426" s="3"/>
      <c r="W426" s="3"/>
      <c r="X426" s="3"/>
      <c r="Y426" s="3"/>
      <c r="Z426" s="3"/>
    </row>
    <row r="427" spans="1:26" ht="12.75" customHeight="1" x14ac:dyDescent="0.25">
      <c r="A427" s="3"/>
      <c r="B427" s="3"/>
      <c r="C427" s="3"/>
      <c r="D427" s="3"/>
      <c r="E427" s="200"/>
      <c r="F427" s="3"/>
      <c r="G427" s="3"/>
      <c r="H427" s="3"/>
      <c r="I427" s="3"/>
      <c r="J427" s="3"/>
      <c r="K427" s="3"/>
      <c r="L427" s="3"/>
      <c r="M427" s="3"/>
      <c r="N427" s="3"/>
      <c r="O427" s="3"/>
      <c r="P427" s="3"/>
      <c r="Q427" s="3"/>
      <c r="R427" s="3"/>
      <c r="S427" s="3"/>
      <c r="T427" s="3"/>
      <c r="U427" s="3"/>
      <c r="V427" s="3"/>
      <c r="W427" s="3"/>
      <c r="X427" s="3"/>
      <c r="Y427" s="3"/>
      <c r="Z427" s="3"/>
    </row>
    <row r="428" spans="1:26" ht="12.75" customHeight="1" x14ac:dyDescent="0.25">
      <c r="A428" s="3"/>
      <c r="B428" s="3"/>
      <c r="C428" s="3"/>
      <c r="D428" s="3"/>
      <c r="E428" s="200"/>
      <c r="F428" s="3"/>
      <c r="G428" s="3"/>
      <c r="H428" s="3"/>
      <c r="I428" s="3"/>
      <c r="J428" s="3"/>
      <c r="K428" s="3"/>
      <c r="L428" s="3"/>
      <c r="M428" s="3"/>
      <c r="N428" s="3"/>
      <c r="O428" s="3"/>
      <c r="P428" s="3"/>
      <c r="Q428" s="3"/>
      <c r="R428" s="3"/>
      <c r="S428" s="3"/>
      <c r="T428" s="3"/>
      <c r="U428" s="3"/>
      <c r="V428" s="3"/>
      <c r="W428" s="3"/>
      <c r="X428" s="3"/>
      <c r="Y428" s="3"/>
      <c r="Z428" s="3"/>
    </row>
    <row r="429" spans="1:26" ht="12.75" customHeight="1" x14ac:dyDescent="0.25">
      <c r="A429" s="3"/>
      <c r="B429" s="3"/>
      <c r="C429" s="3"/>
      <c r="D429" s="3"/>
      <c r="E429" s="200"/>
      <c r="F429" s="3"/>
      <c r="G429" s="3"/>
      <c r="H429" s="3"/>
      <c r="I429" s="3"/>
      <c r="J429" s="3"/>
      <c r="K429" s="3"/>
      <c r="L429" s="3"/>
      <c r="M429" s="3"/>
      <c r="N429" s="3"/>
      <c r="O429" s="3"/>
      <c r="P429" s="3"/>
      <c r="Q429" s="3"/>
      <c r="R429" s="3"/>
      <c r="S429" s="3"/>
      <c r="T429" s="3"/>
      <c r="U429" s="3"/>
      <c r="V429" s="3"/>
      <c r="W429" s="3"/>
      <c r="X429" s="3"/>
      <c r="Y429" s="3"/>
      <c r="Z429" s="3"/>
    </row>
    <row r="430" spans="1:26" ht="12.75" customHeight="1" x14ac:dyDescent="0.25">
      <c r="A430" s="3"/>
      <c r="B430" s="3"/>
      <c r="C430" s="3"/>
      <c r="D430" s="3"/>
      <c r="E430" s="200"/>
      <c r="F430" s="3"/>
      <c r="G430" s="3"/>
      <c r="H430" s="3"/>
      <c r="I430" s="3"/>
      <c r="J430" s="3"/>
      <c r="K430" s="3"/>
      <c r="L430" s="3"/>
      <c r="M430" s="3"/>
      <c r="N430" s="3"/>
      <c r="O430" s="3"/>
      <c r="P430" s="3"/>
      <c r="Q430" s="3"/>
      <c r="R430" s="3"/>
      <c r="S430" s="3"/>
      <c r="T430" s="3"/>
      <c r="U430" s="3"/>
      <c r="V430" s="3"/>
      <c r="W430" s="3"/>
      <c r="X430" s="3"/>
      <c r="Y430" s="3"/>
      <c r="Z430" s="3"/>
    </row>
    <row r="431" spans="1:26" ht="12.75" customHeight="1" x14ac:dyDescent="0.25">
      <c r="A431" s="3"/>
      <c r="B431" s="3"/>
      <c r="C431" s="3"/>
      <c r="D431" s="3"/>
      <c r="E431" s="200"/>
      <c r="F431" s="3"/>
      <c r="G431" s="3"/>
      <c r="H431" s="3"/>
      <c r="I431" s="3"/>
      <c r="J431" s="3"/>
      <c r="K431" s="3"/>
      <c r="L431" s="3"/>
      <c r="M431" s="3"/>
      <c r="N431" s="3"/>
      <c r="O431" s="3"/>
      <c r="P431" s="3"/>
      <c r="Q431" s="3"/>
      <c r="R431" s="3"/>
      <c r="S431" s="3"/>
      <c r="T431" s="3"/>
      <c r="U431" s="3"/>
      <c r="V431" s="3"/>
      <c r="W431" s="3"/>
      <c r="X431" s="3"/>
      <c r="Y431" s="3"/>
      <c r="Z431" s="3"/>
    </row>
    <row r="432" spans="1:26" ht="12.75" customHeight="1" x14ac:dyDescent="0.25">
      <c r="A432" s="3"/>
      <c r="B432" s="3"/>
      <c r="C432" s="3"/>
      <c r="D432" s="3"/>
      <c r="E432" s="200"/>
      <c r="F432" s="3"/>
      <c r="G432" s="3"/>
      <c r="H432" s="3"/>
      <c r="I432" s="3"/>
      <c r="J432" s="3"/>
      <c r="K432" s="3"/>
      <c r="L432" s="3"/>
      <c r="M432" s="3"/>
      <c r="N432" s="3"/>
      <c r="O432" s="3"/>
      <c r="P432" s="3"/>
      <c r="Q432" s="3"/>
      <c r="R432" s="3"/>
      <c r="S432" s="3"/>
      <c r="T432" s="3"/>
      <c r="U432" s="3"/>
      <c r="V432" s="3"/>
      <c r="W432" s="3"/>
      <c r="X432" s="3"/>
      <c r="Y432" s="3"/>
      <c r="Z432" s="3"/>
    </row>
    <row r="433" spans="1:26" ht="12.75" customHeight="1" x14ac:dyDescent="0.25">
      <c r="A433" s="3"/>
      <c r="B433" s="3"/>
      <c r="C433" s="3"/>
      <c r="D433" s="3"/>
      <c r="E433" s="200"/>
      <c r="F433" s="3"/>
      <c r="G433" s="3"/>
      <c r="H433" s="3"/>
      <c r="I433" s="3"/>
      <c r="J433" s="3"/>
      <c r="K433" s="3"/>
      <c r="L433" s="3"/>
      <c r="M433" s="3"/>
      <c r="N433" s="3"/>
      <c r="O433" s="3"/>
      <c r="P433" s="3"/>
      <c r="Q433" s="3"/>
      <c r="R433" s="3"/>
      <c r="S433" s="3"/>
      <c r="T433" s="3"/>
      <c r="U433" s="3"/>
      <c r="V433" s="3"/>
      <c r="W433" s="3"/>
      <c r="X433" s="3"/>
      <c r="Y433" s="3"/>
      <c r="Z433" s="3"/>
    </row>
    <row r="434" spans="1:26" ht="12.75" customHeight="1" x14ac:dyDescent="0.25">
      <c r="A434" s="3"/>
      <c r="B434" s="3"/>
      <c r="C434" s="3"/>
      <c r="D434" s="3"/>
      <c r="E434" s="200"/>
      <c r="F434" s="3"/>
      <c r="G434" s="3"/>
      <c r="H434" s="3"/>
      <c r="I434" s="3"/>
      <c r="J434" s="3"/>
      <c r="K434" s="3"/>
      <c r="L434" s="3"/>
      <c r="M434" s="3"/>
      <c r="N434" s="3"/>
      <c r="O434" s="3"/>
      <c r="P434" s="3"/>
      <c r="Q434" s="3"/>
      <c r="R434" s="3"/>
      <c r="S434" s="3"/>
      <c r="T434" s="3"/>
      <c r="U434" s="3"/>
      <c r="V434" s="3"/>
      <c r="W434" s="3"/>
      <c r="X434" s="3"/>
      <c r="Y434" s="3"/>
      <c r="Z434" s="3"/>
    </row>
    <row r="435" spans="1:26" ht="12.75" customHeight="1" x14ac:dyDescent="0.25">
      <c r="A435" s="3"/>
      <c r="B435" s="3"/>
      <c r="C435" s="3"/>
      <c r="D435" s="3"/>
      <c r="E435" s="200"/>
      <c r="F435" s="3"/>
      <c r="G435" s="3"/>
      <c r="H435" s="3"/>
      <c r="I435" s="3"/>
      <c r="J435" s="3"/>
      <c r="K435" s="3"/>
      <c r="L435" s="3"/>
      <c r="M435" s="3"/>
      <c r="N435" s="3"/>
      <c r="O435" s="3"/>
      <c r="P435" s="3"/>
      <c r="Q435" s="3"/>
      <c r="R435" s="3"/>
      <c r="S435" s="3"/>
      <c r="T435" s="3"/>
      <c r="U435" s="3"/>
      <c r="V435" s="3"/>
      <c r="W435" s="3"/>
      <c r="X435" s="3"/>
      <c r="Y435" s="3"/>
      <c r="Z435" s="3"/>
    </row>
    <row r="436" spans="1:26" ht="12.75" customHeight="1" x14ac:dyDescent="0.25">
      <c r="A436" s="3"/>
      <c r="B436" s="3"/>
      <c r="C436" s="3"/>
      <c r="D436" s="3"/>
      <c r="E436" s="200"/>
      <c r="F436" s="3"/>
      <c r="G436" s="3"/>
      <c r="H436" s="3"/>
      <c r="I436" s="3"/>
      <c r="J436" s="3"/>
      <c r="K436" s="3"/>
      <c r="L436" s="3"/>
      <c r="M436" s="3"/>
      <c r="N436" s="3"/>
      <c r="O436" s="3"/>
      <c r="P436" s="3"/>
      <c r="Q436" s="3"/>
      <c r="R436" s="3"/>
      <c r="S436" s="3"/>
      <c r="T436" s="3"/>
      <c r="U436" s="3"/>
      <c r="V436" s="3"/>
      <c r="W436" s="3"/>
      <c r="X436" s="3"/>
      <c r="Y436" s="3"/>
      <c r="Z436" s="3"/>
    </row>
    <row r="437" spans="1:26" ht="12.75" customHeight="1" x14ac:dyDescent="0.25">
      <c r="A437" s="3"/>
      <c r="B437" s="3"/>
      <c r="C437" s="3"/>
      <c r="D437" s="3"/>
      <c r="E437" s="200"/>
      <c r="F437" s="3"/>
      <c r="G437" s="3"/>
      <c r="H437" s="3"/>
      <c r="I437" s="3"/>
      <c r="J437" s="3"/>
      <c r="K437" s="3"/>
      <c r="L437" s="3"/>
      <c r="M437" s="3"/>
      <c r="N437" s="3"/>
      <c r="O437" s="3"/>
      <c r="P437" s="3"/>
      <c r="Q437" s="3"/>
      <c r="R437" s="3"/>
      <c r="S437" s="3"/>
      <c r="T437" s="3"/>
      <c r="U437" s="3"/>
      <c r="V437" s="3"/>
      <c r="W437" s="3"/>
      <c r="X437" s="3"/>
      <c r="Y437" s="3"/>
      <c r="Z437" s="3"/>
    </row>
    <row r="438" spans="1:26" ht="12.75" customHeight="1" x14ac:dyDescent="0.25">
      <c r="A438" s="3"/>
      <c r="B438" s="3"/>
      <c r="C438" s="3"/>
      <c r="D438" s="3"/>
      <c r="E438" s="200"/>
      <c r="F438" s="3"/>
      <c r="G438" s="3"/>
      <c r="H438" s="3"/>
      <c r="I438" s="3"/>
      <c r="J438" s="3"/>
      <c r="K438" s="3"/>
      <c r="L438" s="3"/>
      <c r="M438" s="3"/>
      <c r="N438" s="3"/>
      <c r="O438" s="3"/>
      <c r="P438" s="3"/>
      <c r="Q438" s="3"/>
      <c r="R438" s="3"/>
      <c r="S438" s="3"/>
      <c r="T438" s="3"/>
      <c r="U438" s="3"/>
      <c r="V438" s="3"/>
      <c r="W438" s="3"/>
      <c r="X438" s="3"/>
      <c r="Y438" s="3"/>
      <c r="Z438" s="3"/>
    </row>
    <row r="439" spans="1:26" ht="12.75" customHeight="1" x14ac:dyDescent="0.25">
      <c r="A439" s="3"/>
      <c r="B439" s="3"/>
      <c r="C439" s="3"/>
      <c r="D439" s="3"/>
      <c r="E439" s="200"/>
      <c r="F439" s="3"/>
      <c r="G439" s="3"/>
      <c r="H439" s="3"/>
      <c r="I439" s="3"/>
      <c r="J439" s="3"/>
      <c r="K439" s="3"/>
      <c r="L439" s="3"/>
      <c r="M439" s="3"/>
      <c r="N439" s="3"/>
      <c r="O439" s="3"/>
      <c r="P439" s="3"/>
      <c r="Q439" s="3"/>
      <c r="R439" s="3"/>
      <c r="S439" s="3"/>
      <c r="T439" s="3"/>
      <c r="U439" s="3"/>
      <c r="V439" s="3"/>
      <c r="W439" s="3"/>
      <c r="X439" s="3"/>
      <c r="Y439" s="3"/>
      <c r="Z439" s="3"/>
    </row>
    <row r="440" spans="1:26" ht="12.75" customHeight="1" x14ac:dyDescent="0.25">
      <c r="A440" s="3"/>
      <c r="B440" s="3"/>
      <c r="C440" s="3"/>
      <c r="D440" s="3"/>
      <c r="E440" s="200"/>
      <c r="F440" s="3"/>
      <c r="G440" s="3"/>
      <c r="H440" s="3"/>
      <c r="I440" s="3"/>
      <c r="J440" s="3"/>
      <c r="K440" s="3"/>
      <c r="L440" s="3"/>
      <c r="M440" s="3"/>
      <c r="N440" s="3"/>
      <c r="O440" s="3"/>
      <c r="P440" s="3"/>
      <c r="Q440" s="3"/>
      <c r="R440" s="3"/>
      <c r="S440" s="3"/>
      <c r="T440" s="3"/>
      <c r="U440" s="3"/>
      <c r="V440" s="3"/>
      <c r="W440" s="3"/>
      <c r="X440" s="3"/>
      <c r="Y440" s="3"/>
      <c r="Z440" s="3"/>
    </row>
    <row r="441" spans="1:26" ht="12.75" customHeight="1" x14ac:dyDescent="0.25">
      <c r="A441" s="3"/>
      <c r="B441" s="3"/>
      <c r="C441" s="3"/>
      <c r="D441" s="3"/>
      <c r="E441" s="200"/>
      <c r="F441" s="3"/>
      <c r="G441" s="3"/>
      <c r="H441" s="3"/>
      <c r="I441" s="3"/>
      <c r="J441" s="3"/>
      <c r="K441" s="3"/>
      <c r="L441" s="3"/>
      <c r="M441" s="3"/>
      <c r="N441" s="3"/>
      <c r="O441" s="3"/>
      <c r="P441" s="3"/>
      <c r="Q441" s="3"/>
      <c r="R441" s="3"/>
      <c r="S441" s="3"/>
      <c r="T441" s="3"/>
      <c r="U441" s="3"/>
      <c r="V441" s="3"/>
      <c r="W441" s="3"/>
      <c r="X441" s="3"/>
      <c r="Y441" s="3"/>
      <c r="Z441" s="3"/>
    </row>
    <row r="442" spans="1:26" ht="12.75" customHeight="1" x14ac:dyDescent="0.25">
      <c r="A442" s="3"/>
      <c r="B442" s="3"/>
      <c r="C442" s="3"/>
      <c r="D442" s="3"/>
      <c r="E442" s="200"/>
      <c r="F442" s="3"/>
      <c r="G442" s="3"/>
      <c r="H442" s="3"/>
      <c r="I442" s="3"/>
      <c r="J442" s="3"/>
      <c r="K442" s="3"/>
      <c r="L442" s="3"/>
      <c r="M442" s="3"/>
      <c r="N442" s="3"/>
      <c r="O442" s="3"/>
      <c r="P442" s="3"/>
      <c r="Q442" s="3"/>
      <c r="R442" s="3"/>
      <c r="S442" s="3"/>
      <c r="T442" s="3"/>
      <c r="U442" s="3"/>
      <c r="V442" s="3"/>
      <c r="W442" s="3"/>
      <c r="X442" s="3"/>
      <c r="Y442" s="3"/>
      <c r="Z442" s="3"/>
    </row>
    <row r="443" spans="1:26" ht="12.75" customHeight="1" x14ac:dyDescent="0.25">
      <c r="A443" s="3"/>
      <c r="B443" s="3"/>
      <c r="C443" s="3"/>
      <c r="D443" s="3"/>
      <c r="E443" s="200"/>
      <c r="F443" s="3"/>
      <c r="G443" s="3"/>
      <c r="H443" s="3"/>
      <c r="I443" s="3"/>
      <c r="J443" s="3"/>
      <c r="K443" s="3"/>
      <c r="L443" s="3"/>
      <c r="M443" s="3"/>
      <c r="N443" s="3"/>
      <c r="O443" s="3"/>
      <c r="P443" s="3"/>
      <c r="Q443" s="3"/>
      <c r="R443" s="3"/>
      <c r="S443" s="3"/>
      <c r="T443" s="3"/>
      <c r="U443" s="3"/>
      <c r="V443" s="3"/>
      <c r="W443" s="3"/>
      <c r="X443" s="3"/>
      <c r="Y443" s="3"/>
      <c r="Z443" s="3"/>
    </row>
    <row r="444" spans="1:26" ht="12.75" customHeight="1" x14ac:dyDescent="0.25">
      <c r="A444" s="3"/>
      <c r="B444" s="3"/>
      <c r="C444" s="3"/>
      <c r="D444" s="3"/>
      <c r="E444" s="200"/>
      <c r="F444" s="3"/>
      <c r="G444" s="3"/>
      <c r="H444" s="3"/>
      <c r="I444" s="3"/>
      <c r="J444" s="3"/>
      <c r="K444" s="3"/>
      <c r="L444" s="3"/>
      <c r="M444" s="3"/>
      <c r="N444" s="3"/>
      <c r="O444" s="3"/>
      <c r="P444" s="3"/>
      <c r="Q444" s="3"/>
      <c r="R444" s="3"/>
      <c r="S444" s="3"/>
      <c r="T444" s="3"/>
      <c r="U444" s="3"/>
      <c r="V444" s="3"/>
      <c r="W444" s="3"/>
      <c r="X444" s="3"/>
      <c r="Y444" s="3"/>
      <c r="Z444" s="3"/>
    </row>
    <row r="445" spans="1:26" ht="12.75" customHeight="1" x14ac:dyDescent="0.25">
      <c r="A445" s="3"/>
      <c r="B445" s="3"/>
      <c r="C445" s="3"/>
      <c r="D445" s="3"/>
      <c r="E445" s="200"/>
      <c r="F445" s="3"/>
      <c r="G445" s="3"/>
      <c r="H445" s="3"/>
      <c r="I445" s="3"/>
      <c r="J445" s="3"/>
      <c r="K445" s="3"/>
      <c r="L445" s="3"/>
      <c r="M445" s="3"/>
      <c r="N445" s="3"/>
      <c r="O445" s="3"/>
      <c r="P445" s="3"/>
      <c r="Q445" s="3"/>
      <c r="R445" s="3"/>
      <c r="S445" s="3"/>
      <c r="T445" s="3"/>
      <c r="U445" s="3"/>
      <c r="V445" s="3"/>
      <c r="W445" s="3"/>
      <c r="X445" s="3"/>
      <c r="Y445" s="3"/>
      <c r="Z445" s="3"/>
    </row>
    <row r="446" spans="1:26" ht="12.75" customHeight="1" x14ac:dyDescent="0.25">
      <c r="A446" s="3"/>
      <c r="B446" s="3"/>
      <c r="C446" s="3"/>
      <c r="D446" s="3"/>
      <c r="E446" s="200"/>
      <c r="F446" s="3"/>
      <c r="G446" s="3"/>
      <c r="H446" s="3"/>
      <c r="I446" s="3"/>
      <c r="J446" s="3"/>
      <c r="K446" s="3"/>
      <c r="L446" s="3"/>
      <c r="M446" s="3"/>
      <c r="N446" s="3"/>
      <c r="O446" s="3"/>
      <c r="P446" s="3"/>
      <c r="Q446" s="3"/>
      <c r="R446" s="3"/>
      <c r="S446" s="3"/>
      <c r="T446" s="3"/>
      <c r="U446" s="3"/>
      <c r="V446" s="3"/>
      <c r="W446" s="3"/>
      <c r="X446" s="3"/>
      <c r="Y446" s="3"/>
      <c r="Z446" s="3"/>
    </row>
    <row r="447" spans="1:26" ht="12.75" customHeight="1" x14ac:dyDescent="0.25">
      <c r="A447" s="3"/>
      <c r="B447" s="3"/>
      <c r="C447" s="3"/>
      <c r="D447" s="3"/>
      <c r="E447" s="200"/>
      <c r="F447" s="3"/>
      <c r="G447" s="3"/>
      <c r="H447" s="3"/>
      <c r="I447" s="3"/>
      <c r="J447" s="3"/>
      <c r="K447" s="3"/>
      <c r="L447" s="3"/>
      <c r="M447" s="3"/>
      <c r="N447" s="3"/>
      <c r="O447" s="3"/>
      <c r="P447" s="3"/>
      <c r="Q447" s="3"/>
      <c r="R447" s="3"/>
      <c r="S447" s="3"/>
      <c r="T447" s="3"/>
      <c r="U447" s="3"/>
      <c r="V447" s="3"/>
      <c r="W447" s="3"/>
      <c r="X447" s="3"/>
      <c r="Y447" s="3"/>
      <c r="Z447" s="3"/>
    </row>
    <row r="448" spans="1:26" ht="12.75" customHeight="1" x14ac:dyDescent="0.25">
      <c r="A448" s="3"/>
      <c r="B448" s="3"/>
      <c r="C448" s="3"/>
      <c r="D448" s="3"/>
      <c r="E448" s="200"/>
      <c r="F448" s="3"/>
      <c r="G448" s="3"/>
      <c r="H448" s="3"/>
      <c r="I448" s="3"/>
      <c r="J448" s="3"/>
      <c r="K448" s="3"/>
      <c r="L448" s="3"/>
      <c r="M448" s="3"/>
      <c r="N448" s="3"/>
      <c r="O448" s="3"/>
      <c r="P448" s="3"/>
      <c r="Q448" s="3"/>
      <c r="R448" s="3"/>
      <c r="S448" s="3"/>
      <c r="T448" s="3"/>
      <c r="U448" s="3"/>
      <c r="V448" s="3"/>
      <c r="W448" s="3"/>
      <c r="X448" s="3"/>
      <c r="Y448" s="3"/>
      <c r="Z448" s="3"/>
    </row>
    <row r="449" spans="1:26" ht="12.75" customHeight="1" x14ac:dyDescent="0.25">
      <c r="A449" s="3"/>
      <c r="B449" s="3"/>
      <c r="C449" s="3"/>
      <c r="D449" s="3"/>
      <c r="E449" s="200"/>
      <c r="F449" s="3"/>
      <c r="G449" s="3"/>
      <c r="H449" s="3"/>
      <c r="I449" s="3"/>
      <c r="J449" s="3"/>
      <c r="K449" s="3"/>
      <c r="L449" s="3"/>
      <c r="M449" s="3"/>
      <c r="N449" s="3"/>
      <c r="O449" s="3"/>
      <c r="P449" s="3"/>
      <c r="Q449" s="3"/>
      <c r="R449" s="3"/>
      <c r="S449" s="3"/>
      <c r="T449" s="3"/>
      <c r="U449" s="3"/>
      <c r="V449" s="3"/>
      <c r="W449" s="3"/>
      <c r="X449" s="3"/>
      <c r="Y449" s="3"/>
      <c r="Z449" s="3"/>
    </row>
    <row r="450" spans="1:26" ht="12.75" customHeight="1" x14ac:dyDescent="0.25">
      <c r="A450" s="3"/>
      <c r="B450" s="3"/>
      <c r="C450" s="3"/>
      <c r="D450" s="3"/>
      <c r="E450" s="200"/>
      <c r="F450" s="3"/>
      <c r="G450" s="3"/>
      <c r="H450" s="3"/>
      <c r="I450" s="3"/>
      <c r="J450" s="3"/>
      <c r="K450" s="3"/>
      <c r="L450" s="3"/>
      <c r="M450" s="3"/>
      <c r="N450" s="3"/>
      <c r="O450" s="3"/>
      <c r="P450" s="3"/>
      <c r="Q450" s="3"/>
      <c r="R450" s="3"/>
      <c r="S450" s="3"/>
      <c r="T450" s="3"/>
      <c r="U450" s="3"/>
      <c r="V450" s="3"/>
      <c r="W450" s="3"/>
      <c r="X450" s="3"/>
      <c r="Y450" s="3"/>
      <c r="Z450" s="3"/>
    </row>
    <row r="451" spans="1:26" ht="12.75" customHeight="1" x14ac:dyDescent="0.25">
      <c r="A451" s="3"/>
      <c r="B451" s="3"/>
      <c r="C451" s="3"/>
      <c r="D451" s="3"/>
      <c r="E451" s="200"/>
      <c r="F451" s="3"/>
      <c r="G451" s="3"/>
      <c r="H451" s="3"/>
      <c r="I451" s="3"/>
      <c r="J451" s="3"/>
      <c r="K451" s="3"/>
      <c r="L451" s="3"/>
      <c r="M451" s="3"/>
      <c r="N451" s="3"/>
      <c r="O451" s="3"/>
      <c r="P451" s="3"/>
      <c r="Q451" s="3"/>
      <c r="R451" s="3"/>
      <c r="S451" s="3"/>
      <c r="T451" s="3"/>
      <c r="U451" s="3"/>
      <c r="V451" s="3"/>
      <c r="W451" s="3"/>
      <c r="X451" s="3"/>
      <c r="Y451" s="3"/>
      <c r="Z451" s="3"/>
    </row>
    <row r="452" spans="1:26" ht="12.75" customHeight="1" x14ac:dyDescent="0.25">
      <c r="A452" s="3"/>
      <c r="B452" s="3"/>
      <c r="C452" s="3"/>
      <c r="D452" s="3"/>
      <c r="E452" s="200"/>
      <c r="F452" s="3"/>
      <c r="G452" s="3"/>
      <c r="H452" s="3"/>
      <c r="I452" s="3"/>
      <c r="J452" s="3"/>
      <c r="K452" s="3"/>
      <c r="L452" s="3"/>
      <c r="M452" s="3"/>
      <c r="N452" s="3"/>
      <c r="O452" s="3"/>
      <c r="P452" s="3"/>
      <c r="Q452" s="3"/>
      <c r="R452" s="3"/>
      <c r="S452" s="3"/>
      <c r="T452" s="3"/>
      <c r="U452" s="3"/>
      <c r="V452" s="3"/>
      <c r="W452" s="3"/>
      <c r="X452" s="3"/>
      <c r="Y452" s="3"/>
      <c r="Z452" s="3"/>
    </row>
    <row r="453" spans="1:26" ht="12.75" customHeight="1" x14ac:dyDescent="0.25">
      <c r="A453" s="3"/>
      <c r="B453" s="3"/>
      <c r="C453" s="3"/>
      <c r="D453" s="3"/>
      <c r="E453" s="200"/>
      <c r="F453" s="3"/>
      <c r="G453" s="3"/>
      <c r="H453" s="3"/>
      <c r="I453" s="3"/>
      <c r="J453" s="3"/>
      <c r="K453" s="3"/>
      <c r="L453" s="3"/>
      <c r="M453" s="3"/>
      <c r="N453" s="3"/>
      <c r="O453" s="3"/>
      <c r="P453" s="3"/>
      <c r="Q453" s="3"/>
      <c r="R453" s="3"/>
      <c r="S453" s="3"/>
      <c r="T453" s="3"/>
      <c r="U453" s="3"/>
      <c r="V453" s="3"/>
      <c r="W453" s="3"/>
      <c r="X453" s="3"/>
      <c r="Y453" s="3"/>
      <c r="Z453" s="3"/>
    </row>
    <row r="454" spans="1:26" ht="12.75" customHeight="1" x14ac:dyDescent="0.25">
      <c r="A454" s="3"/>
      <c r="B454" s="3"/>
      <c r="C454" s="3"/>
      <c r="D454" s="3"/>
      <c r="E454" s="200"/>
      <c r="F454" s="3"/>
      <c r="G454" s="3"/>
      <c r="H454" s="3"/>
      <c r="I454" s="3"/>
      <c r="J454" s="3"/>
      <c r="K454" s="3"/>
      <c r="L454" s="3"/>
      <c r="M454" s="3"/>
      <c r="N454" s="3"/>
      <c r="O454" s="3"/>
      <c r="P454" s="3"/>
      <c r="Q454" s="3"/>
      <c r="R454" s="3"/>
      <c r="S454" s="3"/>
      <c r="T454" s="3"/>
      <c r="U454" s="3"/>
      <c r="V454" s="3"/>
      <c r="W454" s="3"/>
      <c r="X454" s="3"/>
      <c r="Y454" s="3"/>
      <c r="Z454" s="3"/>
    </row>
    <row r="455" spans="1:26" ht="12.75" customHeight="1" x14ac:dyDescent="0.25">
      <c r="A455" s="3"/>
      <c r="B455" s="3"/>
      <c r="C455" s="3"/>
      <c r="D455" s="3"/>
      <c r="E455" s="200"/>
      <c r="F455" s="3"/>
      <c r="G455" s="3"/>
      <c r="H455" s="3"/>
      <c r="I455" s="3"/>
      <c r="J455" s="3"/>
      <c r="K455" s="3"/>
      <c r="L455" s="3"/>
      <c r="M455" s="3"/>
      <c r="N455" s="3"/>
      <c r="O455" s="3"/>
      <c r="P455" s="3"/>
      <c r="Q455" s="3"/>
      <c r="R455" s="3"/>
      <c r="S455" s="3"/>
      <c r="T455" s="3"/>
      <c r="U455" s="3"/>
      <c r="V455" s="3"/>
      <c r="W455" s="3"/>
      <c r="X455" s="3"/>
      <c r="Y455" s="3"/>
      <c r="Z455" s="3"/>
    </row>
    <row r="456" spans="1:26" ht="12.75" customHeight="1" x14ac:dyDescent="0.25">
      <c r="A456" s="3"/>
      <c r="B456" s="3"/>
      <c r="C456" s="3"/>
      <c r="D456" s="3"/>
      <c r="E456" s="200"/>
      <c r="F456" s="3"/>
      <c r="G456" s="3"/>
      <c r="H456" s="3"/>
      <c r="I456" s="3"/>
      <c r="J456" s="3"/>
      <c r="K456" s="3"/>
      <c r="L456" s="3"/>
      <c r="M456" s="3"/>
      <c r="N456" s="3"/>
      <c r="O456" s="3"/>
      <c r="P456" s="3"/>
      <c r="Q456" s="3"/>
      <c r="R456" s="3"/>
      <c r="S456" s="3"/>
      <c r="T456" s="3"/>
      <c r="U456" s="3"/>
      <c r="V456" s="3"/>
      <c r="W456" s="3"/>
      <c r="X456" s="3"/>
      <c r="Y456" s="3"/>
      <c r="Z456" s="3"/>
    </row>
    <row r="457" spans="1:26" ht="12.75" customHeight="1" x14ac:dyDescent="0.25">
      <c r="A457" s="3"/>
      <c r="B457" s="3"/>
      <c r="C457" s="3"/>
      <c r="D457" s="3"/>
      <c r="E457" s="200"/>
      <c r="F457" s="3"/>
      <c r="G457" s="3"/>
      <c r="H457" s="3"/>
      <c r="I457" s="3"/>
      <c r="J457" s="3"/>
      <c r="K457" s="3"/>
      <c r="L457" s="3"/>
      <c r="M457" s="3"/>
      <c r="N457" s="3"/>
      <c r="O457" s="3"/>
      <c r="P457" s="3"/>
      <c r="Q457" s="3"/>
      <c r="R457" s="3"/>
      <c r="S457" s="3"/>
      <c r="T457" s="3"/>
      <c r="U457" s="3"/>
      <c r="V457" s="3"/>
      <c r="W457" s="3"/>
      <c r="X457" s="3"/>
      <c r="Y457" s="3"/>
      <c r="Z457" s="3"/>
    </row>
    <row r="458" spans="1:26" ht="12.75" customHeight="1" x14ac:dyDescent="0.25">
      <c r="A458" s="3"/>
      <c r="B458" s="3"/>
      <c r="C458" s="3"/>
      <c r="D458" s="3"/>
      <c r="E458" s="200"/>
      <c r="F458" s="3"/>
      <c r="G458" s="3"/>
      <c r="H458" s="3"/>
      <c r="I458" s="3"/>
      <c r="J458" s="3"/>
      <c r="K458" s="3"/>
      <c r="L458" s="3"/>
      <c r="M458" s="3"/>
      <c r="N458" s="3"/>
      <c r="O458" s="3"/>
      <c r="P458" s="3"/>
      <c r="Q458" s="3"/>
      <c r="R458" s="3"/>
      <c r="S458" s="3"/>
      <c r="T458" s="3"/>
      <c r="U458" s="3"/>
      <c r="V458" s="3"/>
      <c r="W458" s="3"/>
      <c r="X458" s="3"/>
      <c r="Y458" s="3"/>
      <c r="Z458" s="3"/>
    </row>
    <row r="459" spans="1:26" ht="12.75" customHeight="1" x14ac:dyDescent="0.25">
      <c r="A459" s="3"/>
      <c r="B459" s="3"/>
      <c r="C459" s="3"/>
      <c r="D459" s="3"/>
      <c r="E459" s="200"/>
      <c r="F459" s="3"/>
      <c r="G459" s="3"/>
      <c r="H459" s="3"/>
      <c r="I459" s="3"/>
      <c r="J459" s="3"/>
      <c r="K459" s="3"/>
      <c r="L459" s="3"/>
      <c r="M459" s="3"/>
      <c r="N459" s="3"/>
      <c r="O459" s="3"/>
      <c r="P459" s="3"/>
      <c r="Q459" s="3"/>
      <c r="R459" s="3"/>
      <c r="S459" s="3"/>
      <c r="T459" s="3"/>
      <c r="U459" s="3"/>
      <c r="V459" s="3"/>
      <c r="W459" s="3"/>
      <c r="X459" s="3"/>
      <c r="Y459" s="3"/>
      <c r="Z459" s="3"/>
    </row>
    <row r="460" spans="1:26" ht="12.75" customHeight="1" x14ac:dyDescent="0.25">
      <c r="A460" s="3"/>
      <c r="B460" s="3"/>
      <c r="C460" s="3"/>
      <c r="D460" s="3"/>
      <c r="E460" s="200"/>
      <c r="F460" s="3"/>
      <c r="G460" s="3"/>
      <c r="H460" s="3"/>
      <c r="I460" s="3"/>
      <c r="J460" s="3"/>
      <c r="K460" s="3"/>
      <c r="L460" s="3"/>
      <c r="M460" s="3"/>
      <c r="N460" s="3"/>
      <c r="O460" s="3"/>
      <c r="P460" s="3"/>
      <c r="Q460" s="3"/>
      <c r="R460" s="3"/>
      <c r="S460" s="3"/>
      <c r="T460" s="3"/>
      <c r="U460" s="3"/>
      <c r="V460" s="3"/>
      <c r="W460" s="3"/>
      <c r="X460" s="3"/>
      <c r="Y460" s="3"/>
      <c r="Z460" s="3"/>
    </row>
    <row r="461" spans="1:26" ht="12.75" customHeight="1" x14ac:dyDescent="0.25">
      <c r="A461" s="3"/>
      <c r="B461" s="3"/>
      <c r="C461" s="3"/>
      <c r="D461" s="3"/>
      <c r="E461" s="200"/>
      <c r="F461" s="3"/>
      <c r="G461" s="3"/>
      <c r="H461" s="3"/>
      <c r="I461" s="3"/>
      <c r="J461" s="3"/>
      <c r="K461" s="3"/>
      <c r="L461" s="3"/>
      <c r="M461" s="3"/>
      <c r="N461" s="3"/>
      <c r="O461" s="3"/>
      <c r="P461" s="3"/>
      <c r="Q461" s="3"/>
      <c r="R461" s="3"/>
      <c r="S461" s="3"/>
      <c r="T461" s="3"/>
      <c r="U461" s="3"/>
      <c r="V461" s="3"/>
      <c r="W461" s="3"/>
      <c r="X461" s="3"/>
      <c r="Y461" s="3"/>
      <c r="Z461" s="3"/>
    </row>
    <row r="462" spans="1:26" ht="12.75" customHeight="1" x14ac:dyDescent="0.25">
      <c r="A462" s="3"/>
      <c r="B462" s="3"/>
      <c r="C462" s="3"/>
      <c r="D462" s="3"/>
      <c r="E462" s="200"/>
      <c r="F462" s="3"/>
      <c r="G462" s="3"/>
      <c r="H462" s="3"/>
      <c r="I462" s="3"/>
      <c r="J462" s="3"/>
      <c r="K462" s="3"/>
      <c r="L462" s="3"/>
      <c r="M462" s="3"/>
      <c r="N462" s="3"/>
      <c r="O462" s="3"/>
      <c r="P462" s="3"/>
      <c r="Q462" s="3"/>
      <c r="R462" s="3"/>
      <c r="S462" s="3"/>
      <c r="T462" s="3"/>
      <c r="U462" s="3"/>
      <c r="V462" s="3"/>
      <c r="W462" s="3"/>
      <c r="X462" s="3"/>
      <c r="Y462" s="3"/>
      <c r="Z462" s="3"/>
    </row>
    <row r="463" spans="1:26" ht="12.75" customHeight="1" x14ac:dyDescent="0.25">
      <c r="A463" s="3"/>
      <c r="B463" s="3"/>
      <c r="C463" s="3"/>
      <c r="D463" s="3"/>
      <c r="E463" s="200"/>
      <c r="F463" s="3"/>
      <c r="G463" s="3"/>
      <c r="H463" s="3"/>
      <c r="I463" s="3"/>
      <c r="J463" s="3"/>
      <c r="K463" s="3"/>
      <c r="L463" s="3"/>
      <c r="M463" s="3"/>
      <c r="N463" s="3"/>
      <c r="O463" s="3"/>
      <c r="P463" s="3"/>
      <c r="Q463" s="3"/>
      <c r="R463" s="3"/>
      <c r="S463" s="3"/>
      <c r="T463" s="3"/>
      <c r="U463" s="3"/>
      <c r="V463" s="3"/>
      <c r="W463" s="3"/>
      <c r="X463" s="3"/>
      <c r="Y463" s="3"/>
      <c r="Z463" s="3"/>
    </row>
    <row r="464" spans="1:26" ht="12.75" customHeight="1" x14ac:dyDescent="0.25">
      <c r="A464" s="3"/>
      <c r="B464" s="3"/>
      <c r="C464" s="3"/>
      <c r="D464" s="3"/>
      <c r="E464" s="200"/>
      <c r="F464" s="3"/>
      <c r="G464" s="3"/>
      <c r="H464" s="3"/>
      <c r="I464" s="3"/>
      <c r="J464" s="3"/>
      <c r="K464" s="3"/>
      <c r="L464" s="3"/>
      <c r="M464" s="3"/>
      <c r="N464" s="3"/>
      <c r="O464" s="3"/>
      <c r="P464" s="3"/>
      <c r="Q464" s="3"/>
      <c r="R464" s="3"/>
      <c r="S464" s="3"/>
      <c r="T464" s="3"/>
      <c r="U464" s="3"/>
      <c r="V464" s="3"/>
      <c r="W464" s="3"/>
      <c r="X464" s="3"/>
      <c r="Y464" s="3"/>
      <c r="Z464" s="3"/>
    </row>
    <row r="465" spans="1:26" ht="12.75" customHeight="1" x14ac:dyDescent="0.25">
      <c r="A465" s="3"/>
      <c r="B465" s="3"/>
      <c r="C465" s="3"/>
      <c r="D465" s="3"/>
      <c r="E465" s="200"/>
      <c r="F465" s="3"/>
      <c r="G465" s="3"/>
      <c r="H465" s="3"/>
      <c r="I465" s="3"/>
      <c r="J465" s="3"/>
      <c r="K465" s="3"/>
      <c r="L465" s="3"/>
      <c r="M465" s="3"/>
      <c r="N465" s="3"/>
      <c r="O465" s="3"/>
      <c r="P465" s="3"/>
      <c r="Q465" s="3"/>
      <c r="R465" s="3"/>
      <c r="S465" s="3"/>
      <c r="T465" s="3"/>
      <c r="U465" s="3"/>
      <c r="V465" s="3"/>
      <c r="W465" s="3"/>
      <c r="X465" s="3"/>
      <c r="Y465" s="3"/>
      <c r="Z465" s="3"/>
    </row>
    <row r="466" spans="1:26" ht="12.75" customHeight="1" x14ac:dyDescent="0.25">
      <c r="A466" s="3"/>
      <c r="B466" s="3"/>
      <c r="C466" s="3"/>
      <c r="D466" s="3"/>
      <c r="E466" s="200"/>
      <c r="F466" s="3"/>
      <c r="G466" s="3"/>
      <c r="H466" s="3"/>
      <c r="I466" s="3"/>
      <c r="J466" s="3"/>
      <c r="K466" s="3"/>
      <c r="L466" s="3"/>
      <c r="M466" s="3"/>
      <c r="N466" s="3"/>
      <c r="O466" s="3"/>
      <c r="P466" s="3"/>
      <c r="Q466" s="3"/>
      <c r="R466" s="3"/>
      <c r="S466" s="3"/>
      <c r="T466" s="3"/>
      <c r="U466" s="3"/>
      <c r="V466" s="3"/>
      <c r="W466" s="3"/>
      <c r="X466" s="3"/>
      <c r="Y466" s="3"/>
      <c r="Z466" s="3"/>
    </row>
    <row r="467" spans="1:26" ht="12.75" customHeight="1" x14ac:dyDescent="0.25">
      <c r="A467" s="3"/>
      <c r="B467" s="3"/>
      <c r="C467" s="3"/>
      <c r="D467" s="3"/>
      <c r="E467" s="200"/>
      <c r="F467" s="3"/>
      <c r="G467" s="3"/>
      <c r="H467" s="3"/>
      <c r="I467" s="3"/>
      <c r="J467" s="3"/>
      <c r="K467" s="3"/>
      <c r="L467" s="3"/>
      <c r="M467" s="3"/>
      <c r="N467" s="3"/>
      <c r="O467" s="3"/>
      <c r="P467" s="3"/>
      <c r="Q467" s="3"/>
      <c r="R467" s="3"/>
      <c r="S467" s="3"/>
      <c r="T467" s="3"/>
      <c r="U467" s="3"/>
      <c r="V467" s="3"/>
      <c r="W467" s="3"/>
      <c r="X467" s="3"/>
      <c r="Y467" s="3"/>
      <c r="Z467" s="3"/>
    </row>
    <row r="468" spans="1:26" ht="12.75" customHeight="1" x14ac:dyDescent="0.25">
      <c r="A468" s="3"/>
      <c r="B468" s="3"/>
      <c r="C468" s="3"/>
      <c r="D468" s="3"/>
      <c r="E468" s="200"/>
      <c r="F468" s="3"/>
      <c r="G468" s="3"/>
      <c r="H468" s="3"/>
      <c r="I468" s="3"/>
      <c r="J468" s="3"/>
      <c r="K468" s="3"/>
      <c r="L468" s="3"/>
      <c r="M468" s="3"/>
      <c r="N468" s="3"/>
      <c r="O468" s="3"/>
      <c r="P468" s="3"/>
      <c r="Q468" s="3"/>
      <c r="R468" s="3"/>
      <c r="S468" s="3"/>
      <c r="T468" s="3"/>
      <c r="U468" s="3"/>
      <c r="V468" s="3"/>
      <c r="W468" s="3"/>
      <c r="X468" s="3"/>
      <c r="Y468" s="3"/>
      <c r="Z468" s="3"/>
    </row>
    <row r="469" spans="1:26" ht="12.75" customHeight="1" x14ac:dyDescent="0.25">
      <c r="A469" s="3"/>
      <c r="B469" s="3"/>
      <c r="C469" s="3"/>
      <c r="D469" s="3"/>
      <c r="E469" s="200"/>
      <c r="F469" s="3"/>
      <c r="G469" s="3"/>
      <c r="H469" s="3"/>
      <c r="I469" s="3"/>
      <c r="J469" s="3"/>
      <c r="K469" s="3"/>
      <c r="L469" s="3"/>
      <c r="M469" s="3"/>
      <c r="N469" s="3"/>
      <c r="O469" s="3"/>
      <c r="P469" s="3"/>
      <c r="Q469" s="3"/>
      <c r="R469" s="3"/>
      <c r="S469" s="3"/>
      <c r="T469" s="3"/>
      <c r="U469" s="3"/>
      <c r="V469" s="3"/>
      <c r="W469" s="3"/>
      <c r="X469" s="3"/>
      <c r="Y469" s="3"/>
      <c r="Z469" s="3"/>
    </row>
    <row r="470" spans="1:26" ht="12.75" customHeight="1" x14ac:dyDescent="0.25">
      <c r="A470" s="3"/>
      <c r="B470" s="3"/>
      <c r="C470" s="3"/>
      <c r="D470" s="3"/>
      <c r="E470" s="200"/>
      <c r="F470" s="3"/>
      <c r="G470" s="3"/>
      <c r="H470" s="3"/>
      <c r="I470" s="3"/>
      <c r="J470" s="3"/>
      <c r="K470" s="3"/>
      <c r="L470" s="3"/>
      <c r="M470" s="3"/>
      <c r="N470" s="3"/>
      <c r="O470" s="3"/>
      <c r="P470" s="3"/>
      <c r="Q470" s="3"/>
      <c r="R470" s="3"/>
      <c r="S470" s="3"/>
      <c r="T470" s="3"/>
      <c r="U470" s="3"/>
      <c r="V470" s="3"/>
      <c r="W470" s="3"/>
      <c r="X470" s="3"/>
      <c r="Y470" s="3"/>
      <c r="Z470" s="3"/>
    </row>
    <row r="471" spans="1:26" ht="12.75" customHeight="1" x14ac:dyDescent="0.25">
      <c r="A471" s="3"/>
      <c r="B471" s="3"/>
      <c r="C471" s="3"/>
      <c r="D471" s="3"/>
      <c r="E471" s="200"/>
      <c r="F471" s="3"/>
      <c r="G471" s="3"/>
      <c r="H471" s="3"/>
      <c r="I471" s="3"/>
      <c r="J471" s="3"/>
      <c r="K471" s="3"/>
      <c r="L471" s="3"/>
      <c r="M471" s="3"/>
      <c r="N471" s="3"/>
      <c r="O471" s="3"/>
      <c r="P471" s="3"/>
      <c r="Q471" s="3"/>
      <c r="R471" s="3"/>
      <c r="S471" s="3"/>
      <c r="T471" s="3"/>
      <c r="U471" s="3"/>
      <c r="V471" s="3"/>
      <c r="W471" s="3"/>
      <c r="X471" s="3"/>
      <c r="Y471" s="3"/>
      <c r="Z471" s="3"/>
    </row>
    <row r="472" spans="1:26" ht="12.75" customHeight="1" x14ac:dyDescent="0.25">
      <c r="A472" s="3"/>
      <c r="B472" s="3"/>
      <c r="C472" s="3"/>
      <c r="D472" s="3"/>
      <c r="E472" s="200"/>
      <c r="F472" s="3"/>
      <c r="G472" s="3"/>
      <c r="H472" s="3"/>
      <c r="I472" s="3"/>
      <c r="J472" s="3"/>
      <c r="K472" s="3"/>
      <c r="L472" s="3"/>
      <c r="M472" s="3"/>
      <c r="N472" s="3"/>
      <c r="O472" s="3"/>
      <c r="P472" s="3"/>
      <c r="Q472" s="3"/>
      <c r="R472" s="3"/>
      <c r="S472" s="3"/>
      <c r="T472" s="3"/>
      <c r="U472" s="3"/>
      <c r="V472" s="3"/>
      <c r="W472" s="3"/>
      <c r="X472" s="3"/>
      <c r="Y472" s="3"/>
      <c r="Z472" s="3"/>
    </row>
    <row r="473" spans="1:26" ht="12.75" customHeight="1" x14ac:dyDescent="0.25">
      <c r="A473" s="3"/>
      <c r="B473" s="3"/>
      <c r="C473" s="3"/>
      <c r="D473" s="3"/>
      <c r="E473" s="200"/>
      <c r="F473" s="3"/>
      <c r="G473" s="3"/>
      <c r="H473" s="3"/>
      <c r="I473" s="3"/>
      <c r="J473" s="3"/>
      <c r="K473" s="3"/>
      <c r="L473" s="3"/>
      <c r="M473" s="3"/>
      <c r="N473" s="3"/>
      <c r="O473" s="3"/>
      <c r="P473" s="3"/>
      <c r="Q473" s="3"/>
      <c r="R473" s="3"/>
      <c r="S473" s="3"/>
      <c r="T473" s="3"/>
      <c r="U473" s="3"/>
      <c r="V473" s="3"/>
      <c r="W473" s="3"/>
      <c r="X473" s="3"/>
      <c r="Y473" s="3"/>
      <c r="Z473" s="3"/>
    </row>
    <row r="474" spans="1:26" ht="12.75" customHeight="1" x14ac:dyDescent="0.25">
      <c r="A474" s="3"/>
      <c r="B474" s="3"/>
      <c r="C474" s="3"/>
      <c r="D474" s="3"/>
      <c r="E474" s="200"/>
      <c r="F474" s="3"/>
      <c r="G474" s="3"/>
      <c r="H474" s="3"/>
      <c r="I474" s="3"/>
      <c r="J474" s="3"/>
      <c r="K474" s="3"/>
      <c r="L474" s="3"/>
      <c r="M474" s="3"/>
      <c r="N474" s="3"/>
      <c r="O474" s="3"/>
      <c r="P474" s="3"/>
      <c r="Q474" s="3"/>
      <c r="R474" s="3"/>
      <c r="S474" s="3"/>
      <c r="T474" s="3"/>
      <c r="U474" s="3"/>
      <c r="V474" s="3"/>
      <c r="W474" s="3"/>
      <c r="X474" s="3"/>
      <c r="Y474" s="3"/>
      <c r="Z474" s="3"/>
    </row>
    <row r="475" spans="1:26" ht="12.75" customHeight="1" x14ac:dyDescent="0.25">
      <c r="A475" s="3"/>
      <c r="B475" s="3"/>
      <c r="C475" s="3"/>
      <c r="D475" s="3"/>
      <c r="E475" s="200"/>
      <c r="F475" s="3"/>
      <c r="G475" s="3"/>
      <c r="H475" s="3"/>
      <c r="I475" s="3"/>
      <c r="J475" s="3"/>
      <c r="K475" s="3"/>
      <c r="L475" s="3"/>
      <c r="M475" s="3"/>
      <c r="N475" s="3"/>
      <c r="O475" s="3"/>
      <c r="P475" s="3"/>
      <c r="Q475" s="3"/>
      <c r="R475" s="3"/>
      <c r="S475" s="3"/>
      <c r="T475" s="3"/>
      <c r="U475" s="3"/>
      <c r="V475" s="3"/>
      <c r="W475" s="3"/>
      <c r="X475" s="3"/>
      <c r="Y475" s="3"/>
      <c r="Z475" s="3"/>
    </row>
    <row r="476" spans="1:26" ht="12.75" customHeight="1" x14ac:dyDescent="0.25">
      <c r="A476" s="3"/>
      <c r="B476" s="3"/>
      <c r="C476" s="3"/>
      <c r="D476" s="3"/>
      <c r="E476" s="200"/>
      <c r="F476" s="3"/>
      <c r="G476" s="3"/>
      <c r="H476" s="3"/>
      <c r="I476" s="3"/>
      <c r="J476" s="3"/>
      <c r="K476" s="3"/>
      <c r="L476" s="3"/>
      <c r="M476" s="3"/>
      <c r="N476" s="3"/>
      <c r="O476" s="3"/>
      <c r="P476" s="3"/>
      <c r="Q476" s="3"/>
      <c r="R476" s="3"/>
      <c r="S476" s="3"/>
      <c r="T476" s="3"/>
      <c r="U476" s="3"/>
      <c r="V476" s="3"/>
      <c r="W476" s="3"/>
      <c r="X476" s="3"/>
      <c r="Y476" s="3"/>
      <c r="Z476" s="3"/>
    </row>
    <row r="477" spans="1:26" ht="12.75" customHeight="1" x14ac:dyDescent="0.25">
      <c r="A477" s="3"/>
      <c r="B477" s="3"/>
      <c r="C477" s="3"/>
      <c r="D477" s="3"/>
      <c r="E477" s="200"/>
      <c r="F477" s="3"/>
      <c r="G477" s="3"/>
      <c r="H477" s="3"/>
      <c r="I477" s="3"/>
      <c r="J477" s="3"/>
      <c r="K477" s="3"/>
      <c r="L477" s="3"/>
      <c r="M477" s="3"/>
      <c r="N477" s="3"/>
      <c r="O477" s="3"/>
      <c r="P477" s="3"/>
      <c r="Q477" s="3"/>
      <c r="R477" s="3"/>
      <c r="S477" s="3"/>
      <c r="T477" s="3"/>
      <c r="U477" s="3"/>
      <c r="V477" s="3"/>
      <c r="W477" s="3"/>
      <c r="X477" s="3"/>
      <c r="Y477" s="3"/>
      <c r="Z477" s="3"/>
    </row>
    <row r="478" spans="1:26" ht="12.75" customHeight="1" x14ac:dyDescent="0.25">
      <c r="A478" s="3"/>
      <c r="B478" s="3"/>
      <c r="C478" s="3"/>
      <c r="D478" s="3"/>
      <c r="E478" s="200"/>
      <c r="F478" s="3"/>
      <c r="G478" s="3"/>
      <c r="H478" s="3"/>
      <c r="I478" s="3"/>
      <c r="J478" s="3"/>
      <c r="K478" s="3"/>
      <c r="L478" s="3"/>
      <c r="M478" s="3"/>
      <c r="N478" s="3"/>
      <c r="O478" s="3"/>
      <c r="P478" s="3"/>
      <c r="Q478" s="3"/>
      <c r="R478" s="3"/>
      <c r="S478" s="3"/>
      <c r="T478" s="3"/>
      <c r="U478" s="3"/>
      <c r="V478" s="3"/>
      <c r="W478" s="3"/>
      <c r="X478" s="3"/>
      <c r="Y478" s="3"/>
      <c r="Z478" s="3"/>
    </row>
    <row r="479" spans="1:26" ht="12.75" customHeight="1" x14ac:dyDescent="0.25">
      <c r="A479" s="3"/>
      <c r="B479" s="3"/>
      <c r="C479" s="3"/>
      <c r="D479" s="3"/>
      <c r="E479" s="200"/>
      <c r="F479" s="3"/>
      <c r="G479" s="3"/>
      <c r="H479" s="3"/>
      <c r="I479" s="3"/>
      <c r="J479" s="3"/>
      <c r="K479" s="3"/>
      <c r="L479" s="3"/>
      <c r="M479" s="3"/>
      <c r="N479" s="3"/>
      <c r="O479" s="3"/>
      <c r="P479" s="3"/>
      <c r="Q479" s="3"/>
      <c r="R479" s="3"/>
      <c r="S479" s="3"/>
      <c r="T479" s="3"/>
      <c r="U479" s="3"/>
      <c r="V479" s="3"/>
      <c r="W479" s="3"/>
      <c r="X479" s="3"/>
      <c r="Y479" s="3"/>
      <c r="Z479" s="3"/>
    </row>
    <row r="480" spans="1:26" ht="12.75" customHeight="1" x14ac:dyDescent="0.25">
      <c r="A480" s="3"/>
      <c r="B480" s="3"/>
      <c r="C480" s="3"/>
      <c r="D480" s="3"/>
      <c r="E480" s="200"/>
      <c r="F480" s="3"/>
      <c r="G480" s="3"/>
      <c r="H480" s="3"/>
      <c r="I480" s="3"/>
      <c r="J480" s="3"/>
      <c r="K480" s="3"/>
      <c r="L480" s="3"/>
      <c r="M480" s="3"/>
      <c r="N480" s="3"/>
      <c r="O480" s="3"/>
      <c r="P480" s="3"/>
      <c r="Q480" s="3"/>
      <c r="R480" s="3"/>
      <c r="S480" s="3"/>
      <c r="T480" s="3"/>
      <c r="U480" s="3"/>
      <c r="V480" s="3"/>
      <c r="W480" s="3"/>
      <c r="X480" s="3"/>
      <c r="Y480" s="3"/>
      <c r="Z480" s="3"/>
    </row>
    <row r="481" spans="1:26" ht="12.75" customHeight="1" x14ac:dyDescent="0.25">
      <c r="A481" s="3"/>
      <c r="B481" s="3"/>
      <c r="C481" s="3"/>
      <c r="D481" s="3"/>
      <c r="E481" s="200"/>
      <c r="F481" s="3"/>
      <c r="G481" s="3"/>
      <c r="H481" s="3"/>
      <c r="I481" s="3"/>
      <c r="J481" s="3"/>
      <c r="K481" s="3"/>
      <c r="L481" s="3"/>
      <c r="M481" s="3"/>
      <c r="N481" s="3"/>
      <c r="O481" s="3"/>
      <c r="P481" s="3"/>
      <c r="Q481" s="3"/>
      <c r="R481" s="3"/>
      <c r="S481" s="3"/>
      <c r="T481" s="3"/>
      <c r="U481" s="3"/>
      <c r="V481" s="3"/>
      <c r="W481" s="3"/>
      <c r="X481" s="3"/>
      <c r="Y481" s="3"/>
      <c r="Z481" s="3"/>
    </row>
    <row r="482" spans="1:26" ht="12.75" customHeight="1" x14ac:dyDescent="0.25">
      <c r="A482" s="3"/>
      <c r="B482" s="3"/>
      <c r="C482" s="3"/>
      <c r="D482" s="3"/>
      <c r="E482" s="200"/>
      <c r="F482" s="3"/>
      <c r="G482" s="3"/>
      <c r="H482" s="3"/>
      <c r="I482" s="3"/>
      <c r="J482" s="3"/>
      <c r="K482" s="3"/>
      <c r="L482" s="3"/>
      <c r="M482" s="3"/>
      <c r="N482" s="3"/>
      <c r="O482" s="3"/>
      <c r="P482" s="3"/>
      <c r="Q482" s="3"/>
      <c r="R482" s="3"/>
      <c r="S482" s="3"/>
      <c r="T482" s="3"/>
      <c r="U482" s="3"/>
      <c r="V482" s="3"/>
      <c r="W482" s="3"/>
      <c r="X482" s="3"/>
      <c r="Y482" s="3"/>
      <c r="Z482" s="3"/>
    </row>
    <row r="483" spans="1:26" ht="12.75" customHeight="1" x14ac:dyDescent="0.25">
      <c r="A483" s="3"/>
      <c r="B483" s="3"/>
      <c r="C483" s="3"/>
      <c r="D483" s="3"/>
      <c r="E483" s="200"/>
      <c r="F483" s="3"/>
      <c r="G483" s="3"/>
      <c r="H483" s="3"/>
      <c r="I483" s="3"/>
      <c r="J483" s="3"/>
      <c r="K483" s="3"/>
      <c r="L483" s="3"/>
      <c r="M483" s="3"/>
      <c r="N483" s="3"/>
      <c r="O483" s="3"/>
      <c r="P483" s="3"/>
      <c r="Q483" s="3"/>
      <c r="R483" s="3"/>
      <c r="S483" s="3"/>
      <c r="T483" s="3"/>
      <c r="U483" s="3"/>
      <c r="V483" s="3"/>
      <c r="W483" s="3"/>
      <c r="X483" s="3"/>
      <c r="Y483" s="3"/>
      <c r="Z483" s="3"/>
    </row>
    <row r="484" spans="1:26" ht="12.75" customHeight="1" x14ac:dyDescent="0.25">
      <c r="A484" s="3"/>
      <c r="B484" s="3"/>
      <c r="C484" s="3"/>
      <c r="D484" s="3"/>
      <c r="E484" s="200"/>
      <c r="F484" s="3"/>
      <c r="G484" s="3"/>
      <c r="H484" s="3"/>
      <c r="I484" s="3"/>
      <c r="J484" s="3"/>
      <c r="K484" s="3"/>
      <c r="L484" s="3"/>
      <c r="M484" s="3"/>
      <c r="N484" s="3"/>
      <c r="O484" s="3"/>
      <c r="P484" s="3"/>
      <c r="Q484" s="3"/>
      <c r="R484" s="3"/>
      <c r="S484" s="3"/>
      <c r="T484" s="3"/>
      <c r="U484" s="3"/>
      <c r="V484" s="3"/>
      <c r="W484" s="3"/>
      <c r="X484" s="3"/>
      <c r="Y484" s="3"/>
      <c r="Z484" s="3"/>
    </row>
    <row r="485" spans="1:26" ht="12.75" customHeight="1" x14ac:dyDescent="0.25">
      <c r="A485" s="3"/>
      <c r="B485" s="3"/>
      <c r="C485" s="3"/>
      <c r="D485" s="3"/>
      <c r="E485" s="200"/>
      <c r="F485" s="3"/>
      <c r="G485" s="3"/>
      <c r="H485" s="3"/>
      <c r="I485" s="3"/>
      <c r="J485" s="3"/>
      <c r="K485" s="3"/>
      <c r="L485" s="3"/>
      <c r="M485" s="3"/>
      <c r="N485" s="3"/>
      <c r="O485" s="3"/>
      <c r="P485" s="3"/>
      <c r="Q485" s="3"/>
      <c r="R485" s="3"/>
      <c r="S485" s="3"/>
      <c r="T485" s="3"/>
      <c r="U485" s="3"/>
      <c r="V485" s="3"/>
      <c r="W485" s="3"/>
      <c r="X485" s="3"/>
      <c r="Y485" s="3"/>
      <c r="Z485" s="3"/>
    </row>
    <row r="486" spans="1:26" ht="12.75" customHeight="1" x14ac:dyDescent="0.25">
      <c r="A486" s="3"/>
      <c r="B486" s="3"/>
      <c r="C486" s="3"/>
      <c r="D486" s="3"/>
      <c r="E486" s="200"/>
      <c r="F486" s="3"/>
      <c r="G486" s="3"/>
      <c r="H486" s="3"/>
      <c r="I486" s="3"/>
      <c r="J486" s="3"/>
      <c r="K486" s="3"/>
      <c r="L486" s="3"/>
      <c r="M486" s="3"/>
      <c r="N486" s="3"/>
      <c r="O486" s="3"/>
      <c r="P486" s="3"/>
      <c r="Q486" s="3"/>
      <c r="R486" s="3"/>
      <c r="S486" s="3"/>
      <c r="T486" s="3"/>
      <c r="U486" s="3"/>
      <c r="V486" s="3"/>
      <c r="W486" s="3"/>
      <c r="X486" s="3"/>
      <c r="Y486" s="3"/>
      <c r="Z486" s="3"/>
    </row>
    <row r="487" spans="1:26" ht="12.75" customHeight="1" x14ac:dyDescent="0.25">
      <c r="A487" s="3"/>
      <c r="B487" s="3"/>
      <c r="C487" s="3"/>
      <c r="D487" s="3"/>
      <c r="E487" s="200"/>
      <c r="F487" s="3"/>
      <c r="G487" s="3"/>
      <c r="H487" s="3"/>
      <c r="I487" s="3"/>
      <c r="J487" s="3"/>
      <c r="K487" s="3"/>
      <c r="L487" s="3"/>
      <c r="M487" s="3"/>
      <c r="N487" s="3"/>
      <c r="O487" s="3"/>
      <c r="P487" s="3"/>
      <c r="Q487" s="3"/>
      <c r="R487" s="3"/>
      <c r="S487" s="3"/>
      <c r="T487" s="3"/>
      <c r="U487" s="3"/>
      <c r="V487" s="3"/>
      <c r="W487" s="3"/>
      <c r="X487" s="3"/>
      <c r="Y487" s="3"/>
      <c r="Z487" s="3"/>
    </row>
    <row r="488" spans="1:26" ht="12.75" customHeight="1" x14ac:dyDescent="0.25">
      <c r="A488" s="3"/>
      <c r="B488" s="3"/>
      <c r="C488" s="3"/>
      <c r="D488" s="3"/>
      <c r="E488" s="200"/>
      <c r="F488" s="3"/>
      <c r="G488" s="3"/>
      <c r="H488" s="3"/>
      <c r="I488" s="3"/>
      <c r="J488" s="3"/>
      <c r="K488" s="3"/>
      <c r="L488" s="3"/>
      <c r="M488" s="3"/>
      <c r="N488" s="3"/>
      <c r="O488" s="3"/>
      <c r="P488" s="3"/>
      <c r="Q488" s="3"/>
      <c r="R488" s="3"/>
      <c r="S488" s="3"/>
      <c r="T488" s="3"/>
      <c r="U488" s="3"/>
      <c r="V488" s="3"/>
      <c r="W488" s="3"/>
      <c r="X488" s="3"/>
      <c r="Y488" s="3"/>
      <c r="Z488" s="3"/>
    </row>
    <row r="489" spans="1:26" ht="12.75" customHeight="1" x14ac:dyDescent="0.25">
      <c r="A489" s="3"/>
      <c r="B489" s="3"/>
      <c r="C489" s="3"/>
      <c r="D489" s="3"/>
      <c r="E489" s="200"/>
      <c r="F489" s="3"/>
      <c r="G489" s="3"/>
      <c r="H489" s="3"/>
      <c r="I489" s="3"/>
      <c r="J489" s="3"/>
      <c r="K489" s="3"/>
      <c r="L489" s="3"/>
      <c r="M489" s="3"/>
      <c r="N489" s="3"/>
      <c r="O489" s="3"/>
      <c r="P489" s="3"/>
      <c r="Q489" s="3"/>
      <c r="R489" s="3"/>
      <c r="S489" s="3"/>
      <c r="T489" s="3"/>
      <c r="U489" s="3"/>
      <c r="V489" s="3"/>
      <c r="W489" s="3"/>
      <c r="X489" s="3"/>
      <c r="Y489" s="3"/>
      <c r="Z489" s="3"/>
    </row>
    <row r="490" spans="1:26" ht="12.75" customHeight="1" x14ac:dyDescent="0.25">
      <c r="A490" s="3"/>
      <c r="B490" s="3"/>
      <c r="C490" s="3"/>
      <c r="D490" s="3"/>
      <c r="E490" s="200"/>
      <c r="F490" s="3"/>
      <c r="G490" s="3"/>
      <c r="H490" s="3"/>
      <c r="I490" s="3"/>
      <c r="J490" s="3"/>
      <c r="K490" s="3"/>
      <c r="L490" s="3"/>
      <c r="M490" s="3"/>
      <c r="N490" s="3"/>
      <c r="O490" s="3"/>
      <c r="P490" s="3"/>
      <c r="Q490" s="3"/>
      <c r="R490" s="3"/>
      <c r="S490" s="3"/>
      <c r="T490" s="3"/>
      <c r="U490" s="3"/>
      <c r="V490" s="3"/>
      <c r="W490" s="3"/>
      <c r="X490" s="3"/>
      <c r="Y490" s="3"/>
      <c r="Z490" s="3"/>
    </row>
    <row r="491" spans="1:26" ht="12.75" customHeight="1" x14ac:dyDescent="0.25">
      <c r="A491" s="3"/>
      <c r="B491" s="3"/>
      <c r="C491" s="3"/>
      <c r="D491" s="3"/>
      <c r="E491" s="200"/>
      <c r="F491" s="3"/>
      <c r="G491" s="3"/>
      <c r="H491" s="3"/>
      <c r="I491" s="3"/>
      <c r="J491" s="3"/>
      <c r="K491" s="3"/>
      <c r="L491" s="3"/>
      <c r="M491" s="3"/>
      <c r="N491" s="3"/>
      <c r="O491" s="3"/>
      <c r="P491" s="3"/>
      <c r="Q491" s="3"/>
      <c r="R491" s="3"/>
      <c r="S491" s="3"/>
      <c r="T491" s="3"/>
      <c r="U491" s="3"/>
      <c r="V491" s="3"/>
      <c r="W491" s="3"/>
      <c r="X491" s="3"/>
      <c r="Y491" s="3"/>
      <c r="Z491" s="3"/>
    </row>
    <row r="492" spans="1:26" ht="12.75" customHeight="1" x14ac:dyDescent="0.25">
      <c r="A492" s="3"/>
      <c r="B492" s="3"/>
      <c r="C492" s="3"/>
      <c r="D492" s="3"/>
      <c r="E492" s="200"/>
      <c r="F492" s="3"/>
      <c r="G492" s="3"/>
      <c r="H492" s="3"/>
      <c r="I492" s="3"/>
      <c r="J492" s="3"/>
      <c r="K492" s="3"/>
      <c r="L492" s="3"/>
      <c r="M492" s="3"/>
      <c r="N492" s="3"/>
      <c r="O492" s="3"/>
      <c r="P492" s="3"/>
      <c r="Q492" s="3"/>
      <c r="R492" s="3"/>
      <c r="S492" s="3"/>
      <c r="T492" s="3"/>
      <c r="U492" s="3"/>
      <c r="V492" s="3"/>
      <c r="W492" s="3"/>
      <c r="X492" s="3"/>
      <c r="Y492" s="3"/>
      <c r="Z492" s="3"/>
    </row>
    <row r="493" spans="1:26" ht="12.75" customHeight="1" x14ac:dyDescent="0.25">
      <c r="A493" s="3"/>
      <c r="B493" s="3"/>
      <c r="C493" s="3"/>
      <c r="D493" s="3"/>
      <c r="E493" s="200"/>
      <c r="F493" s="3"/>
      <c r="G493" s="3"/>
      <c r="H493" s="3"/>
      <c r="I493" s="3"/>
      <c r="J493" s="3"/>
      <c r="K493" s="3"/>
      <c r="L493" s="3"/>
      <c r="M493" s="3"/>
      <c r="N493" s="3"/>
      <c r="O493" s="3"/>
      <c r="P493" s="3"/>
      <c r="Q493" s="3"/>
      <c r="R493" s="3"/>
      <c r="S493" s="3"/>
      <c r="T493" s="3"/>
      <c r="U493" s="3"/>
      <c r="V493" s="3"/>
      <c r="W493" s="3"/>
      <c r="X493" s="3"/>
      <c r="Y493" s="3"/>
      <c r="Z493" s="3"/>
    </row>
    <row r="494" spans="1:26" ht="12.75" customHeight="1" x14ac:dyDescent="0.25">
      <c r="A494" s="3"/>
      <c r="B494" s="3"/>
      <c r="C494" s="3"/>
      <c r="D494" s="3"/>
      <c r="E494" s="200"/>
      <c r="F494" s="3"/>
      <c r="G494" s="3"/>
      <c r="H494" s="3"/>
      <c r="I494" s="3"/>
      <c r="J494" s="3"/>
      <c r="K494" s="3"/>
      <c r="L494" s="3"/>
      <c r="M494" s="3"/>
      <c r="N494" s="3"/>
      <c r="O494" s="3"/>
      <c r="P494" s="3"/>
      <c r="Q494" s="3"/>
      <c r="R494" s="3"/>
      <c r="S494" s="3"/>
      <c r="T494" s="3"/>
      <c r="U494" s="3"/>
      <c r="V494" s="3"/>
      <c r="W494" s="3"/>
      <c r="X494" s="3"/>
      <c r="Y494" s="3"/>
      <c r="Z494" s="3"/>
    </row>
    <row r="495" spans="1:26" ht="12.75" customHeight="1" x14ac:dyDescent="0.25">
      <c r="A495" s="3"/>
      <c r="B495" s="3"/>
      <c r="C495" s="3"/>
      <c r="D495" s="3"/>
      <c r="E495" s="200"/>
      <c r="F495" s="3"/>
      <c r="G495" s="3"/>
      <c r="H495" s="3"/>
      <c r="I495" s="3"/>
      <c r="J495" s="3"/>
      <c r="K495" s="3"/>
      <c r="L495" s="3"/>
      <c r="M495" s="3"/>
      <c r="N495" s="3"/>
      <c r="O495" s="3"/>
      <c r="P495" s="3"/>
      <c r="Q495" s="3"/>
      <c r="R495" s="3"/>
      <c r="S495" s="3"/>
      <c r="T495" s="3"/>
      <c r="U495" s="3"/>
      <c r="V495" s="3"/>
      <c r="W495" s="3"/>
      <c r="X495" s="3"/>
      <c r="Y495" s="3"/>
      <c r="Z495" s="3"/>
    </row>
    <row r="496" spans="1:26" ht="12.75" customHeight="1" x14ac:dyDescent="0.25">
      <c r="A496" s="3"/>
      <c r="B496" s="3"/>
      <c r="C496" s="3"/>
      <c r="D496" s="3"/>
      <c r="E496" s="200"/>
      <c r="F496" s="3"/>
      <c r="G496" s="3"/>
      <c r="H496" s="3"/>
      <c r="I496" s="3"/>
      <c r="J496" s="3"/>
      <c r="K496" s="3"/>
      <c r="L496" s="3"/>
      <c r="M496" s="3"/>
      <c r="N496" s="3"/>
      <c r="O496" s="3"/>
      <c r="P496" s="3"/>
      <c r="Q496" s="3"/>
      <c r="R496" s="3"/>
      <c r="S496" s="3"/>
      <c r="T496" s="3"/>
      <c r="U496" s="3"/>
      <c r="V496" s="3"/>
      <c r="W496" s="3"/>
      <c r="X496" s="3"/>
      <c r="Y496" s="3"/>
      <c r="Z496" s="3"/>
    </row>
    <row r="497" spans="1:26" ht="12.75" customHeight="1" x14ac:dyDescent="0.25">
      <c r="A497" s="3"/>
      <c r="B497" s="3"/>
      <c r="C497" s="3"/>
      <c r="D497" s="3"/>
      <c r="E497" s="200"/>
      <c r="F497" s="3"/>
      <c r="G497" s="3"/>
      <c r="H497" s="3"/>
      <c r="I497" s="3"/>
      <c r="J497" s="3"/>
      <c r="K497" s="3"/>
      <c r="L497" s="3"/>
      <c r="M497" s="3"/>
      <c r="N497" s="3"/>
      <c r="O497" s="3"/>
      <c r="P497" s="3"/>
      <c r="Q497" s="3"/>
      <c r="R497" s="3"/>
      <c r="S497" s="3"/>
      <c r="T497" s="3"/>
      <c r="U497" s="3"/>
      <c r="V497" s="3"/>
      <c r="W497" s="3"/>
      <c r="X497" s="3"/>
      <c r="Y497" s="3"/>
      <c r="Z497" s="3"/>
    </row>
    <row r="498" spans="1:26" ht="12.75" customHeight="1" x14ac:dyDescent="0.25">
      <c r="A498" s="3"/>
      <c r="B498" s="3"/>
      <c r="C498" s="3"/>
      <c r="D498" s="3"/>
      <c r="E498" s="200"/>
      <c r="F498" s="3"/>
      <c r="G498" s="3"/>
      <c r="H498" s="3"/>
      <c r="I498" s="3"/>
      <c r="J498" s="3"/>
      <c r="K498" s="3"/>
      <c r="L498" s="3"/>
      <c r="M498" s="3"/>
      <c r="N498" s="3"/>
      <c r="O498" s="3"/>
      <c r="P498" s="3"/>
      <c r="Q498" s="3"/>
      <c r="R498" s="3"/>
      <c r="S498" s="3"/>
      <c r="T498" s="3"/>
      <c r="U498" s="3"/>
      <c r="V498" s="3"/>
      <c r="W498" s="3"/>
      <c r="X498" s="3"/>
      <c r="Y498" s="3"/>
      <c r="Z498" s="3"/>
    </row>
    <row r="499" spans="1:26" ht="12.75" customHeight="1" x14ac:dyDescent="0.25">
      <c r="A499" s="3"/>
      <c r="B499" s="3"/>
      <c r="C499" s="3"/>
      <c r="D499" s="3"/>
      <c r="E499" s="200"/>
      <c r="F499" s="3"/>
      <c r="G499" s="3"/>
      <c r="H499" s="3"/>
      <c r="I499" s="3"/>
      <c r="J499" s="3"/>
      <c r="K499" s="3"/>
      <c r="L499" s="3"/>
      <c r="M499" s="3"/>
      <c r="N499" s="3"/>
      <c r="O499" s="3"/>
      <c r="P499" s="3"/>
      <c r="Q499" s="3"/>
      <c r="R499" s="3"/>
      <c r="S499" s="3"/>
      <c r="T499" s="3"/>
      <c r="U499" s="3"/>
      <c r="V499" s="3"/>
      <c r="W499" s="3"/>
      <c r="X499" s="3"/>
      <c r="Y499" s="3"/>
      <c r="Z499" s="3"/>
    </row>
    <row r="500" spans="1:26" ht="12.75" customHeight="1" x14ac:dyDescent="0.25">
      <c r="A500" s="3"/>
      <c r="B500" s="3"/>
      <c r="C500" s="3"/>
      <c r="D500" s="3"/>
      <c r="E500" s="200"/>
      <c r="F500" s="3"/>
      <c r="G500" s="3"/>
      <c r="H500" s="3"/>
      <c r="I500" s="3"/>
      <c r="J500" s="3"/>
      <c r="K500" s="3"/>
      <c r="L500" s="3"/>
      <c r="M500" s="3"/>
      <c r="N500" s="3"/>
      <c r="O500" s="3"/>
      <c r="P500" s="3"/>
      <c r="Q500" s="3"/>
      <c r="R500" s="3"/>
      <c r="S500" s="3"/>
      <c r="T500" s="3"/>
      <c r="U500" s="3"/>
      <c r="V500" s="3"/>
      <c r="W500" s="3"/>
      <c r="X500" s="3"/>
      <c r="Y500" s="3"/>
      <c r="Z500" s="3"/>
    </row>
    <row r="501" spans="1:26" ht="12.75" customHeight="1" x14ac:dyDescent="0.25">
      <c r="A501" s="3"/>
      <c r="B501" s="3"/>
      <c r="C501" s="3"/>
      <c r="D501" s="3"/>
      <c r="E501" s="200"/>
      <c r="F501" s="3"/>
      <c r="G501" s="3"/>
      <c r="H501" s="3"/>
      <c r="I501" s="3"/>
      <c r="J501" s="3"/>
      <c r="K501" s="3"/>
      <c r="L501" s="3"/>
      <c r="M501" s="3"/>
      <c r="N501" s="3"/>
      <c r="O501" s="3"/>
      <c r="P501" s="3"/>
      <c r="Q501" s="3"/>
      <c r="R501" s="3"/>
      <c r="S501" s="3"/>
      <c r="T501" s="3"/>
      <c r="U501" s="3"/>
      <c r="V501" s="3"/>
      <c r="W501" s="3"/>
      <c r="X501" s="3"/>
      <c r="Y501" s="3"/>
      <c r="Z501" s="3"/>
    </row>
    <row r="502" spans="1:26" ht="12.75" customHeight="1" x14ac:dyDescent="0.25">
      <c r="A502" s="3"/>
      <c r="B502" s="3"/>
      <c r="C502" s="3"/>
      <c r="D502" s="3"/>
      <c r="E502" s="200"/>
      <c r="F502" s="3"/>
      <c r="G502" s="3"/>
      <c r="H502" s="3"/>
      <c r="I502" s="3"/>
      <c r="J502" s="3"/>
      <c r="K502" s="3"/>
      <c r="L502" s="3"/>
      <c r="M502" s="3"/>
      <c r="N502" s="3"/>
      <c r="O502" s="3"/>
      <c r="P502" s="3"/>
      <c r="Q502" s="3"/>
      <c r="R502" s="3"/>
      <c r="S502" s="3"/>
      <c r="T502" s="3"/>
      <c r="U502" s="3"/>
      <c r="V502" s="3"/>
      <c r="W502" s="3"/>
      <c r="X502" s="3"/>
      <c r="Y502" s="3"/>
      <c r="Z502" s="3"/>
    </row>
    <row r="503" spans="1:26" ht="12.75" customHeight="1" x14ac:dyDescent="0.25">
      <c r="A503" s="3"/>
      <c r="B503" s="3"/>
      <c r="C503" s="3"/>
      <c r="D503" s="3"/>
      <c r="E503" s="200"/>
      <c r="F503" s="3"/>
      <c r="G503" s="3"/>
      <c r="H503" s="3"/>
      <c r="I503" s="3"/>
      <c r="J503" s="3"/>
      <c r="K503" s="3"/>
      <c r="L503" s="3"/>
      <c r="M503" s="3"/>
      <c r="N503" s="3"/>
      <c r="O503" s="3"/>
      <c r="P503" s="3"/>
      <c r="Q503" s="3"/>
      <c r="R503" s="3"/>
      <c r="S503" s="3"/>
      <c r="T503" s="3"/>
      <c r="U503" s="3"/>
      <c r="V503" s="3"/>
      <c r="W503" s="3"/>
      <c r="X503" s="3"/>
      <c r="Y503" s="3"/>
      <c r="Z503" s="3"/>
    </row>
    <row r="504" spans="1:26" ht="12.75" customHeight="1" x14ac:dyDescent="0.25">
      <c r="A504" s="3"/>
      <c r="B504" s="3"/>
      <c r="C504" s="3"/>
      <c r="D504" s="3"/>
      <c r="E504" s="200"/>
      <c r="F504" s="3"/>
      <c r="G504" s="3"/>
      <c r="H504" s="3"/>
      <c r="I504" s="3"/>
      <c r="J504" s="3"/>
      <c r="K504" s="3"/>
      <c r="L504" s="3"/>
      <c r="M504" s="3"/>
      <c r="N504" s="3"/>
      <c r="O504" s="3"/>
      <c r="P504" s="3"/>
      <c r="Q504" s="3"/>
      <c r="R504" s="3"/>
      <c r="S504" s="3"/>
      <c r="T504" s="3"/>
      <c r="U504" s="3"/>
      <c r="V504" s="3"/>
      <c r="W504" s="3"/>
      <c r="X504" s="3"/>
      <c r="Y504" s="3"/>
      <c r="Z504" s="3"/>
    </row>
    <row r="505" spans="1:26" ht="12.75" customHeight="1" x14ac:dyDescent="0.25">
      <c r="A505" s="3"/>
      <c r="B505" s="3"/>
      <c r="C505" s="3"/>
      <c r="D505" s="3"/>
      <c r="E505" s="200"/>
      <c r="F505" s="3"/>
      <c r="G505" s="3"/>
      <c r="H505" s="3"/>
      <c r="I505" s="3"/>
      <c r="J505" s="3"/>
      <c r="K505" s="3"/>
      <c r="L505" s="3"/>
      <c r="M505" s="3"/>
      <c r="N505" s="3"/>
      <c r="O505" s="3"/>
      <c r="P505" s="3"/>
      <c r="Q505" s="3"/>
      <c r="R505" s="3"/>
      <c r="S505" s="3"/>
      <c r="T505" s="3"/>
      <c r="U505" s="3"/>
      <c r="V505" s="3"/>
      <c r="W505" s="3"/>
      <c r="X505" s="3"/>
      <c r="Y505" s="3"/>
      <c r="Z505" s="3"/>
    </row>
    <row r="506" spans="1:26" ht="12.75" customHeight="1" x14ac:dyDescent="0.25">
      <c r="A506" s="3"/>
      <c r="B506" s="3"/>
      <c r="C506" s="3"/>
      <c r="D506" s="3"/>
      <c r="E506" s="200"/>
      <c r="F506" s="3"/>
      <c r="G506" s="3"/>
      <c r="H506" s="3"/>
      <c r="I506" s="3"/>
      <c r="J506" s="3"/>
      <c r="K506" s="3"/>
      <c r="L506" s="3"/>
      <c r="M506" s="3"/>
      <c r="N506" s="3"/>
      <c r="O506" s="3"/>
      <c r="P506" s="3"/>
      <c r="Q506" s="3"/>
      <c r="R506" s="3"/>
      <c r="S506" s="3"/>
      <c r="T506" s="3"/>
      <c r="U506" s="3"/>
      <c r="V506" s="3"/>
      <c r="W506" s="3"/>
      <c r="X506" s="3"/>
      <c r="Y506" s="3"/>
      <c r="Z506" s="3"/>
    </row>
    <row r="507" spans="1:26" ht="12.75" customHeight="1" x14ac:dyDescent="0.25">
      <c r="A507" s="3"/>
      <c r="B507" s="3"/>
      <c r="C507" s="3"/>
      <c r="D507" s="3"/>
      <c r="E507" s="200"/>
      <c r="F507" s="3"/>
      <c r="G507" s="3"/>
      <c r="H507" s="3"/>
      <c r="I507" s="3"/>
      <c r="J507" s="3"/>
      <c r="K507" s="3"/>
      <c r="L507" s="3"/>
      <c r="M507" s="3"/>
      <c r="N507" s="3"/>
      <c r="O507" s="3"/>
      <c r="P507" s="3"/>
      <c r="Q507" s="3"/>
      <c r="R507" s="3"/>
      <c r="S507" s="3"/>
      <c r="T507" s="3"/>
      <c r="U507" s="3"/>
      <c r="V507" s="3"/>
      <c r="W507" s="3"/>
      <c r="X507" s="3"/>
      <c r="Y507" s="3"/>
      <c r="Z507" s="3"/>
    </row>
    <row r="508" spans="1:26" ht="12.75" customHeight="1" x14ac:dyDescent="0.25">
      <c r="A508" s="3"/>
      <c r="B508" s="3"/>
      <c r="C508" s="3"/>
      <c r="D508" s="3"/>
      <c r="E508" s="200"/>
      <c r="F508" s="3"/>
      <c r="G508" s="3"/>
      <c r="H508" s="3"/>
      <c r="I508" s="3"/>
      <c r="J508" s="3"/>
      <c r="K508" s="3"/>
      <c r="L508" s="3"/>
      <c r="M508" s="3"/>
      <c r="N508" s="3"/>
      <c r="O508" s="3"/>
      <c r="P508" s="3"/>
      <c r="Q508" s="3"/>
      <c r="R508" s="3"/>
      <c r="S508" s="3"/>
      <c r="T508" s="3"/>
      <c r="U508" s="3"/>
      <c r="V508" s="3"/>
      <c r="W508" s="3"/>
      <c r="X508" s="3"/>
      <c r="Y508" s="3"/>
      <c r="Z508" s="3"/>
    </row>
    <row r="509" spans="1:26" ht="12.75" customHeight="1" x14ac:dyDescent="0.25">
      <c r="A509" s="3"/>
      <c r="B509" s="3"/>
      <c r="C509" s="3"/>
      <c r="D509" s="3"/>
      <c r="E509" s="200"/>
      <c r="F509" s="3"/>
      <c r="G509" s="3"/>
      <c r="H509" s="3"/>
      <c r="I509" s="3"/>
      <c r="J509" s="3"/>
      <c r="K509" s="3"/>
      <c r="L509" s="3"/>
      <c r="M509" s="3"/>
      <c r="N509" s="3"/>
      <c r="O509" s="3"/>
      <c r="P509" s="3"/>
      <c r="Q509" s="3"/>
      <c r="R509" s="3"/>
      <c r="S509" s="3"/>
      <c r="T509" s="3"/>
      <c r="U509" s="3"/>
      <c r="V509" s="3"/>
      <c r="W509" s="3"/>
      <c r="X509" s="3"/>
      <c r="Y509" s="3"/>
      <c r="Z509" s="3"/>
    </row>
    <row r="510" spans="1:26" ht="12.75" customHeight="1" x14ac:dyDescent="0.25">
      <c r="A510" s="3"/>
      <c r="B510" s="3"/>
      <c r="C510" s="3"/>
      <c r="D510" s="3"/>
      <c r="E510" s="200"/>
      <c r="F510" s="3"/>
      <c r="G510" s="3"/>
      <c r="H510" s="3"/>
      <c r="I510" s="3"/>
      <c r="J510" s="3"/>
      <c r="K510" s="3"/>
      <c r="L510" s="3"/>
      <c r="M510" s="3"/>
      <c r="N510" s="3"/>
      <c r="O510" s="3"/>
      <c r="P510" s="3"/>
      <c r="Q510" s="3"/>
      <c r="R510" s="3"/>
      <c r="S510" s="3"/>
      <c r="T510" s="3"/>
      <c r="U510" s="3"/>
      <c r="V510" s="3"/>
      <c r="W510" s="3"/>
      <c r="X510" s="3"/>
      <c r="Y510" s="3"/>
      <c r="Z510" s="3"/>
    </row>
    <row r="511" spans="1:26" ht="12.75" customHeight="1" x14ac:dyDescent="0.25">
      <c r="A511" s="3"/>
      <c r="B511" s="3"/>
      <c r="C511" s="3"/>
      <c r="D511" s="3"/>
      <c r="E511" s="200"/>
      <c r="F511" s="3"/>
      <c r="G511" s="3"/>
      <c r="H511" s="3"/>
      <c r="I511" s="3"/>
      <c r="J511" s="3"/>
      <c r="K511" s="3"/>
      <c r="L511" s="3"/>
      <c r="M511" s="3"/>
      <c r="N511" s="3"/>
      <c r="O511" s="3"/>
      <c r="P511" s="3"/>
      <c r="Q511" s="3"/>
      <c r="R511" s="3"/>
      <c r="S511" s="3"/>
      <c r="T511" s="3"/>
      <c r="U511" s="3"/>
      <c r="V511" s="3"/>
      <c r="W511" s="3"/>
      <c r="X511" s="3"/>
      <c r="Y511" s="3"/>
      <c r="Z511" s="3"/>
    </row>
    <row r="512" spans="1:26" ht="12.75" customHeight="1" x14ac:dyDescent="0.25">
      <c r="A512" s="3"/>
      <c r="B512" s="3"/>
      <c r="C512" s="3"/>
      <c r="D512" s="3"/>
      <c r="E512" s="200"/>
      <c r="F512" s="3"/>
      <c r="G512" s="3"/>
      <c r="H512" s="3"/>
      <c r="I512" s="3"/>
      <c r="J512" s="3"/>
      <c r="K512" s="3"/>
      <c r="L512" s="3"/>
      <c r="M512" s="3"/>
      <c r="N512" s="3"/>
      <c r="O512" s="3"/>
      <c r="P512" s="3"/>
      <c r="Q512" s="3"/>
      <c r="R512" s="3"/>
      <c r="S512" s="3"/>
      <c r="T512" s="3"/>
      <c r="U512" s="3"/>
      <c r="V512" s="3"/>
      <c r="W512" s="3"/>
      <c r="X512" s="3"/>
      <c r="Y512" s="3"/>
      <c r="Z512" s="3"/>
    </row>
    <row r="513" spans="1:26" ht="12.75" customHeight="1" x14ac:dyDescent="0.25">
      <c r="A513" s="3"/>
      <c r="B513" s="3"/>
      <c r="C513" s="3"/>
      <c r="D513" s="3"/>
      <c r="E513" s="200"/>
      <c r="F513" s="3"/>
      <c r="G513" s="3"/>
      <c r="H513" s="3"/>
      <c r="I513" s="3"/>
      <c r="J513" s="3"/>
      <c r="K513" s="3"/>
      <c r="L513" s="3"/>
      <c r="M513" s="3"/>
      <c r="N513" s="3"/>
      <c r="O513" s="3"/>
      <c r="P513" s="3"/>
      <c r="Q513" s="3"/>
      <c r="R513" s="3"/>
      <c r="S513" s="3"/>
      <c r="T513" s="3"/>
      <c r="U513" s="3"/>
      <c r="V513" s="3"/>
      <c r="W513" s="3"/>
      <c r="X513" s="3"/>
      <c r="Y513" s="3"/>
      <c r="Z513" s="3"/>
    </row>
    <row r="514" spans="1:26" ht="12.75" customHeight="1" x14ac:dyDescent="0.25">
      <c r="A514" s="3"/>
      <c r="B514" s="3"/>
      <c r="C514" s="3"/>
      <c r="D514" s="3"/>
      <c r="E514" s="200"/>
      <c r="F514" s="3"/>
      <c r="G514" s="3"/>
      <c r="H514" s="3"/>
      <c r="I514" s="3"/>
      <c r="J514" s="3"/>
      <c r="K514" s="3"/>
      <c r="L514" s="3"/>
      <c r="M514" s="3"/>
      <c r="N514" s="3"/>
      <c r="O514" s="3"/>
      <c r="P514" s="3"/>
      <c r="Q514" s="3"/>
      <c r="R514" s="3"/>
      <c r="S514" s="3"/>
      <c r="T514" s="3"/>
      <c r="U514" s="3"/>
      <c r="V514" s="3"/>
      <c r="W514" s="3"/>
      <c r="X514" s="3"/>
      <c r="Y514" s="3"/>
      <c r="Z514" s="3"/>
    </row>
    <row r="515" spans="1:26" ht="12.75" customHeight="1" x14ac:dyDescent="0.25">
      <c r="A515" s="3"/>
      <c r="B515" s="3"/>
      <c r="C515" s="3"/>
      <c r="D515" s="3"/>
      <c r="E515" s="200"/>
      <c r="F515" s="3"/>
      <c r="G515" s="3"/>
      <c r="H515" s="3"/>
      <c r="I515" s="3"/>
      <c r="J515" s="3"/>
      <c r="K515" s="3"/>
      <c r="L515" s="3"/>
      <c r="M515" s="3"/>
      <c r="N515" s="3"/>
      <c r="O515" s="3"/>
      <c r="P515" s="3"/>
      <c r="Q515" s="3"/>
      <c r="R515" s="3"/>
      <c r="S515" s="3"/>
      <c r="T515" s="3"/>
      <c r="U515" s="3"/>
      <c r="V515" s="3"/>
      <c r="W515" s="3"/>
      <c r="X515" s="3"/>
      <c r="Y515" s="3"/>
      <c r="Z515" s="3"/>
    </row>
    <row r="516" spans="1:26" ht="12.75" customHeight="1" x14ac:dyDescent="0.25">
      <c r="A516" s="3"/>
      <c r="B516" s="3"/>
      <c r="C516" s="3"/>
      <c r="D516" s="3"/>
      <c r="E516" s="200"/>
      <c r="F516" s="3"/>
      <c r="G516" s="3"/>
      <c r="H516" s="3"/>
      <c r="I516" s="3"/>
      <c r="J516" s="3"/>
      <c r="K516" s="3"/>
      <c r="L516" s="3"/>
      <c r="M516" s="3"/>
      <c r="N516" s="3"/>
      <c r="O516" s="3"/>
      <c r="P516" s="3"/>
      <c r="Q516" s="3"/>
      <c r="R516" s="3"/>
      <c r="S516" s="3"/>
      <c r="T516" s="3"/>
      <c r="U516" s="3"/>
      <c r="V516" s="3"/>
      <c r="W516" s="3"/>
      <c r="X516" s="3"/>
      <c r="Y516" s="3"/>
      <c r="Z516" s="3"/>
    </row>
    <row r="517" spans="1:26" ht="12.75" customHeight="1" x14ac:dyDescent="0.25">
      <c r="A517" s="3"/>
      <c r="B517" s="3"/>
      <c r="C517" s="3"/>
      <c r="D517" s="3"/>
      <c r="E517" s="200"/>
      <c r="F517" s="3"/>
      <c r="G517" s="3"/>
      <c r="H517" s="3"/>
      <c r="I517" s="3"/>
      <c r="J517" s="3"/>
      <c r="K517" s="3"/>
      <c r="L517" s="3"/>
      <c r="M517" s="3"/>
      <c r="N517" s="3"/>
      <c r="O517" s="3"/>
      <c r="P517" s="3"/>
      <c r="Q517" s="3"/>
      <c r="R517" s="3"/>
      <c r="S517" s="3"/>
      <c r="T517" s="3"/>
      <c r="U517" s="3"/>
      <c r="V517" s="3"/>
      <c r="W517" s="3"/>
      <c r="X517" s="3"/>
      <c r="Y517" s="3"/>
      <c r="Z517" s="3"/>
    </row>
    <row r="518" spans="1:26" ht="12.75" customHeight="1" x14ac:dyDescent="0.25">
      <c r="A518" s="3"/>
      <c r="B518" s="3"/>
      <c r="C518" s="3"/>
      <c r="D518" s="3"/>
      <c r="E518" s="200"/>
      <c r="F518" s="3"/>
      <c r="G518" s="3"/>
      <c r="H518" s="3"/>
      <c r="I518" s="3"/>
      <c r="J518" s="3"/>
      <c r="K518" s="3"/>
      <c r="L518" s="3"/>
      <c r="M518" s="3"/>
      <c r="N518" s="3"/>
      <c r="O518" s="3"/>
      <c r="P518" s="3"/>
      <c r="Q518" s="3"/>
      <c r="R518" s="3"/>
      <c r="S518" s="3"/>
      <c r="T518" s="3"/>
      <c r="U518" s="3"/>
      <c r="V518" s="3"/>
      <c r="W518" s="3"/>
      <c r="X518" s="3"/>
      <c r="Y518" s="3"/>
      <c r="Z518" s="3"/>
    </row>
    <row r="519" spans="1:26" ht="12.75" customHeight="1" x14ac:dyDescent="0.25">
      <c r="A519" s="3"/>
      <c r="B519" s="3"/>
      <c r="C519" s="3"/>
      <c r="D519" s="3"/>
      <c r="E519" s="200"/>
      <c r="F519" s="3"/>
      <c r="G519" s="3"/>
      <c r="H519" s="3"/>
      <c r="I519" s="3"/>
      <c r="J519" s="3"/>
      <c r="K519" s="3"/>
      <c r="L519" s="3"/>
      <c r="M519" s="3"/>
      <c r="N519" s="3"/>
      <c r="O519" s="3"/>
      <c r="P519" s="3"/>
      <c r="Q519" s="3"/>
      <c r="R519" s="3"/>
      <c r="S519" s="3"/>
      <c r="T519" s="3"/>
      <c r="U519" s="3"/>
      <c r="V519" s="3"/>
      <c r="W519" s="3"/>
      <c r="X519" s="3"/>
      <c r="Y519" s="3"/>
      <c r="Z519" s="3"/>
    </row>
    <row r="520" spans="1:26" ht="12.75" customHeight="1" x14ac:dyDescent="0.25">
      <c r="A520" s="3"/>
      <c r="B520" s="3"/>
      <c r="C520" s="3"/>
      <c r="D520" s="3"/>
      <c r="E520" s="200"/>
      <c r="F520" s="3"/>
      <c r="G520" s="3"/>
      <c r="H520" s="3"/>
      <c r="I520" s="3"/>
      <c r="J520" s="3"/>
      <c r="K520" s="3"/>
      <c r="L520" s="3"/>
      <c r="M520" s="3"/>
      <c r="N520" s="3"/>
      <c r="O520" s="3"/>
      <c r="P520" s="3"/>
      <c r="Q520" s="3"/>
      <c r="R520" s="3"/>
      <c r="S520" s="3"/>
      <c r="T520" s="3"/>
      <c r="U520" s="3"/>
      <c r="V520" s="3"/>
      <c r="W520" s="3"/>
      <c r="X520" s="3"/>
      <c r="Y520" s="3"/>
      <c r="Z520" s="3"/>
    </row>
    <row r="521" spans="1:26" ht="12.75" customHeight="1" x14ac:dyDescent="0.25">
      <c r="A521" s="3"/>
      <c r="B521" s="3"/>
      <c r="C521" s="3"/>
      <c r="D521" s="3"/>
      <c r="E521" s="200"/>
      <c r="F521" s="3"/>
      <c r="G521" s="3"/>
      <c r="H521" s="3"/>
      <c r="I521" s="3"/>
      <c r="J521" s="3"/>
      <c r="K521" s="3"/>
      <c r="L521" s="3"/>
      <c r="M521" s="3"/>
      <c r="N521" s="3"/>
      <c r="O521" s="3"/>
      <c r="P521" s="3"/>
      <c r="Q521" s="3"/>
      <c r="R521" s="3"/>
      <c r="S521" s="3"/>
      <c r="T521" s="3"/>
      <c r="U521" s="3"/>
      <c r="V521" s="3"/>
      <c r="W521" s="3"/>
      <c r="X521" s="3"/>
      <c r="Y521" s="3"/>
      <c r="Z521" s="3"/>
    </row>
    <row r="522" spans="1:26" ht="12.75" customHeight="1" x14ac:dyDescent="0.25">
      <c r="A522" s="3"/>
      <c r="B522" s="3"/>
      <c r="C522" s="3"/>
      <c r="D522" s="3"/>
      <c r="E522" s="200"/>
      <c r="F522" s="3"/>
      <c r="G522" s="3"/>
      <c r="H522" s="3"/>
      <c r="I522" s="3"/>
      <c r="J522" s="3"/>
      <c r="K522" s="3"/>
      <c r="L522" s="3"/>
      <c r="M522" s="3"/>
      <c r="N522" s="3"/>
      <c r="O522" s="3"/>
      <c r="P522" s="3"/>
      <c r="Q522" s="3"/>
      <c r="R522" s="3"/>
      <c r="S522" s="3"/>
      <c r="T522" s="3"/>
      <c r="U522" s="3"/>
      <c r="V522" s="3"/>
      <c r="W522" s="3"/>
      <c r="X522" s="3"/>
      <c r="Y522" s="3"/>
      <c r="Z522" s="3"/>
    </row>
    <row r="523" spans="1:26" ht="12.75" customHeight="1" x14ac:dyDescent="0.25">
      <c r="A523" s="3"/>
      <c r="B523" s="3"/>
      <c r="C523" s="3"/>
      <c r="D523" s="3"/>
      <c r="E523" s="200"/>
      <c r="F523" s="3"/>
      <c r="G523" s="3"/>
      <c r="H523" s="3"/>
      <c r="I523" s="3"/>
      <c r="J523" s="3"/>
      <c r="K523" s="3"/>
      <c r="L523" s="3"/>
      <c r="M523" s="3"/>
      <c r="N523" s="3"/>
      <c r="O523" s="3"/>
      <c r="P523" s="3"/>
      <c r="Q523" s="3"/>
      <c r="R523" s="3"/>
      <c r="S523" s="3"/>
      <c r="T523" s="3"/>
      <c r="U523" s="3"/>
      <c r="V523" s="3"/>
      <c r="W523" s="3"/>
      <c r="X523" s="3"/>
      <c r="Y523" s="3"/>
      <c r="Z523" s="3"/>
    </row>
    <row r="524" spans="1:26" ht="12.75" customHeight="1" x14ac:dyDescent="0.25">
      <c r="A524" s="3"/>
      <c r="B524" s="3"/>
      <c r="C524" s="3"/>
      <c r="D524" s="3"/>
      <c r="E524" s="200"/>
      <c r="F524" s="3"/>
      <c r="G524" s="3"/>
      <c r="H524" s="3"/>
      <c r="I524" s="3"/>
      <c r="J524" s="3"/>
      <c r="K524" s="3"/>
      <c r="L524" s="3"/>
      <c r="M524" s="3"/>
      <c r="N524" s="3"/>
      <c r="O524" s="3"/>
      <c r="P524" s="3"/>
      <c r="Q524" s="3"/>
      <c r="R524" s="3"/>
      <c r="S524" s="3"/>
      <c r="T524" s="3"/>
      <c r="U524" s="3"/>
      <c r="V524" s="3"/>
      <c r="W524" s="3"/>
      <c r="X524" s="3"/>
      <c r="Y524" s="3"/>
      <c r="Z524" s="3"/>
    </row>
    <row r="525" spans="1:26" ht="12.75" customHeight="1" x14ac:dyDescent="0.25">
      <c r="A525" s="3"/>
      <c r="B525" s="3"/>
      <c r="C525" s="3"/>
      <c r="D525" s="3"/>
      <c r="E525" s="200"/>
      <c r="F525" s="3"/>
      <c r="G525" s="3"/>
      <c r="H525" s="3"/>
      <c r="I525" s="3"/>
      <c r="J525" s="3"/>
      <c r="K525" s="3"/>
      <c r="L525" s="3"/>
      <c r="M525" s="3"/>
      <c r="N525" s="3"/>
      <c r="O525" s="3"/>
      <c r="P525" s="3"/>
      <c r="Q525" s="3"/>
      <c r="R525" s="3"/>
      <c r="S525" s="3"/>
      <c r="T525" s="3"/>
      <c r="U525" s="3"/>
      <c r="V525" s="3"/>
      <c r="W525" s="3"/>
      <c r="X525" s="3"/>
      <c r="Y525" s="3"/>
      <c r="Z525" s="3"/>
    </row>
    <row r="526" spans="1:26" ht="12.75" customHeight="1" x14ac:dyDescent="0.25">
      <c r="A526" s="3"/>
      <c r="B526" s="3"/>
      <c r="C526" s="3"/>
      <c r="D526" s="3"/>
      <c r="E526" s="200"/>
      <c r="F526" s="3"/>
      <c r="G526" s="3"/>
      <c r="H526" s="3"/>
      <c r="I526" s="3"/>
      <c r="J526" s="3"/>
      <c r="K526" s="3"/>
      <c r="L526" s="3"/>
      <c r="M526" s="3"/>
      <c r="N526" s="3"/>
      <c r="O526" s="3"/>
      <c r="P526" s="3"/>
      <c r="Q526" s="3"/>
      <c r="R526" s="3"/>
      <c r="S526" s="3"/>
      <c r="T526" s="3"/>
      <c r="U526" s="3"/>
      <c r="V526" s="3"/>
      <c r="W526" s="3"/>
      <c r="X526" s="3"/>
      <c r="Y526" s="3"/>
      <c r="Z526" s="3"/>
    </row>
    <row r="527" spans="1:26" ht="12.75" customHeight="1" x14ac:dyDescent="0.25">
      <c r="A527" s="3"/>
      <c r="B527" s="3"/>
      <c r="C527" s="3"/>
      <c r="D527" s="3"/>
      <c r="E527" s="200"/>
      <c r="F527" s="3"/>
      <c r="G527" s="3"/>
      <c r="H527" s="3"/>
      <c r="I527" s="3"/>
      <c r="J527" s="3"/>
      <c r="K527" s="3"/>
      <c r="L527" s="3"/>
      <c r="M527" s="3"/>
      <c r="N527" s="3"/>
      <c r="O527" s="3"/>
      <c r="P527" s="3"/>
      <c r="Q527" s="3"/>
      <c r="R527" s="3"/>
      <c r="S527" s="3"/>
      <c r="T527" s="3"/>
      <c r="U527" s="3"/>
      <c r="V527" s="3"/>
      <c r="W527" s="3"/>
      <c r="X527" s="3"/>
      <c r="Y527" s="3"/>
      <c r="Z527" s="3"/>
    </row>
    <row r="528" spans="1:26" ht="12.75" customHeight="1" x14ac:dyDescent="0.25">
      <c r="A528" s="3"/>
      <c r="B528" s="3"/>
      <c r="C528" s="3"/>
      <c r="D528" s="3"/>
      <c r="E528" s="200"/>
      <c r="F528" s="3"/>
      <c r="G528" s="3"/>
      <c r="H528" s="3"/>
      <c r="I528" s="3"/>
      <c r="J528" s="3"/>
      <c r="K528" s="3"/>
      <c r="L528" s="3"/>
      <c r="M528" s="3"/>
      <c r="N528" s="3"/>
      <c r="O528" s="3"/>
      <c r="P528" s="3"/>
      <c r="Q528" s="3"/>
      <c r="R528" s="3"/>
      <c r="S528" s="3"/>
      <c r="T528" s="3"/>
      <c r="U528" s="3"/>
      <c r="V528" s="3"/>
      <c r="W528" s="3"/>
      <c r="X528" s="3"/>
      <c r="Y528" s="3"/>
      <c r="Z528" s="3"/>
    </row>
    <row r="529" spans="1:26" ht="12.75" customHeight="1" x14ac:dyDescent="0.25">
      <c r="A529" s="3"/>
      <c r="B529" s="3"/>
      <c r="C529" s="3"/>
      <c r="D529" s="3"/>
      <c r="E529" s="200"/>
      <c r="F529" s="3"/>
      <c r="G529" s="3"/>
      <c r="H529" s="3"/>
      <c r="I529" s="3"/>
      <c r="J529" s="3"/>
      <c r="K529" s="3"/>
      <c r="L529" s="3"/>
      <c r="M529" s="3"/>
      <c r="N529" s="3"/>
      <c r="O529" s="3"/>
      <c r="P529" s="3"/>
      <c r="Q529" s="3"/>
      <c r="R529" s="3"/>
      <c r="S529" s="3"/>
      <c r="T529" s="3"/>
      <c r="U529" s="3"/>
      <c r="V529" s="3"/>
      <c r="W529" s="3"/>
      <c r="X529" s="3"/>
      <c r="Y529" s="3"/>
      <c r="Z529" s="3"/>
    </row>
    <row r="530" spans="1:26" ht="12.75" customHeight="1" x14ac:dyDescent="0.25">
      <c r="A530" s="3"/>
      <c r="B530" s="3"/>
      <c r="C530" s="3"/>
      <c r="D530" s="3"/>
      <c r="E530" s="200"/>
      <c r="F530" s="3"/>
      <c r="G530" s="3"/>
      <c r="H530" s="3"/>
      <c r="I530" s="3"/>
      <c r="J530" s="3"/>
      <c r="K530" s="3"/>
      <c r="L530" s="3"/>
      <c r="M530" s="3"/>
      <c r="N530" s="3"/>
      <c r="O530" s="3"/>
      <c r="P530" s="3"/>
      <c r="Q530" s="3"/>
      <c r="R530" s="3"/>
      <c r="S530" s="3"/>
      <c r="T530" s="3"/>
      <c r="U530" s="3"/>
      <c r="V530" s="3"/>
      <c r="W530" s="3"/>
      <c r="X530" s="3"/>
      <c r="Y530" s="3"/>
      <c r="Z530" s="3"/>
    </row>
    <row r="531" spans="1:26" ht="12.75" customHeight="1" x14ac:dyDescent="0.25">
      <c r="A531" s="3"/>
      <c r="B531" s="3"/>
      <c r="C531" s="3"/>
      <c r="D531" s="3"/>
      <c r="E531" s="200"/>
      <c r="F531" s="3"/>
      <c r="G531" s="3"/>
      <c r="H531" s="3"/>
      <c r="I531" s="3"/>
      <c r="J531" s="3"/>
      <c r="K531" s="3"/>
      <c r="L531" s="3"/>
      <c r="M531" s="3"/>
      <c r="N531" s="3"/>
      <c r="O531" s="3"/>
      <c r="P531" s="3"/>
      <c r="Q531" s="3"/>
      <c r="R531" s="3"/>
      <c r="S531" s="3"/>
      <c r="T531" s="3"/>
      <c r="U531" s="3"/>
      <c r="V531" s="3"/>
      <c r="W531" s="3"/>
      <c r="X531" s="3"/>
      <c r="Y531" s="3"/>
      <c r="Z531" s="3"/>
    </row>
    <row r="532" spans="1:26" ht="12.75" customHeight="1" x14ac:dyDescent="0.25">
      <c r="A532" s="3"/>
      <c r="B532" s="3"/>
      <c r="C532" s="3"/>
      <c r="D532" s="3"/>
      <c r="E532" s="200"/>
      <c r="F532" s="3"/>
      <c r="G532" s="3"/>
      <c r="H532" s="3"/>
      <c r="I532" s="3"/>
      <c r="J532" s="3"/>
      <c r="K532" s="3"/>
      <c r="L532" s="3"/>
      <c r="M532" s="3"/>
      <c r="N532" s="3"/>
      <c r="O532" s="3"/>
      <c r="P532" s="3"/>
      <c r="Q532" s="3"/>
      <c r="R532" s="3"/>
      <c r="S532" s="3"/>
      <c r="T532" s="3"/>
      <c r="U532" s="3"/>
      <c r="V532" s="3"/>
      <c r="W532" s="3"/>
      <c r="X532" s="3"/>
      <c r="Y532" s="3"/>
      <c r="Z532" s="3"/>
    </row>
    <row r="533" spans="1:26" ht="12.75" customHeight="1" x14ac:dyDescent="0.25">
      <c r="A533" s="3"/>
      <c r="B533" s="3"/>
      <c r="C533" s="3"/>
      <c r="D533" s="3"/>
      <c r="E533" s="200"/>
      <c r="F533" s="3"/>
      <c r="G533" s="3"/>
      <c r="H533" s="3"/>
      <c r="I533" s="3"/>
      <c r="J533" s="3"/>
      <c r="K533" s="3"/>
      <c r="L533" s="3"/>
      <c r="M533" s="3"/>
      <c r="N533" s="3"/>
      <c r="O533" s="3"/>
      <c r="P533" s="3"/>
      <c r="Q533" s="3"/>
      <c r="R533" s="3"/>
      <c r="S533" s="3"/>
      <c r="T533" s="3"/>
      <c r="U533" s="3"/>
      <c r="V533" s="3"/>
      <c r="W533" s="3"/>
      <c r="X533" s="3"/>
      <c r="Y533" s="3"/>
      <c r="Z533" s="3"/>
    </row>
    <row r="534" spans="1:26" ht="12.75" customHeight="1" x14ac:dyDescent="0.25">
      <c r="A534" s="3"/>
      <c r="B534" s="3"/>
      <c r="C534" s="3"/>
      <c r="D534" s="3"/>
      <c r="E534" s="200"/>
      <c r="F534" s="3"/>
      <c r="G534" s="3"/>
      <c r="H534" s="3"/>
      <c r="I534" s="3"/>
      <c r="J534" s="3"/>
      <c r="K534" s="3"/>
      <c r="L534" s="3"/>
      <c r="M534" s="3"/>
      <c r="N534" s="3"/>
      <c r="O534" s="3"/>
      <c r="P534" s="3"/>
      <c r="Q534" s="3"/>
      <c r="R534" s="3"/>
      <c r="S534" s="3"/>
      <c r="T534" s="3"/>
      <c r="U534" s="3"/>
      <c r="V534" s="3"/>
      <c r="W534" s="3"/>
      <c r="X534" s="3"/>
      <c r="Y534" s="3"/>
      <c r="Z534" s="3"/>
    </row>
    <row r="535" spans="1:26" ht="12.75" customHeight="1" x14ac:dyDescent="0.25">
      <c r="A535" s="3"/>
      <c r="B535" s="3"/>
      <c r="C535" s="3"/>
      <c r="D535" s="3"/>
      <c r="E535" s="200"/>
      <c r="F535" s="3"/>
      <c r="G535" s="3"/>
      <c r="H535" s="3"/>
      <c r="I535" s="3"/>
      <c r="J535" s="3"/>
      <c r="K535" s="3"/>
      <c r="L535" s="3"/>
      <c r="M535" s="3"/>
      <c r="N535" s="3"/>
      <c r="O535" s="3"/>
      <c r="P535" s="3"/>
      <c r="Q535" s="3"/>
      <c r="R535" s="3"/>
      <c r="S535" s="3"/>
      <c r="T535" s="3"/>
      <c r="U535" s="3"/>
      <c r="V535" s="3"/>
      <c r="W535" s="3"/>
      <c r="X535" s="3"/>
      <c r="Y535" s="3"/>
      <c r="Z535" s="3"/>
    </row>
    <row r="536" spans="1:26" ht="12.75" customHeight="1" x14ac:dyDescent="0.25">
      <c r="A536" s="3"/>
      <c r="B536" s="3"/>
      <c r="C536" s="3"/>
      <c r="D536" s="3"/>
      <c r="E536" s="200"/>
      <c r="F536" s="3"/>
      <c r="G536" s="3"/>
      <c r="H536" s="3"/>
      <c r="I536" s="3"/>
      <c r="J536" s="3"/>
      <c r="K536" s="3"/>
      <c r="L536" s="3"/>
      <c r="M536" s="3"/>
      <c r="N536" s="3"/>
      <c r="O536" s="3"/>
      <c r="P536" s="3"/>
      <c r="Q536" s="3"/>
      <c r="R536" s="3"/>
      <c r="S536" s="3"/>
      <c r="T536" s="3"/>
      <c r="U536" s="3"/>
      <c r="V536" s="3"/>
      <c r="W536" s="3"/>
      <c r="X536" s="3"/>
      <c r="Y536" s="3"/>
      <c r="Z536" s="3"/>
    </row>
    <row r="537" spans="1:26" ht="12.75" customHeight="1" x14ac:dyDescent="0.25">
      <c r="A537" s="3"/>
      <c r="B537" s="3"/>
      <c r="C537" s="3"/>
      <c r="D537" s="3"/>
      <c r="E537" s="200"/>
      <c r="F537" s="3"/>
      <c r="G537" s="3"/>
      <c r="H537" s="3"/>
      <c r="I537" s="3"/>
      <c r="J537" s="3"/>
      <c r="K537" s="3"/>
      <c r="L537" s="3"/>
      <c r="M537" s="3"/>
      <c r="N537" s="3"/>
      <c r="O537" s="3"/>
      <c r="P537" s="3"/>
      <c r="Q537" s="3"/>
      <c r="R537" s="3"/>
      <c r="S537" s="3"/>
      <c r="T537" s="3"/>
      <c r="U537" s="3"/>
      <c r="V537" s="3"/>
      <c r="W537" s="3"/>
      <c r="X537" s="3"/>
      <c r="Y537" s="3"/>
      <c r="Z537" s="3"/>
    </row>
    <row r="538" spans="1:26" ht="12.75" customHeight="1" x14ac:dyDescent="0.25">
      <c r="A538" s="3"/>
      <c r="B538" s="3"/>
      <c r="C538" s="3"/>
      <c r="D538" s="3"/>
      <c r="E538" s="200"/>
      <c r="F538" s="3"/>
      <c r="G538" s="3"/>
      <c r="H538" s="3"/>
      <c r="I538" s="3"/>
      <c r="J538" s="3"/>
      <c r="K538" s="3"/>
      <c r="L538" s="3"/>
      <c r="M538" s="3"/>
      <c r="N538" s="3"/>
      <c r="O538" s="3"/>
      <c r="P538" s="3"/>
      <c r="Q538" s="3"/>
      <c r="R538" s="3"/>
      <c r="S538" s="3"/>
      <c r="T538" s="3"/>
      <c r="U538" s="3"/>
      <c r="V538" s="3"/>
      <c r="W538" s="3"/>
      <c r="X538" s="3"/>
      <c r="Y538" s="3"/>
      <c r="Z538" s="3"/>
    </row>
    <row r="539" spans="1:26" ht="12.75" customHeight="1" x14ac:dyDescent="0.25">
      <c r="A539" s="3"/>
      <c r="B539" s="3"/>
      <c r="C539" s="3"/>
      <c r="D539" s="3"/>
      <c r="E539" s="200"/>
      <c r="F539" s="3"/>
      <c r="G539" s="3"/>
      <c r="H539" s="3"/>
      <c r="I539" s="3"/>
      <c r="J539" s="3"/>
      <c r="K539" s="3"/>
      <c r="L539" s="3"/>
      <c r="M539" s="3"/>
      <c r="N539" s="3"/>
      <c r="O539" s="3"/>
      <c r="P539" s="3"/>
      <c r="Q539" s="3"/>
      <c r="R539" s="3"/>
      <c r="S539" s="3"/>
      <c r="T539" s="3"/>
      <c r="U539" s="3"/>
      <c r="V539" s="3"/>
      <c r="W539" s="3"/>
      <c r="X539" s="3"/>
      <c r="Y539" s="3"/>
      <c r="Z539" s="3"/>
    </row>
    <row r="540" spans="1:26" ht="12.75" customHeight="1" x14ac:dyDescent="0.25">
      <c r="A540" s="3"/>
      <c r="B540" s="3"/>
      <c r="C540" s="3"/>
      <c r="D540" s="3"/>
      <c r="E540" s="200"/>
      <c r="F540" s="3"/>
      <c r="G540" s="3"/>
      <c r="H540" s="3"/>
      <c r="I540" s="3"/>
      <c r="J540" s="3"/>
      <c r="K540" s="3"/>
      <c r="L540" s="3"/>
      <c r="M540" s="3"/>
      <c r="N540" s="3"/>
      <c r="O540" s="3"/>
      <c r="P540" s="3"/>
      <c r="Q540" s="3"/>
      <c r="R540" s="3"/>
      <c r="S540" s="3"/>
      <c r="T540" s="3"/>
      <c r="U540" s="3"/>
      <c r="V540" s="3"/>
      <c r="W540" s="3"/>
      <c r="X540" s="3"/>
      <c r="Y540" s="3"/>
      <c r="Z540" s="3"/>
    </row>
    <row r="541" spans="1:26" ht="12.75" customHeight="1" x14ac:dyDescent="0.25">
      <c r="A541" s="3"/>
      <c r="B541" s="3"/>
      <c r="C541" s="3"/>
      <c r="D541" s="3"/>
      <c r="E541" s="200"/>
      <c r="F541" s="3"/>
      <c r="G541" s="3"/>
      <c r="H541" s="3"/>
      <c r="I541" s="3"/>
      <c r="J541" s="3"/>
      <c r="K541" s="3"/>
      <c r="L541" s="3"/>
      <c r="M541" s="3"/>
      <c r="N541" s="3"/>
      <c r="O541" s="3"/>
      <c r="P541" s="3"/>
      <c r="Q541" s="3"/>
      <c r="R541" s="3"/>
      <c r="S541" s="3"/>
      <c r="T541" s="3"/>
      <c r="U541" s="3"/>
      <c r="V541" s="3"/>
      <c r="W541" s="3"/>
      <c r="X541" s="3"/>
      <c r="Y541" s="3"/>
      <c r="Z541" s="3"/>
    </row>
    <row r="542" spans="1:26" ht="12.75" customHeight="1" x14ac:dyDescent="0.25">
      <c r="A542" s="3"/>
      <c r="B542" s="3"/>
      <c r="C542" s="3"/>
      <c r="D542" s="3"/>
      <c r="E542" s="200"/>
      <c r="F542" s="3"/>
      <c r="G542" s="3"/>
      <c r="H542" s="3"/>
      <c r="I542" s="3"/>
      <c r="J542" s="3"/>
      <c r="K542" s="3"/>
      <c r="L542" s="3"/>
      <c r="M542" s="3"/>
      <c r="N542" s="3"/>
      <c r="O542" s="3"/>
      <c r="P542" s="3"/>
      <c r="Q542" s="3"/>
      <c r="R542" s="3"/>
      <c r="S542" s="3"/>
      <c r="T542" s="3"/>
      <c r="U542" s="3"/>
      <c r="V542" s="3"/>
      <c r="W542" s="3"/>
      <c r="X542" s="3"/>
      <c r="Y542" s="3"/>
      <c r="Z542" s="3"/>
    </row>
    <row r="543" spans="1:26" ht="12.75" customHeight="1" x14ac:dyDescent="0.25">
      <c r="A543" s="3"/>
      <c r="B543" s="3"/>
      <c r="C543" s="3"/>
      <c r="D543" s="3"/>
      <c r="E543" s="200"/>
      <c r="F543" s="3"/>
      <c r="G543" s="3"/>
      <c r="H543" s="3"/>
      <c r="I543" s="3"/>
      <c r="J543" s="3"/>
      <c r="K543" s="3"/>
      <c r="L543" s="3"/>
      <c r="M543" s="3"/>
      <c r="N543" s="3"/>
      <c r="O543" s="3"/>
      <c r="P543" s="3"/>
      <c r="Q543" s="3"/>
      <c r="R543" s="3"/>
      <c r="S543" s="3"/>
      <c r="T543" s="3"/>
      <c r="U543" s="3"/>
      <c r="V543" s="3"/>
      <c r="W543" s="3"/>
      <c r="X543" s="3"/>
      <c r="Y543" s="3"/>
      <c r="Z543" s="3"/>
    </row>
    <row r="544" spans="1:26" ht="12.75" customHeight="1" x14ac:dyDescent="0.25">
      <c r="A544" s="3"/>
      <c r="B544" s="3"/>
      <c r="C544" s="3"/>
      <c r="D544" s="3"/>
      <c r="E544" s="200"/>
      <c r="F544" s="3"/>
      <c r="G544" s="3"/>
      <c r="H544" s="3"/>
      <c r="I544" s="3"/>
      <c r="J544" s="3"/>
      <c r="K544" s="3"/>
      <c r="L544" s="3"/>
      <c r="M544" s="3"/>
      <c r="N544" s="3"/>
      <c r="O544" s="3"/>
      <c r="P544" s="3"/>
      <c r="Q544" s="3"/>
      <c r="R544" s="3"/>
      <c r="S544" s="3"/>
      <c r="T544" s="3"/>
      <c r="U544" s="3"/>
      <c r="V544" s="3"/>
      <c r="W544" s="3"/>
      <c r="X544" s="3"/>
      <c r="Y544" s="3"/>
      <c r="Z544" s="3"/>
    </row>
    <row r="545" spans="1:26" ht="12.75" customHeight="1" x14ac:dyDescent="0.25">
      <c r="A545" s="3"/>
      <c r="B545" s="3"/>
      <c r="C545" s="3"/>
      <c r="D545" s="3"/>
      <c r="E545" s="200"/>
      <c r="F545" s="3"/>
      <c r="G545" s="3"/>
      <c r="H545" s="3"/>
      <c r="I545" s="3"/>
      <c r="J545" s="3"/>
      <c r="K545" s="3"/>
      <c r="L545" s="3"/>
      <c r="M545" s="3"/>
      <c r="N545" s="3"/>
      <c r="O545" s="3"/>
      <c r="P545" s="3"/>
      <c r="Q545" s="3"/>
      <c r="R545" s="3"/>
      <c r="S545" s="3"/>
      <c r="T545" s="3"/>
      <c r="U545" s="3"/>
      <c r="V545" s="3"/>
      <c r="W545" s="3"/>
      <c r="X545" s="3"/>
      <c r="Y545" s="3"/>
      <c r="Z545" s="3"/>
    </row>
    <row r="546" spans="1:26" ht="12.75" customHeight="1" x14ac:dyDescent="0.25">
      <c r="A546" s="3"/>
      <c r="B546" s="3"/>
      <c r="C546" s="3"/>
      <c r="D546" s="3"/>
      <c r="E546" s="200"/>
      <c r="F546" s="3"/>
      <c r="G546" s="3"/>
      <c r="H546" s="3"/>
      <c r="I546" s="3"/>
      <c r="J546" s="3"/>
      <c r="K546" s="3"/>
      <c r="L546" s="3"/>
      <c r="M546" s="3"/>
      <c r="N546" s="3"/>
      <c r="O546" s="3"/>
      <c r="P546" s="3"/>
      <c r="Q546" s="3"/>
      <c r="R546" s="3"/>
      <c r="S546" s="3"/>
      <c r="T546" s="3"/>
      <c r="U546" s="3"/>
      <c r="V546" s="3"/>
      <c r="W546" s="3"/>
      <c r="X546" s="3"/>
      <c r="Y546" s="3"/>
      <c r="Z546" s="3"/>
    </row>
    <row r="547" spans="1:26" ht="12.75" customHeight="1" x14ac:dyDescent="0.25">
      <c r="A547" s="3"/>
      <c r="B547" s="3"/>
      <c r="C547" s="3"/>
      <c r="D547" s="3"/>
      <c r="E547" s="200"/>
      <c r="F547" s="3"/>
      <c r="G547" s="3"/>
      <c r="H547" s="3"/>
      <c r="I547" s="3"/>
      <c r="J547" s="3"/>
      <c r="K547" s="3"/>
      <c r="L547" s="3"/>
      <c r="M547" s="3"/>
      <c r="N547" s="3"/>
      <c r="O547" s="3"/>
      <c r="P547" s="3"/>
      <c r="Q547" s="3"/>
      <c r="R547" s="3"/>
      <c r="S547" s="3"/>
      <c r="T547" s="3"/>
      <c r="U547" s="3"/>
      <c r="V547" s="3"/>
      <c r="W547" s="3"/>
      <c r="X547" s="3"/>
      <c r="Y547" s="3"/>
      <c r="Z547" s="3"/>
    </row>
    <row r="548" spans="1:26" ht="12.75" customHeight="1" x14ac:dyDescent="0.25">
      <c r="A548" s="3"/>
      <c r="B548" s="3"/>
      <c r="C548" s="3"/>
      <c r="D548" s="3"/>
      <c r="E548" s="200"/>
      <c r="F548" s="3"/>
      <c r="G548" s="3"/>
      <c r="H548" s="3"/>
      <c r="I548" s="3"/>
      <c r="J548" s="3"/>
      <c r="K548" s="3"/>
      <c r="L548" s="3"/>
      <c r="M548" s="3"/>
      <c r="N548" s="3"/>
      <c r="O548" s="3"/>
      <c r="P548" s="3"/>
      <c r="Q548" s="3"/>
      <c r="R548" s="3"/>
      <c r="S548" s="3"/>
      <c r="T548" s="3"/>
      <c r="U548" s="3"/>
      <c r="V548" s="3"/>
      <c r="W548" s="3"/>
      <c r="X548" s="3"/>
      <c r="Y548" s="3"/>
      <c r="Z548" s="3"/>
    </row>
    <row r="549" spans="1:26" ht="12.75" customHeight="1" x14ac:dyDescent="0.25">
      <c r="A549" s="3"/>
      <c r="B549" s="3"/>
      <c r="C549" s="3"/>
      <c r="D549" s="3"/>
      <c r="E549" s="200"/>
      <c r="F549" s="3"/>
      <c r="G549" s="3"/>
      <c r="H549" s="3"/>
      <c r="I549" s="3"/>
      <c r="J549" s="3"/>
      <c r="K549" s="3"/>
      <c r="L549" s="3"/>
      <c r="M549" s="3"/>
      <c r="N549" s="3"/>
      <c r="O549" s="3"/>
      <c r="P549" s="3"/>
      <c r="Q549" s="3"/>
      <c r="R549" s="3"/>
      <c r="S549" s="3"/>
      <c r="T549" s="3"/>
      <c r="U549" s="3"/>
      <c r="V549" s="3"/>
      <c r="W549" s="3"/>
      <c r="X549" s="3"/>
      <c r="Y549" s="3"/>
      <c r="Z549" s="3"/>
    </row>
    <row r="550" spans="1:26" ht="12.75" customHeight="1" x14ac:dyDescent="0.25">
      <c r="A550" s="3"/>
      <c r="B550" s="3"/>
      <c r="C550" s="3"/>
      <c r="D550" s="3"/>
      <c r="E550" s="200"/>
      <c r="F550" s="3"/>
      <c r="G550" s="3"/>
      <c r="H550" s="3"/>
      <c r="I550" s="3"/>
      <c r="J550" s="3"/>
      <c r="K550" s="3"/>
      <c r="L550" s="3"/>
      <c r="M550" s="3"/>
      <c r="N550" s="3"/>
      <c r="O550" s="3"/>
      <c r="P550" s="3"/>
      <c r="Q550" s="3"/>
      <c r="R550" s="3"/>
      <c r="S550" s="3"/>
      <c r="T550" s="3"/>
      <c r="U550" s="3"/>
      <c r="V550" s="3"/>
      <c r="W550" s="3"/>
      <c r="X550" s="3"/>
      <c r="Y550" s="3"/>
      <c r="Z550" s="3"/>
    </row>
    <row r="551" spans="1:26" ht="12.75" customHeight="1" x14ac:dyDescent="0.25">
      <c r="A551" s="3"/>
      <c r="B551" s="3"/>
      <c r="C551" s="3"/>
      <c r="D551" s="3"/>
      <c r="E551" s="200"/>
      <c r="F551" s="3"/>
      <c r="G551" s="3"/>
      <c r="H551" s="3"/>
      <c r="I551" s="3"/>
      <c r="J551" s="3"/>
      <c r="K551" s="3"/>
      <c r="L551" s="3"/>
      <c r="M551" s="3"/>
      <c r="N551" s="3"/>
      <c r="O551" s="3"/>
      <c r="P551" s="3"/>
      <c r="Q551" s="3"/>
      <c r="R551" s="3"/>
      <c r="S551" s="3"/>
      <c r="T551" s="3"/>
      <c r="U551" s="3"/>
      <c r="V551" s="3"/>
      <c r="W551" s="3"/>
      <c r="X551" s="3"/>
      <c r="Y551" s="3"/>
      <c r="Z551" s="3"/>
    </row>
    <row r="552" spans="1:26" ht="12.75" customHeight="1" x14ac:dyDescent="0.25">
      <c r="A552" s="3"/>
      <c r="B552" s="3"/>
      <c r="C552" s="3"/>
      <c r="D552" s="3"/>
      <c r="E552" s="200"/>
      <c r="F552" s="3"/>
      <c r="G552" s="3"/>
      <c r="H552" s="3"/>
      <c r="I552" s="3"/>
      <c r="J552" s="3"/>
      <c r="K552" s="3"/>
      <c r="L552" s="3"/>
      <c r="M552" s="3"/>
      <c r="N552" s="3"/>
      <c r="O552" s="3"/>
      <c r="P552" s="3"/>
      <c r="Q552" s="3"/>
      <c r="R552" s="3"/>
      <c r="S552" s="3"/>
      <c r="T552" s="3"/>
      <c r="U552" s="3"/>
      <c r="V552" s="3"/>
      <c r="W552" s="3"/>
      <c r="X552" s="3"/>
      <c r="Y552" s="3"/>
      <c r="Z552" s="3"/>
    </row>
    <row r="553" spans="1:26" ht="12.75" customHeight="1" x14ac:dyDescent="0.25">
      <c r="A553" s="3"/>
      <c r="B553" s="3"/>
      <c r="C553" s="3"/>
      <c r="D553" s="3"/>
      <c r="E553" s="200"/>
      <c r="F553" s="3"/>
      <c r="G553" s="3"/>
      <c r="H553" s="3"/>
      <c r="I553" s="3"/>
      <c r="J553" s="3"/>
      <c r="K553" s="3"/>
      <c r="L553" s="3"/>
      <c r="M553" s="3"/>
      <c r="N553" s="3"/>
      <c r="O553" s="3"/>
      <c r="P553" s="3"/>
      <c r="Q553" s="3"/>
      <c r="R553" s="3"/>
      <c r="S553" s="3"/>
      <c r="T553" s="3"/>
      <c r="U553" s="3"/>
      <c r="V553" s="3"/>
      <c r="W553" s="3"/>
      <c r="X553" s="3"/>
      <c r="Y553" s="3"/>
      <c r="Z553" s="3"/>
    </row>
    <row r="554" spans="1:26" ht="12.75" customHeight="1" x14ac:dyDescent="0.25">
      <c r="A554" s="3"/>
      <c r="B554" s="3"/>
      <c r="C554" s="3"/>
      <c r="D554" s="3"/>
      <c r="E554" s="200"/>
      <c r="F554" s="3"/>
      <c r="G554" s="3"/>
      <c r="H554" s="3"/>
      <c r="I554" s="3"/>
      <c r="J554" s="3"/>
      <c r="K554" s="3"/>
      <c r="L554" s="3"/>
      <c r="M554" s="3"/>
      <c r="N554" s="3"/>
      <c r="O554" s="3"/>
      <c r="P554" s="3"/>
      <c r="Q554" s="3"/>
      <c r="R554" s="3"/>
      <c r="S554" s="3"/>
      <c r="T554" s="3"/>
      <c r="U554" s="3"/>
      <c r="V554" s="3"/>
      <c r="W554" s="3"/>
      <c r="X554" s="3"/>
      <c r="Y554" s="3"/>
      <c r="Z554" s="3"/>
    </row>
    <row r="555" spans="1:26" ht="12.75" customHeight="1" x14ac:dyDescent="0.25">
      <c r="A555" s="3"/>
      <c r="B555" s="3"/>
      <c r="C555" s="3"/>
      <c r="D555" s="3"/>
      <c r="E555" s="200"/>
      <c r="F555" s="3"/>
      <c r="G555" s="3"/>
      <c r="H555" s="3"/>
      <c r="I555" s="3"/>
      <c r="J555" s="3"/>
      <c r="K555" s="3"/>
      <c r="L555" s="3"/>
      <c r="M555" s="3"/>
      <c r="N555" s="3"/>
      <c r="O555" s="3"/>
      <c r="P555" s="3"/>
      <c r="Q555" s="3"/>
      <c r="R555" s="3"/>
      <c r="S555" s="3"/>
      <c r="T555" s="3"/>
      <c r="U555" s="3"/>
      <c r="V555" s="3"/>
      <c r="W555" s="3"/>
      <c r="X555" s="3"/>
      <c r="Y555" s="3"/>
      <c r="Z555" s="3"/>
    </row>
    <row r="556" spans="1:26" ht="12.75" customHeight="1" x14ac:dyDescent="0.25">
      <c r="A556" s="3"/>
      <c r="B556" s="3"/>
      <c r="C556" s="3"/>
      <c r="D556" s="3"/>
      <c r="E556" s="200"/>
      <c r="F556" s="3"/>
      <c r="G556" s="3"/>
      <c r="H556" s="3"/>
      <c r="I556" s="3"/>
      <c r="J556" s="3"/>
      <c r="K556" s="3"/>
      <c r="L556" s="3"/>
      <c r="M556" s="3"/>
      <c r="N556" s="3"/>
      <c r="O556" s="3"/>
      <c r="P556" s="3"/>
      <c r="Q556" s="3"/>
      <c r="R556" s="3"/>
      <c r="S556" s="3"/>
      <c r="T556" s="3"/>
      <c r="U556" s="3"/>
      <c r="V556" s="3"/>
      <c r="W556" s="3"/>
      <c r="X556" s="3"/>
      <c r="Y556" s="3"/>
      <c r="Z556" s="3"/>
    </row>
    <row r="557" spans="1:26" ht="12.75" customHeight="1" x14ac:dyDescent="0.25">
      <c r="A557" s="3"/>
      <c r="B557" s="3"/>
      <c r="C557" s="3"/>
      <c r="D557" s="3"/>
      <c r="E557" s="200"/>
      <c r="F557" s="3"/>
      <c r="G557" s="3"/>
      <c r="H557" s="3"/>
      <c r="I557" s="3"/>
      <c r="J557" s="3"/>
      <c r="K557" s="3"/>
      <c r="L557" s="3"/>
      <c r="M557" s="3"/>
      <c r="N557" s="3"/>
      <c r="O557" s="3"/>
      <c r="P557" s="3"/>
      <c r="Q557" s="3"/>
      <c r="R557" s="3"/>
      <c r="S557" s="3"/>
      <c r="T557" s="3"/>
      <c r="U557" s="3"/>
      <c r="V557" s="3"/>
      <c r="W557" s="3"/>
      <c r="X557" s="3"/>
      <c r="Y557" s="3"/>
      <c r="Z557" s="3"/>
    </row>
    <row r="558" spans="1:26" ht="12.75" customHeight="1" x14ac:dyDescent="0.25">
      <c r="A558" s="3"/>
      <c r="B558" s="3"/>
      <c r="C558" s="3"/>
      <c r="D558" s="3"/>
      <c r="E558" s="200"/>
      <c r="F558" s="3"/>
      <c r="G558" s="3"/>
      <c r="H558" s="3"/>
      <c r="I558" s="3"/>
      <c r="J558" s="3"/>
      <c r="K558" s="3"/>
      <c r="L558" s="3"/>
      <c r="M558" s="3"/>
      <c r="N558" s="3"/>
      <c r="O558" s="3"/>
      <c r="P558" s="3"/>
      <c r="Q558" s="3"/>
      <c r="R558" s="3"/>
      <c r="S558" s="3"/>
      <c r="T558" s="3"/>
      <c r="U558" s="3"/>
      <c r="V558" s="3"/>
      <c r="W558" s="3"/>
      <c r="X558" s="3"/>
      <c r="Y558" s="3"/>
      <c r="Z558" s="3"/>
    </row>
    <row r="559" spans="1:26" ht="12.75" customHeight="1" x14ac:dyDescent="0.25">
      <c r="A559" s="3"/>
      <c r="B559" s="3"/>
      <c r="C559" s="3"/>
      <c r="D559" s="3"/>
      <c r="E559" s="200"/>
      <c r="F559" s="3"/>
      <c r="G559" s="3"/>
      <c r="H559" s="3"/>
      <c r="I559" s="3"/>
      <c r="J559" s="3"/>
      <c r="K559" s="3"/>
      <c r="L559" s="3"/>
      <c r="M559" s="3"/>
      <c r="N559" s="3"/>
      <c r="O559" s="3"/>
      <c r="P559" s="3"/>
      <c r="Q559" s="3"/>
      <c r="R559" s="3"/>
      <c r="S559" s="3"/>
      <c r="T559" s="3"/>
      <c r="U559" s="3"/>
      <c r="V559" s="3"/>
      <c r="W559" s="3"/>
      <c r="X559" s="3"/>
      <c r="Y559" s="3"/>
      <c r="Z559" s="3"/>
    </row>
    <row r="560" spans="1:26" ht="12.75" customHeight="1" x14ac:dyDescent="0.25">
      <c r="A560" s="3"/>
      <c r="B560" s="3"/>
      <c r="C560" s="3"/>
      <c r="D560" s="3"/>
      <c r="E560" s="200"/>
      <c r="F560" s="3"/>
      <c r="G560" s="3"/>
      <c r="H560" s="3"/>
      <c r="I560" s="3"/>
      <c r="J560" s="3"/>
      <c r="K560" s="3"/>
      <c r="L560" s="3"/>
      <c r="M560" s="3"/>
      <c r="N560" s="3"/>
      <c r="O560" s="3"/>
      <c r="P560" s="3"/>
      <c r="Q560" s="3"/>
      <c r="R560" s="3"/>
      <c r="S560" s="3"/>
      <c r="T560" s="3"/>
      <c r="U560" s="3"/>
      <c r="V560" s="3"/>
      <c r="W560" s="3"/>
      <c r="X560" s="3"/>
      <c r="Y560" s="3"/>
      <c r="Z560" s="3"/>
    </row>
    <row r="561" spans="1:26" ht="12.75" customHeight="1" x14ac:dyDescent="0.25">
      <c r="A561" s="3"/>
      <c r="B561" s="3"/>
      <c r="C561" s="3"/>
      <c r="D561" s="3"/>
      <c r="E561" s="200"/>
      <c r="F561" s="3"/>
      <c r="G561" s="3"/>
      <c r="H561" s="3"/>
      <c r="I561" s="3"/>
      <c r="J561" s="3"/>
      <c r="K561" s="3"/>
      <c r="L561" s="3"/>
      <c r="M561" s="3"/>
      <c r="N561" s="3"/>
      <c r="O561" s="3"/>
      <c r="P561" s="3"/>
      <c r="Q561" s="3"/>
      <c r="R561" s="3"/>
      <c r="S561" s="3"/>
      <c r="T561" s="3"/>
      <c r="U561" s="3"/>
      <c r="V561" s="3"/>
      <c r="W561" s="3"/>
      <c r="X561" s="3"/>
      <c r="Y561" s="3"/>
      <c r="Z561" s="3"/>
    </row>
    <row r="562" spans="1:26" ht="12.75" customHeight="1" x14ac:dyDescent="0.25">
      <c r="A562" s="3"/>
      <c r="B562" s="3"/>
      <c r="C562" s="3"/>
      <c r="D562" s="3"/>
      <c r="E562" s="200"/>
      <c r="F562" s="3"/>
      <c r="G562" s="3"/>
      <c r="H562" s="3"/>
      <c r="I562" s="3"/>
      <c r="J562" s="3"/>
      <c r="K562" s="3"/>
      <c r="L562" s="3"/>
      <c r="M562" s="3"/>
      <c r="N562" s="3"/>
      <c r="O562" s="3"/>
      <c r="P562" s="3"/>
      <c r="Q562" s="3"/>
      <c r="R562" s="3"/>
      <c r="S562" s="3"/>
      <c r="T562" s="3"/>
      <c r="U562" s="3"/>
      <c r="V562" s="3"/>
      <c r="W562" s="3"/>
      <c r="X562" s="3"/>
      <c r="Y562" s="3"/>
      <c r="Z562" s="3"/>
    </row>
    <row r="563" spans="1:26" ht="12.75" customHeight="1" x14ac:dyDescent="0.25">
      <c r="A563" s="3"/>
      <c r="B563" s="3"/>
      <c r="C563" s="3"/>
      <c r="D563" s="3"/>
      <c r="E563" s="200"/>
      <c r="F563" s="3"/>
      <c r="G563" s="3"/>
      <c r="H563" s="3"/>
      <c r="I563" s="3"/>
      <c r="J563" s="3"/>
      <c r="K563" s="3"/>
      <c r="L563" s="3"/>
      <c r="M563" s="3"/>
      <c r="N563" s="3"/>
      <c r="O563" s="3"/>
      <c r="P563" s="3"/>
      <c r="Q563" s="3"/>
      <c r="R563" s="3"/>
      <c r="S563" s="3"/>
      <c r="T563" s="3"/>
      <c r="U563" s="3"/>
      <c r="V563" s="3"/>
      <c r="W563" s="3"/>
      <c r="X563" s="3"/>
      <c r="Y563" s="3"/>
      <c r="Z563" s="3"/>
    </row>
    <row r="564" spans="1:26" ht="12.75" customHeight="1" x14ac:dyDescent="0.25">
      <c r="A564" s="3"/>
      <c r="B564" s="3"/>
      <c r="C564" s="3"/>
      <c r="D564" s="3"/>
      <c r="E564" s="200"/>
      <c r="F564" s="3"/>
      <c r="G564" s="3"/>
      <c r="H564" s="3"/>
      <c r="I564" s="3"/>
      <c r="J564" s="3"/>
      <c r="K564" s="3"/>
      <c r="L564" s="3"/>
      <c r="M564" s="3"/>
      <c r="N564" s="3"/>
      <c r="O564" s="3"/>
      <c r="P564" s="3"/>
      <c r="Q564" s="3"/>
      <c r="R564" s="3"/>
      <c r="S564" s="3"/>
      <c r="T564" s="3"/>
      <c r="U564" s="3"/>
      <c r="V564" s="3"/>
      <c r="W564" s="3"/>
      <c r="X564" s="3"/>
      <c r="Y564" s="3"/>
      <c r="Z564" s="3"/>
    </row>
    <row r="565" spans="1:26" ht="12.75" customHeight="1" x14ac:dyDescent="0.25">
      <c r="A565" s="3"/>
      <c r="B565" s="3"/>
      <c r="C565" s="3"/>
      <c r="D565" s="3"/>
      <c r="E565" s="200"/>
      <c r="F565" s="3"/>
      <c r="G565" s="3"/>
      <c r="H565" s="3"/>
      <c r="I565" s="3"/>
      <c r="J565" s="3"/>
      <c r="K565" s="3"/>
      <c r="L565" s="3"/>
      <c r="M565" s="3"/>
      <c r="N565" s="3"/>
      <c r="O565" s="3"/>
      <c r="P565" s="3"/>
      <c r="Q565" s="3"/>
      <c r="R565" s="3"/>
      <c r="S565" s="3"/>
      <c r="T565" s="3"/>
      <c r="U565" s="3"/>
      <c r="V565" s="3"/>
      <c r="W565" s="3"/>
      <c r="X565" s="3"/>
      <c r="Y565" s="3"/>
      <c r="Z565" s="3"/>
    </row>
    <row r="566" spans="1:26" ht="12.75" customHeight="1" x14ac:dyDescent="0.25">
      <c r="A566" s="3"/>
      <c r="B566" s="3"/>
      <c r="C566" s="3"/>
      <c r="D566" s="3"/>
      <c r="E566" s="200"/>
      <c r="F566" s="3"/>
      <c r="G566" s="3"/>
      <c r="H566" s="3"/>
      <c r="I566" s="3"/>
      <c r="J566" s="3"/>
      <c r="K566" s="3"/>
      <c r="L566" s="3"/>
      <c r="M566" s="3"/>
      <c r="N566" s="3"/>
      <c r="O566" s="3"/>
      <c r="P566" s="3"/>
      <c r="Q566" s="3"/>
      <c r="R566" s="3"/>
      <c r="S566" s="3"/>
      <c r="T566" s="3"/>
      <c r="U566" s="3"/>
      <c r="V566" s="3"/>
      <c r="W566" s="3"/>
      <c r="X566" s="3"/>
      <c r="Y566" s="3"/>
      <c r="Z566" s="3"/>
    </row>
    <row r="567" spans="1:26" ht="12.75" customHeight="1" x14ac:dyDescent="0.25">
      <c r="A567" s="3"/>
      <c r="B567" s="3"/>
      <c r="C567" s="3"/>
      <c r="D567" s="3"/>
      <c r="E567" s="200"/>
      <c r="F567" s="3"/>
      <c r="G567" s="3"/>
      <c r="H567" s="3"/>
      <c r="I567" s="3"/>
      <c r="J567" s="3"/>
      <c r="K567" s="3"/>
      <c r="L567" s="3"/>
      <c r="M567" s="3"/>
      <c r="N567" s="3"/>
      <c r="O567" s="3"/>
      <c r="P567" s="3"/>
      <c r="Q567" s="3"/>
      <c r="R567" s="3"/>
      <c r="S567" s="3"/>
      <c r="T567" s="3"/>
      <c r="U567" s="3"/>
      <c r="V567" s="3"/>
      <c r="W567" s="3"/>
      <c r="X567" s="3"/>
      <c r="Y567" s="3"/>
      <c r="Z567" s="3"/>
    </row>
    <row r="568" spans="1:26" ht="12.75" customHeight="1" x14ac:dyDescent="0.25">
      <c r="A568" s="3"/>
      <c r="B568" s="3"/>
      <c r="C568" s="3"/>
      <c r="D568" s="3"/>
      <c r="E568" s="200"/>
      <c r="F568" s="3"/>
      <c r="G568" s="3"/>
      <c r="H568" s="3"/>
      <c r="I568" s="3"/>
      <c r="J568" s="3"/>
      <c r="K568" s="3"/>
      <c r="L568" s="3"/>
      <c r="M568" s="3"/>
      <c r="N568" s="3"/>
      <c r="O568" s="3"/>
      <c r="P568" s="3"/>
      <c r="Q568" s="3"/>
      <c r="R568" s="3"/>
      <c r="S568" s="3"/>
      <c r="T568" s="3"/>
      <c r="U568" s="3"/>
      <c r="V568" s="3"/>
      <c r="W568" s="3"/>
      <c r="X568" s="3"/>
      <c r="Y568" s="3"/>
      <c r="Z568" s="3"/>
    </row>
    <row r="569" spans="1:26" ht="12.75" customHeight="1" x14ac:dyDescent="0.25">
      <c r="A569" s="3"/>
      <c r="B569" s="3"/>
      <c r="C569" s="3"/>
      <c r="D569" s="3"/>
      <c r="E569" s="200"/>
      <c r="F569" s="3"/>
      <c r="G569" s="3"/>
      <c r="H569" s="3"/>
      <c r="I569" s="3"/>
      <c r="J569" s="3"/>
      <c r="K569" s="3"/>
      <c r="L569" s="3"/>
      <c r="M569" s="3"/>
      <c r="N569" s="3"/>
      <c r="O569" s="3"/>
      <c r="P569" s="3"/>
      <c r="Q569" s="3"/>
      <c r="R569" s="3"/>
      <c r="S569" s="3"/>
      <c r="T569" s="3"/>
      <c r="U569" s="3"/>
      <c r="V569" s="3"/>
      <c r="W569" s="3"/>
      <c r="X569" s="3"/>
      <c r="Y569" s="3"/>
      <c r="Z569" s="3"/>
    </row>
    <row r="570" spans="1:26" ht="12.75" customHeight="1" x14ac:dyDescent="0.25">
      <c r="A570" s="3"/>
      <c r="B570" s="3"/>
      <c r="C570" s="3"/>
      <c r="D570" s="3"/>
      <c r="E570" s="200"/>
      <c r="F570" s="3"/>
      <c r="G570" s="3"/>
      <c r="H570" s="3"/>
      <c r="I570" s="3"/>
      <c r="J570" s="3"/>
      <c r="K570" s="3"/>
      <c r="L570" s="3"/>
      <c r="M570" s="3"/>
      <c r="N570" s="3"/>
      <c r="O570" s="3"/>
      <c r="P570" s="3"/>
      <c r="Q570" s="3"/>
      <c r="R570" s="3"/>
      <c r="S570" s="3"/>
      <c r="T570" s="3"/>
      <c r="U570" s="3"/>
      <c r="V570" s="3"/>
      <c r="W570" s="3"/>
      <c r="X570" s="3"/>
      <c r="Y570" s="3"/>
      <c r="Z570" s="3"/>
    </row>
    <row r="571" spans="1:26" ht="12.75" customHeight="1" x14ac:dyDescent="0.25">
      <c r="A571" s="3"/>
      <c r="B571" s="3"/>
      <c r="C571" s="3"/>
      <c r="D571" s="3"/>
      <c r="E571" s="200"/>
      <c r="F571" s="3"/>
      <c r="G571" s="3"/>
      <c r="H571" s="3"/>
      <c r="I571" s="3"/>
      <c r="J571" s="3"/>
      <c r="K571" s="3"/>
      <c r="L571" s="3"/>
      <c r="M571" s="3"/>
      <c r="N571" s="3"/>
      <c r="O571" s="3"/>
      <c r="P571" s="3"/>
      <c r="Q571" s="3"/>
      <c r="R571" s="3"/>
      <c r="S571" s="3"/>
      <c r="T571" s="3"/>
      <c r="U571" s="3"/>
      <c r="V571" s="3"/>
      <c r="W571" s="3"/>
      <c r="X571" s="3"/>
      <c r="Y571" s="3"/>
      <c r="Z571" s="3"/>
    </row>
    <row r="572" spans="1:26" ht="12.75" customHeight="1" x14ac:dyDescent="0.25">
      <c r="A572" s="3"/>
      <c r="B572" s="3"/>
      <c r="C572" s="3"/>
      <c r="D572" s="3"/>
      <c r="E572" s="200"/>
      <c r="F572" s="3"/>
      <c r="G572" s="3"/>
      <c r="H572" s="3"/>
      <c r="I572" s="3"/>
      <c r="J572" s="3"/>
      <c r="K572" s="3"/>
      <c r="L572" s="3"/>
      <c r="M572" s="3"/>
      <c r="N572" s="3"/>
      <c r="O572" s="3"/>
      <c r="P572" s="3"/>
      <c r="Q572" s="3"/>
      <c r="R572" s="3"/>
      <c r="S572" s="3"/>
      <c r="T572" s="3"/>
      <c r="U572" s="3"/>
      <c r="V572" s="3"/>
      <c r="W572" s="3"/>
      <c r="X572" s="3"/>
      <c r="Y572" s="3"/>
      <c r="Z572" s="3"/>
    </row>
    <row r="573" spans="1:26" ht="12.75" customHeight="1" x14ac:dyDescent="0.25">
      <c r="A573" s="3"/>
      <c r="B573" s="3"/>
      <c r="C573" s="3"/>
      <c r="D573" s="3"/>
      <c r="E573" s="200"/>
      <c r="F573" s="3"/>
      <c r="G573" s="3"/>
      <c r="H573" s="3"/>
      <c r="I573" s="3"/>
      <c r="J573" s="3"/>
      <c r="K573" s="3"/>
      <c r="L573" s="3"/>
      <c r="M573" s="3"/>
      <c r="N573" s="3"/>
      <c r="O573" s="3"/>
      <c r="P573" s="3"/>
      <c r="Q573" s="3"/>
      <c r="R573" s="3"/>
      <c r="S573" s="3"/>
      <c r="T573" s="3"/>
      <c r="U573" s="3"/>
      <c r="V573" s="3"/>
      <c r="W573" s="3"/>
      <c r="X573" s="3"/>
      <c r="Y573" s="3"/>
      <c r="Z573" s="3"/>
    </row>
    <row r="574" spans="1:26" ht="12.75" customHeight="1" x14ac:dyDescent="0.25">
      <c r="A574" s="3"/>
      <c r="B574" s="3"/>
      <c r="C574" s="3"/>
      <c r="D574" s="3"/>
      <c r="E574" s="200"/>
      <c r="F574" s="3"/>
      <c r="G574" s="3"/>
      <c r="H574" s="3"/>
      <c r="I574" s="3"/>
      <c r="J574" s="3"/>
      <c r="K574" s="3"/>
      <c r="L574" s="3"/>
      <c r="M574" s="3"/>
      <c r="N574" s="3"/>
      <c r="O574" s="3"/>
      <c r="P574" s="3"/>
      <c r="Q574" s="3"/>
      <c r="R574" s="3"/>
      <c r="S574" s="3"/>
      <c r="T574" s="3"/>
      <c r="U574" s="3"/>
      <c r="V574" s="3"/>
      <c r="W574" s="3"/>
      <c r="X574" s="3"/>
      <c r="Y574" s="3"/>
      <c r="Z574" s="3"/>
    </row>
    <row r="575" spans="1:26" ht="12.75" customHeight="1" x14ac:dyDescent="0.25">
      <c r="A575" s="3"/>
      <c r="B575" s="3"/>
      <c r="C575" s="3"/>
      <c r="D575" s="3"/>
      <c r="E575" s="200"/>
      <c r="F575" s="3"/>
      <c r="G575" s="3"/>
      <c r="H575" s="3"/>
      <c r="I575" s="3"/>
      <c r="J575" s="3"/>
      <c r="K575" s="3"/>
      <c r="L575" s="3"/>
      <c r="M575" s="3"/>
      <c r="N575" s="3"/>
      <c r="O575" s="3"/>
      <c r="P575" s="3"/>
      <c r="Q575" s="3"/>
      <c r="R575" s="3"/>
      <c r="S575" s="3"/>
      <c r="T575" s="3"/>
      <c r="U575" s="3"/>
      <c r="V575" s="3"/>
      <c r="W575" s="3"/>
      <c r="X575" s="3"/>
      <c r="Y575" s="3"/>
      <c r="Z575" s="3"/>
    </row>
    <row r="576" spans="1:26" ht="12.75" customHeight="1" x14ac:dyDescent="0.25">
      <c r="A576" s="3"/>
      <c r="B576" s="3"/>
      <c r="C576" s="3"/>
      <c r="D576" s="3"/>
      <c r="E576" s="200"/>
      <c r="F576" s="3"/>
      <c r="G576" s="3"/>
      <c r="H576" s="3"/>
      <c r="I576" s="3"/>
      <c r="J576" s="3"/>
      <c r="K576" s="3"/>
      <c r="L576" s="3"/>
      <c r="M576" s="3"/>
      <c r="N576" s="3"/>
      <c r="O576" s="3"/>
      <c r="P576" s="3"/>
      <c r="Q576" s="3"/>
      <c r="R576" s="3"/>
      <c r="S576" s="3"/>
      <c r="T576" s="3"/>
      <c r="U576" s="3"/>
      <c r="V576" s="3"/>
      <c r="W576" s="3"/>
      <c r="X576" s="3"/>
      <c r="Y576" s="3"/>
      <c r="Z576" s="3"/>
    </row>
    <row r="577" spans="1:26" ht="12.75" customHeight="1" x14ac:dyDescent="0.25">
      <c r="A577" s="3"/>
      <c r="B577" s="3"/>
      <c r="C577" s="3"/>
      <c r="D577" s="3"/>
      <c r="E577" s="200"/>
      <c r="F577" s="3"/>
      <c r="G577" s="3"/>
      <c r="H577" s="3"/>
      <c r="I577" s="3"/>
      <c r="J577" s="3"/>
      <c r="K577" s="3"/>
      <c r="L577" s="3"/>
      <c r="M577" s="3"/>
      <c r="N577" s="3"/>
      <c r="O577" s="3"/>
      <c r="P577" s="3"/>
      <c r="Q577" s="3"/>
      <c r="R577" s="3"/>
      <c r="S577" s="3"/>
      <c r="T577" s="3"/>
      <c r="U577" s="3"/>
      <c r="V577" s="3"/>
      <c r="W577" s="3"/>
      <c r="X577" s="3"/>
      <c r="Y577" s="3"/>
      <c r="Z577" s="3"/>
    </row>
    <row r="578" spans="1:26" ht="12.75" customHeight="1" x14ac:dyDescent="0.25">
      <c r="A578" s="3"/>
      <c r="B578" s="3"/>
      <c r="C578" s="3"/>
      <c r="D578" s="3"/>
      <c r="E578" s="200"/>
      <c r="F578" s="3"/>
      <c r="G578" s="3"/>
      <c r="H578" s="3"/>
      <c r="I578" s="3"/>
      <c r="J578" s="3"/>
      <c r="K578" s="3"/>
      <c r="L578" s="3"/>
      <c r="M578" s="3"/>
      <c r="N578" s="3"/>
      <c r="O578" s="3"/>
      <c r="P578" s="3"/>
      <c r="Q578" s="3"/>
      <c r="R578" s="3"/>
      <c r="S578" s="3"/>
      <c r="T578" s="3"/>
      <c r="U578" s="3"/>
      <c r="V578" s="3"/>
      <c r="W578" s="3"/>
      <c r="X578" s="3"/>
      <c r="Y578" s="3"/>
      <c r="Z578" s="3"/>
    </row>
    <row r="579" spans="1:26" ht="12.75" customHeight="1" x14ac:dyDescent="0.25">
      <c r="A579" s="3"/>
      <c r="B579" s="3"/>
      <c r="C579" s="3"/>
      <c r="D579" s="3"/>
      <c r="E579" s="200"/>
      <c r="F579" s="3"/>
      <c r="G579" s="3"/>
      <c r="H579" s="3"/>
      <c r="I579" s="3"/>
      <c r="J579" s="3"/>
      <c r="K579" s="3"/>
      <c r="L579" s="3"/>
      <c r="M579" s="3"/>
      <c r="N579" s="3"/>
      <c r="O579" s="3"/>
      <c r="P579" s="3"/>
      <c r="Q579" s="3"/>
      <c r="R579" s="3"/>
      <c r="S579" s="3"/>
      <c r="T579" s="3"/>
      <c r="U579" s="3"/>
      <c r="V579" s="3"/>
      <c r="W579" s="3"/>
      <c r="X579" s="3"/>
      <c r="Y579" s="3"/>
      <c r="Z579" s="3"/>
    </row>
    <row r="580" spans="1:26" ht="12.75" customHeight="1" x14ac:dyDescent="0.25">
      <c r="A580" s="3"/>
      <c r="B580" s="3"/>
      <c r="C580" s="3"/>
      <c r="D580" s="3"/>
      <c r="E580" s="200"/>
      <c r="F580" s="3"/>
      <c r="G580" s="3"/>
      <c r="H580" s="3"/>
      <c r="I580" s="3"/>
      <c r="J580" s="3"/>
      <c r="K580" s="3"/>
      <c r="L580" s="3"/>
      <c r="M580" s="3"/>
      <c r="N580" s="3"/>
      <c r="O580" s="3"/>
      <c r="P580" s="3"/>
      <c r="Q580" s="3"/>
      <c r="R580" s="3"/>
      <c r="S580" s="3"/>
      <c r="T580" s="3"/>
      <c r="U580" s="3"/>
      <c r="V580" s="3"/>
      <c r="W580" s="3"/>
      <c r="X580" s="3"/>
      <c r="Y580" s="3"/>
      <c r="Z580" s="3"/>
    </row>
    <row r="581" spans="1:26" ht="12.75" customHeight="1" x14ac:dyDescent="0.25">
      <c r="A581" s="3"/>
      <c r="B581" s="3"/>
      <c r="C581" s="3"/>
      <c r="D581" s="3"/>
      <c r="E581" s="200"/>
      <c r="F581" s="3"/>
      <c r="G581" s="3"/>
      <c r="H581" s="3"/>
      <c r="I581" s="3"/>
      <c r="J581" s="3"/>
      <c r="K581" s="3"/>
      <c r="L581" s="3"/>
      <c r="M581" s="3"/>
      <c r="N581" s="3"/>
      <c r="O581" s="3"/>
      <c r="P581" s="3"/>
      <c r="Q581" s="3"/>
      <c r="R581" s="3"/>
      <c r="S581" s="3"/>
      <c r="T581" s="3"/>
      <c r="U581" s="3"/>
      <c r="V581" s="3"/>
      <c r="W581" s="3"/>
      <c r="X581" s="3"/>
      <c r="Y581" s="3"/>
      <c r="Z581" s="3"/>
    </row>
    <row r="582" spans="1:26" ht="12.75" customHeight="1" x14ac:dyDescent="0.25">
      <c r="A582" s="3"/>
      <c r="B582" s="3"/>
      <c r="C582" s="3"/>
      <c r="D582" s="3"/>
      <c r="E582" s="200"/>
      <c r="F582" s="3"/>
      <c r="G582" s="3"/>
      <c r="H582" s="3"/>
      <c r="I582" s="3"/>
      <c r="J582" s="3"/>
      <c r="K582" s="3"/>
      <c r="L582" s="3"/>
      <c r="M582" s="3"/>
      <c r="N582" s="3"/>
      <c r="O582" s="3"/>
      <c r="P582" s="3"/>
      <c r="Q582" s="3"/>
      <c r="R582" s="3"/>
      <c r="S582" s="3"/>
      <c r="T582" s="3"/>
      <c r="U582" s="3"/>
      <c r="V582" s="3"/>
      <c r="W582" s="3"/>
      <c r="X582" s="3"/>
      <c r="Y582" s="3"/>
      <c r="Z582" s="3"/>
    </row>
    <row r="583" spans="1:26" ht="12.75" customHeight="1" x14ac:dyDescent="0.25">
      <c r="A583" s="3"/>
      <c r="B583" s="3"/>
      <c r="C583" s="3"/>
      <c r="D583" s="3"/>
      <c r="E583" s="200"/>
      <c r="F583" s="3"/>
      <c r="G583" s="3"/>
      <c r="H583" s="3"/>
      <c r="I583" s="3"/>
      <c r="J583" s="3"/>
      <c r="K583" s="3"/>
      <c r="L583" s="3"/>
      <c r="M583" s="3"/>
      <c r="N583" s="3"/>
      <c r="O583" s="3"/>
      <c r="P583" s="3"/>
      <c r="Q583" s="3"/>
      <c r="R583" s="3"/>
      <c r="S583" s="3"/>
      <c r="T583" s="3"/>
      <c r="U583" s="3"/>
      <c r="V583" s="3"/>
      <c r="W583" s="3"/>
      <c r="X583" s="3"/>
      <c r="Y583" s="3"/>
      <c r="Z583" s="3"/>
    </row>
    <row r="584" spans="1:26" ht="12.75" customHeight="1" x14ac:dyDescent="0.25">
      <c r="A584" s="3"/>
      <c r="B584" s="3"/>
      <c r="C584" s="3"/>
      <c r="D584" s="3"/>
      <c r="E584" s="200"/>
      <c r="F584" s="3"/>
      <c r="G584" s="3"/>
      <c r="H584" s="3"/>
      <c r="I584" s="3"/>
      <c r="J584" s="3"/>
      <c r="K584" s="3"/>
      <c r="L584" s="3"/>
      <c r="M584" s="3"/>
      <c r="N584" s="3"/>
      <c r="O584" s="3"/>
      <c r="P584" s="3"/>
      <c r="Q584" s="3"/>
      <c r="R584" s="3"/>
      <c r="S584" s="3"/>
      <c r="T584" s="3"/>
      <c r="U584" s="3"/>
      <c r="V584" s="3"/>
      <c r="W584" s="3"/>
      <c r="X584" s="3"/>
      <c r="Y584" s="3"/>
      <c r="Z584" s="3"/>
    </row>
    <row r="585" spans="1:26" ht="12.75" customHeight="1" x14ac:dyDescent="0.25">
      <c r="A585" s="3"/>
      <c r="B585" s="3"/>
      <c r="C585" s="3"/>
      <c r="D585" s="3"/>
      <c r="E585" s="200"/>
      <c r="F585" s="3"/>
      <c r="G585" s="3"/>
      <c r="H585" s="3"/>
      <c r="I585" s="3"/>
      <c r="J585" s="3"/>
      <c r="K585" s="3"/>
      <c r="L585" s="3"/>
      <c r="M585" s="3"/>
      <c r="N585" s="3"/>
      <c r="O585" s="3"/>
      <c r="P585" s="3"/>
      <c r="Q585" s="3"/>
      <c r="R585" s="3"/>
      <c r="S585" s="3"/>
      <c r="T585" s="3"/>
      <c r="U585" s="3"/>
      <c r="V585" s="3"/>
      <c r="W585" s="3"/>
      <c r="X585" s="3"/>
      <c r="Y585" s="3"/>
      <c r="Z585" s="3"/>
    </row>
    <row r="586" spans="1:26" ht="12.75" customHeight="1" x14ac:dyDescent="0.25">
      <c r="A586" s="3"/>
      <c r="B586" s="3"/>
      <c r="C586" s="3"/>
      <c r="D586" s="3"/>
      <c r="E586" s="200"/>
      <c r="F586" s="3"/>
      <c r="G586" s="3"/>
      <c r="H586" s="3"/>
      <c r="I586" s="3"/>
      <c r="J586" s="3"/>
      <c r="K586" s="3"/>
      <c r="L586" s="3"/>
      <c r="M586" s="3"/>
      <c r="N586" s="3"/>
      <c r="O586" s="3"/>
      <c r="P586" s="3"/>
      <c r="Q586" s="3"/>
      <c r="R586" s="3"/>
      <c r="S586" s="3"/>
      <c r="T586" s="3"/>
      <c r="U586" s="3"/>
      <c r="V586" s="3"/>
      <c r="W586" s="3"/>
      <c r="X586" s="3"/>
      <c r="Y586" s="3"/>
      <c r="Z586" s="3"/>
    </row>
    <row r="587" spans="1:26" ht="12.75" customHeight="1" x14ac:dyDescent="0.25">
      <c r="A587" s="3"/>
      <c r="B587" s="3"/>
      <c r="C587" s="3"/>
      <c r="D587" s="3"/>
      <c r="E587" s="200"/>
      <c r="F587" s="3"/>
      <c r="G587" s="3"/>
      <c r="H587" s="3"/>
      <c r="I587" s="3"/>
      <c r="J587" s="3"/>
      <c r="K587" s="3"/>
      <c r="L587" s="3"/>
      <c r="M587" s="3"/>
      <c r="N587" s="3"/>
      <c r="O587" s="3"/>
      <c r="P587" s="3"/>
      <c r="Q587" s="3"/>
      <c r="R587" s="3"/>
      <c r="S587" s="3"/>
      <c r="T587" s="3"/>
      <c r="U587" s="3"/>
      <c r="V587" s="3"/>
      <c r="W587" s="3"/>
      <c r="X587" s="3"/>
      <c r="Y587" s="3"/>
      <c r="Z587" s="3"/>
    </row>
    <row r="588" spans="1:26" ht="12.75" customHeight="1" x14ac:dyDescent="0.25">
      <c r="A588" s="3"/>
      <c r="B588" s="3"/>
      <c r="C588" s="3"/>
      <c r="D588" s="3"/>
      <c r="E588" s="200"/>
      <c r="F588" s="3"/>
      <c r="G588" s="3"/>
      <c r="H588" s="3"/>
      <c r="I588" s="3"/>
      <c r="J588" s="3"/>
      <c r="K588" s="3"/>
      <c r="L588" s="3"/>
      <c r="M588" s="3"/>
      <c r="N588" s="3"/>
      <c r="O588" s="3"/>
      <c r="P588" s="3"/>
      <c r="Q588" s="3"/>
      <c r="R588" s="3"/>
      <c r="S588" s="3"/>
      <c r="T588" s="3"/>
      <c r="U588" s="3"/>
      <c r="V588" s="3"/>
      <c r="W588" s="3"/>
      <c r="X588" s="3"/>
      <c r="Y588" s="3"/>
      <c r="Z588" s="3"/>
    </row>
    <row r="589" spans="1:26" ht="12.75" customHeight="1" x14ac:dyDescent="0.25">
      <c r="A589" s="3"/>
      <c r="B589" s="3"/>
      <c r="C589" s="3"/>
      <c r="D589" s="3"/>
      <c r="E589" s="200"/>
      <c r="F589" s="3"/>
      <c r="G589" s="3"/>
      <c r="H589" s="3"/>
      <c r="I589" s="3"/>
      <c r="J589" s="3"/>
      <c r="K589" s="3"/>
      <c r="L589" s="3"/>
      <c r="M589" s="3"/>
      <c r="N589" s="3"/>
      <c r="O589" s="3"/>
      <c r="P589" s="3"/>
      <c r="Q589" s="3"/>
      <c r="R589" s="3"/>
      <c r="S589" s="3"/>
      <c r="T589" s="3"/>
      <c r="U589" s="3"/>
      <c r="V589" s="3"/>
      <c r="W589" s="3"/>
      <c r="X589" s="3"/>
      <c r="Y589" s="3"/>
      <c r="Z589" s="3"/>
    </row>
    <row r="590" spans="1:26" ht="12.75" customHeight="1" x14ac:dyDescent="0.25">
      <c r="A590" s="3"/>
      <c r="B590" s="3"/>
      <c r="C590" s="3"/>
      <c r="D590" s="3"/>
      <c r="E590" s="200"/>
      <c r="F590" s="3"/>
      <c r="G590" s="3"/>
      <c r="H590" s="3"/>
      <c r="I590" s="3"/>
      <c r="J590" s="3"/>
      <c r="K590" s="3"/>
      <c r="L590" s="3"/>
      <c r="M590" s="3"/>
      <c r="N590" s="3"/>
      <c r="O590" s="3"/>
      <c r="P590" s="3"/>
      <c r="Q590" s="3"/>
      <c r="R590" s="3"/>
      <c r="S590" s="3"/>
      <c r="T590" s="3"/>
      <c r="U590" s="3"/>
      <c r="V590" s="3"/>
      <c r="W590" s="3"/>
      <c r="X590" s="3"/>
      <c r="Y590" s="3"/>
      <c r="Z590" s="3"/>
    </row>
    <row r="591" spans="1:26" ht="12.75" customHeight="1" x14ac:dyDescent="0.25">
      <c r="A591" s="3"/>
      <c r="B591" s="3"/>
      <c r="C591" s="3"/>
      <c r="D591" s="3"/>
      <c r="E591" s="200"/>
      <c r="F591" s="3"/>
      <c r="G591" s="3"/>
      <c r="H591" s="3"/>
      <c r="I591" s="3"/>
      <c r="J591" s="3"/>
      <c r="K591" s="3"/>
      <c r="L591" s="3"/>
      <c r="M591" s="3"/>
      <c r="N591" s="3"/>
      <c r="O591" s="3"/>
      <c r="P591" s="3"/>
      <c r="Q591" s="3"/>
      <c r="R591" s="3"/>
      <c r="S591" s="3"/>
      <c r="T591" s="3"/>
      <c r="U591" s="3"/>
      <c r="V591" s="3"/>
      <c r="W591" s="3"/>
      <c r="X591" s="3"/>
      <c r="Y591" s="3"/>
      <c r="Z591" s="3"/>
    </row>
    <row r="592" spans="1:26" ht="12.75" customHeight="1" x14ac:dyDescent="0.25">
      <c r="A592" s="3"/>
      <c r="B592" s="3"/>
      <c r="C592" s="3"/>
      <c r="D592" s="3"/>
      <c r="E592" s="200"/>
      <c r="F592" s="3"/>
      <c r="G592" s="3"/>
      <c r="H592" s="3"/>
      <c r="I592" s="3"/>
      <c r="J592" s="3"/>
      <c r="K592" s="3"/>
      <c r="L592" s="3"/>
      <c r="M592" s="3"/>
      <c r="N592" s="3"/>
      <c r="O592" s="3"/>
      <c r="P592" s="3"/>
      <c r="Q592" s="3"/>
      <c r="R592" s="3"/>
      <c r="S592" s="3"/>
      <c r="T592" s="3"/>
      <c r="U592" s="3"/>
      <c r="V592" s="3"/>
      <c r="W592" s="3"/>
      <c r="X592" s="3"/>
      <c r="Y592" s="3"/>
      <c r="Z592" s="3"/>
    </row>
    <row r="593" spans="1:26" ht="12.75" customHeight="1" x14ac:dyDescent="0.25">
      <c r="A593" s="3"/>
      <c r="B593" s="3"/>
      <c r="C593" s="3"/>
      <c r="D593" s="3"/>
      <c r="E593" s="200"/>
      <c r="F593" s="3"/>
      <c r="G593" s="3"/>
      <c r="H593" s="3"/>
      <c r="I593" s="3"/>
      <c r="J593" s="3"/>
      <c r="K593" s="3"/>
      <c r="L593" s="3"/>
      <c r="M593" s="3"/>
      <c r="N593" s="3"/>
      <c r="O593" s="3"/>
      <c r="P593" s="3"/>
      <c r="Q593" s="3"/>
      <c r="R593" s="3"/>
      <c r="S593" s="3"/>
      <c r="T593" s="3"/>
      <c r="U593" s="3"/>
      <c r="V593" s="3"/>
      <c r="W593" s="3"/>
      <c r="X593" s="3"/>
      <c r="Y593" s="3"/>
      <c r="Z593" s="3"/>
    </row>
    <row r="594" spans="1:26" ht="12.75" customHeight="1" x14ac:dyDescent="0.25">
      <c r="A594" s="3"/>
      <c r="B594" s="3"/>
      <c r="C594" s="3"/>
      <c r="D594" s="3"/>
      <c r="E594" s="200"/>
      <c r="F594" s="3"/>
      <c r="G594" s="3"/>
      <c r="H594" s="3"/>
      <c r="I594" s="3"/>
      <c r="J594" s="3"/>
      <c r="K594" s="3"/>
      <c r="L594" s="3"/>
      <c r="M594" s="3"/>
      <c r="N594" s="3"/>
      <c r="O594" s="3"/>
      <c r="P594" s="3"/>
      <c r="Q594" s="3"/>
      <c r="R594" s="3"/>
      <c r="S594" s="3"/>
      <c r="T594" s="3"/>
      <c r="U594" s="3"/>
      <c r="V594" s="3"/>
      <c r="W594" s="3"/>
      <c r="X594" s="3"/>
      <c r="Y594" s="3"/>
      <c r="Z594" s="3"/>
    </row>
    <row r="595" spans="1:26" ht="12.75" customHeight="1" x14ac:dyDescent="0.25">
      <c r="A595" s="3"/>
      <c r="B595" s="3"/>
      <c r="C595" s="3"/>
      <c r="D595" s="3"/>
      <c r="E595" s="200"/>
      <c r="F595" s="3"/>
      <c r="G595" s="3"/>
      <c r="H595" s="3"/>
      <c r="I595" s="3"/>
      <c r="J595" s="3"/>
      <c r="K595" s="3"/>
      <c r="L595" s="3"/>
      <c r="M595" s="3"/>
      <c r="N595" s="3"/>
      <c r="O595" s="3"/>
      <c r="P595" s="3"/>
      <c r="Q595" s="3"/>
      <c r="R595" s="3"/>
      <c r="S595" s="3"/>
      <c r="T595" s="3"/>
      <c r="U595" s="3"/>
      <c r="V595" s="3"/>
      <c r="W595" s="3"/>
      <c r="X595" s="3"/>
      <c r="Y595" s="3"/>
      <c r="Z595" s="3"/>
    </row>
    <row r="596" spans="1:26" ht="12.75" customHeight="1" x14ac:dyDescent="0.25">
      <c r="A596" s="3"/>
      <c r="B596" s="3"/>
      <c r="C596" s="3"/>
      <c r="D596" s="3"/>
      <c r="E596" s="200"/>
      <c r="F596" s="3"/>
      <c r="G596" s="3"/>
      <c r="H596" s="3"/>
      <c r="I596" s="3"/>
      <c r="J596" s="3"/>
      <c r="K596" s="3"/>
      <c r="L596" s="3"/>
      <c r="M596" s="3"/>
      <c r="N596" s="3"/>
      <c r="O596" s="3"/>
      <c r="P596" s="3"/>
      <c r="Q596" s="3"/>
      <c r="R596" s="3"/>
      <c r="S596" s="3"/>
      <c r="T596" s="3"/>
      <c r="U596" s="3"/>
      <c r="V596" s="3"/>
      <c r="W596" s="3"/>
      <c r="X596" s="3"/>
      <c r="Y596" s="3"/>
      <c r="Z596" s="3"/>
    </row>
    <row r="597" spans="1:26" ht="12.75" customHeight="1" x14ac:dyDescent="0.25">
      <c r="A597" s="3"/>
      <c r="B597" s="3"/>
      <c r="C597" s="3"/>
      <c r="D597" s="3"/>
      <c r="E597" s="200"/>
      <c r="F597" s="3"/>
      <c r="G597" s="3"/>
      <c r="H597" s="3"/>
      <c r="I597" s="3"/>
      <c r="J597" s="3"/>
      <c r="K597" s="3"/>
      <c r="L597" s="3"/>
      <c r="M597" s="3"/>
      <c r="N597" s="3"/>
      <c r="O597" s="3"/>
      <c r="P597" s="3"/>
      <c r="Q597" s="3"/>
      <c r="R597" s="3"/>
      <c r="S597" s="3"/>
      <c r="T597" s="3"/>
      <c r="U597" s="3"/>
      <c r="V597" s="3"/>
      <c r="W597" s="3"/>
      <c r="X597" s="3"/>
      <c r="Y597" s="3"/>
      <c r="Z597" s="3"/>
    </row>
    <row r="598" spans="1:26" ht="12.75" customHeight="1" x14ac:dyDescent="0.25">
      <c r="A598" s="3"/>
      <c r="B598" s="3"/>
      <c r="C598" s="3"/>
      <c r="D598" s="3"/>
      <c r="E598" s="200"/>
      <c r="F598" s="3"/>
      <c r="G598" s="3"/>
      <c r="H598" s="3"/>
      <c r="I598" s="3"/>
      <c r="J598" s="3"/>
      <c r="K598" s="3"/>
      <c r="L598" s="3"/>
      <c r="M598" s="3"/>
      <c r="N598" s="3"/>
      <c r="O598" s="3"/>
      <c r="P598" s="3"/>
      <c r="Q598" s="3"/>
      <c r="R598" s="3"/>
      <c r="S598" s="3"/>
      <c r="T598" s="3"/>
      <c r="U598" s="3"/>
      <c r="V598" s="3"/>
      <c r="W598" s="3"/>
      <c r="X598" s="3"/>
      <c r="Y598" s="3"/>
      <c r="Z598" s="3"/>
    </row>
    <row r="599" spans="1:26" ht="12.75" customHeight="1" x14ac:dyDescent="0.25">
      <c r="A599" s="3"/>
      <c r="B599" s="3"/>
      <c r="C599" s="3"/>
      <c r="D599" s="3"/>
      <c r="E599" s="200"/>
      <c r="F599" s="3"/>
      <c r="G599" s="3"/>
      <c r="H599" s="3"/>
      <c r="I599" s="3"/>
      <c r="J599" s="3"/>
      <c r="K599" s="3"/>
      <c r="L599" s="3"/>
      <c r="M599" s="3"/>
      <c r="N599" s="3"/>
      <c r="O599" s="3"/>
      <c r="P599" s="3"/>
      <c r="Q599" s="3"/>
      <c r="R599" s="3"/>
      <c r="S599" s="3"/>
      <c r="T599" s="3"/>
      <c r="U599" s="3"/>
      <c r="V599" s="3"/>
      <c r="W599" s="3"/>
      <c r="X599" s="3"/>
      <c r="Y599" s="3"/>
      <c r="Z599" s="3"/>
    </row>
    <row r="600" spans="1:26" ht="12.75" customHeight="1" x14ac:dyDescent="0.25">
      <c r="A600" s="3"/>
      <c r="B600" s="3"/>
      <c r="C600" s="3"/>
      <c r="D600" s="3"/>
      <c r="E600" s="200"/>
      <c r="F600" s="3"/>
      <c r="G600" s="3"/>
      <c r="H600" s="3"/>
      <c r="I600" s="3"/>
      <c r="J600" s="3"/>
      <c r="K600" s="3"/>
      <c r="L600" s="3"/>
      <c r="M600" s="3"/>
      <c r="N600" s="3"/>
      <c r="O600" s="3"/>
      <c r="P600" s="3"/>
      <c r="Q600" s="3"/>
      <c r="R600" s="3"/>
      <c r="S600" s="3"/>
      <c r="T600" s="3"/>
      <c r="U600" s="3"/>
      <c r="V600" s="3"/>
      <c r="W600" s="3"/>
      <c r="X600" s="3"/>
      <c r="Y600" s="3"/>
      <c r="Z600" s="3"/>
    </row>
    <row r="601" spans="1:26" ht="12.75" customHeight="1" x14ac:dyDescent="0.25">
      <c r="A601" s="3"/>
      <c r="B601" s="3"/>
      <c r="C601" s="3"/>
      <c r="D601" s="3"/>
      <c r="E601" s="200"/>
      <c r="F601" s="3"/>
      <c r="G601" s="3"/>
      <c r="H601" s="3"/>
      <c r="I601" s="3"/>
      <c r="J601" s="3"/>
      <c r="K601" s="3"/>
      <c r="L601" s="3"/>
      <c r="M601" s="3"/>
      <c r="N601" s="3"/>
      <c r="O601" s="3"/>
      <c r="P601" s="3"/>
      <c r="Q601" s="3"/>
      <c r="R601" s="3"/>
      <c r="S601" s="3"/>
      <c r="T601" s="3"/>
      <c r="U601" s="3"/>
      <c r="V601" s="3"/>
      <c r="W601" s="3"/>
      <c r="X601" s="3"/>
      <c r="Y601" s="3"/>
      <c r="Z601" s="3"/>
    </row>
    <row r="602" spans="1:26" ht="12.75" customHeight="1" x14ac:dyDescent="0.25">
      <c r="A602" s="3"/>
      <c r="B602" s="3"/>
      <c r="C602" s="3"/>
      <c r="D602" s="3"/>
      <c r="E602" s="200"/>
      <c r="F602" s="3"/>
      <c r="G602" s="3"/>
      <c r="H602" s="3"/>
      <c r="I602" s="3"/>
      <c r="J602" s="3"/>
      <c r="K602" s="3"/>
      <c r="L602" s="3"/>
      <c r="M602" s="3"/>
      <c r="N602" s="3"/>
      <c r="O602" s="3"/>
      <c r="P602" s="3"/>
      <c r="Q602" s="3"/>
      <c r="R602" s="3"/>
      <c r="S602" s="3"/>
      <c r="T602" s="3"/>
      <c r="U602" s="3"/>
      <c r="V602" s="3"/>
      <c r="W602" s="3"/>
      <c r="X602" s="3"/>
      <c r="Y602" s="3"/>
      <c r="Z602" s="3"/>
    </row>
    <row r="603" spans="1:26" ht="12.75" customHeight="1" x14ac:dyDescent="0.25">
      <c r="A603" s="3"/>
      <c r="B603" s="3"/>
      <c r="C603" s="3"/>
      <c r="D603" s="3"/>
      <c r="E603" s="200"/>
      <c r="F603" s="3"/>
      <c r="G603" s="3"/>
      <c r="H603" s="3"/>
      <c r="I603" s="3"/>
      <c r="J603" s="3"/>
      <c r="K603" s="3"/>
      <c r="L603" s="3"/>
      <c r="M603" s="3"/>
      <c r="N603" s="3"/>
      <c r="O603" s="3"/>
      <c r="P603" s="3"/>
      <c r="Q603" s="3"/>
      <c r="R603" s="3"/>
      <c r="S603" s="3"/>
      <c r="T603" s="3"/>
      <c r="U603" s="3"/>
      <c r="V603" s="3"/>
      <c r="W603" s="3"/>
      <c r="X603" s="3"/>
      <c r="Y603" s="3"/>
      <c r="Z603" s="3"/>
    </row>
    <row r="604" spans="1:26" ht="12.75" customHeight="1" x14ac:dyDescent="0.25">
      <c r="A604" s="3"/>
      <c r="B604" s="3"/>
      <c r="C604" s="3"/>
      <c r="D604" s="3"/>
      <c r="E604" s="200"/>
      <c r="F604" s="3"/>
      <c r="G604" s="3"/>
      <c r="H604" s="3"/>
      <c r="I604" s="3"/>
      <c r="J604" s="3"/>
      <c r="K604" s="3"/>
      <c r="L604" s="3"/>
      <c r="M604" s="3"/>
      <c r="N604" s="3"/>
      <c r="O604" s="3"/>
      <c r="P604" s="3"/>
      <c r="Q604" s="3"/>
      <c r="R604" s="3"/>
      <c r="S604" s="3"/>
      <c r="T604" s="3"/>
      <c r="U604" s="3"/>
      <c r="V604" s="3"/>
      <c r="W604" s="3"/>
      <c r="X604" s="3"/>
      <c r="Y604" s="3"/>
      <c r="Z604" s="3"/>
    </row>
    <row r="605" spans="1:26" ht="12.75" customHeight="1" x14ac:dyDescent="0.25">
      <c r="A605" s="3"/>
      <c r="B605" s="3"/>
      <c r="C605" s="3"/>
      <c r="D605" s="3"/>
      <c r="E605" s="200"/>
      <c r="F605" s="3"/>
      <c r="G605" s="3"/>
      <c r="H605" s="3"/>
      <c r="I605" s="3"/>
      <c r="J605" s="3"/>
      <c r="K605" s="3"/>
      <c r="L605" s="3"/>
      <c r="M605" s="3"/>
      <c r="N605" s="3"/>
      <c r="O605" s="3"/>
      <c r="P605" s="3"/>
      <c r="Q605" s="3"/>
      <c r="R605" s="3"/>
      <c r="S605" s="3"/>
      <c r="T605" s="3"/>
      <c r="U605" s="3"/>
      <c r="V605" s="3"/>
      <c r="W605" s="3"/>
      <c r="X605" s="3"/>
      <c r="Y605" s="3"/>
      <c r="Z605" s="3"/>
    </row>
    <row r="606" spans="1:26" ht="12.75" customHeight="1" x14ac:dyDescent="0.25">
      <c r="A606" s="3"/>
      <c r="B606" s="3"/>
      <c r="C606" s="3"/>
      <c r="D606" s="3"/>
      <c r="E606" s="200"/>
      <c r="F606" s="3"/>
      <c r="G606" s="3"/>
      <c r="H606" s="3"/>
      <c r="I606" s="3"/>
      <c r="J606" s="3"/>
      <c r="K606" s="3"/>
      <c r="L606" s="3"/>
      <c r="M606" s="3"/>
      <c r="N606" s="3"/>
      <c r="O606" s="3"/>
      <c r="P606" s="3"/>
      <c r="Q606" s="3"/>
      <c r="R606" s="3"/>
      <c r="S606" s="3"/>
      <c r="T606" s="3"/>
      <c r="U606" s="3"/>
      <c r="V606" s="3"/>
      <c r="W606" s="3"/>
      <c r="X606" s="3"/>
      <c r="Y606" s="3"/>
      <c r="Z606" s="3"/>
    </row>
    <row r="607" spans="1:26" ht="12.75" customHeight="1" x14ac:dyDescent="0.25">
      <c r="A607" s="3"/>
      <c r="B607" s="3"/>
      <c r="C607" s="3"/>
      <c r="D607" s="3"/>
      <c r="E607" s="200"/>
      <c r="F607" s="3"/>
      <c r="G607" s="3"/>
      <c r="H607" s="3"/>
      <c r="I607" s="3"/>
      <c r="J607" s="3"/>
      <c r="K607" s="3"/>
      <c r="L607" s="3"/>
      <c r="M607" s="3"/>
      <c r="N607" s="3"/>
      <c r="O607" s="3"/>
      <c r="P607" s="3"/>
      <c r="Q607" s="3"/>
      <c r="R607" s="3"/>
      <c r="S607" s="3"/>
      <c r="T607" s="3"/>
      <c r="U607" s="3"/>
      <c r="V607" s="3"/>
      <c r="W607" s="3"/>
      <c r="X607" s="3"/>
      <c r="Y607" s="3"/>
      <c r="Z607" s="3"/>
    </row>
    <row r="608" spans="1:26" ht="12.75" customHeight="1" x14ac:dyDescent="0.25">
      <c r="A608" s="3"/>
      <c r="B608" s="3"/>
      <c r="C608" s="3"/>
      <c r="D608" s="3"/>
      <c r="E608" s="200"/>
      <c r="F608" s="3"/>
      <c r="G608" s="3"/>
      <c r="H608" s="3"/>
      <c r="I608" s="3"/>
      <c r="J608" s="3"/>
      <c r="K608" s="3"/>
      <c r="L608" s="3"/>
      <c r="M608" s="3"/>
      <c r="N608" s="3"/>
      <c r="O608" s="3"/>
      <c r="P608" s="3"/>
      <c r="Q608" s="3"/>
      <c r="R608" s="3"/>
      <c r="S608" s="3"/>
      <c r="T608" s="3"/>
      <c r="U608" s="3"/>
      <c r="V608" s="3"/>
      <c r="W608" s="3"/>
      <c r="X608" s="3"/>
      <c r="Y608" s="3"/>
      <c r="Z608" s="3"/>
    </row>
    <row r="609" spans="1:26" ht="12.75" customHeight="1" x14ac:dyDescent="0.25">
      <c r="A609" s="3"/>
      <c r="B609" s="3"/>
      <c r="C609" s="3"/>
      <c r="D609" s="3"/>
      <c r="E609" s="200"/>
      <c r="F609" s="3"/>
      <c r="G609" s="3"/>
      <c r="H609" s="3"/>
      <c r="I609" s="3"/>
      <c r="J609" s="3"/>
      <c r="K609" s="3"/>
      <c r="L609" s="3"/>
      <c r="M609" s="3"/>
      <c r="N609" s="3"/>
      <c r="O609" s="3"/>
      <c r="P609" s="3"/>
      <c r="Q609" s="3"/>
      <c r="R609" s="3"/>
      <c r="S609" s="3"/>
      <c r="T609" s="3"/>
      <c r="U609" s="3"/>
      <c r="V609" s="3"/>
      <c r="W609" s="3"/>
      <c r="X609" s="3"/>
      <c r="Y609" s="3"/>
      <c r="Z609" s="3"/>
    </row>
    <row r="610" spans="1:26" ht="12.75" customHeight="1" x14ac:dyDescent="0.25">
      <c r="A610" s="3"/>
      <c r="B610" s="3"/>
      <c r="C610" s="3"/>
      <c r="D610" s="3"/>
      <c r="E610" s="200"/>
      <c r="F610" s="3"/>
      <c r="G610" s="3"/>
      <c r="H610" s="3"/>
      <c r="I610" s="3"/>
      <c r="J610" s="3"/>
      <c r="K610" s="3"/>
      <c r="L610" s="3"/>
      <c r="M610" s="3"/>
      <c r="N610" s="3"/>
      <c r="O610" s="3"/>
      <c r="P610" s="3"/>
      <c r="Q610" s="3"/>
      <c r="R610" s="3"/>
      <c r="S610" s="3"/>
      <c r="T610" s="3"/>
      <c r="U610" s="3"/>
      <c r="V610" s="3"/>
      <c r="W610" s="3"/>
      <c r="X610" s="3"/>
      <c r="Y610" s="3"/>
      <c r="Z610" s="3"/>
    </row>
    <row r="611" spans="1:26" ht="12.75" customHeight="1" x14ac:dyDescent="0.25">
      <c r="A611" s="3"/>
      <c r="B611" s="3"/>
      <c r="C611" s="3"/>
      <c r="D611" s="3"/>
      <c r="E611" s="200"/>
      <c r="F611" s="3"/>
      <c r="G611" s="3"/>
      <c r="H611" s="3"/>
      <c r="I611" s="3"/>
      <c r="J611" s="3"/>
      <c r="K611" s="3"/>
      <c r="L611" s="3"/>
      <c r="M611" s="3"/>
      <c r="N611" s="3"/>
      <c r="O611" s="3"/>
      <c r="P611" s="3"/>
      <c r="Q611" s="3"/>
      <c r="R611" s="3"/>
      <c r="S611" s="3"/>
      <c r="T611" s="3"/>
      <c r="U611" s="3"/>
      <c r="V611" s="3"/>
      <c r="W611" s="3"/>
      <c r="X611" s="3"/>
      <c r="Y611" s="3"/>
      <c r="Z611" s="3"/>
    </row>
    <row r="612" spans="1:26" ht="12.75" customHeight="1" x14ac:dyDescent="0.25">
      <c r="A612" s="3"/>
      <c r="B612" s="3"/>
      <c r="C612" s="3"/>
      <c r="D612" s="3"/>
      <c r="E612" s="200"/>
      <c r="F612" s="3"/>
      <c r="G612" s="3"/>
      <c r="H612" s="3"/>
      <c r="I612" s="3"/>
      <c r="J612" s="3"/>
      <c r="K612" s="3"/>
      <c r="L612" s="3"/>
      <c r="M612" s="3"/>
      <c r="N612" s="3"/>
      <c r="O612" s="3"/>
      <c r="P612" s="3"/>
      <c r="Q612" s="3"/>
      <c r="R612" s="3"/>
      <c r="S612" s="3"/>
      <c r="T612" s="3"/>
      <c r="U612" s="3"/>
      <c r="V612" s="3"/>
      <c r="W612" s="3"/>
      <c r="X612" s="3"/>
      <c r="Y612" s="3"/>
      <c r="Z612" s="3"/>
    </row>
    <row r="613" spans="1:26" ht="12.75" customHeight="1" x14ac:dyDescent="0.25">
      <c r="A613" s="3"/>
      <c r="B613" s="3"/>
      <c r="C613" s="3"/>
      <c r="D613" s="3"/>
      <c r="E613" s="200"/>
      <c r="F613" s="3"/>
      <c r="G613" s="3"/>
      <c r="H613" s="3"/>
      <c r="I613" s="3"/>
      <c r="J613" s="3"/>
      <c r="K613" s="3"/>
      <c r="L613" s="3"/>
      <c r="M613" s="3"/>
      <c r="N613" s="3"/>
      <c r="O613" s="3"/>
      <c r="P613" s="3"/>
      <c r="Q613" s="3"/>
      <c r="R613" s="3"/>
      <c r="S613" s="3"/>
      <c r="T613" s="3"/>
      <c r="U613" s="3"/>
      <c r="V613" s="3"/>
      <c r="W613" s="3"/>
      <c r="X613" s="3"/>
      <c r="Y613" s="3"/>
      <c r="Z613" s="3"/>
    </row>
    <row r="614" spans="1:26" ht="12.75" customHeight="1" x14ac:dyDescent="0.25">
      <c r="A614" s="3"/>
      <c r="B614" s="3"/>
      <c r="C614" s="3"/>
      <c r="D614" s="3"/>
      <c r="E614" s="200"/>
      <c r="F614" s="3"/>
      <c r="G614" s="3"/>
      <c r="H614" s="3"/>
      <c r="I614" s="3"/>
      <c r="J614" s="3"/>
      <c r="K614" s="3"/>
      <c r="L614" s="3"/>
      <c r="M614" s="3"/>
      <c r="N614" s="3"/>
      <c r="O614" s="3"/>
      <c r="P614" s="3"/>
      <c r="Q614" s="3"/>
      <c r="R614" s="3"/>
      <c r="S614" s="3"/>
      <c r="T614" s="3"/>
      <c r="U614" s="3"/>
      <c r="V614" s="3"/>
      <c r="W614" s="3"/>
      <c r="X614" s="3"/>
      <c r="Y614" s="3"/>
      <c r="Z614" s="3"/>
    </row>
    <row r="615" spans="1:26" ht="12.75" customHeight="1" x14ac:dyDescent="0.25">
      <c r="A615" s="3"/>
      <c r="B615" s="3"/>
      <c r="C615" s="3"/>
      <c r="D615" s="3"/>
      <c r="E615" s="200"/>
      <c r="F615" s="3"/>
      <c r="G615" s="3"/>
      <c r="H615" s="3"/>
      <c r="I615" s="3"/>
      <c r="J615" s="3"/>
      <c r="K615" s="3"/>
      <c r="L615" s="3"/>
      <c r="M615" s="3"/>
      <c r="N615" s="3"/>
      <c r="O615" s="3"/>
      <c r="P615" s="3"/>
      <c r="Q615" s="3"/>
      <c r="R615" s="3"/>
      <c r="S615" s="3"/>
      <c r="T615" s="3"/>
      <c r="U615" s="3"/>
      <c r="V615" s="3"/>
      <c r="W615" s="3"/>
      <c r="X615" s="3"/>
      <c r="Y615" s="3"/>
      <c r="Z615" s="3"/>
    </row>
    <row r="616" spans="1:26" ht="12.75" customHeight="1" x14ac:dyDescent="0.25">
      <c r="A616" s="3"/>
      <c r="B616" s="3"/>
      <c r="C616" s="3"/>
      <c r="D616" s="3"/>
      <c r="E616" s="200"/>
      <c r="F616" s="3"/>
      <c r="G616" s="3"/>
      <c r="H616" s="3"/>
      <c r="I616" s="3"/>
      <c r="J616" s="3"/>
      <c r="K616" s="3"/>
      <c r="L616" s="3"/>
      <c r="M616" s="3"/>
      <c r="N616" s="3"/>
      <c r="O616" s="3"/>
      <c r="P616" s="3"/>
      <c r="Q616" s="3"/>
      <c r="R616" s="3"/>
      <c r="S616" s="3"/>
      <c r="T616" s="3"/>
      <c r="U616" s="3"/>
      <c r="V616" s="3"/>
      <c r="W616" s="3"/>
      <c r="X616" s="3"/>
      <c r="Y616" s="3"/>
      <c r="Z616" s="3"/>
    </row>
    <row r="617" spans="1:26" ht="12.75" customHeight="1" x14ac:dyDescent="0.25">
      <c r="A617" s="3"/>
      <c r="B617" s="3"/>
      <c r="C617" s="3"/>
      <c r="D617" s="3"/>
      <c r="E617" s="200"/>
      <c r="F617" s="3"/>
      <c r="G617" s="3"/>
      <c r="H617" s="3"/>
      <c r="I617" s="3"/>
      <c r="J617" s="3"/>
      <c r="K617" s="3"/>
      <c r="L617" s="3"/>
      <c r="M617" s="3"/>
      <c r="N617" s="3"/>
      <c r="O617" s="3"/>
      <c r="P617" s="3"/>
      <c r="Q617" s="3"/>
      <c r="R617" s="3"/>
      <c r="S617" s="3"/>
      <c r="T617" s="3"/>
      <c r="U617" s="3"/>
      <c r="V617" s="3"/>
      <c r="W617" s="3"/>
      <c r="X617" s="3"/>
      <c r="Y617" s="3"/>
      <c r="Z617" s="3"/>
    </row>
    <row r="618" spans="1:26" ht="12.75" customHeight="1" x14ac:dyDescent="0.25">
      <c r="A618" s="3"/>
      <c r="B618" s="3"/>
      <c r="C618" s="3"/>
      <c r="D618" s="3"/>
      <c r="E618" s="200"/>
      <c r="F618" s="3"/>
      <c r="G618" s="3"/>
      <c r="H618" s="3"/>
      <c r="I618" s="3"/>
      <c r="J618" s="3"/>
      <c r="K618" s="3"/>
      <c r="L618" s="3"/>
      <c r="M618" s="3"/>
      <c r="N618" s="3"/>
      <c r="O618" s="3"/>
      <c r="P618" s="3"/>
      <c r="Q618" s="3"/>
      <c r="R618" s="3"/>
      <c r="S618" s="3"/>
      <c r="T618" s="3"/>
      <c r="U618" s="3"/>
      <c r="V618" s="3"/>
      <c r="W618" s="3"/>
      <c r="X618" s="3"/>
      <c r="Y618" s="3"/>
      <c r="Z618" s="3"/>
    </row>
    <row r="619" spans="1:26" ht="12.75" customHeight="1" x14ac:dyDescent="0.25">
      <c r="A619" s="3"/>
      <c r="B619" s="3"/>
      <c r="C619" s="3"/>
      <c r="D619" s="3"/>
      <c r="E619" s="200"/>
      <c r="F619" s="3"/>
      <c r="G619" s="3"/>
      <c r="H619" s="3"/>
      <c r="I619" s="3"/>
      <c r="J619" s="3"/>
      <c r="K619" s="3"/>
      <c r="L619" s="3"/>
      <c r="M619" s="3"/>
      <c r="N619" s="3"/>
      <c r="O619" s="3"/>
      <c r="P619" s="3"/>
      <c r="Q619" s="3"/>
      <c r="R619" s="3"/>
      <c r="S619" s="3"/>
      <c r="T619" s="3"/>
      <c r="U619" s="3"/>
      <c r="V619" s="3"/>
      <c r="W619" s="3"/>
      <c r="X619" s="3"/>
      <c r="Y619" s="3"/>
      <c r="Z619" s="3"/>
    </row>
    <row r="620" spans="1:26" ht="12.75" customHeight="1" x14ac:dyDescent="0.25">
      <c r="A620" s="3"/>
      <c r="B620" s="3"/>
      <c r="C620" s="3"/>
      <c r="D620" s="3"/>
      <c r="E620" s="200"/>
      <c r="F620" s="3"/>
      <c r="G620" s="3"/>
      <c r="H620" s="3"/>
      <c r="I620" s="3"/>
      <c r="J620" s="3"/>
      <c r="K620" s="3"/>
      <c r="L620" s="3"/>
      <c r="M620" s="3"/>
      <c r="N620" s="3"/>
      <c r="O620" s="3"/>
      <c r="P620" s="3"/>
      <c r="Q620" s="3"/>
      <c r="R620" s="3"/>
      <c r="S620" s="3"/>
      <c r="T620" s="3"/>
      <c r="U620" s="3"/>
      <c r="V620" s="3"/>
      <c r="W620" s="3"/>
      <c r="X620" s="3"/>
      <c r="Y620" s="3"/>
      <c r="Z620" s="3"/>
    </row>
    <row r="621" spans="1:26" ht="12.75" customHeight="1" x14ac:dyDescent="0.25">
      <c r="A621" s="3"/>
      <c r="B621" s="3"/>
      <c r="C621" s="3"/>
      <c r="D621" s="3"/>
      <c r="E621" s="200"/>
      <c r="F621" s="3"/>
      <c r="G621" s="3"/>
      <c r="H621" s="3"/>
      <c r="I621" s="3"/>
      <c r="J621" s="3"/>
      <c r="K621" s="3"/>
      <c r="L621" s="3"/>
      <c r="M621" s="3"/>
      <c r="N621" s="3"/>
      <c r="O621" s="3"/>
      <c r="P621" s="3"/>
      <c r="Q621" s="3"/>
      <c r="R621" s="3"/>
      <c r="S621" s="3"/>
      <c r="T621" s="3"/>
      <c r="U621" s="3"/>
      <c r="V621" s="3"/>
      <c r="W621" s="3"/>
      <c r="X621" s="3"/>
      <c r="Y621" s="3"/>
      <c r="Z621" s="3"/>
    </row>
    <row r="622" spans="1:26" ht="12.75" customHeight="1" x14ac:dyDescent="0.25">
      <c r="A622" s="3"/>
      <c r="B622" s="3"/>
      <c r="C622" s="3"/>
      <c r="D622" s="3"/>
      <c r="E622" s="200"/>
      <c r="F622" s="3"/>
      <c r="G622" s="3"/>
      <c r="H622" s="3"/>
      <c r="I622" s="3"/>
      <c r="J622" s="3"/>
      <c r="K622" s="3"/>
      <c r="L622" s="3"/>
      <c r="M622" s="3"/>
      <c r="N622" s="3"/>
      <c r="O622" s="3"/>
      <c r="P622" s="3"/>
      <c r="Q622" s="3"/>
      <c r="R622" s="3"/>
      <c r="S622" s="3"/>
      <c r="T622" s="3"/>
      <c r="U622" s="3"/>
      <c r="V622" s="3"/>
      <c r="W622" s="3"/>
      <c r="X622" s="3"/>
      <c r="Y622" s="3"/>
      <c r="Z622" s="3"/>
    </row>
    <row r="623" spans="1:26" ht="12.75" customHeight="1" x14ac:dyDescent="0.25">
      <c r="A623" s="3"/>
      <c r="B623" s="3"/>
      <c r="C623" s="3"/>
      <c r="D623" s="3"/>
      <c r="E623" s="200"/>
      <c r="F623" s="3"/>
      <c r="G623" s="3"/>
      <c r="H623" s="3"/>
      <c r="I623" s="3"/>
      <c r="J623" s="3"/>
      <c r="K623" s="3"/>
      <c r="L623" s="3"/>
      <c r="M623" s="3"/>
      <c r="N623" s="3"/>
      <c r="O623" s="3"/>
      <c r="P623" s="3"/>
      <c r="Q623" s="3"/>
      <c r="R623" s="3"/>
      <c r="S623" s="3"/>
      <c r="T623" s="3"/>
      <c r="U623" s="3"/>
      <c r="V623" s="3"/>
      <c r="W623" s="3"/>
      <c r="X623" s="3"/>
      <c r="Y623" s="3"/>
      <c r="Z623" s="3"/>
    </row>
    <row r="624" spans="1:26" ht="12.75" customHeight="1" x14ac:dyDescent="0.25">
      <c r="A624" s="3"/>
      <c r="B624" s="3"/>
      <c r="C624" s="3"/>
      <c r="D624" s="3"/>
      <c r="E624" s="200"/>
      <c r="F624" s="3"/>
      <c r="G624" s="3"/>
      <c r="H624" s="3"/>
      <c r="I624" s="3"/>
      <c r="J624" s="3"/>
      <c r="K624" s="3"/>
      <c r="L624" s="3"/>
      <c r="M624" s="3"/>
      <c r="N624" s="3"/>
      <c r="O624" s="3"/>
      <c r="P624" s="3"/>
      <c r="Q624" s="3"/>
      <c r="R624" s="3"/>
      <c r="S624" s="3"/>
      <c r="T624" s="3"/>
      <c r="U624" s="3"/>
      <c r="V624" s="3"/>
      <c r="W624" s="3"/>
      <c r="X624" s="3"/>
      <c r="Y624" s="3"/>
      <c r="Z624" s="3"/>
    </row>
    <row r="625" spans="1:26" ht="12.75" customHeight="1" x14ac:dyDescent="0.25">
      <c r="A625" s="3"/>
      <c r="B625" s="3"/>
      <c r="C625" s="3"/>
      <c r="D625" s="3"/>
      <c r="E625" s="200"/>
      <c r="F625" s="3"/>
      <c r="G625" s="3"/>
      <c r="H625" s="3"/>
      <c r="I625" s="3"/>
      <c r="J625" s="3"/>
      <c r="K625" s="3"/>
      <c r="L625" s="3"/>
      <c r="M625" s="3"/>
      <c r="N625" s="3"/>
      <c r="O625" s="3"/>
      <c r="P625" s="3"/>
      <c r="Q625" s="3"/>
      <c r="R625" s="3"/>
      <c r="S625" s="3"/>
      <c r="T625" s="3"/>
      <c r="U625" s="3"/>
      <c r="V625" s="3"/>
      <c r="W625" s="3"/>
      <c r="X625" s="3"/>
      <c r="Y625" s="3"/>
      <c r="Z625" s="3"/>
    </row>
    <row r="626" spans="1:26" ht="12.75" customHeight="1" x14ac:dyDescent="0.25">
      <c r="A626" s="3"/>
      <c r="B626" s="3"/>
      <c r="C626" s="3"/>
      <c r="D626" s="3"/>
      <c r="E626" s="200"/>
      <c r="F626" s="3"/>
      <c r="G626" s="3"/>
      <c r="H626" s="3"/>
      <c r="I626" s="3"/>
      <c r="J626" s="3"/>
      <c r="K626" s="3"/>
      <c r="L626" s="3"/>
      <c r="M626" s="3"/>
      <c r="N626" s="3"/>
      <c r="O626" s="3"/>
      <c r="P626" s="3"/>
      <c r="Q626" s="3"/>
      <c r="R626" s="3"/>
      <c r="S626" s="3"/>
      <c r="T626" s="3"/>
      <c r="U626" s="3"/>
      <c r="V626" s="3"/>
      <c r="W626" s="3"/>
      <c r="X626" s="3"/>
      <c r="Y626" s="3"/>
      <c r="Z626" s="3"/>
    </row>
    <row r="627" spans="1:26" ht="12.75" customHeight="1" x14ac:dyDescent="0.25">
      <c r="A627" s="3"/>
      <c r="B627" s="3"/>
      <c r="C627" s="3"/>
      <c r="D627" s="3"/>
      <c r="E627" s="200"/>
      <c r="F627" s="3"/>
      <c r="G627" s="3"/>
      <c r="H627" s="3"/>
      <c r="I627" s="3"/>
      <c r="J627" s="3"/>
      <c r="K627" s="3"/>
      <c r="L627" s="3"/>
      <c r="M627" s="3"/>
      <c r="N627" s="3"/>
      <c r="O627" s="3"/>
      <c r="P627" s="3"/>
      <c r="Q627" s="3"/>
      <c r="R627" s="3"/>
      <c r="S627" s="3"/>
      <c r="T627" s="3"/>
      <c r="U627" s="3"/>
      <c r="V627" s="3"/>
      <c r="W627" s="3"/>
      <c r="X627" s="3"/>
      <c r="Y627" s="3"/>
      <c r="Z627" s="3"/>
    </row>
    <row r="628" spans="1:26" ht="12.75" customHeight="1" x14ac:dyDescent="0.25">
      <c r="A628" s="3"/>
      <c r="B628" s="3"/>
      <c r="C628" s="3"/>
      <c r="D628" s="3"/>
      <c r="E628" s="200"/>
      <c r="F628" s="3"/>
      <c r="G628" s="3"/>
      <c r="H628" s="3"/>
      <c r="I628" s="3"/>
      <c r="J628" s="3"/>
      <c r="K628" s="3"/>
      <c r="L628" s="3"/>
      <c r="M628" s="3"/>
      <c r="N628" s="3"/>
      <c r="O628" s="3"/>
      <c r="P628" s="3"/>
      <c r="Q628" s="3"/>
      <c r="R628" s="3"/>
      <c r="S628" s="3"/>
      <c r="T628" s="3"/>
      <c r="U628" s="3"/>
      <c r="V628" s="3"/>
      <c r="W628" s="3"/>
      <c r="X628" s="3"/>
      <c r="Y628" s="3"/>
      <c r="Z628" s="3"/>
    </row>
    <row r="629" spans="1:26" ht="12.75" customHeight="1" x14ac:dyDescent="0.25">
      <c r="A629" s="3"/>
      <c r="B629" s="3"/>
      <c r="C629" s="3"/>
      <c r="D629" s="3"/>
      <c r="E629" s="200"/>
      <c r="F629" s="3"/>
      <c r="G629" s="3"/>
      <c r="H629" s="3"/>
      <c r="I629" s="3"/>
      <c r="J629" s="3"/>
      <c r="K629" s="3"/>
      <c r="L629" s="3"/>
      <c r="M629" s="3"/>
      <c r="N629" s="3"/>
      <c r="O629" s="3"/>
      <c r="P629" s="3"/>
      <c r="Q629" s="3"/>
      <c r="R629" s="3"/>
      <c r="S629" s="3"/>
      <c r="T629" s="3"/>
      <c r="U629" s="3"/>
      <c r="V629" s="3"/>
      <c r="W629" s="3"/>
      <c r="X629" s="3"/>
      <c r="Y629" s="3"/>
      <c r="Z629" s="3"/>
    </row>
    <row r="630" spans="1:26" ht="12.75" customHeight="1" x14ac:dyDescent="0.25">
      <c r="A630" s="3"/>
      <c r="B630" s="3"/>
      <c r="C630" s="3"/>
      <c r="D630" s="3"/>
      <c r="E630" s="200"/>
      <c r="F630" s="3"/>
      <c r="G630" s="3"/>
      <c r="H630" s="3"/>
      <c r="I630" s="3"/>
      <c r="J630" s="3"/>
      <c r="K630" s="3"/>
      <c r="L630" s="3"/>
      <c r="M630" s="3"/>
      <c r="N630" s="3"/>
      <c r="O630" s="3"/>
      <c r="P630" s="3"/>
      <c r="Q630" s="3"/>
      <c r="R630" s="3"/>
      <c r="S630" s="3"/>
      <c r="T630" s="3"/>
      <c r="U630" s="3"/>
      <c r="V630" s="3"/>
      <c r="W630" s="3"/>
      <c r="X630" s="3"/>
      <c r="Y630" s="3"/>
      <c r="Z630" s="3"/>
    </row>
    <row r="631" spans="1:26" ht="12.75" customHeight="1" x14ac:dyDescent="0.25">
      <c r="A631" s="3"/>
      <c r="B631" s="3"/>
      <c r="C631" s="3"/>
      <c r="D631" s="3"/>
      <c r="E631" s="200"/>
      <c r="F631" s="3"/>
      <c r="G631" s="3"/>
      <c r="H631" s="3"/>
      <c r="I631" s="3"/>
      <c r="J631" s="3"/>
      <c r="K631" s="3"/>
      <c r="L631" s="3"/>
      <c r="M631" s="3"/>
      <c r="N631" s="3"/>
      <c r="O631" s="3"/>
      <c r="P631" s="3"/>
      <c r="Q631" s="3"/>
      <c r="R631" s="3"/>
      <c r="S631" s="3"/>
      <c r="T631" s="3"/>
      <c r="U631" s="3"/>
      <c r="V631" s="3"/>
      <c r="W631" s="3"/>
      <c r="X631" s="3"/>
      <c r="Y631" s="3"/>
      <c r="Z631" s="3"/>
    </row>
    <row r="632" spans="1:26" ht="12.75" customHeight="1" x14ac:dyDescent="0.25">
      <c r="A632" s="3"/>
      <c r="B632" s="3"/>
      <c r="C632" s="3"/>
      <c r="D632" s="3"/>
      <c r="E632" s="200"/>
      <c r="F632" s="3"/>
      <c r="G632" s="3"/>
      <c r="H632" s="3"/>
      <c r="I632" s="3"/>
      <c r="J632" s="3"/>
      <c r="K632" s="3"/>
      <c r="L632" s="3"/>
      <c r="M632" s="3"/>
      <c r="N632" s="3"/>
      <c r="O632" s="3"/>
      <c r="P632" s="3"/>
      <c r="Q632" s="3"/>
      <c r="R632" s="3"/>
      <c r="S632" s="3"/>
      <c r="T632" s="3"/>
      <c r="U632" s="3"/>
      <c r="V632" s="3"/>
      <c r="W632" s="3"/>
      <c r="X632" s="3"/>
      <c r="Y632" s="3"/>
      <c r="Z632" s="3"/>
    </row>
    <row r="633" spans="1:26" ht="12.75" customHeight="1" x14ac:dyDescent="0.25">
      <c r="A633" s="3"/>
      <c r="B633" s="3"/>
      <c r="C633" s="3"/>
      <c r="D633" s="3"/>
      <c r="E633" s="200"/>
      <c r="F633" s="3"/>
      <c r="G633" s="3"/>
      <c r="H633" s="3"/>
      <c r="I633" s="3"/>
      <c r="J633" s="3"/>
      <c r="K633" s="3"/>
      <c r="L633" s="3"/>
      <c r="M633" s="3"/>
      <c r="N633" s="3"/>
      <c r="O633" s="3"/>
      <c r="P633" s="3"/>
      <c r="Q633" s="3"/>
      <c r="R633" s="3"/>
      <c r="S633" s="3"/>
      <c r="T633" s="3"/>
      <c r="U633" s="3"/>
      <c r="V633" s="3"/>
      <c r="W633" s="3"/>
      <c r="X633" s="3"/>
      <c r="Y633" s="3"/>
      <c r="Z633" s="3"/>
    </row>
    <row r="634" spans="1:26" ht="12.75" customHeight="1" x14ac:dyDescent="0.25">
      <c r="A634" s="3"/>
      <c r="B634" s="3"/>
      <c r="C634" s="3"/>
      <c r="D634" s="3"/>
      <c r="E634" s="200"/>
      <c r="F634" s="3"/>
      <c r="G634" s="3"/>
      <c r="H634" s="3"/>
      <c r="I634" s="3"/>
      <c r="J634" s="3"/>
      <c r="K634" s="3"/>
      <c r="L634" s="3"/>
      <c r="M634" s="3"/>
      <c r="N634" s="3"/>
      <c r="O634" s="3"/>
      <c r="P634" s="3"/>
      <c r="Q634" s="3"/>
      <c r="R634" s="3"/>
      <c r="S634" s="3"/>
      <c r="T634" s="3"/>
      <c r="U634" s="3"/>
      <c r="V634" s="3"/>
      <c r="W634" s="3"/>
      <c r="X634" s="3"/>
      <c r="Y634" s="3"/>
      <c r="Z634" s="3"/>
    </row>
    <row r="635" spans="1:26" ht="12.75" customHeight="1" x14ac:dyDescent="0.25">
      <c r="A635" s="3"/>
      <c r="B635" s="3"/>
      <c r="C635" s="3"/>
      <c r="D635" s="3"/>
      <c r="E635" s="200"/>
      <c r="F635" s="3"/>
      <c r="G635" s="3"/>
      <c r="H635" s="3"/>
      <c r="I635" s="3"/>
      <c r="J635" s="3"/>
      <c r="K635" s="3"/>
      <c r="L635" s="3"/>
      <c r="M635" s="3"/>
      <c r="N635" s="3"/>
      <c r="O635" s="3"/>
      <c r="P635" s="3"/>
      <c r="Q635" s="3"/>
      <c r="R635" s="3"/>
      <c r="S635" s="3"/>
      <c r="T635" s="3"/>
      <c r="U635" s="3"/>
      <c r="V635" s="3"/>
      <c r="W635" s="3"/>
      <c r="X635" s="3"/>
      <c r="Y635" s="3"/>
      <c r="Z635" s="3"/>
    </row>
    <row r="636" spans="1:26" ht="12.75" customHeight="1" x14ac:dyDescent="0.25">
      <c r="A636" s="3"/>
      <c r="B636" s="3"/>
      <c r="C636" s="3"/>
      <c r="D636" s="3"/>
      <c r="E636" s="200"/>
      <c r="F636" s="3"/>
      <c r="G636" s="3"/>
      <c r="H636" s="3"/>
      <c r="I636" s="3"/>
      <c r="J636" s="3"/>
      <c r="K636" s="3"/>
      <c r="L636" s="3"/>
      <c r="M636" s="3"/>
      <c r="N636" s="3"/>
      <c r="O636" s="3"/>
      <c r="P636" s="3"/>
      <c r="Q636" s="3"/>
      <c r="R636" s="3"/>
      <c r="S636" s="3"/>
      <c r="T636" s="3"/>
      <c r="U636" s="3"/>
      <c r="V636" s="3"/>
      <c r="W636" s="3"/>
      <c r="X636" s="3"/>
      <c r="Y636" s="3"/>
      <c r="Z636" s="3"/>
    </row>
    <row r="637" spans="1:26" ht="12.75" customHeight="1" x14ac:dyDescent="0.25">
      <c r="A637" s="3"/>
      <c r="B637" s="3"/>
      <c r="C637" s="3"/>
      <c r="D637" s="3"/>
      <c r="E637" s="200"/>
      <c r="F637" s="3"/>
      <c r="G637" s="3"/>
      <c r="H637" s="3"/>
      <c r="I637" s="3"/>
      <c r="J637" s="3"/>
      <c r="K637" s="3"/>
      <c r="L637" s="3"/>
      <c r="M637" s="3"/>
      <c r="N637" s="3"/>
      <c r="O637" s="3"/>
      <c r="P637" s="3"/>
      <c r="Q637" s="3"/>
      <c r="R637" s="3"/>
      <c r="S637" s="3"/>
      <c r="T637" s="3"/>
      <c r="U637" s="3"/>
      <c r="V637" s="3"/>
      <c r="W637" s="3"/>
      <c r="X637" s="3"/>
      <c r="Y637" s="3"/>
      <c r="Z637" s="3"/>
    </row>
    <row r="638" spans="1:26" ht="12.75" customHeight="1" x14ac:dyDescent="0.25">
      <c r="A638" s="3"/>
      <c r="B638" s="3"/>
      <c r="C638" s="3"/>
      <c r="D638" s="3"/>
      <c r="E638" s="200"/>
      <c r="F638" s="3"/>
      <c r="G638" s="3"/>
      <c r="H638" s="3"/>
      <c r="I638" s="3"/>
      <c r="J638" s="3"/>
      <c r="K638" s="3"/>
      <c r="L638" s="3"/>
      <c r="M638" s="3"/>
      <c r="N638" s="3"/>
      <c r="O638" s="3"/>
      <c r="P638" s="3"/>
      <c r="Q638" s="3"/>
      <c r="R638" s="3"/>
      <c r="S638" s="3"/>
      <c r="T638" s="3"/>
      <c r="U638" s="3"/>
      <c r="V638" s="3"/>
      <c r="W638" s="3"/>
      <c r="X638" s="3"/>
      <c r="Y638" s="3"/>
      <c r="Z638" s="3"/>
    </row>
    <row r="639" spans="1:26" ht="12.75" customHeight="1" x14ac:dyDescent="0.25">
      <c r="A639" s="3"/>
      <c r="B639" s="3"/>
      <c r="C639" s="3"/>
      <c r="D639" s="3"/>
      <c r="E639" s="200"/>
      <c r="F639" s="3"/>
      <c r="G639" s="3"/>
      <c r="H639" s="3"/>
      <c r="I639" s="3"/>
      <c r="J639" s="3"/>
      <c r="K639" s="3"/>
      <c r="L639" s="3"/>
      <c r="M639" s="3"/>
      <c r="N639" s="3"/>
      <c r="O639" s="3"/>
      <c r="P639" s="3"/>
      <c r="Q639" s="3"/>
      <c r="R639" s="3"/>
      <c r="S639" s="3"/>
      <c r="T639" s="3"/>
      <c r="U639" s="3"/>
      <c r="V639" s="3"/>
      <c r="W639" s="3"/>
      <c r="X639" s="3"/>
      <c r="Y639" s="3"/>
      <c r="Z639" s="3"/>
    </row>
    <row r="640" spans="1:26" ht="12.75" customHeight="1" x14ac:dyDescent="0.25">
      <c r="A640" s="3"/>
      <c r="B640" s="3"/>
      <c r="C640" s="3"/>
      <c r="D640" s="3"/>
      <c r="E640" s="200"/>
      <c r="F640" s="3"/>
      <c r="G640" s="3"/>
      <c r="H640" s="3"/>
      <c r="I640" s="3"/>
      <c r="J640" s="3"/>
      <c r="K640" s="3"/>
      <c r="L640" s="3"/>
      <c r="M640" s="3"/>
      <c r="N640" s="3"/>
      <c r="O640" s="3"/>
      <c r="P640" s="3"/>
      <c r="Q640" s="3"/>
      <c r="R640" s="3"/>
      <c r="S640" s="3"/>
      <c r="T640" s="3"/>
      <c r="U640" s="3"/>
      <c r="V640" s="3"/>
      <c r="W640" s="3"/>
      <c r="X640" s="3"/>
      <c r="Y640" s="3"/>
      <c r="Z640" s="3"/>
    </row>
    <row r="641" spans="1:26" ht="12.75" customHeight="1" x14ac:dyDescent="0.25">
      <c r="A641" s="3"/>
      <c r="B641" s="3"/>
      <c r="C641" s="3"/>
      <c r="D641" s="3"/>
      <c r="E641" s="200"/>
      <c r="F641" s="3"/>
      <c r="G641" s="3"/>
      <c r="H641" s="3"/>
      <c r="I641" s="3"/>
      <c r="J641" s="3"/>
      <c r="K641" s="3"/>
      <c r="L641" s="3"/>
      <c r="M641" s="3"/>
      <c r="N641" s="3"/>
      <c r="O641" s="3"/>
      <c r="P641" s="3"/>
      <c r="Q641" s="3"/>
      <c r="R641" s="3"/>
      <c r="S641" s="3"/>
      <c r="T641" s="3"/>
      <c r="U641" s="3"/>
      <c r="V641" s="3"/>
      <c r="W641" s="3"/>
      <c r="X641" s="3"/>
      <c r="Y641" s="3"/>
      <c r="Z641" s="3"/>
    </row>
    <row r="642" spans="1:26" ht="12.75" customHeight="1" x14ac:dyDescent="0.25">
      <c r="A642" s="3"/>
      <c r="B642" s="3"/>
      <c r="C642" s="3"/>
      <c r="D642" s="3"/>
      <c r="E642" s="200"/>
      <c r="F642" s="3"/>
      <c r="G642" s="3"/>
      <c r="H642" s="3"/>
      <c r="I642" s="3"/>
      <c r="J642" s="3"/>
      <c r="K642" s="3"/>
      <c r="L642" s="3"/>
      <c r="M642" s="3"/>
      <c r="N642" s="3"/>
      <c r="O642" s="3"/>
      <c r="P642" s="3"/>
      <c r="Q642" s="3"/>
      <c r="R642" s="3"/>
      <c r="S642" s="3"/>
      <c r="T642" s="3"/>
      <c r="U642" s="3"/>
      <c r="V642" s="3"/>
      <c r="W642" s="3"/>
      <c r="X642" s="3"/>
      <c r="Y642" s="3"/>
      <c r="Z642" s="3"/>
    </row>
    <row r="643" spans="1:26" ht="12.75" customHeight="1" x14ac:dyDescent="0.25">
      <c r="A643" s="3"/>
      <c r="B643" s="3"/>
      <c r="C643" s="3"/>
      <c r="D643" s="3"/>
      <c r="E643" s="200"/>
      <c r="F643" s="3"/>
      <c r="G643" s="3"/>
      <c r="H643" s="3"/>
      <c r="I643" s="3"/>
      <c r="J643" s="3"/>
      <c r="K643" s="3"/>
      <c r="L643" s="3"/>
      <c r="M643" s="3"/>
      <c r="N643" s="3"/>
      <c r="O643" s="3"/>
      <c r="P643" s="3"/>
      <c r="Q643" s="3"/>
      <c r="R643" s="3"/>
      <c r="S643" s="3"/>
      <c r="T643" s="3"/>
      <c r="U643" s="3"/>
      <c r="V643" s="3"/>
      <c r="W643" s="3"/>
      <c r="X643" s="3"/>
      <c r="Y643" s="3"/>
      <c r="Z643" s="3"/>
    </row>
    <row r="644" spans="1:26" ht="12.75" customHeight="1" x14ac:dyDescent="0.25">
      <c r="A644" s="3"/>
      <c r="B644" s="3"/>
      <c r="C644" s="3"/>
      <c r="D644" s="3"/>
      <c r="E644" s="200"/>
      <c r="F644" s="3"/>
      <c r="G644" s="3"/>
      <c r="H644" s="3"/>
      <c r="I644" s="3"/>
      <c r="J644" s="3"/>
      <c r="K644" s="3"/>
      <c r="L644" s="3"/>
      <c r="M644" s="3"/>
      <c r="N644" s="3"/>
      <c r="O644" s="3"/>
      <c r="P644" s="3"/>
      <c r="Q644" s="3"/>
      <c r="R644" s="3"/>
      <c r="S644" s="3"/>
      <c r="T644" s="3"/>
      <c r="U644" s="3"/>
      <c r="V644" s="3"/>
      <c r="W644" s="3"/>
      <c r="X644" s="3"/>
      <c r="Y644" s="3"/>
      <c r="Z644" s="3"/>
    </row>
    <row r="645" spans="1:26" ht="12.75" customHeight="1" x14ac:dyDescent="0.25">
      <c r="A645" s="3"/>
      <c r="B645" s="3"/>
      <c r="C645" s="3"/>
      <c r="D645" s="3"/>
      <c r="E645" s="200"/>
      <c r="F645" s="3"/>
      <c r="G645" s="3"/>
      <c r="H645" s="3"/>
      <c r="I645" s="3"/>
      <c r="J645" s="3"/>
      <c r="K645" s="3"/>
      <c r="L645" s="3"/>
      <c r="M645" s="3"/>
      <c r="N645" s="3"/>
      <c r="O645" s="3"/>
      <c r="P645" s="3"/>
      <c r="Q645" s="3"/>
      <c r="R645" s="3"/>
      <c r="S645" s="3"/>
      <c r="T645" s="3"/>
      <c r="U645" s="3"/>
      <c r="V645" s="3"/>
      <c r="W645" s="3"/>
      <c r="X645" s="3"/>
      <c r="Y645" s="3"/>
      <c r="Z645" s="3"/>
    </row>
    <row r="646" spans="1:26" ht="12.75" customHeight="1" x14ac:dyDescent="0.25">
      <c r="A646" s="3"/>
      <c r="B646" s="3"/>
      <c r="C646" s="3"/>
      <c r="D646" s="3"/>
      <c r="E646" s="200"/>
      <c r="F646" s="3"/>
      <c r="G646" s="3"/>
      <c r="H646" s="3"/>
      <c r="I646" s="3"/>
      <c r="J646" s="3"/>
      <c r="K646" s="3"/>
      <c r="L646" s="3"/>
      <c r="M646" s="3"/>
      <c r="N646" s="3"/>
      <c r="O646" s="3"/>
      <c r="P646" s="3"/>
      <c r="Q646" s="3"/>
      <c r="R646" s="3"/>
      <c r="S646" s="3"/>
      <c r="T646" s="3"/>
      <c r="U646" s="3"/>
      <c r="V646" s="3"/>
      <c r="W646" s="3"/>
      <c r="X646" s="3"/>
      <c r="Y646" s="3"/>
      <c r="Z646" s="3"/>
    </row>
    <row r="647" spans="1:26" ht="12.75" customHeight="1" x14ac:dyDescent="0.25">
      <c r="A647" s="3"/>
      <c r="B647" s="3"/>
      <c r="C647" s="3"/>
      <c r="D647" s="3"/>
      <c r="E647" s="200"/>
      <c r="F647" s="3"/>
      <c r="G647" s="3"/>
      <c r="H647" s="3"/>
      <c r="I647" s="3"/>
      <c r="J647" s="3"/>
      <c r="K647" s="3"/>
      <c r="L647" s="3"/>
      <c r="M647" s="3"/>
      <c r="N647" s="3"/>
      <c r="O647" s="3"/>
      <c r="P647" s="3"/>
      <c r="Q647" s="3"/>
      <c r="R647" s="3"/>
      <c r="S647" s="3"/>
      <c r="T647" s="3"/>
      <c r="U647" s="3"/>
      <c r="V647" s="3"/>
      <c r="W647" s="3"/>
      <c r="X647" s="3"/>
      <c r="Y647" s="3"/>
      <c r="Z647" s="3"/>
    </row>
    <row r="648" spans="1:26" ht="12.75" customHeight="1" x14ac:dyDescent="0.25">
      <c r="A648" s="3"/>
      <c r="B648" s="3"/>
      <c r="C648" s="3"/>
      <c r="D648" s="3"/>
      <c r="E648" s="200"/>
      <c r="F648" s="3"/>
      <c r="G648" s="3"/>
      <c r="H648" s="3"/>
      <c r="I648" s="3"/>
      <c r="J648" s="3"/>
      <c r="K648" s="3"/>
      <c r="L648" s="3"/>
      <c r="M648" s="3"/>
      <c r="N648" s="3"/>
      <c r="O648" s="3"/>
      <c r="P648" s="3"/>
      <c r="Q648" s="3"/>
      <c r="R648" s="3"/>
      <c r="S648" s="3"/>
      <c r="T648" s="3"/>
      <c r="U648" s="3"/>
      <c r="V648" s="3"/>
      <c r="W648" s="3"/>
      <c r="X648" s="3"/>
      <c r="Y648" s="3"/>
      <c r="Z648" s="3"/>
    </row>
    <row r="649" spans="1:26" ht="12.75" customHeight="1" x14ac:dyDescent="0.25">
      <c r="A649" s="3"/>
      <c r="B649" s="3"/>
      <c r="C649" s="3"/>
      <c r="D649" s="3"/>
      <c r="E649" s="200"/>
      <c r="F649" s="3"/>
      <c r="G649" s="3"/>
      <c r="H649" s="3"/>
      <c r="I649" s="3"/>
      <c r="J649" s="3"/>
      <c r="K649" s="3"/>
      <c r="L649" s="3"/>
      <c r="M649" s="3"/>
      <c r="N649" s="3"/>
      <c r="O649" s="3"/>
      <c r="P649" s="3"/>
      <c r="Q649" s="3"/>
      <c r="R649" s="3"/>
      <c r="S649" s="3"/>
      <c r="T649" s="3"/>
      <c r="U649" s="3"/>
      <c r="V649" s="3"/>
      <c r="W649" s="3"/>
      <c r="X649" s="3"/>
      <c r="Y649" s="3"/>
      <c r="Z649" s="3"/>
    </row>
    <row r="650" spans="1:26" ht="12.75" customHeight="1" x14ac:dyDescent="0.25">
      <c r="A650" s="3"/>
      <c r="B650" s="3"/>
      <c r="C650" s="3"/>
      <c r="D650" s="3"/>
      <c r="E650" s="200"/>
      <c r="F650" s="3"/>
      <c r="G650" s="3"/>
      <c r="H650" s="3"/>
      <c r="I650" s="3"/>
      <c r="J650" s="3"/>
      <c r="K650" s="3"/>
      <c r="L650" s="3"/>
      <c r="M650" s="3"/>
      <c r="N650" s="3"/>
      <c r="O650" s="3"/>
      <c r="P650" s="3"/>
      <c r="Q650" s="3"/>
      <c r="R650" s="3"/>
      <c r="S650" s="3"/>
      <c r="T650" s="3"/>
      <c r="U650" s="3"/>
      <c r="V650" s="3"/>
      <c r="W650" s="3"/>
      <c r="X650" s="3"/>
      <c r="Y650" s="3"/>
      <c r="Z650" s="3"/>
    </row>
    <row r="651" spans="1:26" ht="12.75" customHeight="1" x14ac:dyDescent="0.25">
      <c r="A651" s="3"/>
      <c r="B651" s="3"/>
      <c r="C651" s="3"/>
      <c r="D651" s="3"/>
      <c r="E651" s="200"/>
      <c r="F651" s="3"/>
      <c r="G651" s="3"/>
      <c r="H651" s="3"/>
      <c r="I651" s="3"/>
      <c r="J651" s="3"/>
      <c r="K651" s="3"/>
      <c r="L651" s="3"/>
      <c r="M651" s="3"/>
      <c r="N651" s="3"/>
      <c r="O651" s="3"/>
      <c r="P651" s="3"/>
      <c r="Q651" s="3"/>
      <c r="R651" s="3"/>
      <c r="S651" s="3"/>
      <c r="T651" s="3"/>
      <c r="U651" s="3"/>
      <c r="V651" s="3"/>
      <c r="W651" s="3"/>
      <c r="X651" s="3"/>
      <c r="Y651" s="3"/>
      <c r="Z651" s="3"/>
    </row>
    <row r="652" spans="1:26" ht="12.75" customHeight="1" x14ac:dyDescent="0.25">
      <c r="A652" s="3"/>
      <c r="B652" s="3"/>
      <c r="C652" s="3"/>
      <c r="D652" s="3"/>
      <c r="E652" s="200"/>
      <c r="F652" s="3"/>
      <c r="G652" s="3"/>
      <c r="H652" s="3"/>
      <c r="I652" s="3"/>
      <c r="J652" s="3"/>
      <c r="K652" s="3"/>
      <c r="L652" s="3"/>
      <c r="M652" s="3"/>
      <c r="N652" s="3"/>
      <c r="O652" s="3"/>
      <c r="P652" s="3"/>
      <c r="Q652" s="3"/>
      <c r="R652" s="3"/>
      <c r="S652" s="3"/>
      <c r="T652" s="3"/>
      <c r="U652" s="3"/>
      <c r="V652" s="3"/>
      <c r="W652" s="3"/>
      <c r="X652" s="3"/>
      <c r="Y652" s="3"/>
      <c r="Z652" s="3"/>
    </row>
    <row r="653" spans="1:26" ht="12.75" customHeight="1" x14ac:dyDescent="0.25">
      <c r="A653" s="3"/>
      <c r="B653" s="3"/>
      <c r="C653" s="3"/>
      <c r="D653" s="3"/>
      <c r="E653" s="200"/>
      <c r="F653" s="3"/>
      <c r="G653" s="3"/>
      <c r="H653" s="3"/>
      <c r="I653" s="3"/>
      <c r="J653" s="3"/>
      <c r="K653" s="3"/>
      <c r="L653" s="3"/>
      <c r="M653" s="3"/>
      <c r="N653" s="3"/>
      <c r="O653" s="3"/>
      <c r="P653" s="3"/>
      <c r="Q653" s="3"/>
      <c r="R653" s="3"/>
      <c r="S653" s="3"/>
      <c r="T653" s="3"/>
      <c r="U653" s="3"/>
      <c r="V653" s="3"/>
      <c r="W653" s="3"/>
      <c r="X653" s="3"/>
      <c r="Y653" s="3"/>
      <c r="Z653" s="3"/>
    </row>
    <row r="654" spans="1:26" ht="12.75" customHeight="1" x14ac:dyDescent="0.25">
      <c r="A654" s="3"/>
      <c r="B654" s="3"/>
      <c r="C654" s="3"/>
      <c r="D654" s="3"/>
      <c r="E654" s="200"/>
      <c r="F654" s="3"/>
      <c r="G654" s="3"/>
      <c r="H654" s="3"/>
      <c r="I654" s="3"/>
      <c r="J654" s="3"/>
      <c r="K654" s="3"/>
      <c r="L654" s="3"/>
      <c r="M654" s="3"/>
      <c r="N654" s="3"/>
      <c r="O654" s="3"/>
      <c r="P654" s="3"/>
      <c r="Q654" s="3"/>
      <c r="R654" s="3"/>
      <c r="S654" s="3"/>
      <c r="T654" s="3"/>
      <c r="U654" s="3"/>
      <c r="V654" s="3"/>
      <c r="W654" s="3"/>
      <c r="X654" s="3"/>
      <c r="Y654" s="3"/>
      <c r="Z654" s="3"/>
    </row>
    <row r="655" spans="1:26" ht="12.75" customHeight="1" x14ac:dyDescent="0.25">
      <c r="A655" s="3"/>
      <c r="B655" s="3"/>
      <c r="C655" s="3"/>
      <c r="D655" s="3"/>
      <c r="E655" s="200"/>
      <c r="F655" s="3"/>
      <c r="G655" s="3"/>
      <c r="H655" s="3"/>
      <c r="I655" s="3"/>
      <c r="J655" s="3"/>
      <c r="K655" s="3"/>
      <c r="L655" s="3"/>
      <c r="M655" s="3"/>
      <c r="N655" s="3"/>
      <c r="O655" s="3"/>
      <c r="P655" s="3"/>
      <c r="Q655" s="3"/>
      <c r="R655" s="3"/>
      <c r="S655" s="3"/>
      <c r="T655" s="3"/>
      <c r="U655" s="3"/>
      <c r="V655" s="3"/>
      <c r="W655" s="3"/>
      <c r="X655" s="3"/>
      <c r="Y655" s="3"/>
      <c r="Z655" s="3"/>
    </row>
    <row r="656" spans="1:26" ht="12.75" customHeight="1" x14ac:dyDescent="0.25">
      <c r="A656" s="3"/>
      <c r="B656" s="3"/>
      <c r="C656" s="3"/>
      <c r="D656" s="3"/>
      <c r="E656" s="200"/>
      <c r="F656" s="3"/>
      <c r="G656" s="3"/>
      <c r="H656" s="3"/>
      <c r="I656" s="3"/>
      <c r="J656" s="3"/>
      <c r="K656" s="3"/>
      <c r="L656" s="3"/>
      <c r="M656" s="3"/>
      <c r="N656" s="3"/>
      <c r="O656" s="3"/>
      <c r="P656" s="3"/>
      <c r="Q656" s="3"/>
      <c r="R656" s="3"/>
      <c r="S656" s="3"/>
      <c r="T656" s="3"/>
      <c r="U656" s="3"/>
      <c r="V656" s="3"/>
      <c r="W656" s="3"/>
      <c r="X656" s="3"/>
      <c r="Y656" s="3"/>
      <c r="Z656" s="3"/>
    </row>
    <row r="657" spans="1:26" ht="12.75" customHeight="1" x14ac:dyDescent="0.25">
      <c r="A657" s="3"/>
      <c r="B657" s="3"/>
      <c r="C657" s="3"/>
      <c r="D657" s="3"/>
      <c r="E657" s="200"/>
      <c r="F657" s="3"/>
      <c r="G657" s="3"/>
      <c r="H657" s="3"/>
      <c r="I657" s="3"/>
      <c r="J657" s="3"/>
      <c r="K657" s="3"/>
      <c r="L657" s="3"/>
      <c r="M657" s="3"/>
      <c r="N657" s="3"/>
      <c r="O657" s="3"/>
      <c r="P657" s="3"/>
      <c r="Q657" s="3"/>
      <c r="R657" s="3"/>
      <c r="S657" s="3"/>
      <c r="T657" s="3"/>
      <c r="U657" s="3"/>
      <c r="V657" s="3"/>
      <c r="W657" s="3"/>
      <c r="X657" s="3"/>
      <c r="Y657" s="3"/>
      <c r="Z657" s="3"/>
    </row>
    <row r="658" spans="1:26" ht="12.75" customHeight="1" x14ac:dyDescent="0.25">
      <c r="A658" s="3"/>
      <c r="B658" s="3"/>
      <c r="C658" s="3"/>
      <c r="D658" s="3"/>
      <c r="E658" s="200"/>
      <c r="F658" s="3"/>
      <c r="G658" s="3"/>
      <c r="H658" s="3"/>
      <c r="I658" s="3"/>
      <c r="J658" s="3"/>
      <c r="K658" s="3"/>
      <c r="L658" s="3"/>
      <c r="M658" s="3"/>
      <c r="N658" s="3"/>
      <c r="O658" s="3"/>
      <c r="P658" s="3"/>
      <c r="Q658" s="3"/>
      <c r="R658" s="3"/>
      <c r="S658" s="3"/>
      <c r="T658" s="3"/>
      <c r="U658" s="3"/>
      <c r="V658" s="3"/>
      <c r="W658" s="3"/>
      <c r="X658" s="3"/>
      <c r="Y658" s="3"/>
      <c r="Z658" s="3"/>
    </row>
    <row r="659" spans="1:26" ht="12.75" customHeight="1" x14ac:dyDescent="0.25">
      <c r="A659" s="3"/>
      <c r="B659" s="3"/>
      <c r="C659" s="3"/>
      <c r="D659" s="3"/>
      <c r="E659" s="200"/>
      <c r="F659" s="3"/>
      <c r="G659" s="3"/>
      <c r="H659" s="3"/>
      <c r="I659" s="3"/>
      <c r="J659" s="3"/>
      <c r="K659" s="3"/>
      <c r="L659" s="3"/>
      <c r="M659" s="3"/>
      <c r="N659" s="3"/>
      <c r="O659" s="3"/>
      <c r="P659" s="3"/>
      <c r="Q659" s="3"/>
      <c r="R659" s="3"/>
      <c r="S659" s="3"/>
      <c r="T659" s="3"/>
      <c r="U659" s="3"/>
      <c r="V659" s="3"/>
      <c r="W659" s="3"/>
      <c r="X659" s="3"/>
      <c r="Y659" s="3"/>
      <c r="Z659" s="3"/>
    </row>
    <row r="660" spans="1:26" ht="12.75" customHeight="1" x14ac:dyDescent="0.25">
      <c r="A660" s="3"/>
      <c r="B660" s="3"/>
      <c r="C660" s="3"/>
      <c r="D660" s="3"/>
      <c r="E660" s="200"/>
      <c r="F660" s="3"/>
      <c r="G660" s="3"/>
      <c r="H660" s="3"/>
      <c r="I660" s="3"/>
      <c r="J660" s="3"/>
      <c r="K660" s="3"/>
      <c r="L660" s="3"/>
      <c r="M660" s="3"/>
      <c r="N660" s="3"/>
      <c r="O660" s="3"/>
      <c r="P660" s="3"/>
      <c r="Q660" s="3"/>
      <c r="R660" s="3"/>
      <c r="S660" s="3"/>
      <c r="T660" s="3"/>
      <c r="U660" s="3"/>
      <c r="V660" s="3"/>
      <c r="W660" s="3"/>
      <c r="X660" s="3"/>
      <c r="Y660" s="3"/>
      <c r="Z660" s="3"/>
    </row>
    <row r="661" spans="1:26" ht="12.75" customHeight="1" x14ac:dyDescent="0.25">
      <c r="A661" s="3"/>
      <c r="B661" s="3"/>
      <c r="C661" s="3"/>
      <c r="D661" s="3"/>
      <c r="E661" s="200"/>
      <c r="F661" s="3"/>
      <c r="G661" s="3"/>
      <c r="H661" s="3"/>
      <c r="I661" s="3"/>
      <c r="J661" s="3"/>
      <c r="K661" s="3"/>
      <c r="L661" s="3"/>
      <c r="M661" s="3"/>
      <c r="N661" s="3"/>
      <c r="O661" s="3"/>
      <c r="P661" s="3"/>
      <c r="Q661" s="3"/>
      <c r="R661" s="3"/>
      <c r="S661" s="3"/>
      <c r="T661" s="3"/>
      <c r="U661" s="3"/>
      <c r="V661" s="3"/>
      <c r="W661" s="3"/>
      <c r="X661" s="3"/>
      <c r="Y661" s="3"/>
      <c r="Z661" s="3"/>
    </row>
    <row r="662" spans="1:26" ht="12.75" customHeight="1" x14ac:dyDescent="0.25">
      <c r="A662" s="3"/>
      <c r="B662" s="3"/>
      <c r="C662" s="3"/>
      <c r="D662" s="3"/>
      <c r="E662" s="200"/>
      <c r="F662" s="3"/>
      <c r="G662" s="3"/>
      <c r="H662" s="3"/>
      <c r="I662" s="3"/>
      <c r="J662" s="3"/>
      <c r="K662" s="3"/>
      <c r="L662" s="3"/>
      <c r="M662" s="3"/>
      <c r="N662" s="3"/>
      <c r="O662" s="3"/>
      <c r="P662" s="3"/>
      <c r="Q662" s="3"/>
      <c r="R662" s="3"/>
      <c r="S662" s="3"/>
      <c r="T662" s="3"/>
      <c r="U662" s="3"/>
      <c r="V662" s="3"/>
      <c r="W662" s="3"/>
      <c r="X662" s="3"/>
      <c r="Y662" s="3"/>
      <c r="Z662" s="3"/>
    </row>
    <row r="663" spans="1:26" ht="12.75" customHeight="1" x14ac:dyDescent="0.25">
      <c r="A663" s="3"/>
      <c r="B663" s="3"/>
      <c r="C663" s="3"/>
      <c r="D663" s="3"/>
      <c r="E663" s="200"/>
      <c r="F663" s="3"/>
      <c r="G663" s="3"/>
      <c r="H663" s="3"/>
      <c r="I663" s="3"/>
      <c r="J663" s="3"/>
      <c r="K663" s="3"/>
      <c r="L663" s="3"/>
      <c r="M663" s="3"/>
      <c r="N663" s="3"/>
      <c r="O663" s="3"/>
      <c r="P663" s="3"/>
      <c r="Q663" s="3"/>
      <c r="R663" s="3"/>
      <c r="S663" s="3"/>
      <c r="T663" s="3"/>
      <c r="U663" s="3"/>
      <c r="V663" s="3"/>
      <c r="W663" s="3"/>
      <c r="X663" s="3"/>
      <c r="Y663" s="3"/>
      <c r="Z663" s="3"/>
    </row>
    <row r="664" spans="1:26" ht="12.75" customHeight="1" x14ac:dyDescent="0.25">
      <c r="A664" s="3"/>
      <c r="B664" s="3"/>
      <c r="C664" s="3"/>
      <c r="D664" s="3"/>
      <c r="E664" s="200"/>
      <c r="F664" s="3"/>
      <c r="G664" s="3"/>
      <c r="H664" s="3"/>
      <c r="I664" s="3"/>
      <c r="J664" s="3"/>
      <c r="K664" s="3"/>
      <c r="L664" s="3"/>
      <c r="M664" s="3"/>
      <c r="N664" s="3"/>
      <c r="O664" s="3"/>
      <c r="P664" s="3"/>
      <c r="Q664" s="3"/>
      <c r="R664" s="3"/>
      <c r="S664" s="3"/>
      <c r="T664" s="3"/>
      <c r="U664" s="3"/>
      <c r="V664" s="3"/>
      <c r="W664" s="3"/>
      <c r="X664" s="3"/>
      <c r="Y664" s="3"/>
      <c r="Z664" s="3"/>
    </row>
    <row r="665" spans="1:26" ht="12.75" customHeight="1" x14ac:dyDescent="0.25">
      <c r="A665" s="3"/>
      <c r="B665" s="3"/>
      <c r="C665" s="3"/>
      <c r="D665" s="3"/>
      <c r="E665" s="200"/>
      <c r="F665" s="3"/>
      <c r="G665" s="3"/>
      <c r="H665" s="3"/>
      <c r="I665" s="3"/>
      <c r="J665" s="3"/>
      <c r="K665" s="3"/>
      <c r="L665" s="3"/>
      <c r="M665" s="3"/>
      <c r="N665" s="3"/>
      <c r="O665" s="3"/>
      <c r="P665" s="3"/>
      <c r="Q665" s="3"/>
      <c r="R665" s="3"/>
      <c r="S665" s="3"/>
      <c r="T665" s="3"/>
      <c r="U665" s="3"/>
      <c r="V665" s="3"/>
      <c r="W665" s="3"/>
      <c r="X665" s="3"/>
      <c r="Y665" s="3"/>
      <c r="Z665" s="3"/>
    </row>
    <row r="666" spans="1:26" ht="12.75" customHeight="1" x14ac:dyDescent="0.25">
      <c r="A666" s="3"/>
      <c r="B666" s="3"/>
      <c r="C666" s="3"/>
      <c r="D666" s="3"/>
      <c r="E666" s="200"/>
      <c r="F666" s="3"/>
      <c r="G666" s="3"/>
      <c r="H666" s="3"/>
      <c r="I666" s="3"/>
      <c r="J666" s="3"/>
      <c r="K666" s="3"/>
      <c r="L666" s="3"/>
      <c r="M666" s="3"/>
      <c r="N666" s="3"/>
      <c r="O666" s="3"/>
      <c r="P666" s="3"/>
      <c r="Q666" s="3"/>
      <c r="R666" s="3"/>
      <c r="S666" s="3"/>
      <c r="T666" s="3"/>
      <c r="U666" s="3"/>
      <c r="V666" s="3"/>
      <c r="W666" s="3"/>
      <c r="X666" s="3"/>
      <c r="Y666" s="3"/>
      <c r="Z666" s="3"/>
    </row>
    <row r="667" spans="1:26" ht="12.75" customHeight="1" x14ac:dyDescent="0.25">
      <c r="A667" s="3"/>
      <c r="B667" s="3"/>
      <c r="C667" s="3"/>
      <c r="D667" s="3"/>
      <c r="E667" s="200"/>
      <c r="F667" s="3"/>
      <c r="G667" s="3"/>
      <c r="H667" s="3"/>
      <c r="I667" s="3"/>
      <c r="J667" s="3"/>
      <c r="K667" s="3"/>
      <c r="L667" s="3"/>
      <c r="M667" s="3"/>
      <c r="N667" s="3"/>
      <c r="O667" s="3"/>
      <c r="P667" s="3"/>
      <c r="Q667" s="3"/>
      <c r="R667" s="3"/>
      <c r="S667" s="3"/>
      <c r="T667" s="3"/>
      <c r="U667" s="3"/>
      <c r="V667" s="3"/>
      <c r="W667" s="3"/>
      <c r="X667" s="3"/>
      <c r="Y667" s="3"/>
      <c r="Z667" s="3"/>
    </row>
    <row r="668" spans="1:26" ht="12.75" customHeight="1" x14ac:dyDescent="0.25">
      <c r="A668" s="3"/>
      <c r="B668" s="3"/>
      <c r="C668" s="3"/>
      <c r="D668" s="3"/>
      <c r="E668" s="200"/>
      <c r="F668" s="3"/>
      <c r="G668" s="3"/>
      <c r="H668" s="3"/>
      <c r="I668" s="3"/>
      <c r="J668" s="3"/>
      <c r="K668" s="3"/>
      <c r="L668" s="3"/>
      <c r="M668" s="3"/>
      <c r="N668" s="3"/>
      <c r="O668" s="3"/>
      <c r="P668" s="3"/>
      <c r="Q668" s="3"/>
      <c r="R668" s="3"/>
      <c r="S668" s="3"/>
      <c r="T668" s="3"/>
      <c r="U668" s="3"/>
      <c r="V668" s="3"/>
      <c r="W668" s="3"/>
      <c r="X668" s="3"/>
      <c r="Y668" s="3"/>
      <c r="Z668" s="3"/>
    </row>
    <row r="669" spans="1:26" ht="12.75" customHeight="1" x14ac:dyDescent="0.25">
      <c r="A669" s="3"/>
      <c r="B669" s="3"/>
      <c r="C669" s="3"/>
      <c r="D669" s="3"/>
      <c r="E669" s="200"/>
      <c r="F669" s="3"/>
      <c r="G669" s="3"/>
      <c r="H669" s="3"/>
      <c r="I669" s="3"/>
      <c r="J669" s="3"/>
      <c r="K669" s="3"/>
      <c r="L669" s="3"/>
      <c r="M669" s="3"/>
      <c r="N669" s="3"/>
      <c r="O669" s="3"/>
      <c r="P669" s="3"/>
      <c r="Q669" s="3"/>
      <c r="R669" s="3"/>
      <c r="S669" s="3"/>
      <c r="T669" s="3"/>
      <c r="U669" s="3"/>
      <c r="V669" s="3"/>
      <c r="W669" s="3"/>
      <c r="X669" s="3"/>
      <c r="Y669" s="3"/>
      <c r="Z669" s="3"/>
    </row>
    <row r="670" spans="1:26" ht="12.75" customHeight="1" x14ac:dyDescent="0.25">
      <c r="A670" s="3"/>
      <c r="B670" s="3"/>
      <c r="C670" s="3"/>
      <c r="D670" s="3"/>
      <c r="E670" s="200"/>
      <c r="F670" s="3"/>
      <c r="G670" s="3"/>
      <c r="H670" s="3"/>
      <c r="I670" s="3"/>
      <c r="J670" s="3"/>
      <c r="K670" s="3"/>
      <c r="L670" s="3"/>
      <c r="M670" s="3"/>
      <c r="N670" s="3"/>
      <c r="O670" s="3"/>
      <c r="P670" s="3"/>
      <c r="Q670" s="3"/>
      <c r="R670" s="3"/>
      <c r="S670" s="3"/>
      <c r="T670" s="3"/>
      <c r="U670" s="3"/>
      <c r="V670" s="3"/>
      <c r="W670" s="3"/>
      <c r="X670" s="3"/>
      <c r="Y670" s="3"/>
      <c r="Z670" s="3"/>
    </row>
    <row r="671" spans="1:26" ht="12.75" customHeight="1" x14ac:dyDescent="0.25">
      <c r="A671" s="3"/>
      <c r="B671" s="3"/>
      <c r="C671" s="3"/>
      <c r="D671" s="3"/>
      <c r="E671" s="200"/>
      <c r="F671" s="3"/>
      <c r="G671" s="3"/>
      <c r="H671" s="3"/>
      <c r="I671" s="3"/>
      <c r="J671" s="3"/>
      <c r="K671" s="3"/>
      <c r="L671" s="3"/>
      <c r="M671" s="3"/>
      <c r="N671" s="3"/>
      <c r="O671" s="3"/>
      <c r="P671" s="3"/>
      <c r="Q671" s="3"/>
      <c r="R671" s="3"/>
      <c r="S671" s="3"/>
      <c r="T671" s="3"/>
      <c r="U671" s="3"/>
      <c r="V671" s="3"/>
      <c r="W671" s="3"/>
      <c r="X671" s="3"/>
      <c r="Y671" s="3"/>
      <c r="Z671" s="3"/>
    </row>
    <row r="672" spans="1:26" ht="12.75" customHeight="1" x14ac:dyDescent="0.25">
      <c r="A672" s="3"/>
      <c r="B672" s="3"/>
      <c r="C672" s="3"/>
      <c r="D672" s="3"/>
      <c r="E672" s="200"/>
      <c r="F672" s="3"/>
      <c r="G672" s="3"/>
      <c r="H672" s="3"/>
      <c r="I672" s="3"/>
      <c r="J672" s="3"/>
      <c r="K672" s="3"/>
      <c r="L672" s="3"/>
      <c r="M672" s="3"/>
      <c r="N672" s="3"/>
      <c r="O672" s="3"/>
      <c r="P672" s="3"/>
      <c r="Q672" s="3"/>
      <c r="R672" s="3"/>
      <c r="S672" s="3"/>
      <c r="T672" s="3"/>
      <c r="U672" s="3"/>
      <c r="V672" s="3"/>
      <c r="W672" s="3"/>
      <c r="X672" s="3"/>
      <c r="Y672" s="3"/>
      <c r="Z672" s="3"/>
    </row>
    <row r="673" spans="1:26" ht="12.75" customHeight="1" x14ac:dyDescent="0.25">
      <c r="A673" s="3"/>
      <c r="B673" s="3"/>
      <c r="C673" s="3"/>
      <c r="D673" s="3"/>
      <c r="E673" s="200"/>
      <c r="F673" s="3"/>
      <c r="G673" s="3"/>
      <c r="H673" s="3"/>
      <c r="I673" s="3"/>
      <c r="J673" s="3"/>
      <c r="K673" s="3"/>
      <c r="L673" s="3"/>
      <c r="M673" s="3"/>
      <c r="N673" s="3"/>
      <c r="O673" s="3"/>
      <c r="P673" s="3"/>
      <c r="Q673" s="3"/>
      <c r="R673" s="3"/>
      <c r="S673" s="3"/>
      <c r="T673" s="3"/>
      <c r="U673" s="3"/>
      <c r="V673" s="3"/>
      <c r="W673" s="3"/>
      <c r="X673" s="3"/>
      <c r="Y673" s="3"/>
      <c r="Z673" s="3"/>
    </row>
    <row r="674" spans="1:26" ht="12.75" customHeight="1" x14ac:dyDescent="0.25">
      <c r="A674" s="3"/>
      <c r="B674" s="3"/>
      <c r="C674" s="3"/>
      <c r="D674" s="3"/>
      <c r="E674" s="200"/>
      <c r="F674" s="3"/>
      <c r="G674" s="3"/>
      <c r="H674" s="3"/>
      <c r="I674" s="3"/>
      <c r="J674" s="3"/>
      <c r="K674" s="3"/>
      <c r="L674" s="3"/>
      <c r="M674" s="3"/>
      <c r="N674" s="3"/>
      <c r="O674" s="3"/>
      <c r="P674" s="3"/>
      <c r="Q674" s="3"/>
      <c r="R674" s="3"/>
      <c r="S674" s="3"/>
      <c r="T674" s="3"/>
      <c r="U674" s="3"/>
      <c r="V674" s="3"/>
      <c r="W674" s="3"/>
      <c r="X674" s="3"/>
      <c r="Y674" s="3"/>
      <c r="Z674" s="3"/>
    </row>
    <row r="675" spans="1:26" ht="12.75" customHeight="1" x14ac:dyDescent="0.25">
      <c r="A675" s="3"/>
      <c r="B675" s="3"/>
      <c r="C675" s="3"/>
      <c r="D675" s="3"/>
      <c r="E675" s="200"/>
      <c r="F675" s="3"/>
      <c r="G675" s="3"/>
      <c r="H675" s="3"/>
      <c r="I675" s="3"/>
      <c r="J675" s="3"/>
      <c r="K675" s="3"/>
      <c r="L675" s="3"/>
      <c r="M675" s="3"/>
      <c r="N675" s="3"/>
      <c r="O675" s="3"/>
      <c r="P675" s="3"/>
      <c r="Q675" s="3"/>
      <c r="R675" s="3"/>
      <c r="S675" s="3"/>
      <c r="T675" s="3"/>
      <c r="U675" s="3"/>
      <c r="V675" s="3"/>
      <c r="W675" s="3"/>
      <c r="X675" s="3"/>
      <c r="Y675" s="3"/>
      <c r="Z675" s="3"/>
    </row>
    <row r="676" spans="1:26" ht="12.75" customHeight="1" x14ac:dyDescent="0.25">
      <c r="A676" s="3"/>
      <c r="B676" s="3"/>
      <c r="C676" s="3"/>
      <c r="D676" s="3"/>
      <c r="E676" s="200"/>
      <c r="F676" s="3"/>
      <c r="G676" s="3"/>
      <c r="H676" s="3"/>
      <c r="I676" s="3"/>
      <c r="J676" s="3"/>
      <c r="K676" s="3"/>
      <c r="L676" s="3"/>
      <c r="M676" s="3"/>
      <c r="N676" s="3"/>
      <c r="O676" s="3"/>
      <c r="P676" s="3"/>
      <c r="Q676" s="3"/>
      <c r="R676" s="3"/>
      <c r="S676" s="3"/>
      <c r="T676" s="3"/>
      <c r="U676" s="3"/>
      <c r="V676" s="3"/>
      <c r="W676" s="3"/>
      <c r="X676" s="3"/>
      <c r="Y676" s="3"/>
      <c r="Z676" s="3"/>
    </row>
    <row r="677" spans="1:26" ht="12.75" customHeight="1" x14ac:dyDescent="0.25">
      <c r="A677" s="3"/>
      <c r="B677" s="3"/>
      <c r="C677" s="3"/>
      <c r="D677" s="3"/>
      <c r="E677" s="200"/>
      <c r="F677" s="3"/>
      <c r="G677" s="3"/>
      <c r="H677" s="3"/>
      <c r="I677" s="3"/>
      <c r="J677" s="3"/>
      <c r="K677" s="3"/>
      <c r="L677" s="3"/>
      <c r="M677" s="3"/>
      <c r="N677" s="3"/>
      <c r="O677" s="3"/>
      <c r="P677" s="3"/>
      <c r="Q677" s="3"/>
      <c r="R677" s="3"/>
      <c r="S677" s="3"/>
      <c r="T677" s="3"/>
      <c r="U677" s="3"/>
      <c r="V677" s="3"/>
      <c r="W677" s="3"/>
      <c r="X677" s="3"/>
      <c r="Y677" s="3"/>
      <c r="Z677" s="3"/>
    </row>
    <row r="678" spans="1:26" ht="12.75" customHeight="1" x14ac:dyDescent="0.25">
      <c r="A678" s="3"/>
      <c r="B678" s="3"/>
      <c r="C678" s="3"/>
      <c r="D678" s="3"/>
      <c r="E678" s="200"/>
      <c r="F678" s="3"/>
      <c r="G678" s="3"/>
      <c r="H678" s="3"/>
      <c r="I678" s="3"/>
      <c r="J678" s="3"/>
      <c r="K678" s="3"/>
      <c r="L678" s="3"/>
      <c r="M678" s="3"/>
      <c r="N678" s="3"/>
      <c r="O678" s="3"/>
      <c r="P678" s="3"/>
      <c r="Q678" s="3"/>
      <c r="R678" s="3"/>
      <c r="S678" s="3"/>
      <c r="T678" s="3"/>
      <c r="U678" s="3"/>
      <c r="V678" s="3"/>
      <c r="W678" s="3"/>
      <c r="X678" s="3"/>
      <c r="Y678" s="3"/>
      <c r="Z678" s="3"/>
    </row>
    <row r="679" spans="1:26" ht="12.75" customHeight="1" x14ac:dyDescent="0.25">
      <c r="A679" s="3"/>
      <c r="B679" s="3"/>
      <c r="C679" s="3"/>
      <c r="D679" s="3"/>
      <c r="E679" s="200"/>
      <c r="F679" s="3"/>
      <c r="G679" s="3"/>
      <c r="H679" s="3"/>
      <c r="I679" s="3"/>
      <c r="J679" s="3"/>
      <c r="K679" s="3"/>
      <c r="L679" s="3"/>
      <c r="M679" s="3"/>
      <c r="N679" s="3"/>
      <c r="O679" s="3"/>
      <c r="P679" s="3"/>
      <c r="Q679" s="3"/>
      <c r="R679" s="3"/>
      <c r="S679" s="3"/>
      <c r="T679" s="3"/>
      <c r="U679" s="3"/>
      <c r="V679" s="3"/>
      <c r="W679" s="3"/>
      <c r="X679" s="3"/>
      <c r="Y679" s="3"/>
      <c r="Z679" s="3"/>
    </row>
    <row r="680" spans="1:26" ht="12.75" customHeight="1" x14ac:dyDescent="0.25">
      <c r="A680" s="3"/>
      <c r="B680" s="3"/>
      <c r="C680" s="3"/>
      <c r="D680" s="3"/>
      <c r="E680" s="200"/>
      <c r="F680" s="3"/>
      <c r="G680" s="3"/>
      <c r="H680" s="3"/>
      <c r="I680" s="3"/>
      <c r="J680" s="3"/>
      <c r="K680" s="3"/>
      <c r="L680" s="3"/>
      <c r="M680" s="3"/>
      <c r="N680" s="3"/>
      <c r="O680" s="3"/>
      <c r="P680" s="3"/>
      <c r="Q680" s="3"/>
      <c r="R680" s="3"/>
      <c r="S680" s="3"/>
      <c r="T680" s="3"/>
      <c r="U680" s="3"/>
      <c r="V680" s="3"/>
      <c r="W680" s="3"/>
      <c r="X680" s="3"/>
      <c r="Y680" s="3"/>
      <c r="Z680" s="3"/>
    </row>
    <row r="681" spans="1:26" ht="12.75" customHeight="1" x14ac:dyDescent="0.25">
      <c r="A681" s="3"/>
      <c r="B681" s="3"/>
      <c r="C681" s="3"/>
      <c r="D681" s="3"/>
      <c r="E681" s="200"/>
      <c r="F681" s="3"/>
      <c r="G681" s="3"/>
      <c r="H681" s="3"/>
      <c r="I681" s="3"/>
      <c r="J681" s="3"/>
      <c r="K681" s="3"/>
      <c r="L681" s="3"/>
      <c r="M681" s="3"/>
      <c r="N681" s="3"/>
      <c r="O681" s="3"/>
      <c r="P681" s="3"/>
      <c r="Q681" s="3"/>
      <c r="R681" s="3"/>
      <c r="S681" s="3"/>
      <c r="T681" s="3"/>
      <c r="U681" s="3"/>
      <c r="V681" s="3"/>
      <c r="W681" s="3"/>
      <c r="X681" s="3"/>
      <c r="Y681" s="3"/>
      <c r="Z681" s="3"/>
    </row>
    <row r="682" spans="1:26" ht="12.75" customHeight="1" x14ac:dyDescent="0.25">
      <c r="A682" s="3"/>
      <c r="B682" s="3"/>
      <c r="C682" s="3"/>
      <c r="D682" s="3"/>
      <c r="E682" s="200"/>
      <c r="F682" s="3"/>
      <c r="G682" s="3"/>
      <c r="H682" s="3"/>
      <c r="I682" s="3"/>
      <c r="J682" s="3"/>
      <c r="K682" s="3"/>
      <c r="L682" s="3"/>
      <c r="M682" s="3"/>
      <c r="N682" s="3"/>
      <c r="O682" s="3"/>
      <c r="P682" s="3"/>
      <c r="Q682" s="3"/>
      <c r="R682" s="3"/>
      <c r="S682" s="3"/>
      <c r="T682" s="3"/>
      <c r="U682" s="3"/>
      <c r="V682" s="3"/>
      <c r="W682" s="3"/>
      <c r="X682" s="3"/>
      <c r="Y682" s="3"/>
      <c r="Z682" s="3"/>
    </row>
    <row r="683" spans="1:26" ht="12.75" customHeight="1" x14ac:dyDescent="0.25">
      <c r="A683" s="3"/>
      <c r="B683" s="3"/>
      <c r="C683" s="3"/>
      <c r="D683" s="3"/>
      <c r="E683" s="200"/>
      <c r="F683" s="3"/>
      <c r="G683" s="3"/>
      <c r="H683" s="3"/>
      <c r="I683" s="3"/>
      <c r="J683" s="3"/>
      <c r="K683" s="3"/>
      <c r="L683" s="3"/>
      <c r="M683" s="3"/>
      <c r="N683" s="3"/>
      <c r="O683" s="3"/>
      <c r="P683" s="3"/>
      <c r="Q683" s="3"/>
      <c r="R683" s="3"/>
      <c r="S683" s="3"/>
      <c r="T683" s="3"/>
      <c r="U683" s="3"/>
      <c r="V683" s="3"/>
      <c r="W683" s="3"/>
      <c r="X683" s="3"/>
      <c r="Y683" s="3"/>
      <c r="Z683" s="3"/>
    </row>
    <row r="684" spans="1:26" ht="12.75" customHeight="1" x14ac:dyDescent="0.25">
      <c r="A684" s="3"/>
      <c r="B684" s="3"/>
      <c r="C684" s="3"/>
      <c r="D684" s="3"/>
      <c r="E684" s="200"/>
      <c r="F684" s="3"/>
      <c r="G684" s="3"/>
      <c r="H684" s="3"/>
      <c r="I684" s="3"/>
      <c r="J684" s="3"/>
      <c r="K684" s="3"/>
      <c r="L684" s="3"/>
      <c r="M684" s="3"/>
      <c r="N684" s="3"/>
      <c r="O684" s="3"/>
      <c r="P684" s="3"/>
      <c r="Q684" s="3"/>
      <c r="R684" s="3"/>
      <c r="S684" s="3"/>
      <c r="T684" s="3"/>
      <c r="U684" s="3"/>
      <c r="V684" s="3"/>
      <c r="W684" s="3"/>
      <c r="X684" s="3"/>
      <c r="Y684" s="3"/>
      <c r="Z684" s="3"/>
    </row>
    <row r="685" spans="1:26" ht="12.75" customHeight="1" x14ac:dyDescent="0.25">
      <c r="A685" s="3"/>
      <c r="B685" s="3"/>
      <c r="C685" s="3"/>
      <c r="D685" s="3"/>
      <c r="E685" s="200"/>
      <c r="F685" s="3"/>
      <c r="G685" s="3"/>
      <c r="H685" s="3"/>
      <c r="I685" s="3"/>
      <c r="J685" s="3"/>
      <c r="K685" s="3"/>
      <c r="L685" s="3"/>
      <c r="M685" s="3"/>
      <c r="N685" s="3"/>
      <c r="O685" s="3"/>
      <c r="P685" s="3"/>
      <c r="Q685" s="3"/>
      <c r="R685" s="3"/>
      <c r="S685" s="3"/>
      <c r="T685" s="3"/>
      <c r="U685" s="3"/>
      <c r="V685" s="3"/>
      <c r="W685" s="3"/>
      <c r="X685" s="3"/>
      <c r="Y685" s="3"/>
      <c r="Z685" s="3"/>
    </row>
    <row r="686" spans="1:26" ht="12.75" customHeight="1" x14ac:dyDescent="0.25">
      <c r="A686" s="3"/>
      <c r="B686" s="3"/>
      <c r="C686" s="3"/>
      <c r="D686" s="3"/>
      <c r="E686" s="200"/>
      <c r="F686" s="3"/>
      <c r="G686" s="3"/>
      <c r="H686" s="3"/>
      <c r="I686" s="3"/>
      <c r="J686" s="3"/>
      <c r="K686" s="3"/>
      <c r="L686" s="3"/>
      <c r="M686" s="3"/>
      <c r="N686" s="3"/>
      <c r="O686" s="3"/>
      <c r="P686" s="3"/>
      <c r="Q686" s="3"/>
      <c r="R686" s="3"/>
      <c r="S686" s="3"/>
      <c r="T686" s="3"/>
      <c r="U686" s="3"/>
      <c r="V686" s="3"/>
      <c r="W686" s="3"/>
      <c r="X686" s="3"/>
      <c r="Y686" s="3"/>
      <c r="Z686" s="3"/>
    </row>
    <row r="687" spans="1:26" ht="12.75" customHeight="1" x14ac:dyDescent="0.25">
      <c r="A687" s="3"/>
      <c r="B687" s="3"/>
      <c r="C687" s="3"/>
      <c r="D687" s="3"/>
      <c r="E687" s="200"/>
      <c r="F687" s="3"/>
      <c r="G687" s="3"/>
      <c r="H687" s="3"/>
      <c r="I687" s="3"/>
      <c r="J687" s="3"/>
      <c r="K687" s="3"/>
      <c r="L687" s="3"/>
      <c r="M687" s="3"/>
      <c r="N687" s="3"/>
      <c r="O687" s="3"/>
      <c r="P687" s="3"/>
      <c r="Q687" s="3"/>
      <c r="R687" s="3"/>
      <c r="S687" s="3"/>
      <c r="T687" s="3"/>
      <c r="U687" s="3"/>
      <c r="V687" s="3"/>
      <c r="W687" s="3"/>
      <c r="X687" s="3"/>
      <c r="Y687" s="3"/>
      <c r="Z687" s="3"/>
    </row>
    <row r="688" spans="1:26" ht="12.75" customHeight="1" x14ac:dyDescent="0.25">
      <c r="A688" s="3"/>
      <c r="B688" s="3"/>
      <c r="C688" s="3"/>
      <c r="D688" s="3"/>
      <c r="E688" s="200"/>
      <c r="F688" s="3"/>
      <c r="G688" s="3"/>
      <c r="H688" s="3"/>
      <c r="I688" s="3"/>
      <c r="J688" s="3"/>
      <c r="K688" s="3"/>
      <c r="L688" s="3"/>
      <c r="M688" s="3"/>
      <c r="N688" s="3"/>
      <c r="O688" s="3"/>
      <c r="P688" s="3"/>
      <c r="Q688" s="3"/>
      <c r="R688" s="3"/>
      <c r="S688" s="3"/>
      <c r="T688" s="3"/>
      <c r="U688" s="3"/>
      <c r="V688" s="3"/>
      <c r="W688" s="3"/>
      <c r="X688" s="3"/>
      <c r="Y688" s="3"/>
      <c r="Z688" s="3"/>
    </row>
    <row r="689" spans="1:26" ht="12.75" customHeight="1" x14ac:dyDescent="0.25">
      <c r="A689" s="3"/>
      <c r="B689" s="3"/>
      <c r="C689" s="3"/>
      <c r="D689" s="3"/>
      <c r="E689" s="200"/>
      <c r="F689" s="3"/>
      <c r="G689" s="3"/>
      <c r="H689" s="3"/>
      <c r="I689" s="3"/>
      <c r="J689" s="3"/>
      <c r="K689" s="3"/>
      <c r="L689" s="3"/>
      <c r="M689" s="3"/>
      <c r="N689" s="3"/>
      <c r="O689" s="3"/>
      <c r="P689" s="3"/>
      <c r="Q689" s="3"/>
      <c r="R689" s="3"/>
      <c r="S689" s="3"/>
      <c r="T689" s="3"/>
      <c r="U689" s="3"/>
      <c r="V689" s="3"/>
      <c r="W689" s="3"/>
      <c r="X689" s="3"/>
      <c r="Y689" s="3"/>
      <c r="Z689" s="3"/>
    </row>
    <row r="690" spans="1:26" ht="12.75" customHeight="1" x14ac:dyDescent="0.25">
      <c r="A690" s="3"/>
      <c r="B690" s="3"/>
      <c r="C690" s="3"/>
      <c r="D690" s="3"/>
      <c r="E690" s="200"/>
      <c r="F690" s="3"/>
      <c r="G690" s="3"/>
      <c r="H690" s="3"/>
      <c r="I690" s="3"/>
      <c r="J690" s="3"/>
      <c r="K690" s="3"/>
      <c r="L690" s="3"/>
      <c r="M690" s="3"/>
      <c r="N690" s="3"/>
      <c r="O690" s="3"/>
      <c r="P690" s="3"/>
      <c r="Q690" s="3"/>
      <c r="R690" s="3"/>
      <c r="S690" s="3"/>
      <c r="T690" s="3"/>
      <c r="U690" s="3"/>
      <c r="V690" s="3"/>
      <c r="W690" s="3"/>
      <c r="X690" s="3"/>
      <c r="Y690" s="3"/>
      <c r="Z690" s="3"/>
    </row>
    <row r="691" spans="1:26" ht="12.75" customHeight="1" x14ac:dyDescent="0.25">
      <c r="A691" s="3"/>
      <c r="B691" s="3"/>
      <c r="C691" s="3"/>
      <c r="D691" s="3"/>
      <c r="E691" s="200"/>
      <c r="F691" s="3"/>
      <c r="G691" s="3"/>
      <c r="H691" s="3"/>
      <c r="I691" s="3"/>
      <c r="J691" s="3"/>
      <c r="K691" s="3"/>
      <c r="L691" s="3"/>
      <c r="M691" s="3"/>
      <c r="N691" s="3"/>
      <c r="O691" s="3"/>
      <c r="P691" s="3"/>
      <c r="Q691" s="3"/>
      <c r="R691" s="3"/>
      <c r="S691" s="3"/>
      <c r="T691" s="3"/>
      <c r="U691" s="3"/>
      <c r="V691" s="3"/>
      <c r="W691" s="3"/>
      <c r="X691" s="3"/>
      <c r="Y691" s="3"/>
      <c r="Z691" s="3"/>
    </row>
    <row r="692" spans="1:26" ht="12.75" customHeight="1" x14ac:dyDescent="0.25">
      <c r="A692" s="3"/>
      <c r="B692" s="3"/>
      <c r="C692" s="3"/>
      <c r="D692" s="3"/>
      <c r="E692" s="200"/>
      <c r="F692" s="3"/>
      <c r="G692" s="3"/>
      <c r="H692" s="3"/>
      <c r="I692" s="3"/>
      <c r="J692" s="3"/>
      <c r="K692" s="3"/>
      <c r="L692" s="3"/>
      <c r="M692" s="3"/>
      <c r="N692" s="3"/>
      <c r="O692" s="3"/>
      <c r="P692" s="3"/>
      <c r="Q692" s="3"/>
      <c r="R692" s="3"/>
      <c r="S692" s="3"/>
      <c r="T692" s="3"/>
      <c r="U692" s="3"/>
      <c r="V692" s="3"/>
      <c r="W692" s="3"/>
      <c r="X692" s="3"/>
      <c r="Y692" s="3"/>
      <c r="Z692" s="3"/>
    </row>
    <row r="693" spans="1:26" ht="12.75" customHeight="1" x14ac:dyDescent="0.25">
      <c r="A693" s="3"/>
      <c r="B693" s="3"/>
      <c r="C693" s="3"/>
      <c r="D693" s="3"/>
      <c r="E693" s="200"/>
      <c r="F693" s="3"/>
      <c r="G693" s="3"/>
      <c r="H693" s="3"/>
      <c r="I693" s="3"/>
      <c r="J693" s="3"/>
      <c r="K693" s="3"/>
      <c r="L693" s="3"/>
      <c r="M693" s="3"/>
      <c r="N693" s="3"/>
      <c r="O693" s="3"/>
      <c r="P693" s="3"/>
      <c r="Q693" s="3"/>
      <c r="R693" s="3"/>
      <c r="S693" s="3"/>
      <c r="T693" s="3"/>
      <c r="U693" s="3"/>
      <c r="V693" s="3"/>
      <c r="W693" s="3"/>
      <c r="X693" s="3"/>
      <c r="Y693" s="3"/>
      <c r="Z693" s="3"/>
    </row>
    <row r="694" spans="1:26" ht="12.75" customHeight="1" x14ac:dyDescent="0.25">
      <c r="A694" s="3"/>
      <c r="B694" s="3"/>
      <c r="C694" s="3"/>
      <c r="D694" s="3"/>
      <c r="E694" s="200"/>
      <c r="F694" s="3"/>
      <c r="G694" s="3"/>
      <c r="H694" s="3"/>
      <c r="I694" s="3"/>
      <c r="J694" s="3"/>
      <c r="K694" s="3"/>
      <c r="L694" s="3"/>
      <c r="M694" s="3"/>
      <c r="N694" s="3"/>
      <c r="O694" s="3"/>
      <c r="P694" s="3"/>
      <c r="Q694" s="3"/>
      <c r="R694" s="3"/>
      <c r="S694" s="3"/>
      <c r="T694" s="3"/>
      <c r="U694" s="3"/>
      <c r="V694" s="3"/>
      <c r="W694" s="3"/>
      <c r="X694" s="3"/>
      <c r="Y694" s="3"/>
      <c r="Z694" s="3"/>
    </row>
    <row r="695" spans="1:26" ht="12.75" customHeight="1" x14ac:dyDescent="0.25">
      <c r="A695" s="3"/>
      <c r="B695" s="3"/>
      <c r="C695" s="3"/>
      <c r="D695" s="3"/>
      <c r="E695" s="200"/>
      <c r="F695" s="3"/>
      <c r="G695" s="3"/>
      <c r="H695" s="3"/>
      <c r="I695" s="3"/>
      <c r="J695" s="3"/>
      <c r="K695" s="3"/>
      <c r="L695" s="3"/>
      <c r="M695" s="3"/>
      <c r="N695" s="3"/>
      <c r="O695" s="3"/>
      <c r="P695" s="3"/>
      <c r="Q695" s="3"/>
      <c r="R695" s="3"/>
      <c r="S695" s="3"/>
      <c r="T695" s="3"/>
      <c r="U695" s="3"/>
      <c r="V695" s="3"/>
      <c r="W695" s="3"/>
      <c r="X695" s="3"/>
      <c r="Y695" s="3"/>
      <c r="Z695" s="3"/>
    </row>
    <row r="696" spans="1:26" ht="12.75" customHeight="1" x14ac:dyDescent="0.25">
      <c r="A696" s="3"/>
      <c r="B696" s="3"/>
      <c r="C696" s="3"/>
      <c r="D696" s="3"/>
      <c r="E696" s="200"/>
      <c r="F696" s="3"/>
      <c r="G696" s="3"/>
      <c r="H696" s="3"/>
      <c r="I696" s="3"/>
      <c r="J696" s="3"/>
      <c r="K696" s="3"/>
      <c r="L696" s="3"/>
      <c r="M696" s="3"/>
      <c r="N696" s="3"/>
      <c r="O696" s="3"/>
      <c r="P696" s="3"/>
      <c r="Q696" s="3"/>
      <c r="R696" s="3"/>
      <c r="S696" s="3"/>
      <c r="T696" s="3"/>
      <c r="U696" s="3"/>
      <c r="V696" s="3"/>
      <c r="W696" s="3"/>
      <c r="X696" s="3"/>
      <c r="Y696" s="3"/>
      <c r="Z696" s="3"/>
    </row>
    <row r="697" spans="1:26" ht="12.75" customHeight="1" x14ac:dyDescent="0.25">
      <c r="A697" s="3"/>
      <c r="B697" s="3"/>
      <c r="C697" s="3"/>
      <c r="D697" s="3"/>
      <c r="E697" s="200"/>
      <c r="F697" s="3"/>
      <c r="G697" s="3"/>
      <c r="H697" s="3"/>
      <c r="I697" s="3"/>
      <c r="J697" s="3"/>
      <c r="K697" s="3"/>
      <c r="L697" s="3"/>
      <c r="M697" s="3"/>
      <c r="N697" s="3"/>
      <c r="O697" s="3"/>
      <c r="P697" s="3"/>
      <c r="Q697" s="3"/>
      <c r="R697" s="3"/>
      <c r="S697" s="3"/>
      <c r="T697" s="3"/>
      <c r="U697" s="3"/>
      <c r="V697" s="3"/>
      <c r="W697" s="3"/>
      <c r="X697" s="3"/>
      <c r="Y697" s="3"/>
      <c r="Z697" s="3"/>
    </row>
    <row r="698" spans="1:26" ht="12.75" customHeight="1" x14ac:dyDescent="0.25">
      <c r="A698" s="3"/>
      <c r="B698" s="3"/>
      <c r="C698" s="3"/>
      <c r="D698" s="3"/>
      <c r="E698" s="200"/>
      <c r="F698" s="3"/>
      <c r="G698" s="3"/>
      <c r="H698" s="3"/>
      <c r="I698" s="3"/>
      <c r="J698" s="3"/>
      <c r="K698" s="3"/>
      <c r="L698" s="3"/>
      <c r="M698" s="3"/>
      <c r="N698" s="3"/>
      <c r="O698" s="3"/>
      <c r="P698" s="3"/>
      <c r="Q698" s="3"/>
      <c r="R698" s="3"/>
      <c r="S698" s="3"/>
      <c r="T698" s="3"/>
      <c r="U698" s="3"/>
      <c r="V698" s="3"/>
      <c r="W698" s="3"/>
      <c r="X698" s="3"/>
      <c r="Y698" s="3"/>
      <c r="Z698" s="3"/>
    </row>
    <row r="699" spans="1:26" ht="12.75" customHeight="1" x14ac:dyDescent="0.25">
      <c r="A699" s="3"/>
      <c r="B699" s="3"/>
      <c r="C699" s="3"/>
      <c r="D699" s="3"/>
      <c r="E699" s="200"/>
      <c r="F699" s="3"/>
      <c r="G699" s="3"/>
      <c r="H699" s="3"/>
      <c r="I699" s="3"/>
      <c r="J699" s="3"/>
      <c r="K699" s="3"/>
      <c r="L699" s="3"/>
      <c r="M699" s="3"/>
      <c r="N699" s="3"/>
      <c r="O699" s="3"/>
      <c r="P699" s="3"/>
      <c r="Q699" s="3"/>
      <c r="R699" s="3"/>
      <c r="S699" s="3"/>
      <c r="T699" s="3"/>
      <c r="U699" s="3"/>
      <c r="V699" s="3"/>
      <c r="W699" s="3"/>
      <c r="X699" s="3"/>
      <c r="Y699" s="3"/>
      <c r="Z699" s="3"/>
    </row>
    <row r="700" spans="1:26" ht="12.75" customHeight="1" x14ac:dyDescent="0.25">
      <c r="A700" s="3"/>
      <c r="B700" s="3"/>
      <c r="C700" s="3"/>
      <c r="D700" s="3"/>
      <c r="E700" s="200"/>
      <c r="F700" s="3"/>
      <c r="G700" s="3"/>
      <c r="H700" s="3"/>
      <c r="I700" s="3"/>
      <c r="J700" s="3"/>
      <c r="K700" s="3"/>
      <c r="L700" s="3"/>
      <c r="M700" s="3"/>
      <c r="N700" s="3"/>
      <c r="O700" s="3"/>
      <c r="P700" s="3"/>
      <c r="Q700" s="3"/>
      <c r="R700" s="3"/>
      <c r="S700" s="3"/>
      <c r="T700" s="3"/>
      <c r="U700" s="3"/>
      <c r="V700" s="3"/>
      <c r="W700" s="3"/>
      <c r="X700" s="3"/>
      <c r="Y700" s="3"/>
      <c r="Z700" s="3"/>
    </row>
    <row r="701" spans="1:26" ht="12.75" customHeight="1" x14ac:dyDescent="0.25">
      <c r="A701" s="3"/>
      <c r="B701" s="3"/>
      <c r="C701" s="3"/>
      <c r="D701" s="3"/>
      <c r="E701" s="200"/>
      <c r="F701" s="3"/>
      <c r="G701" s="3"/>
      <c r="H701" s="3"/>
      <c r="I701" s="3"/>
      <c r="J701" s="3"/>
      <c r="K701" s="3"/>
      <c r="L701" s="3"/>
      <c r="M701" s="3"/>
      <c r="N701" s="3"/>
      <c r="O701" s="3"/>
      <c r="P701" s="3"/>
      <c r="Q701" s="3"/>
      <c r="R701" s="3"/>
      <c r="S701" s="3"/>
      <c r="T701" s="3"/>
      <c r="U701" s="3"/>
      <c r="V701" s="3"/>
      <c r="W701" s="3"/>
      <c r="X701" s="3"/>
      <c r="Y701" s="3"/>
      <c r="Z701" s="3"/>
    </row>
    <row r="702" spans="1:26" ht="12.75" customHeight="1" x14ac:dyDescent="0.25">
      <c r="A702" s="3"/>
      <c r="B702" s="3"/>
      <c r="C702" s="3"/>
      <c r="D702" s="3"/>
      <c r="E702" s="200"/>
      <c r="F702" s="3"/>
      <c r="G702" s="3"/>
      <c r="H702" s="3"/>
      <c r="I702" s="3"/>
      <c r="J702" s="3"/>
      <c r="K702" s="3"/>
      <c r="L702" s="3"/>
      <c r="M702" s="3"/>
      <c r="N702" s="3"/>
      <c r="O702" s="3"/>
      <c r="P702" s="3"/>
      <c r="Q702" s="3"/>
      <c r="R702" s="3"/>
      <c r="S702" s="3"/>
      <c r="T702" s="3"/>
      <c r="U702" s="3"/>
      <c r="V702" s="3"/>
      <c r="W702" s="3"/>
      <c r="X702" s="3"/>
      <c r="Y702" s="3"/>
      <c r="Z702" s="3"/>
    </row>
    <row r="703" spans="1:26" ht="12.75" customHeight="1" x14ac:dyDescent="0.25">
      <c r="A703" s="3"/>
      <c r="B703" s="3"/>
      <c r="C703" s="3"/>
      <c r="D703" s="3"/>
      <c r="E703" s="200"/>
      <c r="F703" s="3"/>
      <c r="G703" s="3"/>
      <c r="H703" s="3"/>
      <c r="I703" s="3"/>
      <c r="J703" s="3"/>
      <c r="K703" s="3"/>
      <c r="L703" s="3"/>
      <c r="M703" s="3"/>
      <c r="N703" s="3"/>
      <c r="O703" s="3"/>
      <c r="P703" s="3"/>
      <c r="Q703" s="3"/>
      <c r="R703" s="3"/>
      <c r="S703" s="3"/>
      <c r="T703" s="3"/>
      <c r="U703" s="3"/>
      <c r="V703" s="3"/>
      <c r="W703" s="3"/>
      <c r="X703" s="3"/>
      <c r="Y703" s="3"/>
      <c r="Z703" s="3"/>
    </row>
    <row r="704" spans="1:26" ht="12.75" customHeight="1" x14ac:dyDescent="0.25">
      <c r="A704" s="3"/>
      <c r="B704" s="3"/>
      <c r="C704" s="3"/>
      <c r="D704" s="3"/>
      <c r="E704" s="200"/>
      <c r="F704" s="3"/>
      <c r="G704" s="3"/>
      <c r="H704" s="3"/>
      <c r="I704" s="3"/>
      <c r="J704" s="3"/>
      <c r="K704" s="3"/>
      <c r="L704" s="3"/>
      <c r="M704" s="3"/>
      <c r="N704" s="3"/>
      <c r="O704" s="3"/>
      <c r="P704" s="3"/>
      <c r="Q704" s="3"/>
      <c r="R704" s="3"/>
      <c r="S704" s="3"/>
      <c r="T704" s="3"/>
      <c r="U704" s="3"/>
      <c r="V704" s="3"/>
      <c r="W704" s="3"/>
      <c r="X704" s="3"/>
      <c r="Y704" s="3"/>
      <c r="Z704" s="3"/>
    </row>
    <row r="705" spans="1:26" ht="12.75" customHeight="1" x14ac:dyDescent="0.25">
      <c r="A705" s="3"/>
      <c r="B705" s="3"/>
      <c r="C705" s="3"/>
      <c r="D705" s="3"/>
      <c r="E705" s="200"/>
      <c r="F705" s="3"/>
      <c r="G705" s="3"/>
      <c r="H705" s="3"/>
      <c r="I705" s="3"/>
      <c r="J705" s="3"/>
      <c r="K705" s="3"/>
      <c r="L705" s="3"/>
      <c r="M705" s="3"/>
      <c r="N705" s="3"/>
      <c r="O705" s="3"/>
      <c r="P705" s="3"/>
      <c r="Q705" s="3"/>
      <c r="R705" s="3"/>
      <c r="S705" s="3"/>
      <c r="T705" s="3"/>
      <c r="U705" s="3"/>
      <c r="V705" s="3"/>
      <c r="W705" s="3"/>
      <c r="X705" s="3"/>
      <c r="Y705" s="3"/>
      <c r="Z705" s="3"/>
    </row>
    <row r="706" spans="1:26" ht="12.75" customHeight="1" x14ac:dyDescent="0.25">
      <c r="A706" s="3"/>
      <c r="B706" s="3"/>
      <c r="C706" s="3"/>
      <c r="D706" s="3"/>
      <c r="E706" s="200"/>
      <c r="F706" s="3"/>
      <c r="G706" s="3"/>
      <c r="H706" s="3"/>
      <c r="I706" s="3"/>
      <c r="J706" s="3"/>
      <c r="K706" s="3"/>
      <c r="L706" s="3"/>
      <c r="M706" s="3"/>
      <c r="N706" s="3"/>
      <c r="O706" s="3"/>
      <c r="P706" s="3"/>
      <c r="Q706" s="3"/>
      <c r="R706" s="3"/>
      <c r="S706" s="3"/>
      <c r="T706" s="3"/>
      <c r="U706" s="3"/>
      <c r="V706" s="3"/>
      <c r="W706" s="3"/>
      <c r="X706" s="3"/>
      <c r="Y706" s="3"/>
      <c r="Z706" s="3"/>
    </row>
    <row r="707" spans="1:26" ht="12.75" customHeight="1" x14ac:dyDescent="0.25">
      <c r="A707" s="3"/>
      <c r="B707" s="3"/>
      <c r="C707" s="3"/>
      <c r="D707" s="3"/>
      <c r="E707" s="200"/>
      <c r="F707" s="3"/>
      <c r="G707" s="3"/>
      <c r="H707" s="3"/>
      <c r="I707" s="3"/>
      <c r="J707" s="3"/>
      <c r="K707" s="3"/>
      <c r="L707" s="3"/>
      <c r="M707" s="3"/>
      <c r="N707" s="3"/>
      <c r="O707" s="3"/>
      <c r="P707" s="3"/>
      <c r="Q707" s="3"/>
      <c r="R707" s="3"/>
      <c r="S707" s="3"/>
      <c r="T707" s="3"/>
      <c r="U707" s="3"/>
      <c r="V707" s="3"/>
      <c r="W707" s="3"/>
      <c r="X707" s="3"/>
      <c r="Y707" s="3"/>
      <c r="Z707" s="3"/>
    </row>
    <row r="708" spans="1:26" ht="12.75" customHeight="1" x14ac:dyDescent="0.25">
      <c r="A708" s="3"/>
      <c r="B708" s="3"/>
      <c r="C708" s="3"/>
      <c r="D708" s="3"/>
      <c r="E708" s="200"/>
      <c r="F708" s="3"/>
      <c r="G708" s="3"/>
      <c r="H708" s="3"/>
      <c r="I708" s="3"/>
      <c r="J708" s="3"/>
      <c r="K708" s="3"/>
      <c r="L708" s="3"/>
      <c r="M708" s="3"/>
      <c r="N708" s="3"/>
      <c r="O708" s="3"/>
      <c r="P708" s="3"/>
      <c r="Q708" s="3"/>
      <c r="R708" s="3"/>
      <c r="S708" s="3"/>
      <c r="T708" s="3"/>
      <c r="U708" s="3"/>
      <c r="V708" s="3"/>
      <c r="W708" s="3"/>
      <c r="X708" s="3"/>
      <c r="Y708" s="3"/>
      <c r="Z708" s="3"/>
    </row>
    <row r="709" spans="1:26" ht="12.75" customHeight="1" x14ac:dyDescent="0.25">
      <c r="A709" s="3"/>
      <c r="B709" s="3"/>
      <c r="C709" s="3"/>
      <c r="D709" s="3"/>
      <c r="E709" s="200"/>
      <c r="F709" s="3"/>
      <c r="G709" s="3"/>
      <c r="H709" s="3"/>
      <c r="I709" s="3"/>
      <c r="J709" s="3"/>
      <c r="K709" s="3"/>
      <c r="L709" s="3"/>
      <c r="M709" s="3"/>
      <c r="N709" s="3"/>
      <c r="O709" s="3"/>
      <c r="P709" s="3"/>
      <c r="Q709" s="3"/>
      <c r="R709" s="3"/>
      <c r="S709" s="3"/>
      <c r="T709" s="3"/>
      <c r="U709" s="3"/>
      <c r="V709" s="3"/>
      <c r="W709" s="3"/>
      <c r="X709" s="3"/>
      <c r="Y709" s="3"/>
      <c r="Z709" s="3"/>
    </row>
    <row r="710" spans="1:26" ht="12.75" customHeight="1" x14ac:dyDescent="0.25">
      <c r="A710" s="3"/>
      <c r="B710" s="3"/>
      <c r="C710" s="3"/>
      <c r="D710" s="3"/>
      <c r="E710" s="200"/>
      <c r="F710" s="3"/>
      <c r="G710" s="3"/>
      <c r="H710" s="3"/>
      <c r="I710" s="3"/>
      <c r="J710" s="3"/>
      <c r="K710" s="3"/>
      <c r="L710" s="3"/>
      <c r="M710" s="3"/>
      <c r="N710" s="3"/>
      <c r="O710" s="3"/>
      <c r="P710" s="3"/>
      <c r="Q710" s="3"/>
      <c r="R710" s="3"/>
      <c r="S710" s="3"/>
      <c r="T710" s="3"/>
      <c r="U710" s="3"/>
      <c r="V710" s="3"/>
      <c r="W710" s="3"/>
      <c r="X710" s="3"/>
      <c r="Y710" s="3"/>
      <c r="Z710" s="3"/>
    </row>
    <row r="711" spans="1:26" ht="12.75" customHeight="1" x14ac:dyDescent="0.25">
      <c r="A711" s="3"/>
      <c r="B711" s="3"/>
      <c r="C711" s="3"/>
      <c r="D711" s="3"/>
      <c r="E711" s="200"/>
      <c r="F711" s="3"/>
      <c r="G711" s="3"/>
      <c r="H711" s="3"/>
      <c r="I711" s="3"/>
      <c r="J711" s="3"/>
      <c r="K711" s="3"/>
      <c r="L711" s="3"/>
      <c r="M711" s="3"/>
      <c r="N711" s="3"/>
      <c r="O711" s="3"/>
      <c r="P711" s="3"/>
      <c r="Q711" s="3"/>
      <c r="R711" s="3"/>
      <c r="S711" s="3"/>
      <c r="T711" s="3"/>
      <c r="U711" s="3"/>
      <c r="V711" s="3"/>
      <c r="W711" s="3"/>
      <c r="X711" s="3"/>
      <c r="Y711" s="3"/>
      <c r="Z711" s="3"/>
    </row>
    <row r="712" spans="1:26" ht="12.75" customHeight="1" x14ac:dyDescent="0.25">
      <c r="A712" s="3"/>
      <c r="B712" s="3"/>
      <c r="C712" s="3"/>
      <c r="D712" s="3"/>
      <c r="E712" s="200"/>
      <c r="F712" s="3"/>
      <c r="G712" s="3"/>
      <c r="H712" s="3"/>
      <c r="I712" s="3"/>
      <c r="J712" s="3"/>
      <c r="K712" s="3"/>
      <c r="L712" s="3"/>
      <c r="M712" s="3"/>
      <c r="N712" s="3"/>
      <c r="O712" s="3"/>
      <c r="P712" s="3"/>
      <c r="Q712" s="3"/>
      <c r="R712" s="3"/>
      <c r="S712" s="3"/>
      <c r="T712" s="3"/>
      <c r="U712" s="3"/>
      <c r="V712" s="3"/>
      <c r="W712" s="3"/>
      <c r="X712" s="3"/>
      <c r="Y712" s="3"/>
      <c r="Z712" s="3"/>
    </row>
    <row r="713" spans="1:26" ht="12.75" customHeight="1" x14ac:dyDescent="0.25">
      <c r="A713" s="3"/>
      <c r="B713" s="3"/>
      <c r="C713" s="3"/>
      <c r="D713" s="3"/>
      <c r="E713" s="200"/>
      <c r="F713" s="3"/>
      <c r="G713" s="3"/>
      <c r="H713" s="3"/>
      <c r="I713" s="3"/>
      <c r="J713" s="3"/>
      <c r="K713" s="3"/>
      <c r="L713" s="3"/>
      <c r="M713" s="3"/>
      <c r="N713" s="3"/>
      <c r="O713" s="3"/>
      <c r="P713" s="3"/>
      <c r="Q713" s="3"/>
      <c r="R713" s="3"/>
      <c r="S713" s="3"/>
      <c r="T713" s="3"/>
      <c r="U713" s="3"/>
      <c r="V713" s="3"/>
      <c r="W713" s="3"/>
      <c r="X713" s="3"/>
      <c r="Y713" s="3"/>
      <c r="Z713" s="3"/>
    </row>
    <row r="714" spans="1:26" ht="12.75" customHeight="1" x14ac:dyDescent="0.25">
      <c r="A714" s="3"/>
      <c r="B714" s="3"/>
      <c r="C714" s="3"/>
      <c r="D714" s="3"/>
      <c r="E714" s="200"/>
      <c r="F714" s="3"/>
      <c r="G714" s="3"/>
      <c r="H714" s="3"/>
      <c r="I714" s="3"/>
      <c r="J714" s="3"/>
      <c r="K714" s="3"/>
      <c r="L714" s="3"/>
      <c r="M714" s="3"/>
      <c r="N714" s="3"/>
      <c r="O714" s="3"/>
      <c r="P714" s="3"/>
      <c r="Q714" s="3"/>
      <c r="R714" s="3"/>
      <c r="S714" s="3"/>
      <c r="T714" s="3"/>
      <c r="U714" s="3"/>
      <c r="V714" s="3"/>
      <c r="W714" s="3"/>
      <c r="X714" s="3"/>
      <c r="Y714" s="3"/>
      <c r="Z714" s="3"/>
    </row>
    <row r="715" spans="1:26" ht="12.75" customHeight="1" x14ac:dyDescent="0.25">
      <c r="A715" s="3"/>
      <c r="B715" s="3"/>
      <c r="C715" s="3"/>
      <c r="D715" s="3"/>
      <c r="E715" s="200"/>
      <c r="F715" s="3"/>
      <c r="G715" s="3"/>
      <c r="H715" s="3"/>
      <c r="I715" s="3"/>
      <c r="J715" s="3"/>
      <c r="K715" s="3"/>
      <c r="L715" s="3"/>
      <c r="M715" s="3"/>
      <c r="N715" s="3"/>
      <c r="O715" s="3"/>
      <c r="P715" s="3"/>
      <c r="Q715" s="3"/>
      <c r="R715" s="3"/>
      <c r="S715" s="3"/>
      <c r="T715" s="3"/>
      <c r="U715" s="3"/>
      <c r="V715" s="3"/>
      <c r="W715" s="3"/>
      <c r="X715" s="3"/>
      <c r="Y715" s="3"/>
      <c r="Z715" s="3"/>
    </row>
    <row r="716" spans="1:26" ht="12.75" customHeight="1" x14ac:dyDescent="0.25">
      <c r="A716" s="3"/>
      <c r="B716" s="3"/>
      <c r="C716" s="3"/>
      <c r="D716" s="3"/>
      <c r="E716" s="200"/>
      <c r="F716" s="3"/>
      <c r="G716" s="3"/>
      <c r="H716" s="3"/>
      <c r="I716" s="3"/>
      <c r="J716" s="3"/>
      <c r="K716" s="3"/>
      <c r="L716" s="3"/>
      <c r="M716" s="3"/>
      <c r="N716" s="3"/>
      <c r="O716" s="3"/>
      <c r="P716" s="3"/>
      <c r="Q716" s="3"/>
      <c r="R716" s="3"/>
      <c r="S716" s="3"/>
      <c r="T716" s="3"/>
      <c r="U716" s="3"/>
      <c r="V716" s="3"/>
      <c r="W716" s="3"/>
      <c r="X716" s="3"/>
      <c r="Y716" s="3"/>
      <c r="Z716" s="3"/>
    </row>
    <row r="717" spans="1:26" ht="12.75" customHeight="1" x14ac:dyDescent="0.25">
      <c r="A717" s="3"/>
      <c r="B717" s="3"/>
      <c r="C717" s="3"/>
      <c r="D717" s="3"/>
      <c r="E717" s="200"/>
      <c r="F717" s="3"/>
      <c r="G717" s="3"/>
      <c r="H717" s="3"/>
      <c r="I717" s="3"/>
      <c r="J717" s="3"/>
      <c r="K717" s="3"/>
      <c r="L717" s="3"/>
      <c r="M717" s="3"/>
      <c r="N717" s="3"/>
      <c r="O717" s="3"/>
      <c r="P717" s="3"/>
      <c r="Q717" s="3"/>
      <c r="R717" s="3"/>
      <c r="S717" s="3"/>
      <c r="T717" s="3"/>
      <c r="U717" s="3"/>
      <c r="V717" s="3"/>
      <c r="W717" s="3"/>
      <c r="X717" s="3"/>
      <c r="Y717" s="3"/>
      <c r="Z717" s="3"/>
    </row>
    <row r="718" spans="1:26" ht="12.75" customHeight="1" x14ac:dyDescent="0.25">
      <c r="A718" s="3"/>
      <c r="B718" s="3"/>
      <c r="C718" s="3"/>
      <c r="D718" s="3"/>
      <c r="E718" s="200"/>
      <c r="F718" s="3"/>
      <c r="G718" s="3"/>
      <c r="H718" s="3"/>
      <c r="I718" s="3"/>
      <c r="J718" s="3"/>
      <c r="K718" s="3"/>
      <c r="L718" s="3"/>
      <c r="M718" s="3"/>
      <c r="N718" s="3"/>
      <c r="O718" s="3"/>
      <c r="P718" s="3"/>
      <c r="Q718" s="3"/>
      <c r="R718" s="3"/>
      <c r="S718" s="3"/>
      <c r="T718" s="3"/>
      <c r="U718" s="3"/>
      <c r="V718" s="3"/>
      <c r="W718" s="3"/>
      <c r="X718" s="3"/>
      <c r="Y718" s="3"/>
      <c r="Z718" s="3"/>
    </row>
    <row r="719" spans="1:26" ht="12.75" customHeight="1" x14ac:dyDescent="0.25">
      <c r="A719" s="3"/>
      <c r="B719" s="3"/>
      <c r="C719" s="3"/>
      <c r="D719" s="3"/>
      <c r="E719" s="200"/>
      <c r="F719" s="3"/>
      <c r="G719" s="3"/>
      <c r="H719" s="3"/>
      <c r="I719" s="3"/>
      <c r="J719" s="3"/>
      <c r="K719" s="3"/>
      <c r="L719" s="3"/>
      <c r="M719" s="3"/>
      <c r="N719" s="3"/>
      <c r="O719" s="3"/>
      <c r="P719" s="3"/>
      <c r="Q719" s="3"/>
      <c r="R719" s="3"/>
      <c r="S719" s="3"/>
      <c r="T719" s="3"/>
      <c r="U719" s="3"/>
      <c r="V719" s="3"/>
      <c r="W719" s="3"/>
      <c r="X719" s="3"/>
      <c r="Y719" s="3"/>
      <c r="Z719" s="3"/>
    </row>
    <row r="720" spans="1:26" ht="12.75" customHeight="1" x14ac:dyDescent="0.25">
      <c r="A720" s="3"/>
      <c r="B720" s="3"/>
      <c r="C720" s="3"/>
      <c r="D720" s="3"/>
      <c r="E720" s="200"/>
      <c r="F720" s="3"/>
      <c r="G720" s="3"/>
      <c r="H720" s="3"/>
      <c r="I720" s="3"/>
      <c r="J720" s="3"/>
      <c r="K720" s="3"/>
      <c r="L720" s="3"/>
      <c r="M720" s="3"/>
      <c r="N720" s="3"/>
      <c r="O720" s="3"/>
      <c r="P720" s="3"/>
      <c r="Q720" s="3"/>
      <c r="R720" s="3"/>
      <c r="S720" s="3"/>
      <c r="T720" s="3"/>
      <c r="U720" s="3"/>
      <c r="V720" s="3"/>
      <c r="W720" s="3"/>
      <c r="X720" s="3"/>
      <c r="Y720" s="3"/>
      <c r="Z720" s="3"/>
    </row>
    <row r="721" spans="1:26" ht="12.75" customHeight="1" x14ac:dyDescent="0.25">
      <c r="A721" s="3"/>
      <c r="B721" s="3"/>
      <c r="C721" s="3"/>
      <c r="D721" s="3"/>
      <c r="E721" s="200"/>
      <c r="F721" s="3"/>
      <c r="G721" s="3"/>
      <c r="H721" s="3"/>
      <c r="I721" s="3"/>
      <c r="J721" s="3"/>
      <c r="K721" s="3"/>
      <c r="L721" s="3"/>
      <c r="M721" s="3"/>
      <c r="N721" s="3"/>
      <c r="O721" s="3"/>
      <c r="P721" s="3"/>
      <c r="Q721" s="3"/>
      <c r="R721" s="3"/>
      <c r="S721" s="3"/>
      <c r="T721" s="3"/>
      <c r="U721" s="3"/>
      <c r="V721" s="3"/>
      <c r="W721" s="3"/>
      <c r="X721" s="3"/>
      <c r="Y721" s="3"/>
      <c r="Z721" s="3"/>
    </row>
    <row r="722" spans="1:26" ht="12.75" customHeight="1" x14ac:dyDescent="0.25">
      <c r="A722" s="3"/>
      <c r="B722" s="3"/>
      <c r="C722" s="3"/>
      <c r="D722" s="3"/>
      <c r="E722" s="200"/>
      <c r="F722" s="3"/>
      <c r="G722" s="3"/>
      <c r="H722" s="3"/>
      <c r="I722" s="3"/>
      <c r="J722" s="3"/>
      <c r="K722" s="3"/>
      <c r="L722" s="3"/>
      <c r="M722" s="3"/>
      <c r="N722" s="3"/>
      <c r="O722" s="3"/>
      <c r="P722" s="3"/>
      <c r="Q722" s="3"/>
      <c r="R722" s="3"/>
      <c r="S722" s="3"/>
      <c r="T722" s="3"/>
      <c r="U722" s="3"/>
      <c r="V722" s="3"/>
      <c r="W722" s="3"/>
      <c r="X722" s="3"/>
      <c r="Y722" s="3"/>
      <c r="Z722" s="3"/>
    </row>
    <row r="723" spans="1:26" ht="12.75" customHeight="1" x14ac:dyDescent="0.25">
      <c r="A723" s="3"/>
      <c r="B723" s="3"/>
      <c r="C723" s="3"/>
      <c r="D723" s="3"/>
      <c r="E723" s="200"/>
      <c r="F723" s="3"/>
      <c r="G723" s="3"/>
      <c r="H723" s="3"/>
      <c r="I723" s="3"/>
      <c r="J723" s="3"/>
      <c r="K723" s="3"/>
      <c r="L723" s="3"/>
      <c r="M723" s="3"/>
      <c r="N723" s="3"/>
      <c r="O723" s="3"/>
      <c r="P723" s="3"/>
      <c r="Q723" s="3"/>
      <c r="R723" s="3"/>
      <c r="S723" s="3"/>
      <c r="T723" s="3"/>
      <c r="U723" s="3"/>
      <c r="V723" s="3"/>
      <c r="W723" s="3"/>
      <c r="X723" s="3"/>
      <c r="Y723" s="3"/>
      <c r="Z723" s="3"/>
    </row>
    <row r="724" spans="1:26" ht="12.75" customHeight="1" x14ac:dyDescent="0.25">
      <c r="A724" s="3"/>
      <c r="B724" s="3"/>
      <c r="C724" s="3"/>
      <c r="D724" s="3"/>
      <c r="E724" s="200"/>
      <c r="F724" s="3"/>
      <c r="G724" s="3"/>
      <c r="H724" s="3"/>
      <c r="I724" s="3"/>
      <c r="J724" s="3"/>
      <c r="K724" s="3"/>
      <c r="L724" s="3"/>
      <c r="M724" s="3"/>
      <c r="N724" s="3"/>
      <c r="O724" s="3"/>
      <c r="P724" s="3"/>
      <c r="Q724" s="3"/>
      <c r="R724" s="3"/>
      <c r="S724" s="3"/>
      <c r="T724" s="3"/>
      <c r="U724" s="3"/>
      <c r="V724" s="3"/>
      <c r="W724" s="3"/>
      <c r="X724" s="3"/>
      <c r="Y724" s="3"/>
      <c r="Z724" s="3"/>
    </row>
    <row r="725" spans="1:26" ht="12.75" customHeight="1" x14ac:dyDescent="0.25">
      <c r="A725" s="3"/>
      <c r="B725" s="3"/>
      <c r="C725" s="3"/>
      <c r="D725" s="3"/>
      <c r="E725" s="200"/>
      <c r="F725" s="3"/>
      <c r="G725" s="3"/>
      <c r="H725" s="3"/>
      <c r="I725" s="3"/>
      <c r="J725" s="3"/>
      <c r="K725" s="3"/>
      <c r="L725" s="3"/>
      <c r="M725" s="3"/>
      <c r="N725" s="3"/>
      <c r="O725" s="3"/>
      <c r="P725" s="3"/>
      <c r="Q725" s="3"/>
      <c r="R725" s="3"/>
      <c r="S725" s="3"/>
      <c r="T725" s="3"/>
      <c r="U725" s="3"/>
      <c r="V725" s="3"/>
      <c r="W725" s="3"/>
      <c r="X725" s="3"/>
      <c r="Y725" s="3"/>
      <c r="Z725" s="3"/>
    </row>
    <row r="726" spans="1:26" ht="12.75" customHeight="1" x14ac:dyDescent="0.25">
      <c r="A726" s="3"/>
      <c r="B726" s="3"/>
      <c r="C726" s="3"/>
      <c r="D726" s="3"/>
      <c r="E726" s="200"/>
      <c r="F726" s="3"/>
      <c r="G726" s="3"/>
      <c r="H726" s="3"/>
      <c r="I726" s="3"/>
      <c r="J726" s="3"/>
      <c r="K726" s="3"/>
      <c r="L726" s="3"/>
      <c r="M726" s="3"/>
      <c r="N726" s="3"/>
      <c r="O726" s="3"/>
      <c r="P726" s="3"/>
      <c r="Q726" s="3"/>
      <c r="R726" s="3"/>
      <c r="S726" s="3"/>
      <c r="T726" s="3"/>
      <c r="U726" s="3"/>
      <c r="V726" s="3"/>
      <c r="W726" s="3"/>
      <c r="X726" s="3"/>
      <c r="Y726" s="3"/>
      <c r="Z726" s="3"/>
    </row>
    <row r="727" spans="1:26" ht="12.75" customHeight="1" x14ac:dyDescent="0.25">
      <c r="A727" s="3"/>
      <c r="B727" s="3"/>
      <c r="C727" s="3"/>
      <c r="D727" s="3"/>
      <c r="E727" s="200"/>
      <c r="F727" s="3"/>
      <c r="G727" s="3"/>
      <c r="H727" s="3"/>
      <c r="I727" s="3"/>
      <c r="J727" s="3"/>
      <c r="K727" s="3"/>
      <c r="L727" s="3"/>
      <c r="M727" s="3"/>
      <c r="N727" s="3"/>
      <c r="O727" s="3"/>
      <c r="P727" s="3"/>
      <c r="Q727" s="3"/>
      <c r="R727" s="3"/>
      <c r="S727" s="3"/>
      <c r="T727" s="3"/>
      <c r="U727" s="3"/>
      <c r="V727" s="3"/>
      <c r="W727" s="3"/>
      <c r="X727" s="3"/>
      <c r="Y727" s="3"/>
      <c r="Z727" s="3"/>
    </row>
    <row r="728" spans="1:26" ht="12.75" customHeight="1" x14ac:dyDescent="0.25">
      <c r="A728" s="3"/>
      <c r="B728" s="3"/>
      <c r="C728" s="3"/>
      <c r="D728" s="3"/>
      <c r="E728" s="200"/>
      <c r="F728" s="3"/>
      <c r="G728" s="3"/>
      <c r="H728" s="3"/>
      <c r="I728" s="3"/>
      <c r="J728" s="3"/>
      <c r="K728" s="3"/>
      <c r="L728" s="3"/>
      <c r="M728" s="3"/>
      <c r="N728" s="3"/>
      <c r="O728" s="3"/>
      <c r="P728" s="3"/>
      <c r="Q728" s="3"/>
      <c r="R728" s="3"/>
      <c r="S728" s="3"/>
      <c r="T728" s="3"/>
      <c r="U728" s="3"/>
      <c r="V728" s="3"/>
      <c r="W728" s="3"/>
      <c r="X728" s="3"/>
      <c r="Y728" s="3"/>
      <c r="Z728" s="3"/>
    </row>
    <row r="729" spans="1:26" ht="12.75" customHeight="1" x14ac:dyDescent="0.25">
      <c r="A729" s="3"/>
      <c r="B729" s="3"/>
      <c r="C729" s="3"/>
      <c r="D729" s="3"/>
      <c r="E729" s="200"/>
      <c r="F729" s="3"/>
      <c r="G729" s="3"/>
      <c r="H729" s="3"/>
      <c r="I729" s="3"/>
      <c r="J729" s="3"/>
      <c r="K729" s="3"/>
      <c r="L729" s="3"/>
      <c r="M729" s="3"/>
      <c r="N729" s="3"/>
      <c r="O729" s="3"/>
      <c r="P729" s="3"/>
      <c r="Q729" s="3"/>
      <c r="R729" s="3"/>
      <c r="S729" s="3"/>
      <c r="T729" s="3"/>
      <c r="U729" s="3"/>
      <c r="V729" s="3"/>
      <c r="W729" s="3"/>
      <c r="X729" s="3"/>
      <c r="Y729" s="3"/>
      <c r="Z729" s="3"/>
    </row>
    <row r="730" spans="1:26" ht="12.75" customHeight="1" x14ac:dyDescent="0.25">
      <c r="A730" s="3"/>
      <c r="B730" s="3"/>
      <c r="C730" s="3"/>
      <c r="D730" s="3"/>
      <c r="E730" s="200"/>
      <c r="F730" s="3"/>
      <c r="G730" s="3"/>
      <c r="H730" s="3"/>
      <c r="I730" s="3"/>
      <c r="J730" s="3"/>
      <c r="K730" s="3"/>
      <c r="L730" s="3"/>
      <c r="M730" s="3"/>
      <c r="N730" s="3"/>
      <c r="O730" s="3"/>
      <c r="P730" s="3"/>
      <c r="Q730" s="3"/>
      <c r="R730" s="3"/>
      <c r="S730" s="3"/>
      <c r="T730" s="3"/>
      <c r="U730" s="3"/>
      <c r="V730" s="3"/>
      <c r="W730" s="3"/>
      <c r="X730" s="3"/>
      <c r="Y730" s="3"/>
      <c r="Z730" s="3"/>
    </row>
    <row r="731" spans="1:26" ht="12.75" customHeight="1" x14ac:dyDescent="0.25">
      <c r="A731" s="3"/>
      <c r="B731" s="3"/>
      <c r="C731" s="3"/>
      <c r="D731" s="3"/>
      <c r="E731" s="200"/>
      <c r="F731" s="3"/>
      <c r="G731" s="3"/>
      <c r="H731" s="3"/>
      <c r="I731" s="3"/>
      <c r="J731" s="3"/>
      <c r="K731" s="3"/>
      <c r="L731" s="3"/>
      <c r="M731" s="3"/>
      <c r="N731" s="3"/>
      <c r="O731" s="3"/>
      <c r="P731" s="3"/>
      <c r="Q731" s="3"/>
      <c r="R731" s="3"/>
      <c r="S731" s="3"/>
      <c r="T731" s="3"/>
      <c r="U731" s="3"/>
      <c r="V731" s="3"/>
      <c r="W731" s="3"/>
      <c r="X731" s="3"/>
      <c r="Y731" s="3"/>
      <c r="Z731" s="3"/>
    </row>
    <row r="732" spans="1:26" ht="12.75" customHeight="1" x14ac:dyDescent="0.25">
      <c r="A732" s="3"/>
      <c r="B732" s="3"/>
      <c r="C732" s="3"/>
      <c r="D732" s="3"/>
      <c r="E732" s="200"/>
      <c r="F732" s="3"/>
      <c r="G732" s="3"/>
      <c r="H732" s="3"/>
      <c r="I732" s="3"/>
      <c r="J732" s="3"/>
      <c r="K732" s="3"/>
      <c r="L732" s="3"/>
      <c r="M732" s="3"/>
      <c r="N732" s="3"/>
      <c r="O732" s="3"/>
      <c r="P732" s="3"/>
      <c r="Q732" s="3"/>
      <c r="R732" s="3"/>
      <c r="S732" s="3"/>
      <c r="T732" s="3"/>
      <c r="U732" s="3"/>
      <c r="V732" s="3"/>
      <c r="W732" s="3"/>
      <c r="X732" s="3"/>
      <c r="Y732" s="3"/>
      <c r="Z732" s="3"/>
    </row>
    <row r="733" spans="1:26" ht="12.75" customHeight="1" x14ac:dyDescent="0.25">
      <c r="A733" s="3"/>
      <c r="B733" s="3"/>
      <c r="C733" s="3"/>
      <c r="D733" s="3"/>
      <c r="E733" s="200"/>
      <c r="F733" s="3"/>
      <c r="G733" s="3"/>
      <c r="H733" s="3"/>
      <c r="I733" s="3"/>
      <c r="J733" s="3"/>
      <c r="K733" s="3"/>
      <c r="L733" s="3"/>
      <c r="M733" s="3"/>
      <c r="N733" s="3"/>
      <c r="O733" s="3"/>
      <c r="P733" s="3"/>
      <c r="Q733" s="3"/>
      <c r="R733" s="3"/>
      <c r="S733" s="3"/>
      <c r="T733" s="3"/>
      <c r="U733" s="3"/>
      <c r="V733" s="3"/>
      <c r="W733" s="3"/>
      <c r="X733" s="3"/>
      <c r="Y733" s="3"/>
      <c r="Z733" s="3"/>
    </row>
    <row r="734" spans="1:26" ht="12.75" customHeight="1" x14ac:dyDescent="0.25">
      <c r="A734" s="3"/>
      <c r="B734" s="3"/>
      <c r="C734" s="3"/>
      <c r="D734" s="3"/>
      <c r="E734" s="200"/>
      <c r="F734" s="3"/>
      <c r="G734" s="3"/>
      <c r="H734" s="3"/>
      <c r="I734" s="3"/>
      <c r="J734" s="3"/>
      <c r="K734" s="3"/>
      <c r="L734" s="3"/>
      <c r="M734" s="3"/>
      <c r="N734" s="3"/>
      <c r="O734" s="3"/>
      <c r="P734" s="3"/>
      <c r="Q734" s="3"/>
      <c r="R734" s="3"/>
      <c r="S734" s="3"/>
      <c r="T734" s="3"/>
      <c r="U734" s="3"/>
      <c r="V734" s="3"/>
      <c r="W734" s="3"/>
      <c r="X734" s="3"/>
      <c r="Y734" s="3"/>
      <c r="Z734" s="3"/>
    </row>
    <row r="735" spans="1:26" ht="12.75" customHeight="1" x14ac:dyDescent="0.25">
      <c r="A735" s="3"/>
      <c r="B735" s="3"/>
      <c r="C735" s="3"/>
      <c r="D735" s="3"/>
      <c r="E735" s="200"/>
      <c r="F735" s="3"/>
      <c r="G735" s="3"/>
      <c r="H735" s="3"/>
      <c r="I735" s="3"/>
      <c r="J735" s="3"/>
      <c r="K735" s="3"/>
      <c r="L735" s="3"/>
      <c r="M735" s="3"/>
      <c r="N735" s="3"/>
      <c r="O735" s="3"/>
      <c r="P735" s="3"/>
      <c r="Q735" s="3"/>
      <c r="R735" s="3"/>
      <c r="S735" s="3"/>
      <c r="T735" s="3"/>
      <c r="U735" s="3"/>
      <c r="V735" s="3"/>
      <c r="W735" s="3"/>
      <c r="X735" s="3"/>
      <c r="Y735" s="3"/>
      <c r="Z735" s="3"/>
    </row>
    <row r="736" spans="1:26" ht="12.75" customHeight="1" x14ac:dyDescent="0.25">
      <c r="A736" s="3"/>
      <c r="B736" s="3"/>
      <c r="C736" s="3"/>
      <c r="D736" s="3"/>
      <c r="E736" s="200"/>
      <c r="F736" s="3"/>
      <c r="G736" s="3"/>
      <c r="H736" s="3"/>
      <c r="I736" s="3"/>
      <c r="J736" s="3"/>
      <c r="K736" s="3"/>
      <c r="L736" s="3"/>
      <c r="M736" s="3"/>
      <c r="N736" s="3"/>
      <c r="O736" s="3"/>
      <c r="P736" s="3"/>
      <c r="Q736" s="3"/>
      <c r="R736" s="3"/>
      <c r="S736" s="3"/>
      <c r="T736" s="3"/>
      <c r="U736" s="3"/>
      <c r="V736" s="3"/>
      <c r="W736" s="3"/>
      <c r="X736" s="3"/>
      <c r="Y736" s="3"/>
      <c r="Z736" s="3"/>
    </row>
    <row r="737" spans="1:26" ht="12.75" customHeight="1" x14ac:dyDescent="0.25">
      <c r="A737" s="3"/>
      <c r="B737" s="3"/>
      <c r="C737" s="3"/>
      <c r="D737" s="3"/>
      <c r="E737" s="200"/>
      <c r="F737" s="3"/>
      <c r="G737" s="3"/>
      <c r="H737" s="3"/>
      <c r="I737" s="3"/>
      <c r="J737" s="3"/>
      <c r="K737" s="3"/>
      <c r="L737" s="3"/>
      <c r="M737" s="3"/>
      <c r="N737" s="3"/>
      <c r="O737" s="3"/>
      <c r="P737" s="3"/>
      <c r="Q737" s="3"/>
      <c r="R737" s="3"/>
      <c r="S737" s="3"/>
      <c r="T737" s="3"/>
      <c r="U737" s="3"/>
      <c r="V737" s="3"/>
      <c r="W737" s="3"/>
      <c r="X737" s="3"/>
      <c r="Y737" s="3"/>
      <c r="Z737" s="3"/>
    </row>
    <row r="738" spans="1:26" ht="12.75" customHeight="1" x14ac:dyDescent="0.25">
      <c r="A738" s="3"/>
      <c r="B738" s="3"/>
      <c r="C738" s="3"/>
      <c r="D738" s="3"/>
      <c r="E738" s="200"/>
      <c r="F738" s="3"/>
      <c r="G738" s="3"/>
      <c r="H738" s="3"/>
      <c r="I738" s="3"/>
      <c r="J738" s="3"/>
      <c r="K738" s="3"/>
      <c r="L738" s="3"/>
      <c r="M738" s="3"/>
      <c r="N738" s="3"/>
      <c r="O738" s="3"/>
      <c r="P738" s="3"/>
      <c r="Q738" s="3"/>
      <c r="R738" s="3"/>
      <c r="S738" s="3"/>
      <c r="T738" s="3"/>
      <c r="U738" s="3"/>
      <c r="V738" s="3"/>
      <c r="W738" s="3"/>
      <c r="X738" s="3"/>
      <c r="Y738" s="3"/>
      <c r="Z738" s="3"/>
    </row>
    <row r="739" spans="1:26" ht="12.75" customHeight="1" x14ac:dyDescent="0.25">
      <c r="A739" s="3"/>
      <c r="B739" s="3"/>
      <c r="C739" s="3"/>
      <c r="D739" s="3"/>
      <c r="E739" s="200"/>
      <c r="F739" s="3"/>
      <c r="G739" s="3"/>
      <c r="H739" s="3"/>
      <c r="I739" s="3"/>
      <c r="J739" s="3"/>
      <c r="K739" s="3"/>
      <c r="L739" s="3"/>
      <c r="M739" s="3"/>
      <c r="N739" s="3"/>
      <c r="O739" s="3"/>
      <c r="P739" s="3"/>
      <c r="Q739" s="3"/>
      <c r="R739" s="3"/>
      <c r="S739" s="3"/>
      <c r="T739" s="3"/>
      <c r="U739" s="3"/>
      <c r="V739" s="3"/>
      <c r="W739" s="3"/>
      <c r="X739" s="3"/>
      <c r="Y739" s="3"/>
      <c r="Z739" s="3"/>
    </row>
    <row r="740" spans="1:26" ht="12.75" customHeight="1" x14ac:dyDescent="0.25">
      <c r="A740" s="3"/>
      <c r="B740" s="3"/>
      <c r="C740" s="3"/>
      <c r="D740" s="3"/>
      <c r="E740" s="200"/>
      <c r="F740" s="3"/>
      <c r="G740" s="3"/>
      <c r="H740" s="3"/>
      <c r="I740" s="3"/>
      <c r="J740" s="3"/>
      <c r="K740" s="3"/>
      <c r="L740" s="3"/>
      <c r="M740" s="3"/>
      <c r="N740" s="3"/>
      <c r="O740" s="3"/>
      <c r="P740" s="3"/>
      <c r="Q740" s="3"/>
      <c r="R740" s="3"/>
      <c r="S740" s="3"/>
      <c r="T740" s="3"/>
      <c r="U740" s="3"/>
      <c r="V740" s="3"/>
      <c r="W740" s="3"/>
      <c r="X740" s="3"/>
      <c r="Y740" s="3"/>
      <c r="Z740" s="3"/>
    </row>
    <row r="741" spans="1:26" ht="12.75" customHeight="1" x14ac:dyDescent="0.25">
      <c r="A741" s="3"/>
      <c r="B741" s="3"/>
      <c r="C741" s="3"/>
      <c r="D741" s="3"/>
      <c r="E741" s="200"/>
      <c r="F741" s="3"/>
      <c r="G741" s="3"/>
      <c r="H741" s="3"/>
      <c r="I741" s="3"/>
      <c r="J741" s="3"/>
      <c r="K741" s="3"/>
      <c r="L741" s="3"/>
      <c r="M741" s="3"/>
      <c r="N741" s="3"/>
      <c r="O741" s="3"/>
      <c r="P741" s="3"/>
      <c r="Q741" s="3"/>
      <c r="R741" s="3"/>
      <c r="S741" s="3"/>
      <c r="T741" s="3"/>
      <c r="U741" s="3"/>
      <c r="V741" s="3"/>
      <c r="W741" s="3"/>
      <c r="X741" s="3"/>
      <c r="Y741" s="3"/>
      <c r="Z741" s="3"/>
    </row>
    <row r="742" spans="1:26" ht="12.75" customHeight="1" x14ac:dyDescent="0.25">
      <c r="A742" s="3"/>
      <c r="B742" s="3"/>
      <c r="C742" s="3"/>
      <c r="D742" s="3"/>
      <c r="E742" s="200"/>
      <c r="F742" s="3"/>
      <c r="G742" s="3"/>
      <c r="H742" s="3"/>
      <c r="I742" s="3"/>
      <c r="J742" s="3"/>
      <c r="K742" s="3"/>
      <c r="L742" s="3"/>
      <c r="M742" s="3"/>
      <c r="N742" s="3"/>
      <c r="O742" s="3"/>
      <c r="P742" s="3"/>
      <c r="Q742" s="3"/>
      <c r="R742" s="3"/>
      <c r="S742" s="3"/>
      <c r="T742" s="3"/>
      <c r="U742" s="3"/>
      <c r="V742" s="3"/>
      <c r="W742" s="3"/>
      <c r="X742" s="3"/>
      <c r="Y742" s="3"/>
      <c r="Z742" s="3"/>
    </row>
    <row r="743" spans="1:26" ht="12.75" customHeight="1" x14ac:dyDescent="0.25">
      <c r="A743" s="3"/>
      <c r="B743" s="3"/>
      <c r="C743" s="3"/>
      <c r="D743" s="3"/>
      <c r="E743" s="200"/>
      <c r="F743" s="3"/>
      <c r="G743" s="3"/>
      <c r="H743" s="3"/>
      <c r="I743" s="3"/>
      <c r="J743" s="3"/>
      <c r="K743" s="3"/>
      <c r="L743" s="3"/>
      <c r="M743" s="3"/>
      <c r="N743" s="3"/>
      <c r="O743" s="3"/>
      <c r="P743" s="3"/>
      <c r="Q743" s="3"/>
      <c r="R743" s="3"/>
      <c r="S743" s="3"/>
      <c r="T743" s="3"/>
      <c r="U743" s="3"/>
      <c r="V743" s="3"/>
      <c r="W743" s="3"/>
      <c r="X743" s="3"/>
      <c r="Y743" s="3"/>
      <c r="Z743" s="3"/>
    </row>
    <row r="744" spans="1:26" ht="12.75" customHeight="1" x14ac:dyDescent="0.25">
      <c r="A744" s="3"/>
      <c r="B744" s="3"/>
      <c r="C744" s="3"/>
      <c r="D744" s="3"/>
      <c r="E744" s="200"/>
      <c r="F744" s="3"/>
      <c r="G744" s="3"/>
      <c r="H744" s="3"/>
      <c r="I744" s="3"/>
      <c r="J744" s="3"/>
      <c r="K744" s="3"/>
      <c r="L744" s="3"/>
      <c r="M744" s="3"/>
      <c r="N744" s="3"/>
      <c r="O744" s="3"/>
      <c r="P744" s="3"/>
      <c r="Q744" s="3"/>
      <c r="R744" s="3"/>
      <c r="S744" s="3"/>
      <c r="T744" s="3"/>
      <c r="U744" s="3"/>
      <c r="V744" s="3"/>
      <c r="W744" s="3"/>
      <c r="X744" s="3"/>
      <c r="Y744" s="3"/>
      <c r="Z744" s="3"/>
    </row>
    <row r="745" spans="1:26" ht="12.75" customHeight="1" x14ac:dyDescent="0.25">
      <c r="A745" s="3"/>
      <c r="B745" s="3"/>
      <c r="C745" s="3"/>
      <c r="D745" s="3"/>
      <c r="E745" s="200"/>
      <c r="F745" s="3"/>
      <c r="G745" s="3"/>
      <c r="H745" s="3"/>
      <c r="I745" s="3"/>
      <c r="J745" s="3"/>
      <c r="K745" s="3"/>
      <c r="L745" s="3"/>
      <c r="M745" s="3"/>
      <c r="N745" s="3"/>
      <c r="O745" s="3"/>
      <c r="P745" s="3"/>
      <c r="Q745" s="3"/>
      <c r="R745" s="3"/>
      <c r="S745" s="3"/>
      <c r="T745" s="3"/>
      <c r="U745" s="3"/>
      <c r="V745" s="3"/>
      <c r="W745" s="3"/>
      <c r="X745" s="3"/>
      <c r="Y745" s="3"/>
      <c r="Z745" s="3"/>
    </row>
    <row r="746" spans="1:26" ht="12.75" customHeight="1" x14ac:dyDescent="0.25">
      <c r="A746" s="3"/>
      <c r="B746" s="3"/>
      <c r="C746" s="3"/>
      <c r="D746" s="3"/>
      <c r="E746" s="200"/>
      <c r="F746" s="3"/>
      <c r="G746" s="3"/>
      <c r="H746" s="3"/>
      <c r="I746" s="3"/>
      <c r="J746" s="3"/>
      <c r="K746" s="3"/>
      <c r="L746" s="3"/>
      <c r="M746" s="3"/>
      <c r="N746" s="3"/>
      <c r="O746" s="3"/>
      <c r="P746" s="3"/>
      <c r="Q746" s="3"/>
      <c r="R746" s="3"/>
      <c r="S746" s="3"/>
      <c r="T746" s="3"/>
      <c r="U746" s="3"/>
      <c r="V746" s="3"/>
      <c r="W746" s="3"/>
      <c r="X746" s="3"/>
      <c r="Y746" s="3"/>
      <c r="Z746" s="3"/>
    </row>
    <row r="747" spans="1:26" ht="12.75" customHeight="1" x14ac:dyDescent="0.25">
      <c r="A747" s="3"/>
      <c r="B747" s="3"/>
      <c r="C747" s="3"/>
      <c r="D747" s="3"/>
      <c r="E747" s="200"/>
      <c r="F747" s="3"/>
      <c r="G747" s="3"/>
      <c r="H747" s="3"/>
      <c r="I747" s="3"/>
      <c r="J747" s="3"/>
      <c r="K747" s="3"/>
      <c r="L747" s="3"/>
      <c r="M747" s="3"/>
      <c r="N747" s="3"/>
      <c r="O747" s="3"/>
      <c r="P747" s="3"/>
      <c r="Q747" s="3"/>
      <c r="R747" s="3"/>
      <c r="S747" s="3"/>
      <c r="T747" s="3"/>
      <c r="U747" s="3"/>
      <c r="V747" s="3"/>
      <c r="W747" s="3"/>
      <c r="X747" s="3"/>
      <c r="Y747" s="3"/>
      <c r="Z747" s="3"/>
    </row>
    <row r="748" spans="1:26" ht="12.75" customHeight="1" x14ac:dyDescent="0.25">
      <c r="A748" s="3"/>
      <c r="B748" s="3"/>
      <c r="C748" s="3"/>
      <c r="D748" s="3"/>
      <c r="E748" s="200"/>
      <c r="F748" s="3"/>
      <c r="G748" s="3"/>
      <c r="H748" s="3"/>
      <c r="I748" s="3"/>
      <c r="J748" s="3"/>
      <c r="K748" s="3"/>
      <c r="L748" s="3"/>
      <c r="M748" s="3"/>
      <c r="N748" s="3"/>
      <c r="O748" s="3"/>
      <c r="P748" s="3"/>
      <c r="Q748" s="3"/>
      <c r="R748" s="3"/>
      <c r="S748" s="3"/>
      <c r="T748" s="3"/>
      <c r="U748" s="3"/>
      <c r="V748" s="3"/>
      <c r="W748" s="3"/>
      <c r="X748" s="3"/>
      <c r="Y748" s="3"/>
      <c r="Z748" s="3"/>
    </row>
    <row r="749" spans="1:26" ht="12.75" customHeight="1" x14ac:dyDescent="0.25">
      <c r="A749" s="3"/>
      <c r="B749" s="3"/>
      <c r="C749" s="3"/>
      <c r="D749" s="3"/>
      <c r="E749" s="200"/>
      <c r="F749" s="3"/>
      <c r="G749" s="3"/>
      <c r="H749" s="3"/>
      <c r="I749" s="3"/>
      <c r="J749" s="3"/>
      <c r="K749" s="3"/>
      <c r="L749" s="3"/>
      <c r="M749" s="3"/>
      <c r="N749" s="3"/>
      <c r="O749" s="3"/>
      <c r="P749" s="3"/>
      <c r="Q749" s="3"/>
      <c r="R749" s="3"/>
      <c r="S749" s="3"/>
      <c r="T749" s="3"/>
      <c r="U749" s="3"/>
      <c r="V749" s="3"/>
      <c r="W749" s="3"/>
      <c r="X749" s="3"/>
      <c r="Y749" s="3"/>
      <c r="Z749" s="3"/>
    </row>
    <row r="750" spans="1:26" ht="12.75" customHeight="1" x14ac:dyDescent="0.25">
      <c r="A750" s="3"/>
      <c r="B750" s="3"/>
      <c r="C750" s="3"/>
      <c r="D750" s="3"/>
      <c r="E750" s="200"/>
      <c r="F750" s="3"/>
      <c r="G750" s="3"/>
      <c r="H750" s="3"/>
      <c r="I750" s="3"/>
      <c r="J750" s="3"/>
      <c r="K750" s="3"/>
      <c r="L750" s="3"/>
      <c r="M750" s="3"/>
      <c r="N750" s="3"/>
      <c r="O750" s="3"/>
      <c r="P750" s="3"/>
      <c r="Q750" s="3"/>
      <c r="R750" s="3"/>
      <c r="S750" s="3"/>
      <c r="T750" s="3"/>
      <c r="U750" s="3"/>
      <c r="V750" s="3"/>
      <c r="W750" s="3"/>
      <c r="X750" s="3"/>
      <c r="Y750" s="3"/>
      <c r="Z750" s="3"/>
    </row>
    <row r="751" spans="1:26" ht="12.75" customHeight="1" x14ac:dyDescent="0.25">
      <c r="A751" s="3"/>
      <c r="B751" s="3"/>
      <c r="C751" s="3"/>
      <c r="D751" s="3"/>
      <c r="E751" s="200"/>
      <c r="F751" s="3"/>
      <c r="G751" s="3"/>
      <c r="H751" s="3"/>
      <c r="I751" s="3"/>
      <c r="J751" s="3"/>
      <c r="K751" s="3"/>
      <c r="L751" s="3"/>
      <c r="M751" s="3"/>
      <c r="N751" s="3"/>
      <c r="O751" s="3"/>
      <c r="P751" s="3"/>
      <c r="Q751" s="3"/>
      <c r="R751" s="3"/>
      <c r="S751" s="3"/>
      <c r="T751" s="3"/>
      <c r="U751" s="3"/>
      <c r="V751" s="3"/>
      <c r="W751" s="3"/>
      <c r="X751" s="3"/>
      <c r="Y751" s="3"/>
      <c r="Z751" s="3"/>
    </row>
    <row r="752" spans="1:26" ht="12.75" customHeight="1" x14ac:dyDescent="0.25">
      <c r="A752" s="3"/>
      <c r="B752" s="3"/>
      <c r="C752" s="3"/>
      <c r="D752" s="3"/>
      <c r="E752" s="200"/>
      <c r="F752" s="3"/>
      <c r="G752" s="3"/>
      <c r="H752" s="3"/>
      <c r="I752" s="3"/>
      <c r="J752" s="3"/>
      <c r="K752" s="3"/>
      <c r="L752" s="3"/>
      <c r="M752" s="3"/>
      <c r="N752" s="3"/>
      <c r="O752" s="3"/>
      <c r="P752" s="3"/>
      <c r="Q752" s="3"/>
      <c r="R752" s="3"/>
      <c r="S752" s="3"/>
      <c r="T752" s="3"/>
      <c r="U752" s="3"/>
      <c r="V752" s="3"/>
      <c r="W752" s="3"/>
      <c r="X752" s="3"/>
      <c r="Y752" s="3"/>
      <c r="Z752" s="3"/>
    </row>
    <row r="753" spans="1:26" ht="12.75" customHeight="1" x14ac:dyDescent="0.25">
      <c r="A753" s="3"/>
      <c r="B753" s="3"/>
      <c r="C753" s="3"/>
      <c r="D753" s="3"/>
      <c r="E753" s="200"/>
      <c r="F753" s="3"/>
      <c r="G753" s="3"/>
      <c r="H753" s="3"/>
      <c r="I753" s="3"/>
      <c r="J753" s="3"/>
      <c r="K753" s="3"/>
      <c r="L753" s="3"/>
      <c r="M753" s="3"/>
      <c r="N753" s="3"/>
      <c r="O753" s="3"/>
      <c r="P753" s="3"/>
      <c r="Q753" s="3"/>
      <c r="R753" s="3"/>
      <c r="S753" s="3"/>
      <c r="T753" s="3"/>
      <c r="U753" s="3"/>
      <c r="V753" s="3"/>
      <c r="W753" s="3"/>
      <c r="X753" s="3"/>
      <c r="Y753" s="3"/>
      <c r="Z753" s="3"/>
    </row>
    <row r="754" spans="1:26" ht="12.75" customHeight="1" x14ac:dyDescent="0.25">
      <c r="A754" s="3"/>
      <c r="B754" s="3"/>
      <c r="C754" s="3"/>
      <c r="D754" s="3"/>
      <c r="E754" s="200"/>
      <c r="F754" s="3"/>
      <c r="G754" s="3"/>
      <c r="H754" s="3"/>
      <c r="I754" s="3"/>
      <c r="J754" s="3"/>
      <c r="K754" s="3"/>
      <c r="L754" s="3"/>
      <c r="M754" s="3"/>
      <c r="N754" s="3"/>
      <c r="O754" s="3"/>
      <c r="P754" s="3"/>
      <c r="Q754" s="3"/>
      <c r="R754" s="3"/>
      <c r="S754" s="3"/>
      <c r="T754" s="3"/>
      <c r="U754" s="3"/>
      <c r="V754" s="3"/>
      <c r="W754" s="3"/>
      <c r="X754" s="3"/>
      <c r="Y754" s="3"/>
      <c r="Z754" s="3"/>
    </row>
    <row r="755" spans="1:26" ht="12.75" customHeight="1" x14ac:dyDescent="0.25">
      <c r="A755" s="3"/>
      <c r="B755" s="3"/>
      <c r="C755" s="3"/>
      <c r="D755" s="3"/>
      <c r="E755" s="200"/>
      <c r="F755" s="3"/>
      <c r="G755" s="3"/>
      <c r="H755" s="3"/>
      <c r="I755" s="3"/>
      <c r="J755" s="3"/>
      <c r="K755" s="3"/>
      <c r="L755" s="3"/>
      <c r="M755" s="3"/>
      <c r="N755" s="3"/>
      <c r="O755" s="3"/>
      <c r="P755" s="3"/>
      <c r="Q755" s="3"/>
      <c r="R755" s="3"/>
      <c r="S755" s="3"/>
      <c r="T755" s="3"/>
      <c r="U755" s="3"/>
      <c r="V755" s="3"/>
      <c r="W755" s="3"/>
      <c r="X755" s="3"/>
      <c r="Y755" s="3"/>
      <c r="Z755" s="3"/>
    </row>
    <row r="756" spans="1:26" ht="12.75" customHeight="1" x14ac:dyDescent="0.25">
      <c r="A756" s="3"/>
      <c r="B756" s="3"/>
      <c r="C756" s="3"/>
      <c r="D756" s="3"/>
      <c r="E756" s="200"/>
      <c r="F756" s="3"/>
      <c r="G756" s="3"/>
      <c r="H756" s="3"/>
      <c r="I756" s="3"/>
      <c r="J756" s="3"/>
      <c r="K756" s="3"/>
      <c r="L756" s="3"/>
      <c r="M756" s="3"/>
      <c r="N756" s="3"/>
      <c r="O756" s="3"/>
      <c r="P756" s="3"/>
      <c r="Q756" s="3"/>
      <c r="R756" s="3"/>
      <c r="S756" s="3"/>
      <c r="T756" s="3"/>
      <c r="U756" s="3"/>
      <c r="V756" s="3"/>
      <c r="W756" s="3"/>
      <c r="X756" s="3"/>
      <c r="Y756" s="3"/>
      <c r="Z756" s="3"/>
    </row>
    <row r="757" spans="1:26" ht="12.75" customHeight="1" x14ac:dyDescent="0.25">
      <c r="A757" s="3"/>
      <c r="B757" s="3"/>
      <c r="C757" s="3"/>
      <c r="D757" s="3"/>
      <c r="E757" s="200"/>
      <c r="F757" s="3"/>
      <c r="G757" s="3"/>
      <c r="H757" s="3"/>
      <c r="I757" s="3"/>
      <c r="J757" s="3"/>
      <c r="K757" s="3"/>
      <c r="L757" s="3"/>
      <c r="M757" s="3"/>
      <c r="N757" s="3"/>
      <c r="O757" s="3"/>
      <c r="P757" s="3"/>
      <c r="Q757" s="3"/>
      <c r="R757" s="3"/>
      <c r="S757" s="3"/>
      <c r="T757" s="3"/>
      <c r="U757" s="3"/>
      <c r="V757" s="3"/>
      <c r="W757" s="3"/>
      <c r="X757" s="3"/>
      <c r="Y757" s="3"/>
      <c r="Z757" s="3"/>
    </row>
    <row r="758" spans="1:26" ht="12.75" customHeight="1" x14ac:dyDescent="0.25">
      <c r="A758" s="3"/>
      <c r="B758" s="3"/>
      <c r="C758" s="3"/>
      <c r="D758" s="3"/>
      <c r="E758" s="200"/>
      <c r="F758" s="3"/>
      <c r="G758" s="3"/>
      <c r="H758" s="3"/>
      <c r="I758" s="3"/>
      <c r="J758" s="3"/>
      <c r="K758" s="3"/>
      <c r="L758" s="3"/>
      <c r="M758" s="3"/>
      <c r="N758" s="3"/>
      <c r="O758" s="3"/>
      <c r="P758" s="3"/>
      <c r="Q758" s="3"/>
      <c r="R758" s="3"/>
      <c r="S758" s="3"/>
      <c r="T758" s="3"/>
      <c r="U758" s="3"/>
      <c r="V758" s="3"/>
      <c r="W758" s="3"/>
      <c r="X758" s="3"/>
      <c r="Y758" s="3"/>
      <c r="Z758" s="3"/>
    </row>
    <row r="759" spans="1:26" ht="12.75" customHeight="1" x14ac:dyDescent="0.25">
      <c r="A759" s="3"/>
      <c r="B759" s="3"/>
      <c r="C759" s="3"/>
      <c r="D759" s="3"/>
      <c r="E759" s="200"/>
      <c r="F759" s="3"/>
      <c r="G759" s="3"/>
      <c r="H759" s="3"/>
      <c r="I759" s="3"/>
      <c r="J759" s="3"/>
      <c r="K759" s="3"/>
      <c r="L759" s="3"/>
      <c r="M759" s="3"/>
      <c r="N759" s="3"/>
      <c r="O759" s="3"/>
      <c r="P759" s="3"/>
      <c r="Q759" s="3"/>
      <c r="R759" s="3"/>
      <c r="S759" s="3"/>
      <c r="T759" s="3"/>
      <c r="U759" s="3"/>
      <c r="V759" s="3"/>
      <c r="W759" s="3"/>
      <c r="X759" s="3"/>
      <c r="Y759" s="3"/>
      <c r="Z759" s="3"/>
    </row>
    <row r="760" spans="1:26" ht="12.75" customHeight="1" x14ac:dyDescent="0.25">
      <c r="A760" s="3"/>
      <c r="B760" s="3"/>
      <c r="C760" s="3"/>
      <c r="D760" s="3"/>
      <c r="E760" s="200"/>
      <c r="F760" s="3"/>
      <c r="G760" s="3"/>
      <c r="H760" s="3"/>
      <c r="I760" s="3"/>
      <c r="J760" s="3"/>
      <c r="K760" s="3"/>
      <c r="L760" s="3"/>
      <c r="M760" s="3"/>
      <c r="N760" s="3"/>
      <c r="O760" s="3"/>
      <c r="P760" s="3"/>
      <c r="Q760" s="3"/>
      <c r="R760" s="3"/>
      <c r="S760" s="3"/>
      <c r="T760" s="3"/>
      <c r="U760" s="3"/>
      <c r="V760" s="3"/>
      <c r="W760" s="3"/>
      <c r="X760" s="3"/>
      <c r="Y760" s="3"/>
      <c r="Z760" s="3"/>
    </row>
    <row r="761" spans="1:26" ht="12.75" customHeight="1" x14ac:dyDescent="0.25">
      <c r="A761" s="3"/>
      <c r="B761" s="3"/>
      <c r="C761" s="3"/>
      <c r="D761" s="3"/>
      <c r="E761" s="200"/>
      <c r="F761" s="3"/>
      <c r="G761" s="3"/>
      <c r="H761" s="3"/>
      <c r="I761" s="3"/>
      <c r="J761" s="3"/>
      <c r="K761" s="3"/>
      <c r="L761" s="3"/>
      <c r="M761" s="3"/>
      <c r="N761" s="3"/>
      <c r="O761" s="3"/>
      <c r="P761" s="3"/>
      <c r="Q761" s="3"/>
      <c r="R761" s="3"/>
      <c r="S761" s="3"/>
      <c r="T761" s="3"/>
      <c r="U761" s="3"/>
      <c r="V761" s="3"/>
      <c r="W761" s="3"/>
      <c r="X761" s="3"/>
      <c r="Y761" s="3"/>
      <c r="Z761" s="3"/>
    </row>
    <row r="762" spans="1:26" ht="12.75" customHeight="1" x14ac:dyDescent="0.25">
      <c r="A762" s="3"/>
      <c r="B762" s="3"/>
      <c r="C762" s="3"/>
      <c r="D762" s="3"/>
      <c r="E762" s="200"/>
      <c r="F762" s="3"/>
      <c r="G762" s="3"/>
      <c r="H762" s="3"/>
      <c r="I762" s="3"/>
      <c r="J762" s="3"/>
      <c r="K762" s="3"/>
      <c r="L762" s="3"/>
      <c r="M762" s="3"/>
      <c r="N762" s="3"/>
      <c r="O762" s="3"/>
      <c r="P762" s="3"/>
      <c r="Q762" s="3"/>
      <c r="R762" s="3"/>
      <c r="S762" s="3"/>
      <c r="T762" s="3"/>
      <c r="U762" s="3"/>
      <c r="V762" s="3"/>
      <c r="W762" s="3"/>
      <c r="X762" s="3"/>
      <c r="Y762" s="3"/>
      <c r="Z762" s="3"/>
    </row>
    <row r="763" spans="1:26" ht="12.75" customHeight="1" x14ac:dyDescent="0.25">
      <c r="A763" s="3"/>
      <c r="B763" s="3"/>
      <c r="C763" s="3"/>
      <c r="D763" s="3"/>
      <c r="E763" s="200"/>
      <c r="F763" s="3"/>
      <c r="G763" s="3"/>
      <c r="H763" s="3"/>
      <c r="I763" s="3"/>
      <c r="J763" s="3"/>
      <c r="K763" s="3"/>
      <c r="L763" s="3"/>
      <c r="M763" s="3"/>
      <c r="N763" s="3"/>
      <c r="O763" s="3"/>
      <c r="P763" s="3"/>
      <c r="Q763" s="3"/>
      <c r="R763" s="3"/>
      <c r="S763" s="3"/>
      <c r="T763" s="3"/>
      <c r="U763" s="3"/>
      <c r="V763" s="3"/>
      <c r="W763" s="3"/>
      <c r="X763" s="3"/>
      <c r="Y763" s="3"/>
      <c r="Z763" s="3"/>
    </row>
    <row r="764" spans="1:26" ht="12.75" customHeight="1" x14ac:dyDescent="0.25">
      <c r="A764" s="3"/>
      <c r="B764" s="3"/>
      <c r="C764" s="3"/>
      <c r="D764" s="3"/>
      <c r="E764" s="200"/>
      <c r="F764" s="3"/>
      <c r="G764" s="3"/>
      <c r="H764" s="3"/>
      <c r="I764" s="3"/>
      <c r="J764" s="3"/>
      <c r="K764" s="3"/>
      <c r="L764" s="3"/>
      <c r="M764" s="3"/>
      <c r="N764" s="3"/>
      <c r="O764" s="3"/>
      <c r="P764" s="3"/>
      <c r="Q764" s="3"/>
      <c r="R764" s="3"/>
      <c r="S764" s="3"/>
      <c r="T764" s="3"/>
      <c r="U764" s="3"/>
      <c r="V764" s="3"/>
      <c r="W764" s="3"/>
      <c r="X764" s="3"/>
      <c r="Y764" s="3"/>
      <c r="Z764" s="3"/>
    </row>
    <row r="765" spans="1:26" ht="12.75" customHeight="1" x14ac:dyDescent="0.25">
      <c r="A765" s="3"/>
      <c r="B765" s="3"/>
      <c r="C765" s="3"/>
      <c r="D765" s="3"/>
      <c r="E765" s="200"/>
      <c r="F765" s="3"/>
      <c r="G765" s="3"/>
      <c r="H765" s="3"/>
      <c r="I765" s="3"/>
      <c r="J765" s="3"/>
      <c r="K765" s="3"/>
      <c r="L765" s="3"/>
      <c r="M765" s="3"/>
      <c r="N765" s="3"/>
      <c r="O765" s="3"/>
      <c r="P765" s="3"/>
      <c r="Q765" s="3"/>
      <c r="R765" s="3"/>
      <c r="S765" s="3"/>
      <c r="T765" s="3"/>
      <c r="U765" s="3"/>
      <c r="V765" s="3"/>
      <c r="W765" s="3"/>
      <c r="X765" s="3"/>
      <c r="Y765" s="3"/>
      <c r="Z765" s="3"/>
    </row>
    <row r="766" spans="1:26" ht="12.75" customHeight="1" x14ac:dyDescent="0.25">
      <c r="A766" s="3"/>
      <c r="B766" s="3"/>
      <c r="C766" s="3"/>
      <c r="D766" s="3"/>
      <c r="E766" s="200"/>
      <c r="F766" s="3"/>
      <c r="G766" s="3"/>
      <c r="H766" s="3"/>
      <c r="I766" s="3"/>
      <c r="J766" s="3"/>
      <c r="K766" s="3"/>
      <c r="L766" s="3"/>
      <c r="M766" s="3"/>
      <c r="N766" s="3"/>
      <c r="O766" s="3"/>
      <c r="P766" s="3"/>
      <c r="Q766" s="3"/>
      <c r="R766" s="3"/>
      <c r="S766" s="3"/>
      <c r="T766" s="3"/>
      <c r="U766" s="3"/>
      <c r="V766" s="3"/>
      <c r="W766" s="3"/>
      <c r="X766" s="3"/>
      <c r="Y766" s="3"/>
      <c r="Z766" s="3"/>
    </row>
    <row r="767" spans="1:26" ht="12.75" customHeight="1" x14ac:dyDescent="0.25">
      <c r="A767" s="3"/>
      <c r="B767" s="3"/>
      <c r="C767" s="3"/>
      <c r="D767" s="3"/>
      <c r="E767" s="200"/>
      <c r="F767" s="3"/>
      <c r="G767" s="3"/>
      <c r="H767" s="3"/>
      <c r="I767" s="3"/>
      <c r="J767" s="3"/>
      <c r="K767" s="3"/>
      <c r="L767" s="3"/>
      <c r="M767" s="3"/>
      <c r="N767" s="3"/>
      <c r="O767" s="3"/>
      <c r="P767" s="3"/>
      <c r="Q767" s="3"/>
      <c r="R767" s="3"/>
      <c r="S767" s="3"/>
      <c r="T767" s="3"/>
      <c r="U767" s="3"/>
      <c r="V767" s="3"/>
      <c r="W767" s="3"/>
      <c r="X767" s="3"/>
      <c r="Y767" s="3"/>
      <c r="Z767" s="3"/>
    </row>
    <row r="768" spans="1:26" ht="12.75" customHeight="1" x14ac:dyDescent="0.25">
      <c r="A768" s="3"/>
      <c r="B768" s="3"/>
      <c r="C768" s="3"/>
      <c r="D768" s="3"/>
      <c r="E768" s="200"/>
      <c r="F768" s="3"/>
      <c r="G768" s="3"/>
      <c r="H768" s="3"/>
      <c r="I768" s="3"/>
      <c r="J768" s="3"/>
      <c r="K768" s="3"/>
      <c r="L768" s="3"/>
      <c r="M768" s="3"/>
      <c r="N768" s="3"/>
      <c r="O768" s="3"/>
      <c r="P768" s="3"/>
      <c r="Q768" s="3"/>
      <c r="R768" s="3"/>
      <c r="S768" s="3"/>
      <c r="T768" s="3"/>
      <c r="U768" s="3"/>
      <c r="V768" s="3"/>
      <c r="W768" s="3"/>
      <c r="X768" s="3"/>
      <c r="Y768" s="3"/>
      <c r="Z768" s="3"/>
    </row>
    <row r="769" spans="1:26" ht="12.75" customHeight="1" x14ac:dyDescent="0.25">
      <c r="A769" s="3"/>
      <c r="B769" s="3"/>
      <c r="C769" s="3"/>
      <c r="D769" s="3"/>
      <c r="E769" s="200"/>
      <c r="F769" s="3"/>
      <c r="G769" s="3"/>
      <c r="H769" s="3"/>
      <c r="I769" s="3"/>
      <c r="J769" s="3"/>
      <c r="K769" s="3"/>
      <c r="L769" s="3"/>
      <c r="M769" s="3"/>
      <c r="N769" s="3"/>
      <c r="O769" s="3"/>
      <c r="P769" s="3"/>
      <c r="Q769" s="3"/>
      <c r="R769" s="3"/>
      <c r="S769" s="3"/>
      <c r="T769" s="3"/>
      <c r="U769" s="3"/>
      <c r="V769" s="3"/>
      <c r="W769" s="3"/>
      <c r="X769" s="3"/>
      <c r="Y769" s="3"/>
      <c r="Z769" s="3"/>
    </row>
    <row r="770" spans="1:26" ht="12.75" customHeight="1" x14ac:dyDescent="0.25">
      <c r="A770" s="3"/>
      <c r="B770" s="3"/>
      <c r="C770" s="3"/>
      <c r="D770" s="3"/>
      <c r="E770" s="200"/>
      <c r="F770" s="3"/>
      <c r="G770" s="3"/>
      <c r="H770" s="3"/>
      <c r="I770" s="3"/>
      <c r="J770" s="3"/>
      <c r="K770" s="3"/>
      <c r="L770" s="3"/>
      <c r="M770" s="3"/>
      <c r="N770" s="3"/>
      <c r="O770" s="3"/>
      <c r="P770" s="3"/>
      <c r="Q770" s="3"/>
      <c r="R770" s="3"/>
      <c r="S770" s="3"/>
      <c r="T770" s="3"/>
      <c r="U770" s="3"/>
      <c r="V770" s="3"/>
      <c r="W770" s="3"/>
      <c r="X770" s="3"/>
      <c r="Y770" s="3"/>
      <c r="Z770" s="3"/>
    </row>
    <row r="771" spans="1:26" ht="12.75" customHeight="1" x14ac:dyDescent="0.25">
      <c r="A771" s="3"/>
      <c r="B771" s="3"/>
      <c r="C771" s="3"/>
      <c r="D771" s="3"/>
      <c r="E771" s="200"/>
      <c r="F771" s="3"/>
      <c r="G771" s="3"/>
      <c r="H771" s="3"/>
      <c r="I771" s="3"/>
      <c r="J771" s="3"/>
      <c r="K771" s="3"/>
      <c r="L771" s="3"/>
      <c r="M771" s="3"/>
      <c r="N771" s="3"/>
      <c r="O771" s="3"/>
      <c r="P771" s="3"/>
      <c r="Q771" s="3"/>
      <c r="R771" s="3"/>
      <c r="S771" s="3"/>
      <c r="T771" s="3"/>
      <c r="U771" s="3"/>
      <c r="V771" s="3"/>
      <c r="W771" s="3"/>
      <c r="X771" s="3"/>
      <c r="Y771" s="3"/>
      <c r="Z771" s="3"/>
    </row>
    <row r="772" spans="1:26" ht="12.75" customHeight="1" x14ac:dyDescent="0.25">
      <c r="A772" s="3"/>
      <c r="B772" s="3"/>
      <c r="C772" s="3"/>
      <c r="D772" s="3"/>
      <c r="E772" s="200"/>
      <c r="F772" s="3"/>
      <c r="G772" s="3"/>
      <c r="H772" s="3"/>
      <c r="I772" s="3"/>
      <c r="J772" s="3"/>
      <c r="K772" s="3"/>
      <c r="L772" s="3"/>
      <c r="M772" s="3"/>
      <c r="N772" s="3"/>
      <c r="O772" s="3"/>
      <c r="P772" s="3"/>
      <c r="Q772" s="3"/>
      <c r="R772" s="3"/>
      <c r="S772" s="3"/>
      <c r="T772" s="3"/>
      <c r="U772" s="3"/>
      <c r="V772" s="3"/>
      <c r="W772" s="3"/>
      <c r="X772" s="3"/>
      <c r="Y772" s="3"/>
      <c r="Z772" s="3"/>
    </row>
    <row r="773" spans="1:26" ht="12.75" customHeight="1" x14ac:dyDescent="0.25">
      <c r="A773" s="3"/>
      <c r="B773" s="3"/>
      <c r="C773" s="3"/>
      <c r="D773" s="3"/>
      <c r="E773" s="200"/>
      <c r="F773" s="3"/>
      <c r="G773" s="3"/>
      <c r="H773" s="3"/>
      <c r="I773" s="3"/>
      <c r="J773" s="3"/>
      <c r="K773" s="3"/>
      <c r="L773" s="3"/>
      <c r="M773" s="3"/>
      <c r="N773" s="3"/>
      <c r="O773" s="3"/>
      <c r="P773" s="3"/>
      <c r="Q773" s="3"/>
      <c r="R773" s="3"/>
      <c r="S773" s="3"/>
      <c r="T773" s="3"/>
      <c r="U773" s="3"/>
      <c r="V773" s="3"/>
      <c r="W773" s="3"/>
      <c r="X773" s="3"/>
      <c r="Y773" s="3"/>
      <c r="Z773" s="3"/>
    </row>
    <row r="774" spans="1:26" ht="12.75" customHeight="1" x14ac:dyDescent="0.25">
      <c r="A774" s="3"/>
      <c r="B774" s="3"/>
      <c r="C774" s="3"/>
      <c r="D774" s="3"/>
      <c r="E774" s="200"/>
      <c r="F774" s="3"/>
      <c r="G774" s="3"/>
      <c r="H774" s="3"/>
      <c r="I774" s="3"/>
      <c r="J774" s="3"/>
      <c r="K774" s="3"/>
      <c r="L774" s="3"/>
      <c r="M774" s="3"/>
      <c r="N774" s="3"/>
      <c r="O774" s="3"/>
      <c r="P774" s="3"/>
      <c r="Q774" s="3"/>
      <c r="R774" s="3"/>
      <c r="S774" s="3"/>
      <c r="T774" s="3"/>
      <c r="U774" s="3"/>
      <c r="V774" s="3"/>
      <c r="W774" s="3"/>
      <c r="X774" s="3"/>
      <c r="Y774" s="3"/>
      <c r="Z774" s="3"/>
    </row>
    <row r="775" spans="1:26" ht="12.75" customHeight="1" x14ac:dyDescent="0.25">
      <c r="A775" s="3"/>
      <c r="B775" s="3"/>
      <c r="C775" s="3"/>
      <c r="D775" s="3"/>
      <c r="E775" s="200"/>
      <c r="F775" s="3"/>
      <c r="G775" s="3"/>
      <c r="H775" s="3"/>
      <c r="I775" s="3"/>
      <c r="J775" s="3"/>
      <c r="K775" s="3"/>
      <c r="L775" s="3"/>
      <c r="M775" s="3"/>
      <c r="N775" s="3"/>
      <c r="O775" s="3"/>
      <c r="P775" s="3"/>
      <c r="Q775" s="3"/>
      <c r="R775" s="3"/>
      <c r="S775" s="3"/>
      <c r="T775" s="3"/>
      <c r="U775" s="3"/>
      <c r="V775" s="3"/>
      <c r="W775" s="3"/>
      <c r="X775" s="3"/>
      <c r="Y775" s="3"/>
      <c r="Z775" s="3"/>
    </row>
    <row r="776" spans="1:26" ht="12.75" customHeight="1" x14ac:dyDescent="0.25">
      <c r="A776" s="3"/>
      <c r="B776" s="3"/>
      <c r="C776" s="3"/>
      <c r="D776" s="3"/>
      <c r="E776" s="200"/>
      <c r="F776" s="3"/>
      <c r="G776" s="3"/>
      <c r="H776" s="3"/>
      <c r="I776" s="3"/>
      <c r="J776" s="3"/>
      <c r="K776" s="3"/>
      <c r="L776" s="3"/>
      <c r="M776" s="3"/>
      <c r="N776" s="3"/>
      <c r="O776" s="3"/>
      <c r="P776" s="3"/>
      <c r="Q776" s="3"/>
      <c r="R776" s="3"/>
      <c r="S776" s="3"/>
      <c r="T776" s="3"/>
      <c r="U776" s="3"/>
      <c r="V776" s="3"/>
      <c r="W776" s="3"/>
      <c r="X776" s="3"/>
      <c r="Y776" s="3"/>
      <c r="Z776" s="3"/>
    </row>
    <row r="777" spans="1:26" ht="12.75" customHeight="1" x14ac:dyDescent="0.25">
      <c r="A777" s="3"/>
      <c r="B777" s="3"/>
      <c r="C777" s="3"/>
      <c r="D777" s="3"/>
      <c r="E777" s="200"/>
      <c r="F777" s="3"/>
      <c r="G777" s="3"/>
      <c r="H777" s="3"/>
      <c r="I777" s="3"/>
      <c r="J777" s="3"/>
      <c r="K777" s="3"/>
      <c r="L777" s="3"/>
      <c r="M777" s="3"/>
      <c r="N777" s="3"/>
      <c r="O777" s="3"/>
      <c r="P777" s="3"/>
      <c r="Q777" s="3"/>
      <c r="R777" s="3"/>
      <c r="S777" s="3"/>
      <c r="T777" s="3"/>
      <c r="U777" s="3"/>
      <c r="V777" s="3"/>
      <c r="W777" s="3"/>
      <c r="X777" s="3"/>
      <c r="Y777" s="3"/>
      <c r="Z777" s="3"/>
    </row>
    <row r="778" spans="1:26" ht="12.75" customHeight="1" x14ac:dyDescent="0.25">
      <c r="A778" s="3"/>
      <c r="B778" s="3"/>
      <c r="C778" s="3"/>
      <c r="D778" s="3"/>
      <c r="E778" s="200"/>
      <c r="F778" s="3"/>
      <c r="G778" s="3"/>
      <c r="H778" s="3"/>
      <c r="I778" s="3"/>
      <c r="J778" s="3"/>
      <c r="K778" s="3"/>
      <c r="L778" s="3"/>
      <c r="M778" s="3"/>
      <c r="N778" s="3"/>
      <c r="O778" s="3"/>
      <c r="P778" s="3"/>
      <c r="Q778" s="3"/>
      <c r="R778" s="3"/>
      <c r="S778" s="3"/>
      <c r="T778" s="3"/>
      <c r="U778" s="3"/>
      <c r="V778" s="3"/>
      <c r="W778" s="3"/>
      <c r="X778" s="3"/>
      <c r="Y778" s="3"/>
      <c r="Z778" s="3"/>
    </row>
    <row r="779" spans="1:26" ht="12.75" customHeight="1" x14ac:dyDescent="0.25">
      <c r="A779" s="3"/>
      <c r="B779" s="3"/>
      <c r="C779" s="3"/>
      <c r="D779" s="3"/>
      <c r="E779" s="200"/>
      <c r="F779" s="3"/>
      <c r="G779" s="3"/>
      <c r="H779" s="3"/>
      <c r="I779" s="3"/>
      <c r="J779" s="3"/>
      <c r="K779" s="3"/>
      <c r="L779" s="3"/>
      <c r="M779" s="3"/>
      <c r="N779" s="3"/>
      <c r="O779" s="3"/>
      <c r="P779" s="3"/>
      <c r="Q779" s="3"/>
      <c r="R779" s="3"/>
      <c r="S779" s="3"/>
      <c r="T779" s="3"/>
      <c r="U779" s="3"/>
      <c r="V779" s="3"/>
      <c r="W779" s="3"/>
      <c r="X779" s="3"/>
      <c r="Y779" s="3"/>
      <c r="Z779" s="3"/>
    </row>
    <row r="780" spans="1:26" ht="12.75" customHeight="1" x14ac:dyDescent="0.25">
      <c r="A780" s="3"/>
      <c r="B780" s="3"/>
      <c r="C780" s="3"/>
      <c r="D780" s="3"/>
      <c r="E780" s="200"/>
      <c r="F780" s="3"/>
      <c r="G780" s="3"/>
      <c r="H780" s="3"/>
      <c r="I780" s="3"/>
      <c r="J780" s="3"/>
      <c r="K780" s="3"/>
      <c r="L780" s="3"/>
      <c r="M780" s="3"/>
      <c r="N780" s="3"/>
      <c r="O780" s="3"/>
      <c r="P780" s="3"/>
      <c r="Q780" s="3"/>
      <c r="R780" s="3"/>
      <c r="S780" s="3"/>
      <c r="T780" s="3"/>
      <c r="U780" s="3"/>
      <c r="V780" s="3"/>
      <c r="W780" s="3"/>
      <c r="X780" s="3"/>
      <c r="Y780" s="3"/>
      <c r="Z780" s="3"/>
    </row>
    <row r="781" spans="1:26" ht="12.75" customHeight="1" x14ac:dyDescent="0.25">
      <c r="A781" s="3"/>
      <c r="B781" s="3"/>
      <c r="C781" s="3"/>
      <c r="D781" s="3"/>
      <c r="E781" s="200"/>
      <c r="F781" s="3"/>
      <c r="G781" s="3"/>
      <c r="H781" s="3"/>
      <c r="I781" s="3"/>
      <c r="J781" s="3"/>
      <c r="K781" s="3"/>
      <c r="L781" s="3"/>
      <c r="M781" s="3"/>
      <c r="N781" s="3"/>
      <c r="O781" s="3"/>
      <c r="P781" s="3"/>
      <c r="Q781" s="3"/>
      <c r="R781" s="3"/>
      <c r="S781" s="3"/>
      <c r="T781" s="3"/>
      <c r="U781" s="3"/>
      <c r="V781" s="3"/>
      <c r="W781" s="3"/>
      <c r="X781" s="3"/>
      <c r="Y781" s="3"/>
      <c r="Z781" s="3"/>
    </row>
    <row r="782" spans="1:26" ht="12.75" customHeight="1" x14ac:dyDescent="0.25">
      <c r="A782" s="3"/>
      <c r="B782" s="3"/>
      <c r="C782" s="3"/>
      <c r="D782" s="3"/>
      <c r="E782" s="200"/>
      <c r="F782" s="3"/>
      <c r="G782" s="3"/>
      <c r="H782" s="3"/>
      <c r="I782" s="3"/>
      <c r="J782" s="3"/>
      <c r="K782" s="3"/>
      <c r="L782" s="3"/>
      <c r="M782" s="3"/>
      <c r="N782" s="3"/>
      <c r="O782" s="3"/>
      <c r="P782" s="3"/>
      <c r="Q782" s="3"/>
      <c r="R782" s="3"/>
      <c r="S782" s="3"/>
      <c r="T782" s="3"/>
      <c r="U782" s="3"/>
      <c r="V782" s="3"/>
      <c r="W782" s="3"/>
      <c r="X782" s="3"/>
      <c r="Y782" s="3"/>
      <c r="Z782" s="3"/>
    </row>
    <row r="783" spans="1:26" ht="12.75" customHeight="1" x14ac:dyDescent="0.25">
      <c r="A783" s="3"/>
      <c r="B783" s="3"/>
      <c r="C783" s="3"/>
      <c r="D783" s="3"/>
      <c r="E783" s="200"/>
      <c r="F783" s="3"/>
      <c r="G783" s="3"/>
      <c r="H783" s="3"/>
      <c r="I783" s="3"/>
      <c r="J783" s="3"/>
      <c r="K783" s="3"/>
      <c r="L783" s="3"/>
      <c r="M783" s="3"/>
      <c r="N783" s="3"/>
      <c r="O783" s="3"/>
      <c r="P783" s="3"/>
      <c r="Q783" s="3"/>
      <c r="R783" s="3"/>
      <c r="S783" s="3"/>
      <c r="T783" s="3"/>
      <c r="U783" s="3"/>
      <c r="V783" s="3"/>
      <c r="W783" s="3"/>
      <c r="X783" s="3"/>
      <c r="Y783" s="3"/>
      <c r="Z783" s="3"/>
    </row>
    <row r="784" spans="1:26" ht="12.75" customHeight="1" x14ac:dyDescent="0.25">
      <c r="A784" s="3"/>
      <c r="B784" s="3"/>
      <c r="C784" s="3"/>
      <c r="D784" s="3"/>
      <c r="E784" s="200"/>
      <c r="F784" s="3"/>
      <c r="G784" s="3"/>
      <c r="H784" s="3"/>
      <c r="I784" s="3"/>
      <c r="J784" s="3"/>
      <c r="K784" s="3"/>
      <c r="L784" s="3"/>
      <c r="M784" s="3"/>
      <c r="N784" s="3"/>
      <c r="O784" s="3"/>
      <c r="P784" s="3"/>
      <c r="Q784" s="3"/>
      <c r="R784" s="3"/>
      <c r="S784" s="3"/>
      <c r="T784" s="3"/>
      <c r="U784" s="3"/>
      <c r="V784" s="3"/>
      <c r="W784" s="3"/>
      <c r="X784" s="3"/>
      <c r="Y784" s="3"/>
      <c r="Z784" s="3"/>
    </row>
    <row r="785" spans="1:26" ht="12.75" customHeight="1" x14ac:dyDescent="0.25">
      <c r="A785" s="3"/>
      <c r="B785" s="3"/>
      <c r="C785" s="3"/>
      <c r="D785" s="3"/>
      <c r="E785" s="200"/>
      <c r="F785" s="3"/>
      <c r="G785" s="3"/>
      <c r="H785" s="3"/>
      <c r="I785" s="3"/>
      <c r="J785" s="3"/>
      <c r="K785" s="3"/>
      <c r="L785" s="3"/>
      <c r="M785" s="3"/>
      <c r="N785" s="3"/>
      <c r="O785" s="3"/>
      <c r="P785" s="3"/>
      <c r="Q785" s="3"/>
      <c r="R785" s="3"/>
      <c r="S785" s="3"/>
      <c r="T785" s="3"/>
      <c r="U785" s="3"/>
      <c r="V785" s="3"/>
      <c r="W785" s="3"/>
      <c r="X785" s="3"/>
      <c r="Y785" s="3"/>
      <c r="Z785" s="3"/>
    </row>
    <row r="786" spans="1:26" ht="12.75" customHeight="1" x14ac:dyDescent="0.25">
      <c r="A786" s="3"/>
      <c r="B786" s="3"/>
      <c r="C786" s="3"/>
      <c r="D786" s="3"/>
      <c r="E786" s="200"/>
      <c r="F786" s="3"/>
      <c r="G786" s="3"/>
      <c r="H786" s="3"/>
      <c r="I786" s="3"/>
      <c r="J786" s="3"/>
      <c r="K786" s="3"/>
      <c r="L786" s="3"/>
      <c r="M786" s="3"/>
      <c r="N786" s="3"/>
      <c r="O786" s="3"/>
      <c r="P786" s="3"/>
      <c r="Q786" s="3"/>
      <c r="R786" s="3"/>
      <c r="S786" s="3"/>
      <c r="T786" s="3"/>
      <c r="U786" s="3"/>
      <c r="V786" s="3"/>
      <c r="W786" s="3"/>
      <c r="X786" s="3"/>
      <c r="Y786" s="3"/>
      <c r="Z786" s="3"/>
    </row>
    <row r="787" spans="1:26" ht="12.75" customHeight="1" x14ac:dyDescent="0.25">
      <c r="A787" s="3"/>
      <c r="B787" s="3"/>
      <c r="C787" s="3"/>
      <c r="D787" s="3"/>
      <c r="E787" s="200"/>
      <c r="F787" s="3"/>
      <c r="G787" s="3"/>
      <c r="H787" s="3"/>
      <c r="I787" s="3"/>
      <c r="J787" s="3"/>
      <c r="K787" s="3"/>
      <c r="L787" s="3"/>
      <c r="M787" s="3"/>
      <c r="N787" s="3"/>
      <c r="O787" s="3"/>
      <c r="P787" s="3"/>
      <c r="Q787" s="3"/>
      <c r="R787" s="3"/>
      <c r="S787" s="3"/>
      <c r="T787" s="3"/>
      <c r="U787" s="3"/>
      <c r="V787" s="3"/>
      <c r="W787" s="3"/>
      <c r="X787" s="3"/>
      <c r="Y787" s="3"/>
      <c r="Z787" s="3"/>
    </row>
    <row r="788" spans="1:26" ht="12.75" customHeight="1" x14ac:dyDescent="0.25">
      <c r="A788" s="3"/>
      <c r="B788" s="3"/>
      <c r="C788" s="3"/>
      <c r="D788" s="3"/>
      <c r="E788" s="200"/>
      <c r="F788" s="3"/>
      <c r="G788" s="3"/>
      <c r="H788" s="3"/>
      <c r="I788" s="3"/>
      <c r="J788" s="3"/>
      <c r="K788" s="3"/>
      <c r="L788" s="3"/>
      <c r="M788" s="3"/>
      <c r="N788" s="3"/>
      <c r="O788" s="3"/>
      <c r="P788" s="3"/>
      <c r="Q788" s="3"/>
      <c r="R788" s="3"/>
      <c r="S788" s="3"/>
      <c r="T788" s="3"/>
      <c r="U788" s="3"/>
      <c r="V788" s="3"/>
      <c r="W788" s="3"/>
      <c r="X788" s="3"/>
      <c r="Y788" s="3"/>
      <c r="Z788" s="3"/>
    </row>
    <row r="789" spans="1:26" ht="12.75" customHeight="1" x14ac:dyDescent="0.25">
      <c r="A789" s="3"/>
      <c r="B789" s="3"/>
      <c r="C789" s="3"/>
      <c r="D789" s="3"/>
      <c r="E789" s="200"/>
      <c r="F789" s="3"/>
      <c r="G789" s="3"/>
      <c r="H789" s="3"/>
      <c r="I789" s="3"/>
      <c r="J789" s="3"/>
      <c r="K789" s="3"/>
      <c r="L789" s="3"/>
      <c r="M789" s="3"/>
      <c r="N789" s="3"/>
      <c r="O789" s="3"/>
      <c r="P789" s="3"/>
      <c r="Q789" s="3"/>
      <c r="R789" s="3"/>
      <c r="S789" s="3"/>
      <c r="T789" s="3"/>
      <c r="U789" s="3"/>
      <c r="V789" s="3"/>
      <c r="W789" s="3"/>
      <c r="X789" s="3"/>
      <c r="Y789" s="3"/>
      <c r="Z789" s="3"/>
    </row>
    <row r="790" spans="1:26" ht="12.75" customHeight="1" x14ac:dyDescent="0.25">
      <c r="A790" s="3"/>
      <c r="B790" s="3"/>
      <c r="C790" s="3"/>
      <c r="D790" s="3"/>
      <c r="E790" s="200"/>
      <c r="F790" s="3"/>
      <c r="G790" s="3"/>
      <c r="H790" s="3"/>
      <c r="I790" s="3"/>
      <c r="J790" s="3"/>
      <c r="K790" s="3"/>
      <c r="L790" s="3"/>
      <c r="M790" s="3"/>
      <c r="N790" s="3"/>
      <c r="O790" s="3"/>
      <c r="P790" s="3"/>
      <c r="Q790" s="3"/>
      <c r="R790" s="3"/>
      <c r="S790" s="3"/>
      <c r="T790" s="3"/>
      <c r="U790" s="3"/>
      <c r="V790" s="3"/>
      <c r="W790" s="3"/>
      <c r="X790" s="3"/>
      <c r="Y790" s="3"/>
      <c r="Z790" s="3"/>
    </row>
    <row r="791" spans="1:26" ht="12.75" customHeight="1" x14ac:dyDescent="0.25">
      <c r="A791" s="3"/>
      <c r="B791" s="3"/>
      <c r="C791" s="3"/>
      <c r="D791" s="3"/>
      <c r="E791" s="200"/>
      <c r="F791" s="3"/>
      <c r="G791" s="3"/>
      <c r="H791" s="3"/>
      <c r="I791" s="3"/>
      <c r="J791" s="3"/>
      <c r="K791" s="3"/>
      <c r="L791" s="3"/>
      <c r="M791" s="3"/>
      <c r="N791" s="3"/>
      <c r="O791" s="3"/>
      <c r="P791" s="3"/>
      <c r="Q791" s="3"/>
      <c r="R791" s="3"/>
      <c r="S791" s="3"/>
      <c r="T791" s="3"/>
      <c r="U791" s="3"/>
      <c r="V791" s="3"/>
      <c r="W791" s="3"/>
      <c r="X791" s="3"/>
      <c r="Y791" s="3"/>
      <c r="Z791" s="3"/>
    </row>
    <row r="792" spans="1:26" ht="12.75" customHeight="1" x14ac:dyDescent="0.25">
      <c r="A792" s="3"/>
      <c r="B792" s="3"/>
      <c r="C792" s="3"/>
      <c r="D792" s="3"/>
      <c r="E792" s="200"/>
      <c r="F792" s="3"/>
      <c r="G792" s="3"/>
      <c r="H792" s="3"/>
      <c r="I792" s="3"/>
      <c r="J792" s="3"/>
      <c r="K792" s="3"/>
      <c r="L792" s="3"/>
      <c r="M792" s="3"/>
      <c r="N792" s="3"/>
      <c r="O792" s="3"/>
      <c r="P792" s="3"/>
      <c r="Q792" s="3"/>
      <c r="R792" s="3"/>
      <c r="S792" s="3"/>
      <c r="T792" s="3"/>
      <c r="U792" s="3"/>
      <c r="V792" s="3"/>
      <c r="W792" s="3"/>
      <c r="X792" s="3"/>
      <c r="Y792" s="3"/>
      <c r="Z792" s="3"/>
    </row>
    <row r="793" spans="1:26" ht="12.75" customHeight="1" x14ac:dyDescent="0.25">
      <c r="A793" s="3"/>
      <c r="B793" s="3"/>
      <c r="C793" s="3"/>
      <c r="D793" s="3"/>
      <c r="E793" s="200"/>
      <c r="F793" s="3"/>
      <c r="G793" s="3"/>
      <c r="H793" s="3"/>
      <c r="I793" s="3"/>
      <c r="J793" s="3"/>
      <c r="K793" s="3"/>
      <c r="L793" s="3"/>
      <c r="M793" s="3"/>
      <c r="N793" s="3"/>
      <c r="O793" s="3"/>
      <c r="P793" s="3"/>
      <c r="Q793" s="3"/>
      <c r="R793" s="3"/>
      <c r="S793" s="3"/>
      <c r="T793" s="3"/>
      <c r="U793" s="3"/>
      <c r="V793" s="3"/>
      <c r="W793" s="3"/>
      <c r="X793" s="3"/>
      <c r="Y793" s="3"/>
      <c r="Z793" s="3"/>
    </row>
    <row r="794" spans="1:26" ht="12.75" customHeight="1" x14ac:dyDescent="0.25">
      <c r="A794" s="3"/>
      <c r="B794" s="3"/>
      <c r="C794" s="3"/>
      <c r="D794" s="3"/>
      <c r="E794" s="200"/>
      <c r="F794" s="3"/>
      <c r="G794" s="3"/>
      <c r="H794" s="3"/>
      <c r="I794" s="3"/>
      <c r="J794" s="3"/>
      <c r="K794" s="3"/>
      <c r="L794" s="3"/>
      <c r="M794" s="3"/>
      <c r="N794" s="3"/>
      <c r="O794" s="3"/>
      <c r="P794" s="3"/>
      <c r="Q794" s="3"/>
      <c r="R794" s="3"/>
      <c r="S794" s="3"/>
      <c r="T794" s="3"/>
      <c r="U794" s="3"/>
      <c r="V794" s="3"/>
      <c r="W794" s="3"/>
      <c r="X794" s="3"/>
      <c r="Y794" s="3"/>
      <c r="Z794" s="3"/>
    </row>
    <row r="795" spans="1:26" ht="12.75" customHeight="1" x14ac:dyDescent="0.25">
      <c r="A795" s="3"/>
      <c r="B795" s="3"/>
      <c r="C795" s="3"/>
      <c r="D795" s="3"/>
      <c r="E795" s="200"/>
      <c r="F795" s="3"/>
      <c r="G795" s="3"/>
      <c r="H795" s="3"/>
      <c r="I795" s="3"/>
      <c r="J795" s="3"/>
      <c r="K795" s="3"/>
      <c r="L795" s="3"/>
      <c r="M795" s="3"/>
      <c r="N795" s="3"/>
      <c r="O795" s="3"/>
      <c r="P795" s="3"/>
      <c r="Q795" s="3"/>
      <c r="R795" s="3"/>
      <c r="S795" s="3"/>
      <c r="T795" s="3"/>
      <c r="U795" s="3"/>
      <c r="V795" s="3"/>
      <c r="W795" s="3"/>
      <c r="X795" s="3"/>
      <c r="Y795" s="3"/>
      <c r="Z795" s="3"/>
    </row>
    <row r="796" spans="1:26" ht="12.75" customHeight="1" x14ac:dyDescent="0.25">
      <c r="A796" s="3"/>
      <c r="B796" s="3"/>
      <c r="C796" s="3"/>
      <c r="D796" s="3"/>
      <c r="E796" s="200"/>
      <c r="F796" s="3"/>
      <c r="G796" s="3"/>
      <c r="H796" s="3"/>
      <c r="I796" s="3"/>
      <c r="J796" s="3"/>
      <c r="K796" s="3"/>
      <c r="L796" s="3"/>
      <c r="M796" s="3"/>
      <c r="N796" s="3"/>
      <c r="O796" s="3"/>
      <c r="P796" s="3"/>
      <c r="Q796" s="3"/>
      <c r="R796" s="3"/>
      <c r="S796" s="3"/>
      <c r="T796" s="3"/>
      <c r="U796" s="3"/>
      <c r="V796" s="3"/>
      <c r="W796" s="3"/>
      <c r="X796" s="3"/>
      <c r="Y796" s="3"/>
      <c r="Z796" s="3"/>
    </row>
    <row r="797" spans="1:26" ht="12.75" customHeight="1" x14ac:dyDescent="0.25">
      <c r="A797" s="3"/>
      <c r="B797" s="3"/>
      <c r="C797" s="3"/>
      <c r="D797" s="3"/>
      <c r="E797" s="200"/>
      <c r="F797" s="3"/>
      <c r="G797" s="3"/>
      <c r="H797" s="3"/>
      <c r="I797" s="3"/>
      <c r="J797" s="3"/>
      <c r="K797" s="3"/>
      <c r="L797" s="3"/>
      <c r="M797" s="3"/>
      <c r="N797" s="3"/>
      <c r="O797" s="3"/>
      <c r="P797" s="3"/>
      <c r="Q797" s="3"/>
      <c r="R797" s="3"/>
      <c r="S797" s="3"/>
      <c r="T797" s="3"/>
      <c r="U797" s="3"/>
      <c r="V797" s="3"/>
      <c r="W797" s="3"/>
      <c r="X797" s="3"/>
      <c r="Y797" s="3"/>
      <c r="Z797" s="3"/>
    </row>
    <row r="798" spans="1:26" ht="12.75" customHeight="1" x14ac:dyDescent="0.25">
      <c r="A798" s="3"/>
      <c r="B798" s="3"/>
      <c r="C798" s="3"/>
      <c r="D798" s="3"/>
      <c r="E798" s="200"/>
      <c r="F798" s="3"/>
      <c r="G798" s="3"/>
      <c r="H798" s="3"/>
      <c r="I798" s="3"/>
      <c r="J798" s="3"/>
      <c r="K798" s="3"/>
      <c r="L798" s="3"/>
      <c r="M798" s="3"/>
      <c r="N798" s="3"/>
      <c r="O798" s="3"/>
      <c r="P798" s="3"/>
      <c r="Q798" s="3"/>
      <c r="R798" s="3"/>
      <c r="S798" s="3"/>
      <c r="T798" s="3"/>
      <c r="U798" s="3"/>
      <c r="V798" s="3"/>
      <c r="W798" s="3"/>
      <c r="X798" s="3"/>
      <c r="Y798" s="3"/>
      <c r="Z798" s="3"/>
    </row>
    <row r="799" spans="1:26" ht="12.75" customHeight="1" x14ac:dyDescent="0.25">
      <c r="A799" s="3"/>
      <c r="B799" s="3"/>
      <c r="C799" s="3"/>
      <c r="D799" s="3"/>
      <c r="E799" s="200"/>
      <c r="F799" s="3"/>
      <c r="G799" s="3"/>
      <c r="H799" s="3"/>
      <c r="I799" s="3"/>
      <c r="J799" s="3"/>
      <c r="K799" s="3"/>
      <c r="L799" s="3"/>
      <c r="M799" s="3"/>
      <c r="N799" s="3"/>
      <c r="O799" s="3"/>
      <c r="P799" s="3"/>
      <c r="Q799" s="3"/>
      <c r="R799" s="3"/>
      <c r="S799" s="3"/>
      <c r="T799" s="3"/>
      <c r="U799" s="3"/>
      <c r="V799" s="3"/>
      <c r="W799" s="3"/>
      <c r="X799" s="3"/>
      <c r="Y799" s="3"/>
      <c r="Z799" s="3"/>
    </row>
    <row r="800" spans="1:26" ht="12.75" customHeight="1" x14ac:dyDescent="0.25">
      <c r="A800" s="3"/>
      <c r="B800" s="3"/>
      <c r="C800" s="3"/>
      <c r="D800" s="3"/>
      <c r="E800" s="200"/>
      <c r="F800" s="3"/>
      <c r="G800" s="3"/>
      <c r="H800" s="3"/>
      <c r="I800" s="3"/>
      <c r="J800" s="3"/>
      <c r="K800" s="3"/>
      <c r="L800" s="3"/>
      <c r="M800" s="3"/>
      <c r="N800" s="3"/>
      <c r="O800" s="3"/>
      <c r="P800" s="3"/>
      <c r="Q800" s="3"/>
      <c r="R800" s="3"/>
      <c r="S800" s="3"/>
      <c r="T800" s="3"/>
      <c r="U800" s="3"/>
      <c r="V800" s="3"/>
      <c r="W800" s="3"/>
      <c r="X800" s="3"/>
      <c r="Y800" s="3"/>
      <c r="Z800" s="3"/>
    </row>
    <row r="801" spans="1:26" ht="12.75" customHeight="1" x14ac:dyDescent="0.25">
      <c r="A801" s="3"/>
      <c r="B801" s="3"/>
      <c r="C801" s="3"/>
      <c r="D801" s="3"/>
      <c r="E801" s="200"/>
      <c r="F801" s="3"/>
      <c r="G801" s="3"/>
      <c r="H801" s="3"/>
      <c r="I801" s="3"/>
      <c r="J801" s="3"/>
      <c r="K801" s="3"/>
      <c r="L801" s="3"/>
      <c r="M801" s="3"/>
      <c r="N801" s="3"/>
      <c r="O801" s="3"/>
      <c r="P801" s="3"/>
      <c r="Q801" s="3"/>
      <c r="R801" s="3"/>
      <c r="S801" s="3"/>
      <c r="T801" s="3"/>
      <c r="U801" s="3"/>
      <c r="V801" s="3"/>
      <c r="W801" s="3"/>
      <c r="X801" s="3"/>
      <c r="Y801" s="3"/>
      <c r="Z801" s="3"/>
    </row>
    <row r="802" spans="1:26" ht="12.75" customHeight="1" x14ac:dyDescent="0.25">
      <c r="A802" s="3"/>
      <c r="B802" s="3"/>
      <c r="C802" s="3"/>
      <c r="D802" s="3"/>
      <c r="E802" s="200"/>
      <c r="F802" s="3"/>
      <c r="G802" s="3"/>
      <c r="H802" s="3"/>
      <c r="I802" s="3"/>
      <c r="J802" s="3"/>
      <c r="K802" s="3"/>
      <c r="L802" s="3"/>
      <c r="M802" s="3"/>
      <c r="N802" s="3"/>
      <c r="O802" s="3"/>
      <c r="P802" s="3"/>
      <c r="Q802" s="3"/>
      <c r="R802" s="3"/>
      <c r="S802" s="3"/>
      <c r="T802" s="3"/>
      <c r="U802" s="3"/>
      <c r="V802" s="3"/>
      <c r="W802" s="3"/>
      <c r="X802" s="3"/>
      <c r="Y802" s="3"/>
      <c r="Z802" s="3"/>
    </row>
    <row r="803" spans="1:26" ht="12.75" customHeight="1" x14ac:dyDescent="0.25">
      <c r="A803" s="3"/>
      <c r="B803" s="3"/>
      <c r="C803" s="3"/>
      <c r="D803" s="3"/>
      <c r="E803" s="200"/>
      <c r="F803" s="3"/>
      <c r="G803" s="3"/>
      <c r="H803" s="3"/>
      <c r="I803" s="3"/>
      <c r="J803" s="3"/>
      <c r="K803" s="3"/>
      <c r="L803" s="3"/>
      <c r="M803" s="3"/>
      <c r="N803" s="3"/>
      <c r="O803" s="3"/>
      <c r="P803" s="3"/>
      <c r="Q803" s="3"/>
      <c r="R803" s="3"/>
      <c r="S803" s="3"/>
      <c r="T803" s="3"/>
      <c r="U803" s="3"/>
      <c r="V803" s="3"/>
      <c r="W803" s="3"/>
      <c r="X803" s="3"/>
      <c r="Y803" s="3"/>
      <c r="Z803" s="3"/>
    </row>
    <row r="804" spans="1:26" ht="12.75" customHeight="1" x14ac:dyDescent="0.25">
      <c r="A804" s="3"/>
      <c r="B804" s="3"/>
      <c r="C804" s="3"/>
      <c r="D804" s="3"/>
      <c r="E804" s="200"/>
      <c r="F804" s="3"/>
      <c r="G804" s="3"/>
      <c r="H804" s="3"/>
      <c r="I804" s="3"/>
      <c r="J804" s="3"/>
      <c r="K804" s="3"/>
      <c r="L804" s="3"/>
      <c r="M804" s="3"/>
      <c r="N804" s="3"/>
      <c r="O804" s="3"/>
      <c r="P804" s="3"/>
      <c r="Q804" s="3"/>
      <c r="R804" s="3"/>
      <c r="S804" s="3"/>
      <c r="T804" s="3"/>
      <c r="U804" s="3"/>
      <c r="V804" s="3"/>
      <c r="W804" s="3"/>
      <c r="X804" s="3"/>
      <c r="Y804" s="3"/>
      <c r="Z804" s="3"/>
    </row>
    <row r="805" spans="1:26" ht="12.75" customHeight="1" x14ac:dyDescent="0.25">
      <c r="A805" s="3"/>
      <c r="B805" s="3"/>
      <c r="C805" s="3"/>
      <c r="D805" s="3"/>
      <c r="E805" s="200"/>
      <c r="F805" s="3"/>
      <c r="G805" s="3"/>
      <c r="H805" s="3"/>
      <c r="I805" s="3"/>
      <c r="J805" s="3"/>
      <c r="K805" s="3"/>
      <c r="L805" s="3"/>
      <c r="M805" s="3"/>
      <c r="N805" s="3"/>
      <c r="O805" s="3"/>
      <c r="P805" s="3"/>
      <c r="Q805" s="3"/>
      <c r="R805" s="3"/>
      <c r="S805" s="3"/>
      <c r="T805" s="3"/>
      <c r="U805" s="3"/>
      <c r="V805" s="3"/>
      <c r="W805" s="3"/>
      <c r="X805" s="3"/>
      <c r="Y805" s="3"/>
      <c r="Z805" s="3"/>
    </row>
    <row r="806" spans="1:26" ht="12.75" customHeight="1" x14ac:dyDescent="0.25">
      <c r="A806" s="3"/>
      <c r="B806" s="3"/>
      <c r="C806" s="3"/>
      <c r="D806" s="3"/>
      <c r="E806" s="200"/>
      <c r="F806" s="3"/>
      <c r="G806" s="3"/>
      <c r="H806" s="3"/>
      <c r="I806" s="3"/>
      <c r="J806" s="3"/>
      <c r="K806" s="3"/>
      <c r="L806" s="3"/>
      <c r="M806" s="3"/>
      <c r="N806" s="3"/>
      <c r="O806" s="3"/>
      <c r="P806" s="3"/>
      <c r="Q806" s="3"/>
      <c r="R806" s="3"/>
      <c r="S806" s="3"/>
      <c r="T806" s="3"/>
      <c r="U806" s="3"/>
      <c r="V806" s="3"/>
      <c r="W806" s="3"/>
      <c r="X806" s="3"/>
      <c r="Y806" s="3"/>
      <c r="Z806" s="3"/>
    </row>
    <row r="807" spans="1:26" ht="12.75" customHeight="1" x14ac:dyDescent="0.25">
      <c r="A807" s="3"/>
      <c r="B807" s="3"/>
      <c r="C807" s="3"/>
      <c r="D807" s="3"/>
      <c r="E807" s="200"/>
      <c r="F807" s="3"/>
      <c r="G807" s="3"/>
      <c r="H807" s="3"/>
      <c r="I807" s="3"/>
      <c r="J807" s="3"/>
      <c r="K807" s="3"/>
      <c r="L807" s="3"/>
      <c r="M807" s="3"/>
      <c r="N807" s="3"/>
      <c r="O807" s="3"/>
      <c r="P807" s="3"/>
      <c r="Q807" s="3"/>
      <c r="R807" s="3"/>
      <c r="S807" s="3"/>
      <c r="T807" s="3"/>
      <c r="U807" s="3"/>
      <c r="V807" s="3"/>
      <c r="W807" s="3"/>
      <c r="X807" s="3"/>
      <c r="Y807" s="3"/>
      <c r="Z807" s="3"/>
    </row>
    <row r="808" spans="1:26" ht="12.75" customHeight="1" x14ac:dyDescent="0.25">
      <c r="A808" s="3"/>
      <c r="B808" s="3"/>
      <c r="C808" s="3"/>
      <c r="D808" s="3"/>
      <c r="E808" s="200"/>
      <c r="F808" s="3"/>
      <c r="G808" s="3"/>
      <c r="H808" s="3"/>
      <c r="I808" s="3"/>
      <c r="J808" s="3"/>
      <c r="K808" s="3"/>
      <c r="L808" s="3"/>
      <c r="M808" s="3"/>
      <c r="N808" s="3"/>
      <c r="O808" s="3"/>
      <c r="P808" s="3"/>
      <c r="Q808" s="3"/>
      <c r="R808" s="3"/>
      <c r="S808" s="3"/>
      <c r="T808" s="3"/>
      <c r="U808" s="3"/>
      <c r="V808" s="3"/>
      <c r="W808" s="3"/>
      <c r="X808" s="3"/>
      <c r="Y808" s="3"/>
      <c r="Z808" s="3"/>
    </row>
    <row r="809" spans="1:26" ht="12.75" customHeight="1" x14ac:dyDescent="0.25">
      <c r="A809" s="3"/>
      <c r="B809" s="3"/>
      <c r="C809" s="3"/>
      <c r="D809" s="3"/>
      <c r="E809" s="200"/>
      <c r="F809" s="3"/>
      <c r="G809" s="3"/>
      <c r="H809" s="3"/>
      <c r="I809" s="3"/>
      <c r="J809" s="3"/>
      <c r="K809" s="3"/>
      <c r="L809" s="3"/>
      <c r="M809" s="3"/>
      <c r="N809" s="3"/>
      <c r="O809" s="3"/>
      <c r="P809" s="3"/>
      <c r="Q809" s="3"/>
      <c r="R809" s="3"/>
      <c r="S809" s="3"/>
      <c r="T809" s="3"/>
      <c r="U809" s="3"/>
      <c r="V809" s="3"/>
      <c r="W809" s="3"/>
      <c r="X809" s="3"/>
      <c r="Y809" s="3"/>
      <c r="Z809" s="3"/>
    </row>
    <row r="810" spans="1:26" ht="12.75" customHeight="1" x14ac:dyDescent="0.25">
      <c r="A810" s="3"/>
      <c r="B810" s="3"/>
      <c r="C810" s="3"/>
      <c r="D810" s="3"/>
      <c r="E810" s="200"/>
      <c r="F810" s="3"/>
      <c r="G810" s="3"/>
      <c r="H810" s="3"/>
      <c r="I810" s="3"/>
      <c r="J810" s="3"/>
      <c r="K810" s="3"/>
      <c r="L810" s="3"/>
      <c r="M810" s="3"/>
      <c r="N810" s="3"/>
      <c r="O810" s="3"/>
      <c r="P810" s="3"/>
      <c r="Q810" s="3"/>
      <c r="R810" s="3"/>
      <c r="S810" s="3"/>
      <c r="T810" s="3"/>
      <c r="U810" s="3"/>
      <c r="V810" s="3"/>
      <c r="W810" s="3"/>
      <c r="X810" s="3"/>
      <c r="Y810" s="3"/>
      <c r="Z810" s="3"/>
    </row>
    <row r="811" spans="1:26" ht="12.75" customHeight="1" x14ac:dyDescent="0.25">
      <c r="A811" s="3"/>
      <c r="B811" s="3"/>
      <c r="C811" s="3"/>
      <c r="D811" s="3"/>
      <c r="E811" s="200"/>
      <c r="F811" s="3"/>
      <c r="G811" s="3"/>
      <c r="H811" s="3"/>
      <c r="I811" s="3"/>
      <c r="J811" s="3"/>
      <c r="K811" s="3"/>
      <c r="L811" s="3"/>
      <c r="M811" s="3"/>
      <c r="N811" s="3"/>
      <c r="O811" s="3"/>
      <c r="P811" s="3"/>
      <c r="Q811" s="3"/>
      <c r="R811" s="3"/>
      <c r="S811" s="3"/>
      <c r="T811" s="3"/>
      <c r="U811" s="3"/>
      <c r="V811" s="3"/>
      <c r="W811" s="3"/>
      <c r="X811" s="3"/>
      <c r="Y811" s="3"/>
      <c r="Z811" s="3"/>
    </row>
    <row r="812" spans="1:26" ht="12.75" customHeight="1" x14ac:dyDescent="0.25">
      <c r="A812" s="3"/>
      <c r="B812" s="3"/>
      <c r="C812" s="3"/>
      <c r="D812" s="3"/>
      <c r="E812" s="200"/>
      <c r="F812" s="3"/>
      <c r="G812" s="3"/>
      <c r="H812" s="3"/>
      <c r="I812" s="3"/>
      <c r="J812" s="3"/>
      <c r="K812" s="3"/>
      <c r="L812" s="3"/>
      <c r="M812" s="3"/>
      <c r="N812" s="3"/>
      <c r="O812" s="3"/>
      <c r="P812" s="3"/>
      <c r="Q812" s="3"/>
      <c r="R812" s="3"/>
      <c r="S812" s="3"/>
      <c r="T812" s="3"/>
      <c r="U812" s="3"/>
      <c r="V812" s="3"/>
      <c r="W812" s="3"/>
      <c r="X812" s="3"/>
      <c r="Y812" s="3"/>
      <c r="Z812" s="3"/>
    </row>
    <row r="813" spans="1:26" ht="12.75" customHeight="1" x14ac:dyDescent="0.25">
      <c r="A813" s="3"/>
      <c r="B813" s="3"/>
      <c r="C813" s="3"/>
      <c r="D813" s="3"/>
      <c r="E813" s="200"/>
      <c r="F813" s="3"/>
      <c r="G813" s="3"/>
      <c r="H813" s="3"/>
      <c r="I813" s="3"/>
      <c r="J813" s="3"/>
      <c r="K813" s="3"/>
      <c r="L813" s="3"/>
      <c r="M813" s="3"/>
      <c r="N813" s="3"/>
      <c r="O813" s="3"/>
      <c r="P813" s="3"/>
      <c r="Q813" s="3"/>
      <c r="R813" s="3"/>
      <c r="S813" s="3"/>
      <c r="T813" s="3"/>
      <c r="U813" s="3"/>
      <c r="V813" s="3"/>
      <c r="W813" s="3"/>
      <c r="X813" s="3"/>
      <c r="Y813" s="3"/>
      <c r="Z813" s="3"/>
    </row>
    <row r="814" spans="1:26" ht="12.75" customHeight="1" x14ac:dyDescent="0.25">
      <c r="A814" s="3"/>
      <c r="B814" s="3"/>
      <c r="C814" s="3"/>
      <c r="D814" s="3"/>
      <c r="E814" s="200"/>
      <c r="F814" s="3"/>
      <c r="G814" s="3"/>
      <c r="H814" s="3"/>
      <c r="I814" s="3"/>
      <c r="J814" s="3"/>
      <c r="K814" s="3"/>
      <c r="L814" s="3"/>
      <c r="M814" s="3"/>
      <c r="N814" s="3"/>
      <c r="O814" s="3"/>
      <c r="P814" s="3"/>
      <c r="Q814" s="3"/>
      <c r="R814" s="3"/>
      <c r="S814" s="3"/>
      <c r="T814" s="3"/>
      <c r="U814" s="3"/>
      <c r="V814" s="3"/>
      <c r="W814" s="3"/>
      <c r="X814" s="3"/>
      <c r="Y814" s="3"/>
      <c r="Z814" s="3"/>
    </row>
    <row r="815" spans="1:26" ht="12.75" customHeight="1" x14ac:dyDescent="0.25">
      <c r="A815" s="3"/>
      <c r="B815" s="3"/>
      <c r="C815" s="3"/>
      <c r="D815" s="3"/>
      <c r="E815" s="200"/>
      <c r="F815" s="3"/>
      <c r="G815" s="3"/>
      <c r="H815" s="3"/>
      <c r="I815" s="3"/>
      <c r="J815" s="3"/>
      <c r="K815" s="3"/>
      <c r="L815" s="3"/>
      <c r="M815" s="3"/>
      <c r="N815" s="3"/>
      <c r="O815" s="3"/>
      <c r="P815" s="3"/>
      <c r="Q815" s="3"/>
      <c r="R815" s="3"/>
      <c r="S815" s="3"/>
      <c r="T815" s="3"/>
      <c r="U815" s="3"/>
      <c r="V815" s="3"/>
      <c r="W815" s="3"/>
      <c r="X815" s="3"/>
      <c r="Y815" s="3"/>
      <c r="Z815" s="3"/>
    </row>
    <row r="816" spans="1:26" ht="12.75" customHeight="1" x14ac:dyDescent="0.25">
      <c r="A816" s="3"/>
      <c r="B816" s="3"/>
      <c r="C816" s="3"/>
      <c r="D816" s="3"/>
      <c r="E816" s="200"/>
      <c r="F816" s="3"/>
      <c r="G816" s="3"/>
      <c r="H816" s="3"/>
      <c r="I816" s="3"/>
      <c r="J816" s="3"/>
      <c r="K816" s="3"/>
      <c r="L816" s="3"/>
      <c r="M816" s="3"/>
      <c r="N816" s="3"/>
      <c r="O816" s="3"/>
      <c r="P816" s="3"/>
      <c r="Q816" s="3"/>
      <c r="R816" s="3"/>
      <c r="S816" s="3"/>
      <c r="T816" s="3"/>
      <c r="U816" s="3"/>
      <c r="V816" s="3"/>
      <c r="W816" s="3"/>
      <c r="X816" s="3"/>
      <c r="Y816" s="3"/>
      <c r="Z816" s="3"/>
    </row>
    <row r="817" spans="1:26" ht="12.75" customHeight="1" x14ac:dyDescent="0.25">
      <c r="A817" s="3"/>
      <c r="B817" s="3"/>
      <c r="C817" s="3"/>
      <c r="D817" s="3"/>
      <c r="E817" s="200"/>
      <c r="F817" s="3"/>
      <c r="G817" s="3"/>
      <c r="H817" s="3"/>
      <c r="I817" s="3"/>
      <c r="J817" s="3"/>
      <c r="K817" s="3"/>
      <c r="L817" s="3"/>
      <c r="M817" s="3"/>
      <c r="N817" s="3"/>
      <c r="O817" s="3"/>
      <c r="P817" s="3"/>
      <c r="Q817" s="3"/>
      <c r="R817" s="3"/>
      <c r="S817" s="3"/>
      <c r="T817" s="3"/>
      <c r="U817" s="3"/>
      <c r="V817" s="3"/>
      <c r="W817" s="3"/>
      <c r="X817" s="3"/>
      <c r="Y817" s="3"/>
      <c r="Z817" s="3"/>
    </row>
    <row r="818" spans="1:26" ht="12.75" customHeight="1" x14ac:dyDescent="0.25">
      <c r="A818" s="3"/>
      <c r="B818" s="3"/>
      <c r="C818" s="3"/>
      <c r="D818" s="3"/>
      <c r="E818" s="200"/>
      <c r="F818" s="3"/>
      <c r="G818" s="3"/>
      <c r="H818" s="3"/>
      <c r="I818" s="3"/>
      <c r="J818" s="3"/>
      <c r="K818" s="3"/>
      <c r="L818" s="3"/>
      <c r="M818" s="3"/>
      <c r="N818" s="3"/>
      <c r="O818" s="3"/>
      <c r="P818" s="3"/>
      <c r="Q818" s="3"/>
      <c r="R818" s="3"/>
      <c r="S818" s="3"/>
      <c r="T818" s="3"/>
      <c r="U818" s="3"/>
      <c r="V818" s="3"/>
      <c r="W818" s="3"/>
      <c r="X818" s="3"/>
      <c r="Y818" s="3"/>
      <c r="Z818" s="3"/>
    </row>
    <row r="819" spans="1:26" ht="12.75" customHeight="1" x14ac:dyDescent="0.25">
      <c r="A819" s="3"/>
      <c r="B819" s="3"/>
      <c r="C819" s="3"/>
      <c r="D819" s="3"/>
      <c r="E819" s="200"/>
      <c r="F819" s="3"/>
      <c r="G819" s="3"/>
      <c r="H819" s="3"/>
      <c r="I819" s="3"/>
      <c r="J819" s="3"/>
      <c r="K819" s="3"/>
      <c r="L819" s="3"/>
      <c r="M819" s="3"/>
      <c r="N819" s="3"/>
      <c r="O819" s="3"/>
      <c r="P819" s="3"/>
      <c r="Q819" s="3"/>
      <c r="R819" s="3"/>
      <c r="S819" s="3"/>
      <c r="T819" s="3"/>
      <c r="U819" s="3"/>
      <c r="V819" s="3"/>
      <c r="W819" s="3"/>
      <c r="X819" s="3"/>
      <c r="Y819" s="3"/>
      <c r="Z819" s="3"/>
    </row>
    <row r="820" spans="1:26" ht="12.75" customHeight="1" x14ac:dyDescent="0.25">
      <c r="A820" s="3"/>
      <c r="B820" s="3"/>
      <c r="C820" s="3"/>
      <c r="D820" s="3"/>
      <c r="E820" s="200"/>
      <c r="F820" s="3"/>
      <c r="G820" s="3"/>
      <c r="H820" s="3"/>
      <c r="I820" s="3"/>
      <c r="J820" s="3"/>
      <c r="K820" s="3"/>
      <c r="L820" s="3"/>
      <c r="M820" s="3"/>
      <c r="N820" s="3"/>
      <c r="O820" s="3"/>
      <c r="P820" s="3"/>
      <c r="Q820" s="3"/>
      <c r="R820" s="3"/>
      <c r="S820" s="3"/>
      <c r="T820" s="3"/>
      <c r="U820" s="3"/>
      <c r="V820" s="3"/>
      <c r="W820" s="3"/>
      <c r="X820" s="3"/>
      <c r="Y820" s="3"/>
      <c r="Z820" s="3"/>
    </row>
    <row r="821" spans="1:26" ht="12.75" customHeight="1" x14ac:dyDescent="0.25">
      <c r="A821" s="3"/>
      <c r="B821" s="3"/>
      <c r="C821" s="3"/>
      <c r="D821" s="3"/>
      <c r="E821" s="200"/>
      <c r="F821" s="3"/>
      <c r="G821" s="3"/>
      <c r="H821" s="3"/>
      <c r="I821" s="3"/>
      <c r="J821" s="3"/>
      <c r="K821" s="3"/>
      <c r="L821" s="3"/>
      <c r="M821" s="3"/>
      <c r="N821" s="3"/>
      <c r="O821" s="3"/>
      <c r="P821" s="3"/>
      <c r="Q821" s="3"/>
      <c r="R821" s="3"/>
      <c r="S821" s="3"/>
      <c r="T821" s="3"/>
      <c r="U821" s="3"/>
      <c r="V821" s="3"/>
      <c r="W821" s="3"/>
      <c r="X821" s="3"/>
      <c r="Y821" s="3"/>
      <c r="Z821" s="3"/>
    </row>
    <row r="822" spans="1:26" ht="12.75" customHeight="1" x14ac:dyDescent="0.25">
      <c r="A822" s="3"/>
      <c r="B822" s="3"/>
      <c r="C822" s="3"/>
      <c r="D822" s="3"/>
      <c r="E822" s="200"/>
      <c r="F822" s="3"/>
      <c r="G822" s="3"/>
      <c r="H822" s="3"/>
      <c r="I822" s="3"/>
      <c r="J822" s="3"/>
      <c r="K822" s="3"/>
      <c r="L822" s="3"/>
      <c r="M822" s="3"/>
      <c r="N822" s="3"/>
      <c r="O822" s="3"/>
      <c r="P822" s="3"/>
      <c r="Q822" s="3"/>
      <c r="R822" s="3"/>
      <c r="S822" s="3"/>
      <c r="T822" s="3"/>
      <c r="U822" s="3"/>
      <c r="V822" s="3"/>
      <c r="W822" s="3"/>
      <c r="X822" s="3"/>
      <c r="Y822" s="3"/>
      <c r="Z822" s="3"/>
    </row>
    <row r="823" spans="1:26" ht="12.75" customHeight="1" x14ac:dyDescent="0.25">
      <c r="A823" s="3"/>
      <c r="B823" s="3"/>
      <c r="C823" s="3"/>
      <c r="D823" s="3"/>
      <c r="E823" s="200"/>
      <c r="F823" s="3"/>
      <c r="G823" s="3"/>
      <c r="H823" s="3"/>
      <c r="I823" s="3"/>
      <c r="J823" s="3"/>
      <c r="K823" s="3"/>
      <c r="L823" s="3"/>
      <c r="M823" s="3"/>
      <c r="N823" s="3"/>
      <c r="O823" s="3"/>
      <c r="P823" s="3"/>
      <c r="Q823" s="3"/>
      <c r="R823" s="3"/>
      <c r="S823" s="3"/>
      <c r="T823" s="3"/>
      <c r="U823" s="3"/>
      <c r="V823" s="3"/>
      <c r="W823" s="3"/>
      <c r="X823" s="3"/>
      <c r="Y823" s="3"/>
      <c r="Z823" s="3"/>
    </row>
    <row r="824" spans="1:26" ht="12.75" customHeight="1" x14ac:dyDescent="0.25">
      <c r="A824" s="3"/>
      <c r="B824" s="3"/>
      <c r="C824" s="3"/>
      <c r="D824" s="3"/>
      <c r="E824" s="200"/>
      <c r="F824" s="3"/>
      <c r="G824" s="3"/>
      <c r="H824" s="3"/>
      <c r="I824" s="3"/>
      <c r="J824" s="3"/>
      <c r="K824" s="3"/>
      <c r="L824" s="3"/>
      <c r="M824" s="3"/>
      <c r="N824" s="3"/>
      <c r="O824" s="3"/>
      <c r="P824" s="3"/>
      <c r="Q824" s="3"/>
      <c r="R824" s="3"/>
      <c r="S824" s="3"/>
      <c r="T824" s="3"/>
      <c r="U824" s="3"/>
      <c r="V824" s="3"/>
      <c r="W824" s="3"/>
      <c r="X824" s="3"/>
      <c r="Y824" s="3"/>
      <c r="Z824" s="3"/>
    </row>
    <row r="825" spans="1:26" ht="12.75" customHeight="1" x14ac:dyDescent="0.25">
      <c r="A825" s="3"/>
      <c r="B825" s="3"/>
      <c r="C825" s="3"/>
      <c r="D825" s="3"/>
      <c r="E825" s="200"/>
      <c r="F825" s="3"/>
      <c r="G825" s="3"/>
      <c r="H825" s="3"/>
      <c r="I825" s="3"/>
      <c r="J825" s="3"/>
      <c r="K825" s="3"/>
      <c r="L825" s="3"/>
      <c r="M825" s="3"/>
      <c r="N825" s="3"/>
      <c r="O825" s="3"/>
      <c r="P825" s="3"/>
      <c r="Q825" s="3"/>
      <c r="R825" s="3"/>
      <c r="S825" s="3"/>
      <c r="T825" s="3"/>
      <c r="U825" s="3"/>
      <c r="V825" s="3"/>
      <c r="W825" s="3"/>
      <c r="X825" s="3"/>
      <c r="Y825" s="3"/>
      <c r="Z825" s="3"/>
    </row>
    <row r="826" spans="1:26" ht="12.75" customHeight="1" x14ac:dyDescent="0.25">
      <c r="A826" s="3"/>
      <c r="B826" s="3"/>
      <c r="C826" s="3"/>
      <c r="D826" s="3"/>
      <c r="E826" s="200"/>
      <c r="F826" s="3"/>
      <c r="G826" s="3"/>
      <c r="H826" s="3"/>
      <c r="I826" s="3"/>
      <c r="J826" s="3"/>
      <c r="K826" s="3"/>
      <c r="L826" s="3"/>
      <c r="M826" s="3"/>
      <c r="N826" s="3"/>
      <c r="O826" s="3"/>
      <c r="P826" s="3"/>
      <c r="Q826" s="3"/>
      <c r="R826" s="3"/>
      <c r="S826" s="3"/>
      <c r="T826" s="3"/>
      <c r="U826" s="3"/>
      <c r="V826" s="3"/>
      <c r="W826" s="3"/>
      <c r="X826" s="3"/>
      <c r="Y826" s="3"/>
      <c r="Z826" s="3"/>
    </row>
    <row r="827" spans="1:26" ht="12.75" customHeight="1" x14ac:dyDescent="0.25">
      <c r="A827" s="3"/>
      <c r="B827" s="3"/>
      <c r="C827" s="3"/>
      <c r="D827" s="3"/>
      <c r="E827" s="200"/>
      <c r="F827" s="3"/>
      <c r="G827" s="3"/>
      <c r="H827" s="3"/>
      <c r="I827" s="3"/>
      <c r="J827" s="3"/>
      <c r="K827" s="3"/>
      <c r="L827" s="3"/>
      <c r="M827" s="3"/>
      <c r="N827" s="3"/>
      <c r="O827" s="3"/>
      <c r="P827" s="3"/>
      <c r="Q827" s="3"/>
      <c r="R827" s="3"/>
      <c r="S827" s="3"/>
      <c r="T827" s="3"/>
      <c r="U827" s="3"/>
      <c r="V827" s="3"/>
      <c r="W827" s="3"/>
      <c r="X827" s="3"/>
      <c r="Y827" s="3"/>
      <c r="Z827" s="3"/>
    </row>
    <row r="828" spans="1:26" ht="12.75" customHeight="1" x14ac:dyDescent="0.25">
      <c r="A828" s="3"/>
      <c r="B828" s="3"/>
      <c r="C828" s="3"/>
      <c r="D828" s="3"/>
      <c r="E828" s="200"/>
      <c r="F828" s="3"/>
      <c r="G828" s="3"/>
      <c r="H828" s="3"/>
      <c r="I828" s="3"/>
      <c r="J828" s="3"/>
      <c r="K828" s="3"/>
      <c r="L828" s="3"/>
      <c r="M828" s="3"/>
      <c r="N828" s="3"/>
      <c r="O828" s="3"/>
      <c r="P828" s="3"/>
      <c r="Q828" s="3"/>
      <c r="R828" s="3"/>
      <c r="S828" s="3"/>
      <c r="T828" s="3"/>
      <c r="U828" s="3"/>
      <c r="V828" s="3"/>
      <c r="W828" s="3"/>
      <c r="X828" s="3"/>
      <c r="Y828" s="3"/>
      <c r="Z828" s="3"/>
    </row>
    <row r="829" spans="1:26" ht="12.75" customHeight="1" x14ac:dyDescent="0.25">
      <c r="A829" s="3"/>
      <c r="B829" s="3"/>
      <c r="C829" s="3"/>
      <c r="D829" s="3"/>
      <c r="E829" s="200"/>
      <c r="F829" s="3"/>
      <c r="G829" s="3"/>
      <c r="H829" s="3"/>
      <c r="I829" s="3"/>
      <c r="J829" s="3"/>
      <c r="K829" s="3"/>
      <c r="L829" s="3"/>
      <c r="M829" s="3"/>
      <c r="N829" s="3"/>
      <c r="O829" s="3"/>
      <c r="P829" s="3"/>
      <c r="Q829" s="3"/>
      <c r="R829" s="3"/>
      <c r="S829" s="3"/>
      <c r="T829" s="3"/>
      <c r="U829" s="3"/>
      <c r="V829" s="3"/>
      <c r="W829" s="3"/>
      <c r="X829" s="3"/>
      <c r="Y829" s="3"/>
      <c r="Z829" s="3"/>
    </row>
    <row r="830" spans="1:26" ht="12.75" customHeight="1" x14ac:dyDescent="0.25">
      <c r="A830" s="3"/>
      <c r="B830" s="3"/>
      <c r="C830" s="3"/>
      <c r="D830" s="3"/>
      <c r="E830" s="200"/>
      <c r="F830" s="3"/>
      <c r="G830" s="3"/>
      <c r="H830" s="3"/>
      <c r="I830" s="3"/>
      <c r="J830" s="3"/>
      <c r="K830" s="3"/>
      <c r="L830" s="3"/>
      <c r="M830" s="3"/>
      <c r="N830" s="3"/>
      <c r="O830" s="3"/>
      <c r="P830" s="3"/>
      <c r="Q830" s="3"/>
      <c r="R830" s="3"/>
      <c r="S830" s="3"/>
      <c r="T830" s="3"/>
      <c r="U830" s="3"/>
      <c r="V830" s="3"/>
      <c r="W830" s="3"/>
      <c r="X830" s="3"/>
      <c r="Y830" s="3"/>
      <c r="Z830" s="3"/>
    </row>
    <row r="831" spans="1:26" ht="12.75" customHeight="1" x14ac:dyDescent="0.25">
      <c r="A831" s="3"/>
      <c r="B831" s="3"/>
      <c r="C831" s="3"/>
      <c r="D831" s="3"/>
      <c r="E831" s="200"/>
      <c r="F831" s="3"/>
      <c r="G831" s="3"/>
      <c r="H831" s="3"/>
      <c r="I831" s="3"/>
      <c r="J831" s="3"/>
      <c r="K831" s="3"/>
      <c r="L831" s="3"/>
      <c r="M831" s="3"/>
      <c r="N831" s="3"/>
      <c r="O831" s="3"/>
      <c r="P831" s="3"/>
      <c r="Q831" s="3"/>
      <c r="R831" s="3"/>
      <c r="S831" s="3"/>
      <c r="T831" s="3"/>
      <c r="U831" s="3"/>
      <c r="V831" s="3"/>
      <c r="W831" s="3"/>
      <c r="X831" s="3"/>
      <c r="Y831" s="3"/>
      <c r="Z831" s="3"/>
    </row>
    <row r="832" spans="1:26" ht="12.75" customHeight="1" x14ac:dyDescent="0.25">
      <c r="A832" s="3"/>
      <c r="B832" s="3"/>
      <c r="C832" s="3"/>
      <c r="D832" s="3"/>
      <c r="E832" s="200"/>
      <c r="F832" s="3"/>
      <c r="G832" s="3"/>
      <c r="H832" s="3"/>
      <c r="I832" s="3"/>
      <c r="J832" s="3"/>
      <c r="K832" s="3"/>
      <c r="L832" s="3"/>
      <c r="M832" s="3"/>
      <c r="N832" s="3"/>
      <c r="O832" s="3"/>
      <c r="P832" s="3"/>
      <c r="Q832" s="3"/>
      <c r="R832" s="3"/>
      <c r="S832" s="3"/>
      <c r="T832" s="3"/>
      <c r="U832" s="3"/>
      <c r="V832" s="3"/>
      <c r="W832" s="3"/>
      <c r="X832" s="3"/>
      <c r="Y832" s="3"/>
      <c r="Z832" s="3"/>
    </row>
    <row r="833" spans="1:26" ht="12.75" customHeight="1" x14ac:dyDescent="0.25">
      <c r="A833" s="3"/>
      <c r="B833" s="3"/>
      <c r="C833" s="3"/>
      <c r="D833" s="3"/>
      <c r="E833" s="200"/>
      <c r="F833" s="3"/>
      <c r="G833" s="3"/>
      <c r="H833" s="3"/>
      <c r="I833" s="3"/>
      <c r="J833" s="3"/>
      <c r="K833" s="3"/>
      <c r="L833" s="3"/>
      <c r="M833" s="3"/>
      <c r="N833" s="3"/>
      <c r="O833" s="3"/>
      <c r="P833" s="3"/>
      <c r="Q833" s="3"/>
      <c r="R833" s="3"/>
      <c r="S833" s="3"/>
      <c r="T833" s="3"/>
      <c r="U833" s="3"/>
      <c r="V833" s="3"/>
      <c r="W833" s="3"/>
      <c r="X833" s="3"/>
      <c r="Y833" s="3"/>
      <c r="Z833" s="3"/>
    </row>
    <row r="834" spans="1:26" ht="12.75" customHeight="1" x14ac:dyDescent="0.25">
      <c r="A834" s="3"/>
      <c r="B834" s="3"/>
      <c r="C834" s="3"/>
      <c r="D834" s="3"/>
      <c r="E834" s="200"/>
      <c r="F834" s="3"/>
      <c r="G834" s="3"/>
      <c r="H834" s="3"/>
      <c r="I834" s="3"/>
      <c r="J834" s="3"/>
      <c r="K834" s="3"/>
      <c r="L834" s="3"/>
      <c r="M834" s="3"/>
      <c r="N834" s="3"/>
      <c r="O834" s="3"/>
      <c r="P834" s="3"/>
      <c r="Q834" s="3"/>
      <c r="R834" s="3"/>
      <c r="S834" s="3"/>
      <c r="T834" s="3"/>
      <c r="U834" s="3"/>
      <c r="V834" s="3"/>
      <c r="W834" s="3"/>
      <c r="X834" s="3"/>
      <c r="Y834" s="3"/>
      <c r="Z834" s="3"/>
    </row>
    <row r="835" spans="1:26" ht="12.75" customHeight="1" x14ac:dyDescent="0.25">
      <c r="A835" s="3"/>
      <c r="B835" s="3"/>
      <c r="C835" s="3"/>
      <c r="D835" s="3"/>
      <c r="E835" s="200"/>
      <c r="F835" s="3"/>
      <c r="G835" s="3"/>
      <c r="H835" s="3"/>
      <c r="I835" s="3"/>
      <c r="J835" s="3"/>
      <c r="K835" s="3"/>
      <c r="L835" s="3"/>
      <c r="M835" s="3"/>
      <c r="N835" s="3"/>
      <c r="O835" s="3"/>
      <c r="P835" s="3"/>
      <c r="Q835" s="3"/>
      <c r="R835" s="3"/>
      <c r="S835" s="3"/>
      <c r="T835" s="3"/>
      <c r="U835" s="3"/>
      <c r="V835" s="3"/>
      <c r="W835" s="3"/>
      <c r="X835" s="3"/>
      <c r="Y835" s="3"/>
      <c r="Z835" s="3"/>
    </row>
    <row r="836" spans="1:26" ht="12.75" customHeight="1" x14ac:dyDescent="0.25">
      <c r="A836" s="3"/>
      <c r="B836" s="3"/>
      <c r="C836" s="3"/>
      <c r="D836" s="3"/>
      <c r="E836" s="200"/>
      <c r="F836" s="3"/>
      <c r="G836" s="3"/>
      <c r="H836" s="3"/>
      <c r="I836" s="3"/>
      <c r="J836" s="3"/>
      <c r="K836" s="3"/>
      <c r="L836" s="3"/>
      <c r="M836" s="3"/>
      <c r="N836" s="3"/>
      <c r="O836" s="3"/>
      <c r="P836" s="3"/>
      <c r="Q836" s="3"/>
      <c r="R836" s="3"/>
      <c r="S836" s="3"/>
      <c r="T836" s="3"/>
      <c r="U836" s="3"/>
      <c r="V836" s="3"/>
      <c r="W836" s="3"/>
      <c r="X836" s="3"/>
      <c r="Y836" s="3"/>
      <c r="Z836" s="3"/>
    </row>
    <row r="837" spans="1:26" ht="12.75" customHeight="1" x14ac:dyDescent="0.25">
      <c r="A837" s="3"/>
      <c r="B837" s="3"/>
      <c r="C837" s="3"/>
      <c r="D837" s="3"/>
      <c r="E837" s="200"/>
      <c r="F837" s="3"/>
      <c r="G837" s="3"/>
      <c r="H837" s="3"/>
      <c r="I837" s="3"/>
      <c r="J837" s="3"/>
      <c r="K837" s="3"/>
      <c r="L837" s="3"/>
      <c r="M837" s="3"/>
      <c r="N837" s="3"/>
      <c r="O837" s="3"/>
      <c r="P837" s="3"/>
      <c r="Q837" s="3"/>
      <c r="R837" s="3"/>
      <c r="S837" s="3"/>
      <c r="T837" s="3"/>
      <c r="U837" s="3"/>
      <c r="V837" s="3"/>
      <c r="W837" s="3"/>
      <c r="X837" s="3"/>
      <c r="Y837" s="3"/>
      <c r="Z837" s="3"/>
    </row>
    <row r="838" spans="1:26" ht="12.75" customHeight="1" x14ac:dyDescent="0.25">
      <c r="A838" s="3"/>
      <c r="B838" s="3"/>
      <c r="C838" s="3"/>
      <c r="D838" s="3"/>
      <c r="E838" s="200"/>
      <c r="F838" s="3"/>
      <c r="G838" s="3"/>
      <c r="H838" s="3"/>
      <c r="I838" s="3"/>
      <c r="J838" s="3"/>
      <c r="K838" s="3"/>
      <c r="L838" s="3"/>
      <c r="M838" s="3"/>
      <c r="N838" s="3"/>
      <c r="O838" s="3"/>
      <c r="P838" s="3"/>
      <c r="Q838" s="3"/>
      <c r="R838" s="3"/>
      <c r="S838" s="3"/>
      <c r="T838" s="3"/>
      <c r="U838" s="3"/>
      <c r="V838" s="3"/>
      <c r="W838" s="3"/>
      <c r="X838" s="3"/>
      <c r="Y838" s="3"/>
      <c r="Z838" s="3"/>
    </row>
    <row r="839" spans="1:26" ht="12.75" customHeight="1" x14ac:dyDescent="0.25">
      <c r="A839" s="3"/>
      <c r="B839" s="3"/>
      <c r="C839" s="3"/>
      <c r="D839" s="3"/>
      <c r="E839" s="200"/>
      <c r="F839" s="3"/>
      <c r="G839" s="3"/>
      <c r="H839" s="3"/>
      <c r="I839" s="3"/>
      <c r="J839" s="3"/>
      <c r="K839" s="3"/>
      <c r="L839" s="3"/>
      <c r="M839" s="3"/>
      <c r="N839" s="3"/>
      <c r="O839" s="3"/>
      <c r="P839" s="3"/>
      <c r="Q839" s="3"/>
      <c r="R839" s="3"/>
      <c r="S839" s="3"/>
      <c r="T839" s="3"/>
      <c r="U839" s="3"/>
      <c r="V839" s="3"/>
      <c r="W839" s="3"/>
      <c r="X839" s="3"/>
      <c r="Y839" s="3"/>
      <c r="Z839" s="3"/>
    </row>
    <row r="840" spans="1:26" ht="12.75" customHeight="1" x14ac:dyDescent="0.25">
      <c r="A840" s="3"/>
      <c r="B840" s="3"/>
      <c r="C840" s="3"/>
      <c r="D840" s="3"/>
      <c r="E840" s="200"/>
      <c r="F840" s="3"/>
      <c r="G840" s="3"/>
      <c r="H840" s="3"/>
      <c r="I840" s="3"/>
      <c r="J840" s="3"/>
      <c r="K840" s="3"/>
      <c r="L840" s="3"/>
      <c r="M840" s="3"/>
      <c r="N840" s="3"/>
      <c r="O840" s="3"/>
      <c r="P840" s="3"/>
      <c r="Q840" s="3"/>
      <c r="R840" s="3"/>
      <c r="S840" s="3"/>
      <c r="T840" s="3"/>
      <c r="U840" s="3"/>
      <c r="V840" s="3"/>
      <c r="W840" s="3"/>
      <c r="X840" s="3"/>
      <c r="Y840" s="3"/>
      <c r="Z840" s="3"/>
    </row>
    <row r="841" spans="1:26" ht="12.75" customHeight="1" x14ac:dyDescent="0.25">
      <c r="A841" s="3"/>
      <c r="B841" s="3"/>
      <c r="C841" s="3"/>
      <c r="D841" s="3"/>
      <c r="E841" s="200"/>
      <c r="F841" s="3"/>
      <c r="G841" s="3"/>
      <c r="H841" s="3"/>
      <c r="I841" s="3"/>
      <c r="J841" s="3"/>
      <c r="K841" s="3"/>
      <c r="L841" s="3"/>
      <c r="M841" s="3"/>
      <c r="N841" s="3"/>
      <c r="O841" s="3"/>
      <c r="P841" s="3"/>
      <c r="Q841" s="3"/>
      <c r="R841" s="3"/>
      <c r="S841" s="3"/>
      <c r="T841" s="3"/>
      <c r="U841" s="3"/>
      <c r="V841" s="3"/>
      <c r="W841" s="3"/>
      <c r="X841" s="3"/>
      <c r="Y841" s="3"/>
      <c r="Z841" s="3"/>
    </row>
    <row r="842" spans="1:26" ht="12.75" customHeight="1" x14ac:dyDescent="0.25">
      <c r="A842" s="3"/>
      <c r="B842" s="3"/>
      <c r="C842" s="3"/>
      <c r="D842" s="3"/>
      <c r="E842" s="200"/>
      <c r="F842" s="3"/>
      <c r="G842" s="3"/>
      <c r="H842" s="3"/>
      <c r="I842" s="3"/>
      <c r="J842" s="3"/>
      <c r="K842" s="3"/>
      <c r="L842" s="3"/>
      <c r="M842" s="3"/>
      <c r="N842" s="3"/>
      <c r="O842" s="3"/>
      <c r="P842" s="3"/>
      <c r="Q842" s="3"/>
      <c r="R842" s="3"/>
      <c r="S842" s="3"/>
      <c r="T842" s="3"/>
      <c r="U842" s="3"/>
      <c r="V842" s="3"/>
      <c r="W842" s="3"/>
      <c r="X842" s="3"/>
      <c r="Y842" s="3"/>
      <c r="Z842" s="3"/>
    </row>
    <row r="843" spans="1:26" ht="12.75" customHeight="1" x14ac:dyDescent="0.25">
      <c r="A843" s="3"/>
      <c r="B843" s="3"/>
      <c r="C843" s="3"/>
      <c r="D843" s="3"/>
      <c r="E843" s="200"/>
      <c r="F843" s="3"/>
      <c r="G843" s="3"/>
      <c r="H843" s="3"/>
      <c r="I843" s="3"/>
      <c r="J843" s="3"/>
      <c r="K843" s="3"/>
      <c r="L843" s="3"/>
      <c r="M843" s="3"/>
      <c r="N843" s="3"/>
      <c r="O843" s="3"/>
      <c r="P843" s="3"/>
      <c r="Q843" s="3"/>
      <c r="R843" s="3"/>
      <c r="S843" s="3"/>
      <c r="T843" s="3"/>
      <c r="U843" s="3"/>
      <c r="V843" s="3"/>
      <c r="W843" s="3"/>
      <c r="X843" s="3"/>
      <c r="Y843" s="3"/>
      <c r="Z843" s="3"/>
    </row>
    <row r="844" spans="1:26" ht="12.75" customHeight="1" x14ac:dyDescent="0.25">
      <c r="A844" s="3"/>
      <c r="B844" s="3"/>
      <c r="C844" s="3"/>
      <c r="D844" s="3"/>
      <c r="E844" s="200"/>
      <c r="F844" s="3"/>
      <c r="G844" s="3"/>
      <c r="H844" s="3"/>
      <c r="I844" s="3"/>
      <c r="J844" s="3"/>
      <c r="K844" s="3"/>
      <c r="L844" s="3"/>
      <c r="M844" s="3"/>
      <c r="N844" s="3"/>
      <c r="O844" s="3"/>
      <c r="P844" s="3"/>
      <c r="Q844" s="3"/>
      <c r="R844" s="3"/>
      <c r="S844" s="3"/>
      <c r="T844" s="3"/>
      <c r="U844" s="3"/>
      <c r="V844" s="3"/>
      <c r="W844" s="3"/>
      <c r="X844" s="3"/>
      <c r="Y844" s="3"/>
      <c r="Z844" s="3"/>
    </row>
    <row r="845" spans="1:26" ht="12.75" customHeight="1" x14ac:dyDescent="0.25">
      <c r="A845" s="3"/>
      <c r="B845" s="3"/>
      <c r="C845" s="3"/>
      <c r="D845" s="3"/>
      <c r="E845" s="200"/>
      <c r="F845" s="3"/>
      <c r="G845" s="3"/>
      <c r="H845" s="3"/>
      <c r="I845" s="3"/>
      <c r="J845" s="3"/>
      <c r="K845" s="3"/>
      <c r="L845" s="3"/>
      <c r="M845" s="3"/>
      <c r="N845" s="3"/>
      <c r="O845" s="3"/>
      <c r="P845" s="3"/>
      <c r="Q845" s="3"/>
      <c r="R845" s="3"/>
      <c r="S845" s="3"/>
      <c r="T845" s="3"/>
      <c r="U845" s="3"/>
      <c r="V845" s="3"/>
      <c r="W845" s="3"/>
      <c r="X845" s="3"/>
      <c r="Y845" s="3"/>
      <c r="Z845" s="3"/>
    </row>
    <row r="846" spans="1:26" ht="12.75" customHeight="1" x14ac:dyDescent="0.25">
      <c r="A846" s="3"/>
      <c r="B846" s="3"/>
      <c r="C846" s="3"/>
      <c r="D846" s="3"/>
      <c r="E846" s="200"/>
      <c r="F846" s="3"/>
      <c r="G846" s="3"/>
      <c r="H846" s="3"/>
      <c r="I846" s="3"/>
      <c r="J846" s="3"/>
      <c r="K846" s="3"/>
      <c r="L846" s="3"/>
      <c r="M846" s="3"/>
      <c r="N846" s="3"/>
      <c r="O846" s="3"/>
      <c r="P846" s="3"/>
      <c r="Q846" s="3"/>
      <c r="R846" s="3"/>
      <c r="S846" s="3"/>
      <c r="T846" s="3"/>
      <c r="U846" s="3"/>
      <c r="V846" s="3"/>
      <c r="W846" s="3"/>
      <c r="X846" s="3"/>
      <c r="Y846" s="3"/>
      <c r="Z846" s="3"/>
    </row>
    <row r="847" spans="1:26" ht="12.75" customHeight="1" x14ac:dyDescent="0.25">
      <c r="A847" s="3"/>
      <c r="B847" s="3"/>
      <c r="C847" s="3"/>
      <c r="D847" s="3"/>
      <c r="E847" s="200"/>
      <c r="F847" s="3"/>
      <c r="G847" s="3"/>
      <c r="H847" s="3"/>
      <c r="I847" s="3"/>
      <c r="J847" s="3"/>
      <c r="K847" s="3"/>
      <c r="L847" s="3"/>
      <c r="M847" s="3"/>
      <c r="N847" s="3"/>
      <c r="O847" s="3"/>
      <c r="P847" s="3"/>
      <c r="Q847" s="3"/>
      <c r="R847" s="3"/>
      <c r="S847" s="3"/>
      <c r="T847" s="3"/>
      <c r="U847" s="3"/>
      <c r="V847" s="3"/>
      <c r="W847" s="3"/>
      <c r="X847" s="3"/>
      <c r="Y847" s="3"/>
      <c r="Z847" s="3"/>
    </row>
    <row r="848" spans="1:26" ht="12.75" customHeight="1" x14ac:dyDescent="0.25">
      <c r="A848" s="3"/>
      <c r="B848" s="3"/>
      <c r="C848" s="3"/>
      <c r="D848" s="3"/>
      <c r="E848" s="200"/>
      <c r="F848" s="3"/>
      <c r="G848" s="3"/>
      <c r="H848" s="3"/>
      <c r="I848" s="3"/>
      <c r="J848" s="3"/>
      <c r="K848" s="3"/>
      <c r="L848" s="3"/>
      <c r="M848" s="3"/>
      <c r="N848" s="3"/>
      <c r="O848" s="3"/>
      <c r="P848" s="3"/>
      <c r="Q848" s="3"/>
      <c r="R848" s="3"/>
      <c r="S848" s="3"/>
      <c r="T848" s="3"/>
      <c r="U848" s="3"/>
      <c r="V848" s="3"/>
      <c r="W848" s="3"/>
      <c r="X848" s="3"/>
      <c r="Y848" s="3"/>
      <c r="Z848" s="3"/>
    </row>
    <row r="849" spans="1:26" ht="12.75" customHeight="1" x14ac:dyDescent="0.25">
      <c r="A849" s="3"/>
      <c r="B849" s="3"/>
      <c r="C849" s="3"/>
      <c r="D849" s="3"/>
      <c r="E849" s="200"/>
      <c r="F849" s="3"/>
      <c r="G849" s="3"/>
      <c r="H849" s="3"/>
      <c r="I849" s="3"/>
      <c r="J849" s="3"/>
      <c r="K849" s="3"/>
      <c r="L849" s="3"/>
      <c r="M849" s="3"/>
      <c r="N849" s="3"/>
      <c r="O849" s="3"/>
      <c r="P849" s="3"/>
      <c r="Q849" s="3"/>
      <c r="R849" s="3"/>
      <c r="S849" s="3"/>
      <c r="T849" s="3"/>
      <c r="U849" s="3"/>
      <c r="V849" s="3"/>
      <c r="W849" s="3"/>
      <c r="X849" s="3"/>
      <c r="Y849" s="3"/>
      <c r="Z849" s="3"/>
    </row>
    <row r="850" spans="1:26" ht="12.75" customHeight="1" x14ac:dyDescent="0.25">
      <c r="A850" s="3"/>
      <c r="B850" s="3"/>
      <c r="C850" s="3"/>
      <c r="D850" s="3"/>
      <c r="E850" s="200"/>
      <c r="F850" s="3"/>
      <c r="G850" s="3"/>
      <c r="H850" s="3"/>
      <c r="I850" s="3"/>
      <c r="J850" s="3"/>
      <c r="K850" s="3"/>
      <c r="L850" s="3"/>
      <c r="M850" s="3"/>
      <c r="N850" s="3"/>
      <c r="O850" s="3"/>
      <c r="P850" s="3"/>
      <c r="Q850" s="3"/>
      <c r="R850" s="3"/>
      <c r="S850" s="3"/>
      <c r="T850" s="3"/>
      <c r="U850" s="3"/>
      <c r="V850" s="3"/>
      <c r="W850" s="3"/>
      <c r="X850" s="3"/>
      <c r="Y850" s="3"/>
      <c r="Z850" s="3"/>
    </row>
    <row r="851" spans="1:26" ht="12.75" customHeight="1" x14ac:dyDescent="0.25">
      <c r="A851" s="3"/>
      <c r="B851" s="3"/>
      <c r="C851" s="3"/>
      <c r="D851" s="3"/>
      <c r="E851" s="200"/>
      <c r="F851" s="3"/>
      <c r="G851" s="3"/>
      <c r="H851" s="3"/>
      <c r="I851" s="3"/>
      <c r="J851" s="3"/>
      <c r="K851" s="3"/>
      <c r="L851" s="3"/>
      <c r="M851" s="3"/>
      <c r="N851" s="3"/>
      <c r="O851" s="3"/>
      <c r="P851" s="3"/>
      <c r="Q851" s="3"/>
      <c r="R851" s="3"/>
      <c r="S851" s="3"/>
      <c r="T851" s="3"/>
      <c r="U851" s="3"/>
      <c r="V851" s="3"/>
      <c r="W851" s="3"/>
      <c r="X851" s="3"/>
      <c r="Y851" s="3"/>
      <c r="Z851" s="3"/>
    </row>
    <row r="852" spans="1:26" ht="12.75" customHeight="1" x14ac:dyDescent="0.25">
      <c r="A852" s="3"/>
      <c r="B852" s="3"/>
      <c r="C852" s="3"/>
      <c r="D852" s="3"/>
      <c r="E852" s="200"/>
      <c r="F852" s="3"/>
      <c r="G852" s="3"/>
      <c r="H852" s="3"/>
      <c r="I852" s="3"/>
      <c r="J852" s="3"/>
      <c r="K852" s="3"/>
      <c r="L852" s="3"/>
      <c r="M852" s="3"/>
      <c r="N852" s="3"/>
      <c r="O852" s="3"/>
      <c r="P852" s="3"/>
      <c r="Q852" s="3"/>
      <c r="R852" s="3"/>
      <c r="S852" s="3"/>
      <c r="T852" s="3"/>
      <c r="U852" s="3"/>
      <c r="V852" s="3"/>
      <c r="W852" s="3"/>
      <c r="X852" s="3"/>
      <c r="Y852" s="3"/>
      <c r="Z852" s="3"/>
    </row>
    <row r="853" spans="1:26" ht="12.75" customHeight="1" x14ac:dyDescent="0.25">
      <c r="A853" s="3"/>
      <c r="B853" s="3"/>
      <c r="C853" s="3"/>
      <c r="D853" s="3"/>
      <c r="E853" s="200"/>
      <c r="F853" s="3"/>
      <c r="G853" s="3"/>
      <c r="H853" s="3"/>
      <c r="I853" s="3"/>
      <c r="J853" s="3"/>
      <c r="K853" s="3"/>
      <c r="L853" s="3"/>
      <c r="M853" s="3"/>
      <c r="N853" s="3"/>
      <c r="O853" s="3"/>
      <c r="P853" s="3"/>
      <c r="Q853" s="3"/>
      <c r="R853" s="3"/>
      <c r="S853" s="3"/>
      <c r="T853" s="3"/>
      <c r="U853" s="3"/>
      <c r="V853" s="3"/>
      <c r="W853" s="3"/>
      <c r="X853" s="3"/>
      <c r="Y853" s="3"/>
      <c r="Z853" s="3"/>
    </row>
    <row r="854" spans="1:26" ht="12.75" customHeight="1" x14ac:dyDescent="0.25">
      <c r="A854" s="3"/>
      <c r="B854" s="3"/>
      <c r="C854" s="3"/>
      <c r="D854" s="3"/>
      <c r="E854" s="200"/>
      <c r="F854" s="3"/>
      <c r="G854" s="3"/>
      <c r="H854" s="3"/>
      <c r="I854" s="3"/>
      <c r="J854" s="3"/>
      <c r="K854" s="3"/>
      <c r="L854" s="3"/>
      <c r="M854" s="3"/>
      <c r="N854" s="3"/>
      <c r="O854" s="3"/>
      <c r="P854" s="3"/>
      <c r="Q854" s="3"/>
      <c r="R854" s="3"/>
      <c r="S854" s="3"/>
      <c r="T854" s="3"/>
      <c r="U854" s="3"/>
      <c r="V854" s="3"/>
      <c r="W854" s="3"/>
      <c r="X854" s="3"/>
      <c r="Y854" s="3"/>
      <c r="Z854" s="3"/>
    </row>
    <row r="855" spans="1:26" ht="12.75" customHeight="1" x14ac:dyDescent="0.25">
      <c r="A855" s="3"/>
      <c r="B855" s="3"/>
      <c r="C855" s="3"/>
      <c r="D855" s="3"/>
      <c r="E855" s="200"/>
      <c r="F855" s="3"/>
      <c r="G855" s="3"/>
      <c r="H855" s="3"/>
      <c r="I855" s="3"/>
      <c r="J855" s="3"/>
      <c r="K855" s="3"/>
      <c r="L855" s="3"/>
      <c r="M855" s="3"/>
      <c r="N855" s="3"/>
      <c r="O855" s="3"/>
      <c r="P855" s="3"/>
      <c r="Q855" s="3"/>
      <c r="R855" s="3"/>
      <c r="S855" s="3"/>
      <c r="T855" s="3"/>
      <c r="U855" s="3"/>
      <c r="V855" s="3"/>
      <c r="W855" s="3"/>
      <c r="X855" s="3"/>
      <c r="Y855" s="3"/>
      <c r="Z855" s="3"/>
    </row>
    <row r="856" spans="1:26" ht="12.75" customHeight="1" x14ac:dyDescent="0.25">
      <c r="A856" s="3"/>
      <c r="B856" s="3"/>
      <c r="C856" s="3"/>
      <c r="D856" s="3"/>
      <c r="E856" s="200"/>
      <c r="F856" s="3"/>
      <c r="G856" s="3"/>
      <c r="H856" s="3"/>
      <c r="I856" s="3"/>
      <c r="J856" s="3"/>
      <c r="K856" s="3"/>
      <c r="L856" s="3"/>
      <c r="M856" s="3"/>
      <c r="N856" s="3"/>
      <c r="O856" s="3"/>
      <c r="P856" s="3"/>
      <c r="Q856" s="3"/>
      <c r="R856" s="3"/>
      <c r="S856" s="3"/>
      <c r="T856" s="3"/>
      <c r="U856" s="3"/>
      <c r="V856" s="3"/>
      <c r="W856" s="3"/>
      <c r="X856" s="3"/>
      <c r="Y856" s="3"/>
      <c r="Z856" s="3"/>
    </row>
    <row r="857" spans="1:26" ht="12.75" customHeight="1" x14ac:dyDescent="0.25">
      <c r="A857" s="3"/>
      <c r="B857" s="3"/>
      <c r="C857" s="3"/>
      <c r="D857" s="3"/>
      <c r="E857" s="200"/>
      <c r="F857" s="3"/>
      <c r="G857" s="3"/>
      <c r="H857" s="3"/>
      <c r="I857" s="3"/>
      <c r="J857" s="3"/>
      <c r="K857" s="3"/>
      <c r="L857" s="3"/>
      <c r="M857" s="3"/>
      <c r="N857" s="3"/>
      <c r="O857" s="3"/>
      <c r="P857" s="3"/>
      <c r="Q857" s="3"/>
      <c r="R857" s="3"/>
      <c r="S857" s="3"/>
      <c r="T857" s="3"/>
      <c r="U857" s="3"/>
      <c r="V857" s="3"/>
      <c r="W857" s="3"/>
      <c r="X857" s="3"/>
      <c r="Y857" s="3"/>
      <c r="Z857" s="3"/>
    </row>
    <row r="858" spans="1:26" ht="12.75" customHeight="1" x14ac:dyDescent="0.25">
      <c r="A858" s="3"/>
      <c r="B858" s="3"/>
      <c r="C858" s="3"/>
      <c r="D858" s="3"/>
      <c r="E858" s="200"/>
      <c r="F858" s="3"/>
      <c r="G858" s="3"/>
      <c r="H858" s="3"/>
      <c r="I858" s="3"/>
      <c r="J858" s="3"/>
      <c r="K858" s="3"/>
      <c r="L858" s="3"/>
      <c r="M858" s="3"/>
      <c r="N858" s="3"/>
      <c r="O858" s="3"/>
      <c r="P858" s="3"/>
      <c r="Q858" s="3"/>
      <c r="R858" s="3"/>
      <c r="S858" s="3"/>
      <c r="T858" s="3"/>
      <c r="U858" s="3"/>
      <c r="V858" s="3"/>
      <c r="W858" s="3"/>
      <c r="X858" s="3"/>
      <c r="Y858" s="3"/>
      <c r="Z858" s="3"/>
    </row>
    <row r="859" spans="1:26" ht="12.75" customHeight="1" x14ac:dyDescent="0.25">
      <c r="A859" s="3"/>
      <c r="B859" s="3"/>
      <c r="C859" s="3"/>
      <c r="D859" s="3"/>
      <c r="E859" s="200"/>
      <c r="F859" s="3"/>
      <c r="G859" s="3"/>
      <c r="H859" s="3"/>
      <c r="I859" s="3"/>
      <c r="J859" s="3"/>
      <c r="K859" s="3"/>
      <c r="L859" s="3"/>
      <c r="M859" s="3"/>
      <c r="N859" s="3"/>
      <c r="O859" s="3"/>
      <c r="P859" s="3"/>
      <c r="Q859" s="3"/>
      <c r="R859" s="3"/>
      <c r="S859" s="3"/>
      <c r="T859" s="3"/>
      <c r="U859" s="3"/>
      <c r="V859" s="3"/>
      <c r="W859" s="3"/>
      <c r="X859" s="3"/>
      <c r="Y859" s="3"/>
      <c r="Z859" s="3"/>
    </row>
    <row r="860" spans="1:26" ht="12.75" customHeight="1" x14ac:dyDescent="0.25">
      <c r="A860" s="3"/>
      <c r="B860" s="3"/>
      <c r="C860" s="3"/>
      <c r="D860" s="3"/>
      <c r="E860" s="200"/>
      <c r="F860" s="3"/>
      <c r="G860" s="3"/>
      <c r="H860" s="3"/>
      <c r="I860" s="3"/>
      <c r="J860" s="3"/>
      <c r="K860" s="3"/>
      <c r="L860" s="3"/>
      <c r="M860" s="3"/>
      <c r="N860" s="3"/>
      <c r="O860" s="3"/>
      <c r="P860" s="3"/>
      <c r="Q860" s="3"/>
      <c r="R860" s="3"/>
      <c r="S860" s="3"/>
      <c r="T860" s="3"/>
      <c r="U860" s="3"/>
      <c r="V860" s="3"/>
      <c r="W860" s="3"/>
      <c r="X860" s="3"/>
      <c r="Y860" s="3"/>
      <c r="Z860" s="3"/>
    </row>
    <row r="861" spans="1:26" ht="12.75" customHeight="1" x14ac:dyDescent="0.25">
      <c r="A861" s="3"/>
      <c r="B861" s="3"/>
      <c r="C861" s="3"/>
      <c r="D861" s="3"/>
      <c r="E861" s="200"/>
      <c r="F861" s="3"/>
      <c r="G861" s="3"/>
      <c r="H861" s="3"/>
      <c r="I861" s="3"/>
      <c r="J861" s="3"/>
      <c r="K861" s="3"/>
      <c r="L861" s="3"/>
      <c r="M861" s="3"/>
      <c r="N861" s="3"/>
      <c r="O861" s="3"/>
      <c r="P861" s="3"/>
      <c r="Q861" s="3"/>
      <c r="R861" s="3"/>
      <c r="S861" s="3"/>
      <c r="T861" s="3"/>
      <c r="U861" s="3"/>
      <c r="V861" s="3"/>
      <c r="W861" s="3"/>
      <c r="X861" s="3"/>
      <c r="Y861" s="3"/>
      <c r="Z861" s="3"/>
    </row>
    <row r="862" spans="1:26" ht="12.75" customHeight="1" x14ac:dyDescent="0.25">
      <c r="A862" s="3"/>
      <c r="B862" s="3"/>
      <c r="C862" s="3"/>
      <c r="D862" s="3"/>
      <c r="E862" s="200"/>
      <c r="F862" s="3"/>
      <c r="G862" s="3"/>
      <c r="H862" s="3"/>
      <c r="I862" s="3"/>
      <c r="J862" s="3"/>
      <c r="K862" s="3"/>
      <c r="L862" s="3"/>
      <c r="M862" s="3"/>
      <c r="N862" s="3"/>
      <c r="O862" s="3"/>
      <c r="P862" s="3"/>
      <c r="Q862" s="3"/>
      <c r="R862" s="3"/>
      <c r="S862" s="3"/>
      <c r="T862" s="3"/>
      <c r="U862" s="3"/>
      <c r="V862" s="3"/>
      <c r="W862" s="3"/>
      <c r="X862" s="3"/>
      <c r="Y862" s="3"/>
      <c r="Z862" s="3"/>
    </row>
    <row r="863" spans="1:26" ht="12.75" customHeight="1" x14ac:dyDescent="0.25">
      <c r="A863" s="3"/>
      <c r="B863" s="3"/>
      <c r="C863" s="3"/>
      <c r="D863" s="3"/>
      <c r="E863" s="200"/>
      <c r="F863" s="3"/>
      <c r="G863" s="3"/>
      <c r="H863" s="3"/>
      <c r="I863" s="3"/>
      <c r="J863" s="3"/>
      <c r="K863" s="3"/>
      <c r="L863" s="3"/>
      <c r="M863" s="3"/>
      <c r="N863" s="3"/>
      <c r="O863" s="3"/>
      <c r="P863" s="3"/>
      <c r="Q863" s="3"/>
      <c r="R863" s="3"/>
      <c r="S863" s="3"/>
      <c r="T863" s="3"/>
      <c r="U863" s="3"/>
      <c r="V863" s="3"/>
      <c r="W863" s="3"/>
      <c r="X863" s="3"/>
      <c r="Y863" s="3"/>
      <c r="Z863" s="3"/>
    </row>
    <row r="864" spans="1:26" ht="12.75" customHeight="1" x14ac:dyDescent="0.25">
      <c r="A864" s="3"/>
      <c r="B864" s="3"/>
      <c r="C864" s="3"/>
      <c r="D864" s="3"/>
      <c r="E864" s="200"/>
      <c r="F864" s="3"/>
      <c r="G864" s="3"/>
      <c r="H864" s="3"/>
      <c r="I864" s="3"/>
      <c r="J864" s="3"/>
      <c r="K864" s="3"/>
      <c r="L864" s="3"/>
      <c r="M864" s="3"/>
      <c r="N864" s="3"/>
      <c r="O864" s="3"/>
      <c r="P864" s="3"/>
      <c r="Q864" s="3"/>
      <c r="R864" s="3"/>
      <c r="S864" s="3"/>
      <c r="T864" s="3"/>
      <c r="U864" s="3"/>
      <c r="V864" s="3"/>
      <c r="W864" s="3"/>
      <c r="X864" s="3"/>
      <c r="Y864" s="3"/>
      <c r="Z864" s="3"/>
    </row>
    <row r="865" spans="1:26" ht="12.75" customHeight="1" x14ac:dyDescent="0.25">
      <c r="A865" s="3"/>
      <c r="B865" s="3"/>
      <c r="C865" s="3"/>
      <c r="D865" s="3"/>
      <c r="E865" s="200"/>
      <c r="F865" s="3"/>
      <c r="G865" s="3"/>
      <c r="H865" s="3"/>
      <c r="I865" s="3"/>
      <c r="J865" s="3"/>
      <c r="K865" s="3"/>
      <c r="L865" s="3"/>
      <c r="M865" s="3"/>
      <c r="N865" s="3"/>
      <c r="O865" s="3"/>
      <c r="P865" s="3"/>
      <c r="Q865" s="3"/>
      <c r="R865" s="3"/>
      <c r="S865" s="3"/>
      <c r="T865" s="3"/>
      <c r="U865" s="3"/>
      <c r="V865" s="3"/>
      <c r="W865" s="3"/>
      <c r="X865" s="3"/>
      <c r="Y865" s="3"/>
      <c r="Z865" s="3"/>
    </row>
    <row r="866" spans="1:26" ht="12.75" customHeight="1" x14ac:dyDescent="0.25">
      <c r="A866" s="3"/>
      <c r="B866" s="3"/>
      <c r="C866" s="3"/>
      <c r="D866" s="3"/>
      <c r="E866" s="200"/>
      <c r="F866" s="3"/>
      <c r="G866" s="3"/>
      <c r="H866" s="3"/>
      <c r="I866" s="3"/>
      <c r="J866" s="3"/>
      <c r="K866" s="3"/>
      <c r="L866" s="3"/>
      <c r="M866" s="3"/>
      <c r="N866" s="3"/>
      <c r="O866" s="3"/>
      <c r="P866" s="3"/>
      <c r="Q866" s="3"/>
      <c r="R866" s="3"/>
      <c r="S866" s="3"/>
      <c r="T866" s="3"/>
      <c r="U866" s="3"/>
      <c r="V866" s="3"/>
      <c r="W866" s="3"/>
      <c r="X866" s="3"/>
      <c r="Y866" s="3"/>
      <c r="Z866" s="3"/>
    </row>
    <row r="867" spans="1:26" ht="12.75" customHeight="1" x14ac:dyDescent="0.25">
      <c r="A867" s="3"/>
      <c r="B867" s="3"/>
      <c r="C867" s="3"/>
      <c r="D867" s="3"/>
      <c r="E867" s="200"/>
      <c r="F867" s="3"/>
      <c r="G867" s="3"/>
      <c r="H867" s="3"/>
      <c r="I867" s="3"/>
      <c r="J867" s="3"/>
      <c r="K867" s="3"/>
      <c r="L867" s="3"/>
      <c r="M867" s="3"/>
      <c r="N867" s="3"/>
      <c r="O867" s="3"/>
      <c r="P867" s="3"/>
      <c r="Q867" s="3"/>
      <c r="R867" s="3"/>
      <c r="S867" s="3"/>
      <c r="T867" s="3"/>
      <c r="U867" s="3"/>
      <c r="V867" s="3"/>
      <c r="W867" s="3"/>
      <c r="X867" s="3"/>
      <c r="Y867" s="3"/>
      <c r="Z867" s="3"/>
    </row>
    <row r="868" spans="1:26" ht="12.75" customHeight="1" x14ac:dyDescent="0.25">
      <c r="A868" s="3"/>
      <c r="B868" s="3"/>
      <c r="C868" s="3"/>
      <c r="D868" s="3"/>
      <c r="E868" s="200"/>
      <c r="F868" s="3"/>
      <c r="G868" s="3"/>
      <c r="H868" s="3"/>
      <c r="I868" s="3"/>
      <c r="J868" s="3"/>
      <c r="K868" s="3"/>
      <c r="L868" s="3"/>
      <c r="M868" s="3"/>
      <c r="N868" s="3"/>
      <c r="O868" s="3"/>
      <c r="P868" s="3"/>
      <c r="Q868" s="3"/>
      <c r="R868" s="3"/>
      <c r="S868" s="3"/>
      <c r="T868" s="3"/>
      <c r="U868" s="3"/>
      <c r="V868" s="3"/>
      <c r="W868" s="3"/>
      <c r="X868" s="3"/>
      <c r="Y868" s="3"/>
      <c r="Z868" s="3"/>
    </row>
    <row r="869" spans="1:26" ht="12.75" customHeight="1" x14ac:dyDescent="0.25">
      <c r="A869" s="3"/>
      <c r="B869" s="3"/>
      <c r="C869" s="3"/>
      <c r="D869" s="3"/>
      <c r="E869" s="200"/>
      <c r="F869" s="3"/>
      <c r="G869" s="3"/>
      <c r="H869" s="3"/>
      <c r="I869" s="3"/>
      <c r="J869" s="3"/>
      <c r="K869" s="3"/>
      <c r="L869" s="3"/>
      <c r="M869" s="3"/>
      <c r="N869" s="3"/>
      <c r="O869" s="3"/>
      <c r="P869" s="3"/>
      <c r="Q869" s="3"/>
      <c r="R869" s="3"/>
      <c r="S869" s="3"/>
      <c r="T869" s="3"/>
      <c r="U869" s="3"/>
      <c r="V869" s="3"/>
      <c r="W869" s="3"/>
      <c r="X869" s="3"/>
      <c r="Y869" s="3"/>
      <c r="Z869" s="3"/>
    </row>
    <row r="870" spans="1:26" ht="12.75" customHeight="1" x14ac:dyDescent="0.25">
      <c r="A870" s="3"/>
      <c r="B870" s="3"/>
      <c r="C870" s="3"/>
      <c r="D870" s="3"/>
      <c r="E870" s="200"/>
      <c r="F870" s="3"/>
      <c r="G870" s="3"/>
      <c r="H870" s="3"/>
      <c r="I870" s="3"/>
      <c r="J870" s="3"/>
      <c r="K870" s="3"/>
      <c r="L870" s="3"/>
      <c r="M870" s="3"/>
      <c r="N870" s="3"/>
      <c r="O870" s="3"/>
      <c r="P870" s="3"/>
      <c r="Q870" s="3"/>
      <c r="R870" s="3"/>
      <c r="S870" s="3"/>
      <c r="T870" s="3"/>
      <c r="U870" s="3"/>
      <c r="V870" s="3"/>
      <c r="W870" s="3"/>
      <c r="X870" s="3"/>
      <c r="Y870" s="3"/>
      <c r="Z870" s="3"/>
    </row>
    <row r="871" spans="1:26" ht="12.75" customHeight="1" x14ac:dyDescent="0.25">
      <c r="A871" s="3"/>
      <c r="B871" s="3"/>
      <c r="C871" s="3"/>
      <c r="D871" s="3"/>
      <c r="E871" s="200"/>
      <c r="F871" s="3"/>
      <c r="G871" s="3"/>
      <c r="H871" s="3"/>
      <c r="I871" s="3"/>
      <c r="J871" s="3"/>
      <c r="K871" s="3"/>
      <c r="L871" s="3"/>
      <c r="M871" s="3"/>
      <c r="N871" s="3"/>
      <c r="O871" s="3"/>
      <c r="P871" s="3"/>
      <c r="Q871" s="3"/>
      <c r="R871" s="3"/>
      <c r="S871" s="3"/>
      <c r="T871" s="3"/>
      <c r="U871" s="3"/>
      <c r="V871" s="3"/>
      <c r="W871" s="3"/>
      <c r="X871" s="3"/>
      <c r="Y871" s="3"/>
      <c r="Z871" s="3"/>
    </row>
    <row r="872" spans="1:26" ht="12.75" customHeight="1" x14ac:dyDescent="0.25">
      <c r="A872" s="3"/>
      <c r="B872" s="3"/>
      <c r="C872" s="3"/>
      <c r="D872" s="3"/>
      <c r="E872" s="200"/>
      <c r="F872" s="3"/>
      <c r="G872" s="3"/>
      <c r="H872" s="3"/>
      <c r="I872" s="3"/>
      <c r="J872" s="3"/>
      <c r="K872" s="3"/>
      <c r="L872" s="3"/>
      <c r="M872" s="3"/>
      <c r="N872" s="3"/>
      <c r="O872" s="3"/>
      <c r="P872" s="3"/>
      <c r="Q872" s="3"/>
      <c r="R872" s="3"/>
      <c r="S872" s="3"/>
      <c r="T872" s="3"/>
      <c r="U872" s="3"/>
      <c r="V872" s="3"/>
      <c r="W872" s="3"/>
      <c r="X872" s="3"/>
      <c r="Y872" s="3"/>
      <c r="Z872" s="3"/>
    </row>
    <row r="873" spans="1:26" ht="12.75" customHeight="1" x14ac:dyDescent="0.25">
      <c r="A873" s="3"/>
      <c r="B873" s="3"/>
      <c r="C873" s="3"/>
      <c r="D873" s="3"/>
      <c r="E873" s="200"/>
      <c r="F873" s="3"/>
      <c r="G873" s="3"/>
      <c r="H873" s="3"/>
      <c r="I873" s="3"/>
      <c r="J873" s="3"/>
      <c r="K873" s="3"/>
      <c r="L873" s="3"/>
      <c r="M873" s="3"/>
      <c r="N873" s="3"/>
      <c r="O873" s="3"/>
      <c r="P873" s="3"/>
      <c r="Q873" s="3"/>
      <c r="R873" s="3"/>
      <c r="S873" s="3"/>
      <c r="T873" s="3"/>
      <c r="U873" s="3"/>
      <c r="V873" s="3"/>
      <c r="W873" s="3"/>
      <c r="X873" s="3"/>
      <c r="Y873" s="3"/>
      <c r="Z873" s="3"/>
    </row>
    <row r="874" spans="1:26" ht="12.75" customHeight="1" x14ac:dyDescent="0.25">
      <c r="A874" s="3"/>
      <c r="B874" s="3"/>
      <c r="C874" s="3"/>
      <c r="D874" s="3"/>
      <c r="E874" s="200"/>
      <c r="F874" s="3"/>
      <c r="G874" s="3"/>
      <c r="H874" s="3"/>
      <c r="I874" s="3"/>
      <c r="J874" s="3"/>
      <c r="K874" s="3"/>
      <c r="L874" s="3"/>
      <c r="M874" s="3"/>
      <c r="N874" s="3"/>
      <c r="O874" s="3"/>
      <c r="P874" s="3"/>
      <c r="Q874" s="3"/>
      <c r="R874" s="3"/>
      <c r="S874" s="3"/>
      <c r="T874" s="3"/>
      <c r="U874" s="3"/>
      <c r="V874" s="3"/>
      <c r="W874" s="3"/>
      <c r="X874" s="3"/>
      <c r="Y874" s="3"/>
      <c r="Z874" s="3"/>
    </row>
    <row r="875" spans="1:26" ht="12.75" customHeight="1" x14ac:dyDescent="0.25">
      <c r="A875" s="3"/>
      <c r="B875" s="3"/>
      <c r="C875" s="3"/>
      <c r="D875" s="3"/>
      <c r="E875" s="200"/>
      <c r="F875" s="3"/>
      <c r="G875" s="3"/>
      <c r="H875" s="3"/>
      <c r="I875" s="3"/>
      <c r="J875" s="3"/>
      <c r="K875" s="3"/>
      <c r="L875" s="3"/>
      <c r="M875" s="3"/>
      <c r="N875" s="3"/>
      <c r="O875" s="3"/>
      <c r="P875" s="3"/>
      <c r="Q875" s="3"/>
      <c r="R875" s="3"/>
      <c r="S875" s="3"/>
      <c r="T875" s="3"/>
      <c r="U875" s="3"/>
      <c r="V875" s="3"/>
      <c r="W875" s="3"/>
      <c r="X875" s="3"/>
      <c r="Y875" s="3"/>
      <c r="Z875" s="3"/>
    </row>
    <row r="876" spans="1:26" ht="12.75" customHeight="1" x14ac:dyDescent="0.25">
      <c r="A876" s="3"/>
      <c r="B876" s="3"/>
      <c r="C876" s="3"/>
      <c r="D876" s="3"/>
      <c r="E876" s="200"/>
      <c r="F876" s="3"/>
      <c r="G876" s="3"/>
      <c r="H876" s="3"/>
      <c r="I876" s="3"/>
      <c r="J876" s="3"/>
      <c r="K876" s="3"/>
      <c r="L876" s="3"/>
      <c r="M876" s="3"/>
      <c r="N876" s="3"/>
      <c r="O876" s="3"/>
      <c r="P876" s="3"/>
      <c r="Q876" s="3"/>
      <c r="R876" s="3"/>
      <c r="S876" s="3"/>
      <c r="T876" s="3"/>
      <c r="U876" s="3"/>
      <c r="V876" s="3"/>
      <c r="W876" s="3"/>
      <c r="X876" s="3"/>
      <c r="Y876" s="3"/>
      <c r="Z876" s="3"/>
    </row>
    <row r="877" spans="1:26" ht="12.75" customHeight="1" x14ac:dyDescent="0.25">
      <c r="A877" s="3"/>
      <c r="B877" s="3"/>
      <c r="C877" s="3"/>
      <c r="D877" s="3"/>
      <c r="E877" s="200"/>
      <c r="F877" s="3"/>
      <c r="G877" s="3"/>
      <c r="H877" s="3"/>
      <c r="I877" s="3"/>
      <c r="J877" s="3"/>
      <c r="K877" s="3"/>
      <c r="L877" s="3"/>
      <c r="M877" s="3"/>
      <c r="N877" s="3"/>
      <c r="O877" s="3"/>
      <c r="P877" s="3"/>
      <c r="Q877" s="3"/>
      <c r="R877" s="3"/>
      <c r="S877" s="3"/>
      <c r="T877" s="3"/>
      <c r="U877" s="3"/>
      <c r="V877" s="3"/>
      <c r="W877" s="3"/>
      <c r="X877" s="3"/>
      <c r="Y877" s="3"/>
      <c r="Z877" s="3"/>
    </row>
    <row r="878" spans="1:26" ht="12.75" customHeight="1" x14ac:dyDescent="0.25">
      <c r="A878" s="3"/>
      <c r="B878" s="3"/>
      <c r="C878" s="3"/>
      <c r="D878" s="3"/>
      <c r="E878" s="200"/>
      <c r="F878" s="3"/>
      <c r="G878" s="3"/>
      <c r="H878" s="3"/>
      <c r="I878" s="3"/>
      <c r="J878" s="3"/>
      <c r="K878" s="3"/>
      <c r="L878" s="3"/>
      <c r="M878" s="3"/>
      <c r="N878" s="3"/>
      <c r="O878" s="3"/>
      <c r="P878" s="3"/>
      <c r="Q878" s="3"/>
      <c r="R878" s="3"/>
      <c r="S878" s="3"/>
      <c r="T878" s="3"/>
      <c r="U878" s="3"/>
      <c r="V878" s="3"/>
      <c r="W878" s="3"/>
      <c r="X878" s="3"/>
      <c r="Y878" s="3"/>
      <c r="Z878" s="3"/>
    </row>
    <row r="879" spans="1:26" ht="12.75" customHeight="1" x14ac:dyDescent="0.25">
      <c r="A879" s="3"/>
      <c r="B879" s="3"/>
      <c r="C879" s="3"/>
      <c r="D879" s="3"/>
      <c r="E879" s="200"/>
      <c r="F879" s="3"/>
      <c r="G879" s="3"/>
      <c r="H879" s="3"/>
      <c r="I879" s="3"/>
      <c r="J879" s="3"/>
      <c r="K879" s="3"/>
      <c r="L879" s="3"/>
      <c r="M879" s="3"/>
      <c r="N879" s="3"/>
      <c r="O879" s="3"/>
      <c r="P879" s="3"/>
      <c r="Q879" s="3"/>
      <c r="R879" s="3"/>
      <c r="S879" s="3"/>
      <c r="T879" s="3"/>
      <c r="U879" s="3"/>
      <c r="V879" s="3"/>
      <c r="W879" s="3"/>
      <c r="X879" s="3"/>
      <c r="Y879" s="3"/>
      <c r="Z879" s="3"/>
    </row>
    <row r="880" spans="1:26" ht="12.75" customHeight="1" x14ac:dyDescent="0.25">
      <c r="A880" s="3"/>
      <c r="B880" s="3"/>
      <c r="C880" s="3"/>
      <c r="D880" s="3"/>
      <c r="E880" s="200"/>
      <c r="F880" s="3"/>
      <c r="G880" s="3"/>
      <c r="H880" s="3"/>
      <c r="I880" s="3"/>
      <c r="J880" s="3"/>
      <c r="K880" s="3"/>
      <c r="L880" s="3"/>
      <c r="M880" s="3"/>
      <c r="N880" s="3"/>
      <c r="O880" s="3"/>
      <c r="P880" s="3"/>
      <c r="Q880" s="3"/>
      <c r="R880" s="3"/>
      <c r="S880" s="3"/>
      <c r="T880" s="3"/>
      <c r="U880" s="3"/>
      <c r="V880" s="3"/>
      <c r="W880" s="3"/>
      <c r="X880" s="3"/>
      <c r="Y880" s="3"/>
      <c r="Z880" s="3"/>
    </row>
    <row r="881" spans="1:26" ht="12.75" customHeight="1" x14ac:dyDescent="0.25">
      <c r="A881" s="3"/>
      <c r="B881" s="3"/>
      <c r="C881" s="3"/>
      <c r="D881" s="3"/>
      <c r="E881" s="200"/>
      <c r="F881" s="3"/>
      <c r="G881" s="3"/>
      <c r="H881" s="3"/>
      <c r="I881" s="3"/>
      <c r="J881" s="3"/>
      <c r="K881" s="3"/>
      <c r="L881" s="3"/>
      <c r="M881" s="3"/>
      <c r="N881" s="3"/>
      <c r="O881" s="3"/>
      <c r="P881" s="3"/>
      <c r="Q881" s="3"/>
      <c r="R881" s="3"/>
      <c r="S881" s="3"/>
      <c r="T881" s="3"/>
      <c r="U881" s="3"/>
      <c r="V881" s="3"/>
      <c r="W881" s="3"/>
      <c r="X881" s="3"/>
      <c r="Y881" s="3"/>
      <c r="Z881" s="3"/>
    </row>
    <row r="882" spans="1:26" ht="12.75" customHeight="1" x14ac:dyDescent="0.25">
      <c r="A882" s="3"/>
      <c r="B882" s="3"/>
      <c r="C882" s="3"/>
      <c r="D882" s="3"/>
      <c r="E882" s="200"/>
      <c r="F882" s="3"/>
      <c r="G882" s="3"/>
      <c r="H882" s="3"/>
      <c r="I882" s="3"/>
      <c r="J882" s="3"/>
      <c r="K882" s="3"/>
      <c r="L882" s="3"/>
      <c r="M882" s="3"/>
      <c r="N882" s="3"/>
      <c r="O882" s="3"/>
      <c r="P882" s="3"/>
      <c r="Q882" s="3"/>
      <c r="R882" s="3"/>
      <c r="S882" s="3"/>
      <c r="T882" s="3"/>
      <c r="U882" s="3"/>
      <c r="V882" s="3"/>
      <c r="W882" s="3"/>
      <c r="X882" s="3"/>
      <c r="Y882" s="3"/>
      <c r="Z882" s="3"/>
    </row>
    <row r="883" spans="1:26" ht="12.75" customHeight="1" x14ac:dyDescent="0.25">
      <c r="A883" s="3"/>
      <c r="B883" s="3"/>
      <c r="C883" s="3"/>
      <c r="D883" s="3"/>
      <c r="E883" s="200"/>
      <c r="F883" s="3"/>
      <c r="G883" s="3"/>
      <c r="H883" s="3"/>
      <c r="I883" s="3"/>
      <c r="J883" s="3"/>
      <c r="K883" s="3"/>
      <c r="L883" s="3"/>
      <c r="M883" s="3"/>
      <c r="N883" s="3"/>
      <c r="O883" s="3"/>
      <c r="P883" s="3"/>
      <c r="Q883" s="3"/>
      <c r="R883" s="3"/>
      <c r="S883" s="3"/>
      <c r="T883" s="3"/>
      <c r="U883" s="3"/>
      <c r="V883" s="3"/>
      <c r="W883" s="3"/>
      <c r="X883" s="3"/>
      <c r="Y883" s="3"/>
      <c r="Z883" s="3"/>
    </row>
    <row r="884" spans="1:26" ht="12.75" customHeight="1" x14ac:dyDescent="0.25">
      <c r="A884" s="3"/>
      <c r="B884" s="3"/>
      <c r="C884" s="3"/>
      <c r="D884" s="3"/>
      <c r="E884" s="200"/>
      <c r="F884" s="3"/>
      <c r="G884" s="3"/>
      <c r="H884" s="3"/>
      <c r="I884" s="3"/>
      <c r="J884" s="3"/>
      <c r="K884" s="3"/>
      <c r="L884" s="3"/>
      <c r="M884" s="3"/>
      <c r="N884" s="3"/>
      <c r="O884" s="3"/>
      <c r="P884" s="3"/>
      <c r="Q884" s="3"/>
      <c r="R884" s="3"/>
      <c r="S884" s="3"/>
      <c r="T884" s="3"/>
      <c r="U884" s="3"/>
      <c r="V884" s="3"/>
      <c r="W884" s="3"/>
      <c r="X884" s="3"/>
      <c r="Y884" s="3"/>
      <c r="Z884" s="3"/>
    </row>
    <row r="885" spans="1:26" ht="12.75" customHeight="1" x14ac:dyDescent="0.25">
      <c r="A885" s="3"/>
      <c r="B885" s="3"/>
      <c r="C885" s="3"/>
      <c r="D885" s="3"/>
      <c r="E885" s="200"/>
      <c r="F885" s="3"/>
      <c r="G885" s="3"/>
      <c r="H885" s="3"/>
      <c r="I885" s="3"/>
      <c r="J885" s="3"/>
      <c r="K885" s="3"/>
      <c r="L885" s="3"/>
      <c r="M885" s="3"/>
      <c r="N885" s="3"/>
      <c r="O885" s="3"/>
      <c r="P885" s="3"/>
      <c r="Q885" s="3"/>
      <c r="R885" s="3"/>
      <c r="S885" s="3"/>
      <c r="T885" s="3"/>
      <c r="U885" s="3"/>
      <c r="V885" s="3"/>
      <c r="W885" s="3"/>
      <c r="X885" s="3"/>
      <c r="Y885" s="3"/>
      <c r="Z885" s="3"/>
    </row>
    <row r="886" spans="1:26" ht="12.75" customHeight="1" x14ac:dyDescent="0.25">
      <c r="A886" s="3"/>
      <c r="B886" s="3"/>
      <c r="C886" s="3"/>
      <c r="D886" s="3"/>
      <c r="E886" s="200"/>
      <c r="F886" s="3"/>
      <c r="G886" s="3"/>
      <c r="H886" s="3"/>
      <c r="I886" s="3"/>
      <c r="J886" s="3"/>
      <c r="K886" s="3"/>
      <c r="L886" s="3"/>
      <c r="M886" s="3"/>
      <c r="N886" s="3"/>
      <c r="O886" s="3"/>
      <c r="P886" s="3"/>
      <c r="Q886" s="3"/>
      <c r="R886" s="3"/>
      <c r="S886" s="3"/>
      <c r="T886" s="3"/>
      <c r="U886" s="3"/>
      <c r="V886" s="3"/>
      <c r="W886" s="3"/>
      <c r="X886" s="3"/>
      <c r="Y886" s="3"/>
      <c r="Z886" s="3"/>
    </row>
    <row r="887" spans="1:26" ht="12.75" customHeight="1" x14ac:dyDescent="0.25">
      <c r="A887" s="3"/>
      <c r="B887" s="3"/>
      <c r="C887" s="3"/>
      <c r="D887" s="3"/>
      <c r="E887" s="200"/>
      <c r="F887" s="3"/>
      <c r="G887" s="3"/>
      <c r="H887" s="3"/>
      <c r="I887" s="3"/>
      <c r="J887" s="3"/>
      <c r="K887" s="3"/>
      <c r="L887" s="3"/>
      <c r="M887" s="3"/>
      <c r="N887" s="3"/>
      <c r="O887" s="3"/>
      <c r="P887" s="3"/>
      <c r="Q887" s="3"/>
      <c r="R887" s="3"/>
      <c r="S887" s="3"/>
      <c r="T887" s="3"/>
      <c r="U887" s="3"/>
      <c r="V887" s="3"/>
      <c r="W887" s="3"/>
      <c r="X887" s="3"/>
      <c r="Y887" s="3"/>
      <c r="Z887" s="3"/>
    </row>
    <row r="888" spans="1:26" ht="12.75" customHeight="1" x14ac:dyDescent="0.25">
      <c r="A888" s="3"/>
      <c r="B888" s="3"/>
      <c r="C888" s="3"/>
      <c r="D888" s="3"/>
      <c r="E888" s="200"/>
      <c r="F888" s="3"/>
      <c r="G888" s="3"/>
      <c r="H888" s="3"/>
      <c r="I888" s="3"/>
      <c r="J888" s="3"/>
      <c r="K888" s="3"/>
      <c r="L888" s="3"/>
      <c r="M888" s="3"/>
      <c r="N888" s="3"/>
      <c r="O888" s="3"/>
      <c r="P888" s="3"/>
      <c r="Q888" s="3"/>
      <c r="R888" s="3"/>
      <c r="S888" s="3"/>
      <c r="T888" s="3"/>
      <c r="U888" s="3"/>
      <c r="V888" s="3"/>
      <c r="W888" s="3"/>
      <c r="X888" s="3"/>
      <c r="Y888" s="3"/>
      <c r="Z888" s="3"/>
    </row>
    <row r="889" spans="1:26" ht="12.75" customHeight="1" x14ac:dyDescent="0.25">
      <c r="A889" s="3"/>
      <c r="B889" s="3"/>
      <c r="C889" s="3"/>
      <c r="D889" s="3"/>
      <c r="E889" s="200"/>
      <c r="F889" s="3"/>
      <c r="G889" s="3"/>
      <c r="H889" s="3"/>
      <c r="I889" s="3"/>
      <c r="J889" s="3"/>
      <c r="K889" s="3"/>
      <c r="L889" s="3"/>
      <c r="M889" s="3"/>
      <c r="N889" s="3"/>
      <c r="O889" s="3"/>
      <c r="P889" s="3"/>
      <c r="Q889" s="3"/>
      <c r="R889" s="3"/>
      <c r="S889" s="3"/>
      <c r="T889" s="3"/>
      <c r="U889" s="3"/>
      <c r="V889" s="3"/>
      <c r="W889" s="3"/>
      <c r="X889" s="3"/>
      <c r="Y889" s="3"/>
      <c r="Z889" s="3"/>
    </row>
    <row r="890" spans="1:26" ht="12.75" customHeight="1" x14ac:dyDescent="0.25">
      <c r="A890" s="3"/>
      <c r="B890" s="3"/>
      <c r="C890" s="3"/>
      <c r="D890" s="3"/>
      <c r="E890" s="200"/>
      <c r="F890" s="3"/>
      <c r="G890" s="3"/>
      <c r="H890" s="3"/>
      <c r="I890" s="3"/>
      <c r="J890" s="3"/>
      <c r="K890" s="3"/>
      <c r="L890" s="3"/>
      <c r="M890" s="3"/>
      <c r="N890" s="3"/>
      <c r="O890" s="3"/>
      <c r="P890" s="3"/>
      <c r="Q890" s="3"/>
      <c r="R890" s="3"/>
      <c r="S890" s="3"/>
      <c r="T890" s="3"/>
      <c r="U890" s="3"/>
      <c r="V890" s="3"/>
      <c r="W890" s="3"/>
      <c r="X890" s="3"/>
      <c r="Y890" s="3"/>
      <c r="Z890" s="3"/>
    </row>
    <row r="891" spans="1:26" ht="12.75" customHeight="1" x14ac:dyDescent="0.25">
      <c r="A891" s="3"/>
      <c r="B891" s="3"/>
      <c r="C891" s="3"/>
      <c r="D891" s="3"/>
      <c r="E891" s="200"/>
      <c r="F891" s="3"/>
      <c r="G891" s="3"/>
      <c r="H891" s="3"/>
      <c r="I891" s="3"/>
      <c r="J891" s="3"/>
      <c r="K891" s="3"/>
      <c r="L891" s="3"/>
      <c r="M891" s="3"/>
      <c r="N891" s="3"/>
      <c r="O891" s="3"/>
      <c r="P891" s="3"/>
      <c r="Q891" s="3"/>
      <c r="R891" s="3"/>
      <c r="S891" s="3"/>
      <c r="T891" s="3"/>
      <c r="U891" s="3"/>
      <c r="V891" s="3"/>
      <c r="W891" s="3"/>
      <c r="X891" s="3"/>
      <c r="Y891" s="3"/>
      <c r="Z891" s="3"/>
    </row>
    <row r="892" spans="1:26" ht="12.75" customHeight="1" x14ac:dyDescent="0.25">
      <c r="A892" s="3"/>
      <c r="B892" s="3"/>
      <c r="C892" s="3"/>
      <c r="D892" s="3"/>
      <c r="E892" s="200"/>
      <c r="F892" s="3"/>
      <c r="G892" s="3"/>
      <c r="H892" s="3"/>
      <c r="I892" s="3"/>
      <c r="J892" s="3"/>
      <c r="K892" s="3"/>
      <c r="L892" s="3"/>
      <c r="M892" s="3"/>
      <c r="N892" s="3"/>
      <c r="O892" s="3"/>
      <c r="P892" s="3"/>
      <c r="Q892" s="3"/>
      <c r="R892" s="3"/>
      <c r="S892" s="3"/>
      <c r="T892" s="3"/>
      <c r="U892" s="3"/>
      <c r="V892" s="3"/>
      <c r="W892" s="3"/>
      <c r="X892" s="3"/>
      <c r="Y892" s="3"/>
      <c r="Z892" s="3"/>
    </row>
    <row r="893" spans="1:26" ht="12.75" customHeight="1" x14ac:dyDescent="0.25">
      <c r="A893" s="3"/>
      <c r="B893" s="3"/>
      <c r="C893" s="3"/>
      <c r="D893" s="3"/>
      <c r="E893" s="200"/>
      <c r="F893" s="3"/>
      <c r="G893" s="3"/>
      <c r="H893" s="3"/>
      <c r="I893" s="3"/>
      <c r="J893" s="3"/>
      <c r="K893" s="3"/>
      <c r="L893" s="3"/>
      <c r="M893" s="3"/>
      <c r="N893" s="3"/>
      <c r="O893" s="3"/>
      <c r="P893" s="3"/>
      <c r="Q893" s="3"/>
      <c r="R893" s="3"/>
      <c r="S893" s="3"/>
      <c r="T893" s="3"/>
      <c r="U893" s="3"/>
      <c r="V893" s="3"/>
      <c r="W893" s="3"/>
      <c r="X893" s="3"/>
      <c r="Y893" s="3"/>
      <c r="Z893" s="3"/>
    </row>
    <row r="894" spans="1:26" ht="12.75" customHeight="1" x14ac:dyDescent="0.25">
      <c r="A894" s="3"/>
      <c r="B894" s="3"/>
      <c r="C894" s="3"/>
      <c r="D894" s="3"/>
      <c r="E894" s="200"/>
      <c r="F894" s="3"/>
      <c r="G894" s="3"/>
      <c r="H894" s="3"/>
      <c r="I894" s="3"/>
      <c r="J894" s="3"/>
      <c r="K894" s="3"/>
      <c r="L894" s="3"/>
      <c r="M894" s="3"/>
      <c r="N894" s="3"/>
      <c r="O894" s="3"/>
      <c r="P894" s="3"/>
      <c r="Q894" s="3"/>
      <c r="R894" s="3"/>
      <c r="S894" s="3"/>
      <c r="T894" s="3"/>
      <c r="U894" s="3"/>
      <c r="V894" s="3"/>
      <c r="W894" s="3"/>
      <c r="X894" s="3"/>
      <c r="Y894" s="3"/>
      <c r="Z894" s="3"/>
    </row>
    <row r="895" spans="1:26" ht="12.75" customHeight="1" x14ac:dyDescent="0.25">
      <c r="A895" s="3"/>
      <c r="B895" s="3"/>
      <c r="C895" s="3"/>
      <c r="D895" s="3"/>
      <c r="E895" s="200"/>
      <c r="F895" s="3"/>
      <c r="G895" s="3"/>
      <c r="H895" s="3"/>
      <c r="I895" s="3"/>
      <c r="J895" s="3"/>
      <c r="K895" s="3"/>
      <c r="L895" s="3"/>
      <c r="M895" s="3"/>
      <c r="N895" s="3"/>
      <c r="O895" s="3"/>
      <c r="P895" s="3"/>
      <c r="Q895" s="3"/>
      <c r="R895" s="3"/>
      <c r="S895" s="3"/>
      <c r="T895" s="3"/>
      <c r="U895" s="3"/>
      <c r="V895" s="3"/>
      <c r="W895" s="3"/>
      <c r="X895" s="3"/>
      <c r="Y895" s="3"/>
      <c r="Z895" s="3"/>
    </row>
    <row r="896" spans="1:26" ht="12.75" customHeight="1" x14ac:dyDescent="0.25">
      <c r="A896" s="3"/>
      <c r="B896" s="3"/>
      <c r="C896" s="3"/>
      <c r="D896" s="3"/>
      <c r="E896" s="200"/>
      <c r="F896" s="3"/>
      <c r="G896" s="3"/>
      <c r="H896" s="3"/>
      <c r="I896" s="3"/>
      <c r="J896" s="3"/>
      <c r="K896" s="3"/>
      <c r="L896" s="3"/>
      <c r="M896" s="3"/>
      <c r="N896" s="3"/>
      <c r="O896" s="3"/>
      <c r="P896" s="3"/>
      <c r="Q896" s="3"/>
      <c r="R896" s="3"/>
      <c r="S896" s="3"/>
      <c r="T896" s="3"/>
      <c r="U896" s="3"/>
      <c r="V896" s="3"/>
      <c r="W896" s="3"/>
      <c r="X896" s="3"/>
      <c r="Y896" s="3"/>
      <c r="Z896" s="3"/>
    </row>
    <row r="897" spans="1:26" ht="12.75" customHeight="1" x14ac:dyDescent="0.25">
      <c r="A897" s="3"/>
      <c r="B897" s="3"/>
      <c r="C897" s="3"/>
      <c r="D897" s="3"/>
      <c r="E897" s="200"/>
      <c r="F897" s="3"/>
      <c r="G897" s="3"/>
      <c r="H897" s="3"/>
      <c r="I897" s="3"/>
      <c r="J897" s="3"/>
      <c r="K897" s="3"/>
      <c r="L897" s="3"/>
      <c r="M897" s="3"/>
      <c r="N897" s="3"/>
      <c r="O897" s="3"/>
      <c r="P897" s="3"/>
      <c r="Q897" s="3"/>
      <c r="R897" s="3"/>
      <c r="S897" s="3"/>
      <c r="T897" s="3"/>
      <c r="U897" s="3"/>
      <c r="V897" s="3"/>
      <c r="W897" s="3"/>
      <c r="X897" s="3"/>
      <c r="Y897" s="3"/>
      <c r="Z897" s="3"/>
    </row>
    <row r="898" spans="1:26" ht="12.75" customHeight="1" x14ac:dyDescent="0.25">
      <c r="A898" s="3"/>
      <c r="B898" s="3"/>
      <c r="C898" s="3"/>
      <c r="D898" s="3"/>
      <c r="E898" s="200"/>
      <c r="F898" s="3"/>
      <c r="G898" s="3"/>
      <c r="H898" s="3"/>
      <c r="I898" s="3"/>
      <c r="J898" s="3"/>
      <c r="K898" s="3"/>
      <c r="L898" s="3"/>
      <c r="M898" s="3"/>
      <c r="N898" s="3"/>
      <c r="O898" s="3"/>
      <c r="P898" s="3"/>
      <c r="Q898" s="3"/>
      <c r="R898" s="3"/>
      <c r="S898" s="3"/>
      <c r="T898" s="3"/>
      <c r="U898" s="3"/>
      <c r="V898" s="3"/>
      <c r="W898" s="3"/>
      <c r="X898" s="3"/>
      <c r="Y898" s="3"/>
      <c r="Z898" s="3"/>
    </row>
    <row r="899" spans="1:26" ht="12.75" customHeight="1" x14ac:dyDescent="0.25">
      <c r="A899" s="3"/>
      <c r="B899" s="3"/>
      <c r="C899" s="3"/>
      <c r="D899" s="3"/>
      <c r="E899" s="200"/>
      <c r="F899" s="3"/>
      <c r="G899" s="3"/>
      <c r="H899" s="3"/>
      <c r="I899" s="3"/>
      <c r="J899" s="3"/>
      <c r="K899" s="3"/>
      <c r="L899" s="3"/>
      <c r="M899" s="3"/>
      <c r="N899" s="3"/>
      <c r="O899" s="3"/>
      <c r="P899" s="3"/>
      <c r="Q899" s="3"/>
      <c r="R899" s="3"/>
      <c r="S899" s="3"/>
      <c r="T899" s="3"/>
      <c r="U899" s="3"/>
      <c r="V899" s="3"/>
      <c r="W899" s="3"/>
      <c r="X899" s="3"/>
      <c r="Y899" s="3"/>
      <c r="Z899" s="3"/>
    </row>
    <row r="900" spans="1:26" ht="12.75" customHeight="1" x14ac:dyDescent="0.25">
      <c r="A900" s="3"/>
      <c r="B900" s="3"/>
      <c r="C900" s="3"/>
      <c r="D900" s="3"/>
      <c r="E900" s="200"/>
      <c r="F900" s="3"/>
      <c r="G900" s="3"/>
      <c r="H900" s="3"/>
      <c r="I900" s="3"/>
      <c r="J900" s="3"/>
      <c r="K900" s="3"/>
      <c r="L900" s="3"/>
      <c r="M900" s="3"/>
      <c r="N900" s="3"/>
      <c r="O900" s="3"/>
      <c r="P900" s="3"/>
      <c r="Q900" s="3"/>
      <c r="R900" s="3"/>
      <c r="S900" s="3"/>
      <c r="T900" s="3"/>
      <c r="U900" s="3"/>
      <c r="V900" s="3"/>
      <c r="W900" s="3"/>
      <c r="X900" s="3"/>
      <c r="Y900" s="3"/>
      <c r="Z900" s="3"/>
    </row>
    <row r="901" spans="1:26" ht="12.75" customHeight="1" x14ac:dyDescent="0.25">
      <c r="A901" s="3"/>
      <c r="B901" s="3"/>
      <c r="C901" s="3"/>
      <c r="D901" s="3"/>
      <c r="E901" s="200"/>
      <c r="F901" s="3"/>
      <c r="G901" s="3"/>
      <c r="H901" s="3"/>
      <c r="I901" s="3"/>
      <c r="J901" s="3"/>
      <c r="K901" s="3"/>
      <c r="L901" s="3"/>
      <c r="M901" s="3"/>
      <c r="N901" s="3"/>
      <c r="O901" s="3"/>
      <c r="P901" s="3"/>
      <c r="Q901" s="3"/>
      <c r="R901" s="3"/>
      <c r="S901" s="3"/>
      <c r="T901" s="3"/>
      <c r="U901" s="3"/>
      <c r="V901" s="3"/>
      <c r="W901" s="3"/>
      <c r="X901" s="3"/>
      <c r="Y901" s="3"/>
      <c r="Z901" s="3"/>
    </row>
    <row r="902" spans="1:26" ht="12.75" customHeight="1" x14ac:dyDescent="0.25">
      <c r="A902" s="3"/>
      <c r="B902" s="3"/>
      <c r="C902" s="3"/>
      <c r="D902" s="3"/>
      <c r="E902" s="200"/>
      <c r="F902" s="3"/>
      <c r="G902" s="3"/>
      <c r="H902" s="3"/>
      <c r="I902" s="3"/>
      <c r="J902" s="3"/>
      <c r="K902" s="3"/>
      <c r="L902" s="3"/>
      <c r="M902" s="3"/>
      <c r="N902" s="3"/>
      <c r="O902" s="3"/>
      <c r="P902" s="3"/>
      <c r="Q902" s="3"/>
      <c r="R902" s="3"/>
      <c r="S902" s="3"/>
      <c r="T902" s="3"/>
      <c r="U902" s="3"/>
      <c r="V902" s="3"/>
      <c r="W902" s="3"/>
      <c r="X902" s="3"/>
      <c r="Y902" s="3"/>
      <c r="Z902" s="3"/>
    </row>
    <row r="903" spans="1:26" ht="12.75" customHeight="1" x14ac:dyDescent="0.25">
      <c r="A903" s="3"/>
      <c r="B903" s="3"/>
      <c r="C903" s="3"/>
      <c r="D903" s="3"/>
      <c r="E903" s="200"/>
      <c r="F903" s="3"/>
      <c r="G903" s="3"/>
      <c r="H903" s="3"/>
      <c r="I903" s="3"/>
      <c r="J903" s="3"/>
      <c r="K903" s="3"/>
      <c r="L903" s="3"/>
      <c r="M903" s="3"/>
      <c r="N903" s="3"/>
      <c r="O903" s="3"/>
      <c r="P903" s="3"/>
      <c r="Q903" s="3"/>
      <c r="R903" s="3"/>
      <c r="S903" s="3"/>
      <c r="T903" s="3"/>
      <c r="U903" s="3"/>
      <c r="V903" s="3"/>
      <c r="W903" s="3"/>
      <c r="X903" s="3"/>
      <c r="Y903" s="3"/>
      <c r="Z903" s="3"/>
    </row>
    <row r="904" spans="1:26" ht="12.75" customHeight="1" x14ac:dyDescent="0.25">
      <c r="A904" s="3"/>
      <c r="B904" s="3"/>
      <c r="C904" s="3"/>
      <c r="D904" s="3"/>
      <c r="E904" s="200"/>
      <c r="F904" s="3"/>
      <c r="G904" s="3"/>
      <c r="H904" s="3"/>
      <c r="I904" s="3"/>
      <c r="J904" s="3"/>
      <c r="K904" s="3"/>
      <c r="L904" s="3"/>
      <c r="M904" s="3"/>
      <c r="N904" s="3"/>
      <c r="O904" s="3"/>
      <c r="P904" s="3"/>
      <c r="Q904" s="3"/>
      <c r="R904" s="3"/>
      <c r="S904" s="3"/>
      <c r="T904" s="3"/>
      <c r="U904" s="3"/>
      <c r="V904" s="3"/>
      <c r="W904" s="3"/>
      <c r="X904" s="3"/>
      <c r="Y904" s="3"/>
      <c r="Z904" s="3"/>
    </row>
    <row r="905" spans="1:26" ht="12.75" customHeight="1" x14ac:dyDescent="0.25">
      <c r="A905" s="3"/>
      <c r="B905" s="3"/>
      <c r="C905" s="3"/>
      <c r="D905" s="3"/>
      <c r="E905" s="200"/>
      <c r="F905" s="3"/>
      <c r="G905" s="3"/>
      <c r="H905" s="3"/>
      <c r="I905" s="3"/>
      <c r="J905" s="3"/>
      <c r="K905" s="3"/>
      <c r="L905" s="3"/>
      <c r="M905" s="3"/>
      <c r="N905" s="3"/>
      <c r="O905" s="3"/>
      <c r="P905" s="3"/>
      <c r="Q905" s="3"/>
      <c r="R905" s="3"/>
      <c r="S905" s="3"/>
      <c r="T905" s="3"/>
      <c r="U905" s="3"/>
      <c r="V905" s="3"/>
      <c r="W905" s="3"/>
      <c r="X905" s="3"/>
      <c r="Y905" s="3"/>
      <c r="Z905" s="3"/>
    </row>
    <row r="906" spans="1:26" ht="12.75" customHeight="1" x14ac:dyDescent="0.25">
      <c r="A906" s="3"/>
      <c r="B906" s="3"/>
      <c r="C906" s="3"/>
      <c r="D906" s="3"/>
      <c r="E906" s="200"/>
      <c r="F906" s="3"/>
      <c r="G906" s="3"/>
      <c r="H906" s="3"/>
      <c r="I906" s="3"/>
      <c r="J906" s="3"/>
      <c r="K906" s="3"/>
      <c r="L906" s="3"/>
      <c r="M906" s="3"/>
      <c r="N906" s="3"/>
      <c r="O906" s="3"/>
      <c r="P906" s="3"/>
      <c r="Q906" s="3"/>
      <c r="R906" s="3"/>
      <c r="S906" s="3"/>
      <c r="T906" s="3"/>
      <c r="U906" s="3"/>
      <c r="V906" s="3"/>
      <c r="W906" s="3"/>
      <c r="X906" s="3"/>
      <c r="Y906" s="3"/>
      <c r="Z906" s="3"/>
    </row>
    <row r="907" spans="1:26" ht="12.75" customHeight="1" x14ac:dyDescent="0.25">
      <c r="A907" s="3"/>
      <c r="B907" s="3"/>
      <c r="C907" s="3"/>
      <c r="D907" s="3"/>
      <c r="E907" s="200"/>
      <c r="F907" s="3"/>
      <c r="G907" s="3"/>
      <c r="H907" s="3"/>
      <c r="I907" s="3"/>
      <c r="J907" s="3"/>
      <c r="K907" s="3"/>
      <c r="L907" s="3"/>
      <c r="M907" s="3"/>
      <c r="N907" s="3"/>
      <c r="O907" s="3"/>
      <c r="P907" s="3"/>
      <c r="Q907" s="3"/>
      <c r="R907" s="3"/>
      <c r="S907" s="3"/>
      <c r="T907" s="3"/>
      <c r="U907" s="3"/>
      <c r="V907" s="3"/>
      <c r="W907" s="3"/>
      <c r="X907" s="3"/>
      <c r="Y907" s="3"/>
      <c r="Z907" s="3"/>
    </row>
    <row r="908" spans="1:26" ht="12.75" customHeight="1" x14ac:dyDescent="0.25">
      <c r="A908" s="3"/>
      <c r="B908" s="3"/>
      <c r="C908" s="3"/>
      <c r="D908" s="3"/>
      <c r="E908" s="200"/>
      <c r="F908" s="3"/>
      <c r="G908" s="3"/>
      <c r="H908" s="3"/>
      <c r="I908" s="3"/>
      <c r="J908" s="3"/>
      <c r="K908" s="3"/>
      <c r="L908" s="3"/>
      <c r="M908" s="3"/>
      <c r="N908" s="3"/>
      <c r="O908" s="3"/>
      <c r="P908" s="3"/>
      <c r="Q908" s="3"/>
      <c r="R908" s="3"/>
      <c r="S908" s="3"/>
      <c r="T908" s="3"/>
      <c r="U908" s="3"/>
      <c r="V908" s="3"/>
      <c r="W908" s="3"/>
      <c r="X908" s="3"/>
      <c r="Y908" s="3"/>
      <c r="Z908" s="3"/>
    </row>
    <row r="909" spans="1:26" ht="12.75" customHeight="1" x14ac:dyDescent="0.25">
      <c r="A909" s="3"/>
      <c r="B909" s="3"/>
      <c r="C909" s="3"/>
      <c r="D909" s="3"/>
      <c r="E909" s="200"/>
      <c r="F909" s="3"/>
      <c r="G909" s="3"/>
      <c r="H909" s="3"/>
      <c r="I909" s="3"/>
      <c r="J909" s="3"/>
      <c r="K909" s="3"/>
      <c r="L909" s="3"/>
      <c r="M909" s="3"/>
      <c r="N909" s="3"/>
      <c r="O909" s="3"/>
      <c r="P909" s="3"/>
      <c r="Q909" s="3"/>
      <c r="R909" s="3"/>
      <c r="S909" s="3"/>
      <c r="T909" s="3"/>
      <c r="U909" s="3"/>
      <c r="V909" s="3"/>
      <c r="W909" s="3"/>
      <c r="X909" s="3"/>
      <c r="Y909" s="3"/>
      <c r="Z909" s="3"/>
    </row>
    <row r="910" spans="1:26" ht="12.75" customHeight="1" x14ac:dyDescent="0.25">
      <c r="A910" s="3"/>
      <c r="B910" s="3"/>
      <c r="C910" s="3"/>
      <c r="D910" s="3"/>
      <c r="E910" s="200"/>
      <c r="F910" s="3"/>
      <c r="G910" s="3"/>
      <c r="H910" s="3"/>
      <c r="I910" s="3"/>
      <c r="J910" s="3"/>
      <c r="K910" s="3"/>
      <c r="L910" s="3"/>
      <c r="M910" s="3"/>
      <c r="N910" s="3"/>
      <c r="O910" s="3"/>
      <c r="P910" s="3"/>
      <c r="Q910" s="3"/>
      <c r="R910" s="3"/>
      <c r="S910" s="3"/>
      <c r="T910" s="3"/>
      <c r="U910" s="3"/>
      <c r="V910" s="3"/>
      <c r="W910" s="3"/>
      <c r="X910" s="3"/>
      <c r="Y910" s="3"/>
      <c r="Z910" s="3"/>
    </row>
    <row r="911" spans="1:26" ht="12.75" customHeight="1" x14ac:dyDescent="0.25">
      <c r="A911" s="3"/>
      <c r="B911" s="3"/>
      <c r="C911" s="3"/>
      <c r="D911" s="3"/>
      <c r="E911" s="200"/>
      <c r="F911" s="3"/>
      <c r="G911" s="3"/>
      <c r="H911" s="3"/>
      <c r="I911" s="3"/>
      <c r="J911" s="3"/>
      <c r="K911" s="3"/>
      <c r="L911" s="3"/>
      <c r="M911" s="3"/>
      <c r="N911" s="3"/>
      <c r="O911" s="3"/>
      <c r="P911" s="3"/>
      <c r="Q911" s="3"/>
      <c r="R911" s="3"/>
      <c r="S911" s="3"/>
      <c r="T911" s="3"/>
      <c r="U911" s="3"/>
      <c r="V911" s="3"/>
      <c r="W911" s="3"/>
      <c r="X911" s="3"/>
      <c r="Y911" s="3"/>
      <c r="Z911" s="3"/>
    </row>
    <row r="912" spans="1:26" ht="12.75" customHeight="1" x14ac:dyDescent="0.25">
      <c r="A912" s="3"/>
      <c r="B912" s="3"/>
      <c r="C912" s="3"/>
      <c r="D912" s="3"/>
      <c r="E912" s="200"/>
      <c r="F912" s="3"/>
      <c r="G912" s="3"/>
      <c r="H912" s="3"/>
      <c r="I912" s="3"/>
      <c r="J912" s="3"/>
      <c r="K912" s="3"/>
      <c r="L912" s="3"/>
      <c r="M912" s="3"/>
      <c r="N912" s="3"/>
      <c r="O912" s="3"/>
      <c r="P912" s="3"/>
      <c r="Q912" s="3"/>
      <c r="R912" s="3"/>
      <c r="S912" s="3"/>
      <c r="T912" s="3"/>
      <c r="U912" s="3"/>
      <c r="V912" s="3"/>
      <c r="W912" s="3"/>
      <c r="X912" s="3"/>
      <c r="Y912" s="3"/>
      <c r="Z912" s="3"/>
    </row>
    <row r="913" spans="1:26" ht="12.75" customHeight="1" x14ac:dyDescent="0.25">
      <c r="A913" s="3"/>
      <c r="B913" s="3"/>
      <c r="C913" s="3"/>
      <c r="D913" s="3"/>
      <c r="E913" s="200"/>
      <c r="F913" s="3"/>
      <c r="G913" s="3"/>
      <c r="H913" s="3"/>
      <c r="I913" s="3"/>
      <c r="J913" s="3"/>
      <c r="K913" s="3"/>
      <c r="L913" s="3"/>
      <c r="M913" s="3"/>
      <c r="N913" s="3"/>
      <c r="O913" s="3"/>
      <c r="P913" s="3"/>
      <c r="Q913" s="3"/>
      <c r="R913" s="3"/>
      <c r="S913" s="3"/>
      <c r="T913" s="3"/>
      <c r="U913" s="3"/>
      <c r="V913" s="3"/>
      <c r="W913" s="3"/>
      <c r="X913" s="3"/>
      <c r="Y913" s="3"/>
      <c r="Z913" s="3"/>
    </row>
    <row r="914" spans="1:26" ht="12.75" customHeight="1" x14ac:dyDescent="0.25">
      <c r="A914" s="3"/>
      <c r="B914" s="3"/>
      <c r="C914" s="3"/>
      <c r="D914" s="3"/>
      <c r="E914" s="200"/>
      <c r="F914" s="3"/>
      <c r="G914" s="3"/>
      <c r="H914" s="3"/>
      <c r="I914" s="3"/>
      <c r="J914" s="3"/>
      <c r="K914" s="3"/>
      <c r="L914" s="3"/>
      <c r="M914" s="3"/>
      <c r="N914" s="3"/>
      <c r="O914" s="3"/>
      <c r="P914" s="3"/>
      <c r="Q914" s="3"/>
      <c r="R914" s="3"/>
      <c r="S914" s="3"/>
      <c r="T914" s="3"/>
      <c r="U914" s="3"/>
      <c r="V914" s="3"/>
      <c r="W914" s="3"/>
      <c r="X914" s="3"/>
      <c r="Y914" s="3"/>
      <c r="Z914" s="3"/>
    </row>
    <row r="915" spans="1:26" ht="12.75" customHeight="1" x14ac:dyDescent="0.25">
      <c r="A915" s="3"/>
      <c r="B915" s="3"/>
      <c r="C915" s="3"/>
      <c r="D915" s="3"/>
      <c r="E915" s="200"/>
      <c r="F915" s="3"/>
      <c r="G915" s="3"/>
      <c r="H915" s="3"/>
      <c r="I915" s="3"/>
      <c r="J915" s="3"/>
      <c r="K915" s="3"/>
      <c r="L915" s="3"/>
      <c r="M915" s="3"/>
      <c r="N915" s="3"/>
      <c r="O915" s="3"/>
      <c r="P915" s="3"/>
      <c r="Q915" s="3"/>
      <c r="R915" s="3"/>
      <c r="S915" s="3"/>
      <c r="T915" s="3"/>
      <c r="U915" s="3"/>
      <c r="V915" s="3"/>
      <c r="W915" s="3"/>
      <c r="X915" s="3"/>
      <c r="Y915" s="3"/>
      <c r="Z915" s="3"/>
    </row>
    <row r="916" spans="1:26" ht="12.75" customHeight="1" x14ac:dyDescent="0.25">
      <c r="A916" s="3"/>
      <c r="B916" s="3"/>
      <c r="C916" s="3"/>
      <c r="D916" s="3"/>
      <c r="E916" s="200"/>
      <c r="F916" s="3"/>
      <c r="G916" s="3"/>
      <c r="H916" s="3"/>
      <c r="I916" s="3"/>
      <c r="J916" s="3"/>
      <c r="K916" s="3"/>
      <c r="L916" s="3"/>
      <c r="M916" s="3"/>
      <c r="N916" s="3"/>
      <c r="O916" s="3"/>
      <c r="P916" s="3"/>
      <c r="Q916" s="3"/>
      <c r="R916" s="3"/>
      <c r="S916" s="3"/>
      <c r="T916" s="3"/>
      <c r="U916" s="3"/>
      <c r="V916" s="3"/>
      <c r="W916" s="3"/>
      <c r="X916" s="3"/>
      <c r="Y916" s="3"/>
      <c r="Z916" s="3"/>
    </row>
    <row r="917" spans="1:26" ht="12.75" customHeight="1" x14ac:dyDescent="0.25">
      <c r="A917" s="3"/>
      <c r="B917" s="3"/>
      <c r="C917" s="3"/>
      <c r="D917" s="3"/>
      <c r="E917" s="200"/>
      <c r="F917" s="3"/>
      <c r="G917" s="3"/>
      <c r="H917" s="3"/>
      <c r="I917" s="3"/>
      <c r="J917" s="3"/>
      <c r="K917" s="3"/>
      <c r="L917" s="3"/>
      <c r="M917" s="3"/>
      <c r="N917" s="3"/>
      <c r="O917" s="3"/>
      <c r="P917" s="3"/>
      <c r="Q917" s="3"/>
      <c r="R917" s="3"/>
      <c r="S917" s="3"/>
      <c r="T917" s="3"/>
      <c r="U917" s="3"/>
      <c r="V917" s="3"/>
      <c r="W917" s="3"/>
      <c r="X917" s="3"/>
      <c r="Y917" s="3"/>
      <c r="Z917" s="3"/>
    </row>
    <row r="918" spans="1:26" ht="12.75" customHeight="1" x14ac:dyDescent="0.25">
      <c r="A918" s="3"/>
      <c r="B918" s="3"/>
      <c r="C918" s="3"/>
      <c r="D918" s="3"/>
      <c r="E918" s="200"/>
      <c r="F918" s="3"/>
      <c r="G918" s="3"/>
      <c r="H918" s="3"/>
      <c r="I918" s="3"/>
      <c r="J918" s="3"/>
      <c r="K918" s="3"/>
      <c r="L918" s="3"/>
      <c r="M918" s="3"/>
      <c r="N918" s="3"/>
      <c r="O918" s="3"/>
      <c r="P918" s="3"/>
      <c r="Q918" s="3"/>
      <c r="R918" s="3"/>
      <c r="S918" s="3"/>
      <c r="T918" s="3"/>
      <c r="U918" s="3"/>
      <c r="V918" s="3"/>
      <c r="W918" s="3"/>
      <c r="X918" s="3"/>
      <c r="Y918" s="3"/>
      <c r="Z918" s="3"/>
    </row>
    <row r="919" spans="1:26" ht="12.75" customHeight="1" x14ac:dyDescent="0.25">
      <c r="A919" s="3"/>
      <c r="B919" s="3"/>
      <c r="C919" s="3"/>
      <c r="D919" s="3"/>
      <c r="E919" s="200"/>
      <c r="F919" s="3"/>
      <c r="G919" s="3"/>
      <c r="H919" s="3"/>
      <c r="I919" s="3"/>
      <c r="J919" s="3"/>
      <c r="K919" s="3"/>
      <c r="L919" s="3"/>
      <c r="M919" s="3"/>
      <c r="N919" s="3"/>
      <c r="O919" s="3"/>
      <c r="P919" s="3"/>
      <c r="Q919" s="3"/>
      <c r="R919" s="3"/>
      <c r="S919" s="3"/>
      <c r="T919" s="3"/>
      <c r="U919" s="3"/>
      <c r="V919" s="3"/>
      <c r="W919" s="3"/>
      <c r="X919" s="3"/>
      <c r="Y919" s="3"/>
      <c r="Z919" s="3"/>
    </row>
    <row r="920" spans="1:26" ht="12.75" customHeight="1" x14ac:dyDescent="0.25">
      <c r="A920" s="3"/>
      <c r="B920" s="3"/>
      <c r="C920" s="3"/>
      <c r="D920" s="3"/>
      <c r="E920" s="200"/>
      <c r="F920" s="3"/>
      <c r="G920" s="3"/>
      <c r="H920" s="3"/>
      <c r="I920" s="3"/>
      <c r="J920" s="3"/>
      <c r="K920" s="3"/>
      <c r="L920" s="3"/>
      <c r="M920" s="3"/>
      <c r="N920" s="3"/>
      <c r="O920" s="3"/>
      <c r="P920" s="3"/>
      <c r="Q920" s="3"/>
      <c r="R920" s="3"/>
      <c r="S920" s="3"/>
      <c r="T920" s="3"/>
      <c r="U920" s="3"/>
      <c r="V920" s="3"/>
      <c r="W920" s="3"/>
      <c r="X920" s="3"/>
      <c r="Y920" s="3"/>
      <c r="Z920" s="3"/>
    </row>
    <row r="921" spans="1:26" ht="12.75" customHeight="1" x14ac:dyDescent="0.25">
      <c r="A921" s="3"/>
      <c r="B921" s="3"/>
      <c r="C921" s="3"/>
      <c r="D921" s="3"/>
      <c r="E921" s="200"/>
      <c r="F921" s="3"/>
      <c r="G921" s="3"/>
      <c r="H921" s="3"/>
      <c r="I921" s="3"/>
      <c r="J921" s="3"/>
      <c r="K921" s="3"/>
      <c r="L921" s="3"/>
      <c r="M921" s="3"/>
      <c r="N921" s="3"/>
      <c r="O921" s="3"/>
      <c r="P921" s="3"/>
      <c r="Q921" s="3"/>
      <c r="R921" s="3"/>
      <c r="S921" s="3"/>
      <c r="T921" s="3"/>
      <c r="U921" s="3"/>
      <c r="V921" s="3"/>
      <c r="W921" s="3"/>
      <c r="X921" s="3"/>
      <c r="Y921" s="3"/>
      <c r="Z921" s="3"/>
    </row>
    <row r="922" spans="1:26" ht="12.75" customHeight="1" x14ac:dyDescent="0.25">
      <c r="A922" s="3"/>
      <c r="B922" s="3"/>
      <c r="C922" s="3"/>
      <c r="D922" s="3"/>
      <c r="E922" s="200"/>
      <c r="F922" s="3"/>
      <c r="G922" s="3"/>
      <c r="H922" s="3"/>
      <c r="I922" s="3"/>
      <c r="J922" s="3"/>
      <c r="K922" s="3"/>
      <c r="L922" s="3"/>
      <c r="M922" s="3"/>
      <c r="N922" s="3"/>
      <c r="O922" s="3"/>
      <c r="P922" s="3"/>
      <c r="Q922" s="3"/>
      <c r="R922" s="3"/>
      <c r="S922" s="3"/>
      <c r="T922" s="3"/>
      <c r="U922" s="3"/>
      <c r="V922" s="3"/>
      <c r="W922" s="3"/>
      <c r="X922" s="3"/>
      <c r="Y922" s="3"/>
      <c r="Z922" s="3"/>
    </row>
    <row r="923" spans="1:26" ht="12.75" customHeight="1" x14ac:dyDescent="0.25">
      <c r="A923" s="3"/>
      <c r="B923" s="3"/>
      <c r="C923" s="3"/>
      <c r="D923" s="3"/>
      <c r="E923" s="200"/>
      <c r="F923" s="3"/>
      <c r="G923" s="3"/>
      <c r="H923" s="3"/>
      <c r="I923" s="3"/>
      <c r="J923" s="3"/>
      <c r="K923" s="3"/>
      <c r="L923" s="3"/>
      <c r="M923" s="3"/>
      <c r="N923" s="3"/>
      <c r="O923" s="3"/>
      <c r="P923" s="3"/>
      <c r="Q923" s="3"/>
      <c r="R923" s="3"/>
      <c r="S923" s="3"/>
      <c r="T923" s="3"/>
      <c r="U923" s="3"/>
      <c r="V923" s="3"/>
      <c r="W923" s="3"/>
      <c r="X923" s="3"/>
      <c r="Y923" s="3"/>
      <c r="Z923" s="3"/>
    </row>
    <row r="924" spans="1:26" ht="12.75" customHeight="1" x14ac:dyDescent="0.25">
      <c r="A924" s="3"/>
      <c r="B924" s="3"/>
      <c r="C924" s="3"/>
      <c r="D924" s="3"/>
      <c r="E924" s="200"/>
      <c r="F924" s="3"/>
      <c r="G924" s="3"/>
      <c r="H924" s="3"/>
      <c r="I924" s="3"/>
      <c r="J924" s="3"/>
      <c r="K924" s="3"/>
      <c r="L924" s="3"/>
      <c r="M924" s="3"/>
      <c r="N924" s="3"/>
      <c r="O924" s="3"/>
      <c r="P924" s="3"/>
      <c r="Q924" s="3"/>
      <c r="R924" s="3"/>
      <c r="S924" s="3"/>
      <c r="T924" s="3"/>
      <c r="U924" s="3"/>
      <c r="V924" s="3"/>
      <c r="W924" s="3"/>
      <c r="X924" s="3"/>
      <c r="Y924" s="3"/>
      <c r="Z924" s="3"/>
    </row>
    <row r="925" spans="1:26" ht="12.75" customHeight="1" x14ac:dyDescent="0.25">
      <c r="A925" s="3"/>
      <c r="B925" s="3"/>
      <c r="C925" s="3"/>
      <c r="D925" s="3"/>
      <c r="E925" s="200"/>
      <c r="F925" s="3"/>
      <c r="G925" s="3"/>
      <c r="H925" s="3"/>
      <c r="I925" s="3"/>
      <c r="J925" s="3"/>
      <c r="K925" s="3"/>
      <c r="L925" s="3"/>
      <c r="M925" s="3"/>
      <c r="N925" s="3"/>
      <c r="O925" s="3"/>
      <c r="P925" s="3"/>
      <c r="Q925" s="3"/>
      <c r="R925" s="3"/>
      <c r="S925" s="3"/>
      <c r="T925" s="3"/>
      <c r="U925" s="3"/>
      <c r="V925" s="3"/>
      <c r="W925" s="3"/>
      <c r="X925" s="3"/>
      <c r="Y925" s="3"/>
      <c r="Z925" s="3"/>
    </row>
    <row r="926" spans="1:26" ht="12.75" customHeight="1" x14ac:dyDescent="0.25">
      <c r="A926" s="3"/>
      <c r="B926" s="3"/>
      <c r="C926" s="3"/>
      <c r="D926" s="3"/>
      <c r="E926" s="200"/>
      <c r="F926" s="3"/>
      <c r="G926" s="3"/>
      <c r="H926" s="3"/>
      <c r="I926" s="3"/>
      <c r="J926" s="3"/>
      <c r="K926" s="3"/>
      <c r="L926" s="3"/>
      <c r="M926" s="3"/>
      <c r="N926" s="3"/>
      <c r="O926" s="3"/>
      <c r="P926" s="3"/>
      <c r="Q926" s="3"/>
      <c r="R926" s="3"/>
      <c r="S926" s="3"/>
      <c r="T926" s="3"/>
      <c r="U926" s="3"/>
      <c r="V926" s="3"/>
      <c r="W926" s="3"/>
      <c r="X926" s="3"/>
      <c r="Y926" s="3"/>
      <c r="Z926" s="3"/>
    </row>
    <row r="927" spans="1:26" ht="12.75" customHeight="1" x14ac:dyDescent="0.25">
      <c r="A927" s="3"/>
      <c r="B927" s="3"/>
      <c r="C927" s="3"/>
      <c r="D927" s="3"/>
      <c r="E927" s="200"/>
      <c r="F927" s="3"/>
      <c r="G927" s="3"/>
      <c r="H927" s="3"/>
      <c r="I927" s="3"/>
      <c r="J927" s="3"/>
      <c r="K927" s="3"/>
      <c r="L927" s="3"/>
      <c r="M927" s="3"/>
      <c r="N927" s="3"/>
      <c r="O927" s="3"/>
      <c r="P927" s="3"/>
      <c r="Q927" s="3"/>
      <c r="R927" s="3"/>
      <c r="S927" s="3"/>
      <c r="T927" s="3"/>
      <c r="U927" s="3"/>
      <c r="V927" s="3"/>
      <c r="W927" s="3"/>
      <c r="X927" s="3"/>
      <c r="Y927" s="3"/>
      <c r="Z927" s="3"/>
    </row>
    <row r="928" spans="1:26" ht="12.75" customHeight="1" x14ac:dyDescent="0.25">
      <c r="A928" s="3"/>
      <c r="B928" s="3"/>
      <c r="C928" s="3"/>
      <c r="D928" s="3"/>
      <c r="E928" s="200"/>
      <c r="F928" s="3"/>
      <c r="G928" s="3"/>
      <c r="H928" s="3"/>
      <c r="I928" s="3"/>
      <c r="J928" s="3"/>
      <c r="K928" s="3"/>
      <c r="L928" s="3"/>
      <c r="M928" s="3"/>
      <c r="N928" s="3"/>
      <c r="O928" s="3"/>
      <c r="P928" s="3"/>
      <c r="Q928" s="3"/>
      <c r="R928" s="3"/>
      <c r="S928" s="3"/>
      <c r="T928" s="3"/>
      <c r="U928" s="3"/>
      <c r="V928" s="3"/>
      <c r="W928" s="3"/>
      <c r="X928" s="3"/>
      <c r="Y928" s="3"/>
      <c r="Z928" s="3"/>
    </row>
    <row r="929" spans="1:26" ht="12.75" customHeight="1" x14ac:dyDescent="0.25">
      <c r="A929" s="3"/>
      <c r="B929" s="3"/>
      <c r="C929" s="3"/>
      <c r="D929" s="3"/>
      <c r="E929" s="200"/>
      <c r="F929" s="3"/>
      <c r="G929" s="3"/>
      <c r="H929" s="3"/>
      <c r="I929" s="3"/>
      <c r="J929" s="3"/>
      <c r="K929" s="3"/>
      <c r="L929" s="3"/>
      <c r="M929" s="3"/>
      <c r="N929" s="3"/>
      <c r="O929" s="3"/>
      <c r="P929" s="3"/>
      <c r="Q929" s="3"/>
      <c r="R929" s="3"/>
      <c r="S929" s="3"/>
      <c r="T929" s="3"/>
      <c r="U929" s="3"/>
      <c r="V929" s="3"/>
      <c r="W929" s="3"/>
      <c r="X929" s="3"/>
      <c r="Y929" s="3"/>
      <c r="Z929" s="3"/>
    </row>
    <row r="930" spans="1:26" ht="12.75" customHeight="1" x14ac:dyDescent="0.25">
      <c r="A930" s="3"/>
      <c r="B930" s="3"/>
      <c r="C930" s="3"/>
      <c r="D930" s="3"/>
      <c r="E930" s="200"/>
      <c r="F930" s="3"/>
      <c r="G930" s="3"/>
      <c r="H930" s="3"/>
      <c r="I930" s="3"/>
      <c r="J930" s="3"/>
      <c r="K930" s="3"/>
      <c r="L930" s="3"/>
      <c r="M930" s="3"/>
      <c r="N930" s="3"/>
      <c r="O930" s="3"/>
      <c r="P930" s="3"/>
      <c r="Q930" s="3"/>
      <c r="R930" s="3"/>
      <c r="S930" s="3"/>
      <c r="T930" s="3"/>
      <c r="U930" s="3"/>
      <c r="V930" s="3"/>
      <c r="W930" s="3"/>
      <c r="X930" s="3"/>
      <c r="Y930" s="3"/>
      <c r="Z930" s="3"/>
    </row>
    <row r="931" spans="1:26" ht="12.75" customHeight="1" x14ac:dyDescent="0.25">
      <c r="A931" s="3"/>
      <c r="B931" s="3"/>
      <c r="C931" s="3"/>
      <c r="D931" s="3"/>
      <c r="E931" s="200"/>
      <c r="F931" s="3"/>
      <c r="G931" s="3"/>
      <c r="H931" s="3"/>
      <c r="I931" s="3"/>
      <c r="J931" s="3"/>
      <c r="K931" s="3"/>
      <c r="L931" s="3"/>
      <c r="M931" s="3"/>
      <c r="N931" s="3"/>
      <c r="O931" s="3"/>
      <c r="P931" s="3"/>
      <c r="Q931" s="3"/>
      <c r="R931" s="3"/>
      <c r="S931" s="3"/>
      <c r="T931" s="3"/>
      <c r="U931" s="3"/>
      <c r="V931" s="3"/>
      <c r="W931" s="3"/>
      <c r="X931" s="3"/>
      <c r="Y931" s="3"/>
      <c r="Z931" s="3"/>
    </row>
    <row r="932" spans="1:26" ht="12.75" customHeight="1" x14ac:dyDescent="0.25">
      <c r="A932" s="3"/>
      <c r="B932" s="3"/>
      <c r="C932" s="3"/>
      <c r="D932" s="3"/>
      <c r="E932" s="200"/>
      <c r="F932" s="3"/>
      <c r="G932" s="3"/>
      <c r="H932" s="3"/>
      <c r="I932" s="3"/>
      <c r="J932" s="3"/>
      <c r="K932" s="3"/>
      <c r="L932" s="3"/>
      <c r="M932" s="3"/>
      <c r="N932" s="3"/>
      <c r="O932" s="3"/>
      <c r="P932" s="3"/>
      <c r="Q932" s="3"/>
      <c r="R932" s="3"/>
      <c r="S932" s="3"/>
      <c r="T932" s="3"/>
      <c r="U932" s="3"/>
      <c r="V932" s="3"/>
      <c r="W932" s="3"/>
      <c r="X932" s="3"/>
      <c r="Y932" s="3"/>
      <c r="Z932" s="3"/>
    </row>
    <row r="933" spans="1:26" ht="12.75" customHeight="1" x14ac:dyDescent="0.25">
      <c r="A933" s="3"/>
      <c r="B933" s="3"/>
      <c r="C933" s="3"/>
      <c r="D933" s="3"/>
      <c r="E933" s="200"/>
      <c r="F933" s="3"/>
      <c r="G933" s="3"/>
      <c r="H933" s="3"/>
      <c r="I933" s="3"/>
      <c r="J933" s="3"/>
      <c r="K933" s="3"/>
      <c r="L933" s="3"/>
      <c r="M933" s="3"/>
      <c r="N933" s="3"/>
      <c r="O933" s="3"/>
      <c r="P933" s="3"/>
      <c r="Q933" s="3"/>
      <c r="R933" s="3"/>
      <c r="S933" s="3"/>
      <c r="T933" s="3"/>
      <c r="U933" s="3"/>
      <c r="V933" s="3"/>
      <c r="W933" s="3"/>
      <c r="X933" s="3"/>
      <c r="Y933" s="3"/>
      <c r="Z933" s="3"/>
    </row>
    <row r="934" spans="1:26" ht="12.75" customHeight="1" x14ac:dyDescent="0.25">
      <c r="A934" s="3"/>
      <c r="B934" s="3"/>
      <c r="C934" s="3"/>
      <c r="D934" s="3"/>
      <c r="E934" s="200"/>
      <c r="F934" s="3"/>
      <c r="G934" s="3"/>
      <c r="H934" s="3"/>
      <c r="I934" s="3"/>
      <c r="J934" s="3"/>
      <c r="K934" s="3"/>
      <c r="L934" s="3"/>
      <c r="M934" s="3"/>
      <c r="N934" s="3"/>
      <c r="O934" s="3"/>
      <c r="P934" s="3"/>
      <c r="Q934" s="3"/>
      <c r="R934" s="3"/>
      <c r="S934" s="3"/>
      <c r="T934" s="3"/>
      <c r="U934" s="3"/>
      <c r="V934" s="3"/>
      <c r="W934" s="3"/>
      <c r="X934" s="3"/>
      <c r="Y934" s="3"/>
      <c r="Z934" s="3"/>
    </row>
    <row r="935" spans="1:26" ht="12.75" customHeight="1" x14ac:dyDescent="0.25">
      <c r="A935" s="3"/>
      <c r="B935" s="3"/>
      <c r="C935" s="3"/>
      <c r="D935" s="3"/>
      <c r="E935" s="200"/>
      <c r="F935" s="3"/>
      <c r="G935" s="3"/>
      <c r="H935" s="3"/>
      <c r="I935" s="3"/>
      <c r="J935" s="3"/>
      <c r="K935" s="3"/>
      <c r="L935" s="3"/>
      <c r="M935" s="3"/>
      <c r="N935" s="3"/>
      <c r="O935" s="3"/>
      <c r="P935" s="3"/>
      <c r="Q935" s="3"/>
      <c r="R935" s="3"/>
      <c r="S935" s="3"/>
      <c r="T935" s="3"/>
      <c r="U935" s="3"/>
      <c r="V935" s="3"/>
      <c r="W935" s="3"/>
      <c r="X935" s="3"/>
      <c r="Y935" s="3"/>
      <c r="Z935" s="3"/>
    </row>
    <row r="936" spans="1:26" ht="12.75" customHeight="1" x14ac:dyDescent="0.25">
      <c r="A936" s="3"/>
      <c r="B936" s="3"/>
      <c r="C936" s="3"/>
      <c r="D936" s="3"/>
      <c r="E936" s="200"/>
      <c r="F936" s="3"/>
      <c r="G936" s="3"/>
      <c r="H936" s="3"/>
      <c r="I936" s="3"/>
      <c r="J936" s="3"/>
      <c r="K936" s="3"/>
      <c r="L936" s="3"/>
      <c r="M936" s="3"/>
      <c r="N936" s="3"/>
      <c r="O936" s="3"/>
      <c r="P936" s="3"/>
      <c r="Q936" s="3"/>
      <c r="R936" s="3"/>
      <c r="S936" s="3"/>
      <c r="T936" s="3"/>
      <c r="U936" s="3"/>
      <c r="V936" s="3"/>
      <c r="W936" s="3"/>
      <c r="X936" s="3"/>
      <c r="Y936" s="3"/>
      <c r="Z936" s="3"/>
    </row>
    <row r="937" spans="1:26" ht="12.75" customHeight="1" x14ac:dyDescent="0.25">
      <c r="A937" s="3"/>
      <c r="B937" s="3"/>
      <c r="C937" s="3"/>
      <c r="D937" s="3"/>
      <c r="E937" s="200"/>
      <c r="F937" s="3"/>
      <c r="G937" s="3"/>
      <c r="H937" s="3"/>
      <c r="I937" s="3"/>
      <c r="J937" s="3"/>
      <c r="K937" s="3"/>
      <c r="L937" s="3"/>
      <c r="M937" s="3"/>
      <c r="N937" s="3"/>
      <c r="O937" s="3"/>
      <c r="P937" s="3"/>
      <c r="Q937" s="3"/>
      <c r="R937" s="3"/>
      <c r="S937" s="3"/>
      <c r="T937" s="3"/>
      <c r="U937" s="3"/>
      <c r="V937" s="3"/>
      <c r="W937" s="3"/>
      <c r="X937" s="3"/>
      <c r="Y937" s="3"/>
      <c r="Z937" s="3"/>
    </row>
    <row r="938" spans="1:26" ht="12.75" customHeight="1" x14ac:dyDescent="0.25">
      <c r="A938" s="3"/>
      <c r="B938" s="3"/>
      <c r="C938" s="3"/>
      <c r="D938" s="3"/>
      <c r="E938" s="200"/>
      <c r="F938" s="3"/>
      <c r="G938" s="3"/>
      <c r="H938" s="3"/>
      <c r="I938" s="3"/>
      <c r="J938" s="3"/>
      <c r="K938" s="3"/>
      <c r="L938" s="3"/>
      <c r="M938" s="3"/>
      <c r="N938" s="3"/>
      <c r="O938" s="3"/>
      <c r="P938" s="3"/>
      <c r="Q938" s="3"/>
      <c r="R938" s="3"/>
      <c r="S938" s="3"/>
      <c r="T938" s="3"/>
      <c r="U938" s="3"/>
      <c r="V938" s="3"/>
      <c r="W938" s="3"/>
      <c r="X938" s="3"/>
      <c r="Y938" s="3"/>
      <c r="Z938" s="3"/>
    </row>
    <row r="939" spans="1:26" ht="12.75" customHeight="1" x14ac:dyDescent="0.25">
      <c r="A939" s="3"/>
      <c r="B939" s="3"/>
      <c r="C939" s="3"/>
      <c r="D939" s="3"/>
      <c r="E939" s="200"/>
      <c r="F939" s="3"/>
      <c r="G939" s="3"/>
      <c r="H939" s="3"/>
      <c r="I939" s="3"/>
      <c r="J939" s="3"/>
      <c r="K939" s="3"/>
      <c r="L939" s="3"/>
      <c r="M939" s="3"/>
      <c r="N939" s="3"/>
      <c r="O939" s="3"/>
      <c r="P939" s="3"/>
      <c r="Q939" s="3"/>
      <c r="R939" s="3"/>
      <c r="S939" s="3"/>
      <c r="T939" s="3"/>
      <c r="U939" s="3"/>
      <c r="V939" s="3"/>
      <c r="W939" s="3"/>
      <c r="X939" s="3"/>
      <c r="Y939" s="3"/>
      <c r="Z939" s="3"/>
    </row>
    <row r="940" spans="1:26" ht="12.75" customHeight="1" x14ac:dyDescent="0.25">
      <c r="A940" s="3"/>
      <c r="B940" s="3"/>
      <c r="C940" s="3"/>
      <c r="D940" s="3"/>
      <c r="E940" s="200"/>
      <c r="F940" s="3"/>
      <c r="G940" s="3"/>
      <c r="H940" s="3"/>
      <c r="I940" s="3"/>
      <c r="J940" s="3"/>
      <c r="K940" s="3"/>
      <c r="L940" s="3"/>
      <c r="M940" s="3"/>
      <c r="N940" s="3"/>
      <c r="O940" s="3"/>
      <c r="P940" s="3"/>
      <c r="Q940" s="3"/>
      <c r="R940" s="3"/>
      <c r="S940" s="3"/>
      <c r="T940" s="3"/>
      <c r="U940" s="3"/>
      <c r="V940" s="3"/>
      <c r="W940" s="3"/>
      <c r="X940" s="3"/>
      <c r="Y940" s="3"/>
      <c r="Z940" s="3"/>
    </row>
    <row r="941" spans="1:26" ht="12.75" customHeight="1" x14ac:dyDescent="0.25">
      <c r="A941" s="3"/>
      <c r="B941" s="3"/>
      <c r="C941" s="3"/>
      <c r="D941" s="3"/>
      <c r="E941" s="200"/>
      <c r="F941" s="3"/>
      <c r="G941" s="3"/>
      <c r="H941" s="3"/>
      <c r="I941" s="3"/>
      <c r="J941" s="3"/>
      <c r="K941" s="3"/>
      <c r="L941" s="3"/>
      <c r="M941" s="3"/>
      <c r="N941" s="3"/>
      <c r="O941" s="3"/>
      <c r="P941" s="3"/>
      <c r="Q941" s="3"/>
      <c r="R941" s="3"/>
      <c r="S941" s="3"/>
      <c r="T941" s="3"/>
      <c r="U941" s="3"/>
      <c r="V941" s="3"/>
      <c r="W941" s="3"/>
      <c r="X941" s="3"/>
      <c r="Y941" s="3"/>
      <c r="Z941" s="3"/>
    </row>
    <row r="942" spans="1:26" ht="12.75" customHeight="1" x14ac:dyDescent="0.25">
      <c r="A942" s="3"/>
      <c r="B942" s="3"/>
      <c r="C942" s="3"/>
      <c r="D942" s="3"/>
      <c r="E942" s="200"/>
      <c r="F942" s="3"/>
      <c r="G942" s="3"/>
      <c r="H942" s="3"/>
      <c r="I942" s="3"/>
      <c r="J942" s="3"/>
      <c r="K942" s="3"/>
      <c r="L942" s="3"/>
      <c r="M942" s="3"/>
      <c r="N942" s="3"/>
      <c r="O942" s="3"/>
      <c r="P942" s="3"/>
      <c r="Q942" s="3"/>
      <c r="R942" s="3"/>
      <c r="S942" s="3"/>
      <c r="T942" s="3"/>
      <c r="U942" s="3"/>
      <c r="V942" s="3"/>
      <c r="W942" s="3"/>
      <c r="X942" s="3"/>
      <c r="Y942" s="3"/>
      <c r="Z942" s="3"/>
    </row>
    <row r="943" spans="1:26" ht="12.75" customHeight="1" x14ac:dyDescent="0.25">
      <c r="A943" s="3"/>
      <c r="B943" s="3"/>
      <c r="C943" s="3"/>
      <c r="D943" s="3"/>
      <c r="E943" s="200"/>
      <c r="F943" s="3"/>
      <c r="G943" s="3"/>
      <c r="H943" s="3"/>
      <c r="I943" s="3"/>
      <c r="J943" s="3"/>
      <c r="K943" s="3"/>
      <c r="L943" s="3"/>
      <c r="M943" s="3"/>
      <c r="N943" s="3"/>
      <c r="O943" s="3"/>
      <c r="P943" s="3"/>
      <c r="Q943" s="3"/>
      <c r="R943" s="3"/>
      <c r="S943" s="3"/>
      <c r="T943" s="3"/>
      <c r="U943" s="3"/>
      <c r="V943" s="3"/>
      <c r="W943" s="3"/>
      <c r="X943" s="3"/>
      <c r="Y943" s="3"/>
      <c r="Z943" s="3"/>
    </row>
    <row r="944" spans="1:26" ht="12.75" customHeight="1" x14ac:dyDescent="0.25">
      <c r="A944" s="3"/>
      <c r="B944" s="3"/>
      <c r="C944" s="3"/>
      <c r="D944" s="3"/>
      <c r="E944" s="200"/>
      <c r="F944" s="3"/>
      <c r="G944" s="3"/>
      <c r="H944" s="3"/>
      <c r="I944" s="3"/>
      <c r="J944" s="3"/>
      <c r="K944" s="3"/>
      <c r="L944" s="3"/>
      <c r="M944" s="3"/>
      <c r="N944" s="3"/>
      <c r="O944" s="3"/>
      <c r="P944" s="3"/>
      <c r="Q944" s="3"/>
      <c r="R944" s="3"/>
      <c r="S944" s="3"/>
      <c r="T944" s="3"/>
      <c r="U944" s="3"/>
      <c r="V944" s="3"/>
      <c r="W944" s="3"/>
      <c r="X944" s="3"/>
      <c r="Y944" s="3"/>
      <c r="Z944" s="3"/>
    </row>
    <row r="945" spans="1:26" ht="12.75" customHeight="1" x14ac:dyDescent="0.25">
      <c r="A945" s="3"/>
      <c r="B945" s="3"/>
      <c r="C945" s="3"/>
      <c r="D945" s="3"/>
      <c r="E945" s="200"/>
      <c r="F945" s="3"/>
      <c r="G945" s="3"/>
      <c r="H945" s="3"/>
      <c r="I945" s="3"/>
      <c r="J945" s="3"/>
      <c r="K945" s="3"/>
      <c r="L945" s="3"/>
      <c r="M945" s="3"/>
      <c r="N945" s="3"/>
      <c r="O945" s="3"/>
      <c r="P945" s="3"/>
      <c r="Q945" s="3"/>
      <c r="R945" s="3"/>
      <c r="S945" s="3"/>
      <c r="T945" s="3"/>
      <c r="U945" s="3"/>
      <c r="V945" s="3"/>
      <c r="W945" s="3"/>
      <c r="X945" s="3"/>
      <c r="Y945" s="3"/>
      <c r="Z945" s="3"/>
    </row>
    <row r="946" spans="1:26" ht="12.75" customHeight="1" x14ac:dyDescent="0.25">
      <c r="A946" s="3"/>
      <c r="B946" s="3"/>
      <c r="C946" s="3"/>
      <c r="D946" s="3"/>
      <c r="E946" s="200"/>
      <c r="F946" s="3"/>
      <c r="G946" s="3"/>
      <c r="H946" s="3"/>
      <c r="I946" s="3"/>
      <c r="J946" s="3"/>
      <c r="K946" s="3"/>
      <c r="L946" s="3"/>
      <c r="M946" s="3"/>
      <c r="N946" s="3"/>
      <c r="O946" s="3"/>
      <c r="P946" s="3"/>
      <c r="Q946" s="3"/>
      <c r="R946" s="3"/>
      <c r="S946" s="3"/>
      <c r="T946" s="3"/>
      <c r="U946" s="3"/>
      <c r="V946" s="3"/>
      <c r="W946" s="3"/>
      <c r="X946" s="3"/>
      <c r="Y946" s="3"/>
      <c r="Z946" s="3"/>
    </row>
    <row r="947" spans="1:26" ht="12.75" customHeight="1" x14ac:dyDescent="0.25">
      <c r="A947" s="3"/>
      <c r="B947" s="3"/>
      <c r="C947" s="3"/>
      <c r="D947" s="3"/>
      <c r="E947" s="200"/>
      <c r="F947" s="3"/>
      <c r="G947" s="3"/>
      <c r="H947" s="3"/>
      <c r="I947" s="3"/>
      <c r="J947" s="3"/>
      <c r="K947" s="3"/>
      <c r="L947" s="3"/>
      <c r="M947" s="3"/>
      <c r="N947" s="3"/>
      <c r="O947" s="3"/>
      <c r="P947" s="3"/>
      <c r="Q947" s="3"/>
      <c r="R947" s="3"/>
      <c r="S947" s="3"/>
      <c r="T947" s="3"/>
      <c r="U947" s="3"/>
      <c r="V947" s="3"/>
      <c r="W947" s="3"/>
      <c r="X947" s="3"/>
      <c r="Y947" s="3"/>
      <c r="Z947" s="3"/>
    </row>
    <row r="948" spans="1:26" ht="12.75" customHeight="1" x14ac:dyDescent="0.25">
      <c r="A948" s="3"/>
      <c r="B948" s="3"/>
      <c r="C948" s="3"/>
      <c r="D948" s="3"/>
      <c r="E948" s="200"/>
      <c r="F948" s="3"/>
      <c r="G948" s="3"/>
      <c r="H948" s="3"/>
      <c r="I948" s="3"/>
      <c r="J948" s="3"/>
      <c r="K948" s="3"/>
      <c r="L948" s="3"/>
      <c r="M948" s="3"/>
      <c r="N948" s="3"/>
      <c r="O948" s="3"/>
      <c r="P948" s="3"/>
      <c r="Q948" s="3"/>
      <c r="R948" s="3"/>
      <c r="S948" s="3"/>
      <c r="T948" s="3"/>
      <c r="U948" s="3"/>
      <c r="V948" s="3"/>
      <c r="W948" s="3"/>
      <c r="X948" s="3"/>
      <c r="Y948" s="3"/>
      <c r="Z948" s="3"/>
    </row>
    <row r="949" spans="1:26" ht="12.75" customHeight="1" x14ac:dyDescent="0.25">
      <c r="A949" s="3"/>
      <c r="B949" s="3"/>
      <c r="C949" s="3"/>
      <c r="D949" s="3"/>
      <c r="E949" s="200"/>
      <c r="F949" s="3"/>
      <c r="G949" s="3"/>
      <c r="H949" s="3"/>
      <c r="I949" s="3"/>
      <c r="J949" s="3"/>
      <c r="K949" s="3"/>
      <c r="L949" s="3"/>
      <c r="M949" s="3"/>
      <c r="N949" s="3"/>
      <c r="O949" s="3"/>
      <c r="P949" s="3"/>
      <c r="Q949" s="3"/>
      <c r="R949" s="3"/>
      <c r="S949" s="3"/>
      <c r="T949" s="3"/>
      <c r="U949" s="3"/>
      <c r="V949" s="3"/>
      <c r="W949" s="3"/>
      <c r="X949" s="3"/>
      <c r="Y949" s="3"/>
      <c r="Z949" s="3"/>
    </row>
    <row r="950" spans="1:26" ht="12.75" customHeight="1" x14ac:dyDescent="0.25">
      <c r="A950" s="3"/>
      <c r="B950" s="3"/>
      <c r="C950" s="3"/>
      <c r="D950" s="3"/>
      <c r="E950" s="200"/>
      <c r="F950" s="3"/>
      <c r="G950" s="3"/>
      <c r="H950" s="3"/>
      <c r="I950" s="3"/>
      <c r="J950" s="3"/>
      <c r="K950" s="3"/>
      <c r="L950" s="3"/>
      <c r="M950" s="3"/>
      <c r="N950" s="3"/>
      <c r="O950" s="3"/>
      <c r="P950" s="3"/>
      <c r="Q950" s="3"/>
      <c r="R950" s="3"/>
      <c r="S950" s="3"/>
      <c r="T950" s="3"/>
      <c r="U950" s="3"/>
      <c r="V950" s="3"/>
      <c r="W950" s="3"/>
      <c r="X950" s="3"/>
      <c r="Y950" s="3"/>
      <c r="Z950" s="3"/>
    </row>
    <row r="951" spans="1:26" ht="12.75" customHeight="1" x14ac:dyDescent="0.25">
      <c r="A951" s="3"/>
      <c r="B951" s="3"/>
      <c r="C951" s="3"/>
      <c r="D951" s="3"/>
      <c r="E951" s="200"/>
      <c r="F951" s="3"/>
      <c r="G951" s="3"/>
      <c r="H951" s="3"/>
      <c r="I951" s="3"/>
      <c r="J951" s="3"/>
      <c r="K951" s="3"/>
      <c r="L951" s="3"/>
      <c r="M951" s="3"/>
      <c r="N951" s="3"/>
      <c r="O951" s="3"/>
      <c r="P951" s="3"/>
      <c r="Q951" s="3"/>
      <c r="R951" s="3"/>
      <c r="S951" s="3"/>
      <c r="T951" s="3"/>
      <c r="U951" s="3"/>
      <c r="V951" s="3"/>
      <c r="W951" s="3"/>
      <c r="X951" s="3"/>
      <c r="Y951" s="3"/>
      <c r="Z951" s="3"/>
    </row>
    <row r="952" spans="1:26" ht="12.75" customHeight="1" x14ac:dyDescent="0.25">
      <c r="A952" s="3"/>
      <c r="B952" s="3"/>
      <c r="C952" s="3"/>
      <c r="D952" s="3"/>
      <c r="E952" s="200"/>
      <c r="F952" s="3"/>
      <c r="G952" s="3"/>
      <c r="H952" s="3"/>
      <c r="I952" s="3"/>
      <c r="J952" s="3"/>
      <c r="K952" s="3"/>
      <c r="L952" s="3"/>
      <c r="M952" s="3"/>
      <c r="N952" s="3"/>
      <c r="O952" s="3"/>
      <c r="P952" s="3"/>
      <c r="Q952" s="3"/>
      <c r="R952" s="3"/>
      <c r="S952" s="3"/>
      <c r="T952" s="3"/>
      <c r="U952" s="3"/>
      <c r="V952" s="3"/>
      <c r="W952" s="3"/>
      <c r="X952" s="3"/>
      <c r="Y952" s="3"/>
      <c r="Z952" s="3"/>
    </row>
    <row r="953" spans="1:26" ht="12.75" customHeight="1" x14ac:dyDescent="0.25">
      <c r="A953" s="3"/>
      <c r="B953" s="3"/>
      <c r="C953" s="3"/>
      <c r="D953" s="3"/>
      <c r="E953" s="200"/>
      <c r="F953" s="3"/>
      <c r="G953" s="3"/>
      <c r="H953" s="3"/>
      <c r="I953" s="3"/>
      <c r="J953" s="3"/>
      <c r="K953" s="3"/>
      <c r="L953" s="3"/>
      <c r="M953" s="3"/>
      <c r="N953" s="3"/>
      <c r="O953" s="3"/>
      <c r="P953" s="3"/>
      <c r="Q953" s="3"/>
      <c r="R953" s="3"/>
      <c r="S953" s="3"/>
      <c r="T953" s="3"/>
      <c r="U953" s="3"/>
      <c r="V953" s="3"/>
      <c r="W953" s="3"/>
      <c r="X953" s="3"/>
      <c r="Y953" s="3"/>
      <c r="Z953" s="3"/>
    </row>
    <row r="954" spans="1:26" ht="12.75" customHeight="1" x14ac:dyDescent="0.25">
      <c r="A954" s="3"/>
      <c r="B954" s="3"/>
      <c r="C954" s="3"/>
      <c r="D954" s="3"/>
      <c r="E954" s="200"/>
      <c r="F954" s="3"/>
      <c r="G954" s="3"/>
      <c r="H954" s="3"/>
      <c r="I954" s="3"/>
      <c r="J954" s="3"/>
      <c r="K954" s="3"/>
      <c r="L954" s="3"/>
      <c r="M954" s="3"/>
      <c r="N954" s="3"/>
      <c r="O954" s="3"/>
      <c r="P954" s="3"/>
      <c r="Q954" s="3"/>
      <c r="R954" s="3"/>
      <c r="S954" s="3"/>
      <c r="T954" s="3"/>
      <c r="U954" s="3"/>
      <c r="V954" s="3"/>
      <c r="W954" s="3"/>
      <c r="X954" s="3"/>
      <c r="Y954" s="3"/>
      <c r="Z954" s="3"/>
    </row>
    <row r="955" spans="1:26" ht="12.75" customHeight="1" x14ac:dyDescent="0.25">
      <c r="A955" s="3"/>
      <c r="B955" s="3"/>
      <c r="C955" s="3"/>
      <c r="D955" s="3"/>
      <c r="E955" s="200"/>
      <c r="F955" s="3"/>
      <c r="G955" s="3"/>
      <c r="H955" s="3"/>
      <c r="I955" s="3"/>
      <c r="J955" s="3"/>
      <c r="K955" s="3"/>
      <c r="L955" s="3"/>
      <c r="M955" s="3"/>
      <c r="N955" s="3"/>
      <c r="O955" s="3"/>
      <c r="P955" s="3"/>
      <c r="Q955" s="3"/>
      <c r="R955" s="3"/>
      <c r="S955" s="3"/>
      <c r="T955" s="3"/>
      <c r="U955" s="3"/>
      <c r="V955" s="3"/>
      <c r="W955" s="3"/>
      <c r="X955" s="3"/>
      <c r="Y955" s="3"/>
      <c r="Z955" s="3"/>
    </row>
    <row r="956" spans="1:26" ht="12.75" customHeight="1" x14ac:dyDescent="0.25">
      <c r="A956" s="3"/>
      <c r="B956" s="3"/>
      <c r="C956" s="3"/>
      <c r="D956" s="3"/>
      <c r="E956" s="200"/>
      <c r="F956" s="3"/>
      <c r="G956" s="3"/>
      <c r="H956" s="3"/>
      <c r="I956" s="3"/>
      <c r="J956" s="3"/>
      <c r="K956" s="3"/>
      <c r="L956" s="3"/>
      <c r="M956" s="3"/>
      <c r="N956" s="3"/>
      <c r="O956" s="3"/>
      <c r="P956" s="3"/>
      <c r="Q956" s="3"/>
      <c r="R956" s="3"/>
      <c r="S956" s="3"/>
      <c r="T956" s="3"/>
      <c r="U956" s="3"/>
      <c r="V956" s="3"/>
      <c r="W956" s="3"/>
      <c r="X956" s="3"/>
      <c r="Y956" s="3"/>
      <c r="Z956" s="3"/>
    </row>
    <row r="957" spans="1:26" ht="12.75" customHeight="1" x14ac:dyDescent="0.25">
      <c r="A957" s="3"/>
      <c r="B957" s="3"/>
      <c r="C957" s="3"/>
      <c r="D957" s="3"/>
      <c r="E957" s="200"/>
      <c r="F957" s="3"/>
      <c r="G957" s="3"/>
      <c r="H957" s="3"/>
      <c r="I957" s="3"/>
      <c r="J957" s="3"/>
      <c r="K957" s="3"/>
      <c r="L957" s="3"/>
      <c r="M957" s="3"/>
      <c r="N957" s="3"/>
      <c r="O957" s="3"/>
      <c r="P957" s="3"/>
      <c r="Q957" s="3"/>
      <c r="R957" s="3"/>
      <c r="S957" s="3"/>
      <c r="T957" s="3"/>
      <c r="U957" s="3"/>
      <c r="V957" s="3"/>
      <c r="W957" s="3"/>
      <c r="X957" s="3"/>
      <c r="Y957" s="3"/>
      <c r="Z957" s="3"/>
    </row>
    <row r="958" spans="1:26" ht="12.75" customHeight="1" x14ac:dyDescent="0.25">
      <c r="A958" s="3"/>
      <c r="B958" s="3"/>
      <c r="C958" s="3"/>
      <c r="D958" s="3"/>
      <c r="E958" s="200"/>
      <c r="F958" s="3"/>
      <c r="G958" s="3"/>
      <c r="H958" s="3"/>
      <c r="I958" s="3"/>
      <c r="J958" s="3"/>
      <c r="K958" s="3"/>
      <c r="L958" s="3"/>
      <c r="M958" s="3"/>
      <c r="N958" s="3"/>
      <c r="O958" s="3"/>
      <c r="P958" s="3"/>
      <c r="Q958" s="3"/>
      <c r="R958" s="3"/>
      <c r="S958" s="3"/>
      <c r="T958" s="3"/>
      <c r="U958" s="3"/>
      <c r="V958" s="3"/>
      <c r="W958" s="3"/>
      <c r="X958" s="3"/>
      <c r="Y958" s="3"/>
      <c r="Z958" s="3"/>
    </row>
    <row r="959" spans="1:26" ht="12.75" customHeight="1" x14ac:dyDescent="0.25">
      <c r="A959" s="3"/>
      <c r="B959" s="3"/>
      <c r="C959" s="3"/>
      <c r="D959" s="3"/>
      <c r="E959" s="200"/>
      <c r="F959" s="3"/>
      <c r="G959" s="3"/>
      <c r="H959" s="3"/>
      <c r="I959" s="3"/>
      <c r="J959" s="3"/>
      <c r="K959" s="3"/>
      <c r="L959" s="3"/>
      <c r="M959" s="3"/>
      <c r="N959" s="3"/>
      <c r="O959" s="3"/>
      <c r="P959" s="3"/>
      <c r="Q959" s="3"/>
      <c r="R959" s="3"/>
      <c r="S959" s="3"/>
      <c r="T959" s="3"/>
      <c r="U959" s="3"/>
      <c r="V959" s="3"/>
      <c r="W959" s="3"/>
      <c r="X959" s="3"/>
      <c r="Y959" s="3"/>
      <c r="Z959" s="3"/>
    </row>
    <row r="960" spans="1:26" ht="12.75" customHeight="1" x14ac:dyDescent="0.25">
      <c r="A960" s="3"/>
      <c r="B960" s="3"/>
      <c r="C960" s="3"/>
      <c r="D960" s="3"/>
      <c r="E960" s="200"/>
      <c r="F960" s="3"/>
      <c r="G960" s="3"/>
      <c r="H960" s="3"/>
      <c r="I960" s="3"/>
      <c r="J960" s="3"/>
      <c r="K960" s="3"/>
      <c r="L960" s="3"/>
      <c r="M960" s="3"/>
      <c r="N960" s="3"/>
      <c r="O960" s="3"/>
      <c r="P960" s="3"/>
      <c r="Q960" s="3"/>
      <c r="R960" s="3"/>
      <c r="S960" s="3"/>
      <c r="T960" s="3"/>
      <c r="U960" s="3"/>
      <c r="V960" s="3"/>
      <c r="W960" s="3"/>
      <c r="X960" s="3"/>
      <c r="Y960" s="3"/>
      <c r="Z960" s="3"/>
    </row>
    <row r="961" spans="1:26" ht="12.75" customHeight="1" x14ac:dyDescent="0.25">
      <c r="A961" s="3"/>
      <c r="B961" s="3"/>
      <c r="C961" s="3"/>
      <c r="D961" s="3"/>
      <c r="E961" s="200"/>
      <c r="F961" s="3"/>
      <c r="G961" s="3"/>
      <c r="H961" s="3"/>
      <c r="I961" s="3"/>
      <c r="J961" s="3"/>
      <c r="K961" s="3"/>
      <c r="L961" s="3"/>
      <c r="M961" s="3"/>
      <c r="N961" s="3"/>
      <c r="O961" s="3"/>
      <c r="P961" s="3"/>
      <c r="Q961" s="3"/>
      <c r="R961" s="3"/>
      <c r="S961" s="3"/>
      <c r="T961" s="3"/>
      <c r="U961" s="3"/>
      <c r="V961" s="3"/>
      <c r="W961" s="3"/>
      <c r="X961" s="3"/>
      <c r="Y961" s="3"/>
      <c r="Z961" s="3"/>
    </row>
    <row r="962" spans="1:26" ht="12.75" customHeight="1" x14ac:dyDescent="0.25">
      <c r="A962" s="3"/>
      <c r="B962" s="3"/>
      <c r="C962" s="3"/>
      <c r="D962" s="3"/>
      <c r="E962" s="200"/>
      <c r="F962" s="3"/>
      <c r="G962" s="3"/>
      <c r="H962" s="3"/>
      <c r="I962" s="3"/>
      <c r="J962" s="3"/>
      <c r="K962" s="3"/>
      <c r="L962" s="3"/>
      <c r="M962" s="3"/>
      <c r="N962" s="3"/>
      <c r="O962" s="3"/>
      <c r="P962" s="3"/>
      <c r="Q962" s="3"/>
      <c r="R962" s="3"/>
      <c r="S962" s="3"/>
      <c r="T962" s="3"/>
      <c r="U962" s="3"/>
      <c r="V962" s="3"/>
      <c r="W962" s="3"/>
      <c r="X962" s="3"/>
      <c r="Y962" s="3"/>
      <c r="Z962" s="3"/>
    </row>
    <row r="963" spans="1:26" ht="12.75" customHeight="1" x14ac:dyDescent="0.25">
      <c r="A963" s="3"/>
      <c r="B963" s="3"/>
      <c r="C963" s="3"/>
      <c r="D963" s="3"/>
      <c r="E963" s="200"/>
      <c r="F963" s="3"/>
      <c r="G963" s="3"/>
      <c r="H963" s="3"/>
      <c r="I963" s="3"/>
      <c r="J963" s="3"/>
      <c r="K963" s="3"/>
      <c r="L963" s="3"/>
      <c r="M963" s="3"/>
      <c r="N963" s="3"/>
      <c r="O963" s="3"/>
      <c r="P963" s="3"/>
      <c r="Q963" s="3"/>
      <c r="R963" s="3"/>
      <c r="S963" s="3"/>
      <c r="T963" s="3"/>
      <c r="U963" s="3"/>
      <c r="V963" s="3"/>
      <c r="W963" s="3"/>
      <c r="X963" s="3"/>
      <c r="Y963" s="3"/>
      <c r="Z963" s="3"/>
    </row>
    <row r="964" spans="1:26" ht="12.75" customHeight="1" x14ac:dyDescent="0.25">
      <c r="A964" s="3"/>
      <c r="B964" s="3"/>
      <c r="C964" s="3"/>
      <c r="D964" s="3"/>
      <c r="E964" s="200"/>
      <c r="F964" s="3"/>
      <c r="G964" s="3"/>
      <c r="H964" s="3"/>
      <c r="I964" s="3"/>
      <c r="J964" s="3"/>
      <c r="K964" s="3"/>
      <c r="L964" s="3"/>
      <c r="M964" s="3"/>
      <c r="N964" s="3"/>
      <c r="O964" s="3"/>
      <c r="P964" s="3"/>
      <c r="Q964" s="3"/>
      <c r="R964" s="3"/>
      <c r="S964" s="3"/>
      <c r="T964" s="3"/>
      <c r="U964" s="3"/>
      <c r="V964" s="3"/>
      <c r="W964" s="3"/>
      <c r="X964" s="3"/>
      <c r="Y964" s="3"/>
      <c r="Z964" s="3"/>
    </row>
    <row r="965" spans="1:26" ht="12.75" customHeight="1" x14ac:dyDescent="0.25">
      <c r="A965" s="3"/>
      <c r="B965" s="3"/>
      <c r="C965" s="3"/>
      <c r="D965" s="3"/>
      <c r="E965" s="200"/>
      <c r="F965" s="3"/>
      <c r="G965" s="3"/>
      <c r="H965" s="3"/>
      <c r="I965" s="3"/>
      <c r="J965" s="3"/>
      <c r="K965" s="3"/>
      <c r="L965" s="3"/>
      <c r="M965" s="3"/>
      <c r="N965" s="3"/>
      <c r="O965" s="3"/>
      <c r="P965" s="3"/>
      <c r="Q965" s="3"/>
      <c r="R965" s="3"/>
      <c r="S965" s="3"/>
      <c r="T965" s="3"/>
      <c r="U965" s="3"/>
      <c r="V965" s="3"/>
      <c r="W965" s="3"/>
      <c r="X965" s="3"/>
      <c r="Y965" s="3"/>
      <c r="Z965" s="3"/>
    </row>
    <row r="966" spans="1:26" ht="12.75" customHeight="1" x14ac:dyDescent="0.25">
      <c r="A966" s="3"/>
      <c r="B966" s="3"/>
      <c r="C966" s="3"/>
      <c r="D966" s="3"/>
      <c r="E966" s="200"/>
      <c r="F966" s="3"/>
      <c r="G966" s="3"/>
      <c r="H966" s="3"/>
      <c r="I966" s="3"/>
      <c r="J966" s="3"/>
      <c r="K966" s="3"/>
      <c r="L966" s="3"/>
      <c r="M966" s="3"/>
      <c r="N966" s="3"/>
      <c r="O966" s="3"/>
      <c r="P966" s="3"/>
      <c r="Q966" s="3"/>
      <c r="R966" s="3"/>
      <c r="S966" s="3"/>
      <c r="T966" s="3"/>
      <c r="U966" s="3"/>
      <c r="V966" s="3"/>
      <c r="W966" s="3"/>
      <c r="X966" s="3"/>
      <c r="Y966" s="3"/>
      <c r="Z966" s="3"/>
    </row>
    <row r="967" spans="1:26" ht="12.75" customHeight="1" x14ac:dyDescent="0.25">
      <c r="A967" s="3"/>
      <c r="B967" s="3"/>
      <c r="C967" s="3"/>
      <c r="D967" s="3"/>
      <c r="E967" s="200"/>
      <c r="F967" s="3"/>
      <c r="G967" s="3"/>
      <c r="H967" s="3"/>
      <c r="I967" s="3"/>
      <c r="J967" s="3"/>
      <c r="K967" s="3"/>
      <c r="L967" s="3"/>
      <c r="M967" s="3"/>
      <c r="N967" s="3"/>
      <c r="O967" s="3"/>
      <c r="P967" s="3"/>
      <c r="Q967" s="3"/>
      <c r="R967" s="3"/>
      <c r="S967" s="3"/>
      <c r="T967" s="3"/>
      <c r="U967" s="3"/>
      <c r="V967" s="3"/>
      <c r="W967" s="3"/>
      <c r="X967" s="3"/>
      <c r="Y967" s="3"/>
      <c r="Z967" s="3"/>
    </row>
    <row r="968" spans="1:26" ht="12.75" customHeight="1" x14ac:dyDescent="0.25">
      <c r="A968" s="3"/>
      <c r="B968" s="3"/>
      <c r="C968" s="3"/>
      <c r="D968" s="3"/>
      <c r="E968" s="200"/>
      <c r="F968" s="3"/>
      <c r="G968" s="3"/>
      <c r="H968" s="3"/>
      <c r="I968" s="3"/>
      <c r="J968" s="3"/>
      <c r="K968" s="3"/>
      <c r="L968" s="3"/>
      <c r="M968" s="3"/>
      <c r="N968" s="3"/>
      <c r="O968" s="3"/>
      <c r="P968" s="3"/>
      <c r="Q968" s="3"/>
      <c r="R968" s="3"/>
      <c r="S968" s="3"/>
      <c r="T968" s="3"/>
      <c r="U968" s="3"/>
      <c r="V968" s="3"/>
      <c r="W968" s="3"/>
      <c r="X968" s="3"/>
      <c r="Y968" s="3"/>
      <c r="Z968" s="3"/>
    </row>
    <row r="969" spans="1:26" ht="12.75" customHeight="1" x14ac:dyDescent="0.25">
      <c r="A969" s="3"/>
      <c r="B969" s="3"/>
      <c r="C969" s="3"/>
      <c r="D969" s="3"/>
      <c r="E969" s="200"/>
      <c r="F969" s="3"/>
      <c r="G969" s="3"/>
      <c r="H969" s="3"/>
      <c r="I969" s="3"/>
      <c r="J969" s="3"/>
      <c r="K969" s="3"/>
      <c r="L969" s="3"/>
      <c r="M969" s="3"/>
      <c r="N969" s="3"/>
      <c r="O969" s="3"/>
      <c r="P969" s="3"/>
      <c r="Q969" s="3"/>
      <c r="R969" s="3"/>
      <c r="S969" s="3"/>
      <c r="T969" s="3"/>
      <c r="U969" s="3"/>
      <c r="V969" s="3"/>
      <c r="W969" s="3"/>
      <c r="X969" s="3"/>
      <c r="Y969" s="3"/>
      <c r="Z969" s="3"/>
    </row>
    <row r="970" spans="1:26" ht="12.75" customHeight="1" x14ac:dyDescent="0.25">
      <c r="A970" s="3"/>
      <c r="B970" s="3"/>
      <c r="C970" s="3"/>
      <c r="D970" s="3"/>
      <c r="E970" s="200"/>
      <c r="F970" s="3"/>
      <c r="G970" s="3"/>
      <c r="H970" s="3"/>
      <c r="I970" s="3"/>
      <c r="J970" s="3"/>
      <c r="K970" s="3"/>
      <c r="L970" s="3"/>
      <c r="M970" s="3"/>
      <c r="N970" s="3"/>
      <c r="O970" s="3"/>
      <c r="P970" s="3"/>
      <c r="Q970" s="3"/>
      <c r="R970" s="3"/>
      <c r="S970" s="3"/>
      <c r="T970" s="3"/>
      <c r="U970" s="3"/>
      <c r="V970" s="3"/>
      <c r="W970" s="3"/>
      <c r="X970" s="3"/>
      <c r="Y970" s="3"/>
      <c r="Z970" s="3"/>
    </row>
    <row r="971" spans="1:26" ht="12.75" customHeight="1" x14ac:dyDescent="0.25">
      <c r="A971" s="3"/>
      <c r="B971" s="3"/>
      <c r="C971" s="3"/>
      <c r="D971" s="3"/>
      <c r="E971" s="200"/>
      <c r="F971" s="3"/>
      <c r="G971" s="3"/>
      <c r="H971" s="3"/>
      <c r="I971" s="3"/>
      <c r="J971" s="3"/>
      <c r="K971" s="3"/>
      <c r="L971" s="3"/>
      <c r="M971" s="3"/>
      <c r="N971" s="3"/>
      <c r="O971" s="3"/>
      <c r="P971" s="3"/>
      <c r="Q971" s="3"/>
      <c r="R971" s="3"/>
      <c r="S971" s="3"/>
      <c r="T971" s="3"/>
      <c r="U971" s="3"/>
      <c r="V971" s="3"/>
      <c r="W971" s="3"/>
      <c r="X971" s="3"/>
      <c r="Y971" s="3"/>
      <c r="Z971" s="3"/>
    </row>
    <row r="972" spans="1:26" ht="12.75" customHeight="1" x14ac:dyDescent="0.25">
      <c r="A972" s="3"/>
      <c r="B972" s="3"/>
      <c r="C972" s="3"/>
      <c r="D972" s="3"/>
      <c r="E972" s="200"/>
      <c r="F972" s="3"/>
      <c r="G972" s="3"/>
      <c r="H972" s="3"/>
      <c r="I972" s="3"/>
      <c r="J972" s="3"/>
      <c r="K972" s="3"/>
      <c r="L972" s="3"/>
      <c r="M972" s="3"/>
      <c r="N972" s="3"/>
      <c r="O972" s="3"/>
      <c r="P972" s="3"/>
      <c r="Q972" s="3"/>
      <c r="R972" s="3"/>
      <c r="S972" s="3"/>
      <c r="T972" s="3"/>
      <c r="U972" s="3"/>
      <c r="V972" s="3"/>
      <c r="W972" s="3"/>
      <c r="X972" s="3"/>
      <c r="Y972" s="3"/>
      <c r="Z972" s="3"/>
    </row>
    <row r="973" spans="1:26" ht="12.75" customHeight="1" x14ac:dyDescent="0.25">
      <c r="A973" s="3"/>
      <c r="B973" s="3"/>
      <c r="C973" s="3"/>
      <c r="D973" s="3"/>
      <c r="E973" s="200"/>
      <c r="F973" s="3"/>
      <c r="G973" s="3"/>
      <c r="H973" s="3"/>
      <c r="I973" s="3"/>
      <c r="J973" s="3"/>
      <c r="K973" s="3"/>
      <c r="L973" s="3"/>
      <c r="M973" s="3"/>
      <c r="N973" s="3"/>
      <c r="O973" s="3"/>
      <c r="P973" s="3"/>
      <c r="Q973" s="3"/>
      <c r="R973" s="3"/>
      <c r="S973" s="3"/>
      <c r="T973" s="3"/>
      <c r="U973" s="3"/>
      <c r="V973" s="3"/>
      <c r="W973" s="3"/>
      <c r="X973" s="3"/>
      <c r="Y973" s="3"/>
      <c r="Z973" s="3"/>
    </row>
    <row r="974" spans="1:26" ht="12.75" customHeight="1" x14ac:dyDescent="0.25">
      <c r="A974" s="3"/>
      <c r="B974" s="3"/>
      <c r="C974" s="3"/>
      <c r="D974" s="3"/>
      <c r="E974" s="200"/>
      <c r="F974" s="3"/>
      <c r="G974" s="3"/>
      <c r="H974" s="3"/>
      <c r="I974" s="3"/>
      <c r="J974" s="3"/>
      <c r="K974" s="3"/>
      <c r="L974" s="3"/>
      <c r="M974" s="3"/>
      <c r="N974" s="3"/>
      <c r="O974" s="3"/>
      <c r="P974" s="3"/>
      <c r="Q974" s="3"/>
      <c r="R974" s="3"/>
      <c r="S974" s="3"/>
      <c r="T974" s="3"/>
      <c r="U974" s="3"/>
      <c r="V974" s="3"/>
      <c r="W974" s="3"/>
      <c r="X974" s="3"/>
      <c r="Y974" s="3"/>
      <c r="Z974" s="3"/>
    </row>
    <row r="975" spans="1:26" ht="12.75" customHeight="1" x14ac:dyDescent="0.25">
      <c r="A975" s="3"/>
      <c r="B975" s="3"/>
      <c r="C975" s="3"/>
      <c r="D975" s="3"/>
      <c r="E975" s="200"/>
      <c r="F975" s="3"/>
      <c r="G975" s="3"/>
      <c r="H975" s="3"/>
      <c r="I975" s="3"/>
      <c r="J975" s="3"/>
      <c r="K975" s="3"/>
      <c r="L975" s="3"/>
      <c r="M975" s="3"/>
      <c r="N975" s="3"/>
      <c r="O975" s="3"/>
      <c r="P975" s="3"/>
      <c r="Q975" s="3"/>
      <c r="R975" s="3"/>
      <c r="S975" s="3"/>
      <c r="T975" s="3"/>
      <c r="U975" s="3"/>
      <c r="V975" s="3"/>
      <c r="W975" s="3"/>
      <c r="X975" s="3"/>
      <c r="Y975" s="3"/>
      <c r="Z975" s="3"/>
    </row>
    <row r="976" spans="1:26" ht="12.75" customHeight="1" x14ac:dyDescent="0.25">
      <c r="A976" s="3"/>
      <c r="B976" s="3"/>
      <c r="C976" s="3"/>
      <c r="D976" s="3"/>
      <c r="E976" s="200"/>
      <c r="F976" s="3"/>
      <c r="G976" s="3"/>
      <c r="H976" s="3"/>
      <c r="I976" s="3"/>
      <c r="J976" s="3"/>
      <c r="K976" s="3"/>
      <c r="L976" s="3"/>
      <c r="M976" s="3"/>
      <c r="N976" s="3"/>
      <c r="O976" s="3"/>
      <c r="P976" s="3"/>
      <c r="Q976" s="3"/>
      <c r="R976" s="3"/>
      <c r="S976" s="3"/>
      <c r="T976" s="3"/>
      <c r="U976" s="3"/>
      <c r="V976" s="3"/>
      <c r="W976" s="3"/>
      <c r="X976" s="3"/>
      <c r="Y976" s="3"/>
      <c r="Z976" s="3"/>
    </row>
    <row r="977" spans="1:26" ht="12.75" customHeight="1" x14ac:dyDescent="0.25">
      <c r="A977" s="3"/>
      <c r="B977" s="3"/>
      <c r="C977" s="3"/>
      <c r="D977" s="3"/>
      <c r="E977" s="200"/>
      <c r="F977" s="3"/>
      <c r="G977" s="3"/>
      <c r="H977" s="3"/>
      <c r="I977" s="3"/>
      <c r="J977" s="3"/>
      <c r="K977" s="3"/>
      <c r="L977" s="3"/>
      <c r="M977" s="3"/>
      <c r="N977" s="3"/>
      <c r="O977" s="3"/>
      <c r="P977" s="3"/>
      <c r="Q977" s="3"/>
      <c r="R977" s="3"/>
      <c r="S977" s="3"/>
      <c r="T977" s="3"/>
      <c r="U977" s="3"/>
      <c r="V977" s="3"/>
      <c r="W977" s="3"/>
      <c r="X977" s="3"/>
      <c r="Y977" s="3"/>
      <c r="Z977" s="3"/>
    </row>
    <row r="978" spans="1:26" ht="12.75" customHeight="1" x14ac:dyDescent="0.25">
      <c r="A978" s="3"/>
      <c r="B978" s="3"/>
      <c r="C978" s="3"/>
      <c r="D978" s="3"/>
      <c r="E978" s="200"/>
      <c r="F978" s="3"/>
      <c r="G978" s="3"/>
      <c r="H978" s="3"/>
      <c r="I978" s="3"/>
      <c r="J978" s="3"/>
      <c r="K978" s="3"/>
      <c r="L978" s="3"/>
      <c r="M978" s="3"/>
      <c r="N978" s="3"/>
      <c r="O978" s="3"/>
      <c r="P978" s="3"/>
      <c r="Q978" s="3"/>
      <c r="R978" s="3"/>
      <c r="S978" s="3"/>
      <c r="T978" s="3"/>
      <c r="U978" s="3"/>
      <c r="V978" s="3"/>
      <c r="W978" s="3"/>
      <c r="X978" s="3"/>
      <c r="Y978" s="3"/>
      <c r="Z978" s="3"/>
    </row>
    <row r="979" spans="1:26" ht="12.75" customHeight="1" x14ac:dyDescent="0.25">
      <c r="A979" s="3"/>
      <c r="B979" s="3"/>
      <c r="C979" s="3"/>
      <c r="D979" s="3"/>
      <c r="E979" s="200"/>
      <c r="F979" s="3"/>
      <c r="G979" s="3"/>
      <c r="H979" s="3"/>
      <c r="I979" s="3"/>
      <c r="J979" s="3"/>
      <c r="K979" s="3"/>
      <c r="L979" s="3"/>
      <c r="M979" s="3"/>
      <c r="N979" s="3"/>
      <c r="O979" s="3"/>
      <c r="P979" s="3"/>
      <c r="Q979" s="3"/>
      <c r="R979" s="3"/>
      <c r="S979" s="3"/>
      <c r="T979" s="3"/>
      <c r="U979" s="3"/>
      <c r="V979" s="3"/>
      <c r="W979" s="3"/>
      <c r="X979" s="3"/>
      <c r="Y979" s="3"/>
      <c r="Z979" s="3"/>
    </row>
    <row r="980" spans="1:26" ht="12.75" customHeight="1" x14ac:dyDescent="0.25">
      <c r="A980" s="3"/>
      <c r="B980" s="3"/>
      <c r="C980" s="3"/>
      <c r="D980" s="3"/>
      <c r="E980" s="200"/>
      <c r="F980" s="3"/>
      <c r="G980" s="3"/>
      <c r="H980" s="3"/>
      <c r="I980" s="3"/>
      <c r="J980" s="3"/>
      <c r="K980" s="3"/>
      <c r="L980" s="3"/>
      <c r="M980" s="3"/>
      <c r="N980" s="3"/>
      <c r="O980" s="3"/>
      <c r="P980" s="3"/>
      <c r="Q980" s="3"/>
      <c r="R980" s="3"/>
      <c r="S980" s="3"/>
      <c r="T980" s="3"/>
      <c r="U980" s="3"/>
      <c r="V980" s="3"/>
      <c r="W980" s="3"/>
      <c r="X980" s="3"/>
      <c r="Y980" s="3"/>
      <c r="Z980" s="3"/>
    </row>
    <row r="981" spans="1:26" ht="12.75" customHeight="1" x14ac:dyDescent="0.25">
      <c r="A981" s="3"/>
      <c r="B981" s="3"/>
      <c r="C981" s="3"/>
      <c r="D981" s="3"/>
      <c r="E981" s="200"/>
      <c r="F981" s="3"/>
      <c r="G981" s="3"/>
      <c r="H981" s="3"/>
      <c r="I981" s="3"/>
      <c r="J981" s="3"/>
      <c r="K981" s="3"/>
      <c r="L981" s="3"/>
      <c r="M981" s="3"/>
      <c r="N981" s="3"/>
      <c r="O981" s="3"/>
      <c r="P981" s="3"/>
      <c r="Q981" s="3"/>
      <c r="R981" s="3"/>
      <c r="S981" s="3"/>
      <c r="T981" s="3"/>
      <c r="U981" s="3"/>
      <c r="V981" s="3"/>
      <c r="W981" s="3"/>
      <c r="X981" s="3"/>
      <c r="Y981" s="3"/>
      <c r="Z981" s="3"/>
    </row>
    <row r="982" spans="1:26" ht="12.75" customHeight="1" x14ac:dyDescent="0.25">
      <c r="A982" s="3"/>
      <c r="B982" s="3"/>
      <c r="C982" s="3"/>
      <c r="D982" s="3"/>
      <c r="E982" s="200"/>
      <c r="F982" s="3"/>
      <c r="G982" s="3"/>
      <c r="H982" s="3"/>
      <c r="I982" s="3"/>
      <c r="J982" s="3"/>
      <c r="K982" s="3"/>
      <c r="L982" s="3"/>
      <c r="M982" s="3"/>
      <c r="N982" s="3"/>
      <c r="O982" s="3"/>
      <c r="P982" s="3"/>
      <c r="Q982" s="3"/>
      <c r="R982" s="3"/>
      <c r="S982" s="3"/>
      <c r="T982" s="3"/>
      <c r="U982" s="3"/>
      <c r="V982" s="3"/>
      <c r="W982" s="3"/>
      <c r="X982" s="3"/>
      <c r="Y982" s="3"/>
      <c r="Z982" s="3"/>
    </row>
    <row r="983" spans="1:26" ht="12.75" customHeight="1" x14ac:dyDescent="0.25">
      <c r="A983" s="3"/>
      <c r="B983" s="3"/>
      <c r="C983" s="3"/>
      <c r="D983" s="3"/>
      <c r="E983" s="200"/>
      <c r="F983" s="3"/>
      <c r="G983" s="3"/>
      <c r="H983" s="3"/>
      <c r="I983" s="3"/>
      <c r="J983" s="3"/>
      <c r="K983" s="3"/>
      <c r="L983" s="3"/>
      <c r="M983" s="3"/>
      <c r="N983" s="3"/>
      <c r="O983" s="3"/>
      <c r="P983" s="3"/>
      <c r="Q983" s="3"/>
      <c r="R983" s="3"/>
      <c r="S983" s="3"/>
      <c r="T983" s="3"/>
      <c r="U983" s="3"/>
      <c r="V983" s="3"/>
      <c r="W983" s="3"/>
      <c r="X983" s="3"/>
      <c r="Y983" s="3"/>
      <c r="Z983" s="3"/>
    </row>
    <row r="984" spans="1:26" ht="12.75" customHeight="1" x14ac:dyDescent="0.25">
      <c r="A984" s="3"/>
      <c r="B984" s="3"/>
      <c r="C984" s="3"/>
      <c r="D984" s="3"/>
      <c r="E984" s="200"/>
      <c r="F984" s="3"/>
      <c r="G984" s="3"/>
      <c r="H984" s="3"/>
      <c r="I984" s="3"/>
      <c r="J984" s="3"/>
      <c r="K984" s="3"/>
      <c r="L984" s="3"/>
      <c r="M984" s="3"/>
      <c r="N984" s="3"/>
      <c r="O984" s="3"/>
      <c r="P984" s="3"/>
      <c r="Q984" s="3"/>
      <c r="R984" s="3"/>
      <c r="S984" s="3"/>
      <c r="T984" s="3"/>
      <c r="U984" s="3"/>
      <c r="V984" s="3"/>
      <c r="W984" s="3"/>
      <c r="X984" s="3"/>
      <c r="Y984" s="3"/>
      <c r="Z984" s="3"/>
    </row>
    <row r="985" spans="1:26" ht="12.75" customHeight="1" x14ac:dyDescent="0.25">
      <c r="A985" s="3"/>
      <c r="B985" s="3"/>
      <c r="C985" s="3"/>
      <c r="D985" s="3"/>
      <c r="E985" s="200"/>
      <c r="F985" s="3"/>
      <c r="G985" s="3"/>
      <c r="H985" s="3"/>
      <c r="I985" s="3"/>
      <c r="J985" s="3"/>
      <c r="K985" s="3"/>
      <c r="L985" s="3"/>
      <c r="M985" s="3"/>
      <c r="N985" s="3"/>
      <c r="O985" s="3"/>
      <c r="P985" s="3"/>
      <c r="Q985" s="3"/>
      <c r="R985" s="3"/>
      <c r="S985" s="3"/>
      <c r="T985" s="3"/>
      <c r="U985" s="3"/>
      <c r="V985" s="3"/>
      <c r="W985" s="3"/>
      <c r="X985" s="3"/>
      <c r="Y985" s="3"/>
      <c r="Z985" s="3"/>
    </row>
    <row r="986" spans="1:26" ht="12.75" customHeight="1" x14ac:dyDescent="0.25">
      <c r="A986" s="3"/>
      <c r="B986" s="3"/>
      <c r="C986" s="3"/>
      <c r="D986" s="3"/>
      <c r="E986" s="200"/>
      <c r="F986" s="3"/>
      <c r="G986" s="3"/>
      <c r="H986" s="3"/>
      <c r="I986" s="3"/>
      <c r="J986" s="3"/>
      <c r="K986" s="3"/>
      <c r="L986" s="3"/>
      <c r="M986" s="3"/>
      <c r="N986" s="3"/>
      <c r="O986" s="3"/>
      <c r="P986" s="3"/>
      <c r="Q986" s="3"/>
      <c r="R986" s="3"/>
      <c r="S986" s="3"/>
      <c r="T986" s="3"/>
      <c r="U986" s="3"/>
      <c r="V986" s="3"/>
      <c r="W986" s="3"/>
      <c r="X986" s="3"/>
      <c r="Y986" s="3"/>
      <c r="Z986" s="3"/>
    </row>
    <row r="987" spans="1:26" ht="12.75" customHeight="1" x14ac:dyDescent="0.25">
      <c r="A987" s="3"/>
      <c r="B987" s="3"/>
      <c r="C987" s="3"/>
      <c r="D987" s="3"/>
      <c r="E987" s="200"/>
      <c r="F987" s="3"/>
      <c r="G987" s="3"/>
      <c r="H987" s="3"/>
      <c r="I987" s="3"/>
      <c r="J987" s="3"/>
      <c r="K987" s="3"/>
      <c r="L987" s="3"/>
      <c r="M987" s="3"/>
      <c r="N987" s="3"/>
      <c r="O987" s="3"/>
      <c r="P987" s="3"/>
      <c r="Q987" s="3"/>
      <c r="R987" s="3"/>
      <c r="S987" s="3"/>
      <c r="T987" s="3"/>
      <c r="U987" s="3"/>
      <c r="V987" s="3"/>
      <c r="W987" s="3"/>
      <c r="X987" s="3"/>
      <c r="Y987" s="3"/>
      <c r="Z987" s="3"/>
    </row>
    <row r="988" spans="1:26" ht="12.75" customHeight="1" x14ac:dyDescent="0.25">
      <c r="A988" s="3"/>
      <c r="B988" s="3"/>
      <c r="C988" s="3"/>
      <c r="D988" s="3"/>
      <c r="E988" s="200"/>
      <c r="F988" s="3"/>
      <c r="G988" s="3"/>
      <c r="H988" s="3"/>
      <c r="I988" s="3"/>
      <c r="J988" s="3"/>
      <c r="K988" s="3"/>
      <c r="L988" s="3"/>
      <c r="M988" s="3"/>
      <c r="N988" s="3"/>
      <c r="O988" s="3"/>
      <c r="P988" s="3"/>
      <c r="Q988" s="3"/>
      <c r="R988" s="3"/>
      <c r="S988" s="3"/>
      <c r="T988" s="3"/>
      <c r="U988" s="3"/>
      <c r="V988" s="3"/>
      <c r="W988" s="3"/>
      <c r="X988" s="3"/>
      <c r="Y988" s="3"/>
      <c r="Z988" s="3"/>
    </row>
    <row r="989" spans="1:26" ht="12.75" customHeight="1" x14ac:dyDescent="0.25">
      <c r="A989" s="3"/>
      <c r="B989" s="3"/>
      <c r="C989" s="3"/>
      <c r="D989" s="3"/>
      <c r="E989" s="200"/>
      <c r="F989" s="3"/>
      <c r="G989" s="3"/>
      <c r="H989" s="3"/>
      <c r="I989" s="3"/>
      <c r="J989" s="3"/>
      <c r="K989" s="3"/>
      <c r="L989" s="3"/>
      <c r="M989" s="3"/>
      <c r="N989" s="3"/>
      <c r="O989" s="3"/>
      <c r="P989" s="3"/>
      <c r="Q989" s="3"/>
      <c r="R989" s="3"/>
      <c r="S989" s="3"/>
      <c r="T989" s="3"/>
      <c r="U989" s="3"/>
      <c r="V989" s="3"/>
      <c r="W989" s="3"/>
      <c r="X989" s="3"/>
      <c r="Y989" s="3"/>
      <c r="Z989" s="3"/>
    </row>
    <row r="990" spans="1:26" ht="12.75" customHeight="1" x14ac:dyDescent="0.25">
      <c r="A990" s="3"/>
      <c r="B990" s="3"/>
      <c r="C990" s="3"/>
      <c r="D990" s="3"/>
      <c r="E990" s="200"/>
      <c r="F990" s="3"/>
      <c r="G990" s="3"/>
      <c r="H990" s="3"/>
      <c r="I990" s="3"/>
      <c r="J990" s="3"/>
      <c r="K990" s="3"/>
      <c r="L990" s="3"/>
      <c r="M990" s="3"/>
      <c r="N990" s="3"/>
      <c r="O990" s="3"/>
      <c r="P990" s="3"/>
      <c r="Q990" s="3"/>
      <c r="R990" s="3"/>
      <c r="S990" s="3"/>
      <c r="T990" s="3"/>
      <c r="U990" s="3"/>
      <c r="V990" s="3"/>
      <c r="W990" s="3"/>
      <c r="X990" s="3"/>
      <c r="Y990" s="3"/>
      <c r="Z990" s="3"/>
    </row>
    <row r="991" spans="1:26" ht="12.75" customHeight="1" x14ac:dyDescent="0.25">
      <c r="A991" s="3"/>
      <c r="B991" s="3"/>
      <c r="C991" s="3"/>
      <c r="D991" s="3"/>
      <c r="E991" s="200"/>
      <c r="F991" s="3"/>
      <c r="G991" s="3"/>
      <c r="H991" s="3"/>
      <c r="I991" s="3"/>
      <c r="J991" s="3"/>
      <c r="K991" s="3"/>
      <c r="L991" s="3"/>
      <c r="M991" s="3"/>
      <c r="N991" s="3"/>
      <c r="O991" s="3"/>
      <c r="P991" s="3"/>
      <c r="Q991" s="3"/>
      <c r="R991" s="3"/>
      <c r="S991" s="3"/>
      <c r="T991" s="3"/>
      <c r="U991" s="3"/>
      <c r="V991" s="3"/>
      <c r="W991" s="3"/>
      <c r="X991" s="3"/>
      <c r="Y991" s="3"/>
      <c r="Z991" s="3"/>
    </row>
    <row r="992" spans="1:26" ht="12.75" customHeight="1" x14ac:dyDescent="0.25">
      <c r="A992" s="3"/>
      <c r="B992" s="3"/>
      <c r="C992" s="3"/>
      <c r="D992" s="3"/>
      <c r="E992" s="200"/>
      <c r="F992" s="3"/>
      <c r="G992" s="3"/>
      <c r="H992" s="3"/>
      <c r="I992" s="3"/>
      <c r="J992" s="3"/>
      <c r="K992" s="3"/>
      <c r="L992" s="3"/>
      <c r="M992" s="3"/>
      <c r="N992" s="3"/>
      <c r="O992" s="3"/>
      <c r="P992" s="3"/>
      <c r="Q992" s="3"/>
      <c r="R992" s="3"/>
      <c r="S992" s="3"/>
      <c r="T992" s="3"/>
      <c r="U992" s="3"/>
      <c r="V992" s="3"/>
      <c r="W992" s="3"/>
      <c r="X992" s="3"/>
      <c r="Y992" s="3"/>
      <c r="Z992" s="3"/>
    </row>
    <row r="993" spans="1:26" ht="12.75" customHeight="1" x14ac:dyDescent="0.25">
      <c r="A993" s="3"/>
      <c r="B993" s="3"/>
      <c r="C993" s="3"/>
      <c r="D993" s="3"/>
      <c r="E993" s="200"/>
      <c r="F993" s="3"/>
      <c r="G993" s="3"/>
      <c r="H993" s="3"/>
      <c r="I993" s="3"/>
      <c r="J993" s="3"/>
      <c r="K993" s="3"/>
      <c r="L993" s="3"/>
      <c r="M993" s="3"/>
      <c r="N993" s="3"/>
      <c r="O993" s="3"/>
      <c r="P993" s="3"/>
      <c r="Q993" s="3"/>
      <c r="R993" s="3"/>
      <c r="S993" s="3"/>
      <c r="T993" s="3"/>
      <c r="U993" s="3"/>
      <c r="V993" s="3"/>
      <c r="W993" s="3"/>
      <c r="X993" s="3"/>
      <c r="Y993" s="3"/>
      <c r="Z993" s="3"/>
    </row>
    <row r="994" spans="1:26" ht="12.75" customHeight="1" x14ac:dyDescent="0.25">
      <c r="A994" s="3"/>
      <c r="B994" s="3"/>
      <c r="C994" s="3"/>
      <c r="D994" s="3"/>
      <c r="E994" s="200"/>
      <c r="F994" s="3"/>
      <c r="G994" s="3"/>
      <c r="H994" s="3"/>
      <c r="I994" s="3"/>
      <c r="J994" s="3"/>
      <c r="K994" s="3"/>
      <c r="L994" s="3"/>
      <c r="M994" s="3"/>
      <c r="N994" s="3"/>
      <c r="O994" s="3"/>
      <c r="P994" s="3"/>
      <c r="Q994" s="3"/>
      <c r="R994" s="3"/>
      <c r="S994" s="3"/>
      <c r="T994" s="3"/>
      <c r="U994" s="3"/>
      <c r="V994" s="3"/>
      <c r="W994" s="3"/>
      <c r="X994" s="3"/>
      <c r="Y994" s="3"/>
      <c r="Z994" s="3"/>
    </row>
    <row r="995" spans="1:26" ht="12.75" customHeight="1" x14ac:dyDescent="0.25">
      <c r="A995" s="3"/>
      <c r="B995" s="3"/>
      <c r="C995" s="3"/>
      <c r="D995" s="3"/>
      <c r="E995" s="200"/>
      <c r="F995" s="3"/>
      <c r="G995" s="3"/>
      <c r="H995" s="3"/>
      <c r="I995" s="3"/>
      <c r="J995" s="3"/>
      <c r="K995" s="3"/>
      <c r="L995" s="3"/>
      <c r="M995" s="3"/>
      <c r="N995" s="3"/>
      <c r="O995" s="3"/>
      <c r="P995" s="3"/>
      <c r="Q995" s="3"/>
      <c r="R995" s="3"/>
      <c r="S995" s="3"/>
      <c r="T995" s="3"/>
      <c r="U995" s="3"/>
      <c r="V995" s="3"/>
      <c r="W995" s="3"/>
      <c r="X995" s="3"/>
      <c r="Y995" s="3"/>
      <c r="Z995" s="3"/>
    </row>
    <row r="996" spans="1:26" ht="12.75" customHeight="1" x14ac:dyDescent="0.25">
      <c r="A996" s="3"/>
      <c r="B996" s="3"/>
      <c r="C996" s="3"/>
      <c r="D996" s="3"/>
      <c r="E996" s="200"/>
      <c r="F996" s="3"/>
      <c r="G996" s="3"/>
      <c r="H996" s="3"/>
      <c r="I996" s="3"/>
      <c r="J996" s="3"/>
      <c r="K996" s="3"/>
      <c r="L996" s="3"/>
      <c r="M996" s="3"/>
      <c r="N996" s="3"/>
      <c r="O996" s="3"/>
      <c r="P996" s="3"/>
      <c r="Q996" s="3"/>
      <c r="R996" s="3"/>
      <c r="S996" s="3"/>
      <c r="T996" s="3"/>
      <c r="U996" s="3"/>
      <c r="V996" s="3"/>
      <c r="W996" s="3"/>
      <c r="X996" s="3"/>
      <c r="Y996" s="3"/>
      <c r="Z996" s="3"/>
    </row>
    <row r="997" spans="1:26" ht="12.75" customHeight="1" x14ac:dyDescent="0.25">
      <c r="A997" s="3"/>
      <c r="B997" s="3"/>
      <c r="C997" s="3"/>
      <c r="D997" s="3"/>
      <c r="E997" s="200"/>
      <c r="F997" s="3"/>
      <c r="G997" s="3"/>
      <c r="H997" s="3"/>
      <c r="I997" s="3"/>
      <c r="J997" s="3"/>
      <c r="K997" s="3"/>
      <c r="L997" s="3"/>
      <c r="M997" s="3"/>
      <c r="N997" s="3"/>
      <c r="O997" s="3"/>
      <c r="P997" s="3"/>
      <c r="Q997" s="3"/>
      <c r="R997" s="3"/>
      <c r="S997" s="3"/>
      <c r="T997" s="3"/>
      <c r="U997" s="3"/>
      <c r="V997" s="3"/>
      <c r="W997" s="3"/>
      <c r="X997" s="3"/>
      <c r="Y997" s="3"/>
      <c r="Z997" s="3"/>
    </row>
    <row r="998" spans="1:26" ht="12.75" customHeight="1" x14ac:dyDescent="0.25">
      <c r="A998" s="3"/>
      <c r="B998" s="3"/>
      <c r="C998" s="3"/>
      <c r="D998" s="3"/>
      <c r="E998" s="200"/>
      <c r="F998" s="3"/>
      <c r="G998" s="3"/>
      <c r="H998" s="3"/>
      <c r="I998" s="3"/>
      <c r="J998" s="3"/>
      <c r="K998" s="3"/>
      <c r="L998" s="3"/>
      <c r="M998" s="3"/>
      <c r="N998" s="3"/>
      <c r="O998" s="3"/>
      <c r="P998" s="3"/>
      <c r="Q998" s="3"/>
      <c r="R998" s="3"/>
      <c r="S998" s="3"/>
      <c r="T998" s="3"/>
      <c r="U998" s="3"/>
      <c r="V998" s="3"/>
      <c r="W998" s="3"/>
      <c r="X998" s="3"/>
      <c r="Y998" s="3"/>
      <c r="Z998" s="3"/>
    </row>
    <row r="999" spans="1:26" ht="12.75" customHeight="1" x14ac:dyDescent="0.25">
      <c r="A999" s="3"/>
      <c r="B999" s="3"/>
      <c r="C999" s="3"/>
      <c r="D999" s="3"/>
      <c r="E999" s="200"/>
      <c r="F999" s="3"/>
      <c r="G999" s="3"/>
      <c r="H999" s="3"/>
      <c r="I999" s="3"/>
      <c r="J999" s="3"/>
      <c r="K999" s="3"/>
      <c r="L999" s="3"/>
      <c r="M999" s="3"/>
      <c r="N999" s="3"/>
      <c r="O999" s="3"/>
      <c r="P999" s="3"/>
      <c r="Q999" s="3"/>
      <c r="R999" s="3"/>
      <c r="S999" s="3"/>
      <c r="T999" s="3"/>
      <c r="U999" s="3"/>
      <c r="V999" s="3"/>
      <c r="W999" s="3"/>
      <c r="X999" s="3"/>
      <c r="Y999" s="3"/>
      <c r="Z999" s="3"/>
    </row>
    <row r="1000" spans="1:26" ht="12.75" customHeight="1" x14ac:dyDescent="0.25">
      <c r="A1000" s="3"/>
      <c r="B1000" s="3"/>
      <c r="C1000" s="3"/>
      <c r="D1000" s="3"/>
      <c r="E1000" s="200"/>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 footer="0"/>
  <pageSetup orientation="landscape"/>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ilha23"/>
  <dimension ref="A1"/>
  <sheetViews>
    <sheetView workbookViewId="0">
      <selection activeCell="M19" sqref="M19"/>
    </sheetView>
  </sheetViews>
  <sheetFormatPr defaultRowHeight="13.2" x14ac:dyDescent="0.25"/>
  <sheetData/>
  <pageMargins left="0.511811024" right="0.511811024" top="0.78740157499999996" bottom="0.78740157499999996" header="0.31496062000000002" footer="0.3149606200000000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ilha25"/>
  <dimension ref="A1:L2"/>
  <sheetViews>
    <sheetView workbookViewId="0">
      <selection activeCell="G12" sqref="G12"/>
    </sheetView>
  </sheetViews>
  <sheetFormatPr defaultRowHeight="13.2" x14ac:dyDescent="0.25"/>
  <cols>
    <col min="2" max="2" width="13" customWidth="1"/>
    <col min="3" max="3" width="18.44140625" customWidth="1"/>
    <col min="4" max="4" width="13" customWidth="1"/>
    <col min="5" max="5" width="13.109375" customWidth="1"/>
    <col min="7" max="7" width="9.88671875" customWidth="1"/>
    <col min="10" max="10" width="9.44140625" customWidth="1"/>
    <col min="11" max="11" width="10.44140625" customWidth="1"/>
    <col min="12" max="12" width="20.5546875" customWidth="1"/>
  </cols>
  <sheetData>
    <row r="1" spans="1:12" x14ac:dyDescent="0.25">
      <c r="A1" t="s">
        <v>63</v>
      </c>
      <c r="B1" t="s">
        <v>77</v>
      </c>
      <c r="C1" t="s">
        <v>78</v>
      </c>
      <c r="D1" t="s">
        <v>79</v>
      </c>
      <c r="E1" t="s">
        <v>80</v>
      </c>
      <c r="F1" t="s">
        <v>81</v>
      </c>
      <c r="G1" t="s">
        <v>19</v>
      </c>
      <c r="H1" t="s">
        <v>20</v>
      </c>
      <c r="I1" t="s">
        <v>82</v>
      </c>
      <c r="J1" t="s">
        <v>83</v>
      </c>
      <c r="K1" t="s">
        <v>84</v>
      </c>
      <c r="L1" t="s">
        <v>85</v>
      </c>
    </row>
    <row r="2" spans="1:12" x14ac:dyDescent="0.25">
      <c r="A2">
        <v>2000</v>
      </c>
    </row>
  </sheetData>
  <pageMargins left="0.511811024" right="0.511811024" top="0.78740157499999996" bottom="0.78740157499999996" header="0.31496062000000002" footer="0.31496062000000002"/>
  <tableParts count="1">
    <tablePart r:id="rId1"/>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ilha8">
    <tabColor rgb="FF993366"/>
  </sheetPr>
  <dimension ref="A1:Z1000"/>
  <sheetViews>
    <sheetView showGridLines="0" workbookViewId="0">
      <selection activeCell="N12" sqref="N12"/>
    </sheetView>
  </sheetViews>
  <sheetFormatPr defaultColWidth="14.44140625" defaultRowHeight="15" customHeight="1" x14ac:dyDescent="0.25"/>
  <cols>
    <col min="1" max="1" width="2.88671875" customWidth="1"/>
    <col min="2" max="2" width="7.44140625" customWidth="1"/>
    <col min="3" max="3" width="9.5546875" customWidth="1"/>
    <col min="4" max="4" width="9.109375" customWidth="1"/>
    <col min="5" max="5" width="8.88671875" customWidth="1"/>
    <col min="6" max="6" width="9.5546875" customWidth="1"/>
    <col min="7" max="7" width="9.44140625" customWidth="1"/>
    <col min="8" max="8" width="10.44140625" customWidth="1"/>
    <col min="9" max="9" width="2.5546875" customWidth="1"/>
    <col min="10" max="10" width="9.109375" customWidth="1"/>
    <col min="11" max="11" width="9.44140625" customWidth="1"/>
    <col min="12" max="12" width="8.88671875" customWidth="1"/>
    <col min="13" max="13" width="8.44140625" customWidth="1"/>
    <col min="14" max="14" width="9.88671875" customWidth="1"/>
    <col min="15" max="15" width="8.5546875" customWidth="1"/>
    <col min="16" max="25" width="11.44140625" customWidth="1"/>
    <col min="26" max="26" width="8" customWidth="1"/>
  </cols>
  <sheetData>
    <row r="1" spans="1:26" ht="12.75" customHeight="1" x14ac:dyDescent="0.25">
      <c r="A1" s="3"/>
      <c r="B1" s="3"/>
      <c r="C1" s="3"/>
      <c r="D1" s="3"/>
      <c r="E1" s="3"/>
      <c r="F1" s="3"/>
      <c r="G1" s="3"/>
      <c r="H1" s="3"/>
      <c r="I1" s="3"/>
      <c r="J1" s="3"/>
      <c r="K1" s="3"/>
      <c r="L1" s="3"/>
      <c r="M1" s="184"/>
      <c r="N1" s="184"/>
      <c r="O1" s="184"/>
      <c r="P1" s="3"/>
      <c r="Q1" s="3"/>
      <c r="R1" s="3"/>
      <c r="S1" s="3"/>
      <c r="T1" s="3"/>
      <c r="U1" s="3"/>
      <c r="V1" s="3"/>
      <c r="W1" s="3"/>
      <c r="X1" s="3"/>
      <c r="Y1" s="3"/>
      <c r="Z1" s="3"/>
    </row>
    <row r="2" spans="1:26" ht="12.75" customHeight="1" x14ac:dyDescent="0.25">
      <c r="A2" s="2"/>
      <c r="B2" s="2" t="s">
        <v>128</v>
      </c>
      <c r="C2" s="2"/>
      <c r="D2" s="2"/>
      <c r="E2" s="2"/>
      <c r="F2" s="2"/>
      <c r="G2" s="2"/>
      <c r="H2" s="2"/>
      <c r="I2" s="2"/>
      <c r="J2" s="2"/>
      <c r="K2" s="2"/>
      <c r="L2" s="2"/>
      <c r="M2" s="239"/>
      <c r="N2" s="239"/>
      <c r="O2" s="239"/>
      <c r="P2" s="2"/>
      <c r="Q2" s="2"/>
      <c r="R2" s="2"/>
      <c r="S2" s="2"/>
      <c r="T2" s="2"/>
      <c r="U2" s="2"/>
      <c r="V2" s="2"/>
      <c r="W2" s="2"/>
      <c r="X2" s="2"/>
      <c r="Y2" s="2"/>
      <c r="Z2" s="2"/>
    </row>
    <row r="3" spans="1:26" ht="12.75" customHeight="1" x14ac:dyDescent="0.25">
      <c r="A3" s="3"/>
      <c r="B3" s="3"/>
      <c r="C3" s="3"/>
      <c r="D3" s="3"/>
      <c r="E3" s="3"/>
      <c r="F3" s="3"/>
      <c r="G3" s="3"/>
      <c r="H3" s="3"/>
      <c r="I3" s="3"/>
      <c r="J3" s="3"/>
      <c r="K3" s="3"/>
      <c r="L3" s="3"/>
      <c r="M3" s="184"/>
      <c r="N3" s="184"/>
      <c r="O3" s="184"/>
      <c r="P3" s="3"/>
      <c r="Q3" s="3"/>
      <c r="R3" s="3"/>
      <c r="S3" s="3"/>
      <c r="T3" s="3"/>
      <c r="U3" s="3"/>
      <c r="V3" s="3"/>
      <c r="W3" s="3"/>
      <c r="X3" s="3"/>
      <c r="Y3" s="3"/>
      <c r="Z3" s="3"/>
    </row>
    <row r="4" spans="1:26" ht="12.75" customHeight="1" x14ac:dyDescent="0.25">
      <c r="A4" s="3"/>
      <c r="B4" s="3" t="s">
        <v>129</v>
      </c>
      <c r="C4" s="3"/>
      <c r="D4" s="3"/>
      <c r="E4" s="3"/>
      <c r="F4" s="3"/>
      <c r="G4" s="3"/>
      <c r="H4" s="3"/>
      <c r="I4" s="3"/>
      <c r="J4" s="3"/>
      <c r="K4" s="3"/>
      <c r="L4" s="3"/>
      <c r="M4" s="184"/>
      <c r="N4" s="184"/>
      <c r="O4" s="184"/>
      <c r="P4" s="3"/>
      <c r="Q4" s="3"/>
      <c r="R4" s="3"/>
      <c r="S4" s="3"/>
      <c r="T4" s="3"/>
      <c r="U4" s="3"/>
      <c r="V4" s="3"/>
      <c r="W4" s="3"/>
      <c r="X4" s="3"/>
      <c r="Y4" s="3"/>
      <c r="Z4" s="3"/>
    </row>
    <row r="5" spans="1:26" ht="12.75" customHeight="1" x14ac:dyDescent="0.25">
      <c r="A5" s="3"/>
      <c r="B5" s="3"/>
      <c r="C5" s="3"/>
      <c r="D5" s="3"/>
      <c r="E5" s="3"/>
      <c r="F5" s="3"/>
      <c r="G5" s="3"/>
      <c r="H5" s="3"/>
      <c r="I5" s="3"/>
      <c r="J5" s="3"/>
      <c r="K5" s="3"/>
      <c r="L5" s="3"/>
      <c r="M5" s="184"/>
      <c r="N5" s="184"/>
      <c r="O5" s="184"/>
      <c r="P5" s="3"/>
      <c r="Q5" s="3"/>
      <c r="R5" s="3"/>
      <c r="S5" s="3"/>
      <c r="T5" s="3"/>
      <c r="U5" s="3"/>
      <c r="V5" s="3"/>
      <c r="W5" s="3"/>
      <c r="X5" s="3"/>
      <c r="Y5" s="3"/>
      <c r="Z5" s="3"/>
    </row>
    <row r="6" spans="1:26" ht="12.75" customHeight="1" x14ac:dyDescent="0.25">
      <c r="A6" s="3"/>
      <c r="B6" s="3"/>
      <c r="C6" s="3"/>
      <c r="D6" s="3"/>
      <c r="E6" s="3"/>
      <c r="F6" s="3"/>
      <c r="G6" s="3"/>
      <c r="H6" s="3"/>
      <c r="I6" s="3"/>
      <c r="J6" s="3"/>
      <c r="K6" s="3"/>
      <c r="L6" s="3"/>
      <c r="M6" s="184"/>
      <c r="N6" s="184"/>
      <c r="O6" s="184"/>
      <c r="P6" s="3"/>
      <c r="Q6" s="3"/>
      <c r="R6" s="3"/>
      <c r="S6" s="3"/>
      <c r="T6" s="3"/>
      <c r="U6" s="3"/>
      <c r="V6" s="3"/>
      <c r="W6" s="3"/>
      <c r="X6" s="3"/>
      <c r="Y6" s="3"/>
      <c r="Z6" s="3"/>
    </row>
    <row r="7" spans="1:26" ht="13.5" customHeight="1" x14ac:dyDescent="0.25">
      <c r="A7" s="3"/>
      <c r="B7" s="3"/>
      <c r="C7" s="3"/>
      <c r="D7" s="3"/>
      <c r="E7" s="3"/>
      <c r="F7" s="3"/>
      <c r="G7" s="3"/>
      <c r="H7" s="3"/>
      <c r="I7" s="3"/>
      <c r="J7" s="3"/>
      <c r="K7" s="3"/>
      <c r="L7" s="3"/>
      <c r="M7" s="184"/>
      <c r="N7" s="184"/>
      <c r="O7" s="184"/>
      <c r="P7" s="3"/>
      <c r="Q7" s="3"/>
      <c r="R7" s="3"/>
      <c r="S7" s="3"/>
      <c r="T7" s="3"/>
      <c r="U7" s="3"/>
      <c r="V7" s="3"/>
      <c r="W7" s="3"/>
      <c r="X7" s="3"/>
      <c r="Y7" s="3"/>
      <c r="Z7" s="3"/>
    </row>
    <row r="8" spans="1:26" ht="13.5" customHeight="1" x14ac:dyDescent="0.25">
      <c r="A8" s="3"/>
      <c r="B8" s="240"/>
      <c r="C8" s="848" t="s">
        <v>130</v>
      </c>
      <c r="D8" s="809"/>
      <c r="E8" s="858"/>
      <c r="F8" s="848" t="s">
        <v>131</v>
      </c>
      <c r="G8" s="809"/>
      <c r="H8" s="810"/>
      <c r="I8" s="241"/>
      <c r="J8" s="848" t="s">
        <v>132</v>
      </c>
      <c r="K8" s="809"/>
      <c r="L8" s="810"/>
      <c r="M8" s="860" t="s">
        <v>133</v>
      </c>
      <c r="N8" s="809"/>
      <c r="O8" s="810"/>
      <c r="P8" s="3"/>
      <c r="Q8" s="3"/>
      <c r="R8" s="3"/>
      <c r="S8" s="3"/>
      <c r="T8" s="3"/>
      <c r="U8" s="3"/>
      <c r="V8" s="3"/>
      <c r="W8" s="3"/>
      <c r="X8" s="3"/>
      <c r="Y8" s="3"/>
      <c r="Z8" s="3"/>
    </row>
    <row r="9" spans="1:26" ht="13.5" customHeight="1" x14ac:dyDescent="0.25">
      <c r="A9" s="3"/>
      <c r="B9" s="53" t="s">
        <v>63</v>
      </c>
      <c r="C9" s="242" t="s">
        <v>134</v>
      </c>
      <c r="D9" s="243" t="s">
        <v>135</v>
      </c>
      <c r="E9" s="244" t="s">
        <v>136</v>
      </c>
      <c r="F9" s="202" t="s">
        <v>134</v>
      </c>
      <c r="G9" s="245" t="s">
        <v>135</v>
      </c>
      <c r="H9" s="246" t="s">
        <v>136</v>
      </c>
      <c r="I9" s="241"/>
      <c r="J9" s="202" t="s">
        <v>19</v>
      </c>
      <c r="K9" s="245" t="s">
        <v>20</v>
      </c>
      <c r="L9" s="246" t="s">
        <v>82</v>
      </c>
      <c r="M9" s="247" t="s">
        <v>19</v>
      </c>
      <c r="N9" s="248" t="s">
        <v>20</v>
      </c>
      <c r="O9" s="249" t="s">
        <v>82</v>
      </c>
      <c r="P9" s="3"/>
      <c r="Q9" s="3"/>
      <c r="R9" s="3"/>
      <c r="S9" s="3"/>
      <c r="T9" s="3"/>
      <c r="U9" s="3"/>
      <c r="V9" s="3"/>
      <c r="W9" s="3"/>
      <c r="X9" s="3"/>
      <c r="Y9" s="3"/>
      <c r="Z9" s="3"/>
    </row>
    <row r="10" spans="1:26" ht="13.5" customHeight="1" x14ac:dyDescent="0.25">
      <c r="A10" s="3"/>
      <c r="B10" s="5"/>
      <c r="C10" s="250" t="s">
        <v>92</v>
      </c>
      <c r="D10" s="251" t="s">
        <v>92</v>
      </c>
      <c r="E10" s="135" t="s">
        <v>92</v>
      </c>
      <c r="F10" s="250" t="s">
        <v>92</v>
      </c>
      <c r="G10" s="251" t="s">
        <v>92</v>
      </c>
      <c r="H10" s="135" t="s">
        <v>92</v>
      </c>
      <c r="I10" s="252"/>
      <c r="J10" s="250" t="s">
        <v>92</v>
      </c>
      <c r="K10" s="251" t="s">
        <v>92</v>
      </c>
      <c r="L10" s="135" t="s">
        <v>92</v>
      </c>
      <c r="M10" s="250" t="s">
        <v>92</v>
      </c>
      <c r="N10" s="251" t="s">
        <v>92</v>
      </c>
      <c r="O10" s="135" t="s">
        <v>92</v>
      </c>
      <c r="P10" s="3"/>
      <c r="Q10" s="3"/>
      <c r="R10" s="3"/>
      <c r="S10" s="3"/>
      <c r="T10" s="3"/>
      <c r="U10" s="3"/>
      <c r="V10" s="3"/>
      <c r="W10" s="3"/>
      <c r="X10" s="3"/>
      <c r="Y10" s="3"/>
      <c r="Z10" s="3"/>
    </row>
    <row r="11" spans="1:26" ht="13.5" customHeight="1" x14ac:dyDescent="0.25">
      <c r="A11" s="3"/>
      <c r="B11" s="253"/>
      <c r="C11" s="254"/>
      <c r="D11" s="255"/>
      <c r="E11" s="256"/>
      <c r="F11" s="257"/>
      <c r="G11" s="258"/>
      <c r="H11" s="71"/>
      <c r="I11" s="259"/>
      <c r="J11" s="260"/>
      <c r="K11" s="261"/>
      <c r="L11" s="86"/>
      <c r="M11" s="262"/>
      <c r="N11" s="255"/>
      <c r="O11" s="256"/>
      <c r="P11" s="3"/>
      <c r="Q11" s="3"/>
      <c r="R11" s="3"/>
      <c r="S11" s="3"/>
      <c r="T11" s="3"/>
      <c r="U11" s="3"/>
      <c r="V11" s="3"/>
      <c r="W11" s="3"/>
      <c r="X11" s="3"/>
      <c r="Y11" s="3"/>
      <c r="Z11" s="3"/>
    </row>
    <row r="12" spans="1:26" ht="12.75" customHeight="1" x14ac:dyDescent="0.25">
      <c r="A12" s="3"/>
      <c r="B12" s="136">
        <f>year</f>
        <v>0</v>
      </c>
      <c r="C12" s="263">
        <f>Stored_C!E16</f>
        <v>0</v>
      </c>
      <c r="D12" s="264">
        <f>Stored_C!F16+Stored_C!L16</f>
        <v>0</v>
      </c>
      <c r="E12" s="265">
        <f>Stored_C!G16+Stored_C!M16</f>
        <v>0</v>
      </c>
      <c r="F12" s="266">
        <f>F11+HWP!C12</f>
        <v>0</v>
      </c>
      <c r="G12" s="264">
        <f>G11+HWP!D12</f>
        <v>0</v>
      </c>
      <c r="H12" s="265">
        <f>H11+HWP!E12</f>
        <v>0</v>
      </c>
      <c r="I12" s="259"/>
      <c r="J12" s="267">
        <f>Garden!J19</f>
        <v>0</v>
      </c>
      <c r="K12" s="268">
        <f>Paper!J19</f>
        <v>0</v>
      </c>
      <c r="L12" s="269">
        <f>Wood!J19</f>
        <v>0</v>
      </c>
      <c r="M12" s="270">
        <f>J12*(1-Recovery_OX!E12)*(1-Recovery_OX!F12)</f>
        <v>0</v>
      </c>
      <c r="N12" s="268">
        <f>K12*(1-Recovery_OX!E12)*(1-Recovery_OX!F12)</f>
        <v>0</v>
      </c>
      <c r="O12" s="269">
        <f>L12*(1-Recovery_OX!E12)*(1-Recovery_OX!F12)</f>
        <v>0</v>
      </c>
      <c r="P12" s="3"/>
      <c r="Q12" s="3"/>
      <c r="R12" s="3"/>
      <c r="S12" s="3"/>
      <c r="T12" s="3"/>
      <c r="U12" s="3"/>
      <c r="V12" s="3"/>
      <c r="W12" s="3"/>
      <c r="X12" s="3"/>
      <c r="Y12" s="3"/>
      <c r="Z12" s="3"/>
    </row>
    <row r="13" spans="1:26" ht="12.75" customHeight="1" x14ac:dyDescent="0.25">
      <c r="A13" s="3"/>
      <c r="B13" s="142">
        <f t="shared" ref="B13:B92" si="0">B12+1</f>
        <v>1</v>
      </c>
      <c r="C13" s="271">
        <f>Stored_C!E17</f>
        <v>0</v>
      </c>
      <c r="D13" s="272">
        <f>Stored_C!F17+Stored_C!L17</f>
        <v>0</v>
      </c>
      <c r="E13" s="273">
        <f>Stored_C!G17+Stored_C!M17</f>
        <v>0</v>
      </c>
      <c r="F13" s="274">
        <f>F12+HWP!C13</f>
        <v>0</v>
      </c>
      <c r="G13" s="272">
        <f>G12+HWP!D13</f>
        <v>0</v>
      </c>
      <c r="H13" s="273">
        <f>H12+HWP!E13</f>
        <v>0</v>
      </c>
      <c r="I13" s="259"/>
      <c r="J13" s="275">
        <f>Garden!J20</f>
        <v>0</v>
      </c>
      <c r="K13" s="276">
        <f>Paper!J20</f>
        <v>0</v>
      </c>
      <c r="L13" s="277">
        <f>Wood!J20</f>
        <v>0</v>
      </c>
      <c r="M13" s="278">
        <f>J13*(1-Recovery_OX!E13)*(1-Recovery_OX!F13)</f>
        <v>0</v>
      </c>
      <c r="N13" s="276">
        <f>K13*(1-Recovery_OX!E13)*(1-Recovery_OX!F13)</f>
        <v>0</v>
      </c>
      <c r="O13" s="277">
        <f>L13*(1-Recovery_OX!E13)*(1-Recovery_OX!F13)</f>
        <v>0</v>
      </c>
      <c r="P13" s="3"/>
      <c r="Q13" s="3"/>
      <c r="R13" s="3"/>
      <c r="S13" s="3"/>
      <c r="T13" s="3"/>
      <c r="U13" s="3"/>
      <c r="V13" s="3"/>
      <c r="W13" s="3"/>
      <c r="X13" s="3"/>
      <c r="Y13" s="3"/>
      <c r="Z13" s="3"/>
    </row>
    <row r="14" spans="1:26" ht="12.75" customHeight="1" x14ac:dyDescent="0.25">
      <c r="A14" s="3"/>
      <c r="B14" s="142">
        <f t="shared" si="0"/>
        <v>2</v>
      </c>
      <c r="C14" s="271">
        <f>Stored_C!E18</f>
        <v>0</v>
      </c>
      <c r="D14" s="272">
        <f>Stored_C!F18+Stored_C!L18</f>
        <v>0</v>
      </c>
      <c r="E14" s="273">
        <f>Stored_C!G18+Stored_C!M18</f>
        <v>0</v>
      </c>
      <c r="F14" s="274">
        <f>F13+HWP!C14</f>
        <v>0</v>
      </c>
      <c r="G14" s="272">
        <f>G13+HWP!D14</f>
        <v>0</v>
      </c>
      <c r="H14" s="273">
        <f>H13+HWP!E14</f>
        <v>0</v>
      </c>
      <c r="I14" s="259"/>
      <c r="J14" s="275">
        <f>Garden!J21</f>
        <v>0</v>
      </c>
      <c r="K14" s="276">
        <f>Paper!J21</f>
        <v>0</v>
      </c>
      <c r="L14" s="277">
        <f>Wood!J21</f>
        <v>0</v>
      </c>
      <c r="M14" s="278">
        <f>J14*(1-Recovery_OX!E14)*(1-Recovery_OX!F14)</f>
        <v>0</v>
      </c>
      <c r="N14" s="276">
        <f>K14*(1-Recovery_OX!E14)*(1-Recovery_OX!F14)</f>
        <v>0</v>
      </c>
      <c r="O14" s="277">
        <f>L14*(1-Recovery_OX!E14)*(1-Recovery_OX!F14)</f>
        <v>0</v>
      </c>
      <c r="P14" s="3"/>
      <c r="Q14" s="3"/>
      <c r="R14" s="3"/>
      <c r="S14" s="3"/>
      <c r="T14" s="3"/>
      <c r="U14" s="3"/>
      <c r="V14" s="3"/>
      <c r="W14" s="3"/>
      <c r="X14" s="3"/>
      <c r="Y14" s="3"/>
      <c r="Z14" s="3"/>
    </row>
    <row r="15" spans="1:26" ht="12.75" customHeight="1" x14ac:dyDescent="0.25">
      <c r="A15" s="3"/>
      <c r="B15" s="142">
        <f t="shared" si="0"/>
        <v>3</v>
      </c>
      <c r="C15" s="271">
        <f>Stored_C!E19</f>
        <v>0</v>
      </c>
      <c r="D15" s="272">
        <f>Stored_C!F19+Stored_C!L19</f>
        <v>0</v>
      </c>
      <c r="E15" s="273">
        <f>Stored_C!G19+Stored_C!M19</f>
        <v>0</v>
      </c>
      <c r="F15" s="274">
        <f>F14+HWP!C15</f>
        <v>0</v>
      </c>
      <c r="G15" s="272">
        <f>G14+HWP!D15</f>
        <v>0</v>
      </c>
      <c r="H15" s="273">
        <f>H14+HWP!E15</f>
        <v>0</v>
      </c>
      <c r="I15" s="259"/>
      <c r="J15" s="275">
        <f>Garden!J22</f>
        <v>0</v>
      </c>
      <c r="K15" s="276">
        <f>Paper!J22</f>
        <v>0</v>
      </c>
      <c r="L15" s="277">
        <f>Wood!J22</f>
        <v>0</v>
      </c>
      <c r="M15" s="278">
        <f>J15*(1-Recovery_OX!E15)*(1-Recovery_OX!F15)</f>
        <v>0</v>
      </c>
      <c r="N15" s="276">
        <f>K15*(1-Recovery_OX!E15)*(1-Recovery_OX!F15)</f>
        <v>0</v>
      </c>
      <c r="O15" s="277">
        <f>L15*(1-Recovery_OX!E15)*(1-Recovery_OX!F15)</f>
        <v>0</v>
      </c>
      <c r="P15" s="3"/>
      <c r="Q15" s="3"/>
      <c r="R15" s="3"/>
      <c r="S15" s="3"/>
      <c r="T15" s="3"/>
      <c r="U15" s="3"/>
      <c r="V15" s="3"/>
      <c r="W15" s="3"/>
      <c r="X15" s="3"/>
      <c r="Y15" s="3"/>
      <c r="Z15" s="3"/>
    </row>
    <row r="16" spans="1:26" ht="12.75" customHeight="1" x14ac:dyDescent="0.25">
      <c r="A16" s="3"/>
      <c r="B16" s="142">
        <f t="shared" si="0"/>
        <v>4</v>
      </c>
      <c r="C16" s="271">
        <f>Stored_C!E20</f>
        <v>0</v>
      </c>
      <c r="D16" s="272">
        <f>Stored_C!F20+Stored_C!L20</f>
        <v>0</v>
      </c>
      <c r="E16" s="273">
        <f>Stored_C!G20+Stored_C!M20</f>
        <v>0</v>
      </c>
      <c r="F16" s="274">
        <f>F15+HWP!C16</f>
        <v>0</v>
      </c>
      <c r="G16" s="272">
        <f>G15+HWP!D16</f>
        <v>0</v>
      </c>
      <c r="H16" s="273">
        <f>H15+HWP!E16</f>
        <v>0</v>
      </c>
      <c r="I16" s="259"/>
      <c r="J16" s="275">
        <f>Garden!J23</f>
        <v>0</v>
      </c>
      <c r="K16" s="276">
        <f>Paper!J23</f>
        <v>0</v>
      </c>
      <c r="L16" s="277">
        <f>Wood!J23</f>
        <v>0</v>
      </c>
      <c r="M16" s="278">
        <f>J16*(1-Recovery_OX!E16)*(1-Recovery_OX!F16)</f>
        <v>0</v>
      </c>
      <c r="N16" s="276">
        <f>K16*(1-Recovery_OX!E16)*(1-Recovery_OX!F16)</f>
        <v>0</v>
      </c>
      <c r="O16" s="277">
        <f>L16*(1-Recovery_OX!E16)*(1-Recovery_OX!F16)</f>
        <v>0</v>
      </c>
      <c r="P16" s="3"/>
      <c r="Q16" s="3"/>
      <c r="R16" s="3"/>
      <c r="S16" s="3"/>
      <c r="T16" s="3"/>
      <c r="U16" s="3"/>
      <c r="V16" s="3"/>
      <c r="W16" s="3"/>
      <c r="X16" s="3"/>
      <c r="Y16" s="3"/>
      <c r="Z16" s="3"/>
    </row>
    <row r="17" spans="1:26" ht="12.75" customHeight="1" x14ac:dyDescent="0.25">
      <c r="A17" s="3"/>
      <c r="B17" s="142">
        <f t="shared" si="0"/>
        <v>5</v>
      </c>
      <c r="C17" s="271">
        <f>Stored_C!E21</f>
        <v>0</v>
      </c>
      <c r="D17" s="272">
        <f>Stored_C!F21+Stored_C!L21</f>
        <v>0</v>
      </c>
      <c r="E17" s="273">
        <f>Stored_C!G21+Stored_C!M21</f>
        <v>0</v>
      </c>
      <c r="F17" s="274">
        <f>F16+HWP!C17</f>
        <v>0</v>
      </c>
      <c r="G17" s="272">
        <f>G16+HWP!D17</f>
        <v>0</v>
      </c>
      <c r="H17" s="273">
        <f>H16+HWP!E17</f>
        <v>0</v>
      </c>
      <c r="I17" s="259"/>
      <c r="J17" s="275">
        <f>Garden!J24</f>
        <v>0</v>
      </c>
      <c r="K17" s="276">
        <f>Paper!J24</f>
        <v>0</v>
      </c>
      <c r="L17" s="277">
        <f>Wood!J24</f>
        <v>0</v>
      </c>
      <c r="M17" s="278">
        <f>J17*(1-Recovery_OX!E17)*(1-Recovery_OX!F17)</f>
        <v>0</v>
      </c>
      <c r="N17" s="276">
        <f>K17*(1-Recovery_OX!E17)*(1-Recovery_OX!F17)</f>
        <v>0</v>
      </c>
      <c r="O17" s="277">
        <f>L17*(1-Recovery_OX!E17)*(1-Recovery_OX!F17)</f>
        <v>0</v>
      </c>
      <c r="P17" s="3"/>
      <c r="Q17" s="3"/>
      <c r="R17" s="3"/>
      <c r="S17" s="3"/>
      <c r="T17" s="3"/>
      <c r="U17" s="3"/>
      <c r="V17" s="3"/>
      <c r="W17" s="3"/>
      <c r="X17" s="3"/>
      <c r="Y17" s="3"/>
      <c r="Z17" s="3"/>
    </row>
    <row r="18" spans="1:26" ht="12.75" customHeight="1" x14ac:dyDescent="0.25">
      <c r="A18" s="3"/>
      <c r="B18" s="142">
        <f t="shared" si="0"/>
        <v>6</v>
      </c>
      <c r="C18" s="271">
        <f>Stored_C!E22</f>
        <v>0</v>
      </c>
      <c r="D18" s="272">
        <f>Stored_C!F22+Stored_C!L22</f>
        <v>0</v>
      </c>
      <c r="E18" s="273">
        <f>Stored_C!G22+Stored_C!M22</f>
        <v>0</v>
      </c>
      <c r="F18" s="274">
        <f>F17+HWP!C18</f>
        <v>0</v>
      </c>
      <c r="G18" s="272">
        <f>G17+HWP!D18</f>
        <v>0</v>
      </c>
      <c r="H18" s="273">
        <f>H17+HWP!E18</f>
        <v>0</v>
      </c>
      <c r="I18" s="259"/>
      <c r="J18" s="275">
        <f>Garden!J25</f>
        <v>0</v>
      </c>
      <c r="K18" s="276">
        <f>Paper!J25</f>
        <v>0</v>
      </c>
      <c r="L18" s="277">
        <f>Wood!J25</f>
        <v>0</v>
      </c>
      <c r="M18" s="278">
        <f>J18*(1-Recovery_OX!E18)*(1-Recovery_OX!F18)</f>
        <v>0</v>
      </c>
      <c r="N18" s="276">
        <f>K18*(1-Recovery_OX!E18)*(1-Recovery_OX!F18)</f>
        <v>0</v>
      </c>
      <c r="O18" s="277">
        <f>L18*(1-Recovery_OX!E18)*(1-Recovery_OX!F18)</f>
        <v>0</v>
      </c>
      <c r="P18" s="3"/>
      <c r="Q18" s="3"/>
      <c r="R18" s="3"/>
      <c r="S18" s="3"/>
      <c r="T18" s="3"/>
      <c r="U18" s="3"/>
      <c r="V18" s="3"/>
      <c r="W18" s="3"/>
      <c r="X18" s="3"/>
      <c r="Y18" s="3"/>
      <c r="Z18" s="3"/>
    </row>
    <row r="19" spans="1:26" ht="12.75" customHeight="1" x14ac:dyDescent="0.25">
      <c r="A19" s="3"/>
      <c r="B19" s="142">
        <f t="shared" si="0"/>
        <v>7</v>
      </c>
      <c r="C19" s="271">
        <f>Stored_C!E23</f>
        <v>0</v>
      </c>
      <c r="D19" s="272">
        <f>Stored_C!F23+Stored_C!L23</f>
        <v>0</v>
      </c>
      <c r="E19" s="273">
        <f>Stored_C!G23+Stored_C!M23</f>
        <v>0</v>
      </c>
      <c r="F19" s="274">
        <f>F18+HWP!C19</f>
        <v>0</v>
      </c>
      <c r="G19" s="272">
        <f>G18+HWP!D19</f>
        <v>0</v>
      </c>
      <c r="H19" s="273">
        <f>H18+HWP!E19</f>
        <v>0</v>
      </c>
      <c r="I19" s="259"/>
      <c r="J19" s="275">
        <f>Garden!J26</f>
        <v>0</v>
      </c>
      <c r="K19" s="276">
        <f>Paper!J26</f>
        <v>0</v>
      </c>
      <c r="L19" s="277">
        <f>Wood!J26</f>
        <v>0</v>
      </c>
      <c r="M19" s="278">
        <f>J19*(1-Recovery_OX!E19)*(1-Recovery_OX!F19)</f>
        <v>0</v>
      </c>
      <c r="N19" s="276">
        <f>K19*(1-Recovery_OX!E19)*(1-Recovery_OX!F19)</f>
        <v>0</v>
      </c>
      <c r="O19" s="277">
        <f>L19*(1-Recovery_OX!E19)*(1-Recovery_OX!F19)</f>
        <v>0</v>
      </c>
      <c r="P19" s="3"/>
      <c r="Q19" s="3"/>
      <c r="R19" s="3"/>
      <c r="S19" s="3"/>
      <c r="T19" s="3"/>
      <c r="U19" s="3"/>
      <c r="V19" s="3"/>
      <c r="W19" s="3"/>
      <c r="X19" s="3"/>
      <c r="Y19" s="3"/>
      <c r="Z19" s="3"/>
    </row>
    <row r="20" spans="1:26" ht="12.75" customHeight="1" x14ac:dyDescent="0.25">
      <c r="A20" s="3"/>
      <c r="B20" s="142">
        <f t="shared" si="0"/>
        <v>8</v>
      </c>
      <c r="C20" s="271">
        <f>Stored_C!E24</f>
        <v>0</v>
      </c>
      <c r="D20" s="272">
        <f>Stored_C!F24+Stored_C!L24</f>
        <v>0</v>
      </c>
      <c r="E20" s="273">
        <f>Stored_C!G24+Stored_C!M24</f>
        <v>0</v>
      </c>
      <c r="F20" s="274">
        <f>F19+HWP!C20</f>
        <v>0</v>
      </c>
      <c r="G20" s="272">
        <f>G19+HWP!D20</f>
        <v>0</v>
      </c>
      <c r="H20" s="273">
        <f>H19+HWP!E20</f>
        <v>0</v>
      </c>
      <c r="I20" s="259"/>
      <c r="J20" s="275">
        <f>Garden!J27</f>
        <v>0</v>
      </c>
      <c r="K20" s="276">
        <f>Paper!J27</f>
        <v>0</v>
      </c>
      <c r="L20" s="277">
        <f>Wood!J27</f>
        <v>0</v>
      </c>
      <c r="M20" s="278">
        <f>J20*(1-Recovery_OX!E20)*(1-Recovery_OX!F20)</f>
        <v>0</v>
      </c>
      <c r="N20" s="276">
        <f>K20*(1-Recovery_OX!E20)*(1-Recovery_OX!F20)</f>
        <v>0</v>
      </c>
      <c r="O20" s="277">
        <f>L20*(1-Recovery_OX!E20)*(1-Recovery_OX!F20)</f>
        <v>0</v>
      </c>
      <c r="P20" s="3"/>
      <c r="Q20" s="3"/>
      <c r="R20" s="3"/>
      <c r="S20" s="3"/>
      <c r="T20" s="3"/>
      <c r="U20" s="3"/>
      <c r="V20" s="3"/>
      <c r="W20" s="3"/>
      <c r="X20" s="3"/>
      <c r="Y20" s="3"/>
      <c r="Z20" s="3"/>
    </row>
    <row r="21" spans="1:26" ht="12.75" customHeight="1" x14ac:dyDescent="0.25">
      <c r="A21" s="3"/>
      <c r="B21" s="142">
        <f t="shared" si="0"/>
        <v>9</v>
      </c>
      <c r="C21" s="271">
        <f>Stored_C!E25</f>
        <v>0</v>
      </c>
      <c r="D21" s="272">
        <f>Stored_C!F25+Stored_C!L25</f>
        <v>0</v>
      </c>
      <c r="E21" s="273">
        <f>Stored_C!G25+Stored_C!M25</f>
        <v>0</v>
      </c>
      <c r="F21" s="274">
        <f>F20+HWP!C21</f>
        <v>0</v>
      </c>
      <c r="G21" s="272">
        <f>G20+HWP!D21</f>
        <v>0</v>
      </c>
      <c r="H21" s="273">
        <f>H20+HWP!E21</f>
        <v>0</v>
      </c>
      <c r="I21" s="259"/>
      <c r="J21" s="275">
        <f>Garden!J28</f>
        <v>0</v>
      </c>
      <c r="K21" s="276">
        <f>Paper!J28</f>
        <v>0</v>
      </c>
      <c r="L21" s="277">
        <f>Wood!J28</f>
        <v>0</v>
      </c>
      <c r="M21" s="278">
        <f>J21*(1-Recovery_OX!E21)*(1-Recovery_OX!F21)</f>
        <v>0</v>
      </c>
      <c r="N21" s="276">
        <f>K21*(1-Recovery_OX!E21)*(1-Recovery_OX!F21)</f>
        <v>0</v>
      </c>
      <c r="O21" s="277">
        <f>L21*(1-Recovery_OX!E21)*(1-Recovery_OX!F21)</f>
        <v>0</v>
      </c>
      <c r="P21" s="3"/>
      <c r="Q21" s="3"/>
      <c r="R21" s="3"/>
      <c r="S21" s="3"/>
      <c r="T21" s="3"/>
      <c r="U21" s="3"/>
      <c r="V21" s="3"/>
      <c r="W21" s="3"/>
      <c r="X21" s="3"/>
      <c r="Y21" s="3"/>
      <c r="Z21" s="3"/>
    </row>
    <row r="22" spans="1:26" ht="12.75" customHeight="1" x14ac:dyDescent="0.25">
      <c r="A22" s="3"/>
      <c r="B22" s="142">
        <f t="shared" si="0"/>
        <v>10</v>
      </c>
      <c r="C22" s="271">
        <f>Stored_C!E26</f>
        <v>0</v>
      </c>
      <c r="D22" s="272">
        <f>Stored_C!F26+Stored_C!L26</f>
        <v>0</v>
      </c>
      <c r="E22" s="273">
        <f>Stored_C!G26+Stored_C!M26</f>
        <v>0</v>
      </c>
      <c r="F22" s="274">
        <f>F21+HWP!C22</f>
        <v>0</v>
      </c>
      <c r="G22" s="272">
        <f>G21+HWP!D22</f>
        <v>0</v>
      </c>
      <c r="H22" s="273">
        <f>H21+HWP!E22</f>
        <v>0</v>
      </c>
      <c r="I22" s="259"/>
      <c r="J22" s="275">
        <f>Garden!J29</f>
        <v>0</v>
      </c>
      <c r="K22" s="276">
        <f>Paper!J29</f>
        <v>0</v>
      </c>
      <c r="L22" s="277">
        <f>Wood!J29</f>
        <v>0</v>
      </c>
      <c r="M22" s="278">
        <f>J22*(1-Recovery_OX!E22)*(1-Recovery_OX!F22)</f>
        <v>0</v>
      </c>
      <c r="N22" s="276">
        <f>K22*(1-Recovery_OX!E22)*(1-Recovery_OX!F22)</f>
        <v>0</v>
      </c>
      <c r="O22" s="277">
        <f>L22*(1-Recovery_OX!E22)*(1-Recovery_OX!F22)</f>
        <v>0</v>
      </c>
      <c r="P22" s="3"/>
      <c r="Q22" s="3"/>
      <c r="R22" s="3"/>
      <c r="S22" s="3"/>
      <c r="T22" s="3"/>
      <c r="U22" s="3"/>
      <c r="V22" s="3"/>
      <c r="W22" s="3"/>
      <c r="X22" s="3"/>
      <c r="Y22" s="3"/>
      <c r="Z22" s="3"/>
    </row>
    <row r="23" spans="1:26" ht="12.75" customHeight="1" x14ac:dyDescent="0.25">
      <c r="A23" s="3"/>
      <c r="B23" s="142">
        <f t="shared" si="0"/>
        <v>11</v>
      </c>
      <c r="C23" s="271">
        <f>Stored_C!E27</f>
        <v>0</v>
      </c>
      <c r="D23" s="272">
        <f>Stored_C!F27+Stored_C!L27</f>
        <v>0</v>
      </c>
      <c r="E23" s="273">
        <f>Stored_C!G27+Stored_C!M27</f>
        <v>0</v>
      </c>
      <c r="F23" s="274">
        <f>F22+HWP!C23</f>
        <v>0</v>
      </c>
      <c r="G23" s="272">
        <f>G22+HWP!D23</f>
        <v>0</v>
      </c>
      <c r="H23" s="273">
        <f>H22+HWP!E23</f>
        <v>0</v>
      </c>
      <c r="I23" s="259"/>
      <c r="J23" s="275">
        <f>Garden!J30</f>
        <v>0</v>
      </c>
      <c r="K23" s="276">
        <f>Paper!J30</f>
        <v>0</v>
      </c>
      <c r="L23" s="277">
        <f>Wood!J30</f>
        <v>0</v>
      </c>
      <c r="M23" s="278">
        <f>J23*(1-Recovery_OX!E23)*(1-Recovery_OX!F23)</f>
        <v>0</v>
      </c>
      <c r="N23" s="276">
        <f>K23*(1-Recovery_OX!E23)*(1-Recovery_OX!F23)</f>
        <v>0</v>
      </c>
      <c r="O23" s="277">
        <f>L23*(1-Recovery_OX!E23)*(1-Recovery_OX!F23)</f>
        <v>0</v>
      </c>
      <c r="P23" s="3"/>
      <c r="Q23" s="3"/>
      <c r="R23" s="3"/>
      <c r="S23" s="3"/>
      <c r="T23" s="3"/>
      <c r="U23" s="3"/>
      <c r="V23" s="3"/>
      <c r="W23" s="3"/>
      <c r="X23" s="3"/>
      <c r="Y23" s="3"/>
      <c r="Z23" s="3"/>
    </row>
    <row r="24" spans="1:26" ht="12.75" customHeight="1" x14ac:dyDescent="0.25">
      <c r="A24" s="3"/>
      <c r="B24" s="142">
        <f t="shared" si="0"/>
        <v>12</v>
      </c>
      <c r="C24" s="271">
        <f>Stored_C!E28</f>
        <v>0</v>
      </c>
      <c r="D24" s="272">
        <f>Stored_C!F28+Stored_C!L28</f>
        <v>0</v>
      </c>
      <c r="E24" s="273">
        <f>Stored_C!G28+Stored_C!M28</f>
        <v>0</v>
      </c>
      <c r="F24" s="274">
        <f>F23+HWP!C24</f>
        <v>0</v>
      </c>
      <c r="G24" s="272">
        <f>G23+HWP!D24</f>
        <v>0</v>
      </c>
      <c r="H24" s="273">
        <f>H23+HWP!E24</f>
        <v>0</v>
      </c>
      <c r="I24" s="259"/>
      <c r="J24" s="275">
        <f>Garden!J31</f>
        <v>0</v>
      </c>
      <c r="K24" s="276">
        <f>Paper!J31</f>
        <v>0</v>
      </c>
      <c r="L24" s="277">
        <f>Wood!J31</f>
        <v>0</v>
      </c>
      <c r="M24" s="278">
        <f>J24*(1-Recovery_OX!E24)*(1-Recovery_OX!F24)</f>
        <v>0</v>
      </c>
      <c r="N24" s="276">
        <f>K24*(1-Recovery_OX!E24)*(1-Recovery_OX!F24)</f>
        <v>0</v>
      </c>
      <c r="O24" s="277">
        <f>L24*(1-Recovery_OX!E24)*(1-Recovery_OX!F24)</f>
        <v>0</v>
      </c>
      <c r="P24" s="3"/>
      <c r="Q24" s="3"/>
      <c r="R24" s="3"/>
      <c r="S24" s="3"/>
      <c r="T24" s="3"/>
      <c r="U24" s="3"/>
      <c r="V24" s="3"/>
      <c r="W24" s="3"/>
      <c r="X24" s="3"/>
      <c r="Y24" s="3"/>
      <c r="Z24" s="3"/>
    </row>
    <row r="25" spans="1:26" ht="12.75" customHeight="1" x14ac:dyDescent="0.25">
      <c r="A25" s="3"/>
      <c r="B25" s="142">
        <f t="shared" si="0"/>
        <v>13</v>
      </c>
      <c r="C25" s="271">
        <f>Stored_C!E29</f>
        <v>0</v>
      </c>
      <c r="D25" s="272">
        <f>Stored_C!F29+Stored_C!L29</f>
        <v>0</v>
      </c>
      <c r="E25" s="273">
        <f>Stored_C!G29+Stored_C!M29</f>
        <v>0</v>
      </c>
      <c r="F25" s="274">
        <f>F24+HWP!C25</f>
        <v>0</v>
      </c>
      <c r="G25" s="272">
        <f>G24+HWP!D25</f>
        <v>0</v>
      </c>
      <c r="H25" s="273">
        <f>H24+HWP!E25</f>
        <v>0</v>
      </c>
      <c r="I25" s="259"/>
      <c r="J25" s="275">
        <f>Garden!J32</f>
        <v>0</v>
      </c>
      <c r="K25" s="276">
        <f>Paper!J32</f>
        <v>0</v>
      </c>
      <c r="L25" s="277">
        <f>Wood!J32</f>
        <v>0</v>
      </c>
      <c r="M25" s="278">
        <f>J25*(1-Recovery_OX!E25)*(1-Recovery_OX!F25)</f>
        <v>0</v>
      </c>
      <c r="N25" s="276">
        <f>K25*(1-Recovery_OX!E25)*(1-Recovery_OX!F25)</f>
        <v>0</v>
      </c>
      <c r="O25" s="277">
        <f>L25*(1-Recovery_OX!E25)*(1-Recovery_OX!F25)</f>
        <v>0</v>
      </c>
      <c r="P25" s="3"/>
      <c r="Q25" s="3"/>
      <c r="R25" s="3"/>
      <c r="S25" s="3"/>
      <c r="T25" s="3"/>
      <c r="U25" s="3"/>
      <c r="V25" s="3"/>
      <c r="W25" s="3"/>
      <c r="X25" s="3"/>
      <c r="Y25" s="3"/>
      <c r="Z25" s="3"/>
    </row>
    <row r="26" spans="1:26" ht="12.75" customHeight="1" x14ac:dyDescent="0.25">
      <c r="A26" s="3"/>
      <c r="B26" s="142">
        <f t="shared" si="0"/>
        <v>14</v>
      </c>
      <c r="C26" s="271">
        <f>Stored_C!E30</f>
        <v>0</v>
      </c>
      <c r="D26" s="272">
        <f>Stored_C!F30+Stored_C!L30</f>
        <v>0</v>
      </c>
      <c r="E26" s="273">
        <f>Stored_C!G30+Stored_C!M30</f>
        <v>0</v>
      </c>
      <c r="F26" s="274">
        <f>F25+HWP!C26</f>
        <v>0</v>
      </c>
      <c r="G26" s="272">
        <f>G25+HWP!D26</f>
        <v>0</v>
      </c>
      <c r="H26" s="273">
        <f>H25+HWP!E26</f>
        <v>0</v>
      </c>
      <c r="I26" s="259"/>
      <c r="J26" s="275">
        <f>Garden!J33</f>
        <v>0</v>
      </c>
      <c r="K26" s="276">
        <f>Paper!J33</f>
        <v>0</v>
      </c>
      <c r="L26" s="277">
        <f>Wood!J33</f>
        <v>0</v>
      </c>
      <c r="M26" s="278">
        <f>J26*(1-Recovery_OX!E26)*(1-Recovery_OX!F26)</f>
        <v>0</v>
      </c>
      <c r="N26" s="276">
        <f>K26*(1-Recovery_OX!E26)*(1-Recovery_OX!F26)</f>
        <v>0</v>
      </c>
      <c r="O26" s="277">
        <f>L26*(1-Recovery_OX!E26)*(1-Recovery_OX!F26)</f>
        <v>0</v>
      </c>
      <c r="P26" s="3"/>
      <c r="Q26" s="3"/>
      <c r="R26" s="3"/>
      <c r="S26" s="3"/>
      <c r="T26" s="3"/>
      <c r="U26" s="3"/>
      <c r="V26" s="3"/>
      <c r="W26" s="3"/>
      <c r="X26" s="3"/>
      <c r="Y26" s="3"/>
      <c r="Z26" s="3"/>
    </row>
    <row r="27" spans="1:26" ht="12.75" customHeight="1" x14ac:dyDescent="0.25">
      <c r="A27" s="3"/>
      <c r="B27" s="142">
        <f t="shared" si="0"/>
        <v>15</v>
      </c>
      <c r="C27" s="271">
        <f>Stored_C!E31</f>
        <v>0</v>
      </c>
      <c r="D27" s="272">
        <f>Stored_C!F31+Stored_C!L31</f>
        <v>0</v>
      </c>
      <c r="E27" s="273">
        <f>Stored_C!G31+Stored_C!M31</f>
        <v>0</v>
      </c>
      <c r="F27" s="274">
        <f>F26+HWP!C27</f>
        <v>0</v>
      </c>
      <c r="G27" s="272">
        <f>G26+HWP!D27</f>
        <v>0</v>
      </c>
      <c r="H27" s="273">
        <f>H26+HWP!E27</f>
        <v>0</v>
      </c>
      <c r="I27" s="259"/>
      <c r="J27" s="275">
        <f>Garden!J34</f>
        <v>0</v>
      </c>
      <c r="K27" s="276">
        <f>Paper!J34</f>
        <v>0</v>
      </c>
      <c r="L27" s="277">
        <f>Wood!J34</f>
        <v>0</v>
      </c>
      <c r="M27" s="278">
        <f>J27*(1-Recovery_OX!E27)*(1-Recovery_OX!F27)</f>
        <v>0</v>
      </c>
      <c r="N27" s="276">
        <f>K27*(1-Recovery_OX!E27)*(1-Recovery_OX!F27)</f>
        <v>0</v>
      </c>
      <c r="O27" s="277">
        <f>L27*(1-Recovery_OX!E27)*(1-Recovery_OX!F27)</f>
        <v>0</v>
      </c>
      <c r="P27" s="3"/>
      <c r="Q27" s="3"/>
      <c r="R27" s="3"/>
      <c r="S27" s="3"/>
      <c r="T27" s="3"/>
      <c r="U27" s="3"/>
      <c r="V27" s="3"/>
      <c r="W27" s="3"/>
      <c r="X27" s="3"/>
      <c r="Y27" s="3"/>
      <c r="Z27" s="3"/>
    </row>
    <row r="28" spans="1:26" ht="12.75" customHeight="1" x14ac:dyDescent="0.25">
      <c r="A28" s="3"/>
      <c r="B28" s="142">
        <f t="shared" si="0"/>
        <v>16</v>
      </c>
      <c r="C28" s="271">
        <f>Stored_C!E32</f>
        <v>0</v>
      </c>
      <c r="D28" s="272">
        <f>Stored_C!F32+Stored_C!L32</f>
        <v>0</v>
      </c>
      <c r="E28" s="273">
        <f>Stored_C!G32+Stored_C!M32</f>
        <v>0</v>
      </c>
      <c r="F28" s="274">
        <f>F27+HWP!C28</f>
        <v>0</v>
      </c>
      <c r="G28" s="272">
        <f>G27+HWP!D28</f>
        <v>0</v>
      </c>
      <c r="H28" s="273">
        <f>H27+HWP!E28</f>
        <v>0</v>
      </c>
      <c r="I28" s="259"/>
      <c r="J28" s="275">
        <f>Garden!J35</f>
        <v>0</v>
      </c>
      <c r="K28" s="276">
        <f>Paper!J35</f>
        <v>0</v>
      </c>
      <c r="L28" s="277">
        <f>Wood!J35</f>
        <v>0</v>
      </c>
      <c r="M28" s="278">
        <f>J28*(1-Recovery_OX!E28)*(1-Recovery_OX!F28)</f>
        <v>0</v>
      </c>
      <c r="N28" s="276">
        <f>K28*(1-Recovery_OX!E28)*(1-Recovery_OX!F28)</f>
        <v>0</v>
      </c>
      <c r="O28" s="277">
        <f>L28*(1-Recovery_OX!E28)*(1-Recovery_OX!F28)</f>
        <v>0</v>
      </c>
      <c r="P28" s="3"/>
      <c r="Q28" s="3"/>
      <c r="R28" s="3"/>
      <c r="S28" s="3"/>
      <c r="T28" s="3"/>
      <c r="U28" s="3"/>
      <c r="V28" s="3"/>
      <c r="W28" s="3"/>
      <c r="X28" s="3"/>
      <c r="Y28" s="3"/>
      <c r="Z28" s="3"/>
    </row>
    <row r="29" spans="1:26" ht="12.75" customHeight="1" x14ac:dyDescent="0.25">
      <c r="A29" s="3"/>
      <c r="B29" s="142">
        <f t="shared" si="0"/>
        <v>17</v>
      </c>
      <c r="C29" s="271">
        <f>Stored_C!E33</f>
        <v>0</v>
      </c>
      <c r="D29" s="272">
        <f>Stored_C!F33+Stored_C!L33</f>
        <v>0</v>
      </c>
      <c r="E29" s="273">
        <f>Stored_C!G33+Stored_C!M33</f>
        <v>0</v>
      </c>
      <c r="F29" s="274">
        <f>F28+HWP!C29</f>
        <v>0</v>
      </c>
      <c r="G29" s="272">
        <f>G28+HWP!D29</f>
        <v>0</v>
      </c>
      <c r="H29" s="273">
        <f>H28+HWP!E29</f>
        <v>0</v>
      </c>
      <c r="I29" s="259"/>
      <c r="J29" s="275">
        <f>Garden!J36</f>
        <v>0</v>
      </c>
      <c r="K29" s="276">
        <f>Paper!J36</f>
        <v>0</v>
      </c>
      <c r="L29" s="277">
        <f>Wood!J36</f>
        <v>0</v>
      </c>
      <c r="M29" s="278">
        <f>J29*(1-Recovery_OX!E29)*(1-Recovery_OX!F29)</f>
        <v>0</v>
      </c>
      <c r="N29" s="276">
        <f>K29*(1-Recovery_OX!E29)*(1-Recovery_OX!F29)</f>
        <v>0</v>
      </c>
      <c r="O29" s="277">
        <f>L29*(1-Recovery_OX!E29)*(1-Recovery_OX!F29)</f>
        <v>0</v>
      </c>
      <c r="P29" s="3"/>
      <c r="Q29" s="3"/>
      <c r="R29" s="3"/>
      <c r="S29" s="3"/>
      <c r="T29" s="3"/>
      <c r="U29" s="3"/>
      <c r="V29" s="3"/>
      <c r="W29" s="3"/>
      <c r="X29" s="3"/>
      <c r="Y29" s="3"/>
      <c r="Z29" s="3"/>
    </row>
    <row r="30" spans="1:26" ht="12.75" customHeight="1" x14ac:dyDescent="0.25">
      <c r="A30" s="3"/>
      <c r="B30" s="142">
        <f t="shared" si="0"/>
        <v>18</v>
      </c>
      <c r="C30" s="271">
        <f>Stored_C!E34</f>
        <v>0</v>
      </c>
      <c r="D30" s="272">
        <f>Stored_C!F34+Stored_C!L34</f>
        <v>0</v>
      </c>
      <c r="E30" s="273">
        <f>Stored_C!G34+Stored_C!M34</f>
        <v>0</v>
      </c>
      <c r="F30" s="274">
        <f>F29+HWP!C30</f>
        <v>0</v>
      </c>
      <c r="G30" s="272">
        <f>G29+HWP!D30</f>
        <v>0</v>
      </c>
      <c r="H30" s="273">
        <f>H29+HWP!E30</f>
        <v>0</v>
      </c>
      <c r="I30" s="259"/>
      <c r="J30" s="275">
        <f>Garden!J37</f>
        <v>0</v>
      </c>
      <c r="K30" s="276">
        <f>Paper!J37</f>
        <v>0</v>
      </c>
      <c r="L30" s="277">
        <f>Wood!J37</f>
        <v>0</v>
      </c>
      <c r="M30" s="278">
        <f>J30*(1-Recovery_OX!E30)*(1-Recovery_OX!F30)</f>
        <v>0</v>
      </c>
      <c r="N30" s="276">
        <f>K30*(1-Recovery_OX!E30)*(1-Recovery_OX!F30)</f>
        <v>0</v>
      </c>
      <c r="O30" s="277">
        <f>L30*(1-Recovery_OX!E30)*(1-Recovery_OX!F30)</f>
        <v>0</v>
      </c>
      <c r="P30" s="3"/>
      <c r="Q30" s="3"/>
      <c r="R30" s="3"/>
      <c r="S30" s="3"/>
      <c r="T30" s="3"/>
      <c r="U30" s="3"/>
      <c r="V30" s="3"/>
      <c r="W30" s="3"/>
      <c r="X30" s="3"/>
      <c r="Y30" s="3"/>
      <c r="Z30" s="3"/>
    </row>
    <row r="31" spans="1:26" ht="12.75" customHeight="1" x14ac:dyDescent="0.25">
      <c r="A31" s="3"/>
      <c r="B31" s="142">
        <f t="shared" si="0"/>
        <v>19</v>
      </c>
      <c r="C31" s="271">
        <f>Stored_C!E35</f>
        <v>0</v>
      </c>
      <c r="D31" s="272">
        <f>Stored_C!F35+Stored_C!L35</f>
        <v>0</v>
      </c>
      <c r="E31" s="273">
        <f>Stored_C!G35+Stored_C!M35</f>
        <v>0</v>
      </c>
      <c r="F31" s="274">
        <f>F30+HWP!C31</f>
        <v>0</v>
      </c>
      <c r="G31" s="272">
        <f>G30+HWP!D31</f>
        <v>0</v>
      </c>
      <c r="H31" s="273">
        <f>H30+HWP!E31</f>
        <v>0</v>
      </c>
      <c r="I31" s="259"/>
      <c r="J31" s="275">
        <f>Garden!J38</f>
        <v>0</v>
      </c>
      <c r="K31" s="276">
        <f>Paper!J38</f>
        <v>0</v>
      </c>
      <c r="L31" s="277">
        <f>Wood!J38</f>
        <v>0</v>
      </c>
      <c r="M31" s="278">
        <f>J31*(1-Recovery_OX!E31)*(1-Recovery_OX!F31)</f>
        <v>0</v>
      </c>
      <c r="N31" s="276">
        <f>K31*(1-Recovery_OX!E31)*(1-Recovery_OX!F31)</f>
        <v>0</v>
      </c>
      <c r="O31" s="277">
        <f>L31*(1-Recovery_OX!E31)*(1-Recovery_OX!F31)</f>
        <v>0</v>
      </c>
      <c r="P31" s="3"/>
      <c r="Q31" s="3"/>
      <c r="R31" s="3"/>
      <c r="S31" s="3"/>
      <c r="T31" s="3"/>
      <c r="U31" s="3"/>
      <c r="V31" s="3"/>
      <c r="W31" s="3"/>
      <c r="X31" s="3"/>
      <c r="Y31" s="3"/>
      <c r="Z31" s="3"/>
    </row>
    <row r="32" spans="1:26" ht="12.75" customHeight="1" x14ac:dyDescent="0.25">
      <c r="A32" s="3"/>
      <c r="B32" s="142">
        <f t="shared" si="0"/>
        <v>20</v>
      </c>
      <c r="C32" s="271">
        <f>Stored_C!E36</f>
        <v>0</v>
      </c>
      <c r="D32" s="272">
        <f>Stored_C!F36+Stored_C!L36</f>
        <v>0</v>
      </c>
      <c r="E32" s="273">
        <f>Stored_C!G36+Stored_C!M36</f>
        <v>0</v>
      </c>
      <c r="F32" s="274">
        <f>F31+HWP!C32</f>
        <v>0</v>
      </c>
      <c r="G32" s="272">
        <f>G31+HWP!D32</f>
        <v>0</v>
      </c>
      <c r="H32" s="273">
        <f>H31+HWP!E32</f>
        <v>0</v>
      </c>
      <c r="I32" s="259"/>
      <c r="J32" s="275">
        <f>Garden!J39</f>
        <v>0</v>
      </c>
      <c r="K32" s="276">
        <f>Paper!J39</f>
        <v>0</v>
      </c>
      <c r="L32" s="277">
        <f>Wood!J39</f>
        <v>0</v>
      </c>
      <c r="M32" s="278">
        <f>J32*(1-Recovery_OX!E32)*(1-Recovery_OX!F32)</f>
        <v>0</v>
      </c>
      <c r="N32" s="276">
        <f>K32*(1-Recovery_OX!E32)*(1-Recovery_OX!F32)</f>
        <v>0</v>
      </c>
      <c r="O32" s="277">
        <f>L32*(1-Recovery_OX!E32)*(1-Recovery_OX!F32)</f>
        <v>0</v>
      </c>
      <c r="P32" s="3"/>
      <c r="Q32" s="3"/>
      <c r="R32" s="3"/>
      <c r="S32" s="3"/>
      <c r="T32" s="3"/>
      <c r="U32" s="3"/>
      <c r="V32" s="3"/>
      <c r="W32" s="3"/>
      <c r="X32" s="3"/>
      <c r="Y32" s="3"/>
      <c r="Z32" s="3"/>
    </row>
    <row r="33" spans="1:26" ht="12.75" customHeight="1" x14ac:dyDescent="0.25">
      <c r="A33" s="3"/>
      <c r="B33" s="142">
        <f t="shared" si="0"/>
        <v>21</v>
      </c>
      <c r="C33" s="271">
        <f>Stored_C!E37</f>
        <v>0</v>
      </c>
      <c r="D33" s="272">
        <f>Stored_C!F37+Stored_C!L37</f>
        <v>0</v>
      </c>
      <c r="E33" s="273">
        <f>Stored_C!G37+Stored_C!M37</f>
        <v>0</v>
      </c>
      <c r="F33" s="274">
        <f>F32+HWP!C33</f>
        <v>0</v>
      </c>
      <c r="G33" s="272">
        <f>G32+HWP!D33</f>
        <v>0</v>
      </c>
      <c r="H33" s="273">
        <f>H32+HWP!E33</f>
        <v>0</v>
      </c>
      <c r="I33" s="259"/>
      <c r="J33" s="275">
        <f>Garden!J40</f>
        <v>0</v>
      </c>
      <c r="K33" s="276">
        <f>Paper!J40</f>
        <v>0</v>
      </c>
      <c r="L33" s="277">
        <f>Wood!J40</f>
        <v>0</v>
      </c>
      <c r="M33" s="278">
        <f>J33*(1-Recovery_OX!E33)*(1-Recovery_OX!F33)</f>
        <v>0</v>
      </c>
      <c r="N33" s="276">
        <f>K33*(1-Recovery_OX!E33)*(1-Recovery_OX!F33)</f>
        <v>0</v>
      </c>
      <c r="O33" s="277">
        <f>L33*(1-Recovery_OX!E33)*(1-Recovery_OX!F33)</f>
        <v>0</v>
      </c>
      <c r="P33" s="3"/>
      <c r="Q33" s="3"/>
      <c r="R33" s="3"/>
      <c r="S33" s="3"/>
      <c r="T33" s="3"/>
      <c r="U33" s="3"/>
      <c r="V33" s="3"/>
      <c r="W33" s="3"/>
      <c r="X33" s="3"/>
      <c r="Y33" s="3"/>
      <c r="Z33" s="3"/>
    </row>
    <row r="34" spans="1:26" ht="12.75" customHeight="1" x14ac:dyDescent="0.25">
      <c r="A34" s="3"/>
      <c r="B34" s="142">
        <f t="shared" si="0"/>
        <v>22</v>
      </c>
      <c r="C34" s="271">
        <f>Stored_C!E38</f>
        <v>0</v>
      </c>
      <c r="D34" s="272">
        <f>Stored_C!F38+Stored_C!L38</f>
        <v>0</v>
      </c>
      <c r="E34" s="273">
        <f>Stored_C!G38+Stored_C!M38</f>
        <v>0</v>
      </c>
      <c r="F34" s="274">
        <f>F33+HWP!C34</f>
        <v>0</v>
      </c>
      <c r="G34" s="272">
        <f>G33+HWP!D34</f>
        <v>0</v>
      </c>
      <c r="H34" s="273">
        <f>H33+HWP!E34</f>
        <v>0</v>
      </c>
      <c r="I34" s="259"/>
      <c r="J34" s="275">
        <f>Garden!J41</f>
        <v>0</v>
      </c>
      <c r="K34" s="276">
        <f>Paper!J41</f>
        <v>0</v>
      </c>
      <c r="L34" s="277">
        <f>Wood!J41</f>
        <v>0</v>
      </c>
      <c r="M34" s="278">
        <f>J34*(1-Recovery_OX!E34)*(1-Recovery_OX!F34)</f>
        <v>0</v>
      </c>
      <c r="N34" s="276">
        <f>K34*(1-Recovery_OX!E34)*(1-Recovery_OX!F34)</f>
        <v>0</v>
      </c>
      <c r="O34" s="277">
        <f>L34*(1-Recovery_OX!E34)*(1-Recovery_OX!F34)</f>
        <v>0</v>
      </c>
      <c r="P34" s="3"/>
      <c r="Q34" s="3"/>
      <c r="R34" s="3"/>
      <c r="S34" s="3"/>
      <c r="T34" s="3"/>
      <c r="U34" s="3"/>
      <c r="V34" s="3"/>
      <c r="W34" s="3"/>
      <c r="X34" s="3"/>
      <c r="Y34" s="3"/>
      <c r="Z34" s="3"/>
    </row>
    <row r="35" spans="1:26" ht="12.75" customHeight="1" x14ac:dyDescent="0.25">
      <c r="A35" s="3"/>
      <c r="B35" s="142">
        <f t="shared" si="0"/>
        <v>23</v>
      </c>
      <c r="C35" s="271">
        <f>Stored_C!E39</f>
        <v>0</v>
      </c>
      <c r="D35" s="272">
        <f>Stored_C!F39+Stored_C!L39</f>
        <v>0</v>
      </c>
      <c r="E35" s="273">
        <f>Stored_C!G39+Stored_C!M39</f>
        <v>0</v>
      </c>
      <c r="F35" s="274">
        <f>F34+HWP!C35</f>
        <v>0</v>
      </c>
      <c r="G35" s="272">
        <f>G34+HWP!D35</f>
        <v>0</v>
      </c>
      <c r="H35" s="273">
        <f>H34+HWP!E35</f>
        <v>0</v>
      </c>
      <c r="I35" s="259"/>
      <c r="J35" s="275">
        <f>Garden!J42</f>
        <v>0</v>
      </c>
      <c r="K35" s="276">
        <f>Paper!J42</f>
        <v>0</v>
      </c>
      <c r="L35" s="277">
        <f>Wood!J42</f>
        <v>0</v>
      </c>
      <c r="M35" s="278">
        <f>J35*(1-Recovery_OX!E35)*(1-Recovery_OX!F35)</f>
        <v>0</v>
      </c>
      <c r="N35" s="276">
        <f>K35*(1-Recovery_OX!E35)*(1-Recovery_OX!F35)</f>
        <v>0</v>
      </c>
      <c r="O35" s="277">
        <f>L35*(1-Recovery_OX!E35)*(1-Recovery_OX!F35)</f>
        <v>0</v>
      </c>
      <c r="P35" s="3"/>
      <c r="Q35" s="3"/>
      <c r="R35" s="3"/>
      <c r="S35" s="3"/>
      <c r="T35" s="3"/>
      <c r="U35" s="3"/>
      <c r="V35" s="3"/>
      <c r="W35" s="3"/>
      <c r="X35" s="3"/>
      <c r="Y35" s="3"/>
      <c r="Z35" s="3"/>
    </row>
    <row r="36" spans="1:26" ht="12.75" customHeight="1" x14ac:dyDescent="0.25">
      <c r="A36" s="3"/>
      <c r="B36" s="142">
        <f t="shared" si="0"/>
        <v>24</v>
      </c>
      <c r="C36" s="271">
        <f>Stored_C!E40</f>
        <v>0</v>
      </c>
      <c r="D36" s="272">
        <f>Stored_C!F40+Stored_C!L40</f>
        <v>0</v>
      </c>
      <c r="E36" s="273">
        <f>Stored_C!G40+Stored_C!M40</f>
        <v>0</v>
      </c>
      <c r="F36" s="274">
        <f>F35+HWP!C36</f>
        <v>0</v>
      </c>
      <c r="G36" s="272">
        <f>G35+HWP!D36</f>
        <v>0</v>
      </c>
      <c r="H36" s="273">
        <f>H35+HWP!E36</f>
        <v>0</v>
      </c>
      <c r="I36" s="259"/>
      <c r="J36" s="275">
        <f>Garden!J43</f>
        <v>0</v>
      </c>
      <c r="K36" s="276">
        <f>Paper!J43</f>
        <v>0</v>
      </c>
      <c r="L36" s="277">
        <f>Wood!J43</f>
        <v>0</v>
      </c>
      <c r="M36" s="278">
        <f>J36*(1-Recovery_OX!E36)*(1-Recovery_OX!F36)</f>
        <v>0</v>
      </c>
      <c r="N36" s="276">
        <f>K36*(1-Recovery_OX!E36)*(1-Recovery_OX!F36)</f>
        <v>0</v>
      </c>
      <c r="O36" s="277">
        <f>L36*(1-Recovery_OX!E36)*(1-Recovery_OX!F36)</f>
        <v>0</v>
      </c>
      <c r="P36" s="3"/>
      <c r="Q36" s="3"/>
      <c r="R36" s="3"/>
      <c r="S36" s="3"/>
      <c r="T36" s="3"/>
      <c r="U36" s="3"/>
      <c r="V36" s="3"/>
      <c r="W36" s="3"/>
      <c r="X36" s="3"/>
      <c r="Y36" s="3"/>
      <c r="Z36" s="3"/>
    </row>
    <row r="37" spans="1:26" ht="12.75" customHeight="1" x14ac:dyDescent="0.25">
      <c r="A37" s="3"/>
      <c r="B37" s="142">
        <f t="shared" si="0"/>
        <v>25</v>
      </c>
      <c r="C37" s="271">
        <f>Stored_C!E41</f>
        <v>0</v>
      </c>
      <c r="D37" s="272">
        <f>Stored_C!F41+Stored_C!L41</f>
        <v>0</v>
      </c>
      <c r="E37" s="273">
        <f>Stored_C!G41+Stored_C!M41</f>
        <v>0</v>
      </c>
      <c r="F37" s="274">
        <f>F36+HWP!C37</f>
        <v>0</v>
      </c>
      <c r="G37" s="272">
        <f>G36+HWP!D37</f>
        <v>0</v>
      </c>
      <c r="H37" s="273">
        <f>H36+HWP!E37</f>
        <v>0</v>
      </c>
      <c r="I37" s="259"/>
      <c r="J37" s="275">
        <f>Garden!J44</f>
        <v>0</v>
      </c>
      <c r="K37" s="276">
        <f>Paper!J44</f>
        <v>0</v>
      </c>
      <c r="L37" s="277">
        <f>Wood!J44</f>
        <v>0</v>
      </c>
      <c r="M37" s="278">
        <f>J37*(1-Recovery_OX!E37)*(1-Recovery_OX!F37)</f>
        <v>0</v>
      </c>
      <c r="N37" s="276">
        <f>K37*(1-Recovery_OX!E37)*(1-Recovery_OX!F37)</f>
        <v>0</v>
      </c>
      <c r="O37" s="277">
        <f>L37*(1-Recovery_OX!E37)*(1-Recovery_OX!F37)</f>
        <v>0</v>
      </c>
      <c r="P37" s="3"/>
      <c r="Q37" s="3"/>
      <c r="R37" s="3"/>
      <c r="S37" s="3"/>
      <c r="T37" s="3"/>
      <c r="U37" s="3"/>
      <c r="V37" s="3"/>
      <c r="W37" s="3"/>
      <c r="X37" s="3"/>
      <c r="Y37" s="3"/>
      <c r="Z37" s="3"/>
    </row>
    <row r="38" spans="1:26" ht="12.75" customHeight="1" x14ac:dyDescent="0.25">
      <c r="A38" s="3"/>
      <c r="B38" s="142">
        <f t="shared" si="0"/>
        <v>26</v>
      </c>
      <c r="C38" s="271">
        <f>Stored_C!E42</f>
        <v>0</v>
      </c>
      <c r="D38" s="272">
        <f>Stored_C!F42+Stored_C!L42</f>
        <v>0</v>
      </c>
      <c r="E38" s="273">
        <f>Stored_C!G42+Stored_C!M42</f>
        <v>0</v>
      </c>
      <c r="F38" s="274">
        <f>F37+HWP!C38</f>
        <v>0</v>
      </c>
      <c r="G38" s="272">
        <f>G37+HWP!D38</f>
        <v>0</v>
      </c>
      <c r="H38" s="273">
        <f>H37+HWP!E38</f>
        <v>0</v>
      </c>
      <c r="I38" s="259"/>
      <c r="J38" s="275">
        <f>Garden!J45</f>
        <v>0</v>
      </c>
      <c r="K38" s="276">
        <f>Paper!J45</f>
        <v>0</v>
      </c>
      <c r="L38" s="277">
        <f>Wood!J45</f>
        <v>0</v>
      </c>
      <c r="M38" s="278">
        <f>J38*(1-Recovery_OX!E38)*(1-Recovery_OX!F38)</f>
        <v>0</v>
      </c>
      <c r="N38" s="276">
        <f>K38*(1-Recovery_OX!E38)*(1-Recovery_OX!F38)</f>
        <v>0</v>
      </c>
      <c r="O38" s="277">
        <f>L38*(1-Recovery_OX!E38)*(1-Recovery_OX!F38)</f>
        <v>0</v>
      </c>
      <c r="P38" s="3"/>
      <c r="Q38" s="3"/>
      <c r="R38" s="3"/>
      <c r="S38" s="3"/>
      <c r="T38" s="3"/>
      <c r="U38" s="3"/>
      <c r="V38" s="3"/>
      <c r="W38" s="3"/>
      <c r="X38" s="3"/>
      <c r="Y38" s="3"/>
      <c r="Z38" s="3"/>
    </row>
    <row r="39" spans="1:26" ht="12.75" customHeight="1" x14ac:dyDescent="0.25">
      <c r="A39" s="3"/>
      <c r="B39" s="142">
        <f t="shared" si="0"/>
        <v>27</v>
      </c>
      <c r="C39" s="271">
        <f>Stored_C!E43</f>
        <v>0</v>
      </c>
      <c r="D39" s="272">
        <f>Stored_C!F43+Stored_C!L43</f>
        <v>0</v>
      </c>
      <c r="E39" s="273">
        <f>Stored_C!G43+Stored_C!M43</f>
        <v>0</v>
      </c>
      <c r="F39" s="274">
        <f>F38+HWP!C39</f>
        <v>0</v>
      </c>
      <c r="G39" s="272">
        <f>G38+HWP!D39</f>
        <v>0</v>
      </c>
      <c r="H39" s="273">
        <f>H38+HWP!E39</f>
        <v>0</v>
      </c>
      <c r="I39" s="259"/>
      <c r="J39" s="275">
        <f>Garden!J46</f>
        <v>0</v>
      </c>
      <c r="K39" s="276">
        <f>Paper!J46</f>
        <v>0</v>
      </c>
      <c r="L39" s="277">
        <f>Wood!J46</f>
        <v>0</v>
      </c>
      <c r="M39" s="278">
        <f>J39*(1-Recovery_OX!E39)*(1-Recovery_OX!F39)</f>
        <v>0</v>
      </c>
      <c r="N39" s="276">
        <f>K39*(1-Recovery_OX!E39)*(1-Recovery_OX!F39)</f>
        <v>0</v>
      </c>
      <c r="O39" s="277">
        <f>L39*(1-Recovery_OX!E39)*(1-Recovery_OX!F39)</f>
        <v>0</v>
      </c>
      <c r="P39" s="3"/>
      <c r="Q39" s="3"/>
      <c r="R39" s="3"/>
      <c r="S39" s="3"/>
      <c r="T39" s="3"/>
      <c r="U39" s="3"/>
      <c r="V39" s="3"/>
      <c r="W39" s="3"/>
      <c r="X39" s="3"/>
      <c r="Y39" s="3"/>
      <c r="Z39" s="3"/>
    </row>
    <row r="40" spans="1:26" ht="12.75" customHeight="1" x14ac:dyDescent="0.25">
      <c r="A40" s="3"/>
      <c r="B40" s="142">
        <f t="shared" si="0"/>
        <v>28</v>
      </c>
      <c r="C40" s="271">
        <f>Stored_C!E44</f>
        <v>0</v>
      </c>
      <c r="D40" s="272">
        <f>Stored_C!F44+Stored_C!L44</f>
        <v>0</v>
      </c>
      <c r="E40" s="273">
        <f>Stored_C!G44+Stored_C!M44</f>
        <v>0</v>
      </c>
      <c r="F40" s="274">
        <f>F39+HWP!C40</f>
        <v>0</v>
      </c>
      <c r="G40" s="272">
        <f>G39+HWP!D40</f>
        <v>0</v>
      </c>
      <c r="H40" s="273">
        <f>H39+HWP!E40</f>
        <v>0</v>
      </c>
      <c r="I40" s="259"/>
      <c r="J40" s="275">
        <f>Garden!J47</f>
        <v>0</v>
      </c>
      <c r="K40" s="276">
        <f>Paper!J47</f>
        <v>0</v>
      </c>
      <c r="L40" s="277">
        <f>Wood!J47</f>
        <v>0</v>
      </c>
      <c r="M40" s="278">
        <f>J40*(1-Recovery_OX!E40)*(1-Recovery_OX!F40)</f>
        <v>0</v>
      </c>
      <c r="N40" s="276">
        <f>K40*(1-Recovery_OX!E40)*(1-Recovery_OX!F40)</f>
        <v>0</v>
      </c>
      <c r="O40" s="277">
        <f>L40*(1-Recovery_OX!E40)*(1-Recovery_OX!F40)</f>
        <v>0</v>
      </c>
      <c r="P40" s="3"/>
      <c r="Q40" s="3"/>
      <c r="R40" s="3"/>
      <c r="S40" s="3"/>
      <c r="T40" s="3"/>
      <c r="U40" s="3"/>
      <c r="V40" s="3"/>
      <c r="W40" s="3"/>
      <c r="X40" s="3"/>
      <c r="Y40" s="3"/>
      <c r="Z40" s="3"/>
    </row>
    <row r="41" spans="1:26" ht="12.75" customHeight="1" x14ac:dyDescent="0.25">
      <c r="A41" s="3"/>
      <c r="B41" s="142">
        <f t="shared" si="0"/>
        <v>29</v>
      </c>
      <c r="C41" s="271">
        <f>Stored_C!E45</f>
        <v>0</v>
      </c>
      <c r="D41" s="272">
        <f>Stored_C!F45+Stored_C!L45</f>
        <v>0</v>
      </c>
      <c r="E41" s="273">
        <f>Stored_C!G45+Stored_C!M45</f>
        <v>0</v>
      </c>
      <c r="F41" s="274">
        <f>F40+HWP!C41</f>
        <v>0</v>
      </c>
      <c r="G41" s="272">
        <f>G40+HWP!D41</f>
        <v>0</v>
      </c>
      <c r="H41" s="273">
        <f>H40+HWP!E41</f>
        <v>0</v>
      </c>
      <c r="I41" s="259"/>
      <c r="J41" s="275">
        <f>Garden!J48</f>
        <v>0</v>
      </c>
      <c r="K41" s="276">
        <f>Paper!J48</f>
        <v>0</v>
      </c>
      <c r="L41" s="277">
        <f>Wood!J48</f>
        <v>0</v>
      </c>
      <c r="M41" s="278">
        <f>J41*(1-Recovery_OX!E41)*(1-Recovery_OX!F41)</f>
        <v>0</v>
      </c>
      <c r="N41" s="276">
        <f>K41*(1-Recovery_OX!E41)*(1-Recovery_OX!F41)</f>
        <v>0</v>
      </c>
      <c r="O41" s="277">
        <f>L41*(1-Recovery_OX!E41)*(1-Recovery_OX!F41)</f>
        <v>0</v>
      </c>
      <c r="P41" s="3"/>
      <c r="Q41" s="3"/>
      <c r="R41" s="3"/>
      <c r="S41" s="3"/>
      <c r="T41" s="3"/>
      <c r="U41" s="3"/>
      <c r="V41" s="3"/>
      <c r="W41" s="3"/>
      <c r="X41" s="3"/>
      <c r="Y41" s="3"/>
      <c r="Z41" s="3"/>
    </row>
    <row r="42" spans="1:26" ht="12.75" customHeight="1" x14ac:dyDescent="0.25">
      <c r="A42" s="3"/>
      <c r="B42" s="142">
        <f t="shared" si="0"/>
        <v>30</v>
      </c>
      <c r="C42" s="271">
        <f>Stored_C!E46</f>
        <v>0</v>
      </c>
      <c r="D42" s="272">
        <f>Stored_C!F46+Stored_C!L46</f>
        <v>0</v>
      </c>
      <c r="E42" s="273">
        <f>Stored_C!G46+Stored_C!M46</f>
        <v>0</v>
      </c>
      <c r="F42" s="274">
        <f>F41+HWP!C42</f>
        <v>0</v>
      </c>
      <c r="G42" s="272">
        <f>G41+HWP!D42</f>
        <v>0</v>
      </c>
      <c r="H42" s="273">
        <f>H41+HWP!E42</f>
        <v>0</v>
      </c>
      <c r="I42" s="259"/>
      <c r="J42" s="275">
        <f>Garden!J49</f>
        <v>0</v>
      </c>
      <c r="K42" s="276">
        <f>Paper!J49</f>
        <v>0</v>
      </c>
      <c r="L42" s="277">
        <f>Wood!J49</f>
        <v>0</v>
      </c>
      <c r="M42" s="278">
        <f>J42*(1-Recovery_OX!E42)*(1-Recovery_OX!F42)</f>
        <v>0</v>
      </c>
      <c r="N42" s="276">
        <f>K42*(1-Recovery_OX!E42)*(1-Recovery_OX!F42)</f>
        <v>0</v>
      </c>
      <c r="O42" s="277">
        <f>L42*(1-Recovery_OX!E42)*(1-Recovery_OX!F42)</f>
        <v>0</v>
      </c>
      <c r="P42" s="3"/>
      <c r="Q42" s="3"/>
      <c r="R42" s="3"/>
      <c r="S42" s="3"/>
      <c r="T42" s="3"/>
      <c r="U42" s="3"/>
      <c r="V42" s="3"/>
      <c r="W42" s="3"/>
      <c r="X42" s="3"/>
      <c r="Y42" s="3"/>
      <c r="Z42" s="3"/>
    </row>
    <row r="43" spans="1:26" ht="12.75" customHeight="1" x14ac:dyDescent="0.25">
      <c r="A43" s="3"/>
      <c r="B43" s="142">
        <f t="shared" si="0"/>
        <v>31</v>
      </c>
      <c r="C43" s="271">
        <f>Stored_C!E47</f>
        <v>0</v>
      </c>
      <c r="D43" s="272">
        <f>Stored_C!F47+Stored_C!L47</f>
        <v>0</v>
      </c>
      <c r="E43" s="273">
        <f>Stored_C!G47+Stored_C!M47</f>
        <v>0</v>
      </c>
      <c r="F43" s="274">
        <f>F42+HWP!C43</f>
        <v>0</v>
      </c>
      <c r="G43" s="272">
        <f>G42+HWP!D43</f>
        <v>0</v>
      </c>
      <c r="H43" s="273">
        <f>H42+HWP!E43</f>
        <v>0</v>
      </c>
      <c r="I43" s="259"/>
      <c r="J43" s="275">
        <f>Garden!J50</f>
        <v>0</v>
      </c>
      <c r="K43" s="276">
        <f>Paper!J50</f>
        <v>0</v>
      </c>
      <c r="L43" s="277">
        <f>Wood!J50</f>
        <v>0</v>
      </c>
      <c r="M43" s="278">
        <f>J43*(1-Recovery_OX!E43)*(1-Recovery_OX!F43)</f>
        <v>0</v>
      </c>
      <c r="N43" s="276">
        <f>K43*(1-Recovery_OX!E43)*(1-Recovery_OX!F43)</f>
        <v>0</v>
      </c>
      <c r="O43" s="277">
        <f>L43*(1-Recovery_OX!E43)*(1-Recovery_OX!F43)</f>
        <v>0</v>
      </c>
      <c r="P43" s="3"/>
      <c r="Q43" s="3"/>
      <c r="R43" s="3"/>
      <c r="S43" s="3"/>
      <c r="T43" s="3"/>
      <c r="U43" s="3"/>
      <c r="V43" s="3"/>
      <c r="W43" s="3"/>
      <c r="X43" s="3"/>
      <c r="Y43" s="3"/>
      <c r="Z43" s="3"/>
    </row>
    <row r="44" spans="1:26" ht="12.75" customHeight="1" x14ac:dyDescent="0.25">
      <c r="A44" s="3"/>
      <c r="B44" s="142">
        <f t="shared" si="0"/>
        <v>32</v>
      </c>
      <c r="C44" s="271">
        <f>Stored_C!E48</f>
        <v>0</v>
      </c>
      <c r="D44" s="272">
        <f>Stored_C!F48+Stored_C!L48</f>
        <v>0</v>
      </c>
      <c r="E44" s="273">
        <f>Stored_C!G48+Stored_C!M48</f>
        <v>0</v>
      </c>
      <c r="F44" s="274">
        <f>F43+HWP!C44</f>
        <v>0</v>
      </c>
      <c r="G44" s="272">
        <f>G43+HWP!D44</f>
        <v>0</v>
      </c>
      <c r="H44" s="273">
        <f>H43+HWP!E44</f>
        <v>0</v>
      </c>
      <c r="I44" s="259"/>
      <c r="J44" s="275">
        <f>Garden!J51</f>
        <v>0</v>
      </c>
      <c r="K44" s="276">
        <f>Paper!J51</f>
        <v>0</v>
      </c>
      <c r="L44" s="277">
        <f>Wood!J51</f>
        <v>0</v>
      </c>
      <c r="M44" s="278">
        <f>J44*(1-Recovery_OX!E44)*(1-Recovery_OX!F44)</f>
        <v>0</v>
      </c>
      <c r="N44" s="276">
        <f>K44*(1-Recovery_OX!E44)*(1-Recovery_OX!F44)</f>
        <v>0</v>
      </c>
      <c r="O44" s="277">
        <f>L44*(1-Recovery_OX!E44)*(1-Recovery_OX!F44)</f>
        <v>0</v>
      </c>
      <c r="P44" s="3"/>
      <c r="Q44" s="3"/>
      <c r="R44" s="3"/>
      <c r="S44" s="3"/>
      <c r="T44" s="3"/>
      <c r="U44" s="3"/>
      <c r="V44" s="3"/>
      <c r="W44" s="3"/>
      <c r="X44" s="3"/>
      <c r="Y44" s="3"/>
      <c r="Z44" s="3"/>
    </row>
    <row r="45" spans="1:26" ht="12.75" customHeight="1" x14ac:dyDescent="0.25">
      <c r="A45" s="3"/>
      <c r="B45" s="142">
        <f t="shared" si="0"/>
        <v>33</v>
      </c>
      <c r="C45" s="271">
        <f>Stored_C!E49</f>
        <v>0</v>
      </c>
      <c r="D45" s="272">
        <f>Stored_C!F49+Stored_C!L49</f>
        <v>0</v>
      </c>
      <c r="E45" s="273">
        <f>Stored_C!G49+Stored_C!M49</f>
        <v>0</v>
      </c>
      <c r="F45" s="274">
        <f>F44+HWP!C45</f>
        <v>0</v>
      </c>
      <c r="G45" s="272">
        <f>G44+HWP!D45</f>
        <v>0</v>
      </c>
      <c r="H45" s="273">
        <f>H44+HWP!E45</f>
        <v>0</v>
      </c>
      <c r="I45" s="259"/>
      <c r="J45" s="275">
        <f>Garden!J52</f>
        <v>0</v>
      </c>
      <c r="K45" s="276">
        <f>Paper!J52</f>
        <v>0</v>
      </c>
      <c r="L45" s="277">
        <f>Wood!J52</f>
        <v>0</v>
      </c>
      <c r="M45" s="278">
        <f>J45*(1-Recovery_OX!E45)*(1-Recovery_OX!F45)</f>
        <v>0</v>
      </c>
      <c r="N45" s="276">
        <f>K45*(1-Recovery_OX!E45)*(1-Recovery_OX!F45)</f>
        <v>0</v>
      </c>
      <c r="O45" s="277">
        <f>L45*(1-Recovery_OX!E45)*(1-Recovery_OX!F45)</f>
        <v>0</v>
      </c>
      <c r="P45" s="3"/>
      <c r="Q45" s="3"/>
      <c r="R45" s="3"/>
      <c r="S45" s="3"/>
      <c r="T45" s="3"/>
      <c r="U45" s="3"/>
      <c r="V45" s="3"/>
      <c r="W45" s="3"/>
      <c r="X45" s="3"/>
      <c r="Y45" s="3"/>
      <c r="Z45" s="3"/>
    </row>
    <row r="46" spans="1:26" ht="12.75" customHeight="1" x14ac:dyDescent="0.25">
      <c r="A46" s="3"/>
      <c r="B46" s="142">
        <f t="shared" si="0"/>
        <v>34</v>
      </c>
      <c r="C46" s="271">
        <f>Stored_C!E50</f>
        <v>0</v>
      </c>
      <c r="D46" s="272">
        <f>Stored_C!F50+Stored_C!L50</f>
        <v>0</v>
      </c>
      <c r="E46" s="273">
        <f>Stored_C!G50+Stored_C!M50</f>
        <v>0</v>
      </c>
      <c r="F46" s="274">
        <f>F45+HWP!C46</f>
        <v>0</v>
      </c>
      <c r="G46" s="272">
        <f>G45+HWP!D46</f>
        <v>0</v>
      </c>
      <c r="H46" s="273">
        <f>H45+HWP!E46</f>
        <v>0</v>
      </c>
      <c r="I46" s="259"/>
      <c r="J46" s="275">
        <f>Garden!J53</f>
        <v>0</v>
      </c>
      <c r="K46" s="276">
        <f>Paper!J53</f>
        <v>0</v>
      </c>
      <c r="L46" s="277">
        <f>Wood!J53</f>
        <v>0</v>
      </c>
      <c r="M46" s="278">
        <f>J46*(1-Recovery_OX!E46)*(1-Recovery_OX!F46)</f>
        <v>0</v>
      </c>
      <c r="N46" s="276">
        <f>K46*(1-Recovery_OX!E46)*(1-Recovery_OX!F46)</f>
        <v>0</v>
      </c>
      <c r="O46" s="277">
        <f>L46*(1-Recovery_OX!E46)*(1-Recovery_OX!F46)</f>
        <v>0</v>
      </c>
      <c r="P46" s="3"/>
      <c r="Q46" s="3"/>
      <c r="R46" s="3"/>
      <c r="S46" s="3"/>
      <c r="T46" s="3"/>
      <c r="U46" s="3"/>
      <c r="V46" s="3"/>
      <c r="W46" s="3"/>
      <c r="X46" s="3"/>
      <c r="Y46" s="3"/>
      <c r="Z46" s="3"/>
    </row>
    <row r="47" spans="1:26" ht="12.75" customHeight="1" x14ac:dyDescent="0.25">
      <c r="A47" s="3"/>
      <c r="B47" s="142">
        <f t="shared" si="0"/>
        <v>35</v>
      </c>
      <c r="C47" s="271">
        <f>Stored_C!E51</f>
        <v>0</v>
      </c>
      <c r="D47" s="272">
        <f>Stored_C!F51+Stored_C!L51</f>
        <v>0</v>
      </c>
      <c r="E47" s="273">
        <f>Stored_C!G51+Stored_C!M51</f>
        <v>0</v>
      </c>
      <c r="F47" s="274">
        <f>F46+HWP!C47</f>
        <v>0</v>
      </c>
      <c r="G47" s="272">
        <f>G46+HWP!D47</f>
        <v>0</v>
      </c>
      <c r="H47" s="273">
        <f>H46+HWP!E47</f>
        <v>0</v>
      </c>
      <c r="I47" s="259"/>
      <c r="J47" s="275">
        <f>Garden!J54</f>
        <v>0</v>
      </c>
      <c r="K47" s="276">
        <f>Paper!J54</f>
        <v>0</v>
      </c>
      <c r="L47" s="277">
        <f>Wood!J54</f>
        <v>0</v>
      </c>
      <c r="M47" s="278">
        <f>J47*(1-Recovery_OX!E47)*(1-Recovery_OX!F47)</f>
        <v>0</v>
      </c>
      <c r="N47" s="276">
        <f>K47*(1-Recovery_OX!E47)*(1-Recovery_OX!F47)</f>
        <v>0</v>
      </c>
      <c r="O47" s="277">
        <f>L47*(1-Recovery_OX!E47)*(1-Recovery_OX!F47)</f>
        <v>0</v>
      </c>
      <c r="P47" s="3"/>
      <c r="Q47" s="3"/>
      <c r="R47" s="3"/>
      <c r="S47" s="3"/>
      <c r="T47" s="3"/>
      <c r="U47" s="3"/>
      <c r="V47" s="3"/>
      <c r="W47" s="3"/>
      <c r="X47" s="3"/>
      <c r="Y47" s="3"/>
      <c r="Z47" s="3"/>
    </row>
    <row r="48" spans="1:26" ht="12.75" customHeight="1" x14ac:dyDescent="0.25">
      <c r="A48" s="3"/>
      <c r="B48" s="142">
        <f t="shared" si="0"/>
        <v>36</v>
      </c>
      <c r="C48" s="271">
        <f>Stored_C!E52</f>
        <v>0</v>
      </c>
      <c r="D48" s="272">
        <f>Stored_C!F52+Stored_C!L52</f>
        <v>0</v>
      </c>
      <c r="E48" s="273">
        <f>Stored_C!G52+Stored_C!M52</f>
        <v>0</v>
      </c>
      <c r="F48" s="274">
        <f>F47+HWP!C48</f>
        <v>0</v>
      </c>
      <c r="G48" s="272">
        <f>G47+HWP!D48</f>
        <v>0</v>
      </c>
      <c r="H48" s="273">
        <f>H47+HWP!E48</f>
        <v>0</v>
      </c>
      <c r="I48" s="259"/>
      <c r="J48" s="275">
        <f>Garden!J55</f>
        <v>0</v>
      </c>
      <c r="K48" s="276">
        <f>Paper!J55</f>
        <v>0</v>
      </c>
      <c r="L48" s="277">
        <f>Wood!J55</f>
        <v>0</v>
      </c>
      <c r="M48" s="278">
        <f>J48*(1-Recovery_OX!E48)*(1-Recovery_OX!F48)</f>
        <v>0</v>
      </c>
      <c r="N48" s="276">
        <f>K48*(1-Recovery_OX!E48)*(1-Recovery_OX!F48)</f>
        <v>0</v>
      </c>
      <c r="O48" s="277">
        <f>L48*(1-Recovery_OX!E48)*(1-Recovery_OX!F48)</f>
        <v>0</v>
      </c>
      <c r="P48" s="3"/>
      <c r="Q48" s="3"/>
      <c r="R48" s="3"/>
      <c r="S48" s="3"/>
      <c r="T48" s="3"/>
      <c r="U48" s="3"/>
      <c r="V48" s="3"/>
      <c r="W48" s="3"/>
      <c r="X48" s="3"/>
      <c r="Y48" s="3"/>
      <c r="Z48" s="3"/>
    </row>
    <row r="49" spans="1:26" ht="12.75" customHeight="1" x14ac:dyDescent="0.25">
      <c r="A49" s="3"/>
      <c r="B49" s="142">
        <f t="shared" si="0"/>
        <v>37</v>
      </c>
      <c r="C49" s="271">
        <f>Stored_C!E53</f>
        <v>0</v>
      </c>
      <c r="D49" s="272">
        <f>Stored_C!F53+Stored_C!L53</f>
        <v>0</v>
      </c>
      <c r="E49" s="273">
        <f>Stored_C!G53+Stored_C!M53</f>
        <v>0</v>
      </c>
      <c r="F49" s="274">
        <f>F48+HWP!C49</f>
        <v>0</v>
      </c>
      <c r="G49" s="272">
        <f>G48+HWP!D49</f>
        <v>0</v>
      </c>
      <c r="H49" s="273">
        <f>H48+HWP!E49</f>
        <v>0</v>
      </c>
      <c r="I49" s="259"/>
      <c r="J49" s="275">
        <f>Garden!J56</f>
        <v>0</v>
      </c>
      <c r="K49" s="276">
        <f>Paper!J56</f>
        <v>0</v>
      </c>
      <c r="L49" s="277">
        <f>Wood!J56</f>
        <v>0</v>
      </c>
      <c r="M49" s="278">
        <f>J49*(1-Recovery_OX!E49)*(1-Recovery_OX!F49)</f>
        <v>0</v>
      </c>
      <c r="N49" s="276">
        <f>K49*(1-Recovery_OX!E49)*(1-Recovery_OX!F49)</f>
        <v>0</v>
      </c>
      <c r="O49" s="277">
        <f>L49*(1-Recovery_OX!E49)*(1-Recovery_OX!F49)</f>
        <v>0</v>
      </c>
      <c r="P49" s="3"/>
      <c r="Q49" s="3"/>
      <c r="R49" s="3"/>
      <c r="S49" s="3"/>
      <c r="T49" s="3"/>
      <c r="U49" s="3"/>
      <c r="V49" s="3"/>
      <c r="W49" s="3"/>
      <c r="X49" s="3"/>
      <c r="Y49" s="3"/>
      <c r="Z49" s="3"/>
    </row>
    <row r="50" spans="1:26" ht="12.75" customHeight="1" x14ac:dyDescent="0.25">
      <c r="A50" s="3"/>
      <c r="B50" s="142">
        <f t="shared" si="0"/>
        <v>38</v>
      </c>
      <c r="C50" s="271">
        <f>Stored_C!E54</f>
        <v>0</v>
      </c>
      <c r="D50" s="272">
        <f>Stored_C!F54+Stored_C!L54</f>
        <v>0</v>
      </c>
      <c r="E50" s="273">
        <f>Stored_C!G54+Stored_C!M54</f>
        <v>0</v>
      </c>
      <c r="F50" s="274">
        <f>F49+HWP!C50</f>
        <v>0</v>
      </c>
      <c r="G50" s="272">
        <f>G49+HWP!D50</f>
        <v>0</v>
      </c>
      <c r="H50" s="273">
        <f>H49+HWP!E50</f>
        <v>0</v>
      </c>
      <c r="I50" s="259"/>
      <c r="J50" s="275">
        <f>Garden!J57</f>
        <v>0</v>
      </c>
      <c r="K50" s="276">
        <f>Paper!J57</f>
        <v>0</v>
      </c>
      <c r="L50" s="277">
        <f>Wood!J57</f>
        <v>0</v>
      </c>
      <c r="M50" s="278">
        <f>J50*(1-Recovery_OX!E50)*(1-Recovery_OX!F50)</f>
        <v>0</v>
      </c>
      <c r="N50" s="276">
        <f>K50*(1-Recovery_OX!E50)*(1-Recovery_OX!F50)</f>
        <v>0</v>
      </c>
      <c r="O50" s="277">
        <f>L50*(1-Recovery_OX!E50)*(1-Recovery_OX!F50)</f>
        <v>0</v>
      </c>
      <c r="P50" s="3"/>
      <c r="Q50" s="3"/>
      <c r="R50" s="3"/>
      <c r="S50" s="3"/>
      <c r="T50" s="3"/>
      <c r="U50" s="3"/>
      <c r="V50" s="3"/>
      <c r="W50" s="3"/>
      <c r="X50" s="3"/>
      <c r="Y50" s="3"/>
      <c r="Z50" s="3"/>
    </row>
    <row r="51" spans="1:26" ht="12.75" customHeight="1" x14ac:dyDescent="0.25">
      <c r="A51" s="3"/>
      <c r="B51" s="142">
        <f t="shared" si="0"/>
        <v>39</v>
      </c>
      <c r="C51" s="271">
        <f>Stored_C!E55</f>
        <v>0</v>
      </c>
      <c r="D51" s="272">
        <f>Stored_C!F55+Stored_C!L55</f>
        <v>0</v>
      </c>
      <c r="E51" s="273">
        <f>Stored_C!G55+Stored_C!M55</f>
        <v>0</v>
      </c>
      <c r="F51" s="274">
        <f>F50+HWP!C51</f>
        <v>0</v>
      </c>
      <c r="G51" s="272">
        <f>G50+HWP!D51</f>
        <v>0</v>
      </c>
      <c r="H51" s="273">
        <f>H50+HWP!E51</f>
        <v>0</v>
      </c>
      <c r="I51" s="259"/>
      <c r="J51" s="275">
        <f>Garden!J58</f>
        <v>0</v>
      </c>
      <c r="K51" s="276">
        <f>Paper!J58</f>
        <v>0</v>
      </c>
      <c r="L51" s="277">
        <f>Wood!J58</f>
        <v>0</v>
      </c>
      <c r="M51" s="278">
        <f>J51*(1-Recovery_OX!E51)*(1-Recovery_OX!F51)</f>
        <v>0</v>
      </c>
      <c r="N51" s="276">
        <f>K51*(1-Recovery_OX!E51)*(1-Recovery_OX!F51)</f>
        <v>0</v>
      </c>
      <c r="O51" s="277">
        <f>L51*(1-Recovery_OX!E51)*(1-Recovery_OX!F51)</f>
        <v>0</v>
      </c>
      <c r="P51" s="3"/>
      <c r="Q51" s="3"/>
      <c r="R51" s="3"/>
      <c r="S51" s="3"/>
      <c r="T51" s="3"/>
      <c r="U51" s="3"/>
      <c r="V51" s="3"/>
      <c r="W51" s="3"/>
      <c r="X51" s="3"/>
      <c r="Y51" s="3"/>
      <c r="Z51" s="3"/>
    </row>
    <row r="52" spans="1:26" ht="12.75" customHeight="1" x14ac:dyDescent="0.25">
      <c r="A52" s="3"/>
      <c r="B52" s="142">
        <f t="shared" si="0"/>
        <v>40</v>
      </c>
      <c r="C52" s="271">
        <f>Stored_C!E56</f>
        <v>0</v>
      </c>
      <c r="D52" s="272">
        <f>Stored_C!F56+Stored_C!L56</f>
        <v>0</v>
      </c>
      <c r="E52" s="273">
        <f>Stored_C!G56+Stored_C!M56</f>
        <v>0</v>
      </c>
      <c r="F52" s="274">
        <f>F51+HWP!C52</f>
        <v>0</v>
      </c>
      <c r="G52" s="272">
        <f>G51+HWP!D52</f>
        <v>0</v>
      </c>
      <c r="H52" s="273">
        <f>H51+HWP!E52</f>
        <v>0</v>
      </c>
      <c r="I52" s="259"/>
      <c r="J52" s="275">
        <f>Garden!J59</f>
        <v>0</v>
      </c>
      <c r="K52" s="276">
        <f>Paper!J59</f>
        <v>0</v>
      </c>
      <c r="L52" s="277">
        <f>Wood!J59</f>
        <v>0</v>
      </c>
      <c r="M52" s="278">
        <f>J52*(1-Recovery_OX!E52)*(1-Recovery_OX!F52)</f>
        <v>0</v>
      </c>
      <c r="N52" s="276">
        <f>K52*(1-Recovery_OX!E52)*(1-Recovery_OX!F52)</f>
        <v>0</v>
      </c>
      <c r="O52" s="277">
        <f>L52*(1-Recovery_OX!E52)*(1-Recovery_OX!F52)</f>
        <v>0</v>
      </c>
      <c r="P52" s="3"/>
      <c r="Q52" s="3"/>
      <c r="R52" s="3"/>
      <c r="S52" s="3"/>
      <c r="T52" s="3"/>
      <c r="U52" s="3"/>
      <c r="V52" s="3"/>
      <c r="W52" s="3"/>
      <c r="X52" s="3"/>
      <c r="Y52" s="3"/>
      <c r="Z52" s="3"/>
    </row>
    <row r="53" spans="1:26" ht="12.75" customHeight="1" x14ac:dyDescent="0.25">
      <c r="A53" s="3"/>
      <c r="B53" s="142">
        <f t="shared" si="0"/>
        <v>41</v>
      </c>
      <c r="C53" s="271">
        <f>Stored_C!E57</f>
        <v>0</v>
      </c>
      <c r="D53" s="272">
        <f>Stored_C!F57+Stored_C!L57</f>
        <v>0</v>
      </c>
      <c r="E53" s="273">
        <f>Stored_C!G57+Stored_C!M57</f>
        <v>0</v>
      </c>
      <c r="F53" s="274">
        <f>F52+HWP!C53</f>
        <v>0</v>
      </c>
      <c r="G53" s="272">
        <f>G52+HWP!D53</f>
        <v>0</v>
      </c>
      <c r="H53" s="273">
        <f>H52+HWP!E53</f>
        <v>0</v>
      </c>
      <c r="I53" s="259"/>
      <c r="J53" s="275">
        <f>Garden!J60</f>
        <v>0</v>
      </c>
      <c r="K53" s="276">
        <f>Paper!J60</f>
        <v>0</v>
      </c>
      <c r="L53" s="277">
        <f>Wood!J60</f>
        <v>0</v>
      </c>
      <c r="M53" s="278">
        <f>J53*(1-Recovery_OX!E53)*(1-Recovery_OX!F53)</f>
        <v>0</v>
      </c>
      <c r="N53" s="276">
        <f>K53*(1-Recovery_OX!E53)*(1-Recovery_OX!F53)</f>
        <v>0</v>
      </c>
      <c r="O53" s="277">
        <f>L53*(1-Recovery_OX!E53)*(1-Recovery_OX!F53)</f>
        <v>0</v>
      </c>
      <c r="P53" s="3"/>
      <c r="Q53" s="3"/>
      <c r="R53" s="3"/>
      <c r="S53" s="3"/>
      <c r="T53" s="3"/>
      <c r="U53" s="3"/>
      <c r="V53" s="3"/>
      <c r="W53" s="3"/>
      <c r="X53" s="3"/>
      <c r="Y53" s="3"/>
      <c r="Z53" s="3"/>
    </row>
    <row r="54" spans="1:26" ht="12.75" customHeight="1" x14ac:dyDescent="0.25">
      <c r="A54" s="3"/>
      <c r="B54" s="142">
        <f t="shared" si="0"/>
        <v>42</v>
      </c>
      <c r="C54" s="271">
        <f>Stored_C!E58</f>
        <v>0</v>
      </c>
      <c r="D54" s="272">
        <f>Stored_C!F58+Stored_C!L58</f>
        <v>0</v>
      </c>
      <c r="E54" s="273">
        <f>Stored_C!G58+Stored_C!M58</f>
        <v>0</v>
      </c>
      <c r="F54" s="274">
        <f>F53+HWP!C54</f>
        <v>0</v>
      </c>
      <c r="G54" s="272">
        <f>G53+HWP!D54</f>
        <v>0</v>
      </c>
      <c r="H54" s="273">
        <f>H53+HWP!E54</f>
        <v>0</v>
      </c>
      <c r="I54" s="259"/>
      <c r="J54" s="275">
        <f>Garden!J61</f>
        <v>0</v>
      </c>
      <c r="K54" s="276">
        <f>Paper!J61</f>
        <v>0</v>
      </c>
      <c r="L54" s="277">
        <f>Wood!J61</f>
        <v>0</v>
      </c>
      <c r="M54" s="278">
        <f>J54*(1-Recovery_OX!E54)*(1-Recovery_OX!F54)</f>
        <v>0</v>
      </c>
      <c r="N54" s="276">
        <f>K54*(1-Recovery_OX!E54)*(1-Recovery_OX!F54)</f>
        <v>0</v>
      </c>
      <c r="O54" s="277">
        <f>L54*(1-Recovery_OX!E54)*(1-Recovery_OX!F54)</f>
        <v>0</v>
      </c>
      <c r="P54" s="3"/>
      <c r="Q54" s="3"/>
      <c r="R54" s="3"/>
      <c r="S54" s="3"/>
      <c r="T54" s="3"/>
      <c r="U54" s="3"/>
      <c r="V54" s="3"/>
      <c r="W54" s="3"/>
      <c r="X54" s="3"/>
      <c r="Y54" s="3"/>
      <c r="Z54" s="3"/>
    </row>
    <row r="55" spans="1:26" ht="12.75" customHeight="1" x14ac:dyDescent="0.25">
      <c r="A55" s="3"/>
      <c r="B55" s="142">
        <f t="shared" si="0"/>
        <v>43</v>
      </c>
      <c r="C55" s="271">
        <f>Stored_C!E59</f>
        <v>0</v>
      </c>
      <c r="D55" s="272">
        <f>Stored_C!F59+Stored_C!L59</f>
        <v>0</v>
      </c>
      <c r="E55" s="273">
        <f>Stored_C!G59+Stored_C!M59</f>
        <v>0</v>
      </c>
      <c r="F55" s="274">
        <f>F54+HWP!C55</f>
        <v>0</v>
      </c>
      <c r="G55" s="272">
        <f>G54+HWP!D55</f>
        <v>0</v>
      </c>
      <c r="H55" s="273">
        <f>H54+HWP!E55</f>
        <v>0</v>
      </c>
      <c r="I55" s="259"/>
      <c r="J55" s="275">
        <f>Garden!J62</f>
        <v>0</v>
      </c>
      <c r="K55" s="276">
        <f>Paper!J62</f>
        <v>0</v>
      </c>
      <c r="L55" s="277">
        <f>Wood!J62</f>
        <v>0</v>
      </c>
      <c r="M55" s="278">
        <f>J55*(1-Recovery_OX!E55)*(1-Recovery_OX!F55)</f>
        <v>0</v>
      </c>
      <c r="N55" s="276">
        <f>K55*(1-Recovery_OX!E55)*(1-Recovery_OX!F55)</f>
        <v>0</v>
      </c>
      <c r="O55" s="277">
        <f>L55*(1-Recovery_OX!E55)*(1-Recovery_OX!F55)</f>
        <v>0</v>
      </c>
      <c r="P55" s="3"/>
      <c r="Q55" s="3"/>
      <c r="R55" s="3"/>
      <c r="S55" s="3"/>
      <c r="T55" s="3"/>
      <c r="U55" s="3"/>
      <c r="V55" s="3"/>
      <c r="W55" s="3"/>
      <c r="X55" s="3"/>
      <c r="Y55" s="3"/>
      <c r="Z55" s="3"/>
    </row>
    <row r="56" spans="1:26" ht="12.75" customHeight="1" x14ac:dyDescent="0.25">
      <c r="A56" s="3"/>
      <c r="B56" s="142">
        <f t="shared" si="0"/>
        <v>44</v>
      </c>
      <c r="C56" s="271">
        <f>Stored_C!E60</f>
        <v>0</v>
      </c>
      <c r="D56" s="272">
        <f>Stored_C!F60+Stored_C!L60</f>
        <v>0</v>
      </c>
      <c r="E56" s="273">
        <f>Stored_C!G60+Stored_C!M60</f>
        <v>0</v>
      </c>
      <c r="F56" s="274">
        <f>F55+HWP!C56</f>
        <v>0</v>
      </c>
      <c r="G56" s="272">
        <f>G55+HWP!D56</f>
        <v>0</v>
      </c>
      <c r="H56" s="273">
        <f>H55+HWP!E56</f>
        <v>0</v>
      </c>
      <c r="I56" s="259"/>
      <c r="J56" s="275">
        <f>Garden!J63</f>
        <v>0</v>
      </c>
      <c r="K56" s="276">
        <f>Paper!J63</f>
        <v>0</v>
      </c>
      <c r="L56" s="277">
        <f>Wood!J63</f>
        <v>0</v>
      </c>
      <c r="M56" s="278">
        <f>J56*(1-Recovery_OX!E56)*(1-Recovery_OX!F56)</f>
        <v>0</v>
      </c>
      <c r="N56" s="276">
        <f>K56*(1-Recovery_OX!E56)*(1-Recovery_OX!F56)</f>
        <v>0</v>
      </c>
      <c r="O56" s="277">
        <f>L56*(1-Recovery_OX!E56)*(1-Recovery_OX!F56)</f>
        <v>0</v>
      </c>
      <c r="P56" s="3"/>
      <c r="Q56" s="3"/>
      <c r="R56" s="3"/>
      <c r="S56" s="3"/>
      <c r="T56" s="3"/>
      <c r="U56" s="3"/>
      <c r="V56" s="3"/>
      <c r="W56" s="3"/>
      <c r="X56" s="3"/>
      <c r="Y56" s="3"/>
      <c r="Z56" s="3"/>
    </row>
    <row r="57" spans="1:26" ht="12.75" customHeight="1" x14ac:dyDescent="0.25">
      <c r="A57" s="3"/>
      <c r="B57" s="142">
        <f t="shared" si="0"/>
        <v>45</v>
      </c>
      <c r="C57" s="271">
        <f>Stored_C!E61</f>
        <v>0</v>
      </c>
      <c r="D57" s="272">
        <f>Stored_C!F61+Stored_C!L61</f>
        <v>0</v>
      </c>
      <c r="E57" s="273">
        <f>Stored_C!G61+Stored_C!M61</f>
        <v>0</v>
      </c>
      <c r="F57" s="274">
        <f>F56+HWP!C57</f>
        <v>0</v>
      </c>
      <c r="G57" s="272">
        <f>G56+HWP!D57</f>
        <v>0</v>
      </c>
      <c r="H57" s="273">
        <f>H56+HWP!E57</f>
        <v>0</v>
      </c>
      <c r="I57" s="259"/>
      <c r="J57" s="275">
        <f>Garden!J64</f>
        <v>0</v>
      </c>
      <c r="K57" s="276">
        <f>Paper!J64</f>
        <v>0</v>
      </c>
      <c r="L57" s="277">
        <f>Wood!J64</f>
        <v>0</v>
      </c>
      <c r="M57" s="278">
        <f>J57*(1-Recovery_OX!E57)*(1-Recovery_OX!F57)</f>
        <v>0</v>
      </c>
      <c r="N57" s="276">
        <f>K57*(1-Recovery_OX!E57)*(1-Recovery_OX!F57)</f>
        <v>0</v>
      </c>
      <c r="O57" s="277">
        <f>L57*(1-Recovery_OX!E57)*(1-Recovery_OX!F57)</f>
        <v>0</v>
      </c>
      <c r="P57" s="3"/>
      <c r="Q57" s="3"/>
      <c r="R57" s="3"/>
      <c r="S57" s="3"/>
      <c r="T57" s="3"/>
      <c r="U57" s="3"/>
      <c r="V57" s="3"/>
      <c r="W57" s="3"/>
      <c r="X57" s="3"/>
      <c r="Y57" s="3"/>
      <c r="Z57" s="3"/>
    </row>
    <row r="58" spans="1:26" ht="12.75" customHeight="1" x14ac:dyDescent="0.25">
      <c r="A58" s="3"/>
      <c r="B58" s="142">
        <f t="shared" si="0"/>
        <v>46</v>
      </c>
      <c r="C58" s="271">
        <f>Stored_C!E62</f>
        <v>0</v>
      </c>
      <c r="D58" s="272">
        <f>Stored_C!F62+Stored_C!L62</f>
        <v>0</v>
      </c>
      <c r="E58" s="273">
        <f>Stored_C!G62+Stored_C!M62</f>
        <v>0</v>
      </c>
      <c r="F58" s="274">
        <f>F57+HWP!C58</f>
        <v>0</v>
      </c>
      <c r="G58" s="272">
        <f>G57+HWP!D58</f>
        <v>0</v>
      </c>
      <c r="H58" s="273">
        <f>H57+HWP!E58</f>
        <v>0</v>
      </c>
      <c r="I58" s="259"/>
      <c r="J58" s="275">
        <f>Garden!J65</f>
        <v>0</v>
      </c>
      <c r="K58" s="276">
        <f>Paper!J65</f>
        <v>0</v>
      </c>
      <c r="L58" s="277">
        <f>Wood!J65</f>
        <v>0</v>
      </c>
      <c r="M58" s="278">
        <f>J58*(1-Recovery_OX!E58)*(1-Recovery_OX!F58)</f>
        <v>0</v>
      </c>
      <c r="N58" s="276">
        <f>K58*(1-Recovery_OX!E58)*(1-Recovery_OX!F58)</f>
        <v>0</v>
      </c>
      <c r="O58" s="277">
        <f>L58*(1-Recovery_OX!E58)*(1-Recovery_OX!F58)</f>
        <v>0</v>
      </c>
      <c r="P58" s="3"/>
      <c r="Q58" s="3"/>
      <c r="R58" s="3"/>
      <c r="S58" s="3"/>
      <c r="T58" s="3"/>
      <c r="U58" s="3"/>
      <c r="V58" s="3"/>
      <c r="W58" s="3"/>
      <c r="X58" s="3"/>
      <c r="Y58" s="3"/>
      <c r="Z58" s="3"/>
    </row>
    <row r="59" spans="1:26" ht="12.75" customHeight="1" x14ac:dyDescent="0.25">
      <c r="A59" s="3"/>
      <c r="B59" s="142">
        <f t="shared" si="0"/>
        <v>47</v>
      </c>
      <c r="C59" s="271">
        <f>Stored_C!E63</f>
        <v>0</v>
      </c>
      <c r="D59" s="272">
        <f>Stored_C!F63+Stored_C!L63</f>
        <v>0</v>
      </c>
      <c r="E59" s="273">
        <f>Stored_C!G63+Stored_C!M63</f>
        <v>0</v>
      </c>
      <c r="F59" s="274">
        <f>F58+HWP!C59</f>
        <v>0</v>
      </c>
      <c r="G59" s="272">
        <f>G58+HWP!D59</f>
        <v>0</v>
      </c>
      <c r="H59" s="273">
        <f>H58+HWP!E59</f>
        <v>0</v>
      </c>
      <c r="I59" s="259"/>
      <c r="J59" s="275">
        <f>Garden!J66</f>
        <v>0</v>
      </c>
      <c r="K59" s="276">
        <f>Paper!J66</f>
        <v>0</v>
      </c>
      <c r="L59" s="277">
        <f>Wood!J66</f>
        <v>0</v>
      </c>
      <c r="M59" s="278">
        <f>J59*(1-Recovery_OX!E59)*(1-Recovery_OX!F59)</f>
        <v>0</v>
      </c>
      <c r="N59" s="276">
        <f>K59*(1-Recovery_OX!E59)*(1-Recovery_OX!F59)</f>
        <v>0</v>
      </c>
      <c r="O59" s="277">
        <f>L59*(1-Recovery_OX!E59)*(1-Recovery_OX!F59)</f>
        <v>0</v>
      </c>
      <c r="P59" s="3"/>
      <c r="Q59" s="3"/>
      <c r="R59" s="3"/>
      <c r="S59" s="3"/>
      <c r="T59" s="3"/>
      <c r="U59" s="3"/>
      <c r="V59" s="3"/>
      <c r="W59" s="3"/>
      <c r="X59" s="3"/>
      <c r="Y59" s="3"/>
      <c r="Z59" s="3"/>
    </row>
    <row r="60" spans="1:26" ht="12.75" customHeight="1" x14ac:dyDescent="0.25">
      <c r="A60" s="3"/>
      <c r="B60" s="142">
        <f t="shared" si="0"/>
        <v>48</v>
      </c>
      <c r="C60" s="271">
        <f>Stored_C!E64</f>
        <v>0</v>
      </c>
      <c r="D60" s="272">
        <f>Stored_C!F64+Stored_C!L64</f>
        <v>0</v>
      </c>
      <c r="E60" s="273">
        <f>Stored_C!G64+Stored_C!M64</f>
        <v>0</v>
      </c>
      <c r="F60" s="274">
        <f>F59+HWP!C60</f>
        <v>0</v>
      </c>
      <c r="G60" s="272">
        <f>G59+HWP!D60</f>
        <v>0</v>
      </c>
      <c r="H60" s="273">
        <f>H59+HWP!E60</f>
        <v>0</v>
      </c>
      <c r="I60" s="259"/>
      <c r="J60" s="275">
        <f>Garden!J67</f>
        <v>0</v>
      </c>
      <c r="K60" s="276">
        <f>Paper!J67</f>
        <v>0</v>
      </c>
      <c r="L60" s="277">
        <f>Wood!J67</f>
        <v>0</v>
      </c>
      <c r="M60" s="278">
        <f>J60*(1-Recovery_OX!E60)*(1-Recovery_OX!F60)</f>
        <v>0</v>
      </c>
      <c r="N60" s="276">
        <f>K60*(1-Recovery_OX!E60)*(1-Recovery_OX!F60)</f>
        <v>0</v>
      </c>
      <c r="O60" s="277">
        <f>L60*(1-Recovery_OX!E60)*(1-Recovery_OX!F60)</f>
        <v>0</v>
      </c>
      <c r="P60" s="3"/>
      <c r="Q60" s="3"/>
      <c r="R60" s="3"/>
      <c r="S60" s="3"/>
      <c r="T60" s="3"/>
      <c r="U60" s="3"/>
      <c r="V60" s="3"/>
      <c r="W60" s="3"/>
      <c r="X60" s="3"/>
      <c r="Y60" s="3"/>
      <c r="Z60" s="3"/>
    </row>
    <row r="61" spans="1:26" ht="12.75" customHeight="1" x14ac:dyDescent="0.25">
      <c r="A61" s="3"/>
      <c r="B61" s="142">
        <f t="shared" si="0"/>
        <v>49</v>
      </c>
      <c r="C61" s="271">
        <f>Stored_C!E65</f>
        <v>0</v>
      </c>
      <c r="D61" s="272">
        <f>Stored_C!F65+Stored_C!L65</f>
        <v>0</v>
      </c>
      <c r="E61" s="273">
        <f>Stored_C!G65+Stored_C!M65</f>
        <v>0</v>
      </c>
      <c r="F61" s="274">
        <f>F60+HWP!C61</f>
        <v>0</v>
      </c>
      <c r="G61" s="272">
        <f>G60+HWP!D61</f>
        <v>0</v>
      </c>
      <c r="H61" s="273">
        <f>H60+HWP!E61</f>
        <v>0</v>
      </c>
      <c r="I61" s="259"/>
      <c r="J61" s="275">
        <f>Garden!J68</f>
        <v>0</v>
      </c>
      <c r="K61" s="276">
        <f>Paper!J68</f>
        <v>0</v>
      </c>
      <c r="L61" s="277">
        <f>Wood!J68</f>
        <v>0</v>
      </c>
      <c r="M61" s="278">
        <f>J61*(1-Recovery_OX!E61)*(1-Recovery_OX!F61)</f>
        <v>0</v>
      </c>
      <c r="N61" s="276">
        <f>K61*(1-Recovery_OX!E61)*(1-Recovery_OX!F61)</f>
        <v>0</v>
      </c>
      <c r="O61" s="277">
        <f>L61*(1-Recovery_OX!E61)*(1-Recovery_OX!F61)</f>
        <v>0</v>
      </c>
      <c r="P61" s="3"/>
      <c r="Q61" s="3"/>
      <c r="R61" s="3"/>
      <c r="S61" s="3"/>
      <c r="T61" s="3"/>
      <c r="U61" s="3"/>
      <c r="V61" s="3"/>
      <c r="W61" s="3"/>
      <c r="X61" s="3"/>
      <c r="Y61" s="3"/>
      <c r="Z61" s="3"/>
    </row>
    <row r="62" spans="1:26" ht="12.75" customHeight="1" x14ac:dyDescent="0.25">
      <c r="A62" s="3"/>
      <c r="B62" s="142">
        <f t="shared" si="0"/>
        <v>50</v>
      </c>
      <c r="C62" s="271">
        <f>Stored_C!E66</f>
        <v>0</v>
      </c>
      <c r="D62" s="272">
        <f>Stored_C!F66+Stored_C!L66</f>
        <v>0</v>
      </c>
      <c r="E62" s="273">
        <f>Stored_C!G66+Stored_C!M66</f>
        <v>0</v>
      </c>
      <c r="F62" s="274">
        <f>F61+HWP!C62</f>
        <v>0</v>
      </c>
      <c r="G62" s="272">
        <f>G61+HWP!D62</f>
        <v>0</v>
      </c>
      <c r="H62" s="273">
        <f>H61+HWP!E62</f>
        <v>0</v>
      </c>
      <c r="I62" s="259"/>
      <c r="J62" s="275">
        <f>Garden!J69</f>
        <v>0</v>
      </c>
      <c r="K62" s="276">
        <f>Paper!J69</f>
        <v>0</v>
      </c>
      <c r="L62" s="277">
        <f>Wood!J69</f>
        <v>0</v>
      </c>
      <c r="M62" s="278">
        <f>J62*(1-Recovery_OX!E62)*(1-Recovery_OX!F62)</f>
        <v>0</v>
      </c>
      <c r="N62" s="276">
        <f>K62*(1-Recovery_OX!E62)*(1-Recovery_OX!F62)</f>
        <v>0</v>
      </c>
      <c r="O62" s="277">
        <f>L62*(1-Recovery_OX!E62)*(1-Recovery_OX!F62)</f>
        <v>0</v>
      </c>
      <c r="P62" s="3"/>
      <c r="Q62" s="3"/>
      <c r="R62" s="3"/>
      <c r="S62" s="3"/>
      <c r="T62" s="3"/>
      <c r="U62" s="3"/>
      <c r="V62" s="3"/>
      <c r="W62" s="3"/>
      <c r="X62" s="3"/>
      <c r="Y62" s="3"/>
      <c r="Z62" s="3"/>
    </row>
    <row r="63" spans="1:26" ht="12.75" customHeight="1" x14ac:dyDescent="0.25">
      <c r="A63" s="3"/>
      <c r="B63" s="142">
        <f t="shared" si="0"/>
        <v>51</v>
      </c>
      <c r="C63" s="271">
        <f>Stored_C!E67</f>
        <v>0</v>
      </c>
      <c r="D63" s="272">
        <f>Stored_C!F67+Stored_C!L67</f>
        <v>0</v>
      </c>
      <c r="E63" s="273">
        <f>Stored_C!G67+Stored_C!M67</f>
        <v>0</v>
      </c>
      <c r="F63" s="274">
        <f>F62+HWP!C63</f>
        <v>0</v>
      </c>
      <c r="G63" s="272">
        <f>G62+HWP!D63</f>
        <v>0</v>
      </c>
      <c r="H63" s="273">
        <f>H62+HWP!E63</f>
        <v>0</v>
      </c>
      <c r="I63" s="259"/>
      <c r="J63" s="275">
        <f>Garden!J70</f>
        <v>0</v>
      </c>
      <c r="K63" s="276">
        <f>Paper!J70</f>
        <v>0</v>
      </c>
      <c r="L63" s="277">
        <f>Wood!J70</f>
        <v>0</v>
      </c>
      <c r="M63" s="278">
        <f>J63*(1-Recovery_OX!E63)*(1-Recovery_OX!F63)</f>
        <v>0</v>
      </c>
      <c r="N63" s="276">
        <f>K63*(1-Recovery_OX!E63)*(1-Recovery_OX!F63)</f>
        <v>0</v>
      </c>
      <c r="O63" s="277">
        <f>L63*(1-Recovery_OX!E63)*(1-Recovery_OX!F63)</f>
        <v>0</v>
      </c>
      <c r="P63" s="3"/>
      <c r="Q63" s="3"/>
      <c r="R63" s="3"/>
      <c r="S63" s="3"/>
      <c r="T63" s="3"/>
      <c r="U63" s="3"/>
      <c r="V63" s="3"/>
      <c r="W63" s="3"/>
      <c r="X63" s="3"/>
      <c r="Y63" s="3"/>
      <c r="Z63" s="3"/>
    </row>
    <row r="64" spans="1:26" ht="12.75" customHeight="1" x14ac:dyDescent="0.25">
      <c r="A64" s="3"/>
      <c r="B64" s="142">
        <f t="shared" si="0"/>
        <v>52</v>
      </c>
      <c r="C64" s="271">
        <f>Stored_C!E68</f>
        <v>0</v>
      </c>
      <c r="D64" s="272">
        <f>Stored_C!F68+Stored_C!L68</f>
        <v>0</v>
      </c>
      <c r="E64" s="273">
        <f>Stored_C!G68+Stored_C!M68</f>
        <v>0</v>
      </c>
      <c r="F64" s="274">
        <f>F63+HWP!C64</f>
        <v>0</v>
      </c>
      <c r="G64" s="272">
        <f>G63+HWP!D64</f>
        <v>0</v>
      </c>
      <c r="H64" s="273">
        <f>H63+HWP!E64</f>
        <v>0</v>
      </c>
      <c r="I64" s="259"/>
      <c r="J64" s="275">
        <f>Garden!J71</f>
        <v>0</v>
      </c>
      <c r="K64" s="276">
        <f>Paper!J71</f>
        <v>0</v>
      </c>
      <c r="L64" s="277">
        <f>Wood!J71</f>
        <v>0</v>
      </c>
      <c r="M64" s="278">
        <f>J64*(1-Recovery_OX!E64)*(1-Recovery_OX!F64)</f>
        <v>0</v>
      </c>
      <c r="N64" s="276">
        <f>K64*(1-Recovery_OX!E64)*(1-Recovery_OX!F64)</f>
        <v>0</v>
      </c>
      <c r="O64" s="277">
        <f>L64*(1-Recovery_OX!E64)*(1-Recovery_OX!F64)</f>
        <v>0</v>
      </c>
      <c r="P64" s="3"/>
      <c r="Q64" s="3"/>
      <c r="R64" s="3"/>
      <c r="S64" s="3"/>
      <c r="T64" s="3"/>
      <c r="U64" s="3"/>
      <c r="V64" s="3"/>
      <c r="W64" s="3"/>
      <c r="X64" s="3"/>
      <c r="Y64" s="3"/>
      <c r="Z64" s="3"/>
    </row>
    <row r="65" spans="1:26" ht="12.75" customHeight="1" x14ac:dyDescent="0.25">
      <c r="A65" s="3"/>
      <c r="B65" s="142">
        <f t="shared" si="0"/>
        <v>53</v>
      </c>
      <c r="C65" s="271">
        <f>Stored_C!E69</f>
        <v>0</v>
      </c>
      <c r="D65" s="272">
        <f>Stored_C!F69+Stored_C!L69</f>
        <v>0</v>
      </c>
      <c r="E65" s="273">
        <f>Stored_C!G69+Stored_C!M69</f>
        <v>0</v>
      </c>
      <c r="F65" s="274">
        <f>F64+HWP!C65</f>
        <v>0</v>
      </c>
      <c r="G65" s="272">
        <f>G64+HWP!D65</f>
        <v>0</v>
      </c>
      <c r="H65" s="273">
        <f>H64+HWP!E65</f>
        <v>0</v>
      </c>
      <c r="I65" s="259"/>
      <c r="J65" s="275">
        <f>Garden!J72</f>
        <v>0</v>
      </c>
      <c r="K65" s="276">
        <f>Paper!J72</f>
        <v>0</v>
      </c>
      <c r="L65" s="277">
        <f>Wood!J72</f>
        <v>0</v>
      </c>
      <c r="M65" s="278">
        <f>J65*(1-Recovery_OX!E65)*(1-Recovery_OX!F65)</f>
        <v>0</v>
      </c>
      <c r="N65" s="276">
        <f>K65*(1-Recovery_OX!E65)*(1-Recovery_OX!F65)</f>
        <v>0</v>
      </c>
      <c r="O65" s="277">
        <f>L65*(1-Recovery_OX!E65)*(1-Recovery_OX!F65)</f>
        <v>0</v>
      </c>
      <c r="P65" s="3"/>
      <c r="Q65" s="3"/>
      <c r="R65" s="3"/>
      <c r="S65" s="3"/>
      <c r="T65" s="3"/>
      <c r="U65" s="3"/>
      <c r="V65" s="3"/>
      <c r="W65" s="3"/>
      <c r="X65" s="3"/>
      <c r="Y65" s="3"/>
      <c r="Z65" s="3"/>
    </row>
    <row r="66" spans="1:26" ht="12.75" customHeight="1" x14ac:dyDescent="0.25">
      <c r="A66" s="3"/>
      <c r="B66" s="142">
        <f t="shared" si="0"/>
        <v>54</v>
      </c>
      <c r="C66" s="271">
        <f>Stored_C!E70</f>
        <v>0</v>
      </c>
      <c r="D66" s="272">
        <f>Stored_C!F70+Stored_C!L70</f>
        <v>0</v>
      </c>
      <c r="E66" s="273">
        <f>Stored_C!G70+Stored_C!M70</f>
        <v>0</v>
      </c>
      <c r="F66" s="274">
        <f>F65+HWP!C66</f>
        <v>0</v>
      </c>
      <c r="G66" s="272">
        <f>G65+HWP!D66</f>
        <v>0</v>
      </c>
      <c r="H66" s="273">
        <f>H65+HWP!E66</f>
        <v>0</v>
      </c>
      <c r="I66" s="259"/>
      <c r="J66" s="275">
        <f>Garden!J73</f>
        <v>0</v>
      </c>
      <c r="K66" s="276">
        <f>Paper!J73</f>
        <v>0</v>
      </c>
      <c r="L66" s="277">
        <f>Wood!J73</f>
        <v>0</v>
      </c>
      <c r="M66" s="278">
        <f>J66*(1-Recovery_OX!E66)*(1-Recovery_OX!F66)</f>
        <v>0</v>
      </c>
      <c r="N66" s="276">
        <f>K66*(1-Recovery_OX!E66)*(1-Recovery_OX!F66)</f>
        <v>0</v>
      </c>
      <c r="O66" s="277">
        <f>L66*(1-Recovery_OX!E66)*(1-Recovery_OX!F66)</f>
        <v>0</v>
      </c>
      <c r="P66" s="3"/>
      <c r="Q66" s="3"/>
      <c r="R66" s="3"/>
      <c r="S66" s="3"/>
      <c r="T66" s="3"/>
      <c r="U66" s="3"/>
      <c r="V66" s="3"/>
      <c r="W66" s="3"/>
      <c r="X66" s="3"/>
      <c r="Y66" s="3"/>
      <c r="Z66" s="3"/>
    </row>
    <row r="67" spans="1:26" ht="12.75" customHeight="1" x14ac:dyDescent="0.25">
      <c r="A67" s="3"/>
      <c r="B67" s="142">
        <f t="shared" si="0"/>
        <v>55</v>
      </c>
      <c r="C67" s="271">
        <f>Stored_C!E71</f>
        <v>0</v>
      </c>
      <c r="D67" s="272">
        <f>Stored_C!F71+Stored_C!L71</f>
        <v>0</v>
      </c>
      <c r="E67" s="273">
        <f>Stored_C!G71+Stored_C!M71</f>
        <v>0</v>
      </c>
      <c r="F67" s="274">
        <f>F66+HWP!C67</f>
        <v>0</v>
      </c>
      <c r="G67" s="272">
        <f>G66+HWP!D67</f>
        <v>0</v>
      </c>
      <c r="H67" s="273">
        <f>H66+HWP!E67</f>
        <v>0</v>
      </c>
      <c r="I67" s="259"/>
      <c r="J67" s="275">
        <f>Garden!J74</f>
        <v>0</v>
      </c>
      <c r="K67" s="276">
        <f>Paper!J74</f>
        <v>0</v>
      </c>
      <c r="L67" s="277">
        <f>Wood!J74</f>
        <v>0</v>
      </c>
      <c r="M67" s="278">
        <f>J67*(1-Recovery_OX!E67)*(1-Recovery_OX!F67)</f>
        <v>0</v>
      </c>
      <c r="N67" s="276">
        <f>K67*(1-Recovery_OX!E67)*(1-Recovery_OX!F67)</f>
        <v>0</v>
      </c>
      <c r="O67" s="277">
        <f>L67*(1-Recovery_OX!E67)*(1-Recovery_OX!F67)</f>
        <v>0</v>
      </c>
      <c r="P67" s="3"/>
      <c r="Q67" s="3"/>
      <c r="R67" s="3"/>
      <c r="S67" s="3"/>
      <c r="T67" s="3"/>
      <c r="U67" s="3"/>
      <c r="V67" s="3"/>
      <c r="W67" s="3"/>
      <c r="X67" s="3"/>
      <c r="Y67" s="3"/>
      <c r="Z67" s="3"/>
    </row>
    <row r="68" spans="1:26" ht="12.75" customHeight="1" x14ac:dyDescent="0.25">
      <c r="A68" s="3"/>
      <c r="B68" s="142">
        <f t="shared" si="0"/>
        <v>56</v>
      </c>
      <c r="C68" s="271">
        <f>Stored_C!E72</f>
        <v>0</v>
      </c>
      <c r="D68" s="272">
        <f>Stored_C!F72+Stored_C!L72</f>
        <v>0</v>
      </c>
      <c r="E68" s="273">
        <f>Stored_C!G72+Stored_C!M72</f>
        <v>0</v>
      </c>
      <c r="F68" s="274">
        <f>F67+HWP!C68</f>
        <v>0</v>
      </c>
      <c r="G68" s="272">
        <f>G67+HWP!D68</f>
        <v>0</v>
      </c>
      <c r="H68" s="273">
        <f>H67+HWP!E68</f>
        <v>0</v>
      </c>
      <c r="I68" s="259"/>
      <c r="J68" s="275">
        <f>Garden!J75</f>
        <v>0</v>
      </c>
      <c r="K68" s="276">
        <f>Paper!J75</f>
        <v>0</v>
      </c>
      <c r="L68" s="277">
        <f>Wood!J75</f>
        <v>0</v>
      </c>
      <c r="M68" s="278">
        <f>J68*(1-Recovery_OX!E68)*(1-Recovery_OX!F68)</f>
        <v>0</v>
      </c>
      <c r="N68" s="276">
        <f>K68*(1-Recovery_OX!E68)*(1-Recovery_OX!F68)</f>
        <v>0</v>
      </c>
      <c r="O68" s="277">
        <f>L68*(1-Recovery_OX!E68)*(1-Recovery_OX!F68)</f>
        <v>0</v>
      </c>
      <c r="P68" s="3"/>
      <c r="Q68" s="3"/>
      <c r="R68" s="3"/>
      <c r="S68" s="3"/>
      <c r="T68" s="3"/>
      <c r="U68" s="3"/>
      <c r="V68" s="3"/>
      <c r="W68" s="3"/>
      <c r="X68" s="3"/>
      <c r="Y68" s="3"/>
      <c r="Z68" s="3"/>
    </row>
    <row r="69" spans="1:26" ht="12.75" customHeight="1" x14ac:dyDescent="0.25">
      <c r="A69" s="3"/>
      <c r="B69" s="142">
        <f t="shared" si="0"/>
        <v>57</v>
      </c>
      <c r="C69" s="271">
        <f>Stored_C!E73</f>
        <v>0</v>
      </c>
      <c r="D69" s="272">
        <f>Stored_C!F73+Stored_C!L73</f>
        <v>0</v>
      </c>
      <c r="E69" s="273">
        <f>Stored_C!G73+Stored_C!M73</f>
        <v>0</v>
      </c>
      <c r="F69" s="274">
        <f>F68+HWP!C69</f>
        <v>0</v>
      </c>
      <c r="G69" s="272">
        <f>G68+HWP!D69</f>
        <v>0</v>
      </c>
      <c r="H69" s="273">
        <f>H68+HWP!E69</f>
        <v>0</v>
      </c>
      <c r="I69" s="259"/>
      <c r="J69" s="275">
        <f>Garden!J76</f>
        <v>0</v>
      </c>
      <c r="K69" s="276">
        <f>Paper!J76</f>
        <v>0</v>
      </c>
      <c r="L69" s="277">
        <f>Wood!J76</f>
        <v>0</v>
      </c>
      <c r="M69" s="278">
        <f>J69*(1-Recovery_OX!E69)*(1-Recovery_OX!F69)</f>
        <v>0</v>
      </c>
      <c r="N69" s="276">
        <f>K69*(1-Recovery_OX!E69)*(1-Recovery_OX!F69)</f>
        <v>0</v>
      </c>
      <c r="O69" s="277">
        <f>L69*(1-Recovery_OX!E69)*(1-Recovery_OX!F69)</f>
        <v>0</v>
      </c>
      <c r="P69" s="3"/>
      <c r="Q69" s="3"/>
      <c r="R69" s="3"/>
      <c r="S69" s="3"/>
      <c r="T69" s="3"/>
      <c r="U69" s="3"/>
      <c r="V69" s="3"/>
      <c r="W69" s="3"/>
      <c r="X69" s="3"/>
      <c r="Y69" s="3"/>
      <c r="Z69" s="3"/>
    </row>
    <row r="70" spans="1:26" ht="12.75" customHeight="1" x14ac:dyDescent="0.25">
      <c r="A70" s="3"/>
      <c r="B70" s="142">
        <f t="shared" si="0"/>
        <v>58</v>
      </c>
      <c r="C70" s="271">
        <f>Stored_C!E74</f>
        <v>0</v>
      </c>
      <c r="D70" s="272">
        <f>Stored_C!F74+Stored_C!L74</f>
        <v>0</v>
      </c>
      <c r="E70" s="273">
        <f>Stored_C!G74+Stored_C!M74</f>
        <v>0</v>
      </c>
      <c r="F70" s="274">
        <f>F69+HWP!C70</f>
        <v>0</v>
      </c>
      <c r="G70" s="272">
        <f>G69+HWP!D70</f>
        <v>0</v>
      </c>
      <c r="H70" s="273">
        <f>H69+HWP!E70</f>
        <v>0</v>
      </c>
      <c r="I70" s="259"/>
      <c r="J70" s="275">
        <f>Garden!J77</f>
        <v>0</v>
      </c>
      <c r="K70" s="276">
        <f>Paper!J77</f>
        <v>0</v>
      </c>
      <c r="L70" s="277">
        <f>Wood!J77</f>
        <v>0</v>
      </c>
      <c r="M70" s="278">
        <f>J70*(1-Recovery_OX!E70)*(1-Recovery_OX!F70)</f>
        <v>0</v>
      </c>
      <c r="N70" s="276">
        <f>K70*(1-Recovery_OX!E70)*(1-Recovery_OX!F70)</f>
        <v>0</v>
      </c>
      <c r="O70" s="277">
        <f>L70*(1-Recovery_OX!E70)*(1-Recovery_OX!F70)</f>
        <v>0</v>
      </c>
      <c r="P70" s="3"/>
      <c r="Q70" s="3"/>
      <c r="R70" s="3"/>
      <c r="S70" s="3"/>
      <c r="T70" s="3"/>
      <c r="U70" s="3"/>
      <c r="V70" s="3"/>
      <c r="W70" s="3"/>
      <c r="X70" s="3"/>
      <c r="Y70" s="3"/>
      <c r="Z70" s="3"/>
    </row>
    <row r="71" spans="1:26" ht="12.75" customHeight="1" x14ac:dyDescent="0.25">
      <c r="A71" s="3"/>
      <c r="B71" s="142">
        <f t="shared" si="0"/>
        <v>59</v>
      </c>
      <c r="C71" s="271">
        <f>Stored_C!E75</f>
        <v>0</v>
      </c>
      <c r="D71" s="272">
        <f>Stored_C!F75+Stored_C!L75</f>
        <v>0</v>
      </c>
      <c r="E71" s="273">
        <f>Stored_C!G75+Stored_C!M75</f>
        <v>0</v>
      </c>
      <c r="F71" s="274">
        <f>F70+HWP!C71</f>
        <v>0</v>
      </c>
      <c r="G71" s="272">
        <f>G70+HWP!D71</f>
        <v>0</v>
      </c>
      <c r="H71" s="273">
        <f>H70+HWP!E71</f>
        <v>0</v>
      </c>
      <c r="I71" s="259"/>
      <c r="J71" s="275">
        <f>Garden!J78</f>
        <v>0</v>
      </c>
      <c r="K71" s="276">
        <f>Paper!J78</f>
        <v>0</v>
      </c>
      <c r="L71" s="277">
        <f>Wood!J78</f>
        <v>0</v>
      </c>
      <c r="M71" s="278">
        <f>J71*(1-Recovery_OX!E71)*(1-Recovery_OX!F71)</f>
        <v>0</v>
      </c>
      <c r="N71" s="276">
        <f>K71*(1-Recovery_OX!E71)*(1-Recovery_OX!F71)</f>
        <v>0</v>
      </c>
      <c r="O71" s="277">
        <f>L71*(1-Recovery_OX!E71)*(1-Recovery_OX!F71)</f>
        <v>0</v>
      </c>
      <c r="P71" s="3"/>
      <c r="Q71" s="3"/>
      <c r="R71" s="3"/>
      <c r="S71" s="3"/>
      <c r="T71" s="3"/>
      <c r="U71" s="3"/>
      <c r="V71" s="3"/>
      <c r="W71" s="3"/>
      <c r="X71" s="3"/>
      <c r="Y71" s="3"/>
      <c r="Z71" s="3"/>
    </row>
    <row r="72" spans="1:26" ht="12.75" customHeight="1" x14ac:dyDescent="0.25">
      <c r="A72" s="3"/>
      <c r="B72" s="142">
        <f t="shared" si="0"/>
        <v>60</v>
      </c>
      <c r="C72" s="271">
        <f>Stored_C!E76</f>
        <v>0</v>
      </c>
      <c r="D72" s="272">
        <f>Stored_C!F76+Stored_C!L76</f>
        <v>0</v>
      </c>
      <c r="E72" s="273">
        <f>Stored_C!G76+Stored_C!M76</f>
        <v>0</v>
      </c>
      <c r="F72" s="274">
        <f>F71+HWP!C72</f>
        <v>0</v>
      </c>
      <c r="G72" s="272">
        <f>G71+HWP!D72</f>
        <v>0</v>
      </c>
      <c r="H72" s="273">
        <f>H71+HWP!E72</f>
        <v>0</v>
      </c>
      <c r="I72" s="259"/>
      <c r="J72" s="275">
        <f>Garden!J79</f>
        <v>0</v>
      </c>
      <c r="K72" s="276">
        <f>Paper!J79</f>
        <v>0</v>
      </c>
      <c r="L72" s="277">
        <f>Wood!J79</f>
        <v>0</v>
      </c>
      <c r="M72" s="278">
        <f>J72*(1-Recovery_OX!E72)*(1-Recovery_OX!F72)</f>
        <v>0</v>
      </c>
      <c r="N72" s="276">
        <f>K72*(1-Recovery_OX!E72)*(1-Recovery_OX!F72)</f>
        <v>0</v>
      </c>
      <c r="O72" s="277">
        <f>L72*(1-Recovery_OX!E72)*(1-Recovery_OX!F72)</f>
        <v>0</v>
      </c>
      <c r="P72" s="3"/>
      <c r="Q72" s="3"/>
      <c r="R72" s="3"/>
      <c r="S72" s="3"/>
      <c r="T72" s="3"/>
      <c r="U72" s="3"/>
      <c r="V72" s="3"/>
      <c r="W72" s="3"/>
      <c r="X72" s="3"/>
      <c r="Y72" s="3"/>
      <c r="Z72" s="3"/>
    </row>
    <row r="73" spans="1:26" ht="12.75" customHeight="1" x14ac:dyDescent="0.25">
      <c r="A73" s="3"/>
      <c r="B73" s="142">
        <f t="shared" si="0"/>
        <v>61</v>
      </c>
      <c r="C73" s="271">
        <f>Stored_C!E77</f>
        <v>0</v>
      </c>
      <c r="D73" s="272">
        <f>Stored_C!F77+Stored_C!L77</f>
        <v>0</v>
      </c>
      <c r="E73" s="273">
        <f>Stored_C!G77+Stored_C!M77</f>
        <v>0</v>
      </c>
      <c r="F73" s="274">
        <f>F72+HWP!C73</f>
        <v>0</v>
      </c>
      <c r="G73" s="272">
        <f>G72+HWP!D73</f>
        <v>0</v>
      </c>
      <c r="H73" s="273">
        <f>H72+HWP!E73</f>
        <v>0</v>
      </c>
      <c r="I73" s="259"/>
      <c r="J73" s="275">
        <f>Garden!J80</f>
        <v>0</v>
      </c>
      <c r="K73" s="276">
        <f>Paper!J80</f>
        <v>0</v>
      </c>
      <c r="L73" s="277">
        <f>Wood!J80</f>
        <v>0</v>
      </c>
      <c r="M73" s="278">
        <f>J73*(1-Recovery_OX!E73)*(1-Recovery_OX!F73)</f>
        <v>0</v>
      </c>
      <c r="N73" s="276">
        <f>K73*(1-Recovery_OX!E73)*(1-Recovery_OX!F73)</f>
        <v>0</v>
      </c>
      <c r="O73" s="277">
        <f>L73*(1-Recovery_OX!E73)*(1-Recovery_OX!F73)</f>
        <v>0</v>
      </c>
      <c r="P73" s="3"/>
      <c r="Q73" s="3"/>
      <c r="R73" s="3"/>
      <c r="S73" s="3"/>
      <c r="T73" s="3"/>
      <c r="U73" s="3"/>
      <c r="V73" s="3"/>
      <c r="W73" s="3"/>
      <c r="X73" s="3"/>
      <c r="Y73" s="3"/>
      <c r="Z73" s="3"/>
    </row>
    <row r="74" spans="1:26" ht="12.75" customHeight="1" x14ac:dyDescent="0.25">
      <c r="A74" s="3"/>
      <c r="B74" s="142">
        <f t="shared" si="0"/>
        <v>62</v>
      </c>
      <c r="C74" s="271">
        <f>Stored_C!E78</f>
        <v>0</v>
      </c>
      <c r="D74" s="272">
        <f>Stored_C!F78+Stored_C!L78</f>
        <v>0</v>
      </c>
      <c r="E74" s="273">
        <f>Stored_C!G78+Stored_C!M78</f>
        <v>0</v>
      </c>
      <c r="F74" s="274">
        <f>F73+HWP!C74</f>
        <v>0</v>
      </c>
      <c r="G74" s="272">
        <f>G73+HWP!D74</f>
        <v>0</v>
      </c>
      <c r="H74" s="273">
        <f>H73+HWP!E74</f>
        <v>0</v>
      </c>
      <c r="I74" s="259"/>
      <c r="J74" s="275">
        <f>Garden!J81</f>
        <v>0</v>
      </c>
      <c r="K74" s="276">
        <f>Paper!J81</f>
        <v>0</v>
      </c>
      <c r="L74" s="277">
        <f>Wood!J81</f>
        <v>0</v>
      </c>
      <c r="M74" s="278">
        <f>J74*(1-Recovery_OX!E74)*(1-Recovery_OX!F74)</f>
        <v>0</v>
      </c>
      <c r="N74" s="276">
        <f>K74*(1-Recovery_OX!E74)*(1-Recovery_OX!F74)</f>
        <v>0</v>
      </c>
      <c r="O74" s="277">
        <f>L74*(1-Recovery_OX!E74)*(1-Recovery_OX!F74)</f>
        <v>0</v>
      </c>
      <c r="P74" s="3"/>
      <c r="Q74" s="3"/>
      <c r="R74" s="3"/>
      <c r="S74" s="3"/>
      <c r="T74" s="3"/>
      <c r="U74" s="3"/>
      <c r="V74" s="3"/>
      <c r="W74" s="3"/>
      <c r="X74" s="3"/>
      <c r="Y74" s="3"/>
      <c r="Z74" s="3"/>
    </row>
    <row r="75" spans="1:26" ht="12.75" customHeight="1" x14ac:dyDescent="0.25">
      <c r="A75" s="3"/>
      <c r="B75" s="142">
        <f t="shared" si="0"/>
        <v>63</v>
      </c>
      <c r="C75" s="271">
        <f>Stored_C!E79</f>
        <v>0</v>
      </c>
      <c r="D75" s="272">
        <f>Stored_C!F79+Stored_C!L79</f>
        <v>0</v>
      </c>
      <c r="E75" s="273">
        <f>Stored_C!G79+Stored_C!M79</f>
        <v>0</v>
      </c>
      <c r="F75" s="274">
        <f>F74+HWP!C75</f>
        <v>0</v>
      </c>
      <c r="G75" s="272">
        <f>G74+HWP!D75</f>
        <v>0</v>
      </c>
      <c r="H75" s="273">
        <f>H74+HWP!E75</f>
        <v>0</v>
      </c>
      <c r="I75" s="259"/>
      <c r="J75" s="275">
        <f>Garden!J82</f>
        <v>0</v>
      </c>
      <c r="K75" s="276">
        <f>Paper!J82</f>
        <v>0</v>
      </c>
      <c r="L75" s="277">
        <f>Wood!J82</f>
        <v>0</v>
      </c>
      <c r="M75" s="278">
        <f>J75*(1-Recovery_OX!E75)*(1-Recovery_OX!F75)</f>
        <v>0</v>
      </c>
      <c r="N75" s="276">
        <f>K75*(1-Recovery_OX!E75)*(1-Recovery_OX!F75)</f>
        <v>0</v>
      </c>
      <c r="O75" s="277">
        <f>L75*(1-Recovery_OX!E75)*(1-Recovery_OX!F75)</f>
        <v>0</v>
      </c>
      <c r="P75" s="3"/>
      <c r="Q75" s="3"/>
      <c r="R75" s="3"/>
      <c r="S75" s="3"/>
      <c r="T75" s="3"/>
      <c r="U75" s="3"/>
      <c r="V75" s="3"/>
      <c r="W75" s="3"/>
      <c r="X75" s="3"/>
      <c r="Y75" s="3"/>
      <c r="Z75" s="3"/>
    </row>
    <row r="76" spans="1:26" ht="12.75" customHeight="1" x14ac:dyDescent="0.25">
      <c r="A76" s="3"/>
      <c r="B76" s="142">
        <f t="shared" si="0"/>
        <v>64</v>
      </c>
      <c r="C76" s="271">
        <f>Stored_C!E80</f>
        <v>0</v>
      </c>
      <c r="D76" s="272">
        <f>Stored_C!F80+Stored_C!L80</f>
        <v>0</v>
      </c>
      <c r="E76" s="273">
        <f>Stored_C!G80+Stored_C!M80</f>
        <v>0</v>
      </c>
      <c r="F76" s="274">
        <f>F75+HWP!C76</f>
        <v>0</v>
      </c>
      <c r="G76" s="272">
        <f>G75+HWP!D76</f>
        <v>0</v>
      </c>
      <c r="H76" s="273">
        <f>H75+HWP!E76</f>
        <v>0</v>
      </c>
      <c r="I76" s="259"/>
      <c r="J76" s="275">
        <f>Garden!J83</f>
        <v>0</v>
      </c>
      <c r="K76" s="276">
        <f>Paper!J83</f>
        <v>0</v>
      </c>
      <c r="L76" s="277">
        <f>Wood!J83</f>
        <v>0</v>
      </c>
      <c r="M76" s="278">
        <f>J76*(1-Recovery_OX!E76)*(1-Recovery_OX!F76)</f>
        <v>0</v>
      </c>
      <c r="N76" s="276">
        <f>K76*(1-Recovery_OX!E76)*(1-Recovery_OX!F76)</f>
        <v>0</v>
      </c>
      <c r="O76" s="277">
        <f>L76*(1-Recovery_OX!E76)*(1-Recovery_OX!F76)</f>
        <v>0</v>
      </c>
      <c r="P76" s="3"/>
      <c r="Q76" s="3"/>
      <c r="R76" s="3"/>
      <c r="S76" s="3"/>
      <c r="T76" s="3"/>
      <c r="U76" s="3"/>
      <c r="V76" s="3"/>
      <c r="W76" s="3"/>
      <c r="X76" s="3"/>
      <c r="Y76" s="3"/>
      <c r="Z76" s="3"/>
    </row>
    <row r="77" spans="1:26" ht="12.75" customHeight="1" x14ac:dyDescent="0.25">
      <c r="A77" s="3"/>
      <c r="B77" s="142">
        <f t="shared" si="0"/>
        <v>65</v>
      </c>
      <c r="C77" s="271">
        <f>Stored_C!E81</f>
        <v>0</v>
      </c>
      <c r="D77" s="272">
        <f>Stored_C!F81+Stored_C!L81</f>
        <v>0</v>
      </c>
      <c r="E77" s="273">
        <f>Stored_C!G81+Stored_C!M81</f>
        <v>0</v>
      </c>
      <c r="F77" s="274">
        <f>F76+HWP!C77</f>
        <v>0</v>
      </c>
      <c r="G77" s="272">
        <f>G76+HWP!D77</f>
        <v>0</v>
      </c>
      <c r="H77" s="273">
        <f>H76+HWP!E77</f>
        <v>0</v>
      </c>
      <c r="I77" s="259"/>
      <c r="J77" s="275">
        <f>Garden!J84</f>
        <v>0</v>
      </c>
      <c r="K77" s="276">
        <f>Paper!J84</f>
        <v>0</v>
      </c>
      <c r="L77" s="277">
        <f>Wood!J84</f>
        <v>0</v>
      </c>
      <c r="M77" s="278">
        <f>J77*(1-Recovery_OX!E77)*(1-Recovery_OX!F77)</f>
        <v>0</v>
      </c>
      <c r="N77" s="276">
        <f>K77*(1-Recovery_OX!E77)*(1-Recovery_OX!F77)</f>
        <v>0</v>
      </c>
      <c r="O77" s="277">
        <f>L77*(1-Recovery_OX!E77)*(1-Recovery_OX!F77)</f>
        <v>0</v>
      </c>
      <c r="P77" s="3"/>
      <c r="Q77" s="3"/>
      <c r="R77" s="3"/>
      <c r="S77" s="3"/>
      <c r="T77" s="3"/>
      <c r="U77" s="3"/>
      <c r="V77" s="3"/>
      <c r="W77" s="3"/>
      <c r="X77" s="3"/>
      <c r="Y77" s="3"/>
      <c r="Z77" s="3"/>
    </row>
    <row r="78" spans="1:26" ht="12.75" customHeight="1" x14ac:dyDescent="0.25">
      <c r="A78" s="3"/>
      <c r="B78" s="142">
        <f t="shared" si="0"/>
        <v>66</v>
      </c>
      <c r="C78" s="271">
        <f>Stored_C!E82</f>
        <v>0</v>
      </c>
      <c r="D78" s="272">
        <f>Stored_C!F82+Stored_C!L82</f>
        <v>0</v>
      </c>
      <c r="E78" s="273">
        <f>Stored_C!G82+Stored_C!M82</f>
        <v>0</v>
      </c>
      <c r="F78" s="274">
        <f>F77+HWP!C78</f>
        <v>0</v>
      </c>
      <c r="G78" s="272">
        <f>G77+HWP!D78</f>
        <v>0</v>
      </c>
      <c r="H78" s="273">
        <f>H77+HWP!E78</f>
        <v>0</v>
      </c>
      <c r="I78" s="259"/>
      <c r="J78" s="275">
        <f>Garden!J85</f>
        <v>0</v>
      </c>
      <c r="K78" s="276">
        <f>Paper!J85</f>
        <v>0</v>
      </c>
      <c r="L78" s="277">
        <f>Wood!J85</f>
        <v>0</v>
      </c>
      <c r="M78" s="278">
        <f>J78*(1-Recovery_OX!E78)*(1-Recovery_OX!F78)</f>
        <v>0</v>
      </c>
      <c r="N78" s="276">
        <f>K78*(1-Recovery_OX!E78)*(1-Recovery_OX!F78)</f>
        <v>0</v>
      </c>
      <c r="O78" s="277">
        <f>L78*(1-Recovery_OX!E78)*(1-Recovery_OX!F78)</f>
        <v>0</v>
      </c>
      <c r="P78" s="3"/>
      <c r="Q78" s="3"/>
      <c r="R78" s="3"/>
      <c r="S78" s="3"/>
      <c r="T78" s="3"/>
      <c r="U78" s="3"/>
      <c r="V78" s="3"/>
      <c r="W78" s="3"/>
      <c r="X78" s="3"/>
      <c r="Y78" s="3"/>
      <c r="Z78" s="3"/>
    </row>
    <row r="79" spans="1:26" ht="12.75" customHeight="1" x14ac:dyDescent="0.25">
      <c r="A79" s="3"/>
      <c r="B79" s="142">
        <f t="shared" si="0"/>
        <v>67</v>
      </c>
      <c r="C79" s="271">
        <f>Stored_C!E83</f>
        <v>0</v>
      </c>
      <c r="D79" s="272">
        <f>Stored_C!F83+Stored_C!L83</f>
        <v>0</v>
      </c>
      <c r="E79" s="273">
        <f>Stored_C!G83+Stored_C!M83</f>
        <v>0</v>
      </c>
      <c r="F79" s="274">
        <f>F78+HWP!C79</f>
        <v>0</v>
      </c>
      <c r="G79" s="272">
        <f>G78+HWP!D79</f>
        <v>0</v>
      </c>
      <c r="H79" s="273">
        <f>H78+HWP!E79</f>
        <v>0</v>
      </c>
      <c r="I79" s="259"/>
      <c r="J79" s="275">
        <f>Garden!J86</f>
        <v>0</v>
      </c>
      <c r="K79" s="276">
        <f>Paper!J86</f>
        <v>0</v>
      </c>
      <c r="L79" s="277">
        <f>Wood!J86</f>
        <v>0</v>
      </c>
      <c r="M79" s="278">
        <f>J79*(1-Recovery_OX!E79)*(1-Recovery_OX!F79)</f>
        <v>0</v>
      </c>
      <c r="N79" s="276">
        <f>K79*(1-Recovery_OX!E79)*(1-Recovery_OX!F79)</f>
        <v>0</v>
      </c>
      <c r="O79" s="277">
        <f>L79*(1-Recovery_OX!E79)*(1-Recovery_OX!F79)</f>
        <v>0</v>
      </c>
      <c r="P79" s="3"/>
      <c r="Q79" s="3"/>
      <c r="R79" s="3"/>
      <c r="S79" s="3"/>
      <c r="T79" s="3"/>
      <c r="U79" s="3"/>
      <c r="V79" s="3"/>
      <c r="W79" s="3"/>
      <c r="X79" s="3"/>
      <c r="Y79" s="3"/>
      <c r="Z79" s="3"/>
    </row>
    <row r="80" spans="1:26" ht="12.75" customHeight="1" x14ac:dyDescent="0.25">
      <c r="A80" s="3"/>
      <c r="B80" s="142">
        <f t="shared" si="0"/>
        <v>68</v>
      </c>
      <c r="C80" s="271">
        <f>Stored_C!E84</f>
        <v>0</v>
      </c>
      <c r="D80" s="272">
        <f>Stored_C!F84+Stored_C!L84</f>
        <v>0</v>
      </c>
      <c r="E80" s="273">
        <f>Stored_C!G84+Stored_C!M84</f>
        <v>0</v>
      </c>
      <c r="F80" s="274">
        <f>F79+HWP!C80</f>
        <v>0</v>
      </c>
      <c r="G80" s="272">
        <f>G79+HWP!D80</f>
        <v>0</v>
      </c>
      <c r="H80" s="273">
        <f>H79+HWP!E80</f>
        <v>0</v>
      </c>
      <c r="I80" s="259"/>
      <c r="J80" s="275">
        <f>Garden!J87</f>
        <v>0</v>
      </c>
      <c r="K80" s="276">
        <f>Paper!J87</f>
        <v>0</v>
      </c>
      <c r="L80" s="277">
        <f>Wood!J87</f>
        <v>0</v>
      </c>
      <c r="M80" s="278">
        <f>J80*(1-Recovery_OX!E80)*(1-Recovery_OX!F80)</f>
        <v>0</v>
      </c>
      <c r="N80" s="276">
        <f>K80*(1-Recovery_OX!E80)*(1-Recovery_OX!F80)</f>
        <v>0</v>
      </c>
      <c r="O80" s="277">
        <f>L80*(1-Recovery_OX!E80)*(1-Recovery_OX!F80)</f>
        <v>0</v>
      </c>
      <c r="P80" s="3"/>
      <c r="Q80" s="3"/>
      <c r="R80" s="3"/>
      <c r="S80" s="3"/>
      <c r="T80" s="3"/>
      <c r="U80" s="3"/>
      <c r="V80" s="3"/>
      <c r="W80" s="3"/>
      <c r="X80" s="3"/>
      <c r="Y80" s="3"/>
      <c r="Z80" s="3"/>
    </row>
    <row r="81" spans="1:26" ht="12.75" customHeight="1" x14ac:dyDescent="0.25">
      <c r="A81" s="3"/>
      <c r="B81" s="142">
        <f t="shared" si="0"/>
        <v>69</v>
      </c>
      <c r="C81" s="271">
        <f>Stored_C!E85</f>
        <v>0</v>
      </c>
      <c r="D81" s="272">
        <f>Stored_C!F85+Stored_C!L85</f>
        <v>0</v>
      </c>
      <c r="E81" s="273">
        <f>Stored_C!G85+Stored_C!M85</f>
        <v>0</v>
      </c>
      <c r="F81" s="274">
        <f>F80+HWP!C81</f>
        <v>0</v>
      </c>
      <c r="G81" s="272">
        <f>G80+HWP!D81</f>
        <v>0</v>
      </c>
      <c r="H81" s="273">
        <f>H80+HWP!E81</f>
        <v>0</v>
      </c>
      <c r="I81" s="259"/>
      <c r="J81" s="275">
        <f>Garden!J88</f>
        <v>0</v>
      </c>
      <c r="K81" s="276">
        <f>Paper!J88</f>
        <v>0</v>
      </c>
      <c r="L81" s="277">
        <f>Wood!J88</f>
        <v>0</v>
      </c>
      <c r="M81" s="278">
        <f>J81*(1-Recovery_OX!E81)*(1-Recovery_OX!F81)</f>
        <v>0</v>
      </c>
      <c r="N81" s="276">
        <f>K81*(1-Recovery_OX!E81)*(1-Recovery_OX!F81)</f>
        <v>0</v>
      </c>
      <c r="O81" s="277">
        <f>L81*(1-Recovery_OX!E81)*(1-Recovery_OX!F81)</f>
        <v>0</v>
      </c>
      <c r="P81" s="3"/>
      <c r="Q81" s="3"/>
      <c r="R81" s="3"/>
      <c r="S81" s="3"/>
      <c r="T81" s="3"/>
      <c r="U81" s="3"/>
      <c r="V81" s="3"/>
      <c r="W81" s="3"/>
      <c r="X81" s="3"/>
      <c r="Y81" s="3"/>
      <c r="Z81" s="3"/>
    </row>
    <row r="82" spans="1:26" ht="12.75" customHeight="1" x14ac:dyDescent="0.25">
      <c r="A82" s="3"/>
      <c r="B82" s="142">
        <f t="shared" si="0"/>
        <v>70</v>
      </c>
      <c r="C82" s="271">
        <f>Stored_C!E86</f>
        <v>0</v>
      </c>
      <c r="D82" s="272">
        <f>Stored_C!F86+Stored_C!L86</f>
        <v>0</v>
      </c>
      <c r="E82" s="273">
        <f>Stored_C!G86+Stored_C!M86</f>
        <v>0</v>
      </c>
      <c r="F82" s="274">
        <f>F81+HWP!C82</f>
        <v>0</v>
      </c>
      <c r="G82" s="272">
        <f>G81+HWP!D82</f>
        <v>0</v>
      </c>
      <c r="H82" s="273">
        <f>H81+HWP!E82</f>
        <v>0</v>
      </c>
      <c r="I82" s="259"/>
      <c r="J82" s="275">
        <f>Garden!J89</f>
        <v>0</v>
      </c>
      <c r="K82" s="276">
        <f>Paper!J89</f>
        <v>0</v>
      </c>
      <c r="L82" s="277">
        <f>Wood!J89</f>
        <v>0</v>
      </c>
      <c r="M82" s="278">
        <f>J82*(1-Recovery_OX!E82)*(1-Recovery_OX!F82)</f>
        <v>0</v>
      </c>
      <c r="N82" s="276">
        <f>K82*(1-Recovery_OX!E82)*(1-Recovery_OX!F82)</f>
        <v>0</v>
      </c>
      <c r="O82" s="277">
        <f>L82*(1-Recovery_OX!E82)*(1-Recovery_OX!F82)</f>
        <v>0</v>
      </c>
      <c r="P82" s="3"/>
      <c r="Q82" s="3"/>
      <c r="R82" s="3"/>
      <c r="S82" s="3"/>
      <c r="T82" s="3"/>
      <c r="U82" s="3"/>
      <c r="V82" s="3"/>
      <c r="W82" s="3"/>
      <c r="X82" s="3"/>
      <c r="Y82" s="3"/>
      <c r="Z82" s="3"/>
    </row>
    <row r="83" spans="1:26" ht="12.75" customHeight="1" x14ac:dyDescent="0.25">
      <c r="A83" s="3"/>
      <c r="B83" s="142">
        <f t="shared" si="0"/>
        <v>71</v>
      </c>
      <c r="C83" s="271">
        <f>Stored_C!E87</f>
        <v>0</v>
      </c>
      <c r="D83" s="272">
        <f>Stored_C!F87+Stored_C!L87</f>
        <v>0</v>
      </c>
      <c r="E83" s="273">
        <f>Stored_C!G87+Stored_C!M87</f>
        <v>0</v>
      </c>
      <c r="F83" s="274">
        <f>F82+HWP!C83</f>
        <v>0</v>
      </c>
      <c r="G83" s="272">
        <f>G82+HWP!D83</f>
        <v>0</v>
      </c>
      <c r="H83" s="273">
        <f>H82+HWP!E83</f>
        <v>0</v>
      </c>
      <c r="I83" s="259"/>
      <c r="J83" s="275">
        <f>Garden!J90</f>
        <v>0</v>
      </c>
      <c r="K83" s="276">
        <f>Paper!J90</f>
        <v>0</v>
      </c>
      <c r="L83" s="277">
        <f>Wood!J90</f>
        <v>0</v>
      </c>
      <c r="M83" s="278">
        <f>J83*(1-Recovery_OX!E83)*(1-Recovery_OX!F83)</f>
        <v>0</v>
      </c>
      <c r="N83" s="276">
        <f>K83*(1-Recovery_OX!E83)*(1-Recovery_OX!F83)</f>
        <v>0</v>
      </c>
      <c r="O83" s="277">
        <f>L83*(1-Recovery_OX!E83)*(1-Recovery_OX!F83)</f>
        <v>0</v>
      </c>
      <c r="P83" s="3"/>
      <c r="Q83" s="3"/>
      <c r="R83" s="3"/>
      <c r="S83" s="3"/>
      <c r="T83" s="3"/>
      <c r="U83" s="3"/>
      <c r="V83" s="3"/>
      <c r="W83" s="3"/>
      <c r="X83" s="3"/>
      <c r="Y83" s="3"/>
      <c r="Z83" s="3"/>
    </row>
    <row r="84" spans="1:26" ht="12.75" customHeight="1" x14ac:dyDescent="0.25">
      <c r="A84" s="3"/>
      <c r="B84" s="142">
        <f t="shared" si="0"/>
        <v>72</v>
      </c>
      <c r="C84" s="271">
        <f>Stored_C!E88</f>
        <v>0</v>
      </c>
      <c r="D84" s="272">
        <f>Stored_C!F88+Stored_C!L88</f>
        <v>0</v>
      </c>
      <c r="E84" s="273">
        <f>Stored_C!G88+Stored_C!M88</f>
        <v>0</v>
      </c>
      <c r="F84" s="274">
        <f>F83+HWP!C84</f>
        <v>0</v>
      </c>
      <c r="G84" s="272">
        <f>G83+HWP!D84</f>
        <v>0</v>
      </c>
      <c r="H84" s="273">
        <f>H83+HWP!E84</f>
        <v>0</v>
      </c>
      <c r="I84" s="259"/>
      <c r="J84" s="275">
        <f>Garden!J91</f>
        <v>0</v>
      </c>
      <c r="K84" s="276">
        <f>Paper!J91</f>
        <v>0</v>
      </c>
      <c r="L84" s="277">
        <f>Wood!J91</f>
        <v>0</v>
      </c>
      <c r="M84" s="278">
        <f>J84*(1-Recovery_OX!E84)*(1-Recovery_OX!F84)</f>
        <v>0</v>
      </c>
      <c r="N84" s="276">
        <f>K84*(1-Recovery_OX!E84)*(1-Recovery_OX!F84)</f>
        <v>0</v>
      </c>
      <c r="O84" s="277">
        <f>L84*(1-Recovery_OX!E84)*(1-Recovery_OX!F84)</f>
        <v>0</v>
      </c>
      <c r="P84" s="3"/>
      <c r="Q84" s="3"/>
      <c r="R84" s="3"/>
      <c r="S84" s="3"/>
      <c r="T84" s="3"/>
      <c r="U84" s="3"/>
      <c r="V84" s="3"/>
      <c r="W84" s="3"/>
      <c r="X84" s="3"/>
      <c r="Y84" s="3"/>
      <c r="Z84" s="3"/>
    </row>
    <row r="85" spans="1:26" ht="12.75" customHeight="1" x14ac:dyDescent="0.25">
      <c r="A85" s="3"/>
      <c r="B85" s="142">
        <f t="shared" si="0"/>
        <v>73</v>
      </c>
      <c r="C85" s="271">
        <f>Stored_C!E89</f>
        <v>0</v>
      </c>
      <c r="D85" s="272">
        <f>Stored_C!F89+Stored_C!L89</f>
        <v>0</v>
      </c>
      <c r="E85" s="273">
        <f>Stored_C!G89+Stored_C!M89</f>
        <v>0</v>
      </c>
      <c r="F85" s="274">
        <f>F84+HWP!C85</f>
        <v>0</v>
      </c>
      <c r="G85" s="272">
        <f>G84+HWP!D85</f>
        <v>0</v>
      </c>
      <c r="H85" s="273">
        <f>H84+HWP!E85</f>
        <v>0</v>
      </c>
      <c r="I85" s="259"/>
      <c r="J85" s="275">
        <f>Garden!J92</f>
        <v>0</v>
      </c>
      <c r="K85" s="276">
        <f>Paper!J92</f>
        <v>0</v>
      </c>
      <c r="L85" s="277">
        <f>Wood!J92</f>
        <v>0</v>
      </c>
      <c r="M85" s="278">
        <f>J85*(1-Recovery_OX!E85)*(1-Recovery_OX!F85)</f>
        <v>0</v>
      </c>
      <c r="N85" s="276">
        <f>K85*(1-Recovery_OX!E85)*(1-Recovery_OX!F85)</f>
        <v>0</v>
      </c>
      <c r="O85" s="277">
        <f>L85*(1-Recovery_OX!E85)*(1-Recovery_OX!F85)</f>
        <v>0</v>
      </c>
      <c r="P85" s="3"/>
      <c r="Q85" s="3"/>
      <c r="R85" s="3"/>
      <c r="S85" s="3"/>
      <c r="T85" s="3"/>
      <c r="U85" s="3"/>
      <c r="V85" s="3"/>
      <c r="W85" s="3"/>
      <c r="X85" s="3"/>
      <c r="Y85" s="3"/>
      <c r="Z85" s="3"/>
    </row>
    <row r="86" spans="1:26" ht="12.75" customHeight="1" x14ac:dyDescent="0.25">
      <c r="A86" s="3"/>
      <c r="B86" s="142">
        <f t="shared" si="0"/>
        <v>74</v>
      </c>
      <c r="C86" s="271">
        <f>Stored_C!E90</f>
        <v>0</v>
      </c>
      <c r="D86" s="272">
        <f>Stored_C!F90+Stored_C!L90</f>
        <v>0</v>
      </c>
      <c r="E86" s="273">
        <f>Stored_C!G90+Stored_C!M90</f>
        <v>0</v>
      </c>
      <c r="F86" s="274">
        <f>F85+HWP!C86</f>
        <v>0</v>
      </c>
      <c r="G86" s="272">
        <f>G85+HWP!D86</f>
        <v>0</v>
      </c>
      <c r="H86" s="273">
        <f>H85+HWP!E86</f>
        <v>0</v>
      </c>
      <c r="I86" s="259"/>
      <c r="J86" s="275">
        <f>Garden!J93</f>
        <v>0</v>
      </c>
      <c r="K86" s="276">
        <f>Paper!J93</f>
        <v>0</v>
      </c>
      <c r="L86" s="277">
        <f>Wood!J93</f>
        <v>0</v>
      </c>
      <c r="M86" s="278">
        <f>J86*(1-Recovery_OX!E86)*(1-Recovery_OX!F86)</f>
        <v>0</v>
      </c>
      <c r="N86" s="276">
        <f>K86*(1-Recovery_OX!E86)*(1-Recovery_OX!F86)</f>
        <v>0</v>
      </c>
      <c r="O86" s="277">
        <f>L86*(1-Recovery_OX!E86)*(1-Recovery_OX!F86)</f>
        <v>0</v>
      </c>
      <c r="P86" s="3"/>
      <c r="Q86" s="3"/>
      <c r="R86" s="3"/>
      <c r="S86" s="3"/>
      <c r="T86" s="3"/>
      <c r="U86" s="3"/>
      <c r="V86" s="3"/>
      <c r="W86" s="3"/>
      <c r="X86" s="3"/>
      <c r="Y86" s="3"/>
      <c r="Z86" s="3"/>
    </row>
    <row r="87" spans="1:26" ht="12.75" customHeight="1" x14ac:dyDescent="0.25">
      <c r="A87" s="3"/>
      <c r="B87" s="142">
        <f t="shared" si="0"/>
        <v>75</v>
      </c>
      <c r="C87" s="271">
        <f>Stored_C!E91</f>
        <v>0</v>
      </c>
      <c r="D87" s="272">
        <f>Stored_C!F91+Stored_C!L91</f>
        <v>0</v>
      </c>
      <c r="E87" s="273">
        <f>Stored_C!G91+Stored_C!M91</f>
        <v>0</v>
      </c>
      <c r="F87" s="274">
        <f>F86+HWP!C87</f>
        <v>0</v>
      </c>
      <c r="G87" s="272">
        <f>G86+HWP!D87</f>
        <v>0</v>
      </c>
      <c r="H87" s="273">
        <f>H86+HWP!E87</f>
        <v>0</v>
      </c>
      <c r="I87" s="259"/>
      <c r="J87" s="275">
        <f>Garden!J94</f>
        <v>0</v>
      </c>
      <c r="K87" s="276">
        <f>Paper!J94</f>
        <v>0</v>
      </c>
      <c r="L87" s="277">
        <f>Wood!J94</f>
        <v>0</v>
      </c>
      <c r="M87" s="278">
        <f>J87*(1-Recovery_OX!E87)*(1-Recovery_OX!F87)</f>
        <v>0</v>
      </c>
      <c r="N87" s="276">
        <f>K87*(1-Recovery_OX!E87)*(1-Recovery_OX!F87)</f>
        <v>0</v>
      </c>
      <c r="O87" s="277">
        <f>L87*(1-Recovery_OX!E87)*(1-Recovery_OX!F87)</f>
        <v>0</v>
      </c>
      <c r="P87" s="3"/>
      <c r="Q87" s="3"/>
      <c r="R87" s="3"/>
      <c r="S87" s="3"/>
      <c r="T87" s="3"/>
      <c r="U87" s="3"/>
      <c r="V87" s="3"/>
      <c r="W87" s="3"/>
      <c r="X87" s="3"/>
      <c r="Y87" s="3"/>
      <c r="Z87" s="3"/>
    </row>
    <row r="88" spans="1:26" ht="12.75" customHeight="1" x14ac:dyDescent="0.25">
      <c r="A88" s="3"/>
      <c r="B88" s="142">
        <f t="shared" si="0"/>
        <v>76</v>
      </c>
      <c r="C88" s="271">
        <f>Stored_C!E92</f>
        <v>0</v>
      </c>
      <c r="D88" s="272">
        <f>Stored_C!F92+Stored_C!L92</f>
        <v>0</v>
      </c>
      <c r="E88" s="273">
        <f>Stored_C!G92+Stored_C!M92</f>
        <v>0</v>
      </c>
      <c r="F88" s="274">
        <f>F87+HWP!C88</f>
        <v>0</v>
      </c>
      <c r="G88" s="272">
        <f>G87+HWP!D88</f>
        <v>0</v>
      </c>
      <c r="H88" s="273">
        <f>H87+HWP!E88</f>
        <v>0</v>
      </c>
      <c r="I88" s="259"/>
      <c r="J88" s="275">
        <f>Garden!J95</f>
        <v>0</v>
      </c>
      <c r="K88" s="276">
        <f>Paper!J95</f>
        <v>0</v>
      </c>
      <c r="L88" s="277">
        <f>Wood!J95</f>
        <v>0</v>
      </c>
      <c r="M88" s="278">
        <f>J88*(1-Recovery_OX!E88)*(1-Recovery_OX!F88)</f>
        <v>0</v>
      </c>
      <c r="N88" s="276">
        <f>K88*(1-Recovery_OX!E88)*(1-Recovery_OX!F88)</f>
        <v>0</v>
      </c>
      <c r="O88" s="277">
        <f>L88*(1-Recovery_OX!E88)*(1-Recovery_OX!F88)</f>
        <v>0</v>
      </c>
      <c r="P88" s="3"/>
      <c r="Q88" s="3"/>
      <c r="R88" s="3"/>
      <c r="S88" s="3"/>
      <c r="T88" s="3"/>
      <c r="U88" s="3"/>
      <c r="V88" s="3"/>
      <c r="W88" s="3"/>
      <c r="X88" s="3"/>
      <c r="Y88" s="3"/>
      <c r="Z88" s="3"/>
    </row>
    <row r="89" spans="1:26" ht="12.75" customHeight="1" x14ac:dyDescent="0.25">
      <c r="A89" s="3"/>
      <c r="B89" s="142">
        <f t="shared" si="0"/>
        <v>77</v>
      </c>
      <c r="C89" s="271">
        <f>Stored_C!E93</f>
        <v>0</v>
      </c>
      <c r="D89" s="272">
        <f>Stored_C!F93+Stored_C!L93</f>
        <v>0</v>
      </c>
      <c r="E89" s="273">
        <f>Stored_C!G93+Stored_C!M93</f>
        <v>0</v>
      </c>
      <c r="F89" s="274">
        <f>F88+HWP!C89</f>
        <v>0</v>
      </c>
      <c r="G89" s="272">
        <f>G88+HWP!D89</f>
        <v>0</v>
      </c>
      <c r="H89" s="273">
        <f>H88+HWP!E89</f>
        <v>0</v>
      </c>
      <c r="I89" s="259"/>
      <c r="J89" s="275">
        <f>Garden!J96</f>
        <v>0</v>
      </c>
      <c r="K89" s="276">
        <f>Paper!J96</f>
        <v>0</v>
      </c>
      <c r="L89" s="277">
        <f>Wood!J96</f>
        <v>0</v>
      </c>
      <c r="M89" s="278">
        <f>J89*(1-Recovery_OX!E89)*(1-Recovery_OX!F89)</f>
        <v>0</v>
      </c>
      <c r="N89" s="276">
        <f>K89*(1-Recovery_OX!E89)*(1-Recovery_OX!F89)</f>
        <v>0</v>
      </c>
      <c r="O89" s="277">
        <f>L89*(1-Recovery_OX!E89)*(1-Recovery_OX!F89)</f>
        <v>0</v>
      </c>
      <c r="P89" s="3"/>
      <c r="Q89" s="3"/>
      <c r="R89" s="3"/>
      <c r="S89" s="3"/>
      <c r="T89" s="3"/>
      <c r="U89" s="3"/>
      <c r="V89" s="3"/>
      <c r="W89" s="3"/>
      <c r="X89" s="3"/>
      <c r="Y89" s="3"/>
      <c r="Z89" s="3"/>
    </row>
    <row r="90" spans="1:26" ht="12.75" customHeight="1" x14ac:dyDescent="0.25">
      <c r="A90" s="3"/>
      <c r="B90" s="142">
        <f t="shared" si="0"/>
        <v>78</v>
      </c>
      <c r="C90" s="271">
        <f>Stored_C!E94</f>
        <v>0</v>
      </c>
      <c r="D90" s="272">
        <f>Stored_C!F94+Stored_C!L94</f>
        <v>0</v>
      </c>
      <c r="E90" s="273">
        <f>Stored_C!G94+Stored_C!M94</f>
        <v>0</v>
      </c>
      <c r="F90" s="274">
        <f>F89+HWP!C90</f>
        <v>0</v>
      </c>
      <c r="G90" s="272">
        <f>G89+HWP!D90</f>
        <v>0</v>
      </c>
      <c r="H90" s="273">
        <f>H89+HWP!E90</f>
        <v>0</v>
      </c>
      <c r="I90" s="259"/>
      <c r="J90" s="275">
        <f>Garden!J97</f>
        <v>0</v>
      </c>
      <c r="K90" s="276">
        <f>Paper!J97</f>
        <v>0</v>
      </c>
      <c r="L90" s="277">
        <f>Wood!J97</f>
        <v>0</v>
      </c>
      <c r="M90" s="278">
        <f>J90*(1-Recovery_OX!E90)*(1-Recovery_OX!F90)</f>
        <v>0</v>
      </c>
      <c r="N90" s="276">
        <f>K90*(1-Recovery_OX!E90)*(1-Recovery_OX!F90)</f>
        <v>0</v>
      </c>
      <c r="O90" s="277">
        <f>L90*(1-Recovery_OX!E90)*(1-Recovery_OX!F90)</f>
        <v>0</v>
      </c>
      <c r="P90" s="3"/>
      <c r="Q90" s="3"/>
      <c r="R90" s="3"/>
      <c r="S90" s="3"/>
      <c r="T90" s="3"/>
      <c r="U90" s="3"/>
      <c r="V90" s="3"/>
      <c r="W90" s="3"/>
      <c r="X90" s="3"/>
      <c r="Y90" s="3"/>
      <c r="Z90" s="3"/>
    </row>
    <row r="91" spans="1:26" ht="12.75" customHeight="1" x14ac:dyDescent="0.25">
      <c r="A91" s="3"/>
      <c r="B91" s="142">
        <f t="shared" si="0"/>
        <v>79</v>
      </c>
      <c r="C91" s="271">
        <f>Stored_C!E95</f>
        <v>0</v>
      </c>
      <c r="D91" s="272">
        <f>Stored_C!F95+Stored_C!L95</f>
        <v>0</v>
      </c>
      <c r="E91" s="273">
        <f>Stored_C!G95+Stored_C!M95</f>
        <v>0</v>
      </c>
      <c r="F91" s="274">
        <f>F90+HWP!C91</f>
        <v>0</v>
      </c>
      <c r="G91" s="272">
        <f>G90+HWP!D91</f>
        <v>0</v>
      </c>
      <c r="H91" s="273">
        <f>H90+HWP!E91</f>
        <v>0</v>
      </c>
      <c r="I91" s="259"/>
      <c r="J91" s="275">
        <f>Garden!J98</f>
        <v>0</v>
      </c>
      <c r="K91" s="276">
        <f>Paper!J98</f>
        <v>0</v>
      </c>
      <c r="L91" s="277">
        <f>Wood!J98</f>
        <v>0</v>
      </c>
      <c r="M91" s="278">
        <f>J91*(1-Recovery_OX!E91)*(1-Recovery_OX!F91)</f>
        <v>0</v>
      </c>
      <c r="N91" s="276">
        <f>K91*(1-Recovery_OX!E91)*(1-Recovery_OX!F91)</f>
        <v>0</v>
      </c>
      <c r="O91" s="277">
        <f>L91*(1-Recovery_OX!E91)*(1-Recovery_OX!F91)</f>
        <v>0</v>
      </c>
      <c r="P91" s="3"/>
      <c r="Q91" s="3"/>
      <c r="R91" s="3"/>
      <c r="S91" s="3"/>
      <c r="T91" s="3"/>
      <c r="U91" s="3"/>
      <c r="V91" s="3"/>
      <c r="W91" s="3"/>
      <c r="X91" s="3"/>
      <c r="Y91" s="3"/>
      <c r="Z91" s="3"/>
    </row>
    <row r="92" spans="1:26" ht="13.5" customHeight="1" x14ac:dyDescent="0.25">
      <c r="A92" s="3"/>
      <c r="B92" s="150">
        <f t="shared" si="0"/>
        <v>80</v>
      </c>
      <c r="C92" s="283">
        <f>Stored_C!E96</f>
        <v>0</v>
      </c>
      <c r="D92" s="284">
        <f>Stored_C!F96+Stored_C!L96</f>
        <v>0</v>
      </c>
      <c r="E92" s="285">
        <f>Stored_C!G96+Stored_C!M96</f>
        <v>0</v>
      </c>
      <c r="F92" s="286">
        <f>F91+HWP!C92</f>
        <v>0</v>
      </c>
      <c r="G92" s="284">
        <f>G91+HWP!D92</f>
        <v>0</v>
      </c>
      <c r="H92" s="285">
        <f>H91+HWP!E92</f>
        <v>0</v>
      </c>
      <c r="I92" s="259"/>
      <c r="J92" s="287">
        <f>Garden!J99</f>
        <v>0</v>
      </c>
      <c r="K92" s="288">
        <f>Paper!J99</f>
        <v>0</v>
      </c>
      <c r="L92" s="289">
        <f>Wood!J99</f>
        <v>0</v>
      </c>
      <c r="M92" s="290">
        <f>J92*(1-Recovery_OX!E92)*(1-Recovery_OX!F92)</f>
        <v>0</v>
      </c>
      <c r="N92" s="288">
        <f>K92*(1-Recovery_OX!E92)*(1-Recovery_OX!F92)</f>
        <v>0</v>
      </c>
      <c r="O92" s="289">
        <f>L92*(1-Recovery_OX!E92)*(1-Recovery_OX!F92)</f>
        <v>0</v>
      </c>
      <c r="P92" s="3"/>
      <c r="Q92" s="3"/>
      <c r="R92" s="3"/>
      <c r="S92" s="3"/>
      <c r="T92" s="3"/>
      <c r="U92" s="3"/>
      <c r="V92" s="3"/>
      <c r="W92" s="3"/>
      <c r="X92" s="3"/>
      <c r="Y92" s="3"/>
      <c r="Z92" s="3"/>
    </row>
    <row r="93" spans="1:26" ht="12.75" customHeight="1" x14ac:dyDescent="0.25">
      <c r="A93" s="3"/>
      <c r="B93" s="3"/>
      <c r="C93" s="3"/>
      <c r="D93" s="3"/>
      <c r="E93" s="3"/>
      <c r="F93" s="3"/>
      <c r="G93" s="3"/>
      <c r="H93" s="3"/>
      <c r="I93" s="3"/>
      <c r="J93" s="3"/>
      <c r="K93" s="3"/>
      <c r="L93" s="3"/>
      <c r="M93" s="184"/>
      <c r="N93" s="184"/>
      <c r="O93" s="184"/>
      <c r="P93" s="3"/>
      <c r="Q93" s="3"/>
      <c r="R93" s="3"/>
      <c r="S93" s="3"/>
      <c r="T93" s="3"/>
      <c r="U93" s="3"/>
      <c r="V93" s="3"/>
      <c r="W93" s="3"/>
      <c r="X93" s="3"/>
      <c r="Y93" s="3"/>
      <c r="Z93" s="3"/>
    </row>
    <row r="94" spans="1:26" ht="12.75" customHeight="1" x14ac:dyDescent="0.25">
      <c r="A94" s="3"/>
      <c r="B94" s="3"/>
      <c r="C94" s="3"/>
      <c r="D94" s="3"/>
      <c r="E94" s="3"/>
      <c r="F94" s="3"/>
      <c r="G94" s="3"/>
      <c r="H94" s="3"/>
      <c r="I94" s="3"/>
      <c r="J94" s="3"/>
      <c r="K94" s="3"/>
      <c r="L94" s="3"/>
      <c r="M94" s="184"/>
      <c r="N94" s="184"/>
      <c r="O94" s="184"/>
      <c r="P94" s="3"/>
      <c r="Q94" s="3"/>
      <c r="R94" s="3"/>
      <c r="S94" s="3"/>
      <c r="T94" s="3"/>
      <c r="U94" s="3"/>
      <c r="V94" s="3"/>
      <c r="W94" s="3"/>
      <c r="X94" s="3"/>
      <c r="Y94" s="3"/>
      <c r="Z94" s="3"/>
    </row>
    <row r="95" spans="1:26" ht="12.75" customHeight="1" x14ac:dyDescent="0.25">
      <c r="A95" s="3"/>
      <c r="B95" s="3"/>
      <c r="C95" s="3"/>
      <c r="D95" s="3"/>
      <c r="E95" s="3"/>
      <c r="F95" s="3"/>
      <c r="G95" s="3"/>
      <c r="H95" s="3"/>
      <c r="I95" s="3"/>
      <c r="J95" s="3"/>
      <c r="K95" s="3"/>
      <c r="L95" s="3"/>
      <c r="M95" s="184"/>
      <c r="N95" s="184"/>
      <c r="O95" s="184"/>
      <c r="P95" s="3"/>
      <c r="Q95" s="3"/>
      <c r="R95" s="3"/>
      <c r="S95" s="3"/>
      <c r="T95" s="3"/>
      <c r="U95" s="3"/>
      <c r="V95" s="3"/>
      <c r="W95" s="3"/>
      <c r="X95" s="3"/>
      <c r="Y95" s="3"/>
      <c r="Z95" s="3"/>
    </row>
    <row r="96" spans="1:26" ht="12.75" customHeight="1" x14ac:dyDescent="0.25">
      <c r="A96" s="3"/>
      <c r="B96" s="3"/>
      <c r="C96" s="3"/>
      <c r="D96" s="3"/>
      <c r="E96" s="3"/>
      <c r="F96" s="3"/>
      <c r="G96" s="3"/>
      <c r="H96" s="3"/>
      <c r="I96" s="3"/>
      <c r="J96" s="3"/>
      <c r="K96" s="3"/>
      <c r="L96" s="3"/>
      <c r="M96" s="184"/>
      <c r="N96" s="184"/>
      <c r="O96" s="184"/>
      <c r="P96" s="3"/>
      <c r="Q96" s="3"/>
      <c r="R96" s="3"/>
      <c r="S96" s="3"/>
      <c r="T96" s="3"/>
      <c r="U96" s="3"/>
      <c r="V96" s="3"/>
      <c r="W96" s="3"/>
      <c r="X96" s="3"/>
      <c r="Y96" s="3"/>
      <c r="Z96" s="3"/>
    </row>
    <row r="97" spans="1:26" ht="12.75" customHeight="1" x14ac:dyDescent="0.25">
      <c r="A97" s="3"/>
      <c r="B97" s="3"/>
      <c r="C97" s="3"/>
      <c r="D97" s="3"/>
      <c r="E97" s="3"/>
      <c r="F97" s="3"/>
      <c r="G97" s="3"/>
      <c r="H97" s="3"/>
      <c r="I97" s="3"/>
      <c r="J97" s="3"/>
      <c r="K97" s="3"/>
      <c r="L97" s="3"/>
      <c r="M97" s="184"/>
      <c r="N97" s="184"/>
      <c r="O97" s="184"/>
      <c r="P97" s="3"/>
      <c r="Q97" s="3"/>
      <c r="R97" s="3"/>
      <c r="S97" s="3"/>
      <c r="T97" s="3"/>
      <c r="U97" s="3"/>
      <c r="V97" s="3"/>
      <c r="W97" s="3"/>
      <c r="X97" s="3"/>
      <c r="Y97" s="3"/>
      <c r="Z97" s="3"/>
    </row>
    <row r="98" spans="1:26" ht="12.75" customHeight="1" x14ac:dyDescent="0.25">
      <c r="A98" s="3"/>
      <c r="B98" s="3"/>
      <c r="C98" s="3"/>
      <c r="D98" s="3"/>
      <c r="E98" s="3"/>
      <c r="F98" s="3"/>
      <c r="G98" s="3"/>
      <c r="H98" s="3"/>
      <c r="I98" s="3"/>
      <c r="J98" s="3"/>
      <c r="K98" s="3"/>
      <c r="L98" s="3"/>
      <c r="M98" s="184"/>
      <c r="N98" s="184"/>
      <c r="O98" s="184"/>
      <c r="P98" s="3"/>
      <c r="Q98" s="3"/>
      <c r="R98" s="3"/>
      <c r="S98" s="3"/>
      <c r="T98" s="3"/>
      <c r="U98" s="3"/>
      <c r="V98" s="3"/>
      <c r="W98" s="3"/>
      <c r="X98" s="3"/>
      <c r="Y98" s="3"/>
      <c r="Z98" s="3"/>
    </row>
    <row r="99" spans="1:26" ht="12.75" customHeight="1" x14ac:dyDescent="0.25">
      <c r="A99" s="3"/>
      <c r="B99" s="3"/>
      <c r="C99" s="3"/>
      <c r="D99" s="3"/>
      <c r="E99" s="3"/>
      <c r="F99" s="3"/>
      <c r="G99" s="3"/>
      <c r="H99" s="3"/>
      <c r="I99" s="3"/>
      <c r="J99" s="3"/>
      <c r="K99" s="3"/>
      <c r="L99" s="3"/>
      <c r="M99" s="184"/>
      <c r="N99" s="184"/>
      <c r="O99" s="184"/>
      <c r="P99" s="3"/>
      <c r="Q99" s="3"/>
      <c r="R99" s="3"/>
      <c r="S99" s="3"/>
      <c r="T99" s="3"/>
      <c r="U99" s="3"/>
      <c r="V99" s="3"/>
      <c r="W99" s="3"/>
      <c r="X99" s="3"/>
      <c r="Y99" s="3"/>
      <c r="Z99" s="3"/>
    </row>
    <row r="100" spans="1:26" ht="12.75" customHeight="1" x14ac:dyDescent="0.25">
      <c r="A100" s="3"/>
      <c r="B100" s="3"/>
      <c r="C100" s="3"/>
      <c r="D100" s="3"/>
      <c r="E100" s="3"/>
      <c r="F100" s="3"/>
      <c r="G100" s="3"/>
      <c r="H100" s="3"/>
      <c r="I100" s="3"/>
      <c r="J100" s="3"/>
      <c r="K100" s="3"/>
      <c r="L100" s="3"/>
      <c r="M100" s="184"/>
      <c r="N100" s="184"/>
      <c r="O100" s="184"/>
      <c r="P100" s="3"/>
      <c r="Q100" s="3"/>
      <c r="R100" s="3"/>
      <c r="S100" s="3"/>
      <c r="T100" s="3"/>
      <c r="U100" s="3"/>
      <c r="V100" s="3"/>
      <c r="W100" s="3"/>
      <c r="X100" s="3"/>
      <c r="Y100" s="3"/>
      <c r="Z100" s="3"/>
    </row>
    <row r="101" spans="1:26" ht="12.75" customHeight="1" x14ac:dyDescent="0.25">
      <c r="A101" s="3"/>
      <c r="B101" s="3"/>
      <c r="C101" s="3"/>
      <c r="D101" s="3"/>
      <c r="E101" s="3"/>
      <c r="F101" s="3"/>
      <c r="G101" s="3"/>
      <c r="H101" s="3"/>
      <c r="I101" s="3"/>
      <c r="J101" s="3"/>
      <c r="K101" s="3"/>
      <c r="L101" s="3"/>
      <c r="M101" s="184"/>
      <c r="N101" s="184"/>
      <c r="O101" s="184"/>
      <c r="P101" s="3"/>
      <c r="Q101" s="3"/>
      <c r="R101" s="3"/>
      <c r="S101" s="3"/>
      <c r="T101" s="3"/>
      <c r="U101" s="3"/>
      <c r="V101" s="3"/>
      <c r="W101" s="3"/>
      <c r="X101" s="3"/>
      <c r="Y101" s="3"/>
      <c r="Z101" s="3"/>
    </row>
    <row r="102" spans="1:26" ht="12.75" customHeight="1" x14ac:dyDescent="0.25">
      <c r="A102" s="3"/>
      <c r="B102" s="3"/>
      <c r="C102" s="3"/>
      <c r="D102" s="3"/>
      <c r="E102" s="3"/>
      <c r="F102" s="3"/>
      <c r="G102" s="3"/>
      <c r="H102" s="3"/>
      <c r="I102" s="3"/>
      <c r="J102" s="3"/>
      <c r="K102" s="3"/>
      <c r="L102" s="3"/>
      <c r="M102" s="184"/>
      <c r="N102" s="184"/>
      <c r="O102" s="184"/>
      <c r="P102" s="3"/>
      <c r="Q102" s="3"/>
      <c r="R102" s="3"/>
      <c r="S102" s="3"/>
      <c r="T102" s="3"/>
      <c r="U102" s="3"/>
      <c r="V102" s="3"/>
      <c r="W102" s="3"/>
      <c r="X102" s="3"/>
      <c r="Y102" s="3"/>
      <c r="Z102" s="3"/>
    </row>
    <row r="103" spans="1:26" ht="12.75" customHeight="1" x14ac:dyDescent="0.25">
      <c r="A103" s="3"/>
      <c r="B103" s="3"/>
      <c r="C103" s="3"/>
      <c r="D103" s="3"/>
      <c r="E103" s="3"/>
      <c r="F103" s="3"/>
      <c r="G103" s="3"/>
      <c r="H103" s="3"/>
      <c r="I103" s="3"/>
      <c r="J103" s="3"/>
      <c r="K103" s="3"/>
      <c r="L103" s="3"/>
      <c r="M103" s="184"/>
      <c r="N103" s="184"/>
      <c r="O103" s="184"/>
      <c r="P103" s="3"/>
      <c r="Q103" s="3"/>
      <c r="R103" s="3"/>
      <c r="S103" s="3"/>
      <c r="T103" s="3"/>
      <c r="U103" s="3"/>
      <c r="V103" s="3"/>
      <c r="W103" s="3"/>
      <c r="X103" s="3"/>
      <c r="Y103" s="3"/>
      <c r="Z103" s="3"/>
    </row>
    <row r="104" spans="1:26" ht="12.75" customHeight="1" x14ac:dyDescent="0.25">
      <c r="A104" s="3"/>
      <c r="B104" s="3"/>
      <c r="C104" s="3"/>
      <c r="D104" s="3"/>
      <c r="E104" s="3"/>
      <c r="F104" s="3"/>
      <c r="G104" s="3"/>
      <c r="H104" s="3"/>
      <c r="I104" s="3"/>
      <c r="J104" s="3"/>
      <c r="K104" s="3"/>
      <c r="L104" s="3"/>
      <c r="M104" s="184"/>
      <c r="N104" s="184"/>
      <c r="O104" s="184"/>
      <c r="P104" s="3"/>
      <c r="Q104" s="3"/>
      <c r="R104" s="3"/>
      <c r="S104" s="3"/>
      <c r="T104" s="3"/>
      <c r="U104" s="3"/>
      <c r="V104" s="3"/>
      <c r="W104" s="3"/>
      <c r="X104" s="3"/>
      <c r="Y104" s="3"/>
      <c r="Z104" s="3"/>
    </row>
    <row r="105" spans="1:26" ht="12.75" customHeight="1" x14ac:dyDescent="0.25">
      <c r="A105" s="3"/>
      <c r="B105" s="3"/>
      <c r="C105" s="3"/>
      <c r="D105" s="3"/>
      <c r="E105" s="3"/>
      <c r="F105" s="3"/>
      <c r="G105" s="3"/>
      <c r="H105" s="3"/>
      <c r="I105" s="3"/>
      <c r="J105" s="3"/>
      <c r="K105" s="3"/>
      <c r="L105" s="3"/>
      <c r="M105" s="184"/>
      <c r="N105" s="184"/>
      <c r="O105" s="184"/>
      <c r="P105" s="3"/>
      <c r="Q105" s="3"/>
      <c r="R105" s="3"/>
      <c r="S105" s="3"/>
      <c r="T105" s="3"/>
      <c r="U105" s="3"/>
      <c r="V105" s="3"/>
      <c r="W105" s="3"/>
      <c r="X105" s="3"/>
      <c r="Y105" s="3"/>
      <c r="Z105" s="3"/>
    </row>
    <row r="106" spans="1:26" ht="12.75" customHeight="1" x14ac:dyDescent="0.25">
      <c r="A106" s="3"/>
      <c r="B106" s="3"/>
      <c r="C106" s="3"/>
      <c r="D106" s="3"/>
      <c r="E106" s="3"/>
      <c r="F106" s="3"/>
      <c r="G106" s="3"/>
      <c r="H106" s="3"/>
      <c r="I106" s="3"/>
      <c r="J106" s="3"/>
      <c r="K106" s="3"/>
      <c r="L106" s="3"/>
      <c r="M106" s="184"/>
      <c r="N106" s="184"/>
      <c r="O106" s="184"/>
      <c r="P106" s="3"/>
      <c r="Q106" s="3"/>
      <c r="R106" s="3"/>
      <c r="S106" s="3"/>
      <c r="T106" s="3"/>
      <c r="U106" s="3"/>
      <c r="V106" s="3"/>
      <c r="W106" s="3"/>
      <c r="X106" s="3"/>
      <c r="Y106" s="3"/>
      <c r="Z106" s="3"/>
    </row>
    <row r="107" spans="1:26" ht="12.75" customHeight="1" x14ac:dyDescent="0.25">
      <c r="A107" s="3"/>
      <c r="B107" s="3"/>
      <c r="C107" s="3"/>
      <c r="D107" s="3"/>
      <c r="E107" s="3"/>
      <c r="F107" s="3"/>
      <c r="G107" s="3"/>
      <c r="H107" s="3"/>
      <c r="I107" s="3"/>
      <c r="J107" s="3"/>
      <c r="K107" s="3"/>
      <c r="L107" s="3"/>
      <c r="M107" s="184"/>
      <c r="N107" s="184"/>
      <c r="O107" s="184"/>
      <c r="P107" s="3"/>
      <c r="Q107" s="3"/>
      <c r="R107" s="3"/>
      <c r="S107" s="3"/>
      <c r="T107" s="3"/>
      <c r="U107" s="3"/>
      <c r="V107" s="3"/>
      <c r="W107" s="3"/>
      <c r="X107" s="3"/>
      <c r="Y107" s="3"/>
      <c r="Z107" s="3"/>
    </row>
    <row r="108" spans="1:26" ht="12.75" customHeight="1" x14ac:dyDescent="0.25">
      <c r="A108" s="3"/>
      <c r="B108" s="3"/>
      <c r="C108" s="3"/>
      <c r="D108" s="3"/>
      <c r="E108" s="3"/>
      <c r="F108" s="3"/>
      <c r="G108" s="3"/>
      <c r="H108" s="3"/>
      <c r="I108" s="3"/>
      <c r="J108" s="3"/>
      <c r="K108" s="3"/>
      <c r="L108" s="3"/>
      <c r="M108" s="184"/>
      <c r="N108" s="184"/>
      <c r="O108" s="184"/>
      <c r="P108" s="3"/>
      <c r="Q108" s="3"/>
      <c r="R108" s="3"/>
      <c r="S108" s="3"/>
      <c r="T108" s="3"/>
      <c r="U108" s="3"/>
      <c r="V108" s="3"/>
      <c r="W108" s="3"/>
      <c r="X108" s="3"/>
      <c r="Y108" s="3"/>
      <c r="Z108" s="3"/>
    </row>
    <row r="109" spans="1:26" ht="12.75" customHeight="1" x14ac:dyDescent="0.25">
      <c r="A109" s="3"/>
      <c r="B109" s="3"/>
      <c r="C109" s="3"/>
      <c r="D109" s="3"/>
      <c r="E109" s="3"/>
      <c r="F109" s="3"/>
      <c r="G109" s="3"/>
      <c r="H109" s="3"/>
      <c r="I109" s="3"/>
      <c r="J109" s="3"/>
      <c r="K109" s="3"/>
      <c r="L109" s="3"/>
      <c r="M109" s="184"/>
      <c r="N109" s="184"/>
      <c r="O109" s="184"/>
      <c r="P109" s="3"/>
      <c r="Q109" s="3"/>
      <c r="R109" s="3"/>
      <c r="S109" s="3"/>
      <c r="T109" s="3"/>
      <c r="U109" s="3"/>
      <c r="V109" s="3"/>
      <c r="W109" s="3"/>
      <c r="X109" s="3"/>
      <c r="Y109" s="3"/>
      <c r="Z109" s="3"/>
    </row>
    <row r="110" spans="1:26" ht="12.75" customHeight="1" x14ac:dyDescent="0.25">
      <c r="A110" s="3"/>
      <c r="B110" s="3"/>
      <c r="C110" s="3"/>
      <c r="D110" s="3"/>
      <c r="E110" s="3"/>
      <c r="F110" s="3"/>
      <c r="G110" s="3"/>
      <c r="H110" s="3"/>
      <c r="I110" s="3"/>
      <c r="J110" s="3"/>
      <c r="K110" s="3"/>
      <c r="L110" s="3"/>
      <c r="M110" s="184"/>
      <c r="N110" s="184"/>
      <c r="O110" s="184"/>
      <c r="P110" s="3"/>
      <c r="Q110" s="3"/>
      <c r="R110" s="3"/>
      <c r="S110" s="3"/>
      <c r="T110" s="3"/>
      <c r="U110" s="3"/>
      <c r="V110" s="3"/>
      <c r="W110" s="3"/>
      <c r="X110" s="3"/>
      <c r="Y110" s="3"/>
      <c r="Z110" s="3"/>
    </row>
    <row r="111" spans="1:26" ht="12.75" customHeight="1" x14ac:dyDescent="0.25">
      <c r="A111" s="3"/>
      <c r="B111" s="3"/>
      <c r="C111" s="3"/>
      <c r="D111" s="3"/>
      <c r="E111" s="3"/>
      <c r="F111" s="3"/>
      <c r="G111" s="3"/>
      <c r="H111" s="3"/>
      <c r="I111" s="3"/>
      <c r="J111" s="3"/>
      <c r="K111" s="3"/>
      <c r="L111" s="3"/>
      <c r="M111" s="184"/>
      <c r="N111" s="184"/>
      <c r="O111" s="184"/>
      <c r="P111" s="3"/>
      <c r="Q111" s="3"/>
      <c r="R111" s="3"/>
      <c r="S111" s="3"/>
      <c r="T111" s="3"/>
      <c r="U111" s="3"/>
      <c r="V111" s="3"/>
      <c r="W111" s="3"/>
      <c r="X111" s="3"/>
      <c r="Y111" s="3"/>
      <c r="Z111" s="3"/>
    </row>
    <row r="112" spans="1:26" ht="12.75" customHeight="1" x14ac:dyDescent="0.25">
      <c r="A112" s="3"/>
      <c r="B112" s="3"/>
      <c r="C112" s="3"/>
      <c r="D112" s="3"/>
      <c r="E112" s="3"/>
      <c r="F112" s="3"/>
      <c r="G112" s="3"/>
      <c r="H112" s="3"/>
      <c r="I112" s="3"/>
      <c r="J112" s="3"/>
      <c r="K112" s="3"/>
      <c r="L112" s="3"/>
      <c r="M112" s="184"/>
      <c r="N112" s="184"/>
      <c r="O112" s="184"/>
      <c r="P112" s="3"/>
      <c r="Q112" s="3"/>
      <c r="R112" s="3"/>
      <c r="S112" s="3"/>
      <c r="T112" s="3"/>
      <c r="U112" s="3"/>
      <c r="V112" s="3"/>
      <c r="W112" s="3"/>
      <c r="X112" s="3"/>
      <c r="Y112" s="3"/>
      <c r="Z112" s="3"/>
    </row>
    <row r="113" spans="1:26" ht="12.75" customHeight="1" x14ac:dyDescent="0.25">
      <c r="A113" s="3"/>
      <c r="B113" s="3"/>
      <c r="C113" s="3"/>
      <c r="D113" s="3"/>
      <c r="E113" s="3"/>
      <c r="F113" s="3"/>
      <c r="G113" s="3"/>
      <c r="H113" s="3"/>
      <c r="I113" s="3"/>
      <c r="J113" s="3"/>
      <c r="K113" s="3"/>
      <c r="L113" s="3"/>
      <c r="M113" s="184"/>
      <c r="N113" s="184"/>
      <c r="O113" s="184"/>
      <c r="P113" s="3"/>
      <c r="Q113" s="3"/>
      <c r="R113" s="3"/>
      <c r="S113" s="3"/>
      <c r="T113" s="3"/>
      <c r="U113" s="3"/>
      <c r="V113" s="3"/>
      <c r="W113" s="3"/>
      <c r="X113" s="3"/>
      <c r="Y113" s="3"/>
      <c r="Z113" s="3"/>
    </row>
    <row r="114" spans="1:26" ht="12.75" customHeight="1" x14ac:dyDescent="0.25">
      <c r="A114" s="3"/>
      <c r="B114" s="3"/>
      <c r="C114" s="3"/>
      <c r="D114" s="3"/>
      <c r="E114" s="3"/>
      <c r="F114" s="3"/>
      <c r="G114" s="3"/>
      <c r="H114" s="3"/>
      <c r="I114" s="3"/>
      <c r="J114" s="3"/>
      <c r="K114" s="3"/>
      <c r="L114" s="3"/>
      <c r="M114" s="184"/>
      <c r="N114" s="184"/>
      <c r="O114" s="184"/>
      <c r="P114" s="3"/>
      <c r="Q114" s="3"/>
      <c r="R114" s="3"/>
      <c r="S114" s="3"/>
      <c r="T114" s="3"/>
      <c r="U114" s="3"/>
      <c r="V114" s="3"/>
      <c r="W114" s="3"/>
      <c r="X114" s="3"/>
      <c r="Y114" s="3"/>
      <c r="Z114" s="3"/>
    </row>
    <row r="115" spans="1:26" ht="12.75" customHeight="1" x14ac:dyDescent="0.25">
      <c r="A115" s="3"/>
      <c r="B115" s="3"/>
      <c r="C115" s="3"/>
      <c r="D115" s="3"/>
      <c r="E115" s="3"/>
      <c r="F115" s="3"/>
      <c r="G115" s="3"/>
      <c r="H115" s="3"/>
      <c r="I115" s="3"/>
      <c r="J115" s="3"/>
      <c r="K115" s="3"/>
      <c r="L115" s="3"/>
      <c r="M115" s="184"/>
      <c r="N115" s="184"/>
      <c r="O115" s="184"/>
      <c r="P115" s="3"/>
      <c r="Q115" s="3"/>
      <c r="R115" s="3"/>
      <c r="S115" s="3"/>
      <c r="T115" s="3"/>
      <c r="U115" s="3"/>
      <c r="V115" s="3"/>
      <c r="W115" s="3"/>
      <c r="X115" s="3"/>
      <c r="Y115" s="3"/>
      <c r="Z115" s="3"/>
    </row>
    <row r="116" spans="1:26" ht="12.75" customHeight="1" x14ac:dyDescent="0.25">
      <c r="A116" s="3"/>
      <c r="B116" s="3"/>
      <c r="C116" s="3"/>
      <c r="D116" s="3"/>
      <c r="E116" s="3"/>
      <c r="F116" s="3"/>
      <c r="G116" s="3"/>
      <c r="H116" s="3"/>
      <c r="I116" s="3"/>
      <c r="J116" s="3"/>
      <c r="K116" s="3"/>
      <c r="L116" s="3"/>
      <c r="M116" s="184"/>
      <c r="N116" s="184"/>
      <c r="O116" s="184"/>
      <c r="P116" s="3"/>
      <c r="Q116" s="3"/>
      <c r="R116" s="3"/>
      <c r="S116" s="3"/>
      <c r="T116" s="3"/>
      <c r="U116" s="3"/>
      <c r="V116" s="3"/>
      <c r="W116" s="3"/>
      <c r="X116" s="3"/>
      <c r="Y116" s="3"/>
      <c r="Z116" s="3"/>
    </row>
    <row r="117" spans="1:26" ht="12.75" customHeight="1" x14ac:dyDescent="0.25">
      <c r="A117" s="3"/>
      <c r="B117" s="3"/>
      <c r="C117" s="3"/>
      <c r="D117" s="3"/>
      <c r="E117" s="3"/>
      <c r="F117" s="3"/>
      <c r="G117" s="3"/>
      <c r="H117" s="3"/>
      <c r="I117" s="3"/>
      <c r="J117" s="3"/>
      <c r="K117" s="3"/>
      <c r="L117" s="3"/>
      <c r="M117" s="184"/>
      <c r="N117" s="184"/>
      <c r="O117" s="184"/>
      <c r="P117" s="3"/>
      <c r="Q117" s="3"/>
      <c r="R117" s="3"/>
      <c r="S117" s="3"/>
      <c r="T117" s="3"/>
      <c r="U117" s="3"/>
      <c r="V117" s="3"/>
      <c r="W117" s="3"/>
      <c r="X117" s="3"/>
      <c r="Y117" s="3"/>
      <c r="Z117" s="3"/>
    </row>
    <row r="118" spans="1:26" ht="12.75" customHeight="1" x14ac:dyDescent="0.25">
      <c r="A118" s="3"/>
      <c r="B118" s="3"/>
      <c r="C118" s="3"/>
      <c r="D118" s="3"/>
      <c r="E118" s="3"/>
      <c r="F118" s="3"/>
      <c r="G118" s="3"/>
      <c r="H118" s="3"/>
      <c r="I118" s="3"/>
      <c r="J118" s="3"/>
      <c r="K118" s="3"/>
      <c r="L118" s="3"/>
      <c r="M118" s="184"/>
      <c r="N118" s="184"/>
      <c r="O118" s="184"/>
      <c r="P118" s="3"/>
      <c r="Q118" s="3"/>
      <c r="R118" s="3"/>
      <c r="S118" s="3"/>
      <c r="T118" s="3"/>
      <c r="U118" s="3"/>
      <c r="V118" s="3"/>
      <c r="W118" s="3"/>
      <c r="X118" s="3"/>
      <c r="Y118" s="3"/>
      <c r="Z118" s="3"/>
    </row>
    <row r="119" spans="1:26" ht="12.75" customHeight="1" x14ac:dyDescent="0.25">
      <c r="A119" s="3"/>
      <c r="B119" s="3"/>
      <c r="C119" s="3"/>
      <c r="D119" s="3"/>
      <c r="E119" s="3"/>
      <c r="F119" s="3"/>
      <c r="G119" s="3"/>
      <c r="H119" s="3"/>
      <c r="I119" s="3"/>
      <c r="J119" s="3"/>
      <c r="K119" s="3"/>
      <c r="L119" s="3"/>
      <c r="M119" s="184"/>
      <c r="N119" s="184"/>
      <c r="O119" s="184"/>
      <c r="P119" s="3"/>
      <c r="Q119" s="3"/>
      <c r="R119" s="3"/>
      <c r="S119" s="3"/>
      <c r="T119" s="3"/>
      <c r="U119" s="3"/>
      <c r="V119" s="3"/>
      <c r="W119" s="3"/>
      <c r="X119" s="3"/>
      <c r="Y119" s="3"/>
      <c r="Z119" s="3"/>
    </row>
    <row r="120" spans="1:26" ht="12.75" customHeight="1" x14ac:dyDescent="0.25">
      <c r="A120" s="3"/>
      <c r="B120" s="3"/>
      <c r="C120" s="3"/>
      <c r="D120" s="3"/>
      <c r="E120" s="3"/>
      <c r="F120" s="3"/>
      <c r="G120" s="3"/>
      <c r="H120" s="3"/>
      <c r="I120" s="3"/>
      <c r="J120" s="3"/>
      <c r="K120" s="3"/>
      <c r="L120" s="3"/>
      <c r="M120" s="184"/>
      <c r="N120" s="184"/>
      <c r="O120" s="184"/>
      <c r="P120" s="3"/>
      <c r="Q120" s="3"/>
      <c r="R120" s="3"/>
      <c r="S120" s="3"/>
      <c r="T120" s="3"/>
      <c r="U120" s="3"/>
      <c r="V120" s="3"/>
      <c r="W120" s="3"/>
      <c r="X120" s="3"/>
      <c r="Y120" s="3"/>
      <c r="Z120" s="3"/>
    </row>
    <row r="121" spans="1:26" ht="12.75" customHeight="1" x14ac:dyDescent="0.25">
      <c r="A121" s="3"/>
      <c r="B121" s="3"/>
      <c r="C121" s="3"/>
      <c r="D121" s="3"/>
      <c r="E121" s="3"/>
      <c r="F121" s="3"/>
      <c r="G121" s="3"/>
      <c r="H121" s="3"/>
      <c r="I121" s="3"/>
      <c r="J121" s="3"/>
      <c r="K121" s="3"/>
      <c r="L121" s="3"/>
      <c r="M121" s="184"/>
      <c r="N121" s="184"/>
      <c r="O121" s="184"/>
      <c r="P121" s="3"/>
      <c r="Q121" s="3"/>
      <c r="R121" s="3"/>
      <c r="S121" s="3"/>
      <c r="T121" s="3"/>
      <c r="U121" s="3"/>
      <c r="V121" s="3"/>
      <c r="W121" s="3"/>
      <c r="X121" s="3"/>
      <c r="Y121" s="3"/>
      <c r="Z121" s="3"/>
    </row>
    <row r="122" spans="1:26" ht="12.75" customHeight="1" x14ac:dyDescent="0.25">
      <c r="A122" s="3"/>
      <c r="B122" s="3"/>
      <c r="C122" s="3"/>
      <c r="D122" s="3"/>
      <c r="E122" s="3"/>
      <c r="F122" s="3"/>
      <c r="G122" s="3"/>
      <c r="H122" s="3"/>
      <c r="I122" s="3"/>
      <c r="J122" s="3"/>
      <c r="K122" s="3"/>
      <c r="L122" s="3"/>
      <c r="M122" s="184"/>
      <c r="N122" s="184"/>
      <c r="O122" s="184"/>
      <c r="P122" s="3"/>
      <c r="Q122" s="3"/>
      <c r="R122" s="3"/>
      <c r="S122" s="3"/>
      <c r="T122" s="3"/>
      <c r="U122" s="3"/>
      <c r="V122" s="3"/>
      <c r="W122" s="3"/>
      <c r="X122" s="3"/>
      <c r="Y122" s="3"/>
      <c r="Z122" s="3"/>
    </row>
    <row r="123" spans="1:26" ht="12.75" customHeight="1" x14ac:dyDescent="0.25">
      <c r="A123" s="3"/>
      <c r="B123" s="3"/>
      <c r="C123" s="3"/>
      <c r="D123" s="3"/>
      <c r="E123" s="3"/>
      <c r="F123" s="3"/>
      <c r="G123" s="3"/>
      <c r="H123" s="3"/>
      <c r="I123" s="3"/>
      <c r="J123" s="3"/>
      <c r="K123" s="3"/>
      <c r="L123" s="3"/>
      <c r="M123" s="184"/>
      <c r="N123" s="184"/>
      <c r="O123" s="184"/>
      <c r="P123" s="3"/>
      <c r="Q123" s="3"/>
      <c r="R123" s="3"/>
      <c r="S123" s="3"/>
      <c r="T123" s="3"/>
      <c r="U123" s="3"/>
      <c r="V123" s="3"/>
      <c r="W123" s="3"/>
      <c r="X123" s="3"/>
      <c r="Y123" s="3"/>
      <c r="Z123" s="3"/>
    </row>
    <row r="124" spans="1:26" ht="12.75" customHeight="1" x14ac:dyDescent="0.25">
      <c r="A124" s="3"/>
      <c r="B124" s="3"/>
      <c r="C124" s="3"/>
      <c r="D124" s="3"/>
      <c r="E124" s="3"/>
      <c r="F124" s="3"/>
      <c r="G124" s="3"/>
      <c r="H124" s="3"/>
      <c r="I124" s="3"/>
      <c r="J124" s="3"/>
      <c r="K124" s="3"/>
      <c r="L124" s="3"/>
      <c r="M124" s="184"/>
      <c r="N124" s="184"/>
      <c r="O124" s="184"/>
      <c r="P124" s="3"/>
      <c r="Q124" s="3"/>
      <c r="R124" s="3"/>
      <c r="S124" s="3"/>
      <c r="T124" s="3"/>
      <c r="U124" s="3"/>
      <c r="V124" s="3"/>
      <c r="W124" s="3"/>
      <c r="X124" s="3"/>
      <c r="Y124" s="3"/>
      <c r="Z124" s="3"/>
    </row>
    <row r="125" spans="1:26" ht="12.75" customHeight="1" x14ac:dyDescent="0.25">
      <c r="A125" s="3"/>
      <c r="B125" s="3"/>
      <c r="C125" s="3"/>
      <c r="D125" s="3"/>
      <c r="E125" s="3"/>
      <c r="F125" s="3"/>
      <c r="G125" s="3"/>
      <c r="H125" s="3"/>
      <c r="I125" s="3"/>
      <c r="J125" s="3"/>
      <c r="K125" s="3"/>
      <c r="L125" s="3"/>
      <c r="M125" s="184"/>
      <c r="N125" s="184"/>
      <c r="O125" s="184"/>
      <c r="P125" s="3"/>
      <c r="Q125" s="3"/>
      <c r="R125" s="3"/>
      <c r="S125" s="3"/>
      <c r="T125" s="3"/>
      <c r="U125" s="3"/>
      <c r="V125" s="3"/>
      <c r="W125" s="3"/>
      <c r="X125" s="3"/>
      <c r="Y125" s="3"/>
      <c r="Z125" s="3"/>
    </row>
    <row r="126" spans="1:26" ht="12.75" customHeight="1" x14ac:dyDescent="0.25">
      <c r="A126" s="3"/>
      <c r="B126" s="3"/>
      <c r="C126" s="3"/>
      <c r="D126" s="3"/>
      <c r="E126" s="3"/>
      <c r="F126" s="3"/>
      <c r="G126" s="3"/>
      <c r="H126" s="3"/>
      <c r="I126" s="3"/>
      <c r="J126" s="3"/>
      <c r="K126" s="3"/>
      <c r="L126" s="3"/>
      <c r="M126" s="184"/>
      <c r="N126" s="184"/>
      <c r="O126" s="184"/>
      <c r="P126" s="3"/>
      <c r="Q126" s="3"/>
      <c r="R126" s="3"/>
      <c r="S126" s="3"/>
      <c r="T126" s="3"/>
      <c r="U126" s="3"/>
      <c r="V126" s="3"/>
      <c r="W126" s="3"/>
      <c r="X126" s="3"/>
      <c r="Y126" s="3"/>
      <c r="Z126" s="3"/>
    </row>
    <row r="127" spans="1:26" ht="12.75" customHeight="1" x14ac:dyDescent="0.25">
      <c r="A127" s="3"/>
      <c r="B127" s="3"/>
      <c r="C127" s="3"/>
      <c r="D127" s="3"/>
      <c r="E127" s="3"/>
      <c r="F127" s="3"/>
      <c r="G127" s="3"/>
      <c r="H127" s="3"/>
      <c r="I127" s="3"/>
      <c r="J127" s="3"/>
      <c r="K127" s="3"/>
      <c r="L127" s="3"/>
      <c r="M127" s="184"/>
      <c r="N127" s="184"/>
      <c r="O127" s="184"/>
      <c r="P127" s="3"/>
      <c r="Q127" s="3"/>
      <c r="R127" s="3"/>
      <c r="S127" s="3"/>
      <c r="T127" s="3"/>
      <c r="U127" s="3"/>
      <c r="V127" s="3"/>
      <c r="W127" s="3"/>
      <c r="X127" s="3"/>
      <c r="Y127" s="3"/>
      <c r="Z127" s="3"/>
    </row>
    <row r="128" spans="1:26" ht="12.75" customHeight="1" x14ac:dyDescent="0.25">
      <c r="A128" s="3"/>
      <c r="B128" s="3"/>
      <c r="C128" s="3"/>
      <c r="D128" s="3"/>
      <c r="E128" s="3"/>
      <c r="F128" s="3"/>
      <c r="G128" s="3"/>
      <c r="H128" s="3"/>
      <c r="I128" s="3"/>
      <c r="J128" s="3"/>
      <c r="K128" s="3"/>
      <c r="L128" s="3"/>
      <c r="M128" s="184"/>
      <c r="N128" s="184"/>
      <c r="O128" s="184"/>
      <c r="P128" s="3"/>
      <c r="Q128" s="3"/>
      <c r="R128" s="3"/>
      <c r="S128" s="3"/>
      <c r="T128" s="3"/>
      <c r="U128" s="3"/>
      <c r="V128" s="3"/>
      <c r="W128" s="3"/>
      <c r="X128" s="3"/>
      <c r="Y128" s="3"/>
      <c r="Z128" s="3"/>
    </row>
    <row r="129" spans="1:26" ht="12.75" customHeight="1" x14ac:dyDescent="0.25">
      <c r="A129" s="3"/>
      <c r="B129" s="3"/>
      <c r="C129" s="3"/>
      <c r="D129" s="3"/>
      <c r="E129" s="3"/>
      <c r="F129" s="3"/>
      <c r="G129" s="3"/>
      <c r="H129" s="3"/>
      <c r="I129" s="3"/>
      <c r="J129" s="3"/>
      <c r="K129" s="3"/>
      <c r="L129" s="3"/>
      <c r="M129" s="184"/>
      <c r="N129" s="184"/>
      <c r="O129" s="184"/>
      <c r="P129" s="3"/>
      <c r="Q129" s="3"/>
      <c r="R129" s="3"/>
      <c r="S129" s="3"/>
      <c r="T129" s="3"/>
      <c r="U129" s="3"/>
      <c r="V129" s="3"/>
      <c r="W129" s="3"/>
      <c r="X129" s="3"/>
      <c r="Y129" s="3"/>
      <c r="Z129" s="3"/>
    </row>
    <row r="130" spans="1:26" ht="12.75" customHeight="1" x14ac:dyDescent="0.25">
      <c r="A130" s="3"/>
      <c r="B130" s="3"/>
      <c r="C130" s="3"/>
      <c r="D130" s="3"/>
      <c r="E130" s="3"/>
      <c r="F130" s="3"/>
      <c r="G130" s="3"/>
      <c r="H130" s="3"/>
      <c r="I130" s="3"/>
      <c r="J130" s="3"/>
      <c r="K130" s="3"/>
      <c r="L130" s="3"/>
      <c r="M130" s="184"/>
      <c r="N130" s="184"/>
      <c r="O130" s="184"/>
      <c r="P130" s="3"/>
      <c r="Q130" s="3"/>
      <c r="R130" s="3"/>
      <c r="S130" s="3"/>
      <c r="T130" s="3"/>
      <c r="U130" s="3"/>
      <c r="V130" s="3"/>
      <c r="W130" s="3"/>
      <c r="X130" s="3"/>
      <c r="Y130" s="3"/>
      <c r="Z130" s="3"/>
    </row>
    <row r="131" spans="1:26" ht="12.75" customHeight="1" x14ac:dyDescent="0.25">
      <c r="A131" s="3"/>
      <c r="B131" s="3"/>
      <c r="C131" s="3"/>
      <c r="D131" s="3"/>
      <c r="E131" s="3"/>
      <c r="F131" s="3"/>
      <c r="G131" s="3"/>
      <c r="H131" s="3"/>
      <c r="I131" s="3"/>
      <c r="J131" s="3"/>
      <c r="K131" s="3"/>
      <c r="L131" s="3"/>
      <c r="M131" s="184"/>
      <c r="N131" s="184"/>
      <c r="O131" s="184"/>
      <c r="P131" s="3"/>
      <c r="Q131" s="3"/>
      <c r="R131" s="3"/>
      <c r="S131" s="3"/>
      <c r="T131" s="3"/>
      <c r="U131" s="3"/>
      <c r="V131" s="3"/>
      <c r="W131" s="3"/>
      <c r="X131" s="3"/>
      <c r="Y131" s="3"/>
      <c r="Z131" s="3"/>
    </row>
    <row r="132" spans="1:26" ht="12.75" customHeight="1" x14ac:dyDescent="0.25">
      <c r="A132" s="3"/>
      <c r="B132" s="3"/>
      <c r="C132" s="3"/>
      <c r="D132" s="3"/>
      <c r="E132" s="3"/>
      <c r="F132" s="3"/>
      <c r="G132" s="3"/>
      <c r="H132" s="3"/>
      <c r="I132" s="3"/>
      <c r="J132" s="3"/>
      <c r="K132" s="3"/>
      <c r="L132" s="3"/>
      <c r="M132" s="184"/>
      <c r="N132" s="184"/>
      <c r="O132" s="184"/>
      <c r="P132" s="3"/>
      <c r="Q132" s="3"/>
      <c r="R132" s="3"/>
      <c r="S132" s="3"/>
      <c r="T132" s="3"/>
      <c r="U132" s="3"/>
      <c r="V132" s="3"/>
      <c r="W132" s="3"/>
      <c r="X132" s="3"/>
      <c r="Y132" s="3"/>
      <c r="Z132" s="3"/>
    </row>
    <row r="133" spans="1:26" ht="12.75" customHeight="1" x14ac:dyDescent="0.25">
      <c r="A133" s="3"/>
      <c r="B133" s="3"/>
      <c r="C133" s="3"/>
      <c r="D133" s="3"/>
      <c r="E133" s="3"/>
      <c r="F133" s="3"/>
      <c r="G133" s="3"/>
      <c r="H133" s="3"/>
      <c r="I133" s="3"/>
      <c r="J133" s="3"/>
      <c r="K133" s="3"/>
      <c r="L133" s="3"/>
      <c r="M133" s="184"/>
      <c r="N133" s="184"/>
      <c r="O133" s="184"/>
      <c r="P133" s="3"/>
      <c r="Q133" s="3"/>
      <c r="R133" s="3"/>
      <c r="S133" s="3"/>
      <c r="T133" s="3"/>
      <c r="U133" s="3"/>
      <c r="V133" s="3"/>
      <c r="W133" s="3"/>
      <c r="X133" s="3"/>
      <c r="Y133" s="3"/>
      <c r="Z133" s="3"/>
    </row>
    <row r="134" spans="1:26" ht="12.75" customHeight="1" x14ac:dyDescent="0.25">
      <c r="A134" s="3"/>
      <c r="B134" s="3"/>
      <c r="C134" s="3"/>
      <c r="D134" s="3"/>
      <c r="E134" s="3"/>
      <c r="F134" s="3"/>
      <c r="G134" s="3"/>
      <c r="H134" s="3"/>
      <c r="I134" s="3"/>
      <c r="J134" s="3"/>
      <c r="K134" s="3"/>
      <c r="L134" s="3"/>
      <c r="M134" s="184"/>
      <c r="N134" s="184"/>
      <c r="O134" s="184"/>
      <c r="P134" s="3"/>
      <c r="Q134" s="3"/>
      <c r="R134" s="3"/>
      <c r="S134" s="3"/>
      <c r="T134" s="3"/>
      <c r="U134" s="3"/>
      <c r="V134" s="3"/>
      <c r="W134" s="3"/>
      <c r="X134" s="3"/>
      <c r="Y134" s="3"/>
      <c r="Z134" s="3"/>
    </row>
    <row r="135" spans="1:26" ht="12.75" customHeight="1" x14ac:dyDescent="0.25">
      <c r="A135" s="3"/>
      <c r="B135" s="3"/>
      <c r="C135" s="3"/>
      <c r="D135" s="3"/>
      <c r="E135" s="3"/>
      <c r="F135" s="3"/>
      <c r="G135" s="3"/>
      <c r="H135" s="3"/>
      <c r="I135" s="3"/>
      <c r="J135" s="3"/>
      <c r="K135" s="3"/>
      <c r="L135" s="3"/>
      <c r="M135" s="184"/>
      <c r="N135" s="184"/>
      <c r="O135" s="184"/>
      <c r="P135" s="3"/>
      <c r="Q135" s="3"/>
      <c r="R135" s="3"/>
      <c r="S135" s="3"/>
      <c r="T135" s="3"/>
      <c r="U135" s="3"/>
      <c r="V135" s="3"/>
      <c r="W135" s="3"/>
      <c r="X135" s="3"/>
      <c r="Y135" s="3"/>
      <c r="Z135" s="3"/>
    </row>
    <row r="136" spans="1:26" ht="12.75" customHeight="1" x14ac:dyDescent="0.25">
      <c r="A136" s="3"/>
      <c r="B136" s="3"/>
      <c r="C136" s="3"/>
      <c r="D136" s="3"/>
      <c r="E136" s="3"/>
      <c r="F136" s="3"/>
      <c r="G136" s="3"/>
      <c r="H136" s="3"/>
      <c r="I136" s="3"/>
      <c r="J136" s="3"/>
      <c r="K136" s="3"/>
      <c r="L136" s="3"/>
      <c r="M136" s="184"/>
      <c r="N136" s="184"/>
      <c r="O136" s="184"/>
      <c r="P136" s="3"/>
      <c r="Q136" s="3"/>
      <c r="R136" s="3"/>
      <c r="S136" s="3"/>
      <c r="T136" s="3"/>
      <c r="U136" s="3"/>
      <c r="V136" s="3"/>
      <c r="W136" s="3"/>
      <c r="X136" s="3"/>
      <c r="Y136" s="3"/>
      <c r="Z136" s="3"/>
    </row>
    <row r="137" spans="1:26" ht="12.75" customHeight="1" x14ac:dyDescent="0.25">
      <c r="A137" s="3"/>
      <c r="B137" s="3"/>
      <c r="C137" s="3"/>
      <c r="D137" s="3"/>
      <c r="E137" s="3"/>
      <c r="F137" s="3"/>
      <c r="G137" s="3"/>
      <c r="H137" s="3"/>
      <c r="I137" s="3"/>
      <c r="J137" s="3"/>
      <c r="K137" s="3"/>
      <c r="L137" s="3"/>
      <c r="M137" s="184"/>
      <c r="N137" s="184"/>
      <c r="O137" s="184"/>
      <c r="P137" s="3"/>
      <c r="Q137" s="3"/>
      <c r="R137" s="3"/>
      <c r="S137" s="3"/>
      <c r="T137" s="3"/>
      <c r="U137" s="3"/>
      <c r="V137" s="3"/>
      <c r="W137" s="3"/>
      <c r="X137" s="3"/>
      <c r="Y137" s="3"/>
      <c r="Z137" s="3"/>
    </row>
    <row r="138" spans="1:26" ht="12.75" customHeight="1" x14ac:dyDescent="0.25">
      <c r="A138" s="3"/>
      <c r="B138" s="3"/>
      <c r="C138" s="3"/>
      <c r="D138" s="3"/>
      <c r="E138" s="3"/>
      <c r="F138" s="3"/>
      <c r="G138" s="3"/>
      <c r="H138" s="3"/>
      <c r="I138" s="3"/>
      <c r="J138" s="3"/>
      <c r="K138" s="3"/>
      <c r="L138" s="3"/>
      <c r="M138" s="184"/>
      <c r="N138" s="184"/>
      <c r="O138" s="184"/>
      <c r="P138" s="3"/>
      <c r="Q138" s="3"/>
      <c r="R138" s="3"/>
      <c r="S138" s="3"/>
      <c r="T138" s="3"/>
      <c r="U138" s="3"/>
      <c r="V138" s="3"/>
      <c r="W138" s="3"/>
      <c r="X138" s="3"/>
      <c r="Y138" s="3"/>
      <c r="Z138" s="3"/>
    </row>
    <row r="139" spans="1:26" ht="12.75" customHeight="1" x14ac:dyDescent="0.25">
      <c r="A139" s="3"/>
      <c r="B139" s="3"/>
      <c r="C139" s="3"/>
      <c r="D139" s="3"/>
      <c r="E139" s="3"/>
      <c r="F139" s="3"/>
      <c r="G139" s="3"/>
      <c r="H139" s="3"/>
      <c r="I139" s="3"/>
      <c r="J139" s="3"/>
      <c r="K139" s="3"/>
      <c r="L139" s="3"/>
      <c r="M139" s="184"/>
      <c r="N139" s="184"/>
      <c r="O139" s="184"/>
      <c r="P139" s="3"/>
      <c r="Q139" s="3"/>
      <c r="R139" s="3"/>
      <c r="S139" s="3"/>
      <c r="T139" s="3"/>
      <c r="U139" s="3"/>
      <c r="V139" s="3"/>
      <c r="W139" s="3"/>
      <c r="X139" s="3"/>
      <c r="Y139" s="3"/>
      <c r="Z139" s="3"/>
    </row>
    <row r="140" spans="1:26" ht="12.75" customHeight="1" x14ac:dyDescent="0.25">
      <c r="A140" s="3"/>
      <c r="B140" s="3"/>
      <c r="C140" s="3"/>
      <c r="D140" s="3"/>
      <c r="E140" s="3"/>
      <c r="F140" s="3"/>
      <c r="G140" s="3"/>
      <c r="H140" s="3"/>
      <c r="I140" s="3"/>
      <c r="J140" s="3"/>
      <c r="K140" s="3"/>
      <c r="L140" s="3"/>
      <c r="M140" s="184"/>
      <c r="N140" s="184"/>
      <c r="O140" s="184"/>
      <c r="P140" s="3"/>
      <c r="Q140" s="3"/>
      <c r="R140" s="3"/>
      <c r="S140" s="3"/>
      <c r="T140" s="3"/>
      <c r="U140" s="3"/>
      <c r="V140" s="3"/>
      <c r="W140" s="3"/>
      <c r="X140" s="3"/>
      <c r="Y140" s="3"/>
      <c r="Z140" s="3"/>
    </row>
    <row r="141" spans="1:26" ht="12.75" customHeight="1" x14ac:dyDescent="0.25">
      <c r="A141" s="3"/>
      <c r="B141" s="3"/>
      <c r="C141" s="3"/>
      <c r="D141" s="3"/>
      <c r="E141" s="3"/>
      <c r="F141" s="3"/>
      <c r="G141" s="3"/>
      <c r="H141" s="3"/>
      <c r="I141" s="3"/>
      <c r="J141" s="3"/>
      <c r="K141" s="3"/>
      <c r="L141" s="3"/>
      <c r="M141" s="184"/>
      <c r="N141" s="184"/>
      <c r="O141" s="184"/>
      <c r="P141" s="3"/>
      <c r="Q141" s="3"/>
      <c r="R141" s="3"/>
      <c r="S141" s="3"/>
      <c r="T141" s="3"/>
      <c r="U141" s="3"/>
      <c r="V141" s="3"/>
      <c r="W141" s="3"/>
      <c r="X141" s="3"/>
      <c r="Y141" s="3"/>
      <c r="Z141" s="3"/>
    </row>
    <row r="142" spans="1:26" ht="12.75" customHeight="1" x14ac:dyDescent="0.25">
      <c r="A142" s="3"/>
      <c r="B142" s="3"/>
      <c r="C142" s="3"/>
      <c r="D142" s="3"/>
      <c r="E142" s="3"/>
      <c r="F142" s="3"/>
      <c r="G142" s="3"/>
      <c r="H142" s="3"/>
      <c r="I142" s="3"/>
      <c r="J142" s="3"/>
      <c r="K142" s="3"/>
      <c r="L142" s="3"/>
      <c r="M142" s="184"/>
      <c r="N142" s="184"/>
      <c r="O142" s="184"/>
      <c r="P142" s="3"/>
      <c r="Q142" s="3"/>
      <c r="R142" s="3"/>
      <c r="S142" s="3"/>
      <c r="T142" s="3"/>
      <c r="U142" s="3"/>
      <c r="V142" s="3"/>
      <c r="W142" s="3"/>
      <c r="X142" s="3"/>
      <c r="Y142" s="3"/>
      <c r="Z142" s="3"/>
    </row>
    <row r="143" spans="1:26" ht="12.75" customHeight="1" x14ac:dyDescent="0.25">
      <c r="A143" s="3"/>
      <c r="B143" s="3"/>
      <c r="C143" s="3"/>
      <c r="D143" s="3"/>
      <c r="E143" s="3"/>
      <c r="F143" s="3"/>
      <c r="G143" s="3"/>
      <c r="H143" s="3"/>
      <c r="I143" s="3"/>
      <c r="J143" s="3"/>
      <c r="K143" s="3"/>
      <c r="L143" s="3"/>
      <c r="M143" s="184"/>
      <c r="N143" s="184"/>
      <c r="O143" s="184"/>
      <c r="P143" s="3"/>
      <c r="Q143" s="3"/>
      <c r="R143" s="3"/>
      <c r="S143" s="3"/>
      <c r="T143" s="3"/>
      <c r="U143" s="3"/>
      <c r="V143" s="3"/>
      <c r="W143" s="3"/>
      <c r="X143" s="3"/>
      <c r="Y143" s="3"/>
      <c r="Z143" s="3"/>
    </row>
    <row r="144" spans="1:26" ht="12.75" customHeight="1" x14ac:dyDescent="0.25">
      <c r="A144" s="3"/>
      <c r="B144" s="3"/>
      <c r="C144" s="3"/>
      <c r="D144" s="3"/>
      <c r="E144" s="3"/>
      <c r="F144" s="3"/>
      <c r="G144" s="3"/>
      <c r="H144" s="3"/>
      <c r="I144" s="3"/>
      <c r="J144" s="3"/>
      <c r="K144" s="3"/>
      <c r="L144" s="3"/>
      <c r="M144" s="184"/>
      <c r="N144" s="184"/>
      <c r="O144" s="184"/>
      <c r="P144" s="3"/>
      <c r="Q144" s="3"/>
      <c r="R144" s="3"/>
      <c r="S144" s="3"/>
      <c r="T144" s="3"/>
      <c r="U144" s="3"/>
      <c r="V144" s="3"/>
      <c r="W144" s="3"/>
      <c r="X144" s="3"/>
      <c r="Y144" s="3"/>
      <c r="Z144" s="3"/>
    </row>
    <row r="145" spans="1:26" ht="12.75" customHeight="1" x14ac:dyDescent="0.25">
      <c r="A145" s="3"/>
      <c r="B145" s="3"/>
      <c r="C145" s="3"/>
      <c r="D145" s="3"/>
      <c r="E145" s="3"/>
      <c r="F145" s="3"/>
      <c r="G145" s="3"/>
      <c r="H145" s="3"/>
      <c r="I145" s="3"/>
      <c r="J145" s="3"/>
      <c r="K145" s="3"/>
      <c r="L145" s="3"/>
      <c r="M145" s="184"/>
      <c r="N145" s="184"/>
      <c r="O145" s="184"/>
      <c r="P145" s="3"/>
      <c r="Q145" s="3"/>
      <c r="R145" s="3"/>
      <c r="S145" s="3"/>
      <c r="T145" s="3"/>
      <c r="U145" s="3"/>
      <c r="V145" s="3"/>
      <c r="W145" s="3"/>
      <c r="X145" s="3"/>
      <c r="Y145" s="3"/>
      <c r="Z145" s="3"/>
    </row>
    <row r="146" spans="1:26" ht="12.75" customHeight="1" x14ac:dyDescent="0.25">
      <c r="A146" s="3"/>
      <c r="B146" s="3"/>
      <c r="C146" s="3"/>
      <c r="D146" s="3"/>
      <c r="E146" s="3"/>
      <c r="F146" s="3"/>
      <c r="G146" s="3"/>
      <c r="H146" s="3"/>
      <c r="I146" s="3"/>
      <c r="J146" s="3"/>
      <c r="K146" s="3"/>
      <c r="L146" s="3"/>
      <c r="M146" s="184"/>
      <c r="N146" s="184"/>
      <c r="O146" s="184"/>
      <c r="P146" s="3"/>
      <c r="Q146" s="3"/>
      <c r="R146" s="3"/>
      <c r="S146" s="3"/>
      <c r="T146" s="3"/>
      <c r="U146" s="3"/>
      <c r="V146" s="3"/>
      <c r="W146" s="3"/>
      <c r="X146" s="3"/>
      <c r="Y146" s="3"/>
      <c r="Z146" s="3"/>
    </row>
    <row r="147" spans="1:26" ht="12.75" customHeight="1" x14ac:dyDescent="0.25">
      <c r="A147" s="3"/>
      <c r="B147" s="3"/>
      <c r="C147" s="3"/>
      <c r="D147" s="3"/>
      <c r="E147" s="3"/>
      <c r="F147" s="3"/>
      <c r="G147" s="3"/>
      <c r="H147" s="3"/>
      <c r="I147" s="3"/>
      <c r="J147" s="3"/>
      <c r="K147" s="3"/>
      <c r="L147" s="3"/>
      <c r="M147" s="184"/>
      <c r="N147" s="184"/>
      <c r="O147" s="184"/>
      <c r="P147" s="3"/>
      <c r="Q147" s="3"/>
      <c r="R147" s="3"/>
      <c r="S147" s="3"/>
      <c r="T147" s="3"/>
      <c r="U147" s="3"/>
      <c r="V147" s="3"/>
      <c r="W147" s="3"/>
      <c r="X147" s="3"/>
      <c r="Y147" s="3"/>
      <c r="Z147" s="3"/>
    </row>
    <row r="148" spans="1:26" ht="12.75" customHeight="1" x14ac:dyDescent="0.25">
      <c r="A148" s="3"/>
      <c r="B148" s="3"/>
      <c r="C148" s="3"/>
      <c r="D148" s="3"/>
      <c r="E148" s="3"/>
      <c r="F148" s="3"/>
      <c r="G148" s="3"/>
      <c r="H148" s="3"/>
      <c r="I148" s="3"/>
      <c r="J148" s="3"/>
      <c r="K148" s="3"/>
      <c r="L148" s="3"/>
      <c r="M148" s="184"/>
      <c r="N148" s="184"/>
      <c r="O148" s="184"/>
      <c r="P148" s="3"/>
      <c r="Q148" s="3"/>
      <c r="R148" s="3"/>
      <c r="S148" s="3"/>
      <c r="T148" s="3"/>
      <c r="U148" s="3"/>
      <c r="V148" s="3"/>
      <c r="W148" s="3"/>
      <c r="X148" s="3"/>
      <c r="Y148" s="3"/>
      <c r="Z148" s="3"/>
    </row>
    <row r="149" spans="1:26" ht="12.75" customHeight="1" x14ac:dyDescent="0.25">
      <c r="A149" s="3"/>
      <c r="B149" s="3"/>
      <c r="C149" s="3"/>
      <c r="D149" s="3"/>
      <c r="E149" s="3"/>
      <c r="F149" s="3"/>
      <c r="G149" s="3"/>
      <c r="H149" s="3"/>
      <c r="I149" s="3"/>
      <c r="J149" s="3"/>
      <c r="K149" s="3"/>
      <c r="L149" s="3"/>
      <c r="M149" s="184"/>
      <c r="N149" s="184"/>
      <c r="O149" s="184"/>
      <c r="P149" s="3"/>
      <c r="Q149" s="3"/>
      <c r="R149" s="3"/>
      <c r="S149" s="3"/>
      <c r="T149" s="3"/>
      <c r="U149" s="3"/>
      <c r="V149" s="3"/>
      <c r="W149" s="3"/>
      <c r="X149" s="3"/>
      <c r="Y149" s="3"/>
      <c r="Z149" s="3"/>
    </row>
    <row r="150" spans="1:26" ht="12.75" customHeight="1" x14ac:dyDescent="0.25">
      <c r="A150" s="3"/>
      <c r="B150" s="3"/>
      <c r="C150" s="3"/>
      <c r="D150" s="3"/>
      <c r="E150" s="3"/>
      <c r="F150" s="3"/>
      <c r="G150" s="3"/>
      <c r="H150" s="3"/>
      <c r="I150" s="3"/>
      <c r="J150" s="3"/>
      <c r="K150" s="3"/>
      <c r="L150" s="3"/>
      <c r="M150" s="184"/>
      <c r="N150" s="184"/>
      <c r="O150" s="184"/>
      <c r="P150" s="3"/>
      <c r="Q150" s="3"/>
      <c r="R150" s="3"/>
      <c r="S150" s="3"/>
      <c r="T150" s="3"/>
      <c r="U150" s="3"/>
      <c r="V150" s="3"/>
      <c r="W150" s="3"/>
      <c r="X150" s="3"/>
      <c r="Y150" s="3"/>
      <c r="Z150" s="3"/>
    </row>
    <row r="151" spans="1:26" ht="12.75" customHeight="1" x14ac:dyDescent="0.25">
      <c r="A151" s="3"/>
      <c r="B151" s="3"/>
      <c r="C151" s="3"/>
      <c r="D151" s="3"/>
      <c r="E151" s="3"/>
      <c r="F151" s="3"/>
      <c r="G151" s="3"/>
      <c r="H151" s="3"/>
      <c r="I151" s="3"/>
      <c r="J151" s="3"/>
      <c r="K151" s="3"/>
      <c r="L151" s="3"/>
      <c r="M151" s="184"/>
      <c r="N151" s="184"/>
      <c r="O151" s="184"/>
      <c r="P151" s="3"/>
      <c r="Q151" s="3"/>
      <c r="R151" s="3"/>
      <c r="S151" s="3"/>
      <c r="T151" s="3"/>
      <c r="U151" s="3"/>
      <c r="V151" s="3"/>
      <c r="W151" s="3"/>
      <c r="X151" s="3"/>
      <c r="Y151" s="3"/>
      <c r="Z151" s="3"/>
    </row>
    <row r="152" spans="1:26" ht="12.75" customHeight="1" x14ac:dyDescent="0.25">
      <c r="A152" s="3"/>
      <c r="B152" s="3"/>
      <c r="C152" s="3"/>
      <c r="D152" s="3"/>
      <c r="E152" s="3"/>
      <c r="F152" s="3"/>
      <c r="G152" s="3"/>
      <c r="H152" s="3"/>
      <c r="I152" s="3"/>
      <c r="J152" s="3"/>
      <c r="K152" s="3"/>
      <c r="L152" s="3"/>
      <c r="M152" s="184"/>
      <c r="N152" s="184"/>
      <c r="O152" s="184"/>
      <c r="P152" s="3"/>
      <c r="Q152" s="3"/>
      <c r="R152" s="3"/>
      <c r="S152" s="3"/>
      <c r="T152" s="3"/>
      <c r="U152" s="3"/>
      <c r="V152" s="3"/>
      <c r="W152" s="3"/>
      <c r="X152" s="3"/>
      <c r="Y152" s="3"/>
      <c r="Z152" s="3"/>
    </row>
    <row r="153" spans="1:26" ht="12.75" customHeight="1" x14ac:dyDescent="0.25">
      <c r="A153" s="3"/>
      <c r="B153" s="3"/>
      <c r="C153" s="3"/>
      <c r="D153" s="3"/>
      <c r="E153" s="3"/>
      <c r="F153" s="3"/>
      <c r="G153" s="3"/>
      <c r="H153" s="3"/>
      <c r="I153" s="3"/>
      <c r="J153" s="3"/>
      <c r="K153" s="3"/>
      <c r="L153" s="3"/>
      <c r="M153" s="184"/>
      <c r="N153" s="184"/>
      <c r="O153" s="184"/>
      <c r="P153" s="3"/>
      <c r="Q153" s="3"/>
      <c r="R153" s="3"/>
      <c r="S153" s="3"/>
      <c r="T153" s="3"/>
      <c r="U153" s="3"/>
      <c r="V153" s="3"/>
      <c r="W153" s="3"/>
      <c r="X153" s="3"/>
      <c r="Y153" s="3"/>
      <c r="Z153" s="3"/>
    </row>
    <row r="154" spans="1:26" ht="12.75" customHeight="1" x14ac:dyDescent="0.25">
      <c r="A154" s="3"/>
      <c r="B154" s="3"/>
      <c r="C154" s="3"/>
      <c r="D154" s="3"/>
      <c r="E154" s="3"/>
      <c r="F154" s="3"/>
      <c r="G154" s="3"/>
      <c r="H154" s="3"/>
      <c r="I154" s="3"/>
      <c r="J154" s="3"/>
      <c r="K154" s="3"/>
      <c r="L154" s="3"/>
      <c r="M154" s="184"/>
      <c r="N154" s="184"/>
      <c r="O154" s="184"/>
      <c r="P154" s="3"/>
      <c r="Q154" s="3"/>
      <c r="R154" s="3"/>
      <c r="S154" s="3"/>
      <c r="T154" s="3"/>
      <c r="U154" s="3"/>
      <c r="V154" s="3"/>
      <c r="W154" s="3"/>
      <c r="X154" s="3"/>
      <c r="Y154" s="3"/>
      <c r="Z154" s="3"/>
    </row>
    <row r="155" spans="1:26" ht="12.75" customHeight="1" x14ac:dyDescent="0.25">
      <c r="A155" s="3"/>
      <c r="B155" s="3"/>
      <c r="C155" s="3"/>
      <c r="D155" s="3"/>
      <c r="E155" s="3"/>
      <c r="F155" s="3"/>
      <c r="G155" s="3"/>
      <c r="H155" s="3"/>
      <c r="I155" s="3"/>
      <c r="J155" s="3"/>
      <c r="K155" s="3"/>
      <c r="L155" s="3"/>
      <c r="M155" s="184"/>
      <c r="N155" s="184"/>
      <c r="O155" s="184"/>
      <c r="P155" s="3"/>
      <c r="Q155" s="3"/>
      <c r="R155" s="3"/>
      <c r="S155" s="3"/>
      <c r="T155" s="3"/>
      <c r="U155" s="3"/>
      <c r="V155" s="3"/>
      <c r="W155" s="3"/>
      <c r="X155" s="3"/>
      <c r="Y155" s="3"/>
      <c r="Z155" s="3"/>
    </row>
    <row r="156" spans="1:26" ht="12.75" customHeight="1" x14ac:dyDescent="0.25">
      <c r="A156" s="3"/>
      <c r="B156" s="3"/>
      <c r="C156" s="3"/>
      <c r="D156" s="3"/>
      <c r="E156" s="3"/>
      <c r="F156" s="3"/>
      <c r="G156" s="3"/>
      <c r="H156" s="3"/>
      <c r="I156" s="3"/>
      <c r="J156" s="3"/>
      <c r="K156" s="3"/>
      <c r="L156" s="3"/>
      <c r="M156" s="184"/>
      <c r="N156" s="184"/>
      <c r="O156" s="184"/>
      <c r="P156" s="3"/>
      <c r="Q156" s="3"/>
      <c r="R156" s="3"/>
      <c r="S156" s="3"/>
      <c r="T156" s="3"/>
      <c r="U156" s="3"/>
      <c r="V156" s="3"/>
      <c r="W156" s="3"/>
      <c r="X156" s="3"/>
      <c r="Y156" s="3"/>
      <c r="Z156" s="3"/>
    </row>
    <row r="157" spans="1:26" ht="12.75" customHeight="1" x14ac:dyDescent="0.25">
      <c r="A157" s="3"/>
      <c r="B157" s="3"/>
      <c r="C157" s="3"/>
      <c r="D157" s="3"/>
      <c r="E157" s="3"/>
      <c r="F157" s="3"/>
      <c r="G157" s="3"/>
      <c r="H157" s="3"/>
      <c r="I157" s="3"/>
      <c r="J157" s="3"/>
      <c r="K157" s="3"/>
      <c r="L157" s="3"/>
      <c r="M157" s="184"/>
      <c r="N157" s="184"/>
      <c r="O157" s="184"/>
      <c r="P157" s="3"/>
      <c r="Q157" s="3"/>
      <c r="R157" s="3"/>
      <c r="S157" s="3"/>
      <c r="T157" s="3"/>
      <c r="U157" s="3"/>
      <c r="V157" s="3"/>
      <c r="W157" s="3"/>
      <c r="X157" s="3"/>
      <c r="Y157" s="3"/>
      <c r="Z157" s="3"/>
    </row>
    <row r="158" spans="1:26" ht="12.75" customHeight="1" x14ac:dyDescent="0.25">
      <c r="A158" s="3"/>
      <c r="B158" s="3"/>
      <c r="C158" s="3"/>
      <c r="D158" s="3"/>
      <c r="E158" s="3"/>
      <c r="F158" s="3"/>
      <c r="G158" s="3"/>
      <c r="H158" s="3"/>
      <c r="I158" s="3"/>
      <c r="J158" s="3"/>
      <c r="K158" s="3"/>
      <c r="L158" s="3"/>
      <c r="M158" s="184"/>
      <c r="N158" s="184"/>
      <c r="O158" s="184"/>
      <c r="P158" s="3"/>
      <c r="Q158" s="3"/>
      <c r="R158" s="3"/>
      <c r="S158" s="3"/>
      <c r="T158" s="3"/>
      <c r="U158" s="3"/>
      <c r="V158" s="3"/>
      <c r="W158" s="3"/>
      <c r="X158" s="3"/>
      <c r="Y158" s="3"/>
      <c r="Z158" s="3"/>
    </row>
    <row r="159" spans="1:26" ht="12.75" customHeight="1" x14ac:dyDescent="0.25">
      <c r="A159" s="3"/>
      <c r="B159" s="3"/>
      <c r="C159" s="3"/>
      <c r="D159" s="3"/>
      <c r="E159" s="3"/>
      <c r="F159" s="3"/>
      <c r="G159" s="3"/>
      <c r="H159" s="3"/>
      <c r="I159" s="3"/>
      <c r="J159" s="3"/>
      <c r="K159" s="3"/>
      <c r="L159" s="3"/>
      <c r="M159" s="184"/>
      <c r="N159" s="184"/>
      <c r="O159" s="184"/>
      <c r="P159" s="3"/>
      <c r="Q159" s="3"/>
      <c r="R159" s="3"/>
      <c r="S159" s="3"/>
      <c r="T159" s="3"/>
      <c r="U159" s="3"/>
      <c r="V159" s="3"/>
      <c r="W159" s="3"/>
      <c r="X159" s="3"/>
      <c r="Y159" s="3"/>
      <c r="Z159" s="3"/>
    </row>
    <row r="160" spans="1:26" ht="12.75" customHeight="1" x14ac:dyDescent="0.25">
      <c r="A160" s="3"/>
      <c r="B160" s="3"/>
      <c r="C160" s="3"/>
      <c r="D160" s="3"/>
      <c r="E160" s="3"/>
      <c r="F160" s="3"/>
      <c r="G160" s="3"/>
      <c r="H160" s="3"/>
      <c r="I160" s="3"/>
      <c r="J160" s="3"/>
      <c r="K160" s="3"/>
      <c r="L160" s="3"/>
      <c r="M160" s="184"/>
      <c r="N160" s="184"/>
      <c r="O160" s="184"/>
      <c r="P160" s="3"/>
      <c r="Q160" s="3"/>
      <c r="R160" s="3"/>
      <c r="S160" s="3"/>
      <c r="T160" s="3"/>
      <c r="U160" s="3"/>
      <c r="V160" s="3"/>
      <c r="W160" s="3"/>
      <c r="X160" s="3"/>
      <c r="Y160" s="3"/>
      <c r="Z160" s="3"/>
    </row>
    <row r="161" spans="1:26" ht="12.75" customHeight="1" x14ac:dyDescent="0.25">
      <c r="A161" s="3"/>
      <c r="B161" s="3"/>
      <c r="C161" s="3"/>
      <c r="D161" s="3"/>
      <c r="E161" s="3"/>
      <c r="F161" s="3"/>
      <c r="G161" s="3"/>
      <c r="H161" s="3"/>
      <c r="I161" s="3"/>
      <c r="J161" s="3"/>
      <c r="K161" s="3"/>
      <c r="L161" s="3"/>
      <c r="M161" s="184"/>
      <c r="N161" s="184"/>
      <c r="O161" s="184"/>
      <c r="P161" s="3"/>
      <c r="Q161" s="3"/>
      <c r="R161" s="3"/>
      <c r="S161" s="3"/>
      <c r="T161" s="3"/>
      <c r="U161" s="3"/>
      <c r="V161" s="3"/>
      <c r="W161" s="3"/>
      <c r="X161" s="3"/>
      <c r="Y161" s="3"/>
      <c r="Z161" s="3"/>
    </row>
    <row r="162" spans="1:26" ht="12.75" customHeight="1" x14ac:dyDescent="0.25">
      <c r="A162" s="3"/>
      <c r="B162" s="3"/>
      <c r="C162" s="3"/>
      <c r="D162" s="3"/>
      <c r="E162" s="3"/>
      <c r="F162" s="3"/>
      <c r="G162" s="3"/>
      <c r="H162" s="3"/>
      <c r="I162" s="3"/>
      <c r="J162" s="3"/>
      <c r="K162" s="3"/>
      <c r="L162" s="3"/>
      <c r="M162" s="184"/>
      <c r="N162" s="184"/>
      <c r="O162" s="184"/>
      <c r="P162" s="3"/>
      <c r="Q162" s="3"/>
      <c r="R162" s="3"/>
      <c r="S162" s="3"/>
      <c r="T162" s="3"/>
      <c r="U162" s="3"/>
      <c r="V162" s="3"/>
      <c r="W162" s="3"/>
      <c r="X162" s="3"/>
      <c r="Y162" s="3"/>
      <c r="Z162" s="3"/>
    </row>
    <row r="163" spans="1:26" ht="12.75" customHeight="1" x14ac:dyDescent="0.25">
      <c r="A163" s="3"/>
      <c r="B163" s="3"/>
      <c r="C163" s="3"/>
      <c r="D163" s="3"/>
      <c r="E163" s="3"/>
      <c r="F163" s="3"/>
      <c r="G163" s="3"/>
      <c r="H163" s="3"/>
      <c r="I163" s="3"/>
      <c r="J163" s="3"/>
      <c r="K163" s="3"/>
      <c r="L163" s="3"/>
      <c r="M163" s="184"/>
      <c r="N163" s="184"/>
      <c r="O163" s="184"/>
      <c r="P163" s="3"/>
      <c r="Q163" s="3"/>
      <c r="R163" s="3"/>
      <c r="S163" s="3"/>
      <c r="T163" s="3"/>
      <c r="U163" s="3"/>
      <c r="V163" s="3"/>
      <c r="W163" s="3"/>
      <c r="X163" s="3"/>
      <c r="Y163" s="3"/>
      <c r="Z163" s="3"/>
    </row>
    <row r="164" spans="1:26" ht="12.75" customHeight="1" x14ac:dyDescent="0.25">
      <c r="A164" s="3"/>
      <c r="B164" s="3"/>
      <c r="C164" s="3"/>
      <c r="D164" s="3"/>
      <c r="E164" s="3"/>
      <c r="F164" s="3"/>
      <c r="G164" s="3"/>
      <c r="H164" s="3"/>
      <c r="I164" s="3"/>
      <c r="J164" s="3"/>
      <c r="K164" s="3"/>
      <c r="L164" s="3"/>
      <c r="M164" s="184"/>
      <c r="N164" s="184"/>
      <c r="O164" s="184"/>
      <c r="P164" s="3"/>
      <c r="Q164" s="3"/>
      <c r="R164" s="3"/>
      <c r="S164" s="3"/>
      <c r="T164" s="3"/>
      <c r="U164" s="3"/>
      <c r="V164" s="3"/>
      <c r="W164" s="3"/>
      <c r="X164" s="3"/>
      <c r="Y164" s="3"/>
      <c r="Z164" s="3"/>
    </row>
    <row r="165" spans="1:26" ht="12.75" customHeight="1" x14ac:dyDescent="0.25">
      <c r="A165" s="3"/>
      <c r="B165" s="3"/>
      <c r="C165" s="3"/>
      <c r="D165" s="3"/>
      <c r="E165" s="3"/>
      <c r="F165" s="3"/>
      <c r="G165" s="3"/>
      <c r="H165" s="3"/>
      <c r="I165" s="3"/>
      <c r="J165" s="3"/>
      <c r="K165" s="3"/>
      <c r="L165" s="3"/>
      <c r="M165" s="184"/>
      <c r="N165" s="184"/>
      <c r="O165" s="184"/>
      <c r="P165" s="3"/>
      <c r="Q165" s="3"/>
      <c r="R165" s="3"/>
      <c r="S165" s="3"/>
      <c r="T165" s="3"/>
      <c r="U165" s="3"/>
      <c r="V165" s="3"/>
      <c r="W165" s="3"/>
      <c r="X165" s="3"/>
      <c r="Y165" s="3"/>
      <c r="Z165" s="3"/>
    </row>
    <row r="166" spans="1:26" ht="12.75" customHeight="1" x14ac:dyDescent="0.25">
      <c r="A166" s="3"/>
      <c r="B166" s="3"/>
      <c r="C166" s="3"/>
      <c r="D166" s="3"/>
      <c r="E166" s="3"/>
      <c r="F166" s="3"/>
      <c r="G166" s="3"/>
      <c r="H166" s="3"/>
      <c r="I166" s="3"/>
      <c r="J166" s="3"/>
      <c r="K166" s="3"/>
      <c r="L166" s="3"/>
      <c r="M166" s="184"/>
      <c r="N166" s="184"/>
      <c r="O166" s="184"/>
      <c r="P166" s="3"/>
      <c r="Q166" s="3"/>
      <c r="R166" s="3"/>
      <c r="S166" s="3"/>
      <c r="T166" s="3"/>
      <c r="U166" s="3"/>
      <c r="V166" s="3"/>
      <c r="W166" s="3"/>
      <c r="X166" s="3"/>
      <c r="Y166" s="3"/>
      <c r="Z166" s="3"/>
    </row>
    <row r="167" spans="1:26" ht="12.75" customHeight="1" x14ac:dyDescent="0.25">
      <c r="A167" s="3"/>
      <c r="B167" s="3"/>
      <c r="C167" s="3"/>
      <c r="D167" s="3"/>
      <c r="E167" s="3"/>
      <c r="F167" s="3"/>
      <c r="G167" s="3"/>
      <c r="H167" s="3"/>
      <c r="I167" s="3"/>
      <c r="J167" s="3"/>
      <c r="K167" s="3"/>
      <c r="L167" s="3"/>
      <c r="M167" s="184"/>
      <c r="N167" s="184"/>
      <c r="O167" s="184"/>
      <c r="P167" s="3"/>
      <c r="Q167" s="3"/>
      <c r="R167" s="3"/>
      <c r="S167" s="3"/>
      <c r="T167" s="3"/>
      <c r="U167" s="3"/>
      <c r="V167" s="3"/>
      <c r="W167" s="3"/>
      <c r="X167" s="3"/>
      <c r="Y167" s="3"/>
      <c r="Z167" s="3"/>
    </row>
    <row r="168" spans="1:26" ht="12.75" customHeight="1" x14ac:dyDescent="0.25">
      <c r="A168" s="3"/>
      <c r="B168" s="3"/>
      <c r="C168" s="3"/>
      <c r="D168" s="3"/>
      <c r="E168" s="3"/>
      <c r="F168" s="3"/>
      <c r="G168" s="3"/>
      <c r="H168" s="3"/>
      <c r="I168" s="3"/>
      <c r="J168" s="3"/>
      <c r="K168" s="3"/>
      <c r="L168" s="3"/>
      <c r="M168" s="184"/>
      <c r="N168" s="184"/>
      <c r="O168" s="184"/>
      <c r="P168" s="3"/>
      <c r="Q168" s="3"/>
      <c r="R168" s="3"/>
      <c r="S168" s="3"/>
      <c r="T168" s="3"/>
      <c r="U168" s="3"/>
      <c r="V168" s="3"/>
      <c r="W168" s="3"/>
      <c r="X168" s="3"/>
      <c r="Y168" s="3"/>
      <c r="Z168" s="3"/>
    </row>
    <row r="169" spans="1:26" ht="12.75" customHeight="1" x14ac:dyDescent="0.25">
      <c r="A169" s="3"/>
      <c r="B169" s="3"/>
      <c r="C169" s="3"/>
      <c r="D169" s="3"/>
      <c r="E169" s="3"/>
      <c r="F169" s="3"/>
      <c r="G169" s="3"/>
      <c r="H169" s="3"/>
      <c r="I169" s="3"/>
      <c r="J169" s="3"/>
      <c r="K169" s="3"/>
      <c r="L169" s="3"/>
      <c r="M169" s="184"/>
      <c r="N169" s="184"/>
      <c r="O169" s="184"/>
      <c r="P169" s="3"/>
      <c r="Q169" s="3"/>
      <c r="R169" s="3"/>
      <c r="S169" s="3"/>
      <c r="T169" s="3"/>
      <c r="U169" s="3"/>
      <c r="V169" s="3"/>
      <c r="W169" s="3"/>
      <c r="X169" s="3"/>
      <c r="Y169" s="3"/>
      <c r="Z169" s="3"/>
    </row>
    <row r="170" spans="1:26" ht="12.75" customHeight="1" x14ac:dyDescent="0.25">
      <c r="A170" s="3"/>
      <c r="B170" s="3"/>
      <c r="C170" s="3"/>
      <c r="D170" s="3"/>
      <c r="E170" s="3"/>
      <c r="F170" s="3"/>
      <c r="G170" s="3"/>
      <c r="H170" s="3"/>
      <c r="I170" s="3"/>
      <c r="J170" s="3"/>
      <c r="K170" s="3"/>
      <c r="L170" s="3"/>
      <c r="M170" s="184"/>
      <c r="N170" s="184"/>
      <c r="O170" s="184"/>
      <c r="P170" s="3"/>
      <c r="Q170" s="3"/>
      <c r="R170" s="3"/>
      <c r="S170" s="3"/>
      <c r="T170" s="3"/>
      <c r="U170" s="3"/>
      <c r="V170" s="3"/>
      <c r="W170" s="3"/>
      <c r="X170" s="3"/>
      <c r="Y170" s="3"/>
      <c r="Z170" s="3"/>
    </row>
    <row r="171" spans="1:26" ht="12.75" customHeight="1" x14ac:dyDescent="0.25">
      <c r="A171" s="3"/>
      <c r="B171" s="3"/>
      <c r="C171" s="3"/>
      <c r="D171" s="3"/>
      <c r="E171" s="3"/>
      <c r="F171" s="3"/>
      <c r="G171" s="3"/>
      <c r="H171" s="3"/>
      <c r="I171" s="3"/>
      <c r="J171" s="3"/>
      <c r="K171" s="3"/>
      <c r="L171" s="3"/>
      <c r="M171" s="184"/>
      <c r="N171" s="184"/>
      <c r="O171" s="184"/>
      <c r="P171" s="3"/>
      <c r="Q171" s="3"/>
      <c r="R171" s="3"/>
      <c r="S171" s="3"/>
      <c r="T171" s="3"/>
      <c r="U171" s="3"/>
      <c r="V171" s="3"/>
      <c r="W171" s="3"/>
      <c r="X171" s="3"/>
      <c r="Y171" s="3"/>
      <c r="Z171" s="3"/>
    </row>
    <row r="172" spans="1:26" ht="12.75" customHeight="1" x14ac:dyDescent="0.25">
      <c r="A172" s="3"/>
      <c r="B172" s="3"/>
      <c r="C172" s="3"/>
      <c r="D172" s="3"/>
      <c r="E172" s="3"/>
      <c r="F172" s="3"/>
      <c r="G172" s="3"/>
      <c r="H172" s="3"/>
      <c r="I172" s="3"/>
      <c r="J172" s="3"/>
      <c r="K172" s="3"/>
      <c r="L172" s="3"/>
      <c r="M172" s="184"/>
      <c r="N172" s="184"/>
      <c r="O172" s="184"/>
      <c r="P172" s="3"/>
      <c r="Q172" s="3"/>
      <c r="R172" s="3"/>
      <c r="S172" s="3"/>
      <c r="T172" s="3"/>
      <c r="U172" s="3"/>
      <c r="V172" s="3"/>
      <c r="W172" s="3"/>
      <c r="X172" s="3"/>
      <c r="Y172" s="3"/>
      <c r="Z172" s="3"/>
    </row>
    <row r="173" spans="1:26" ht="12.75" customHeight="1" x14ac:dyDescent="0.25">
      <c r="A173" s="3"/>
      <c r="B173" s="3"/>
      <c r="C173" s="3"/>
      <c r="D173" s="3"/>
      <c r="E173" s="3"/>
      <c r="F173" s="3"/>
      <c r="G173" s="3"/>
      <c r="H173" s="3"/>
      <c r="I173" s="3"/>
      <c r="J173" s="3"/>
      <c r="K173" s="3"/>
      <c r="L173" s="3"/>
      <c r="M173" s="184"/>
      <c r="N173" s="184"/>
      <c r="O173" s="184"/>
      <c r="P173" s="3"/>
      <c r="Q173" s="3"/>
      <c r="R173" s="3"/>
      <c r="S173" s="3"/>
      <c r="T173" s="3"/>
      <c r="U173" s="3"/>
      <c r="V173" s="3"/>
      <c r="W173" s="3"/>
      <c r="X173" s="3"/>
      <c r="Y173" s="3"/>
      <c r="Z173" s="3"/>
    </row>
    <row r="174" spans="1:26" ht="12.75" customHeight="1" x14ac:dyDescent="0.25">
      <c r="A174" s="3"/>
      <c r="B174" s="3"/>
      <c r="C174" s="3"/>
      <c r="D174" s="3"/>
      <c r="E174" s="3"/>
      <c r="F174" s="3"/>
      <c r="G174" s="3"/>
      <c r="H174" s="3"/>
      <c r="I174" s="3"/>
      <c r="J174" s="3"/>
      <c r="K174" s="3"/>
      <c r="L174" s="3"/>
      <c r="M174" s="184"/>
      <c r="N174" s="184"/>
      <c r="O174" s="184"/>
      <c r="P174" s="3"/>
      <c r="Q174" s="3"/>
      <c r="R174" s="3"/>
      <c r="S174" s="3"/>
      <c r="T174" s="3"/>
      <c r="U174" s="3"/>
      <c r="V174" s="3"/>
      <c r="W174" s="3"/>
      <c r="X174" s="3"/>
      <c r="Y174" s="3"/>
      <c r="Z174" s="3"/>
    </row>
    <row r="175" spans="1:26" ht="12.75" customHeight="1" x14ac:dyDescent="0.25">
      <c r="A175" s="3"/>
      <c r="B175" s="3"/>
      <c r="C175" s="3"/>
      <c r="D175" s="3"/>
      <c r="E175" s="3"/>
      <c r="F175" s="3"/>
      <c r="G175" s="3"/>
      <c r="H175" s="3"/>
      <c r="I175" s="3"/>
      <c r="J175" s="3"/>
      <c r="K175" s="3"/>
      <c r="L175" s="3"/>
      <c r="M175" s="184"/>
      <c r="N175" s="184"/>
      <c r="O175" s="184"/>
      <c r="P175" s="3"/>
      <c r="Q175" s="3"/>
      <c r="R175" s="3"/>
      <c r="S175" s="3"/>
      <c r="T175" s="3"/>
      <c r="U175" s="3"/>
      <c r="V175" s="3"/>
      <c r="W175" s="3"/>
      <c r="X175" s="3"/>
      <c r="Y175" s="3"/>
      <c r="Z175" s="3"/>
    </row>
    <row r="176" spans="1:26" ht="12.75" customHeight="1" x14ac:dyDescent="0.25">
      <c r="A176" s="3"/>
      <c r="B176" s="3"/>
      <c r="C176" s="3"/>
      <c r="D176" s="3"/>
      <c r="E176" s="3"/>
      <c r="F176" s="3"/>
      <c r="G176" s="3"/>
      <c r="H176" s="3"/>
      <c r="I176" s="3"/>
      <c r="J176" s="3"/>
      <c r="K176" s="3"/>
      <c r="L176" s="3"/>
      <c r="M176" s="184"/>
      <c r="N176" s="184"/>
      <c r="O176" s="184"/>
      <c r="P176" s="3"/>
      <c r="Q176" s="3"/>
      <c r="R176" s="3"/>
      <c r="S176" s="3"/>
      <c r="T176" s="3"/>
      <c r="U176" s="3"/>
      <c r="V176" s="3"/>
      <c r="W176" s="3"/>
      <c r="X176" s="3"/>
      <c r="Y176" s="3"/>
      <c r="Z176" s="3"/>
    </row>
    <row r="177" spans="1:26" ht="12.75" customHeight="1" x14ac:dyDescent="0.25">
      <c r="A177" s="3"/>
      <c r="B177" s="3"/>
      <c r="C177" s="3"/>
      <c r="D177" s="3"/>
      <c r="E177" s="3"/>
      <c r="F177" s="3"/>
      <c r="G177" s="3"/>
      <c r="H177" s="3"/>
      <c r="I177" s="3"/>
      <c r="J177" s="3"/>
      <c r="K177" s="3"/>
      <c r="L177" s="3"/>
      <c r="M177" s="184"/>
      <c r="N177" s="184"/>
      <c r="O177" s="184"/>
      <c r="P177" s="3"/>
      <c r="Q177" s="3"/>
      <c r="R177" s="3"/>
      <c r="S177" s="3"/>
      <c r="T177" s="3"/>
      <c r="U177" s="3"/>
      <c r="V177" s="3"/>
      <c r="W177" s="3"/>
      <c r="X177" s="3"/>
      <c r="Y177" s="3"/>
      <c r="Z177" s="3"/>
    </row>
    <row r="178" spans="1:26" ht="12.75" customHeight="1" x14ac:dyDescent="0.25">
      <c r="A178" s="3"/>
      <c r="B178" s="3"/>
      <c r="C178" s="3"/>
      <c r="D178" s="3"/>
      <c r="E178" s="3"/>
      <c r="F178" s="3"/>
      <c r="G178" s="3"/>
      <c r="H178" s="3"/>
      <c r="I178" s="3"/>
      <c r="J178" s="3"/>
      <c r="K178" s="3"/>
      <c r="L178" s="3"/>
      <c r="M178" s="184"/>
      <c r="N178" s="184"/>
      <c r="O178" s="184"/>
      <c r="P178" s="3"/>
      <c r="Q178" s="3"/>
      <c r="R178" s="3"/>
      <c r="S178" s="3"/>
      <c r="T178" s="3"/>
      <c r="U178" s="3"/>
      <c r="V178" s="3"/>
      <c r="W178" s="3"/>
      <c r="X178" s="3"/>
      <c r="Y178" s="3"/>
      <c r="Z178" s="3"/>
    </row>
    <row r="179" spans="1:26" ht="12.75" customHeight="1" x14ac:dyDescent="0.25">
      <c r="A179" s="3"/>
      <c r="B179" s="3"/>
      <c r="C179" s="3"/>
      <c r="D179" s="3"/>
      <c r="E179" s="3"/>
      <c r="F179" s="3"/>
      <c r="G179" s="3"/>
      <c r="H179" s="3"/>
      <c r="I179" s="3"/>
      <c r="J179" s="3"/>
      <c r="K179" s="3"/>
      <c r="L179" s="3"/>
      <c r="M179" s="184"/>
      <c r="N179" s="184"/>
      <c r="O179" s="184"/>
      <c r="P179" s="3"/>
      <c r="Q179" s="3"/>
      <c r="R179" s="3"/>
      <c r="S179" s="3"/>
      <c r="T179" s="3"/>
      <c r="U179" s="3"/>
      <c r="V179" s="3"/>
      <c r="W179" s="3"/>
      <c r="X179" s="3"/>
      <c r="Y179" s="3"/>
      <c r="Z179" s="3"/>
    </row>
    <row r="180" spans="1:26" ht="12.75" customHeight="1" x14ac:dyDescent="0.25">
      <c r="A180" s="3"/>
      <c r="B180" s="3"/>
      <c r="C180" s="3"/>
      <c r="D180" s="3"/>
      <c r="E180" s="3"/>
      <c r="F180" s="3"/>
      <c r="G180" s="3"/>
      <c r="H180" s="3"/>
      <c r="I180" s="3"/>
      <c r="J180" s="3"/>
      <c r="K180" s="3"/>
      <c r="L180" s="3"/>
      <c r="M180" s="184"/>
      <c r="N180" s="184"/>
      <c r="O180" s="184"/>
      <c r="P180" s="3"/>
      <c r="Q180" s="3"/>
      <c r="R180" s="3"/>
      <c r="S180" s="3"/>
      <c r="T180" s="3"/>
      <c r="U180" s="3"/>
      <c r="V180" s="3"/>
      <c r="W180" s="3"/>
      <c r="X180" s="3"/>
      <c r="Y180" s="3"/>
      <c r="Z180" s="3"/>
    </row>
    <row r="181" spans="1:26" ht="12.75" customHeight="1" x14ac:dyDescent="0.25">
      <c r="A181" s="3"/>
      <c r="B181" s="3"/>
      <c r="C181" s="3"/>
      <c r="D181" s="3"/>
      <c r="E181" s="3"/>
      <c r="F181" s="3"/>
      <c r="G181" s="3"/>
      <c r="H181" s="3"/>
      <c r="I181" s="3"/>
      <c r="J181" s="3"/>
      <c r="K181" s="3"/>
      <c r="L181" s="3"/>
      <c r="M181" s="184"/>
      <c r="N181" s="184"/>
      <c r="O181" s="184"/>
      <c r="P181" s="3"/>
      <c r="Q181" s="3"/>
      <c r="R181" s="3"/>
      <c r="S181" s="3"/>
      <c r="T181" s="3"/>
      <c r="U181" s="3"/>
      <c r="V181" s="3"/>
      <c r="W181" s="3"/>
      <c r="X181" s="3"/>
      <c r="Y181" s="3"/>
      <c r="Z181" s="3"/>
    </row>
    <row r="182" spans="1:26" ht="12.75" customHeight="1" x14ac:dyDescent="0.25">
      <c r="A182" s="3"/>
      <c r="B182" s="3"/>
      <c r="C182" s="3"/>
      <c r="D182" s="3"/>
      <c r="E182" s="3"/>
      <c r="F182" s="3"/>
      <c r="G182" s="3"/>
      <c r="H182" s="3"/>
      <c r="I182" s="3"/>
      <c r="J182" s="3"/>
      <c r="K182" s="3"/>
      <c r="L182" s="3"/>
      <c r="M182" s="184"/>
      <c r="N182" s="184"/>
      <c r="O182" s="184"/>
      <c r="P182" s="3"/>
      <c r="Q182" s="3"/>
      <c r="R182" s="3"/>
      <c r="S182" s="3"/>
      <c r="T182" s="3"/>
      <c r="U182" s="3"/>
      <c r="V182" s="3"/>
      <c r="W182" s="3"/>
      <c r="X182" s="3"/>
      <c r="Y182" s="3"/>
      <c r="Z182" s="3"/>
    </row>
    <row r="183" spans="1:26" ht="12.75" customHeight="1" x14ac:dyDescent="0.25">
      <c r="A183" s="3"/>
      <c r="B183" s="3"/>
      <c r="C183" s="3"/>
      <c r="D183" s="3"/>
      <c r="E183" s="3"/>
      <c r="F183" s="3"/>
      <c r="G183" s="3"/>
      <c r="H183" s="3"/>
      <c r="I183" s="3"/>
      <c r="J183" s="3"/>
      <c r="K183" s="3"/>
      <c r="L183" s="3"/>
      <c r="M183" s="184"/>
      <c r="N183" s="184"/>
      <c r="O183" s="184"/>
      <c r="P183" s="3"/>
      <c r="Q183" s="3"/>
      <c r="R183" s="3"/>
      <c r="S183" s="3"/>
      <c r="T183" s="3"/>
      <c r="U183" s="3"/>
      <c r="V183" s="3"/>
      <c r="W183" s="3"/>
      <c r="X183" s="3"/>
      <c r="Y183" s="3"/>
      <c r="Z183" s="3"/>
    </row>
    <row r="184" spans="1:26" ht="12.75" customHeight="1" x14ac:dyDescent="0.25">
      <c r="A184" s="3"/>
      <c r="B184" s="3"/>
      <c r="C184" s="3"/>
      <c r="D184" s="3"/>
      <c r="E184" s="3"/>
      <c r="F184" s="3"/>
      <c r="G184" s="3"/>
      <c r="H184" s="3"/>
      <c r="I184" s="3"/>
      <c r="J184" s="3"/>
      <c r="K184" s="3"/>
      <c r="L184" s="3"/>
      <c r="M184" s="184"/>
      <c r="N184" s="184"/>
      <c r="O184" s="184"/>
      <c r="P184" s="3"/>
      <c r="Q184" s="3"/>
      <c r="R184" s="3"/>
      <c r="S184" s="3"/>
      <c r="T184" s="3"/>
      <c r="U184" s="3"/>
      <c r="V184" s="3"/>
      <c r="W184" s="3"/>
      <c r="X184" s="3"/>
      <c r="Y184" s="3"/>
      <c r="Z184" s="3"/>
    </row>
    <row r="185" spans="1:26" ht="12.75" customHeight="1" x14ac:dyDescent="0.25">
      <c r="A185" s="3"/>
      <c r="B185" s="3"/>
      <c r="C185" s="3"/>
      <c r="D185" s="3"/>
      <c r="E185" s="3"/>
      <c r="F185" s="3"/>
      <c r="G185" s="3"/>
      <c r="H185" s="3"/>
      <c r="I185" s="3"/>
      <c r="J185" s="3"/>
      <c r="K185" s="3"/>
      <c r="L185" s="3"/>
      <c r="M185" s="184"/>
      <c r="N185" s="184"/>
      <c r="O185" s="184"/>
      <c r="P185" s="3"/>
      <c r="Q185" s="3"/>
      <c r="R185" s="3"/>
      <c r="S185" s="3"/>
      <c r="T185" s="3"/>
      <c r="U185" s="3"/>
      <c r="V185" s="3"/>
      <c r="W185" s="3"/>
      <c r="X185" s="3"/>
      <c r="Y185" s="3"/>
      <c r="Z185" s="3"/>
    </row>
    <row r="186" spans="1:26" ht="12.75" customHeight="1" x14ac:dyDescent="0.25">
      <c r="A186" s="3"/>
      <c r="B186" s="3"/>
      <c r="C186" s="3"/>
      <c r="D186" s="3"/>
      <c r="E186" s="3"/>
      <c r="F186" s="3"/>
      <c r="G186" s="3"/>
      <c r="H186" s="3"/>
      <c r="I186" s="3"/>
      <c r="J186" s="3"/>
      <c r="K186" s="3"/>
      <c r="L186" s="3"/>
      <c r="M186" s="184"/>
      <c r="N186" s="184"/>
      <c r="O186" s="184"/>
      <c r="P186" s="3"/>
      <c r="Q186" s="3"/>
      <c r="R186" s="3"/>
      <c r="S186" s="3"/>
      <c r="T186" s="3"/>
      <c r="U186" s="3"/>
      <c r="V186" s="3"/>
      <c r="W186" s="3"/>
      <c r="X186" s="3"/>
      <c r="Y186" s="3"/>
      <c r="Z186" s="3"/>
    </row>
    <row r="187" spans="1:26" ht="12.75" customHeight="1" x14ac:dyDescent="0.25">
      <c r="A187" s="3"/>
      <c r="B187" s="3"/>
      <c r="C187" s="3"/>
      <c r="D187" s="3"/>
      <c r="E187" s="3"/>
      <c r="F187" s="3"/>
      <c r="G187" s="3"/>
      <c r="H187" s="3"/>
      <c r="I187" s="3"/>
      <c r="J187" s="3"/>
      <c r="K187" s="3"/>
      <c r="L187" s="3"/>
      <c r="M187" s="184"/>
      <c r="N187" s="184"/>
      <c r="O187" s="184"/>
      <c r="P187" s="3"/>
      <c r="Q187" s="3"/>
      <c r="R187" s="3"/>
      <c r="S187" s="3"/>
      <c r="T187" s="3"/>
      <c r="U187" s="3"/>
      <c r="V187" s="3"/>
      <c r="W187" s="3"/>
      <c r="X187" s="3"/>
      <c r="Y187" s="3"/>
      <c r="Z187" s="3"/>
    </row>
    <row r="188" spans="1:26" ht="12.75" customHeight="1" x14ac:dyDescent="0.25">
      <c r="A188" s="3"/>
      <c r="B188" s="3"/>
      <c r="C188" s="3"/>
      <c r="D188" s="3"/>
      <c r="E188" s="3"/>
      <c r="F188" s="3"/>
      <c r="G188" s="3"/>
      <c r="H188" s="3"/>
      <c r="I188" s="3"/>
      <c r="J188" s="3"/>
      <c r="K188" s="3"/>
      <c r="L188" s="3"/>
      <c r="M188" s="184"/>
      <c r="N188" s="184"/>
      <c r="O188" s="184"/>
      <c r="P188" s="3"/>
      <c r="Q188" s="3"/>
      <c r="R188" s="3"/>
      <c r="S188" s="3"/>
      <c r="T188" s="3"/>
      <c r="U188" s="3"/>
      <c r="V188" s="3"/>
      <c r="W188" s="3"/>
      <c r="X188" s="3"/>
      <c r="Y188" s="3"/>
      <c r="Z188" s="3"/>
    </row>
    <row r="189" spans="1:26" ht="12.75" customHeight="1" x14ac:dyDescent="0.25">
      <c r="A189" s="3"/>
      <c r="B189" s="3"/>
      <c r="C189" s="3"/>
      <c r="D189" s="3"/>
      <c r="E189" s="3"/>
      <c r="F189" s="3"/>
      <c r="G189" s="3"/>
      <c r="H189" s="3"/>
      <c r="I189" s="3"/>
      <c r="J189" s="3"/>
      <c r="K189" s="3"/>
      <c r="L189" s="3"/>
      <c r="M189" s="184"/>
      <c r="N189" s="184"/>
      <c r="O189" s="184"/>
      <c r="P189" s="3"/>
      <c r="Q189" s="3"/>
      <c r="R189" s="3"/>
      <c r="S189" s="3"/>
      <c r="T189" s="3"/>
      <c r="U189" s="3"/>
      <c r="V189" s="3"/>
      <c r="W189" s="3"/>
      <c r="X189" s="3"/>
      <c r="Y189" s="3"/>
      <c r="Z189" s="3"/>
    </row>
    <row r="190" spans="1:26" ht="12.75" customHeight="1" x14ac:dyDescent="0.25">
      <c r="A190" s="3"/>
      <c r="B190" s="3"/>
      <c r="C190" s="3"/>
      <c r="D190" s="3"/>
      <c r="E190" s="3"/>
      <c r="F190" s="3"/>
      <c r="G190" s="3"/>
      <c r="H190" s="3"/>
      <c r="I190" s="3"/>
      <c r="J190" s="3"/>
      <c r="K190" s="3"/>
      <c r="L190" s="3"/>
      <c r="M190" s="184"/>
      <c r="N190" s="184"/>
      <c r="O190" s="184"/>
      <c r="P190" s="3"/>
      <c r="Q190" s="3"/>
      <c r="R190" s="3"/>
      <c r="S190" s="3"/>
      <c r="T190" s="3"/>
      <c r="U190" s="3"/>
      <c r="V190" s="3"/>
      <c r="W190" s="3"/>
      <c r="X190" s="3"/>
      <c r="Y190" s="3"/>
      <c r="Z190" s="3"/>
    </row>
    <row r="191" spans="1:26" ht="12.75" customHeight="1" x14ac:dyDescent="0.25">
      <c r="A191" s="3"/>
      <c r="B191" s="3"/>
      <c r="C191" s="3"/>
      <c r="D191" s="3"/>
      <c r="E191" s="3"/>
      <c r="F191" s="3"/>
      <c r="G191" s="3"/>
      <c r="H191" s="3"/>
      <c r="I191" s="3"/>
      <c r="J191" s="3"/>
      <c r="K191" s="3"/>
      <c r="L191" s="3"/>
      <c r="M191" s="184"/>
      <c r="N191" s="184"/>
      <c r="O191" s="184"/>
      <c r="P191" s="3"/>
      <c r="Q191" s="3"/>
      <c r="R191" s="3"/>
      <c r="S191" s="3"/>
      <c r="T191" s="3"/>
      <c r="U191" s="3"/>
      <c r="V191" s="3"/>
      <c r="W191" s="3"/>
      <c r="X191" s="3"/>
      <c r="Y191" s="3"/>
      <c r="Z191" s="3"/>
    </row>
    <row r="192" spans="1:26" ht="12.75" customHeight="1" x14ac:dyDescent="0.25">
      <c r="A192" s="3"/>
      <c r="B192" s="3"/>
      <c r="C192" s="3"/>
      <c r="D192" s="3"/>
      <c r="E192" s="3"/>
      <c r="F192" s="3"/>
      <c r="G192" s="3"/>
      <c r="H192" s="3"/>
      <c r="I192" s="3"/>
      <c r="J192" s="3"/>
      <c r="K192" s="3"/>
      <c r="L192" s="3"/>
      <c r="M192" s="184"/>
      <c r="N192" s="184"/>
      <c r="O192" s="184"/>
      <c r="P192" s="3"/>
      <c r="Q192" s="3"/>
      <c r="R192" s="3"/>
      <c r="S192" s="3"/>
      <c r="T192" s="3"/>
      <c r="U192" s="3"/>
      <c r="V192" s="3"/>
      <c r="W192" s="3"/>
      <c r="X192" s="3"/>
      <c r="Y192" s="3"/>
      <c r="Z192" s="3"/>
    </row>
    <row r="193" spans="1:26" ht="12.75" customHeight="1" x14ac:dyDescent="0.25">
      <c r="A193" s="3"/>
      <c r="B193" s="3"/>
      <c r="C193" s="3"/>
      <c r="D193" s="3"/>
      <c r="E193" s="3"/>
      <c r="F193" s="3"/>
      <c r="G193" s="3"/>
      <c r="H193" s="3"/>
      <c r="I193" s="3"/>
      <c r="J193" s="3"/>
      <c r="K193" s="3"/>
      <c r="L193" s="3"/>
      <c r="M193" s="184"/>
      <c r="N193" s="184"/>
      <c r="O193" s="184"/>
      <c r="P193" s="3"/>
      <c r="Q193" s="3"/>
      <c r="R193" s="3"/>
      <c r="S193" s="3"/>
      <c r="T193" s="3"/>
      <c r="U193" s="3"/>
      <c r="V193" s="3"/>
      <c r="W193" s="3"/>
      <c r="X193" s="3"/>
      <c r="Y193" s="3"/>
      <c r="Z193" s="3"/>
    </row>
    <row r="194" spans="1:26" ht="12.75" customHeight="1" x14ac:dyDescent="0.25">
      <c r="A194" s="3"/>
      <c r="B194" s="3"/>
      <c r="C194" s="3"/>
      <c r="D194" s="3"/>
      <c r="E194" s="3"/>
      <c r="F194" s="3"/>
      <c r="G194" s="3"/>
      <c r="H194" s="3"/>
      <c r="I194" s="3"/>
      <c r="J194" s="3"/>
      <c r="K194" s="3"/>
      <c r="L194" s="3"/>
      <c r="M194" s="184"/>
      <c r="N194" s="184"/>
      <c r="O194" s="184"/>
      <c r="P194" s="3"/>
      <c r="Q194" s="3"/>
      <c r="R194" s="3"/>
      <c r="S194" s="3"/>
      <c r="T194" s="3"/>
      <c r="U194" s="3"/>
      <c r="V194" s="3"/>
      <c r="W194" s="3"/>
      <c r="X194" s="3"/>
      <c r="Y194" s="3"/>
      <c r="Z194" s="3"/>
    </row>
    <row r="195" spans="1:26" ht="12.75" customHeight="1" x14ac:dyDescent="0.25">
      <c r="A195" s="3"/>
      <c r="B195" s="3"/>
      <c r="C195" s="3"/>
      <c r="D195" s="3"/>
      <c r="E195" s="3"/>
      <c r="F195" s="3"/>
      <c r="G195" s="3"/>
      <c r="H195" s="3"/>
      <c r="I195" s="3"/>
      <c r="J195" s="3"/>
      <c r="K195" s="3"/>
      <c r="L195" s="3"/>
      <c r="M195" s="184"/>
      <c r="N195" s="184"/>
      <c r="O195" s="184"/>
      <c r="P195" s="3"/>
      <c r="Q195" s="3"/>
      <c r="R195" s="3"/>
      <c r="S195" s="3"/>
      <c r="T195" s="3"/>
      <c r="U195" s="3"/>
      <c r="V195" s="3"/>
      <c r="W195" s="3"/>
      <c r="X195" s="3"/>
      <c r="Y195" s="3"/>
      <c r="Z195" s="3"/>
    </row>
    <row r="196" spans="1:26" ht="12.75" customHeight="1" x14ac:dyDescent="0.25">
      <c r="A196" s="3"/>
      <c r="B196" s="3"/>
      <c r="C196" s="3"/>
      <c r="D196" s="3"/>
      <c r="E196" s="3"/>
      <c r="F196" s="3"/>
      <c r="G196" s="3"/>
      <c r="H196" s="3"/>
      <c r="I196" s="3"/>
      <c r="J196" s="3"/>
      <c r="K196" s="3"/>
      <c r="L196" s="3"/>
      <c r="M196" s="184"/>
      <c r="N196" s="184"/>
      <c r="O196" s="184"/>
      <c r="P196" s="3"/>
      <c r="Q196" s="3"/>
      <c r="R196" s="3"/>
      <c r="S196" s="3"/>
      <c r="T196" s="3"/>
      <c r="U196" s="3"/>
      <c r="V196" s="3"/>
      <c r="W196" s="3"/>
      <c r="X196" s="3"/>
      <c r="Y196" s="3"/>
      <c r="Z196" s="3"/>
    </row>
    <row r="197" spans="1:26" ht="12.75" customHeight="1" x14ac:dyDescent="0.25">
      <c r="A197" s="3"/>
      <c r="B197" s="3"/>
      <c r="C197" s="3"/>
      <c r="D197" s="3"/>
      <c r="E197" s="3"/>
      <c r="F197" s="3"/>
      <c r="G197" s="3"/>
      <c r="H197" s="3"/>
      <c r="I197" s="3"/>
      <c r="J197" s="3"/>
      <c r="K197" s="3"/>
      <c r="L197" s="3"/>
      <c r="M197" s="184"/>
      <c r="N197" s="184"/>
      <c r="O197" s="184"/>
      <c r="P197" s="3"/>
      <c r="Q197" s="3"/>
      <c r="R197" s="3"/>
      <c r="S197" s="3"/>
      <c r="T197" s="3"/>
      <c r="U197" s="3"/>
      <c r="V197" s="3"/>
      <c r="W197" s="3"/>
      <c r="X197" s="3"/>
      <c r="Y197" s="3"/>
      <c r="Z197" s="3"/>
    </row>
    <row r="198" spans="1:26" ht="12.75" customHeight="1" x14ac:dyDescent="0.25">
      <c r="A198" s="3"/>
      <c r="B198" s="3"/>
      <c r="C198" s="3"/>
      <c r="D198" s="3"/>
      <c r="E198" s="3"/>
      <c r="F198" s="3"/>
      <c r="G198" s="3"/>
      <c r="H198" s="3"/>
      <c r="I198" s="3"/>
      <c r="J198" s="3"/>
      <c r="K198" s="3"/>
      <c r="L198" s="3"/>
      <c r="M198" s="184"/>
      <c r="N198" s="184"/>
      <c r="O198" s="184"/>
      <c r="P198" s="3"/>
      <c r="Q198" s="3"/>
      <c r="R198" s="3"/>
      <c r="S198" s="3"/>
      <c r="T198" s="3"/>
      <c r="U198" s="3"/>
      <c r="V198" s="3"/>
      <c r="W198" s="3"/>
      <c r="X198" s="3"/>
      <c r="Y198" s="3"/>
      <c r="Z198" s="3"/>
    </row>
    <row r="199" spans="1:26" ht="12.75" customHeight="1" x14ac:dyDescent="0.25">
      <c r="A199" s="3"/>
      <c r="B199" s="3"/>
      <c r="C199" s="3"/>
      <c r="D199" s="3"/>
      <c r="E199" s="3"/>
      <c r="F199" s="3"/>
      <c r="G199" s="3"/>
      <c r="H199" s="3"/>
      <c r="I199" s="3"/>
      <c r="J199" s="3"/>
      <c r="K199" s="3"/>
      <c r="L199" s="3"/>
      <c r="M199" s="184"/>
      <c r="N199" s="184"/>
      <c r="O199" s="184"/>
      <c r="P199" s="3"/>
      <c r="Q199" s="3"/>
      <c r="R199" s="3"/>
      <c r="S199" s="3"/>
      <c r="T199" s="3"/>
      <c r="U199" s="3"/>
      <c r="V199" s="3"/>
      <c r="W199" s="3"/>
      <c r="X199" s="3"/>
      <c r="Y199" s="3"/>
      <c r="Z199" s="3"/>
    </row>
    <row r="200" spans="1:26" ht="12.75" customHeight="1" x14ac:dyDescent="0.25">
      <c r="A200" s="3"/>
      <c r="B200" s="3"/>
      <c r="C200" s="3"/>
      <c r="D200" s="3"/>
      <c r="E200" s="3"/>
      <c r="F200" s="3"/>
      <c r="G200" s="3"/>
      <c r="H200" s="3"/>
      <c r="I200" s="3"/>
      <c r="J200" s="3"/>
      <c r="K200" s="3"/>
      <c r="L200" s="3"/>
      <c r="M200" s="184"/>
      <c r="N200" s="184"/>
      <c r="O200" s="184"/>
      <c r="P200" s="3"/>
      <c r="Q200" s="3"/>
      <c r="R200" s="3"/>
      <c r="S200" s="3"/>
      <c r="T200" s="3"/>
      <c r="U200" s="3"/>
      <c r="V200" s="3"/>
      <c r="W200" s="3"/>
      <c r="X200" s="3"/>
      <c r="Y200" s="3"/>
      <c r="Z200" s="3"/>
    </row>
    <row r="201" spans="1:26" ht="12.75" customHeight="1" x14ac:dyDescent="0.25">
      <c r="A201" s="3"/>
      <c r="B201" s="3"/>
      <c r="C201" s="3"/>
      <c r="D201" s="3"/>
      <c r="E201" s="3"/>
      <c r="F201" s="3"/>
      <c r="G201" s="3"/>
      <c r="H201" s="3"/>
      <c r="I201" s="3"/>
      <c r="J201" s="3"/>
      <c r="K201" s="3"/>
      <c r="L201" s="3"/>
      <c r="M201" s="184"/>
      <c r="N201" s="184"/>
      <c r="O201" s="184"/>
      <c r="P201" s="3"/>
      <c r="Q201" s="3"/>
      <c r="R201" s="3"/>
      <c r="S201" s="3"/>
      <c r="T201" s="3"/>
      <c r="U201" s="3"/>
      <c r="V201" s="3"/>
      <c r="W201" s="3"/>
      <c r="X201" s="3"/>
      <c r="Y201" s="3"/>
      <c r="Z201" s="3"/>
    </row>
    <row r="202" spans="1:26" ht="12.75" customHeight="1" x14ac:dyDescent="0.25">
      <c r="A202" s="3"/>
      <c r="B202" s="3"/>
      <c r="C202" s="3"/>
      <c r="D202" s="3"/>
      <c r="E202" s="3"/>
      <c r="F202" s="3"/>
      <c r="G202" s="3"/>
      <c r="H202" s="3"/>
      <c r="I202" s="3"/>
      <c r="J202" s="3"/>
      <c r="K202" s="3"/>
      <c r="L202" s="3"/>
      <c r="M202" s="184"/>
      <c r="N202" s="184"/>
      <c r="O202" s="184"/>
      <c r="P202" s="3"/>
      <c r="Q202" s="3"/>
      <c r="R202" s="3"/>
      <c r="S202" s="3"/>
      <c r="T202" s="3"/>
      <c r="U202" s="3"/>
      <c r="V202" s="3"/>
      <c r="W202" s="3"/>
      <c r="X202" s="3"/>
      <c r="Y202" s="3"/>
      <c r="Z202" s="3"/>
    </row>
    <row r="203" spans="1:26" ht="12.75" customHeight="1" x14ac:dyDescent="0.25">
      <c r="A203" s="3"/>
      <c r="B203" s="3"/>
      <c r="C203" s="3"/>
      <c r="D203" s="3"/>
      <c r="E203" s="3"/>
      <c r="F203" s="3"/>
      <c r="G203" s="3"/>
      <c r="H203" s="3"/>
      <c r="I203" s="3"/>
      <c r="J203" s="3"/>
      <c r="K203" s="3"/>
      <c r="L203" s="3"/>
      <c r="M203" s="184"/>
      <c r="N203" s="184"/>
      <c r="O203" s="184"/>
      <c r="P203" s="3"/>
      <c r="Q203" s="3"/>
      <c r="R203" s="3"/>
      <c r="S203" s="3"/>
      <c r="T203" s="3"/>
      <c r="U203" s="3"/>
      <c r="V203" s="3"/>
      <c r="W203" s="3"/>
      <c r="X203" s="3"/>
      <c r="Y203" s="3"/>
      <c r="Z203" s="3"/>
    </row>
    <row r="204" spans="1:26" ht="12.75" customHeight="1" x14ac:dyDescent="0.25">
      <c r="A204" s="3"/>
      <c r="B204" s="3"/>
      <c r="C204" s="3"/>
      <c r="D204" s="3"/>
      <c r="E204" s="3"/>
      <c r="F204" s="3"/>
      <c r="G204" s="3"/>
      <c r="H204" s="3"/>
      <c r="I204" s="3"/>
      <c r="J204" s="3"/>
      <c r="K204" s="3"/>
      <c r="L204" s="3"/>
      <c r="M204" s="184"/>
      <c r="N204" s="184"/>
      <c r="O204" s="184"/>
      <c r="P204" s="3"/>
      <c r="Q204" s="3"/>
      <c r="R204" s="3"/>
      <c r="S204" s="3"/>
      <c r="T204" s="3"/>
      <c r="U204" s="3"/>
      <c r="V204" s="3"/>
      <c r="W204" s="3"/>
      <c r="X204" s="3"/>
      <c r="Y204" s="3"/>
      <c r="Z204" s="3"/>
    </row>
    <row r="205" spans="1:26" ht="12.75" customHeight="1" x14ac:dyDescent="0.25">
      <c r="A205" s="3"/>
      <c r="B205" s="3"/>
      <c r="C205" s="3"/>
      <c r="D205" s="3"/>
      <c r="E205" s="3"/>
      <c r="F205" s="3"/>
      <c r="G205" s="3"/>
      <c r="H205" s="3"/>
      <c r="I205" s="3"/>
      <c r="J205" s="3"/>
      <c r="K205" s="3"/>
      <c r="L205" s="3"/>
      <c r="M205" s="184"/>
      <c r="N205" s="184"/>
      <c r="O205" s="184"/>
      <c r="P205" s="3"/>
      <c r="Q205" s="3"/>
      <c r="R205" s="3"/>
      <c r="S205" s="3"/>
      <c r="T205" s="3"/>
      <c r="U205" s="3"/>
      <c r="V205" s="3"/>
      <c r="W205" s="3"/>
      <c r="X205" s="3"/>
      <c r="Y205" s="3"/>
      <c r="Z205" s="3"/>
    </row>
    <row r="206" spans="1:26" ht="12.75" customHeight="1" x14ac:dyDescent="0.25">
      <c r="A206" s="3"/>
      <c r="B206" s="3"/>
      <c r="C206" s="3"/>
      <c r="D206" s="3"/>
      <c r="E206" s="3"/>
      <c r="F206" s="3"/>
      <c r="G206" s="3"/>
      <c r="H206" s="3"/>
      <c r="I206" s="3"/>
      <c r="J206" s="3"/>
      <c r="K206" s="3"/>
      <c r="L206" s="3"/>
      <c r="M206" s="184"/>
      <c r="N206" s="184"/>
      <c r="O206" s="184"/>
      <c r="P206" s="3"/>
      <c r="Q206" s="3"/>
      <c r="R206" s="3"/>
      <c r="S206" s="3"/>
      <c r="T206" s="3"/>
      <c r="U206" s="3"/>
      <c r="V206" s="3"/>
      <c r="W206" s="3"/>
      <c r="X206" s="3"/>
      <c r="Y206" s="3"/>
      <c r="Z206" s="3"/>
    </row>
    <row r="207" spans="1:26" ht="12.75" customHeight="1" x14ac:dyDescent="0.25">
      <c r="A207" s="3"/>
      <c r="B207" s="3"/>
      <c r="C207" s="3"/>
      <c r="D207" s="3"/>
      <c r="E207" s="3"/>
      <c r="F207" s="3"/>
      <c r="G207" s="3"/>
      <c r="H207" s="3"/>
      <c r="I207" s="3"/>
      <c r="J207" s="3"/>
      <c r="K207" s="3"/>
      <c r="L207" s="3"/>
      <c r="M207" s="184"/>
      <c r="N207" s="184"/>
      <c r="O207" s="184"/>
      <c r="P207" s="3"/>
      <c r="Q207" s="3"/>
      <c r="R207" s="3"/>
      <c r="S207" s="3"/>
      <c r="T207" s="3"/>
      <c r="U207" s="3"/>
      <c r="V207" s="3"/>
      <c r="W207" s="3"/>
      <c r="X207" s="3"/>
      <c r="Y207" s="3"/>
      <c r="Z207" s="3"/>
    </row>
    <row r="208" spans="1:26" ht="12.75" customHeight="1" x14ac:dyDescent="0.25">
      <c r="A208" s="3"/>
      <c r="B208" s="3"/>
      <c r="C208" s="3"/>
      <c r="D208" s="3"/>
      <c r="E208" s="3"/>
      <c r="F208" s="3"/>
      <c r="G208" s="3"/>
      <c r="H208" s="3"/>
      <c r="I208" s="3"/>
      <c r="J208" s="3"/>
      <c r="K208" s="3"/>
      <c r="L208" s="3"/>
      <c r="M208" s="184"/>
      <c r="N208" s="184"/>
      <c r="O208" s="184"/>
      <c r="P208" s="3"/>
      <c r="Q208" s="3"/>
      <c r="R208" s="3"/>
      <c r="S208" s="3"/>
      <c r="T208" s="3"/>
      <c r="U208" s="3"/>
      <c r="V208" s="3"/>
      <c r="W208" s="3"/>
      <c r="X208" s="3"/>
      <c r="Y208" s="3"/>
      <c r="Z208" s="3"/>
    </row>
    <row r="209" spans="1:26" ht="12.75" customHeight="1" x14ac:dyDescent="0.25">
      <c r="A209" s="3"/>
      <c r="B209" s="3"/>
      <c r="C209" s="3"/>
      <c r="D209" s="3"/>
      <c r="E209" s="3"/>
      <c r="F209" s="3"/>
      <c r="G209" s="3"/>
      <c r="H209" s="3"/>
      <c r="I209" s="3"/>
      <c r="J209" s="3"/>
      <c r="K209" s="3"/>
      <c r="L209" s="3"/>
      <c r="M209" s="184"/>
      <c r="N209" s="184"/>
      <c r="O209" s="184"/>
      <c r="P209" s="3"/>
      <c r="Q209" s="3"/>
      <c r="R209" s="3"/>
      <c r="S209" s="3"/>
      <c r="T209" s="3"/>
      <c r="U209" s="3"/>
      <c r="V209" s="3"/>
      <c r="W209" s="3"/>
      <c r="X209" s="3"/>
      <c r="Y209" s="3"/>
      <c r="Z209" s="3"/>
    </row>
    <row r="210" spans="1:26" ht="12.75" customHeight="1" x14ac:dyDescent="0.25">
      <c r="A210" s="3"/>
      <c r="B210" s="3"/>
      <c r="C210" s="3"/>
      <c r="D210" s="3"/>
      <c r="E210" s="3"/>
      <c r="F210" s="3"/>
      <c r="G210" s="3"/>
      <c r="H210" s="3"/>
      <c r="I210" s="3"/>
      <c r="J210" s="3"/>
      <c r="K210" s="3"/>
      <c r="L210" s="3"/>
      <c r="M210" s="184"/>
      <c r="N210" s="184"/>
      <c r="O210" s="184"/>
      <c r="P210" s="3"/>
      <c r="Q210" s="3"/>
      <c r="R210" s="3"/>
      <c r="S210" s="3"/>
      <c r="T210" s="3"/>
      <c r="U210" s="3"/>
      <c r="V210" s="3"/>
      <c r="W210" s="3"/>
      <c r="X210" s="3"/>
      <c r="Y210" s="3"/>
      <c r="Z210" s="3"/>
    </row>
    <row r="211" spans="1:26" ht="12.75" customHeight="1" x14ac:dyDescent="0.25">
      <c r="A211" s="3"/>
      <c r="B211" s="3"/>
      <c r="C211" s="3"/>
      <c r="D211" s="3"/>
      <c r="E211" s="3"/>
      <c r="F211" s="3"/>
      <c r="G211" s="3"/>
      <c r="H211" s="3"/>
      <c r="I211" s="3"/>
      <c r="J211" s="3"/>
      <c r="K211" s="3"/>
      <c r="L211" s="3"/>
      <c r="M211" s="184"/>
      <c r="N211" s="184"/>
      <c r="O211" s="184"/>
      <c r="P211" s="3"/>
      <c r="Q211" s="3"/>
      <c r="R211" s="3"/>
      <c r="S211" s="3"/>
      <c r="T211" s="3"/>
      <c r="U211" s="3"/>
      <c r="V211" s="3"/>
      <c r="W211" s="3"/>
      <c r="X211" s="3"/>
      <c r="Y211" s="3"/>
      <c r="Z211" s="3"/>
    </row>
    <row r="212" spans="1:26" ht="12.75" customHeight="1" x14ac:dyDescent="0.25">
      <c r="A212" s="3"/>
      <c r="B212" s="3"/>
      <c r="C212" s="3"/>
      <c r="D212" s="3"/>
      <c r="E212" s="3"/>
      <c r="F212" s="3"/>
      <c r="G212" s="3"/>
      <c r="H212" s="3"/>
      <c r="I212" s="3"/>
      <c r="J212" s="3"/>
      <c r="K212" s="3"/>
      <c r="L212" s="3"/>
      <c r="M212" s="184"/>
      <c r="N212" s="184"/>
      <c r="O212" s="184"/>
      <c r="P212" s="3"/>
      <c r="Q212" s="3"/>
      <c r="R212" s="3"/>
      <c r="S212" s="3"/>
      <c r="T212" s="3"/>
      <c r="U212" s="3"/>
      <c r="V212" s="3"/>
      <c r="W212" s="3"/>
      <c r="X212" s="3"/>
      <c r="Y212" s="3"/>
      <c r="Z212" s="3"/>
    </row>
    <row r="213" spans="1:26" ht="12.75" customHeight="1" x14ac:dyDescent="0.25">
      <c r="A213" s="3"/>
      <c r="B213" s="3"/>
      <c r="C213" s="3"/>
      <c r="D213" s="3"/>
      <c r="E213" s="3"/>
      <c r="F213" s="3"/>
      <c r="G213" s="3"/>
      <c r="H213" s="3"/>
      <c r="I213" s="3"/>
      <c r="J213" s="3"/>
      <c r="K213" s="3"/>
      <c r="L213" s="3"/>
      <c r="M213" s="184"/>
      <c r="N213" s="184"/>
      <c r="O213" s="184"/>
      <c r="P213" s="3"/>
      <c r="Q213" s="3"/>
      <c r="R213" s="3"/>
      <c r="S213" s="3"/>
      <c r="T213" s="3"/>
      <c r="U213" s="3"/>
      <c r="V213" s="3"/>
      <c r="W213" s="3"/>
      <c r="X213" s="3"/>
      <c r="Y213" s="3"/>
      <c r="Z213" s="3"/>
    </row>
    <row r="214" spans="1:26" ht="12.75" customHeight="1" x14ac:dyDescent="0.25">
      <c r="A214" s="3"/>
      <c r="B214" s="3"/>
      <c r="C214" s="3"/>
      <c r="D214" s="3"/>
      <c r="E214" s="3"/>
      <c r="F214" s="3"/>
      <c r="G214" s="3"/>
      <c r="H214" s="3"/>
      <c r="I214" s="3"/>
      <c r="J214" s="3"/>
      <c r="K214" s="3"/>
      <c r="L214" s="3"/>
      <c r="M214" s="184"/>
      <c r="N214" s="184"/>
      <c r="O214" s="184"/>
      <c r="P214" s="3"/>
      <c r="Q214" s="3"/>
      <c r="R214" s="3"/>
      <c r="S214" s="3"/>
      <c r="T214" s="3"/>
      <c r="U214" s="3"/>
      <c r="V214" s="3"/>
      <c r="W214" s="3"/>
      <c r="X214" s="3"/>
      <c r="Y214" s="3"/>
      <c r="Z214" s="3"/>
    </row>
    <row r="215" spans="1:26" ht="12.75" customHeight="1" x14ac:dyDescent="0.25">
      <c r="A215" s="3"/>
      <c r="B215" s="3"/>
      <c r="C215" s="3"/>
      <c r="D215" s="3"/>
      <c r="E215" s="3"/>
      <c r="F215" s="3"/>
      <c r="G215" s="3"/>
      <c r="H215" s="3"/>
      <c r="I215" s="3"/>
      <c r="J215" s="3"/>
      <c r="K215" s="3"/>
      <c r="L215" s="3"/>
      <c r="M215" s="184"/>
      <c r="N215" s="184"/>
      <c r="O215" s="184"/>
      <c r="P215" s="3"/>
      <c r="Q215" s="3"/>
      <c r="R215" s="3"/>
      <c r="S215" s="3"/>
      <c r="T215" s="3"/>
      <c r="U215" s="3"/>
      <c r="V215" s="3"/>
      <c r="W215" s="3"/>
      <c r="X215" s="3"/>
      <c r="Y215" s="3"/>
      <c r="Z215" s="3"/>
    </row>
    <row r="216" spans="1:26" ht="12.75" customHeight="1" x14ac:dyDescent="0.25">
      <c r="A216" s="3"/>
      <c r="B216" s="3"/>
      <c r="C216" s="3"/>
      <c r="D216" s="3"/>
      <c r="E216" s="3"/>
      <c r="F216" s="3"/>
      <c r="G216" s="3"/>
      <c r="H216" s="3"/>
      <c r="I216" s="3"/>
      <c r="J216" s="3"/>
      <c r="K216" s="3"/>
      <c r="L216" s="3"/>
      <c r="M216" s="184"/>
      <c r="N216" s="184"/>
      <c r="O216" s="184"/>
      <c r="P216" s="3"/>
      <c r="Q216" s="3"/>
      <c r="R216" s="3"/>
      <c r="S216" s="3"/>
      <c r="T216" s="3"/>
      <c r="U216" s="3"/>
      <c r="V216" s="3"/>
      <c r="W216" s="3"/>
      <c r="X216" s="3"/>
      <c r="Y216" s="3"/>
      <c r="Z216" s="3"/>
    </row>
    <row r="217" spans="1:26" ht="12.75" customHeight="1" x14ac:dyDescent="0.25">
      <c r="A217" s="3"/>
      <c r="B217" s="3"/>
      <c r="C217" s="3"/>
      <c r="D217" s="3"/>
      <c r="E217" s="3"/>
      <c r="F217" s="3"/>
      <c r="G217" s="3"/>
      <c r="H217" s="3"/>
      <c r="I217" s="3"/>
      <c r="J217" s="3"/>
      <c r="K217" s="3"/>
      <c r="L217" s="3"/>
      <c r="M217" s="184"/>
      <c r="N217" s="184"/>
      <c r="O217" s="184"/>
      <c r="P217" s="3"/>
      <c r="Q217" s="3"/>
      <c r="R217" s="3"/>
      <c r="S217" s="3"/>
      <c r="T217" s="3"/>
      <c r="U217" s="3"/>
      <c r="V217" s="3"/>
      <c r="W217" s="3"/>
      <c r="X217" s="3"/>
      <c r="Y217" s="3"/>
      <c r="Z217" s="3"/>
    </row>
    <row r="218" spans="1:26" ht="12.75" customHeight="1" x14ac:dyDescent="0.25">
      <c r="A218" s="3"/>
      <c r="B218" s="3"/>
      <c r="C218" s="3"/>
      <c r="D218" s="3"/>
      <c r="E218" s="3"/>
      <c r="F218" s="3"/>
      <c r="G218" s="3"/>
      <c r="H218" s="3"/>
      <c r="I218" s="3"/>
      <c r="J218" s="3"/>
      <c r="K218" s="3"/>
      <c r="L218" s="3"/>
      <c r="M218" s="184"/>
      <c r="N218" s="184"/>
      <c r="O218" s="184"/>
      <c r="P218" s="3"/>
      <c r="Q218" s="3"/>
      <c r="R218" s="3"/>
      <c r="S218" s="3"/>
      <c r="T218" s="3"/>
      <c r="U218" s="3"/>
      <c r="V218" s="3"/>
      <c r="W218" s="3"/>
      <c r="X218" s="3"/>
      <c r="Y218" s="3"/>
      <c r="Z218" s="3"/>
    </row>
    <row r="219" spans="1:26" ht="12.75" customHeight="1" x14ac:dyDescent="0.25">
      <c r="A219" s="3"/>
      <c r="B219" s="3"/>
      <c r="C219" s="3"/>
      <c r="D219" s="3"/>
      <c r="E219" s="3"/>
      <c r="F219" s="3"/>
      <c r="G219" s="3"/>
      <c r="H219" s="3"/>
      <c r="I219" s="3"/>
      <c r="J219" s="3"/>
      <c r="K219" s="3"/>
      <c r="L219" s="3"/>
      <c r="M219" s="184"/>
      <c r="N219" s="184"/>
      <c r="O219" s="184"/>
      <c r="P219" s="3"/>
      <c r="Q219" s="3"/>
      <c r="R219" s="3"/>
      <c r="S219" s="3"/>
      <c r="T219" s="3"/>
      <c r="U219" s="3"/>
      <c r="V219" s="3"/>
      <c r="W219" s="3"/>
      <c r="X219" s="3"/>
      <c r="Y219" s="3"/>
      <c r="Z219" s="3"/>
    </row>
    <row r="220" spans="1:26" ht="12.75" customHeight="1" x14ac:dyDescent="0.25">
      <c r="A220" s="3"/>
      <c r="B220" s="3"/>
      <c r="C220" s="3"/>
      <c r="D220" s="3"/>
      <c r="E220" s="3"/>
      <c r="F220" s="3"/>
      <c r="G220" s="3"/>
      <c r="H220" s="3"/>
      <c r="I220" s="3"/>
      <c r="J220" s="3"/>
      <c r="K220" s="3"/>
      <c r="L220" s="3"/>
      <c r="M220" s="184"/>
      <c r="N220" s="184"/>
      <c r="O220" s="184"/>
      <c r="P220" s="3"/>
      <c r="Q220" s="3"/>
      <c r="R220" s="3"/>
      <c r="S220" s="3"/>
      <c r="T220" s="3"/>
      <c r="U220" s="3"/>
      <c r="V220" s="3"/>
      <c r="W220" s="3"/>
      <c r="X220" s="3"/>
      <c r="Y220" s="3"/>
      <c r="Z220" s="3"/>
    </row>
    <row r="221" spans="1:26" ht="12.75" customHeight="1" x14ac:dyDescent="0.25">
      <c r="A221" s="3"/>
      <c r="B221" s="3"/>
      <c r="C221" s="3"/>
      <c r="D221" s="3"/>
      <c r="E221" s="3"/>
      <c r="F221" s="3"/>
      <c r="G221" s="3"/>
      <c r="H221" s="3"/>
      <c r="I221" s="3"/>
      <c r="J221" s="3"/>
      <c r="K221" s="3"/>
      <c r="L221" s="3"/>
      <c r="M221" s="184"/>
      <c r="N221" s="184"/>
      <c r="O221" s="184"/>
      <c r="P221" s="3"/>
      <c r="Q221" s="3"/>
      <c r="R221" s="3"/>
      <c r="S221" s="3"/>
      <c r="T221" s="3"/>
      <c r="U221" s="3"/>
      <c r="V221" s="3"/>
      <c r="W221" s="3"/>
      <c r="X221" s="3"/>
      <c r="Y221" s="3"/>
      <c r="Z221" s="3"/>
    </row>
    <row r="222" spans="1:26" ht="12.75" customHeight="1" x14ac:dyDescent="0.25">
      <c r="A222" s="3"/>
      <c r="B222" s="3"/>
      <c r="C222" s="3"/>
      <c r="D222" s="3"/>
      <c r="E222" s="3"/>
      <c r="F222" s="3"/>
      <c r="G222" s="3"/>
      <c r="H222" s="3"/>
      <c r="I222" s="3"/>
      <c r="J222" s="3"/>
      <c r="K222" s="3"/>
      <c r="L222" s="3"/>
      <c r="M222" s="184"/>
      <c r="N222" s="184"/>
      <c r="O222" s="184"/>
      <c r="P222" s="3"/>
      <c r="Q222" s="3"/>
      <c r="R222" s="3"/>
      <c r="S222" s="3"/>
      <c r="T222" s="3"/>
      <c r="U222" s="3"/>
      <c r="V222" s="3"/>
      <c r="W222" s="3"/>
      <c r="X222" s="3"/>
      <c r="Y222" s="3"/>
      <c r="Z222" s="3"/>
    </row>
    <row r="223" spans="1:26" ht="12.75" customHeight="1" x14ac:dyDescent="0.25">
      <c r="A223" s="3"/>
      <c r="B223" s="3"/>
      <c r="C223" s="3"/>
      <c r="D223" s="3"/>
      <c r="E223" s="3"/>
      <c r="F223" s="3"/>
      <c r="G223" s="3"/>
      <c r="H223" s="3"/>
      <c r="I223" s="3"/>
      <c r="J223" s="3"/>
      <c r="K223" s="3"/>
      <c r="L223" s="3"/>
      <c r="M223" s="184"/>
      <c r="N223" s="184"/>
      <c r="O223" s="184"/>
      <c r="P223" s="3"/>
      <c r="Q223" s="3"/>
      <c r="R223" s="3"/>
      <c r="S223" s="3"/>
      <c r="T223" s="3"/>
      <c r="U223" s="3"/>
      <c r="V223" s="3"/>
      <c r="W223" s="3"/>
      <c r="X223" s="3"/>
      <c r="Y223" s="3"/>
      <c r="Z223" s="3"/>
    </row>
    <row r="224" spans="1:26" ht="12.75" customHeight="1" x14ac:dyDescent="0.25">
      <c r="A224" s="3"/>
      <c r="B224" s="3"/>
      <c r="C224" s="3"/>
      <c r="D224" s="3"/>
      <c r="E224" s="3"/>
      <c r="F224" s="3"/>
      <c r="G224" s="3"/>
      <c r="H224" s="3"/>
      <c r="I224" s="3"/>
      <c r="J224" s="3"/>
      <c r="K224" s="3"/>
      <c r="L224" s="3"/>
      <c r="M224" s="184"/>
      <c r="N224" s="184"/>
      <c r="O224" s="184"/>
      <c r="P224" s="3"/>
      <c r="Q224" s="3"/>
      <c r="R224" s="3"/>
      <c r="S224" s="3"/>
      <c r="T224" s="3"/>
      <c r="U224" s="3"/>
      <c r="V224" s="3"/>
      <c r="W224" s="3"/>
      <c r="X224" s="3"/>
      <c r="Y224" s="3"/>
      <c r="Z224" s="3"/>
    </row>
    <row r="225" spans="1:26" ht="12.75" customHeight="1" x14ac:dyDescent="0.25">
      <c r="A225" s="3"/>
      <c r="B225" s="3"/>
      <c r="C225" s="3"/>
      <c r="D225" s="3"/>
      <c r="E225" s="3"/>
      <c r="F225" s="3"/>
      <c r="G225" s="3"/>
      <c r="H225" s="3"/>
      <c r="I225" s="3"/>
      <c r="J225" s="3"/>
      <c r="K225" s="3"/>
      <c r="L225" s="3"/>
      <c r="M225" s="184"/>
      <c r="N225" s="184"/>
      <c r="O225" s="184"/>
      <c r="P225" s="3"/>
      <c r="Q225" s="3"/>
      <c r="R225" s="3"/>
      <c r="S225" s="3"/>
      <c r="T225" s="3"/>
      <c r="U225" s="3"/>
      <c r="V225" s="3"/>
      <c r="W225" s="3"/>
      <c r="X225" s="3"/>
      <c r="Y225" s="3"/>
      <c r="Z225" s="3"/>
    </row>
    <row r="226" spans="1:26" ht="12.75" customHeight="1" x14ac:dyDescent="0.25">
      <c r="A226" s="3"/>
      <c r="B226" s="3"/>
      <c r="C226" s="3"/>
      <c r="D226" s="3"/>
      <c r="E226" s="3"/>
      <c r="F226" s="3"/>
      <c r="G226" s="3"/>
      <c r="H226" s="3"/>
      <c r="I226" s="3"/>
      <c r="J226" s="3"/>
      <c r="K226" s="3"/>
      <c r="L226" s="3"/>
      <c r="M226" s="184"/>
      <c r="N226" s="184"/>
      <c r="O226" s="184"/>
      <c r="P226" s="3"/>
      <c r="Q226" s="3"/>
      <c r="R226" s="3"/>
      <c r="S226" s="3"/>
      <c r="T226" s="3"/>
      <c r="U226" s="3"/>
      <c r="V226" s="3"/>
      <c r="W226" s="3"/>
      <c r="X226" s="3"/>
      <c r="Y226" s="3"/>
      <c r="Z226" s="3"/>
    </row>
    <row r="227" spans="1:26" ht="12.75" customHeight="1" x14ac:dyDescent="0.25">
      <c r="A227" s="3"/>
      <c r="B227" s="3"/>
      <c r="C227" s="3"/>
      <c r="D227" s="3"/>
      <c r="E227" s="3"/>
      <c r="F227" s="3"/>
      <c r="G227" s="3"/>
      <c r="H227" s="3"/>
      <c r="I227" s="3"/>
      <c r="J227" s="3"/>
      <c r="K227" s="3"/>
      <c r="L227" s="3"/>
      <c r="M227" s="184"/>
      <c r="N227" s="184"/>
      <c r="O227" s="184"/>
      <c r="P227" s="3"/>
      <c r="Q227" s="3"/>
      <c r="R227" s="3"/>
      <c r="S227" s="3"/>
      <c r="T227" s="3"/>
      <c r="U227" s="3"/>
      <c r="V227" s="3"/>
      <c r="W227" s="3"/>
      <c r="X227" s="3"/>
      <c r="Y227" s="3"/>
      <c r="Z227" s="3"/>
    </row>
    <row r="228" spans="1:26" ht="12.75" customHeight="1" x14ac:dyDescent="0.25">
      <c r="A228" s="3"/>
      <c r="B228" s="3"/>
      <c r="C228" s="3"/>
      <c r="D228" s="3"/>
      <c r="E228" s="3"/>
      <c r="F228" s="3"/>
      <c r="G228" s="3"/>
      <c r="H228" s="3"/>
      <c r="I228" s="3"/>
      <c r="J228" s="3"/>
      <c r="K228" s="3"/>
      <c r="L228" s="3"/>
      <c r="M228" s="184"/>
      <c r="N228" s="184"/>
      <c r="O228" s="184"/>
      <c r="P228" s="3"/>
      <c r="Q228" s="3"/>
      <c r="R228" s="3"/>
      <c r="S228" s="3"/>
      <c r="T228" s="3"/>
      <c r="U228" s="3"/>
      <c r="V228" s="3"/>
      <c r="W228" s="3"/>
      <c r="X228" s="3"/>
      <c r="Y228" s="3"/>
      <c r="Z228" s="3"/>
    </row>
    <row r="229" spans="1:26" ht="12.75" customHeight="1" x14ac:dyDescent="0.25">
      <c r="A229" s="3"/>
      <c r="B229" s="3"/>
      <c r="C229" s="3"/>
      <c r="D229" s="3"/>
      <c r="E229" s="3"/>
      <c r="F229" s="3"/>
      <c r="G229" s="3"/>
      <c r="H229" s="3"/>
      <c r="I229" s="3"/>
      <c r="J229" s="3"/>
      <c r="K229" s="3"/>
      <c r="L229" s="3"/>
      <c r="M229" s="184"/>
      <c r="N229" s="184"/>
      <c r="O229" s="184"/>
      <c r="P229" s="3"/>
      <c r="Q229" s="3"/>
      <c r="R229" s="3"/>
      <c r="S229" s="3"/>
      <c r="T229" s="3"/>
      <c r="U229" s="3"/>
      <c r="V229" s="3"/>
      <c r="W229" s="3"/>
      <c r="X229" s="3"/>
      <c r="Y229" s="3"/>
      <c r="Z229" s="3"/>
    </row>
    <row r="230" spans="1:26" ht="12.75" customHeight="1" x14ac:dyDescent="0.25">
      <c r="A230" s="3"/>
      <c r="B230" s="3"/>
      <c r="C230" s="3"/>
      <c r="D230" s="3"/>
      <c r="E230" s="3"/>
      <c r="F230" s="3"/>
      <c r="G230" s="3"/>
      <c r="H230" s="3"/>
      <c r="I230" s="3"/>
      <c r="J230" s="3"/>
      <c r="K230" s="3"/>
      <c r="L230" s="3"/>
      <c r="M230" s="184"/>
      <c r="N230" s="184"/>
      <c r="O230" s="184"/>
      <c r="P230" s="3"/>
      <c r="Q230" s="3"/>
      <c r="R230" s="3"/>
      <c r="S230" s="3"/>
      <c r="T230" s="3"/>
      <c r="U230" s="3"/>
      <c r="V230" s="3"/>
      <c r="W230" s="3"/>
      <c r="X230" s="3"/>
      <c r="Y230" s="3"/>
      <c r="Z230" s="3"/>
    </row>
    <row r="231" spans="1:26" ht="12.75" customHeight="1" x14ac:dyDescent="0.25">
      <c r="A231" s="3"/>
      <c r="B231" s="3"/>
      <c r="C231" s="3"/>
      <c r="D231" s="3"/>
      <c r="E231" s="3"/>
      <c r="F231" s="3"/>
      <c r="G231" s="3"/>
      <c r="H231" s="3"/>
      <c r="I231" s="3"/>
      <c r="J231" s="3"/>
      <c r="K231" s="3"/>
      <c r="L231" s="3"/>
      <c r="M231" s="184"/>
      <c r="N231" s="184"/>
      <c r="O231" s="184"/>
      <c r="P231" s="3"/>
      <c r="Q231" s="3"/>
      <c r="R231" s="3"/>
      <c r="S231" s="3"/>
      <c r="T231" s="3"/>
      <c r="U231" s="3"/>
      <c r="V231" s="3"/>
      <c r="W231" s="3"/>
      <c r="X231" s="3"/>
      <c r="Y231" s="3"/>
      <c r="Z231" s="3"/>
    </row>
    <row r="232" spans="1:26" ht="12.75" customHeight="1" x14ac:dyDescent="0.25">
      <c r="A232" s="3"/>
      <c r="B232" s="3"/>
      <c r="C232" s="3"/>
      <c r="D232" s="3"/>
      <c r="E232" s="3"/>
      <c r="F232" s="3"/>
      <c r="G232" s="3"/>
      <c r="H232" s="3"/>
      <c r="I232" s="3"/>
      <c r="J232" s="3"/>
      <c r="K232" s="3"/>
      <c r="L232" s="3"/>
      <c r="M232" s="184"/>
      <c r="N232" s="184"/>
      <c r="O232" s="184"/>
      <c r="P232" s="3"/>
      <c r="Q232" s="3"/>
      <c r="R232" s="3"/>
      <c r="S232" s="3"/>
      <c r="T232" s="3"/>
      <c r="U232" s="3"/>
      <c r="V232" s="3"/>
      <c r="W232" s="3"/>
      <c r="X232" s="3"/>
      <c r="Y232" s="3"/>
      <c r="Z232" s="3"/>
    </row>
    <row r="233" spans="1:26" ht="12.75" customHeight="1" x14ac:dyDescent="0.25">
      <c r="A233" s="3"/>
      <c r="B233" s="3"/>
      <c r="C233" s="3"/>
      <c r="D233" s="3"/>
      <c r="E233" s="3"/>
      <c r="F233" s="3"/>
      <c r="G233" s="3"/>
      <c r="H233" s="3"/>
      <c r="I233" s="3"/>
      <c r="J233" s="3"/>
      <c r="K233" s="3"/>
      <c r="L233" s="3"/>
      <c r="M233" s="184"/>
      <c r="N233" s="184"/>
      <c r="O233" s="184"/>
      <c r="P233" s="3"/>
      <c r="Q233" s="3"/>
      <c r="R233" s="3"/>
      <c r="S233" s="3"/>
      <c r="T233" s="3"/>
      <c r="U233" s="3"/>
      <c r="V233" s="3"/>
      <c r="W233" s="3"/>
      <c r="X233" s="3"/>
      <c r="Y233" s="3"/>
      <c r="Z233" s="3"/>
    </row>
    <row r="234" spans="1:26" ht="12.75" customHeight="1" x14ac:dyDescent="0.25">
      <c r="A234" s="3"/>
      <c r="B234" s="3"/>
      <c r="C234" s="3"/>
      <c r="D234" s="3"/>
      <c r="E234" s="3"/>
      <c r="F234" s="3"/>
      <c r="G234" s="3"/>
      <c r="H234" s="3"/>
      <c r="I234" s="3"/>
      <c r="J234" s="3"/>
      <c r="K234" s="3"/>
      <c r="L234" s="3"/>
      <c r="M234" s="184"/>
      <c r="N234" s="184"/>
      <c r="O234" s="184"/>
      <c r="P234" s="3"/>
      <c r="Q234" s="3"/>
      <c r="R234" s="3"/>
      <c r="S234" s="3"/>
      <c r="T234" s="3"/>
      <c r="U234" s="3"/>
      <c r="V234" s="3"/>
      <c r="W234" s="3"/>
      <c r="X234" s="3"/>
      <c r="Y234" s="3"/>
      <c r="Z234" s="3"/>
    </row>
    <row r="235" spans="1:26" ht="12.75" customHeight="1" x14ac:dyDescent="0.25">
      <c r="A235" s="3"/>
      <c r="B235" s="3"/>
      <c r="C235" s="3"/>
      <c r="D235" s="3"/>
      <c r="E235" s="3"/>
      <c r="F235" s="3"/>
      <c r="G235" s="3"/>
      <c r="H235" s="3"/>
      <c r="I235" s="3"/>
      <c r="J235" s="3"/>
      <c r="K235" s="3"/>
      <c r="L235" s="3"/>
      <c r="M235" s="184"/>
      <c r="N235" s="184"/>
      <c r="O235" s="184"/>
      <c r="P235" s="3"/>
      <c r="Q235" s="3"/>
      <c r="R235" s="3"/>
      <c r="S235" s="3"/>
      <c r="T235" s="3"/>
      <c r="U235" s="3"/>
      <c r="V235" s="3"/>
      <c r="W235" s="3"/>
      <c r="X235" s="3"/>
      <c r="Y235" s="3"/>
      <c r="Z235" s="3"/>
    </row>
    <row r="236" spans="1:26" ht="12.75" customHeight="1" x14ac:dyDescent="0.25">
      <c r="A236" s="3"/>
      <c r="B236" s="3"/>
      <c r="C236" s="3"/>
      <c r="D236" s="3"/>
      <c r="E236" s="3"/>
      <c r="F236" s="3"/>
      <c r="G236" s="3"/>
      <c r="H236" s="3"/>
      <c r="I236" s="3"/>
      <c r="J236" s="3"/>
      <c r="K236" s="3"/>
      <c r="L236" s="3"/>
      <c r="M236" s="184"/>
      <c r="N236" s="184"/>
      <c r="O236" s="184"/>
      <c r="P236" s="3"/>
      <c r="Q236" s="3"/>
      <c r="R236" s="3"/>
      <c r="S236" s="3"/>
      <c r="T236" s="3"/>
      <c r="U236" s="3"/>
      <c r="V236" s="3"/>
      <c r="W236" s="3"/>
      <c r="X236" s="3"/>
      <c r="Y236" s="3"/>
      <c r="Z236" s="3"/>
    </row>
    <row r="237" spans="1:26" ht="12.75" customHeight="1" x14ac:dyDescent="0.25">
      <c r="A237" s="3"/>
      <c r="B237" s="3"/>
      <c r="C237" s="3"/>
      <c r="D237" s="3"/>
      <c r="E237" s="3"/>
      <c r="F237" s="3"/>
      <c r="G237" s="3"/>
      <c r="H237" s="3"/>
      <c r="I237" s="3"/>
      <c r="J237" s="3"/>
      <c r="K237" s="3"/>
      <c r="L237" s="3"/>
      <c r="M237" s="184"/>
      <c r="N237" s="184"/>
      <c r="O237" s="184"/>
      <c r="P237" s="3"/>
      <c r="Q237" s="3"/>
      <c r="R237" s="3"/>
      <c r="S237" s="3"/>
      <c r="T237" s="3"/>
      <c r="U237" s="3"/>
      <c r="V237" s="3"/>
      <c r="W237" s="3"/>
      <c r="X237" s="3"/>
      <c r="Y237" s="3"/>
      <c r="Z237" s="3"/>
    </row>
    <row r="238" spans="1:26" ht="12.75" customHeight="1" x14ac:dyDescent="0.25">
      <c r="A238" s="3"/>
      <c r="B238" s="3"/>
      <c r="C238" s="3"/>
      <c r="D238" s="3"/>
      <c r="E238" s="3"/>
      <c r="F238" s="3"/>
      <c r="G238" s="3"/>
      <c r="H238" s="3"/>
      <c r="I238" s="3"/>
      <c r="J238" s="3"/>
      <c r="K238" s="3"/>
      <c r="L238" s="3"/>
      <c r="M238" s="184"/>
      <c r="N238" s="184"/>
      <c r="O238" s="184"/>
      <c r="P238" s="3"/>
      <c r="Q238" s="3"/>
      <c r="R238" s="3"/>
      <c r="S238" s="3"/>
      <c r="T238" s="3"/>
      <c r="U238" s="3"/>
      <c r="V238" s="3"/>
      <c r="W238" s="3"/>
      <c r="X238" s="3"/>
      <c r="Y238" s="3"/>
      <c r="Z238" s="3"/>
    </row>
    <row r="239" spans="1:26" ht="12.75" customHeight="1" x14ac:dyDescent="0.25">
      <c r="A239" s="3"/>
      <c r="B239" s="3"/>
      <c r="C239" s="3"/>
      <c r="D239" s="3"/>
      <c r="E239" s="3"/>
      <c r="F239" s="3"/>
      <c r="G239" s="3"/>
      <c r="H239" s="3"/>
      <c r="I239" s="3"/>
      <c r="J239" s="3"/>
      <c r="K239" s="3"/>
      <c r="L239" s="3"/>
      <c r="M239" s="184"/>
      <c r="N239" s="184"/>
      <c r="O239" s="184"/>
      <c r="P239" s="3"/>
      <c r="Q239" s="3"/>
      <c r="R239" s="3"/>
      <c r="S239" s="3"/>
      <c r="T239" s="3"/>
      <c r="U239" s="3"/>
      <c r="V239" s="3"/>
      <c r="W239" s="3"/>
      <c r="X239" s="3"/>
      <c r="Y239" s="3"/>
      <c r="Z239" s="3"/>
    </row>
    <row r="240" spans="1:26" ht="12.75" customHeight="1" x14ac:dyDescent="0.25">
      <c r="A240" s="3"/>
      <c r="B240" s="3"/>
      <c r="C240" s="3"/>
      <c r="D240" s="3"/>
      <c r="E240" s="3"/>
      <c r="F240" s="3"/>
      <c r="G240" s="3"/>
      <c r="H240" s="3"/>
      <c r="I240" s="3"/>
      <c r="J240" s="3"/>
      <c r="K240" s="3"/>
      <c r="L240" s="3"/>
      <c r="M240" s="184"/>
      <c r="N240" s="184"/>
      <c r="O240" s="184"/>
      <c r="P240" s="3"/>
      <c r="Q240" s="3"/>
      <c r="R240" s="3"/>
      <c r="S240" s="3"/>
      <c r="T240" s="3"/>
      <c r="U240" s="3"/>
      <c r="V240" s="3"/>
      <c r="W240" s="3"/>
      <c r="X240" s="3"/>
      <c r="Y240" s="3"/>
      <c r="Z240" s="3"/>
    </row>
    <row r="241" spans="1:26" ht="12.75" customHeight="1" x14ac:dyDescent="0.25">
      <c r="A241" s="3"/>
      <c r="B241" s="3"/>
      <c r="C241" s="3"/>
      <c r="D241" s="3"/>
      <c r="E241" s="3"/>
      <c r="F241" s="3"/>
      <c r="G241" s="3"/>
      <c r="H241" s="3"/>
      <c r="I241" s="3"/>
      <c r="J241" s="3"/>
      <c r="K241" s="3"/>
      <c r="L241" s="3"/>
      <c r="M241" s="184"/>
      <c r="N241" s="184"/>
      <c r="O241" s="184"/>
      <c r="P241" s="3"/>
      <c r="Q241" s="3"/>
      <c r="R241" s="3"/>
      <c r="S241" s="3"/>
      <c r="T241" s="3"/>
      <c r="U241" s="3"/>
      <c r="V241" s="3"/>
      <c r="W241" s="3"/>
      <c r="X241" s="3"/>
      <c r="Y241" s="3"/>
      <c r="Z241" s="3"/>
    </row>
    <row r="242" spans="1:26" ht="12.75" customHeight="1" x14ac:dyDescent="0.25">
      <c r="A242" s="3"/>
      <c r="B242" s="3"/>
      <c r="C242" s="3"/>
      <c r="D242" s="3"/>
      <c r="E242" s="3"/>
      <c r="F242" s="3"/>
      <c r="G242" s="3"/>
      <c r="H242" s="3"/>
      <c r="I242" s="3"/>
      <c r="J242" s="3"/>
      <c r="K242" s="3"/>
      <c r="L242" s="3"/>
      <c r="M242" s="184"/>
      <c r="N242" s="184"/>
      <c r="O242" s="184"/>
      <c r="P242" s="3"/>
      <c r="Q242" s="3"/>
      <c r="R242" s="3"/>
      <c r="S242" s="3"/>
      <c r="T242" s="3"/>
      <c r="U242" s="3"/>
      <c r="V242" s="3"/>
      <c r="W242" s="3"/>
      <c r="X242" s="3"/>
      <c r="Y242" s="3"/>
      <c r="Z242" s="3"/>
    </row>
    <row r="243" spans="1:26" ht="12.75" customHeight="1" x14ac:dyDescent="0.25">
      <c r="A243" s="3"/>
      <c r="B243" s="3"/>
      <c r="C243" s="3"/>
      <c r="D243" s="3"/>
      <c r="E243" s="3"/>
      <c r="F243" s="3"/>
      <c r="G243" s="3"/>
      <c r="H243" s="3"/>
      <c r="I243" s="3"/>
      <c r="J243" s="3"/>
      <c r="K243" s="3"/>
      <c r="L243" s="3"/>
      <c r="M243" s="184"/>
      <c r="N243" s="184"/>
      <c r="O243" s="184"/>
      <c r="P243" s="3"/>
      <c r="Q243" s="3"/>
      <c r="R243" s="3"/>
      <c r="S243" s="3"/>
      <c r="T243" s="3"/>
      <c r="U243" s="3"/>
      <c r="V243" s="3"/>
      <c r="W243" s="3"/>
      <c r="X243" s="3"/>
      <c r="Y243" s="3"/>
      <c r="Z243" s="3"/>
    </row>
    <row r="244" spans="1:26" ht="12.75" customHeight="1" x14ac:dyDescent="0.25">
      <c r="A244" s="3"/>
      <c r="B244" s="3"/>
      <c r="C244" s="3"/>
      <c r="D244" s="3"/>
      <c r="E244" s="3"/>
      <c r="F244" s="3"/>
      <c r="G244" s="3"/>
      <c r="H244" s="3"/>
      <c r="I244" s="3"/>
      <c r="J244" s="3"/>
      <c r="K244" s="3"/>
      <c r="L244" s="3"/>
      <c r="M244" s="184"/>
      <c r="N244" s="184"/>
      <c r="O244" s="184"/>
      <c r="P244" s="3"/>
      <c r="Q244" s="3"/>
      <c r="R244" s="3"/>
      <c r="S244" s="3"/>
      <c r="T244" s="3"/>
      <c r="U244" s="3"/>
      <c r="V244" s="3"/>
      <c r="W244" s="3"/>
      <c r="X244" s="3"/>
      <c r="Y244" s="3"/>
      <c r="Z244" s="3"/>
    </row>
    <row r="245" spans="1:26" ht="12.75" customHeight="1" x14ac:dyDescent="0.25">
      <c r="A245" s="3"/>
      <c r="B245" s="3"/>
      <c r="C245" s="3"/>
      <c r="D245" s="3"/>
      <c r="E245" s="3"/>
      <c r="F245" s="3"/>
      <c r="G245" s="3"/>
      <c r="H245" s="3"/>
      <c r="I245" s="3"/>
      <c r="J245" s="3"/>
      <c r="K245" s="3"/>
      <c r="L245" s="3"/>
      <c r="M245" s="184"/>
      <c r="N245" s="184"/>
      <c r="O245" s="184"/>
      <c r="P245" s="3"/>
      <c r="Q245" s="3"/>
      <c r="R245" s="3"/>
      <c r="S245" s="3"/>
      <c r="T245" s="3"/>
      <c r="U245" s="3"/>
      <c r="V245" s="3"/>
      <c r="W245" s="3"/>
      <c r="X245" s="3"/>
      <c r="Y245" s="3"/>
      <c r="Z245" s="3"/>
    </row>
    <row r="246" spans="1:26" ht="12.75" customHeight="1" x14ac:dyDescent="0.25">
      <c r="A246" s="3"/>
      <c r="B246" s="3"/>
      <c r="C246" s="3"/>
      <c r="D246" s="3"/>
      <c r="E246" s="3"/>
      <c r="F246" s="3"/>
      <c r="G246" s="3"/>
      <c r="H246" s="3"/>
      <c r="I246" s="3"/>
      <c r="J246" s="3"/>
      <c r="K246" s="3"/>
      <c r="L246" s="3"/>
      <c r="M246" s="184"/>
      <c r="N246" s="184"/>
      <c r="O246" s="184"/>
      <c r="P246" s="3"/>
      <c r="Q246" s="3"/>
      <c r="R246" s="3"/>
      <c r="S246" s="3"/>
      <c r="T246" s="3"/>
      <c r="U246" s="3"/>
      <c r="V246" s="3"/>
      <c r="W246" s="3"/>
      <c r="X246" s="3"/>
      <c r="Y246" s="3"/>
      <c r="Z246" s="3"/>
    </row>
    <row r="247" spans="1:26" ht="12.75" customHeight="1" x14ac:dyDescent="0.25">
      <c r="A247" s="3"/>
      <c r="B247" s="3"/>
      <c r="C247" s="3"/>
      <c r="D247" s="3"/>
      <c r="E247" s="3"/>
      <c r="F247" s="3"/>
      <c r="G247" s="3"/>
      <c r="H247" s="3"/>
      <c r="I247" s="3"/>
      <c r="J247" s="3"/>
      <c r="K247" s="3"/>
      <c r="L247" s="3"/>
      <c r="M247" s="184"/>
      <c r="N247" s="184"/>
      <c r="O247" s="184"/>
      <c r="P247" s="3"/>
      <c r="Q247" s="3"/>
      <c r="R247" s="3"/>
      <c r="S247" s="3"/>
      <c r="T247" s="3"/>
      <c r="U247" s="3"/>
      <c r="V247" s="3"/>
      <c r="W247" s="3"/>
      <c r="X247" s="3"/>
      <c r="Y247" s="3"/>
      <c r="Z247" s="3"/>
    </row>
    <row r="248" spans="1:26" ht="12.75" customHeight="1" x14ac:dyDescent="0.25">
      <c r="A248" s="3"/>
      <c r="B248" s="3"/>
      <c r="C248" s="3"/>
      <c r="D248" s="3"/>
      <c r="E248" s="3"/>
      <c r="F248" s="3"/>
      <c r="G248" s="3"/>
      <c r="H248" s="3"/>
      <c r="I248" s="3"/>
      <c r="J248" s="3"/>
      <c r="K248" s="3"/>
      <c r="L248" s="3"/>
      <c r="M248" s="184"/>
      <c r="N248" s="184"/>
      <c r="O248" s="184"/>
      <c r="P248" s="3"/>
      <c r="Q248" s="3"/>
      <c r="R248" s="3"/>
      <c r="S248" s="3"/>
      <c r="T248" s="3"/>
      <c r="U248" s="3"/>
      <c r="V248" s="3"/>
      <c r="W248" s="3"/>
      <c r="X248" s="3"/>
      <c r="Y248" s="3"/>
      <c r="Z248" s="3"/>
    </row>
    <row r="249" spans="1:26" ht="12.75" customHeight="1" x14ac:dyDescent="0.25">
      <c r="A249" s="3"/>
      <c r="B249" s="3"/>
      <c r="C249" s="3"/>
      <c r="D249" s="3"/>
      <c r="E249" s="3"/>
      <c r="F249" s="3"/>
      <c r="G249" s="3"/>
      <c r="H249" s="3"/>
      <c r="I249" s="3"/>
      <c r="J249" s="3"/>
      <c r="K249" s="3"/>
      <c r="L249" s="3"/>
      <c r="M249" s="184"/>
      <c r="N249" s="184"/>
      <c r="O249" s="184"/>
      <c r="P249" s="3"/>
      <c r="Q249" s="3"/>
      <c r="R249" s="3"/>
      <c r="S249" s="3"/>
      <c r="T249" s="3"/>
      <c r="U249" s="3"/>
      <c r="V249" s="3"/>
      <c r="W249" s="3"/>
      <c r="X249" s="3"/>
      <c r="Y249" s="3"/>
      <c r="Z249" s="3"/>
    </row>
    <row r="250" spans="1:26" ht="12.75" customHeight="1" x14ac:dyDescent="0.25">
      <c r="A250" s="3"/>
      <c r="B250" s="3"/>
      <c r="C250" s="3"/>
      <c r="D250" s="3"/>
      <c r="E250" s="3"/>
      <c r="F250" s="3"/>
      <c r="G250" s="3"/>
      <c r="H250" s="3"/>
      <c r="I250" s="3"/>
      <c r="J250" s="3"/>
      <c r="K250" s="3"/>
      <c r="L250" s="3"/>
      <c r="M250" s="184"/>
      <c r="N250" s="184"/>
      <c r="O250" s="184"/>
      <c r="P250" s="3"/>
      <c r="Q250" s="3"/>
      <c r="R250" s="3"/>
      <c r="S250" s="3"/>
      <c r="T250" s="3"/>
      <c r="U250" s="3"/>
      <c r="V250" s="3"/>
      <c r="W250" s="3"/>
      <c r="X250" s="3"/>
      <c r="Y250" s="3"/>
      <c r="Z250" s="3"/>
    </row>
    <row r="251" spans="1:26" ht="12.75" customHeight="1" x14ac:dyDescent="0.25">
      <c r="A251" s="3"/>
      <c r="B251" s="3"/>
      <c r="C251" s="3"/>
      <c r="D251" s="3"/>
      <c r="E251" s="3"/>
      <c r="F251" s="3"/>
      <c r="G251" s="3"/>
      <c r="H251" s="3"/>
      <c r="I251" s="3"/>
      <c r="J251" s="3"/>
      <c r="K251" s="3"/>
      <c r="L251" s="3"/>
      <c r="M251" s="184"/>
      <c r="N251" s="184"/>
      <c r="O251" s="184"/>
      <c r="P251" s="3"/>
      <c r="Q251" s="3"/>
      <c r="R251" s="3"/>
      <c r="S251" s="3"/>
      <c r="T251" s="3"/>
      <c r="U251" s="3"/>
      <c r="V251" s="3"/>
      <c r="W251" s="3"/>
      <c r="X251" s="3"/>
      <c r="Y251" s="3"/>
      <c r="Z251" s="3"/>
    </row>
    <row r="252" spans="1:26" ht="12.75" customHeight="1" x14ac:dyDescent="0.25">
      <c r="A252" s="3"/>
      <c r="B252" s="3"/>
      <c r="C252" s="3"/>
      <c r="D252" s="3"/>
      <c r="E252" s="3"/>
      <c r="F252" s="3"/>
      <c r="G252" s="3"/>
      <c r="H252" s="3"/>
      <c r="I252" s="3"/>
      <c r="J252" s="3"/>
      <c r="K252" s="3"/>
      <c r="L252" s="3"/>
      <c r="M252" s="184"/>
      <c r="N252" s="184"/>
      <c r="O252" s="184"/>
      <c r="P252" s="3"/>
      <c r="Q252" s="3"/>
      <c r="R252" s="3"/>
      <c r="S252" s="3"/>
      <c r="T252" s="3"/>
      <c r="U252" s="3"/>
      <c r="V252" s="3"/>
      <c r="W252" s="3"/>
      <c r="X252" s="3"/>
      <c r="Y252" s="3"/>
      <c r="Z252" s="3"/>
    </row>
    <row r="253" spans="1:26" ht="12.75" customHeight="1" x14ac:dyDescent="0.25">
      <c r="A253" s="3"/>
      <c r="B253" s="3"/>
      <c r="C253" s="3"/>
      <c r="D253" s="3"/>
      <c r="E253" s="3"/>
      <c r="F253" s="3"/>
      <c r="G253" s="3"/>
      <c r="H253" s="3"/>
      <c r="I253" s="3"/>
      <c r="J253" s="3"/>
      <c r="K253" s="3"/>
      <c r="L253" s="3"/>
      <c r="M253" s="184"/>
      <c r="N253" s="184"/>
      <c r="O253" s="184"/>
      <c r="P253" s="3"/>
      <c r="Q253" s="3"/>
      <c r="R253" s="3"/>
      <c r="S253" s="3"/>
      <c r="T253" s="3"/>
      <c r="U253" s="3"/>
      <c r="V253" s="3"/>
      <c r="W253" s="3"/>
      <c r="X253" s="3"/>
      <c r="Y253" s="3"/>
      <c r="Z253" s="3"/>
    </row>
    <row r="254" spans="1:26" ht="12.75" customHeight="1" x14ac:dyDescent="0.25">
      <c r="A254" s="3"/>
      <c r="B254" s="3"/>
      <c r="C254" s="3"/>
      <c r="D254" s="3"/>
      <c r="E254" s="3"/>
      <c r="F254" s="3"/>
      <c r="G254" s="3"/>
      <c r="H254" s="3"/>
      <c r="I254" s="3"/>
      <c r="J254" s="3"/>
      <c r="K254" s="3"/>
      <c r="L254" s="3"/>
      <c r="M254" s="184"/>
      <c r="N254" s="184"/>
      <c r="O254" s="184"/>
      <c r="P254" s="3"/>
      <c r="Q254" s="3"/>
      <c r="R254" s="3"/>
      <c r="S254" s="3"/>
      <c r="T254" s="3"/>
      <c r="U254" s="3"/>
      <c r="V254" s="3"/>
      <c r="W254" s="3"/>
      <c r="X254" s="3"/>
      <c r="Y254" s="3"/>
      <c r="Z254" s="3"/>
    </row>
    <row r="255" spans="1:26" ht="12.75" customHeight="1" x14ac:dyDescent="0.25">
      <c r="A255" s="3"/>
      <c r="B255" s="3"/>
      <c r="C255" s="3"/>
      <c r="D255" s="3"/>
      <c r="E255" s="3"/>
      <c r="F255" s="3"/>
      <c r="G255" s="3"/>
      <c r="H255" s="3"/>
      <c r="I255" s="3"/>
      <c r="J255" s="3"/>
      <c r="K255" s="3"/>
      <c r="L255" s="3"/>
      <c r="M255" s="184"/>
      <c r="N255" s="184"/>
      <c r="O255" s="184"/>
      <c r="P255" s="3"/>
      <c r="Q255" s="3"/>
      <c r="R255" s="3"/>
      <c r="S255" s="3"/>
      <c r="T255" s="3"/>
      <c r="U255" s="3"/>
      <c r="V255" s="3"/>
      <c r="W255" s="3"/>
      <c r="X255" s="3"/>
      <c r="Y255" s="3"/>
      <c r="Z255" s="3"/>
    </row>
    <row r="256" spans="1:26" ht="12.75" customHeight="1" x14ac:dyDescent="0.25">
      <c r="A256" s="3"/>
      <c r="B256" s="3"/>
      <c r="C256" s="3"/>
      <c r="D256" s="3"/>
      <c r="E256" s="3"/>
      <c r="F256" s="3"/>
      <c r="G256" s="3"/>
      <c r="H256" s="3"/>
      <c r="I256" s="3"/>
      <c r="J256" s="3"/>
      <c r="K256" s="3"/>
      <c r="L256" s="3"/>
      <c r="M256" s="184"/>
      <c r="N256" s="184"/>
      <c r="O256" s="184"/>
      <c r="P256" s="3"/>
      <c r="Q256" s="3"/>
      <c r="R256" s="3"/>
      <c r="S256" s="3"/>
      <c r="T256" s="3"/>
      <c r="U256" s="3"/>
      <c r="V256" s="3"/>
      <c r="W256" s="3"/>
      <c r="X256" s="3"/>
      <c r="Y256" s="3"/>
      <c r="Z256" s="3"/>
    </row>
    <row r="257" spans="1:26" ht="12.75" customHeight="1" x14ac:dyDescent="0.25">
      <c r="A257" s="3"/>
      <c r="B257" s="3"/>
      <c r="C257" s="3"/>
      <c r="D257" s="3"/>
      <c r="E257" s="3"/>
      <c r="F257" s="3"/>
      <c r="G257" s="3"/>
      <c r="H257" s="3"/>
      <c r="I257" s="3"/>
      <c r="J257" s="3"/>
      <c r="K257" s="3"/>
      <c r="L257" s="3"/>
      <c r="M257" s="184"/>
      <c r="N257" s="184"/>
      <c r="O257" s="184"/>
      <c r="P257" s="3"/>
      <c r="Q257" s="3"/>
      <c r="R257" s="3"/>
      <c r="S257" s="3"/>
      <c r="T257" s="3"/>
      <c r="U257" s="3"/>
      <c r="V257" s="3"/>
      <c r="W257" s="3"/>
      <c r="X257" s="3"/>
      <c r="Y257" s="3"/>
      <c r="Z257" s="3"/>
    </row>
    <row r="258" spans="1:26" ht="12.75" customHeight="1" x14ac:dyDescent="0.25">
      <c r="A258" s="3"/>
      <c r="B258" s="3"/>
      <c r="C258" s="3"/>
      <c r="D258" s="3"/>
      <c r="E258" s="3"/>
      <c r="F258" s="3"/>
      <c r="G258" s="3"/>
      <c r="H258" s="3"/>
      <c r="I258" s="3"/>
      <c r="J258" s="3"/>
      <c r="K258" s="3"/>
      <c r="L258" s="3"/>
      <c r="M258" s="184"/>
      <c r="N258" s="184"/>
      <c r="O258" s="184"/>
      <c r="P258" s="3"/>
      <c r="Q258" s="3"/>
      <c r="R258" s="3"/>
      <c r="S258" s="3"/>
      <c r="T258" s="3"/>
      <c r="U258" s="3"/>
      <c r="V258" s="3"/>
      <c r="W258" s="3"/>
      <c r="X258" s="3"/>
      <c r="Y258" s="3"/>
      <c r="Z258" s="3"/>
    </row>
    <row r="259" spans="1:26" ht="12.75" customHeight="1" x14ac:dyDescent="0.25">
      <c r="A259" s="3"/>
      <c r="B259" s="3"/>
      <c r="C259" s="3"/>
      <c r="D259" s="3"/>
      <c r="E259" s="3"/>
      <c r="F259" s="3"/>
      <c r="G259" s="3"/>
      <c r="H259" s="3"/>
      <c r="I259" s="3"/>
      <c r="J259" s="3"/>
      <c r="K259" s="3"/>
      <c r="L259" s="3"/>
      <c r="M259" s="184"/>
      <c r="N259" s="184"/>
      <c r="O259" s="184"/>
      <c r="P259" s="3"/>
      <c r="Q259" s="3"/>
      <c r="R259" s="3"/>
      <c r="S259" s="3"/>
      <c r="T259" s="3"/>
      <c r="U259" s="3"/>
      <c r="V259" s="3"/>
      <c r="W259" s="3"/>
      <c r="X259" s="3"/>
      <c r="Y259" s="3"/>
      <c r="Z259" s="3"/>
    </row>
    <row r="260" spans="1:26" ht="12.75" customHeight="1" x14ac:dyDescent="0.25">
      <c r="A260" s="3"/>
      <c r="B260" s="3"/>
      <c r="C260" s="3"/>
      <c r="D260" s="3"/>
      <c r="E260" s="3"/>
      <c r="F260" s="3"/>
      <c r="G260" s="3"/>
      <c r="H260" s="3"/>
      <c r="I260" s="3"/>
      <c r="J260" s="3"/>
      <c r="K260" s="3"/>
      <c r="L260" s="3"/>
      <c r="M260" s="184"/>
      <c r="N260" s="184"/>
      <c r="O260" s="184"/>
      <c r="P260" s="3"/>
      <c r="Q260" s="3"/>
      <c r="R260" s="3"/>
      <c r="S260" s="3"/>
      <c r="T260" s="3"/>
      <c r="U260" s="3"/>
      <c r="V260" s="3"/>
      <c r="W260" s="3"/>
      <c r="X260" s="3"/>
      <c r="Y260" s="3"/>
      <c r="Z260" s="3"/>
    </row>
    <row r="261" spans="1:26" ht="12.75" customHeight="1" x14ac:dyDescent="0.25">
      <c r="A261" s="3"/>
      <c r="B261" s="3"/>
      <c r="C261" s="3"/>
      <c r="D261" s="3"/>
      <c r="E261" s="3"/>
      <c r="F261" s="3"/>
      <c r="G261" s="3"/>
      <c r="H261" s="3"/>
      <c r="I261" s="3"/>
      <c r="J261" s="3"/>
      <c r="K261" s="3"/>
      <c r="L261" s="3"/>
      <c r="M261" s="184"/>
      <c r="N261" s="184"/>
      <c r="O261" s="184"/>
      <c r="P261" s="3"/>
      <c r="Q261" s="3"/>
      <c r="R261" s="3"/>
      <c r="S261" s="3"/>
      <c r="T261" s="3"/>
      <c r="U261" s="3"/>
      <c r="V261" s="3"/>
      <c r="W261" s="3"/>
      <c r="X261" s="3"/>
      <c r="Y261" s="3"/>
      <c r="Z261" s="3"/>
    </row>
    <row r="262" spans="1:26" ht="12.75" customHeight="1" x14ac:dyDescent="0.25">
      <c r="A262" s="3"/>
      <c r="B262" s="3"/>
      <c r="C262" s="3"/>
      <c r="D262" s="3"/>
      <c r="E262" s="3"/>
      <c r="F262" s="3"/>
      <c r="G262" s="3"/>
      <c r="H262" s="3"/>
      <c r="I262" s="3"/>
      <c r="J262" s="3"/>
      <c r="K262" s="3"/>
      <c r="L262" s="3"/>
      <c r="M262" s="184"/>
      <c r="N262" s="184"/>
      <c r="O262" s="184"/>
      <c r="P262" s="3"/>
      <c r="Q262" s="3"/>
      <c r="R262" s="3"/>
      <c r="S262" s="3"/>
      <c r="T262" s="3"/>
      <c r="U262" s="3"/>
      <c r="V262" s="3"/>
      <c r="W262" s="3"/>
      <c r="X262" s="3"/>
      <c r="Y262" s="3"/>
      <c r="Z262" s="3"/>
    </row>
    <row r="263" spans="1:26" ht="12.75" customHeight="1" x14ac:dyDescent="0.25">
      <c r="A263" s="3"/>
      <c r="B263" s="3"/>
      <c r="C263" s="3"/>
      <c r="D263" s="3"/>
      <c r="E263" s="3"/>
      <c r="F263" s="3"/>
      <c r="G263" s="3"/>
      <c r="H263" s="3"/>
      <c r="I263" s="3"/>
      <c r="J263" s="3"/>
      <c r="K263" s="3"/>
      <c r="L263" s="3"/>
      <c r="M263" s="184"/>
      <c r="N263" s="184"/>
      <c r="O263" s="184"/>
      <c r="P263" s="3"/>
      <c r="Q263" s="3"/>
      <c r="R263" s="3"/>
      <c r="S263" s="3"/>
      <c r="T263" s="3"/>
      <c r="U263" s="3"/>
      <c r="V263" s="3"/>
      <c r="W263" s="3"/>
      <c r="X263" s="3"/>
      <c r="Y263" s="3"/>
      <c r="Z263" s="3"/>
    </row>
    <row r="264" spans="1:26" ht="12.75" customHeight="1" x14ac:dyDescent="0.25">
      <c r="A264" s="3"/>
      <c r="B264" s="3"/>
      <c r="C264" s="3"/>
      <c r="D264" s="3"/>
      <c r="E264" s="3"/>
      <c r="F264" s="3"/>
      <c r="G264" s="3"/>
      <c r="H264" s="3"/>
      <c r="I264" s="3"/>
      <c r="J264" s="3"/>
      <c r="K264" s="3"/>
      <c r="L264" s="3"/>
      <c r="M264" s="184"/>
      <c r="N264" s="184"/>
      <c r="O264" s="184"/>
      <c r="P264" s="3"/>
      <c r="Q264" s="3"/>
      <c r="R264" s="3"/>
      <c r="S264" s="3"/>
      <c r="T264" s="3"/>
      <c r="U264" s="3"/>
      <c r="V264" s="3"/>
      <c r="W264" s="3"/>
      <c r="X264" s="3"/>
      <c r="Y264" s="3"/>
      <c r="Z264" s="3"/>
    </row>
    <row r="265" spans="1:26" ht="12.75" customHeight="1" x14ac:dyDescent="0.25">
      <c r="A265" s="3"/>
      <c r="B265" s="3"/>
      <c r="C265" s="3"/>
      <c r="D265" s="3"/>
      <c r="E265" s="3"/>
      <c r="F265" s="3"/>
      <c r="G265" s="3"/>
      <c r="H265" s="3"/>
      <c r="I265" s="3"/>
      <c r="J265" s="3"/>
      <c r="K265" s="3"/>
      <c r="L265" s="3"/>
      <c r="M265" s="184"/>
      <c r="N265" s="184"/>
      <c r="O265" s="184"/>
      <c r="P265" s="3"/>
      <c r="Q265" s="3"/>
      <c r="R265" s="3"/>
      <c r="S265" s="3"/>
      <c r="T265" s="3"/>
      <c r="U265" s="3"/>
      <c r="V265" s="3"/>
      <c r="W265" s="3"/>
      <c r="X265" s="3"/>
      <c r="Y265" s="3"/>
      <c r="Z265" s="3"/>
    </row>
    <row r="266" spans="1:26" ht="12.75" customHeight="1" x14ac:dyDescent="0.25">
      <c r="A266" s="3"/>
      <c r="B266" s="3"/>
      <c r="C266" s="3"/>
      <c r="D266" s="3"/>
      <c r="E266" s="3"/>
      <c r="F266" s="3"/>
      <c r="G266" s="3"/>
      <c r="H266" s="3"/>
      <c r="I266" s="3"/>
      <c r="J266" s="3"/>
      <c r="K266" s="3"/>
      <c r="L266" s="3"/>
      <c r="M266" s="184"/>
      <c r="N266" s="184"/>
      <c r="O266" s="184"/>
      <c r="P266" s="3"/>
      <c r="Q266" s="3"/>
      <c r="R266" s="3"/>
      <c r="S266" s="3"/>
      <c r="T266" s="3"/>
      <c r="U266" s="3"/>
      <c r="V266" s="3"/>
      <c r="W266" s="3"/>
      <c r="X266" s="3"/>
      <c r="Y266" s="3"/>
      <c r="Z266" s="3"/>
    </row>
    <row r="267" spans="1:26" ht="12.75" customHeight="1" x14ac:dyDescent="0.25">
      <c r="A267" s="3"/>
      <c r="B267" s="3"/>
      <c r="C267" s="3"/>
      <c r="D267" s="3"/>
      <c r="E267" s="3"/>
      <c r="F267" s="3"/>
      <c r="G267" s="3"/>
      <c r="H267" s="3"/>
      <c r="I267" s="3"/>
      <c r="J267" s="3"/>
      <c r="K267" s="3"/>
      <c r="L267" s="3"/>
      <c r="M267" s="184"/>
      <c r="N267" s="184"/>
      <c r="O267" s="184"/>
      <c r="P267" s="3"/>
      <c r="Q267" s="3"/>
      <c r="R267" s="3"/>
      <c r="S267" s="3"/>
      <c r="T267" s="3"/>
      <c r="U267" s="3"/>
      <c r="V267" s="3"/>
      <c r="W267" s="3"/>
      <c r="X267" s="3"/>
      <c r="Y267" s="3"/>
      <c r="Z267" s="3"/>
    </row>
    <row r="268" spans="1:26" ht="12.75" customHeight="1" x14ac:dyDescent="0.25">
      <c r="A268" s="3"/>
      <c r="B268" s="3"/>
      <c r="C268" s="3"/>
      <c r="D268" s="3"/>
      <c r="E268" s="3"/>
      <c r="F268" s="3"/>
      <c r="G268" s="3"/>
      <c r="H268" s="3"/>
      <c r="I268" s="3"/>
      <c r="J268" s="3"/>
      <c r="K268" s="3"/>
      <c r="L268" s="3"/>
      <c r="M268" s="184"/>
      <c r="N268" s="184"/>
      <c r="O268" s="184"/>
      <c r="P268" s="3"/>
      <c r="Q268" s="3"/>
      <c r="R268" s="3"/>
      <c r="S268" s="3"/>
      <c r="T268" s="3"/>
      <c r="U268" s="3"/>
      <c r="V268" s="3"/>
      <c r="W268" s="3"/>
      <c r="X268" s="3"/>
      <c r="Y268" s="3"/>
      <c r="Z268" s="3"/>
    </row>
    <row r="269" spans="1:26" ht="12.75" customHeight="1" x14ac:dyDescent="0.25">
      <c r="A269" s="3"/>
      <c r="B269" s="3"/>
      <c r="C269" s="3"/>
      <c r="D269" s="3"/>
      <c r="E269" s="3"/>
      <c r="F269" s="3"/>
      <c r="G269" s="3"/>
      <c r="H269" s="3"/>
      <c r="I269" s="3"/>
      <c r="J269" s="3"/>
      <c r="K269" s="3"/>
      <c r="L269" s="3"/>
      <c r="M269" s="184"/>
      <c r="N269" s="184"/>
      <c r="O269" s="184"/>
      <c r="P269" s="3"/>
      <c r="Q269" s="3"/>
      <c r="R269" s="3"/>
      <c r="S269" s="3"/>
      <c r="T269" s="3"/>
      <c r="U269" s="3"/>
      <c r="V269" s="3"/>
      <c r="W269" s="3"/>
      <c r="X269" s="3"/>
      <c r="Y269" s="3"/>
      <c r="Z269" s="3"/>
    </row>
    <row r="270" spans="1:26" ht="12.75" customHeight="1" x14ac:dyDescent="0.25">
      <c r="A270" s="3"/>
      <c r="B270" s="3"/>
      <c r="C270" s="3"/>
      <c r="D270" s="3"/>
      <c r="E270" s="3"/>
      <c r="F270" s="3"/>
      <c r="G270" s="3"/>
      <c r="H270" s="3"/>
      <c r="I270" s="3"/>
      <c r="J270" s="3"/>
      <c r="K270" s="3"/>
      <c r="L270" s="3"/>
      <c r="M270" s="184"/>
      <c r="N270" s="184"/>
      <c r="O270" s="184"/>
      <c r="P270" s="3"/>
      <c r="Q270" s="3"/>
      <c r="R270" s="3"/>
      <c r="S270" s="3"/>
      <c r="T270" s="3"/>
      <c r="U270" s="3"/>
      <c r="V270" s="3"/>
      <c r="W270" s="3"/>
      <c r="X270" s="3"/>
      <c r="Y270" s="3"/>
      <c r="Z270" s="3"/>
    </row>
    <row r="271" spans="1:26" ht="12.75" customHeight="1" x14ac:dyDescent="0.25">
      <c r="A271" s="3"/>
      <c r="B271" s="3"/>
      <c r="C271" s="3"/>
      <c r="D271" s="3"/>
      <c r="E271" s="3"/>
      <c r="F271" s="3"/>
      <c r="G271" s="3"/>
      <c r="H271" s="3"/>
      <c r="I271" s="3"/>
      <c r="J271" s="3"/>
      <c r="K271" s="3"/>
      <c r="L271" s="3"/>
      <c r="M271" s="184"/>
      <c r="N271" s="184"/>
      <c r="O271" s="184"/>
      <c r="P271" s="3"/>
      <c r="Q271" s="3"/>
      <c r="R271" s="3"/>
      <c r="S271" s="3"/>
      <c r="T271" s="3"/>
      <c r="U271" s="3"/>
      <c r="V271" s="3"/>
      <c r="W271" s="3"/>
      <c r="X271" s="3"/>
      <c r="Y271" s="3"/>
      <c r="Z271" s="3"/>
    </row>
    <row r="272" spans="1:26" ht="12.75" customHeight="1" x14ac:dyDescent="0.25">
      <c r="A272" s="3"/>
      <c r="B272" s="3"/>
      <c r="C272" s="3"/>
      <c r="D272" s="3"/>
      <c r="E272" s="3"/>
      <c r="F272" s="3"/>
      <c r="G272" s="3"/>
      <c r="H272" s="3"/>
      <c r="I272" s="3"/>
      <c r="J272" s="3"/>
      <c r="K272" s="3"/>
      <c r="L272" s="3"/>
      <c r="M272" s="184"/>
      <c r="N272" s="184"/>
      <c r="O272" s="184"/>
      <c r="P272" s="3"/>
      <c r="Q272" s="3"/>
      <c r="R272" s="3"/>
      <c r="S272" s="3"/>
      <c r="T272" s="3"/>
      <c r="U272" s="3"/>
      <c r="V272" s="3"/>
      <c r="W272" s="3"/>
      <c r="X272" s="3"/>
      <c r="Y272" s="3"/>
      <c r="Z272" s="3"/>
    </row>
    <row r="273" spans="1:26" ht="12.75" customHeight="1" x14ac:dyDescent="0.25">
      <c r="A273" s="3"/>
      <c r="B273" s="3"/>
      <c r="C273" s="3"/>
      <c r="D273" s="3"/>
      <c r="E273" s="3"/>
      <c r="F273" s="3"/>
      <c r="G273" s="3"/>
      <c r="H273" s="3"/>
      <c r="I273" s="3"/>
      <c r="J273" s="3"/>
      <c r="K273" s="3"/>
      <c r="L273" s="3"/>
      <c r="M273" s="184"/>
      <c r="N273" s="184"/>
      <c r="O273" s="184"/>
      <c r="P273" s="3"/>
      <c r="Q273" s="3"/>
      <c r="R273" s="3"/>
      <c r="S273" s="3"/>
      <c r="T273" s="3"/>
      <c r="U273" s="3"/>
      <c r="V273" s="3"/>
      <c r="W273" s="3"/>
      <c r="X273" s="3"/>
      <c r="Y273" s="3"/>
      <c r="Z273" s="3"/>
    </row>
    <row r="274" spans="1:26" ht="12.75" customHeight="1" x14ac:dyDescent="0.25">
      <c r="A274" s="3"/>
      <c r="B274" s="3"/>
      <c r="C274" s="3"/>
      <c r="D274" s="3"/>
      <c r="E274" s="3"/>
      <c r="F274" s="3"/>
      <c r="G274" s="3"/>
      <c r="H274" s="3"/>
      <c r="I274" s="3"/>
      <c r="J274" s="3"/>
      <c r="K274" s="3"/>
      <c r="L274" s="3"/>
      <c r="M274" s="184"/>
      <c r="N274" s="184"/>
      <c r="O274" s="184"/>
      <c r="P274" s="3"/>
      <c r="Q274" s="3"/>
      <c r="R274" s="3"/>
      <c r="S274" s="3"/>
      <c r="T274" s="3"/>
      <c r="U274" s="3"/>
      <c r="V274" s="3"/>
      <c r="W274" s="3"/>
      <c r="X274" s="3"/>
      <c r="Y274" s="3"/>
      <c r="Z274" s="3"/>
    </row>
    <row r="275" spans="1:26" ht="12.75" customHeight="1" x14ac:dyDescent="0.25">
      <c r="A275" s="3"/>
      <c r="B275" s="3"/>
      <c r="C275" s="3"/>
      <c r="D275" s="3"/>
      <c r="E275" s="3"/>
      <c r="F275" s="3"/>
      <c r="G275" s="3"/>
      <c r="H275" s="3"/>
      <c r="I275" s="3"/>
      <c r="J275" s="3"/>
      <c r="K275" s="3"/>
      <c r="L275" s="3"/>
      <c r="M275" s="184"/>
      <c r="N275" s="184"/>
      <c r="O275" s="184"/>
      <c r="P275" s="3"/>
      <c r="Q275" s="3"/>
      <c r="R275" s="3"/>
      <c r="S275" s="3"/>
      <c r="T275" s="3"/>
      <c r="U275" s="3"/>
      <c r="V275" s="3"/>
      <c r="W275" s="3"/>
      <c r="X275" s="3"/>
      <c r="Y275" s="3"/>
      <c r="Z275" s="3"/>
    </row>
    <row r="276" spans="1:26" ht="12.75" customHeight="1" x14ac:dyDescent="0.25">
      <c r="A276" s="3"/>
      <c r="B276" s="3"/>
      <c r="C276" s="3"/>
      <c r="D276" s="3"/>
      <c r="E276" s="3"/>
      <c r="F276" s="3"/>
      <c r="G276" s="3"/>
      <c r="H276" s="3"/>
      <c r="I276" s="3"/>
      <c r="J276" s="3"/>
      <c r="K276" s="3"/>
      <c r="L276" s="3"/>
      <c r="M276" s="184"/>
      <c r="N276" s="184"/>
      <c r="O276" s="184"/>
      <c r="P276" s="3"/>
      <c r="Q276" s="3"/>
      <c r="R276" s="3"/>
      <c r="S276" s="3"/>
      <c r="T276" s="3"/>
      <c r="U276" s="3"/>
      <c r="V276" s="3"/>
      <c r="W276" s="3"/>
      <c r="X276" s="3"/>
      <c r="Y276" s="3"/>
      <c r="Z276" s="3"/>
    </row>
    <row r="277" spans="1:26" ht="12.75" customHeight="1" x14ac:dyDescent="0.25">
      <c r="A277" s="3"/>
      <c r="B277" s="3"/>
      <c r="C277" s="3"/>
      <c r="D277" s="3"/>
      <c r="E277" s="3"/>
      <c r="F277" s="3"/>
      <c r="G277" s="3"/>
      <c r="H277" s="3"/>
      <c r="I277" s="3"/>
      <c r="J277" s="3"/>
      <c r="K277" s="3"/>
      <c r="L277" s="3"/>
      <c r="M277" s="184"/>
      <c r="N277" s="184"/>
      <c r="O277" s="184"/>
      <c r="P277" s="3"/>
      <c r="Q277" s="3"/>
      <c r="R277" s="3"/>
      <c r="S277" s="3"/>
      <c r="T277" s="3"/>
      <c r="U277" s="3"/>
      <c r="V277" s="3"/>
      <c r="W277" s="3"/>
      <c r="X277" s="3"/>
      <c r="Y277" s="3"/>
      <c r="Z277" s="3"/>
    </row>
    <row r="278" spans="1:26" ht="12.75" customHeight="1" x14ac:dyDescent="0.25">
      <c r="A278" s="3"/>
      <c r="B278" s="3"/>
      <c r="C278" s="3"/>
      <c r="D278" s="3"/>
      <c r="E278" s="3"/>
      <c r="F278" s="3"/>
      <c r="G278" s="3"/>
      <c r="H278" s="3"/>
      <c r="I278" s="3"/>
      <c r="J278" s="3"/>
      <c r="K278" s="3"/>
      <c r="L278" s="3"/>
      <c r="M278" s="184"/>
      <c r="N278" s="184"/>
      <c r="O278" s="184"/>
      <c r="P278" s="3"/>
      <c r="Q278" s="3"/>
      <c r="R278" s="3"/>
      <c r="S278" s="3"/>
      <c r="T278" s="3"/>
      <c r="U278" s="3"/>
      <c r="V278" s="3"/>
      <c r="W278" s="3"/>
      <c r="X278" s="3"/>
      <c r="Y278" s="3"/>
      <c r="Z278" s="3"/>
    </row>
    <row r="279" spans="1:26" ht="12.75" customHeight="1" x14ac:dyDescent="0.25">
      <c r="A279" s="3"/>
      <c r="B279" s="3"/>
      <c r="C279" s="3"/>
      <c r="D279" s="3"/>
      <c r="E279" s="3"/>
      <c r="F279" s="3"/>
      <c r="G279" s="3"/>
      <c r="H279" s="3"/>
      <c r="I279" s="3"/>
      <c r="J279" s="3"/>
      <c r="K279" s="3"/>
      <c r="L279" s="3"/>
      <c r="M279" s="184"/>
      <c r="N279" s="184"/>
      <c r="O279" s="184"/>
      <c r="P279" s="3"/>
      <c r="Q279" s="3"/>
      <c r="R279" s="3"/>
      <c r="S279" s="3"/>
      <c r="T279" s="3"/>
      <c r="U279" s="3"/>
      <c r="V279" s="3"/>
      <c r="W279" s="3"/>
      <c r="X279" s="3"/>
      <c r="Y279" s="3"/>
      <c r="Z279" s="3"/>
    </row>
    <row r="280" spans="1:26" ht="12.75" customHeight="1" x14ac:dyDescent="0.25">
      <c r="A280" s="3"/>
      <c r="B280" s="3"/>
      <c r="C280" s="3"/>
      <c r="D280" s="3"/>
      <c r="E280" s="3"/>
      <c r="F280" s="3"/>
      <c r="G280" s="3"/>
      <c r="H280" s="3"/>
      <c r="I280" s="3"/>
      <c r="J280" s="3"/>
      <c r="K280" s="3"/>
      <c r="L280" s="3"/>
      <c r="M280" s="184"/>
      <c r="N280" s="184"/>
      <c r="O280" s="184"/>
      <c r="P280" s="3"/>
      <c r="Q280" s="3"/>
      <c r="R280" s="3"/>
      <c r="S280" s="3"/>
      <c r="T280" s="3"/>
      <c r="U280" s="3"/>
      <c r="V280" s="3"/>
      <c r="W280" s="3"/>
      <c r="X280" s="3"/>
      <c r="Y280" s="3"/>
      <c r="Z280" s="3"/>
    </row>
    <row r="281" spans="1:26" ht="12.75" customHeight="1" x14ac:dyDescent="0.25">
      <c r="A281" s="3"/>
      <c r="B281" s="3"/>
      <c r="C281" s="3"/>
      <c r="D281" s="3"/>
      <c r="E281" s="3"/>
      <c r="F281" s="3"/>
      <c r="G281" s="3"/>
      <c r="H281" s="3"/>
      <c r="I281" s="3"/>
      <c r="J281" s="3"/>
      <c r="K281" s="3"/>
      <c r="L281" s="3"/>
      <c r="M281" s="184"/>
      <c r="N281" s="184"/>
      <c r="O281" s="184"/>
      <c r="P281" s="3"/>
      <c r="Q281" s="3"/>
      <c r="R281" s="3"/>
      <c r="S281" s="3"/>
      <c r="T281" s="3"/>
      <c r="U281" s="3"/>
      <c r="V281" s="3"/>
      <c r="W281" s="3"/>
      <c r="X281" s="3"/>
      <c r="Y281" s="3"/>
      <c r="Z281" s="3"/>
    </row>
    <row r="282" spans="1:26" ht="12.75" customHeight="1" x14ac:dyDescent="0.25">
      <c r="A282" s="3"/>
      <c r="B282" s="3"/>
      <c r="C282" s="3"/>
      <c r="D282" s="3"/>
      <c r="E282" s="3"/>
      <c r="F282" s="3"/>
      <c r="G282" s="3"/>
      <c r="H282" s="3"/>
      <c r="I282" s="3"/>
      <c r="J282" s="3"/>
      <c r="K282" s="3"/>
      <c r="L282" s="3"/>
      <c r="M282" s="184"/>
      <c r="N282" s="184"/>
      <c r="O282" s="184"/>
      <c r="P282" s="3"/>
      <c r="Q282" s="3"/>
      <c r="R282" s="3"/>
      <c r="S282" s="3"/>
      <c r="T282" s="3"/>
      <c r="U282" s="3"/>
      <c r="V282" s="3"/>
      <c r="W282" s="3"/>
      <c r="X282" s="3"/>
      <c r="Y282" s="3"/>
      <c r="Z282" s="3"/>
    </row>
    <row r="283" spans="1:26" ht="12.75" customHeight="1" x14ac:dyDescent="0.25">
      <c r="A283" s="3"/>
      <c r="B283" s="3"/>
      <c r="C283" s="3"/>
      <c r="D283" s="3"/>
      <c r="E283" s="3"/>
      <c r="F283" s="3"/>
      <c r="G283" s="3"/>
      <c r="H283" s="3"/>
      <c r="I283" s="3"/>
      <c r="J283" s="3"/>
      <c r="K283" s="3"/>
      <c r="L283" s="3"/>
      <c r="M283" s="184"/>
      <c r="N283" s="184"/>
      <c r="O283" s="184"/>
      <c r="P283" s="3"/>
      <c r="Q283" s="3"/>
      <c r="R283" s="3"/>
      <c r="S283" s="3"/>
      <c r="T283" s="3"/>
      <c r="U283" s="3"/>
      <c r="V283" s="3"/>
      <c r="W283" s="3"/>
      <c r="X283" s="3"/>
      <c r="Y283" s="3"/>
      <c r="Z283" s="3"/>
    </row>
    <row r="284" spans="1:26" ht="12.75" customHeight="1" x14ac:dyDescent="0.25">
      <c r="A284" s="3"/>
      <c r="B284" s="3"/>
      <c r="C284" s="3"/>
      <c r="D284" s="3"/>
      <c r="E284" s="3"/>
      <c r="F284" s="3"/>
      <c r="G284" s="3"/>
      <c r="H284" s="3"/>
      <c r="I284" s="3"/>
      <c r="J284" s="3"/>
      <c r="K284" s="3"/>
      <c r="L284" s="3"/>
      <c r="M284" s="184"/>
      <c r="N284" s="184"/>
      <c r="O284" s="184"/>
      <c r="P284" s="3"/>
      <c r="Q284" s="3"/>
      <c r="R284" s="3"/>
      <c r="S284" s="3"/>
      <c r="T284" s="3"/>
      <c r="U284" s="3"/>
      <c r="V284" s="3"/>
      <c r="W284" s="3"/>
      <c r="X284" s="3"/>
      <c r="Y284" s="3"/>
      <c r="Z284" s="3"/>
    </row>
    <row r="285" spans="1:26" ht="12.75" customHeight="1" x14ac:dyDescent="0.25">
      <c r="A285" s="3"/>
      <c r="B285" s="3"/>
      <c r="C285" s="3"/>
      <c r="D285" s="3"/>
      <c r="E285" s="3"/>
      <c r="F285" s="3"/>
      <c r="G285" s="3"/>
      <c r="H285" s="3"/>
      <c r="I285" s="3"/>
      <c r="J285" s="3"/>
      <c r="K285" s="3"/>
      <c r="L285" s="3"/>
      <c r="M285" s="184"/>
      <c r="N285" s="184"/>
      <c r="O285" s="184"/>
      <c r="P285" s="3"/>
      <c r="Q285" s="3"/>
      <c r="R285" s="3"/>
      <c r="S285" s="3"/>
      <c r="T285" s="3"/>
      <c r="U285" s="3"/>
      <c r="V285" s="3"/>
      <c r="W285" s="3"/>
      <c r="X285" s="3"/>
      <c r="Y285" s="3"/>
      <c r="Z285" s="3"/>
    </row>
    <row r="286" spans="1:26" ht="12.75" customHeight="1" x14ac:dyDescent="0.25">
      <c r="A286" s="3"/>
      <c r="B286" s="3"/>
      <c r="C286" s="3"/>
      <c r="D286" s="3"/>
      <c r="E286" s="3"/>
      <c r="F286" s="3"/>
      <c r="G286" s="3"/>
      <c r="H286" s="3"/>
      <c r="I286" s="3"/>
      <c r="J286" s="3"/>
      <c r="K286" s="3"/>
      <c r="L286" s="3"/>
      <c r="M286" s="184"/>
      <c r="N286" s="184"/>
      <c r="O286" s="184"/>
      <c r="P286" s="3"/>
      <c r="Q286" s="3"/>
      <c r="R286" s="3"/>
      <c r="S286" s="3"/>
      <c r="T286" s="3"/>
      <c r="U286" s="3"/>
      <c r="V286" s="3"/>
      <c r="W286" s="3"/>
      <c r="X286" s="3"/>
      <c r="Y286" s="3"/>
      <c r="Z286" s="3"/>
    </row>
    <row r="287" spans="1:26" ht="12.75" customHeight="1" x14ac:dyDescent="0.25">
      <c r="A287" s="3"/>
      <c r="B287" s="3"/>
      <c r="C287" s="3"/>
      <c r="D287" s="3"/>
      <c r="E287" s="3"/>
      <c r="F287" s="3"/>
      <c r="G287" s="3"/>
      <c r="H287" s="3"/>
      <c r="I287" s="3"/>
      <c r="J287" s="3"/>
      <c r="K287" s="3"/>
      <c r="L287" s="3"/>
      <c r="M287" s="184"/>
      <c r="N287" s="184"/>
      <c r="O287" s="184"/>
      <c r="P287" s="3"/>
      <c r="Q287" s="3"/>
      <c r="R287" s="3"/>
      <c r="S287" s="3"/>
      <c r="T287" s="3"/>
      <c r="U287" s="3"/>
      <c r="V287" s="3"/>
      <c r="W287" s="3"/>
      <c r="X287" s="3"/>
      <c r="Y287" s="3"/>
      <c r="Z287" s="3"/>
    </row>
    <row r="288" spans="1:26" ht="12.75" customHeight="1" x14ac:dyDescent="0.25">
      <c r="A288" s="3"/>
      <c r="B288" s="3"/>
      <c r="C288" s="3"/>
      <c r="D288" s="3"/>
      <c r="E288" s="3"/>
      <c r="F288" s="3"/>
      <c r="G288" s="3"/>
      <c r="H288" s="3"/>
      <c r="I288" s="3"/>
      <c r="J288" s="3"/>
      <c r="K288" s="3"/>
      <c r="L288" s="3"/>
      <c r="M288" s="184"/>
      <c r="N288" s="184"/>
      <c r="O288" s="184"/>
      <c r="P288" s="3"/>
      <c r="Q288" s="3"/>
      <c r="R288" s="3"/>
      <c r="S288" s="3"/>
      <c r="T288" s="3"/>
      <c r="U288" s="3"/>
      <c r="V288" s="3"/>
      <c r="W288" s="3"/>
      <c r="X288" s="3"/>
      <c r="Y288" s="3"/>
      <c r="Z288" s="3"/>
    </row>
    <row r="289" spans="1:26" ht="12.75" customHeight="1" x14ac:dyDescent="0.25">
      <c r="A289" s="3"/>
      <c r="B289" s="3"/>
      <c r="C289" s="3"/>
      <c r="D289" s="3"/>
      <c r="E289" s="3"/>
      <c r="F289" s="3"/>
      <c r="G289" s="3"/>
      <c r="H289" s="3"/>
      <c r="I289" s="3"/>
      <c r="J289" s="3"/>
      <c r="K289" s="3"/>
      <c r="L289" s="3"/>
      <c r="M289" s="184"/>
      <c r="N289" s="184"/>
      <c r="O289" s="184"/>
      <c r="P289" s="3"/>
      <c r="Q289" s="3"/>
      <c r="R289" s="3"/>
      <c r="S289" s="3"/>
      <c r="T289" s="3"/>
      <c r="U289" s="3"/>
      <c r="V289" s="3"/>
      <c r="W289" s="3"/>
      <c r="X289" s="3"/>
      <c r="Y289" s="3"/>
      <c r="Z289" s="3"/>
    </row>
    <row r="290" spans="1:26" ht="12.75" customHeight="1" x14ac:dyDescent="0.25">
      <c r="A290" s="3"/>
      <c r="B290" s="3"/>
      <c r="C290" s="3"/>
      <c r="D290" s="3"/>
      <c r="E290" s="3"/>
      <c r="F290" s="3"/>
      <c r="G290" s="3"/>
      <c r="H290" s="3"/>
      <c r="I290" s="3"/>
      <c r="J290" s="3"/>
      <c r="K290" s="3"/>
      <c r="L290" s="3"/>
      <c r="M290" s="184"/>
      <c r="N290" s="184"/>
      <c r="O290" s="184"/>
      <c r="P290" s="3"/>
      <c r="Q290" s="3"/>
      <c r="R290" s="3"/>
      <c r="S290" s="3"/>
      <c r="T290" s="3"/>
      <c r="U290" s="3"/>
      <c r="V290" s="3"/>
      <c r="W290" s="3"/>
      <c r="X290" s="3"/>
      <c r="Y290" s="3"/>
      <c r="Z290" s="3"/>
    </row>
    <row r="291" spans="1:26" ht="12.75" customHeight="1" x14ac:dyDescent="0.25">
      <c r="A291" s="3"/>
      <c r="B291" s="3"/>
      <c r="C291" s="3"/>
      <c r="D291" s="3"/>
      <c r="E291" s="3"/>
      <c r="F291" s="3"/>
      <c r="G291" s="3"/>
      <c r="H291" s="3"/>
      <c r="I291" s="3"/>
      <c r="J291" s="3"/>
      <c r="K291" s="3"/>
      <c r="L291" s="3"/>
      <c r="M291" s="184"/>
      <c r="N291" s="184"/>
      <c r="O291" s="184"/>
      <c r="P291" s="3"/>
      <c r="Q291" s="3"/>
      <c r="R291" s="3"/>
      <c r="S291" s="3"/>
      <c r="T291" s="3"/>
      <c r="U291" s="3"/>
      <c r="V291" s="3"/>
      <c r="W291" s="3"/>
      <c r="X291" s="3"/>
      <c r="Y291" s="3"/>
      <c r="Z291" s="3"/>
    </row>
    <row r="292" spans="1:26" ht="12.75" customHeight="1" x14ac:dyDescent="0.25">
      <c r="A292" s="3"/>
      <c r="B292" s="3"/>
      <c r="C292" s="3"/>
      <c r="D292" s="3"/>
      <c r="E292" s="3"/>
      <c r="F292" s="3"/>
      <c r="G292" s="3"/>
      <c r="H292" s="3"/>
      <c r="I292" s="3"/>
      <c r="J292" s="3"/>
      <c r="K292" s="3"/>
      <c r="L292" s="3"/>
      <c r="M292" s="184"/>
      <c r="N292" s="184"/>
      <c r="O292" s="184"/>
      <c r="P292" s="3"/>
      <c r="Q292" s="3"/>
      <c r="R292" s="3"/>
      <c r="S292" s="3"/>
      <c r="T292" s="3"/>
      <c r="U292" s="3"/>
      <c r="V292" s="3"/>
      <c r="W292" s="3"/>
      <c r="X292" s="3"/>
      <c r="Y292" s="3"/>
      <c r="Z292" s="3"/>
    </row>
    <row r="293" spans="1:26" ht="12.75" customHeight="1" x14ac:dyDescent="0.25">
      <c r="A293" s="3"/>
      <c r="B293" s="3"/>
      <c r="C293" s="3"/>
      <c r="D293" s="3"/>
      <c r="E293" s="3"/>
      <c r="F293" s="3"/>
      <c r="G293" s="3"/>
      <c r="H293" s="3"/>
      <c r="I293" s="3"/>
      <c r="J293" s="3"/>
      <c r="K293" s="3"/>
      <c r="L293" s="3"/>
      <c r="M293" s="184"/>
      <c r="N293" s="184"/>
      <c r="O293" s="184"/>
      <c r="P293" s="3"/>
      <c r="Q293" s="3"/>
      <c r="R293" s="3"/>
      <c r="S293" s="3"/>
      <c r="T293" s="3"/>
      <c r="U293" s="3"/>
      <c r="V293" s="3"/>
      <c r="W293" s="3"/>
      <c r="X293" s="3"/>
      <c r="Y293" s="3"/>
      <c r="Z293" s="3"/>
    </row>
    <row r="294" spans="1:26" ht="12.75" customHeight="1" x14ac:dyDescent="0.25">
      <c r="A294" s="3"/>
      <c r="B294" s="3"/>
      <c r="C294" s="3"/>
      <c r="D294" s="3"/>
      <c r="E294" s="3"/>
      <c r="F294" s="3"/>
      <c r="G294" s="3"/>
      <c r="H294" s="3"/>
      <c r="I294" s="3"/>
      <c r="J294" s="3"/>
      <c r="K294" s="3"/>
      <c r="L294" s="3"/>
      <c r="M294" s="184"/>
      <c r="N294" s="184"/>
      <c r="O294" s="184"/>
      <c r="P294" s="3"/>
      <c r="Q294" s="3"/>
      <c r="R294" s="3"/>
      <c r="S294" s="3"/>
      <c r="T294" s="3"/>
      <c r="U294" s="3"/>
      <c r="V294" s="3"/>
      <c r="W294" s="3"/>
      <c r="X294" s="3"/>
      <c r="Y294" s="3"/>
      <c r="Z294" s="3"/>
    </row>
    <row r="295" spans="1:26" ht="12.75" customHeight="1" x14ac:dyDescent="0.25">
      <c r="A295" s="3"/>
      <c r="B295" s="3"/>
      <c r="C295" s="3"/>
      <c r="D295" s="3"/>
      <c r="E295" s="3"/>
      <c r="F295" s="3"/>
      <c r="G295" s="3"/>
      <c r="H295" s="3"/>
      <c r="I295" s="3"/>
      <c r="J295" s="3"/>
      <c r="K295" s="3"/>
      <c r="L295" s="3"/>
      <c r="M295" s="184"/>
      <c r="N295" s="184"/>
      <c r="O295" s="184"/>
      <c r="P295" s="3"/>
      <c r="Q295" s="3"/>
      <c r="R295" s="3"/>
      <c r="S295" s="3"/>
      <c r="T295" s="3"/>
      <c r="U295" s="3"/>
      <c r="V295" s="3"/>
      <c r="W295" s="3"/>
      <c r="X295" s="3"/>
      <c r="Y295" s="3"/>
      <c r="Z295" s="3"/>
    </row>
    <row r="296" spans="1:26" ht="12.75" customHeight="1" x14ac:dyDescent="0.25">
      <c r="A296" s="3"/>
      <c r="B296" s="3"/>
      <c r="C296" s="3"/>
      <c r="D296" s="3"/>
      <c r="E296" s="3"/>
      <c r="F296" s="3"/>
      <c r="G296" s="3"/>
      <c r="H296" s="3"/>
      <c r="I296" s="3"/>
      <c r="J296" s="3"/>
      <c r="K296" s="3"/>
      <c r="L296" s="3"/>
      <c r="M296" s="184"/>
      <c r="N296" s="184"/>
      <c r="O296" s="184"/>
      <c r="P296" s="3"/>
      <c r="Q296" s="3"/>
      <c r="R296" s="3"/>
      <c r="S296" s="3"/>
      <c r="T296" s="3"/>
      <c r="U296" s="3"/>
      <c r="V296" s="3"/>
      <c r="W296" s="3"/>
      <c r="X296" s="3"/>
      <c r="Y296" s="3"/>
      <c r="Z296" s="3"/>
    </row>
    <row r="297" spans="1:26" ht="12.75" customHeight="1" x14ac:dyDescent="0.25">
      <c r="A297" s="3"/>
      <c r="B297" s="3"/>
      <c r="C297" s="3"/>
      <c r="D297" s="3"/>
      <c r="E297" s="3"/>
      <c r="F297" s="3"/>
      <c r="G297" s="3"/>
      <c r="H297" s="3"/>
      <c r="I297" s="3"/>
      <c r="J297" s="3"/>
      <c r="K297" s="3"/>
      <c r="L297" s="3"/>
      <c r="M297" s="184"/>
      <c r="N297" s="184"/>
      <c r="O297" s="184"/>
      <c r="P297" s="3"/>
      <c r="Q297" s="3"/>
      <c r="R297" s="3"/>
      <c r="S297" s="3"/>
      <c r="T297" s="3"/>
      <c r="U297" s="3"/>
      <c r="V297" s="3"/>
      <c r="W297" s="3"/>
      <c r="X297" s="3"/>
      <c r="Y297" s="3"/>
      <c r="Z297" s="3"/>
    </row>
    <row r="298" spans="1:26" ht="12.75" customHeight="1" x14ac:dyDescent="0.25">
      <c r="A298" s="3"/>
      <c r="B298" s="3"/>
      <c r="C298" s="3"/>
      <c r="D298" s="3"/>
      <c r="E298" s="3"/>
      <c r="F298" s="3"/>
      <c r="G298" s="3"/>
      <c r="H298" s="3"/>
      <c r="I298" s="3"/>
      <c r="J298" s="3"/>
      <c r="K298" s="3"/>
      <c r="L298" s="3"/>
      <c r="M298" s="184"/>
      <c r="N298" s="184"/>
      <c r="O298" s="184"/>
      <c r="P298" s="3"/>
      <c r="Q298" s="3"/>
      <c r="R298" s="3"/>
      <c r="S298" s="3"/>
      <c r="T298" s="3"/>
      <c r="U298" s="3"/>
      <c r="V298" s="3"/>
      <c r="W298" s="3"/>
      <c r="X298" s="3"/>
      <c r="Y298" s="3"/>
      <c r="Z298" s="3"/>
    </row>
    <row r="299" spans="1:26" ht="12.75" customHeight="1" x14ac:dyDescent="0.25">
      <c r="A299" s="3"/>
      <c r="B299" s="3"/>
      <c r="C299" s="3"/>
      <c r="D299" s="3"/>
      <c r="E299" s="3"/>
      <c r="F299" s="3"/>
      <c r="G299" s="3"/>
      <c r="H299" s="3"/>
      <c r="I299" s="3"/>
      <c r="J299" s="3"/>
      <c r="K299" s="3"/>
      <c r="L299" s="3"/>
      <c r="M299" s="184"/>
      <c r="N299" s="184"/>
      <c r="O299" s="184"/>
      <c r="P299" s="3"/>
      <c r="Q299" s="3"/>
      <c r="R299" s="3"/>
      <c r="S299" s="3"/>
      <c r="T299" s="3"/>
      <c r="U299" s="3"/>
      <c r="V299" s="3"/>
      <c r="W299" s="3"/>
      <c r="X299" s="3"/>
      <c r="Y299" s="3"/>
      <c r="Z299" s="3"/>
    </row>
    <row r="300" spans="1:26" ht="12.75" customHeight="1" x14ac:dyDescent="0.25">
      <c r="A300" s="3"/>
      <c r="B300" s="3"/>
      <c r="C300" s="3"/>
      <c r="D300" s="3"/>
      <c r="E300" s="3"/>
      <c r="F300" s="3"/>
      <c r="G300" s="3"/>
      <c r="H300" s="3"/>
      <c r="I300" s="3"/>
      <c r="J300" s="3"/>
      <c r="K300" s="3"/>
      <c r="L300" s="3"/>
      <c r="M300" s="184"/>
      <c r="N300" s="184"/>
      <c r="O300" s="184"/>
      <c r="P300" s="3"/>
      <c r="Q300" s="3"/>
      <c r="R300" s="3"/>
      <c r="S300" s="3"/>
      <c r="T300" s="3"/>
      <c r="U300" s="3"/>
      <c r="V300" s="3"/>
      <c r="W300" s="3"/>
      <c r="X300" s="3"/>
      <c r="Y300" s="3"/>
      <c r="Z300" s="3"/>
    </row>
    <row r="301" spans="1:26" ht="12.75" customHeight="1" x14ac:dyDescent="0.25">
      <c r="A301" s="3"/>
      <c r="B301" s="3"/>
      <c r="C301" s="3"/>
      <c r="D301" s="3"/>
      <c r="E301" s="3"/>
      <c r="F301" s="3"/>
      <c r="G301" s="3"/>
      <c r="H301" s="3"/>
      <c r="I301" s="3"/>
      <c r="J301" s="3"/>
      <c r="K301" s="3"/>
      <c r="L301" s="3"/>
      <c r="M301" s="184"/>
      <c r="N301" s="184"/>
      <c r="O301" s="184"/>
      <c r="P301" s="3"/>
      <c r="Q301" s="3"/>
      <c r="R301" s="3"/>
      <c r="S301" s="3"/>
      <c r="T301" s="3"/>
      <c r="U301" s="3"/>
      <c r="V301" s="3"/>
      <c r="W301" s="3"/>
      <c r="X301" s="3"/>
      <c r="Y301" s="3"/>
      <c r="Z301" s="3"/>
    </row>
    <row r="302" spans="1:26" ht="12.75" customHeight="1" x14ac:dyDescent="0.25">
      <c r="A302" s="3"/>
      <c r="B302" s="3"/>
      <c r="C302" s="3"/>
      <c r="D302" s="3"/>
      <c r="E302" s="3"/>
      <c r="F302" s="3"/>
      <c r="G302" s="3"/>
      <c r="H302" s="3"/>
      <c r="I302" s="3"/>
      <c r="J302" s="3"/>
      <c r="K302" s="3"/>
      <c r="L302" s="3"/>
      <c r="M302" s="184"/>
      <c r="N302" s="184"/>
      <c r="O302" s="184"/>
      <c r="P302" s="3"/>
      <c r="Q302" s="3"/>
      <c r="R302" s="3"/>
      <c r="S302" s="3"/>
      <c r="T302" s="3"/>
      <c r="U302" s="3"/>
      <c r="V302" s="3"/>
      <c r="W302" s="3"/>
      <c r="X302" s="3"/>
      <c r="Y302" s="3"/>
      <c r="Z302" s="3"/>
    </row>
    <row r="303" spans="1:26" ht="12.75" customHeight="1" x14ac:dyDescent="0.25">
      <c r="A303" s="3"/>
      <c r="B303" s="3"/>
      <c r="C303" s="3"/>
      <c r="D303" s="3"/>
      <c r="E303" s="3"/>
      <c r="F303" s="3"/>
      <c r="G303" s="3"/>
      <c r="H303" s="3"/>
      <c r="I303" s="3"/>
      <c r="J303" s="3"/>
      <c r="K303" s="3"/>
      <c r="L303" s="3"/>
      <c r="M303" s="184"/>
      <c r="N303" s="184"/>
      <c r="O303" s="184"/>
      <c r="P303" s="3"/>
      <c r="Q303" s="3"/>
      <c r="R303" s="3"/>
      <c r="S303" s="3"/>
      <c r="T303" s="3"/>
      <c r="U303" s="3"/>
      <c r="V303" s="3"/>
      <c r="W303" s="3"/>
      <c r="X303" s="3"/>
      <c r="Y303" s="3"/>
      <c r="Z303" s="3"/>
    </row>
    <row r="304" spans="1:26" ht="12.75" customHeight="1" x14ac:dyDescent="0.25">
      <c r="A304" s="3"/>
      <c r="B304" s="3"/>
      <c r="C304" s="3"/>
      <c r="D304" s="3"/>
      <c r="E304" s="3"/>
      <c r="F304" s="3"/>
      <c r="G304" s="3"/>
      <c r="H304" s="3"/>
      <c r="I304" s="3"/>
      <c r="J304" s="3"/>
      <c r="K304" s="3"/>
      <c r="L304" s="3"/>
      <c r="M304" s="184"/>
      <c r="N304" s="184"/>
      <c r="O304" s="184"/>
      <c r="P304" s="3"/>
      <c r="Q304" s="3"/>
      <c r="R304" s="3"/>
      <c r="S304" s="3"/>
      <c r="T304" s="3"/>
      <c r="U304" s="3"/>
      <c r="V304" s="3"/>
      <c r="W304" s="3"/>
      <c r="X304" s="3"/>
      <c r="Y304" s="3"/>
      <c r="Z304" s="3"/>
    </row>
    <row r="305" spans="1:26" ht="12.75" customHeight="1" x14ac:dyDescent="0.25">
      <c r="A305" s="3"/>
      <c r="B305" s="3"/>
      <c r="C305" s="3"/>
      <c r="D305" s="3"/>
      <c r="E305" s="3"/>
      <c r="F305" s="3"/>
      <c r="G305" s="3"/>
      <c r="H305" s="3"/>
      <c r="I305" s="3"/>
      <c r="J305" s="3"/>
      <c r="K305" s="3"/>
      <c r="L305" s="3"/>
      <c r="M305" s="184"/>
      <c r="N305" s="184"/>
      <c r="O305" s="184"/>
      <c r="P305" s="3"/>
      <c r="Q305" s="3"/>
      <c r="R305" s="3"/>
      <c r="S305" s="3"/>
      <c r="T305" s="3"/>
      <c r="U305" s="3"/>
      <c r="V305" s="3"/>
      <c r="W305" s="3"/>
      <c r="X305" s="3"/>
      <c r="Y305" s="3"/>
      <c r="Z305" s="3"/>
    </row>
    <row r="306" spans="1:26" ht="12.75" customHeight="1" x14ac:dyDescent="0.25">
      <c r="A306" s="3"/>
      <c r="B306" s="3"/>
      <c r="C306" s="3"/>
      <c r="D306" s="3"/>
      <c r="E306" s="3"/>
      <c r="F306" s="3"/>
      <c r="G306" s="3"/>
      <c r="H306" s="3"/>
      <c r="I306" s="3"/>
      <c r="J306" s="3"/>
      <c r="K306" s="3"/>
      <c r="L306" s="3"/>
      <c r="M306" s="184"/>
      <c r="N306" s="184"/>
      <c r="O306" s="184"/>
      <c r="P306" s="3"/>
      <c r="Q306" s="3"/>
      <c r="R306" s="3"/>
      <c r="S306" s="3"/>
      <c r="T306" s="3"/>
      <c r="U306" s="3"/>
      <c r="V306" s="3"/>
      <c r="W306" s="3"/>
      <c r="X306" s="3"/>
      <c r="Y306" s="3"/>
      <c r="Z306" s="3"/>
    </row>
    <row r="307" spans="1:26" ht="12.75" customHeight="1" x14ac:dyDescent="0.25">
      <c r="A307" s="3"/>
      <c r="B307" s="3"/>
      <c r="C307" s="3"/>
      <c r="D307" s="3"/>
      <c r="E307" s="3"/>
      <c r="F307" s="3"/>
      <c r="G307" s="3"/>
      <c r="H307" s="3"/>
      <c r="I307" s="3"/>
      <c r="J307" s="3"/>
      <c r="K307" s="3"/>
      <c r="L307" s="3"/>
      <c r="M307" s="184"/>
      <c r="N307" s="184"/>
      <c r="O307" s="184"/>
      <c r="P307" s="3"/>
      <c r="Q307" s="3"/>
      <c r="R307" s="3"/>
      <c r="S307" s="3"/>
      <c r="T307" s="3"/>
      <c r="U307" s="3"/>
      <c r="V307" s="3"/>
      <c r="W307" s="3"/>
      <c r="X307" s="3"/>
      <c r="Y307" s="3"/>
      <c r="Z307" s="3"/>
    </row>
    <row r="308" spans="1:26" ht="12.75" customHeight="1" x14ac:dyDescent="0.25">
      <c r="A308" s="3"/>
      <c r="B308" s="3"/>
      <c r="C308" s="3"/>
      <c r="D308" s="3"/>
      <c r="E308" s="3"/>
      <c r="F308" s="3"/>
      <c r="G308" s="3"/>
      <c r="H308" s="3"/>
      <c r="I308" s="3"/>
      <c r="J308" s="3"/>
      <c r="K308" s="3"/>
      <c r="L308" s="3"/>
      <c r="M308" s="184"/>
      <c r="N308" s="184"/>
      <c r="O308" s="184"/>
      <c r="P308" s="3"/>
      <c r="Q308" s="3"/>
      <c r="R308" s="3"/>
      <c r="S308" s="3"/>
      <c r="T308" s="3"/>
      <c r="U308" s="3"/>
      <c r="V308" s="3"/>
      <c r="W308" s="3"/>
      <c r="X308" s="3"/>
      <c r="Y308" s="3"/>
      <c r="Z308" s="3"/>
    </row>
    <row r="309" spans="1:26" ht="12.75" customHeight="1" x14ac:dyDescent="0.25">
      <c r="A309" s="3"/>
      <c r="B309" s="3"/>
      <c r="C309" s="3"/>
      <c r="D309" s="3"/>
      <c r="E309" s="3"/>
      <c r="F309" s="3"/>
      <c r="G309" s="3"/>
      <c r="H309" s="3"/>
      <c r="I309" s="3"/>
      <c r="J309" s="3"/>
      <c r="K309" s="3"/>
      <c r="L309" s="3"/>
      <c r="M309" s="184"/>
      <c r="N309" s="184"/>
      <c r="O309" s="184"/>
      <c r="P309" s="3"/>
      <c r="Q309" s="3"/>
      <c r="R309" s="3"/>
      <c r="S309" s="3"/>
      <c r="T309" s="3"/>
      <c r="U309" s="3"/>
      <c r="V309" s="3"/>
      <c r="W309" s="3"/>
      <c r="X309" s="3"/>
      <c r="Y309" s="3"/>
      <c r="Z309" s="3"/>
    </row>
    <row r="310" spans="1:26" ht="12.75" customHeight="1" x14ac:dyDescent="0.25">
      <c r="A310" s="3"/>
      <c r="B310" s="3"/>
      <c r="C310" s="3"/>
      <c r="D310" s="3"/>
      <c r="E310" s="3"/>
      <c r="F310" s="3"/>
      <c r="G310" s="3"/>
      <c r="H310" s="3"/>
      <c r="I310" s="3"/>
      <c r="J310" s="3"/>
      <c r="K310" s="3"/>
      <c r="L310" s="3"/>
      <c r="M310" s="184"/>
      <c r="N310" s="184"/>
      <c r="O310" s="184"/>
      <c r="P310" s="3"/>
      <c r="Q310" s="3"/>
      <c r="R310" s="3"/>
      <c r="S310" s="3"/>
      <c r="T310" s="3"/>
      <c r="U310" s="3"/>
      <c r="V310" s="3"/>
      <c r="W310" s="3"/>
      <c r="X310" s="3"/>
      <c r="Y310" s="3"/>
      <c r="Z310" s="3"/>
    </row>
    <row r="311" spans="1:26" ht="12.75" customHeight="1" x14ac:dyDescent="0.25">
      <c r="A311" s="3"/>
      <c r="B311" s="3"/>
      <c r="C311" s="3"/>
      <c r="D311" s="3"/>
      <c r="E311" s="3"/>
      <c r="F311" s="3"/>
      <c r="G311" s="3"/>
      <c r="H311" s="3"/>
      <c r="I311" s="3"/>
      <c r="J311" s="3"/>
      <c r="K311" s="3"/>
      <c r="L311" s="3"/>
      <c r="M311" s="184"/>
      <c r="N311" s="184"/>
      <c r="O311" s="184"/>
      <c r="P311" s="3"/>
      <c r="Q311" s="3"/>
      <c r="R311" s="3"/>
      <c r="S311" s="3"/>
      <c r="T311" s="3"/>
      <c r="U311" s="3"/>
      <c r="V311" s="3"/>
      <c r="W311" s="3"/>
      <c r="X311" s="3"/>
      <c r="Y311" s="3"/>
      <c r="Z311" s="3"/>
    </row>
    <row r="312" spans="1:26" ht="12.75" customHeight="1" x14ac:dyDescent="0.25">
      <c r="A312" s="3"/>
      <c r="B312" s="3"/>
      <c r="C312" s="3"/>
      <c r="D312" s="3"/>
      <c r="E312" s="3"/>
      <c r="F312" s="3"/>
      <c r="G312" s="3"/>
      <c r="H312" s="3"/>
      <c r="I312" s="3"/>
      <c r="J312" s="3"/>
      <c r="K312" s="3"/>
      <c r="L312" s="3"/>
      <c r="M312" s="184"/>
      <c r="N312" s="184"/>
      <c r="O312" s="184"/>
      <c r="P312" s="3"/>
      <c r="Q312" s="3"/>
      <c r="R312" s="3"/>
      <c r="S312" s="3"/>
      <c r="T312" s="3"/>
      <c r="U312" s="3"/>
      <c r="V312" s="3"/>
      <c r="W312" s="3"/>
      <c r="X312" s="3"/>
      <c r="Y312" s="3"/>
      <c r="Z312" s="3"/>
    </row>
    <row r="313" spans="1:26" ht="12.75" customHeight="1" x14ac:dyDescent="0.25">
      <c r="A313" s="3"/>
      <c r="B313" s="3"/>
      <c r="C313" s="3"/>
      <c r="D313" s="3"/>
      <c r="E313" s="3"/>
      <c r="F313" s="3"/>
      <c r="G313" s="3"/>
      <c r="H313" s="3"/>
      <c r="I313" s="3"/>
      <c r="J313" s="3"/>
      <c r="K313" s="3"/>
      <c r="L313" s="3"/>
      <c r="M313" s="184"/>
      <c r="N313" s="184"/>
      <c r="O313" s="184"/>
      <c r="P313" s="3"/>
      <c r="Q313" s="3"/>
      <c r="R313" s="3"/>
      <c r="S313" s="3"/>
      <c r="T313" s="3"/>
      <c r="U313" s="3"/>
      <c r="V313" s="3"/>
      <c r="W313" s="3"/>
      <c r="X313" s="3"/>
      <c r="Y313" s="3"/>
      <c r="Z313" s="3"/>
    </row>
    <row r="314" spans="1:26" ht="12.75" customHeight="1" x14ac:dyDescent="0.25">
      <c r="A314" s="3"/>
      <c r="B314" s="3"/>
      <c r="C314" s="3"/>
      <c r="D314" s="3"/>
      <c r="E314" s="3"/>
      <c r="F314" s="3"/>
      <c r="G314" s="3"/>
      <c r="H314" s="3"/>
      <c r="I314" s="3"/>
      <c r="J314" s="3"/>
      <c r="K314" s="3"/>
      <c r="L314" s="3"/>
      <c r="M314" s="184"/>
      <c r="N314" s="184"/>
      <c r="O314" s="184"/>
      <c r="P314" s="3"/>
      <c r="Q314" s="3"/>
      <c r="R314" s="3"/>
      <c r="S314" s="3"/>
      <c r="T314" s="3"/>
      <c r="U314" s="3"/>
      <c r="V314" s="3"/>
      <c r="W314" s="3"/>
      <c r="X314" s="3"/>
      <c r="Y314" s="3"/>
      <c r="Z314" s="3"/>
    </row>
    <row r="315" spans="1:26" ht="12.75" customHeight="1" x14ac:dyDescent="0.25">
      <c r="A315" s="3"/>
      <c r="B315" s="3"/>
      <c r="C315" s="3"/>
      <c r="D315" s="3"/>
      <c r="E315" s="3"/>
      <c r="F315" s="3"/>
      <c r="G315" s="3"/>
      <c r="H315" s="3"/>
      <c r="I315" s="3"/>
      <c r="J315" s="3"/>
      <c r="K315" s="3"/>
      <c r="L315" s="3"/>
      <c r="M315" s="184"/>
      <c r="N315" s="184"/>
      <c r="O315" s="184"/>
      <c r="P315" s="3"/>
      <c r="Q315" s="3"/>
      <c r="R315" s="3"/>
      <c r="S315" s="3"/>
      <c r="T315" s="3"/>
      <c r="U315" s="3"/>
      <c r="V315" s="3"/>
      <c r="W315" s="3"/>
      <c r="X315" s="3"/>
      <c r="Y315" s="3"/>
      <c r="Z315" s="3"/>
    </row>
    <row r="316" spans="1:26" ht="12.75" customHeight="1" x14ac:dyDescent="0.25">
      <c r="A316" s="3"/>
      <c r="B316" s="3"/>
      <c r="C316" s="3"/>
      <c r="D316" s="3"/>
      <c r="E316" s="3"/>
      <c r="F316" s="3"/>
      <c r="G316" s="3"/>
      <c r="H316" s="3"/>
      <c r="I316" s="3"/>
      <c r="J316" s="3"/>
      <c r="K316" s="3"/>
      <c r="L316" s="3"/>
      <c r="M316" s="184"/>
      <c r="N316" s="184"/>
      <c r="O316" s="184"/>
      <c r="P316" s="3"/>
      <c r="Q316" s="3"/>
      <c r="R316" s="3"/>
      <c r="S316" s="3"/>
      <c r="T316" s="3"/>
      <c r="U316" s="3"/>
      <c r="V316" s="3"/>
      <c r="W316" s="3"/>
      <c r="X316" s="3"/>
      <c r="Y316" s="3"/>
      <c r="Z316" s="3"/>
    </row>
    <row r="317" spans="1:26" ht="12.75" customHeight="1" x14ac:dyDescent="0.25">
      <c r="A317" s="3"/>
      <c r="B317" s="3"/>
      <c r="C317" s="3"/>
      <c r="D317" s="3"/>
      <c r="E317" s="3"/>
      <c r="F317" s="3"/>
      <c r="G317" s="3"/>
      <c r="H317" s="3"/>
      <c r="I317" s="3"/>
      <c r="J317" s="3"/>
      <c r="K317" s="3"/>
      <c r="L317" s="3"/>
      <c r="M317" s="184"/>
      <c r="N317" s="184"/>
      <c r="O317" s="184"/>
      <c r="P317" s="3"/>
      <c r="Q317" s="3"/>
      <c r="R317" s="3"/>
      <c r="S317" s="3"/>
      <c r="T317" s="3"/>
      <c r="U317" s="3"/>
      <c r="V317" s="3"/>
      <c r="W317" s="3"/>
      <c r="X317" s="3"/>
      <c r="Y317" s="3"/>
      <c r="Z317" s="3"/>
    </row>
    <row r="318" spans="1:26" ht="12.75" customHeight="1" x14ac:dyDescent="0.25">
      <c r="A318" s="3"/>
      <c r="B318" s="3"/>
      <c r="C318" s="3"/>
      <c r="D318" s="3"/>
      <c r="E318" s="3"/>
      <c r="F318" s="3"/>
      <c r="G318" s="3"/>
      <c r="H318" s="3"/>
      <c r="I318" s="3"/>
      <c r="J318" s="3"/>
      <c r="K318" s="3"/>
      <c r="L318" s="3"/>
      <c r="M318" s="184"/>
      <c r="N318" s="184"/>
      <c r="O318" s="184"/>
      <c r="P318" s="3"/>
      <c r="Q318" s="3"/>
      <c r="R318" s="3"/>
      <c r="S318" s="3"/>
      <c r="T318" s="3"/>
      <c r="U318" s="3"/>
      <c r="V318" s="3"/>
      <c r="W318" s="3"/>
      <c r="X318" s="3"/>
      <c r="Y318" s="3"/>
      <c r="Z318" s="3"/>
    </row>
    <row r="319" spans="1:26" ht="12.75" customHeight="1" x14ac:dyDescent="0.25">
      <c r="A319" s="3"/>
      <c r="B319" s="3"/>
      <c r="C319" s="3"/>
      <c r="D319" s="3"/>
      <c r="E319" s="3"/>
      <c r="F319" s="3"/>
      <c r="G319" s="3"/>
      <c r="H319" s="3"/>
      <c r="I319" s="3"/>
      <c r="J319" s="3"/>
      <c r="K319" s="3"/>
      <c r="L319" s="3"/>
      <c r="M319" s="184"/>
      <c r="N319" s="184"/>
      <c r="O319" s="184"/>
      <c r="P319" s="3"/>
      <c r="Q319" s="3"/>
      <c r="R319" s="3"/>
      <c r="S319" s="3"/>
      <c r="T319" s="3"/>
      <c r="U319" s="3"/>
      <c r="V319" s="3"/>
      <c r="W319" s="3"/>
      <c r="X319" s="3"/>
      <c r="Y319" s="3"/>
      <c r="Z319" s="3"/>
    </row>
    <row r="320" spans="1:26" ht="12.75" customHeight="1" x14ac:dyDescent="0.25">
      <c r="A320" s="3"/>
      <c r="B320" s="3"/>
      <c r="C320" s="3"/>
      <c r="D320" s="3"/>
      <c r="E320" s="3"/>
      <c r="F320" s="3"/>
      <c r="G320" s="3"/>
      <c r="H320" s="3"/>
      <c r="I320" s="3"/>
      <c r="J320" s="3"/>
      <c r="K320" s="3"/>
      <c r="L320" s="3"/>
      <c r="M320" s="184"/>
      <c r="N320" s="184"/>
      <c r="O320" s="184"/>
      <c r="P320" s="3"/>
      <c r="Q320" s="3"/>
      <c r="R320" s="3"/>
      <c r="S320" s="3"/>
      <c r="T320" s="3"/>
      <c r="U320" s="3"/>
      <c r="V320" s="3"/>
      <c r="W320" s="3"/>
      <c r="X320" s="3"/>
      <c r="Y320" s="3"/>
      <c r="Z320" s="3"/>
    </row>
    <row r="321" spans="1:26" ht="12.75" customHeight="1" x14ac:dyDescent="0.25">
      <c r="A321" s="3"/>
      <c r="B321" s="3"/>
      <c r="C321" s="3"/>
      <c r="D321" s="3"/>
      <c r="E321" s="3"/>
      <c r="F321" s="3"/>
      <c r="G321" s="3"/>
      <c r="H321" s="3"/>
      <c r="I321" s="3"/>
      <c r="J321" s="3"/>
      <c r="K321" s="3"/>
      <c r="L321" s="3"/>
      <c r="M321" s="184"/>
      <c r="N321" s="184"/>
      <c r="O321" s="184"/>
      <c r="P321" s="3"/>
      <c r="Q321" s="3"/>
      <c r="R321" s="3"/>
      <c r="S321" s="3"/>
      <c r="T321" s="3"/>
      <c r="U321" s="3"/>
      <c r="V321" s="3"/>
      <c r="W321" s="3"/>
      <c r="X321" s="3"/>
      <c r="Y321" s="3"/>
      <c r="Z321" s="3"/>
    </row>
    <row r="322" spans="1:26" ht="12.75" customHeight="1" x14ac:dyDescent="0.25">
      <c r="A322" s="3"/>
      <c r="B322" s="3"/>
      <c r="C322" s="3"/>
      <c r="D322" s="3"/>
      <c r="E322" s="3"/>
      <c r="F322" s="3"/>
      <c r="G322" s="3"/>
      <c r="H322" s="3"/>
      <c r="I322" s="3"/>
      <c r="J322" s="3"/>
      <c r="K322" s="3"/>
      <c r="L322" s="3"/>
      <c r="M322" s="184"/>
      <c r="N322" s="184"/>
      <c r="O322" s="184"/>
      <c r="P322" s="3"/>
      <c r="Q322" s="3"/>
      <c r="R322" s="3"/>
      <c r="S322" s="3"/>
      <c r="T322" s="3"/>
      <c r="U322" s="3"/>
      <c r="V322" s="3"/>
      <c r="W322" s="3"/>
      <c r="X322" s="3"/>
      <c r="Y322" s="3"/>
      <c r="Z322" s="3"/>
    </row>
    <row r="323" spans="1:26" ht="12.75" customHeight="1" x14ac:dyDescent="0.25">
      <c r="A323" s="3"/>
      <c r="B323" s="3"/>
      <c r="C323" s="3"/>
      <c r="D323" s="3"/>
      <c r="E323" s="3"/>
      <c r="F323" s="3"/>
      <c r="G323" s="3"/>
      <c r="H323" s="3"/>
      <c r="I323" s="3"/>
      <c r="J323" s="3"/>
      <c r="K323" s="3"/>
      <c r="L323" s="3"/>
      <c r="M323" s="184"/>
      <c r="N323" s="184"/>
      <c r="O323" s="184"/>
      <c r="P323" s="3"/>
      <c r="Q323" s="3"/>
      <c r="R323" s="3"/>
      <c r="S323" s="3"/>
      <c r="T323" s="3"/>
      <c r="U323" s="3"/>
      <c r="V323" s="3"/>
      <c r="W323" s="3"/>
      <c r="X323" s="3"/>
      <c r="Y323" s="3"/>
      <c r="Z323" s="3"/>
    </row>
    <row r="324" spans="1:26" ht="12.75" customHeight="1" x14ac:dyDescent="0.25">
      <c r="A324" s="3"/>
      <c r="B324" s="3"/>
      <c r="C324" s="3"/>
      <c r="D324" s="3"/>
      <c r="E324" s="3"/>
      <c r="F324" s="3"/>
      <c r="G324" s="3"/>
      <c r="H324" s="3"/>
      <c r="I324" s="3"/>
      <c r="J324" s="3"/>
      <c r="K324" s="3"/>
      <c r="L324" s="3"/>
      <c r="M324" s="184"/>
      <c r="N324" s="184"/>
      <c r="O324" s="184"/>
      <c r="P324" s="3"/>
      <c r="Q324" s="3"/>
      <c r="R324" s="3"/>
      <c r="S324" s="3"/>
      <c r="T324" s="3"/>
      <c r="U324" s="3"/>
      <c r="V324" s="3"/>
      <c r="W324" s="3"/>
      <c r="X324" s="3"/>
      <c r="Y324" s="3"/>
      <c r="Z324" s="3"/>
    </row>
    <row r="325" spans="1:26" ht="12.75" customHeight="1" x14ac:dyDescent="0.25">
      <c r="A325" s="3"/>
      <c r="B325" s="3"/>
      <c r="C325" s="3"/>
      <c r="D325" s="3"/>
      <c r="E325" s="3"/>
      <c r="F325" s="3"/>
      <c r="G325" s="3"/>
      <c r="H325" s="3"/>
      <c r="I325" s="3"/>
      <c r="J325" s="3"/>
      <c r="K325" s="3"/>
      <c r="L325" s="3"/>
      <c r="M325" s="184"/>
      <c r="N325" s="184"/>
      <c r="O325" s="184"/>
      <c r="P325" s="3"/>
      <c r="Q325" s="3"/>
      <c r="R325" s="3"/>
      <c r="S325" s="3"/>
      <c r="T325" s="3"/>
      <c r="U325" s="3"/>
      <c r="V325" s="3"/>
      <c r="W325" s="3"/>
      <c r="X325" s="3"/>
      <c r="Y325" s="3"/>
      <c r="Z325" s="3"/>
    </row>
    <row r="326" spans="1:26" ht="12.75" customHeight="1" x14ac:dyDescent="0.25">
      <c r="A326" s="3"/>
      <c r="B326" s="3"/>
      <c r="C326" s="3"/>
      <c r="D326" s="3"/>
      <c r="E326" s="3"/>
      <c r="F326" s="3"/>
      <c r="G326" s="3"/>
      <c r="H326" s="3"/>
      <c r="I326" s="3"/>
      <c r="J326" s="3"/>
      <c r="K326" s="3"/>
      <c r="L326" s="3"/>
      <c r="M326" s="184"/>
      <c r="N326" s="184"/>
      <c r="O326" s="184"/>
      <c r="P326" s="3"/>
      <c r="Q326" s="3"/>
      <c r="R326" s="3"/>
      <c r="S326" s="3"/>
      <c r="T326" s="3"/>
      <c r="U326" s="3"/>
      <c r="V326" s="3"/>
      <c r="W326" s="3"/>
      <c r="X326" s="3"/>
      <c r="Y326" s="3"/>
      <c r="Z326" s="3"/>
    </row>
    <row r="327" spans="1:26" ht="12.75" customHeight="1" x14ac:dyDescent="0.25">
      <c r="A327" s="3"/>
      <c r="B327" s="3"/>
      <c r="C327" s="3"/>
      <c r="D327" s="3"/>
      <c r="E327" s="3"/>
      <c r="F327" s="3"/>
      <c r="G327" s="3"/>
      <c r="H327" s="3"/>
      <c r="I327" s="3"/>
      <c r="J327" s="3"/>
      <c r="K327" s="3"/>
      <c r="L327" s="3"/>
      <c r="M327" s="184"/>
      <c r="N327" s="184"/>
      <c r="O327" s="184"/>
      <c r="P327" s="3"/>
      <c r="Q327" s="3"/>
      <c r="R327" s="3"/>
      <c r="S327" s="3"/>
      <c r="T327" s="3"/>
      <c r="U327" s="3"/>
      <c r="V327" s="3"/>
      <c r="W327" s="3"/>
      <c r="X327" s="3"/>
      <c r="Y327" s="3"/>
      <c r="Z327" s="3"/>
    </row>
    <row r="328" spans="1:26" ht="12.75" customHeight="1" x14ac:dyDescent="0.25">
      <c r="A328" s="3"/>
      <c r="B328" s="3"/>
      <c r="C328" s="3"/>
      <c r="D328" s="3"/>
      <c r="E328" s="3"/>
      <c r="F328" s="3"/>
      <c r="G328" s="3"/>
      <c r="H328" s="3"/>
      <c r="I328" s="3"/>
      <c r="J328" s="3"/>
      <c r="K328" s="3"/>
      <c r="L328" s="3"/>
      <c r="M328" s="184"/>
      <c r="N328" s="184"/>
      <c r="O328" s="184"/>
      <c r="P328" s="3"/>
      <c r="Q328" s="3"/>
      <c r="R328" s="3"/>
      <c r="S328" s="3"/>
      <c r="T328" s="3"/>
      <c r="U328" s="3"/>
      <c r="V328" s="3"/>
      <c r="W328" s="3"/>
      <c r="X328" s="3"/>
      <c r="Y328" s="3"/>
      <c r="Z328" s="3"/>
    </row>
    <row r="329" spans="1:26" ht="12.75" customHeight="1" x14ac:dyDescent="0.25">
      <c r="A329" s="3"/>
      <c r="B329" s="3"/>
      <c r="C329" s="3"/>
      <c r="D329" s="3"/>
      <c r="E329" s="3"/>
      <c r="F329" s="3"/>
      <c r="G329" s="3"/>
      <c r="H329" s="3"/>
      <c r="I329" s="3"/>
      <c r="J329" s="3"/>
      <c r="K329" s="3"/>
      <c r="L329" s="3"/>
      <c r="M329" s="184"/>
      <c r="N329" s="184"/>
      <c r="O329" s="184"/>
      <c r="P329" s="3"/>
      <c r="Q329" s="3"/>
      <c r="R329" s="3"/>
      <c r="S329" s="3"/>
      <c r="T329" s="3"/>
      <c r="U329" s="3"/>
      <c r="V329" s="3"/>
      <c r="W329" s="3"/>
      <c r="X329" s="3"/>
      <c r="Y329" s="3"/>
      <c r="Z329" s="3"/>
    </row>
    <row r="330" spans="1:26" ht="12.75" customHeight="1" x14ac:dyDescent="0.25">
      <c r="A330" s="3"/>
      <c r="B330" s="3"/>
      <c r="C330" s="3"/>
      <c r="D330" s="3"/>
      <c r="E330" s="3"/>
      <c r="F330" s="3"/>
      <c r="G330" s="3"/>
      <c r="H330" s="3"/>
      <c r="I330" s="3"/>
      <c r="J330" s="3"/>
      <c r="K330" s="3"/>
      <c r="L330" s="3"/>
      <c r="M330" s="184"/>
      <c r="N330" s="184"/>
      <c r="O330" s="184"/>
      <c r="P330" s="3"/>
      <c r="Q330" s="3"/>
      <c r="R330" s="3"/>
      <c r="S330" s="3"/>
      <c r="T330" s="3"/>
      <c r="U330" s="3"/>
      <c r="V330" s="3"/>
      <c r="W330" s="3"/>
      <c r="X330" s="3"/>
      <c r="Y330" s="3"/>
      <c r="Z330" s="3"/>
    </row>
    <row r="331" spans="1:26" ht="12.75" customHeight="1" x14ac:dyDescent="0.25">
      <c r="A331" s="3"/>
      <c r="B331" s="3"/>
      <c r="C331" s="3"/>
      <c r="D331" s="3"/>
      <c r="E331" s="3"/>
      <c r="F331" s="3"/>
      <c r="G331" s="3"/>
      <c r="H331" s="3"/>
      <c r="I331" s="3"/>
      <c r="J331" s="3"/>
      <c r="K331" s="3"/>
      <c r="L331" s="3"/>
      <c r="M331" s="184"/>
      <c r="N331" s="184"/>
      <c r="O331" s="184"/>
      <c r="P331" s="3"/>
      <c r="Q331" s="3"/>
      <c r="R331" s="3"/>
      <c r="S331" s="3"/>
      <c r="T331" s="3"/>
      <c r="U331" s="3"/>
      <c r="V331" s="3"/>
      <c r="W331" s="3"/>
      <c r="X331" s="3"/>
      <c r="Y331" s="3"/>
      <c r="Z331" s="3"/>
    </row>
    <row r="332" spans="1:26" ht="12.75" customHeight="1" x14ac:dyDescent="0.25">
      <c r="A332" s="3"/>
      <c r="B332" s="3"/>
      <c r="C332" s="3"/>
      <c r="D332" s="3"/>
      <c r="E332" s="3"/>
      <c r="F332" s="3"/>
      <c r="G332" s="3"/>
      <c r="H332" s="3"/>
      <c r="I332" s="3"/>
      <c r="J332" s="3"/>
      <c r="K332" s="3"/>
      <c r="L332" s="3"/>
      <c r="M332" s="184"/>
      <c r="N332" s="184"/>
      <c r="O332" s="184"/>
      <c r="P332" s="3"/>
      <c r="Q332" s="3"/>
      <c r="R332" s="3"/>
      <c r="S332" s="3"/>
      <c r="T332" s="3"/>
      <c r="U332" s="3"/>
      <c r="V332" s="3"/>
      <c r="W332" s="3"/>
      <c r="X332" s="3"/>
      <c r="Y332" s="3"/>
      <c r="Z332" s="3"/>
    </row>
    <row r="333" spans="1:26" ht="12.75" customHeight="1" x14ac:dyDescent="0.25">
      <c r="A333" s="3"/>
      <c r="B333" s="3"/>
      <c r="C333" s="3"/>
      <c r="D333" s="3"/>
      <c r="E333" s="3"/>
      <c r="F333" s="3"/>
      <c r="G333" s="3"/>
      <c r="H333" s="3"/>
      <c r="I333" s="3"/>
      <c r="J333" s="3"/>
      <c r="K333" s="3"/>
      <c r="L333" s="3"/>
      <c r="M333" s="184"/>
      <c r="N333" s="184"/>
      <c r="O333" s="184"/>
      <c r="P333" s="3"/>
      <c r="Q333" s="3"/>
      <c r="R333" s="3"/>
      <c r="S333" s="3"/>
      <c r="T333" s="3"/>
      <c r="U333" s="3"/>
      <c r="V333" s="3"/>
      <c r="W333" s="3"/>
      <c r="X333" s="3"/>
      <c r="Y333" s="3"/>
      <c r="Z333" s="3"/>
    </row>
    <row r="334" spans="1:26" ht="12.75" customHeight="1" x14ac:dyDescent="0.25">
      <c r="A334" s="3"/>
      <c r="B334" s="3"/>
      <c r="C334" s="3"/>
      <c r="D334" s="3"/>
      <c r="E334" s="3"/>
      <c r="F334" s="3"/>
      <c r="G334" s="3"/>
      <c r="H334" s="3"/>
      <c r="I334" s="3"/>
      <c r="J334" s="3"/>
      <c r="K334" s="3"/>
      <c r="L334" s="3"/>
      <c r="M334" s="184"/>
      <c r="N334" s="184"/>
      <c r="O334" s="184"/>
      <c r="P334" s="3"/>
      <c r="Q334" s="3"/>
      <c r="R334" s="3"/>
      <c r="S334" s="3"/>
      <c r="T334" s="3"/>
      <c r="U334" s="3"/>
      <c r="V334" s="3"/>
      <c r="W334" s="3"/>
      <c r="X334" s="3"/>
      <c r="Y334" s="3"/>
      <c r="Z334" s="3"/>
    </row>
    <row r="335" spans="1:26" ht="12.75" customHeight="1" x14ac:dyDescent="0.25">
      <c r="A335" s="3"/>
      <c r="B335" s="3"/>
      <c r="C335" s="3"/>
      <c r="D335" s="3"/>
      <c r="E335" s="3"/>
      <c r="F335" s="3"/>
      <c r="G335" s="3"/>
      <c r="H335" s="3"/>
      <c r="I335" s="3"/>
      <c r="J335" s="3"/>
      <c r="K335" s="3"/>
      <c r="L335" s="3"/>
      <c r="M335" s="184"/>
      <c r="N335" s="184"/>
      <c r="O335" s="184"/>
      <c r="P335" s="3"/>
      <c r="Q335" s="3"/>
      <c r="R335" s="3"/>
      <c r="S335" s="3"/>
      <c r="T335" s="3"/>
      <c r="U335" s="3"/>
      <c r="V335" s="3"/>
      <c r="W335" s="3"/>
      <c r="X335" s="3"/>
      <c r="Y335" s="3"/>
      <c r="Z335" s="3"/>
    </row>
    <row r="336" spans="1:26" ht="12.75" customHeight="1" x14ac:dyDescent="0.25">
      <c r="A336" s="3"/>
      <c r="B336" s="3"/>
      <c r="C336" s="3"/>
      <c r="D336" s="3"/>
      <c r="E336" s="3"/>
      <c r="F336" s="3"/>
      <c r="G336" s="3"/>
      <c r="H336" s="3"/>
      <c r="I336" s="3"/>
      <c r="J336" s="3"/>
      <c r="K336" s="3"/>
      <c r="L336" s="3"/>
      <c r="M336" s="184"/>
      <c r="N336" s="184"/>
      <c r="O336" s="184"/>
      <c r="P336" s="3"/>
      <c r="Q336" s="3"/>
      <c r="R336" s="3"/>
      <c r="S336" s="3"/>
      <c r="T336" s="3"/>
      <c r="U336" s="3"/>
      <c r="V336" s="3"/>
      <c r="W336" s="3"/>
      <c r="X336" s="3"/>
      <c r="Y336" s="3"/>
      <c r="Z336" s="3"/>
    </row>
    <row r="337" spans="1:26" ht="12.75" customHeight="1" x14ac:dyDescent="0.25">
      <c r="A337" s="3"/>
      <c r="B337" s="3"/>
      <c r="C337" s="3"/>
      <c r="D337" s="3"/>
      <c r="E337" s="3"/>
      <c r="F337" s="3"/>
      <c r="G337" s="3"/>
      <c r="H337" s="3"/>
      <c r="I337" s="3"/>
      <c r="J337" s="3"/>
      <c r="K337" s="3"/>
      <c r="L337" s="3"/>
      <c r="M337" s="184"/>
      <c r="N337" s="184"/>
      <c r="O337" s="184"/>
      <c r="P337" s="3"/>
      <c r="Q337" s="3"/>
      <c r="R337" s="3"/>
      <c r="S337" s="3"/>
      <c r="T337" s="3"/>
      <c r="U337" s="3"/>
      <c r="V337" s="3"/>
      <c r="W337" s="3"/>
      <c r="X337" s="3"/>
      <c r="Y337" s="3"/>
      <c r="Z337" s="3"/>
    </row>
    <row r="338" spans="1:26" ht="12.75" customHeight="1" x14ac:dyDescent="0.25">
      <c r="A338" s="3"/>
      <c r="B338" s="3"/>
      <c r="C338" s="3"/>
      <c r="D338" s="3"/>
      <c r="E338" s="3"/>
      <c r="F338" s="3"/>
      <c r="G338" s="3"/>
      <c r="H338" s="3"/>
      <c r="I338" s="3"/>
      <c r="J338" s="3"/>
      <c r="K338" s="3"/>
      <c r="L338" s="3"/>
      <c r="M338" s="184"/>
      <c r="N338" s="184"/>
      <c r="O338" s="184"/>
      <c r="P338" s="3"/>
      <c r="Q338" s="3"/>
      <c r="R338" s="3"/>
      <c r="S338" s="3"/>
      <c r="T338" s="3"/>
      <c r="U338" s="3"/>
      <c r="V338" s="3"/>
      <c r="W338" s="3"/>
      <c r="X338" s="3"/>
      <c r="Y338" s="3"/>
      <c r="Z338" s="3"/>
    </row>
    <row r="339" spans="1:26" ht="12.75" customHeight="1" x14ac:dyDescent="0.25">
      <c r="A339" s="3"/>
      <c r="B339" s="3"/>
      <c r="C339" s="3"/>
      <c r="D339" s="3"/>
      <c r="E339" s="3"/>
      <c r="F339" s="3"/>
      <c r="G339" s="3"/>
      <c r="H339" s="3"/>
      <c r="I339" s="3"/>
      <c r="J339" s="3"/>
      <c r="K339" s="3"/>
      <c r="L339" s="3"/>
      <c r="M339" s="184"/>
      <c r="N339" s="184"/>
      <c r="O339" s="184"/>
      <c r="P339" s="3"/>
      <c r="Q339" s="3"/>
      <c r="R339" s="3"/>
      <c r="S339" s="3"/>
      <c r="T339" s="3"/>
      <c r="U339" s="3"/>
      <c r="V339" s="3"/>
      <c r="W339" s="3"/>
      <c r="X339" s="3"/>
      <c r="Y339" s="3"/>
      <c r="Z339" s="3"/>
    </row>
    <row r="340" spans="1:26" ht="12.75" customHeight="1" x14ac:dyDescent="0.25">
      <c r="A340" s="3"/>
      <c r="B340" s="3"/>
      <c r="C340" s="3"/>
      <c r="D340" s="3"/>
      <c r="E340" s="3"/>
      <c r="F340" s="3"/>
      <c r="G340" s="3"/>
      <c r="H340" s="3"/>
      <c r="I340" s="3"/>
      <c r="J340" s="3"/>
      <c r="K340" s="3"/>
      <c r="L340" s="3"/>
      <c r="M340" s="184"/>
      <c r="N340" s="184"/>
      <c r="O340" s="184"/>
      <c r="P340" s="3"/>
      <c r="Q340" s="3"/>
      <c r="R340" s="3"/>
      <c r="S340" s="3"/>
      <c r="T340" s="3"/>
      <c r="U340" s="3"/>
      <c r="V340" s="3"/>
      <c r="W340" s="3"/>
      <c r="X340" s="3"/>
      <c r="Y340" s="3"/>
      <c r="Z340" s="3"/>
    </row>
    <row r="341" spans="1:26" ht="12.75" customHeight="1" x14ac:dyDescent="0.25">
      <c r="A341" s="3"/>
      <c r="B341" s="3"/>
      <c r="C341" s="3"/>
      <c r="D341" s="3"/>
      <c r="E341" s="3"/>
      <c r="F341" s="3"/>
      <c r="G341" s="3"/>
      <c r="H341" s="3"/>
      <c r="I341" s="3"/>
      <c r="J341" s="3"/>
      <c r="K341" s="3"/>
      <c r="L341" s="3"/>
      <c r="M341" s="184"/>
      <c r="N341" s="184"/>
      <c r="O341" s="184"/>
      <c r="P341" s="3"/>
      <c r="Q341" s="3"/>
      <c r="R341" s="3"/>
      <c r="S341" s="3"/>
      <c r="T341" s="3"/>
      <c r="U341" s="3"/>
      <c r="V341" s="3"/>
      <c r="W341" s="3"/>
      <c r="X341" s="3"/>
      <c r="Y341" s="3"/>
      <c r="Z341" s="3"/>
    </row>
    <row r="342" spans="1:26" ht="12.75" customHeight="1" x14ac:dyDescent="0.25">
      <c r="A342" s="3"/>
      <c r="B342" s="3"/>
      <c r="C342" s="3"/>
      <c r="D342" s="3"/>
      <c r="E342" s="3"/>
      <c r="F342" s="3"/>
      <c r="G342" s="3"/>
      <c r="H342" s="3"/>
      <c r="I342" s="3"/>
      <c r="J342" s="3"/>
      <c r="K342" s="3"/>
      <c r="L342" s="3"/>
      <c r="M342" s="184"/>
      <c r="N342" s="184"/>
      <c r="O342" s="184"/>
      <c r="P342" s="3"/>
      <c r="Q342" s="3"/>
      <c r="R342" s="3"/>
      <c r="S342" s="3"/>
      <c r="T342" s="3"/>
      <c r="U342" s="3"/>
      <c r="V342" s="3"/>
      <c r="W342" s="3"/>
      <c r="X342" s="3"/>
      <c r="Y342" s="3"/>
      <c r="Z342" s="3"/>
    </row>
    <row r="343" spans="1:26" ht="12.75" customHeight="1" x14ac:dyDescent="0.25">
      <c r="A343" s="3"/>
      <c r="B343" s="3"/>
      <c r="C343" s="3"/>
      <c r="D343" s="3"/>
      <c r="E343" s="3"/>
      <c r="F343" s="3"/>
      <c r="G343" s="3"/>
      <c r="H343" s="3"/>
      <c r="I343" s="3"/>
      <c r="J343" s="3"/>
      <c r="K343" s="3"/>
      <c r="L343" s="3"/>
      <c r="M343" s="184"/>
      <c r="N343" s="184"/>
      <c r="O343" s="184"/>
      <c r="P343" s="3"/>
      <c r="Q343" s="3"/>
      <c r="R343" s="3"/>
      <c r="S343" s="3"/>
      <c r="T343" s="3"/>
      <c r="U343" s="3"/>
      <c r="V343" s="3"/>
      <c r="W343" s="3"/>
      <c r="X343" s="3"/>
      <c r="Y343" s="3"/>
      <c r="Z343" s="3"/>
    </row>
    <row r="344" spans="1:26" ht="12.75" customHeight="1" x14ac:dyDescent="0.25">
      <c r="A344" s="3"/>
      <c r="B344" s="3"/>
      <c r="C344" s="3"/>
      <c r="D344" s="3"/>
      <c r="E344" s="3"/>
      <c r="F344" s="3"/>
      <c r="G344" s="3"/>
      <c r="H344" s="3"/>
      <c r="I344" s="3"/>
      <c r="J344" s="3"/>
      <c r="K344" s="3"/>
      <c r="L344" s="3"/>
      <c r="M344" s="184"/>
      <c r="N344" s="184"/>
      <c r="O344" s="184"/>
      <c r="P344" s="3"/>
      <c r="Q344" s="3"/>
      <c r="R344" s="3"/>
      <c r="S344" s="3"/>
      <c r="T344" s="3"/>
      <c r="U344" s="3"/>
      <c r="V344" s="3"/>
      <c r="W344" s="3"/>
      <c r="X344" s="3"/>
      <c r="Y344" s="3"/>
      <c r="Z344" s="3"/>
    </row>
    <row r="345" spans="1:26" ht="12.75" customHeight="1" x14ac:dyDescent="0.25">
      <c r="A345" s="3"/>
      <c r="B345" s="3"/>
      <c r="C345" s="3"/>
      <c r="D345" s="3"/>
      <c r="E345" s="3"/>
      <c r="F345" s="3"/>
      <c r="G345" s="3"/>
      <c r="H345" s="3"/>
      <c r="I345" s="3"/>
      <c r="J345" s="3"/>
      <c r="K345" s="3"/>
      <c r="L345" s="3"/>
      <c r="M345" s="184"/>
      <c r="N345" s="184"/>
      <c r="O345" s="184"/>
      <c r="P345" s="3"/>
      <c r="Q345" s="3"/>
      <c r="R345" s="3"/>
      <c r="S345" s="3"/>
      <c r="T345" s="3"/>
      <c r="U345" s="3"/>
      <c r="V345" s="3"/>
      <c r="W345" s="3"/>
      <c r="X345" s="3"/>
      <c r="Y345" s="3"/>
      <c r="Z345" s="3"/>
    </row>
    <row r="346" spans="1:26" ht="12.75" customHeight="1" x14ac:dyDescent="0.25">
      <c r="A346" s="3"/>
      <c r="B346" s="3"/>
      <c r="C346" s="3"/>
      <c r="D346" s="3"/>
      <c r="E346" s="3"/>
      <c r="F346" s="3"/>
      <c r="G346" s="3"/>
      <c r="H346" s="3"/>
      <c r="I346" s="3"/>
      <c r="J346" s="3"/>
      <c r="K346" s="3"/>
      <c r="L346" s="3"/>
      <c r="M346" s="184"/>
      <c r="N346" s="184"/>
      <c r="O346" s="184"/>
      <c r="P346" s="3"/>
      <c r="Q346" s="3"/>
      <c r="R346" s="3"/>
      <c r="S346" s="3"/>
      <c r="T346" s="3"/>
      <c r="U346" s="3"/>
      <c r="V346" s="3"/>
      <c r="W346" s="3"/>
      <c r="X346" s="3"/>
      <c r="Y346" s="3"/>
      <c r="Z346" s="3"/>
    </row>
    <row r="347" spans="1:26" ht="12.75" customHeight="1" x14ac:dyDescent="0.25">
      <c r="A347" s="3"/>
      <c r="B347" s="3"/>
      <c r="C347" s="3"/>
      <c r="D347" s="3"/>
      <c r="E347" s="3"/>
      <c r="F347" s="3"/>
      <c r="G347" s="3"/>
      <c r="H347" s="3"/>
      <c r="I347" s="3"/>
      <c r="J347" s="3"/>
      <c r="K347" s="3"/>
      <c r="L347" s="3"/>
      <c r="M347" s="184"/>
      <c r="N347" s="184"/>
      <c r="O347" s="184"/>
      <c r="P347" s="3"/>
      <c r="Q347" s="3"/>
      <c r="R347" s="3"/>
      <c r="S347" s="3"/>
      <c r="T347" s="3"/>
      <c r="U347" s="3"/>
      <c r="V347" s="3"/>
      <c r="W347" s="3"/>
      <c r="X347" s="3"/>
      <c r="Y347" s="3"/>
      <c r="Z347" s="3"/>
    </row>
    <row r="348" spans="1:26" ht="12.75" customHeight="1" x14ac:dyDescent="0.25">
      <c r="A348" s="3"/>
      <c r="B348" s="3"/>
      <c r="C348" s="3"/>
      <c r="D348" s="3"/>
      <c r="E348" s="3"/>
      <c r="F348" s="3"/>
      <c r="G348" s="3"/>
      <c r="H348" s="3"/>
      <c r="I348" s="3"/>
      <c r="J348" s="3"/>
      <c r="K348" s="3"/>
      <c r="L348" s="3"/>
      <c r="M348" s="184"/>
      <c r="N348" s="184"/>
      <c r="O348" s="184"/>
      <c r="P348" s="3"/>
      <c r="Q348" s="3"/>
      <c r="R348" s="3"/>
      <c r="S348" s="3"/>
      <c r="T348" s="3"/>
      <c r="U348" s="3"/>
      <c r="V348" s="3"/>
      <c r="W348" s="3"/>
      <c r="X348" s="3"/>
      <c r="Y348" s="3"/>
      <c r="Z348" s="3"/>
    </row>
    <row r="349" spans="1:26" ht="12.75" customHeight="1" x14ac:dyDescent="0.25">
      <c r="A349" s="3"/>
      <c r="B349" s="3"/>
      <c r="C349" s="3"/>
      <c r="D349" s="3"/>
      <c r="E349" s="3"/>
      <c r="F349" s="3"/>
      <c r="G349" s="3"/>
      <c r="H349" s="3"/>
      <c r="I349" s="3"/>
      <c r="J349" s="3"/>
      <c r="K349" s="3"/>
      <c r="L349" s="3"/>
      <c r="M349" s="184"/>
      <c r="N349" s="184"/>
      <c r="O349" s="184"/>
      <c r="P349" s="3"/>
      <c r="Q349" s="3"/>
      <c r="R349" s="3"/>
      <c r="S349" s="3"/>
      <c r="T349" s="3"/>
      <c r="U349" s="3"/>
      <c r="V349" s="3"/>
      <c r="W349" s="3"/>
      <c r="X349" s="3"/>
      <c r="Y349" s="3"/>
      <c r="Z349" s="3"/>
    </row>
    <row r="350" spans="1:26" ht="12.75" customHeight="1" x14ac:dyDescent="0.25">
      <c r="A350" s="3"/>
      <c r="B350" s="3"/>
      <c r="C350" s="3"/>
      <c r="D350" s="3"/>
      <c r="E350" s="3"/>
      <c r="F350" s="3"/>
      <c r="G350" s="3"/>
      <c r="H350" s="3"/>
      <c r="I350" s="3"/>
      <c r="J350" s="3"/>
      <c r="K350" s="3"/>
      <c r="L350" s="3"/>
      <c r="M350" s="184"/>
      <c r="N350" s="184"/>
      <c r="O350" s="184"/>
      <c r="P350" s="3"/>
      <c r="Q350" s="3"/>
      <c r="R350" s="3"/>
      <c r="S350" s="3"/>
      <c r="T350" s="3"/>
      <c r="U350" s="3"/>
      <c r="V350" s="3"/>
      <c r="W350" s="3"/>
      <c r="X350" s="3"/>
      <c r="Y350" s="3"/>
      <c r="Z350" s="3"/>
    </row>
    <row r="351" spans="1:26" ht="12.75" customHeight="1" x14ac:dyDescent="0.25">
      <c r="A351" s="3"/>
      <c r="B351" s="3"/>
      <c r="C351" s="3"/>
      <c r="D351" s="3"/>
      <c r="E351" s="3"/>
      <c r="F351" s="3"/>
      <c r="G351" s="3"/>
      <c r="H351" s="3"/>
      <c r="I351" s="3"/>
      <c r="J351" s="3"/>
      <c r="K351" s="3"/>
      <c r="L351" s="3"/>
      <c r="M351" s="184"/>
      <c r="N351" s="184"/>
      <c r="O351" s="184"/>
      <c r="P351" s="3"/>
      <c r="Q351" s="3"/>
      <c r="R351" s="3"/>
      <c r="S351" s="3"/>
      <c r="T351" s="3"/>
      <c r="U351" s="3"/>
      <c r="V351" s="3"/>
      <c r="W351" s="3"/>
      <c r="X351" s="3"/>
      <c r="Y351" s="3"/>
      <c r="Z351" s="3"/>
    </row>
    <row r="352" spans="1:26" ht="12.75" customHeight="1" x14ac:dyDescent="0.25">
      <c r="A352" s="3"/>
      <c r="B352" s="3"/>
      <c r="C352" s="3"/>
      <c r="D352" s="3"/>
      <c r="E352" s="3"/>
      <c r="F352" s="3"/>
      <c r="G352" s="3"/>
      <c r="H352" s="3"/>
      <c r="I352" s="3"/>
      <c r="J352" s="3"/>
      <c r="K352" s="3"/>
      <c r="L352" s="3"/>
      <c r="M352" s="184"/>
      <c r="N352" s="184"/>
      <c r="O352" s="184"/>
      <c r="P352" s="3"/>
      <c r="Q352" s="3"/>
      <c r="R352" s="3"/>
      <c r="S352" s="3"/>
      <c r="T352" s="3"/>
      <c r="U352" s="3"/>
      <c r="V352" s="3"/>
      <c r="W352" s="3"/>
      <c r="X352" s="3"/>
      <c r="Y352" s="3"/>
      <c r="Z352" s="3"/>
    </row>
    <row r="353" spans="1:26" ht="12.75" customHeight="1" x14ac:dyDescent="0.25">
      <c r="A353" s="3"/>
      <c r="B353" s="3"/>
      <c r="C353" s="3"/>
      <c r="D353" s="3"/>
      <c r="E353" s="3"/>
      <c r="F353" s="3"/>
      <c r="G353" s="3"/>
      <c r="H353" s="3"/>
      <c r="I353" s="3"/>
      <c r="J353" s="3"/>
      <c r="K353" s="3"/>
      <c r="L353" s="3"/>
      <c r="M353" s="184"/>
      <c r="N353" s="184"/>
      <c r="O353" s="184"/>
      <c r="P353" s="3"/>
      <c r="Q353" s="3"/>
      <c r="R353" s="3"/>
      <c r="S353" s="3"/>
      <c r="T353" s="3"/>
      <c r="U353" s="3"/>
      <c r="V353" s="3"/>
      <c r="W353" s="3"/>
      <c r="X353" s="3"/>
      <c r="Y353" s="3"/>
      <c r="Z353" s="3"/>
    </row>
    <row r="354" spans="1:26" ht="12.75" customHeight="1" x14ac:dyDescent="0.25">
      <c r="A354" s="3"/>
      <c r="B354" s="3"/>
      <c r="C354" s="3"/>
      <c r="D354" s="3"/>
      <c r="E354" s="3"/>
      <c r="F354" s="3"/>
      <c r="G354" s="3"/>
      <c r="H354" s="3"/>
      <c r="I354" s="3"/>
      <c r="J354" s="3"/>
      <c r="K354" s="3"/>
      <c r="L354" s="3"/>
      <c r="M354" s="184"/>
      <c r="N354" s="184"/>
      <c r="O354" s="184"/>
      <c r="P354" s="3"/>
      <c r="Q354" s="3"/>
      <c r="R354" s="3"/>
      <c r="S354" s="3"/>
      <c r="T354" s="3"/>
      <c r="U354" s="3"/>
      <c r="V354" s="3"/>
      <c r="W354" s="3"/>
      <c r="X354" s="3"/>
      <c r="Y354" s="3"/>
      <c r="Z354" s="3"/>
    </row>
    <row r="355" spans="1:26" ht="12.75" customHeight="1" x14ac:dyDescent="0.25">
      <c r="A355" s="3"/>
      <c r="B355" s="3"/>
      <c r="C355" s="3"/>
      <c r="D355" s="3"/>
      <c r="E355" s="3"/>
      <c r="F355" s="3"/>
      <c r="G355" s="3"/>
      <c r="H355" s="3"/>
      <c r="I355" s="3"/>
      <c r="J355" s="3"/>
      <c r="K355" s="3"/>
      <c r="L355" s="3"/>
      <c r="M355" s="184"/>
      <c r="N355" s="184"/>
      <c r="O355" s="184"/>
      <c r="P355" s="3"/>
      <c r="Q355" s="3"/>
      <c r="R355" s="3"/>
      <c r="S355" s="3"/>
      <c r="T355" s="3"/>
      <c r="U355" s="3"/>
      <c r="V355" s="3"/>
      <c r="W355" s="3"/>
      <c r="X355" s="3"/>
      <c r="Y355" s="3"/>
      <c r="Z355" s="3"/>
    </row>
    <row r="356" spans="1:26" ht="12.75" customHeight="1" x14ac:dyDescent="0.25">
      <c r="A356" s="3"/>
      <c r="B356" s="3"/>
      <c r="C356" s="3"/>
      <c r="D356" s="3"/>
      <c r="E356" s="3"/>
      <c r="F356" s="3"/>
      <c r="G356" s="3"/>
      <c r="H356" s="3"/>
      <c r="I356" s="3"/>
      <c r="J356" s="3"/>
      <c r="K356" s="3"/>
      <c r="L356" s="3"/>
      <c r="M356" s="184"/>
      <c r="N356" s="184"/>
      <c r="O356" s="184"/>
      <c r="P356" s="3"/>
      <c r="Q356" s="3"/>
      <c r="R356" s="3"/>
      <c r="S356" s="3"/>
      <c r="T356" s="3"/>
      <c r="U356" s="3"/>
      <c r="V356" s="3"/>
      <c r="W356" s="3"/>
      <c r="X356" s="3"/>
      <c r="Y356" s="3"/>
      <c r="Z356" s="3"/>
    </row>
    <row r="357" spans="1:26" ht="12.75" customHeight="1" x14ac:dyDescent="0.25">
      <c r="A357" s="3"/>
      <c r="B357" s="3"/>
      <c r="C357" s="3"/>
      <c r="D357" s="3"/>
      <c r="E357" s="3"/>
      <c r="F357" s="3"/>
      <c r="G357" s="3"/>
      <c r="H357" s="3"/>
      <c r="I357" s="3"/>
      <c r="J357" s="3"/>
      <c r="K357" s="3"/>
      <c r="L357" s="3"/>
      <c r="M357" s="184"/>
      <c r="N357" s="184"/>
      <c r="O357" s="184"/>
      <c r="P357" s="3"/>
      <c r="Q357" s="3"/>
      <c r="R357" s="3"/>
      <c r="S357" s="3"/>
      <c r="T357" s="3"/>
      <c r="U357" s="3"/>
      <c r="V357" s="3"/>
      <c r="W357" s="3"/>
      <c r="X357" s="3"/>
      <c r="Y357" s="3"/>
      <c r="Z357" s="3"/>
    </row>
    <row r="358" spans="1:26" ht="12.75" customHeight="1" x14ac:dyDescent="0.25">
      <c r="A358" s="3"/>
      <c r="B358" s="3"/>
      <c r="C358" s="3"/>
      <c r="D358" s="3"/>
      <c r="E358" s="3"/>
      <c r="F358" s="3"/>
      <c r="G358" s="3"/>
      <c r="H358" s="3"/>
      <c r="I358" s="3"/>
      <c r="J358" s="3"/>
      <c r="K358" s="3"/>
      <c r="L358" s="3"/>
      <c r="M358" s="184"/>
      <c r="N358" s="184"/>
      <c r="O358" s="184"/>
      <c r="P358" s="3"/>
      <c r="Q358" s="3"/>
      <c r="R358" s="3"/>
      <c r="S358" s="3"/>
      <c r="T358" s="3"/>
      <c r="U358" s="3"/>
      <c r="V358" s="3"/>
      <c r="W358" s="3"/>
      <c r="X358" s="3"/>
      <c r="Y358" s="3"/>
      <c r="Z358" s="3"/>
    </row>
    <row r="359" spans="1:26" ht="12.75" customHeight="1" x14ac:dyDescent="0.25">
      <c r="A359" s="3"/>
      <c r="B359" s="3"/>
      <c r="C359" s="3"/>
      <c r="D359" s="3"/>
      <c r="E359" s="3"/>
      <c r="F359" s="3"/>
      <c r="G359" s="3"/>
      <c r="H359" s="3"/>
      <c r="I359" s="3"/>
      <c r="J359" s="3"/>
      <c r="K359" s="3"/>
      <c r="L359" s="3"/>
      <c r="M359" s="184"/>
      <c r="N359" s="184"/>
      <c r="O359" s="184"/>
      <c r="P359" s="3"/>
      <c r="Q359" s="3"/>
      <c r="R359" s="3"/>
      <c r="S359" s="3"/>
      <c r="T359" s="3"/>
      <c r="U359" s="3"/>
      <c r="V359" s="3"/>
      <c r="W359" s="3"/>
      <c r="X359" s="3"/>
      <c r="Y359" s="3"/>
      <c r="Z359" s="3"/>
    </row>
    <row r="360" spans="1:26" ht="12.75" customHeight="1" x14ac:dyDescent="0.25">
      <c r="A360" s="3"/>
      <c r="B360" s="3"/>
      <c r="C360" s="3"/>
      <c r="D360" s="3"/>
      <c r="E360" s="3"/>
      <c r="F360" s="3"/>
      <c r="G360" s="3"/>
      <c r="H360" s="3"/>
      <c r="I360" s="3"/>
      <c r="J360" s="3"/>
      <c r="K360" s="3"/>
      <c r="L360" s="3"/>
      <c r="M360" s="184"/>
      <c r="N360" s="184"/>
      <c r="O360" s="184"/>
      <c r="P360" s="3"/>
      <c r="Q360" s="3"/>
      <c r="R360" s="3"/>
      <c r="S360" s="3"/>
      <c r="T360" s="3"/>
      <c r="U360" s="3"/>
      <c r="V360" s="3"/>
      <c r="W360" s="3"/>
      <c r="X360" s="3"/>
      <c r="Y360" s="3"/>
      <c r="Z360" s="3"/>
    </row>
    <row r="361" spans="1:26" ht="12.75" customHeight="1" x14ac:dyDescent="0.25">
      <c r="A361" s="3"/>
      <c r="B361" s="3"/>
      <c r="C361" s="3"/>
      <c r="D361" s="3"/>
      <c r="E361" s="3"/>
      <c r="F361" s="3"/>
      <c r="G361" s="3"/>
      <c r="H361" s="3"/>
      <c r="I361" s="3"/>
      <c r="J361" s="3"/>
      <c r="K361" s="3"/>
      <c r="L361" s="3"/>
      <c r="M361" s="184"/>
      <c r="N361" s="184"/>
      <c r="O361" s="184"/>
      <c r="P361" s="3"/>
      <c r="Q361" s="3"/>
      <c r="R361" s="3"/>
      <c r="S361" s="3"/>
      <c r="T361" s="3"/>
      <c r="U361" s="3"/>
      <c r="V361" s="3"/>
      <c r="W361" s="3"/>
      <c r="X361" s="3"/>
      <c r="Y361" s="3"/>
      <c r="Z361" s="3"/>
    </row>
    <row r="362" spans="1:26" ht="12.75" customHeight="1" x14ac:dyDescent="0.25">
      <c r="A362" s="3"/>
      <c r="B362" s="3"/>
      <c r="C362" s="3"/>
      <c r="D362" s="3"/>
      <c r="E362" s="3"/>
      <c r="F362" s="3"/>
      <c r="G362" s="3"/>
      <c r="H362" s="3"/>
      <c r="I362" s="3"/>
      <c r="J362" s="3"/>
      <c r="K362" s="3"/>
      <c r="L362" s="3"/>
      <c r="M362" s="184"/>
      <c r="N362" s="184"/>
      <c r="O362" s="184"/>
      <c r="P362" s="3"/>
      <c r="Q362" s="3"/>
      <c r="R362" s="3"/>
      <c r="S362" s="3"/>
      <c r="T362" s="3"/>
      <c r="U362" s="3"/>
      <c r="V362" s="3"/>
      <c r="W362" s="3"/>
      <c r="X362" s="3"/>
      <c r="Y362" s="3"/>
      <c r="Z362" s="3"/>
    </row>
    <row r="363" spans="1:26" ht="12.75" customHeight="1" x14ac:dyDescent="0.25">
      <c r="A363" s="3"/>
      <c r="B363" s="3"/>
      <c r="C363" s="3"/>
      <c r="D363" s="3"/>
      <c r="E363" s="3"/>
      <c r="F363" s="3"/>
      <c r="G363" s="3"/>
      <c r="H363" s="3"/>
      <c r="I363" s="3"/>
      <c r="J363" s="3"/>
      <c r="K363" s="3"/>
      <c r="L363" s="3"/>
      <c r="M363" s="184"/>
      <c r="N363" s="184"/>
      <c r="O363" s="184"/>
      <c r="P363" s="3"/>
      <c r="Q363" s="3"/>
      <c r="R363" s="3"/>
      <c r="S363" s="3"/>
      <c r="T363" s="3"/>
      <c r="U363" s="3"/>
      <c r="V363" s="3"/>
      <c r="W363" s="3"/>
      <c r="X363" s="3"/>
      <c r="Y363" s="3"/>
      <c r="Z363" s="3"/>
    </row>
    <row r="364" spans="1:26" ht="12.75" customHeight="1" x14ac:dyDescent="0.25">
      <c r="A364" s="3"/>
      <c r="B364" s="3"/>
      <c r="C364" s="3"/>
      <c r="D364" s="3"/>
      <c r="E364" s="3"/>
      <c r="F364" s="3"/>
      <c r="G364" s="3"/>
      <c r="H364" s="3"/>
      <c r="I364" s="3"/>
      <c r="J364" s="3"/>
      <c r="K364" s="3"/>
      <c r="L364" s="3"/>
      <c r="M364" s="184"/>
      <c r="N364" s="184"/>
      <c r="O364" s="184"/>
      <c r="P364" s="3"/>
      <c r="Q364" s="3"/>
      <c r="R364" s="3"/>
      <c r="S364" s="3"/>
      <c r="T364" s="3"/>
      <c r="U364" s="3"/>
      <c r="V364" s="3"/>
      <c r="W364" s="3"/>
      <c r="X364" s="3"/>
      <c r="Y364" s="3"/>
      <c r="Z364" s="3"/>
    </row>
    <row r="365" spans="1:26" ht="12.75" customHeight="1" x14ac:dyDescent="0.25">
      <c r="A365" s="3"/>
      <c r="B365" s="3"/>
      <c r="C365" s="3"/>
      <c r="D365" s="3"/>
      <c r="E365" s="3"/>
      <c r="F365" s="3"/>
      <c r="G365" s="3"/>
      <c r="H365" s="3"/>
      <c r="I365" s="3"/>
      <c r="J365" s="3"/>
      <c r="K365" s="3"/>
      <c r="L365" s="3"/>
      <c r="M365" s="184"/>
      <c r="N365" s="184"/>
      <c r="O365" s="184"/>
      <c r="P365" s="3"/>
      <c r="Q365" s="3"/>
      <c r="R365" s="3"/>
      <c r="S365" s="3"/>
      <c r="T365" s="3"/>
      <c r="U365" s="3"/>
      <c r="V365" s="3"/>
      <c r="W365" s="3"/>
      <c r="X365" s="3"/>
      <c r="Y365" s="3"/>
      <c r="Z365" s="3"/>
    </row>
    <row r="366" spans="1:26" ht="12.75" customHeight="1" x14ac:dyDescent="0.25">
      <c r="A366" s="3"/>
      <c r="B366" s="3"/>
      <c r="C366" s="3"/>
      <c r="D366" s="3"/>
      <c r="E366" s="3"/>
      <c r="F366" s="3"/>
      <c r="G366" s="3"/>
      <c r="H366" s="3"/>
      <c r="I366" s="3"/>
      <c r="J366" s="3"/>
      <c r="K366" s="3"/>
      <c r="L366" s="3"/>
      <c r="M366" s="184"/>
      <c r="N366" s="184"/>
      <c r="O366" s="184"/>
      <c r="P366" s="3"/>
      <c r="Q366" s="3"/>
      <c r="R366" s="3"/>
      <c r="S366" s="3"/>
      <c r="T366" s="3"/>
      <c r="U366" s="3"/>
      <c r="V366" s="3"/>
      <c r="W366" s="3"/>
      <c r="X366" s="3"/>
      <c r="Y366" s="3"/>
      <c r="Z366" s="3"/>
    </row>
    <row r="367" spans="1:26" ht="12.75" customHeight="1" x14ac:dyDescent="0.25">
      <c r="A367" s="3"/>
      <c r="B367" s="3"/>
      <c r="C367" s="3"/>
      <c r="D367" s="3"/>
      <c r="E367" s="3"/>
      <c r="F367" s="3"/>
      <c r="G367" s="3"/>
      <c r="H367" s="3"/>
      <c r="I367" s="3"/>
      <c r="J367" s="3"/>
      <c r="K367" s="3"/>
      <c r="L367" s="3"/>
      <c r="M367" s="184"/>
      <c r="N367" s="184"/>
      <c r="O367" s="184"/>
      <c r="P367" s="3"/>
      <c r="Q367" s="3"/>
      <c r="R367" s="3"/>
      <c r="S367" s="3"/>
      <c r="T367" s="3"/>
      <c r="U367" s="3"/>
      <c r="V367" s="3"/>
      <c r="W367" s="3"/>
      <c r="X367" s="3"/>
      <c r="Y367" s="3"/>
      <c r="Z367" s="3"/>
    </row>
    <row r="368" spans="1:26" ht="12.75" customHeight="1" x14ac:dyDescent="0.25">
      <c r="A368" s="3"/>
      <c r="B368" s="3"/>
      <c r="C368" s="3"/>
      <c r="D368" s="3"/>
      <c r="E368" s="3"/>
      <c r="F368" s="3"/>
      <c r="G368" s="3"/>
      <c r="H368" s="3"/>
      <c r="I368" s="3"/>
      <c r="J368" s="3"/>
      <c r="K368" s="3"/>
      <c r="L368" s="3"/>
      <c r="M368" s="184"/>
      <c r="N368" s="184"/>
      <c r="O368" s="184"/>
      <c r="P368" s="3"/>
      <c r="Q368" s="3"/>
      <c r="R368" s="3"/>
      <c r="S368" s="3"/>
      <c r="T368" s="3"/>
      <c r="U368" s="3"/>
      <c r="V368" s="3"/>
      <c r="W368" s="3"/>
      <c r="X368" s="3"/>
      <c r="Y368" s="3"/>
      <c r="Z368" s="3"/>
    </row>
    <row r="369" spans="1:26" ht="12.75" customHeight="1" x14ac:dyDescent="0.25">
      <c r="A369" s="3"/>
      <c r="B369" s="3"/>
      <c r="C369" s="3"/>
      <c r="D369" s="3"/>
      <c r="E369" s="3"/>
      <c r="F369" s="3"/>
      <c r="G369" s="3"/>
      <c r="H369" s="3"/>
      <c r="I369" s="3"/>
      <c r="J369" s="3"/>
      <c r="K369" s="3"/>
      <c r="L369" s="3"/>
      <c r="M369" s="184"/>
      <c r="N369" s="184"/>
      <c r="O369" s="184"/>
      <c r="P369" s="3"/>
      <c r="Q369" s="3"/>
      <c r="R369" s="3"/>
      <c r="S369" s="3"/>
      <c r="T369" s="3"/>
      <c r="U369" s="3"/>
      <c r="V369" s="3"/>
      <c r="W369" s="3"/>
      <c r="X369" s="3"/>
      <c r="Y369" s="3"/>
      <c r="Z369" s="3"/>
    </row>
    <row r="370" spans="1:26" ht="12.75" customHeight="1" x14ac:dyDescent="0.25">
      <c r="A370" s="3"/>
      <c r="B370" s="3"/>
      <c r="C370" s="3"/>
      <c r="D370" s="3"/>
      <c r="E370" s="3"/>
      <c r="F370" s="3"/>
      <c r="G370" s="3"/>
      <c r="H370" s="3"/>
      <c r="I370" s="3"/>
      <c r="J370" s="3"/>
      <c r="K370" s="3"/>
      <c r="L370" s="3"/>
      <c r="M370" s="184"/>
      <c r="N370" s="184"/>
      <c r="O370" s="184"/>
      <c r="P370" s="3"/>
      <c r="Q370" s="3"/>
      <c r="R370" s="3"/>
      <c r="S370" s="3"/>
      <c r="T370" s="3"/>
      <c r="U370" s="3"/>
      <c r="V370" s="3"/>
      <c r="W370" s="3"/>
      <c r="X370" s="3"/>
      <c r="Y370" s="3"/>
      <c r="Z370" s="3"/>
    </row>
    <row r="371" spans="1:26" ht="12.75" customHeight="1" x14ac:dyDescent="0.25">
      <c r="A371" s="3"/>
      <c r="B371" s="3"/>
      <c r="C371" s="3"/>
      <c r="D371" s="3"/>
      <c r="E371" s="3"/>
      <c r="F371" s="3"/>
      <c r="G371" s="3"/>
      <c r="H371" s="3"/>
      <c r="I371" s="3"/>
      <c r="J371" s="3"/>
      <c r="K371" s="3"/>
      <c r="L371" s="3"/>
      <c r="M371" s="184"/>
      <c r="N371" s="184"/>
      <c r="O371" s="184"/>
      <c r="P371" s="3"/>
      <c r="Q371" s="3"/>
      <c r="R371" s="3"/>
      <c r="S371" s="3"/>
      <c r="T371" s="3"/>
      <c r="U371" s="3"/>
      <c r="V371" s="3"/>
      <c r="W371" s="3"/>
      <c r="X371" s="3"/>
      <c r="Y371" s="3"/>
      <c r="Z371" s="3"/>
    </row>
    <row r="372" spans="1:26" ht="12.75" customHeight="1" x14ac:dyDescent="0.25">
      <c r="A372" s="3"/>
      <c r="B372" s="3"/>
      <c r="C372" s="3"/>
      <c r="D372" s="3"/>
      <c r="E372" s="3"/>
      <c r="F372" s="3"/>
      <c r="G372" s="3"/>
      <c r="H372" s="3"/>
      <c r="I372" s="3"/>
      <c r="J372" s="3"/>
      <c r="K372" s="3"/>
      <c r="L372" s="3"/>
      <c r="M372" s="184"/>
      <c r="N372" s="184"/>
      <c r="O372" s="184"/>
      <c r="P372" s="3"/>
      <c r="Q372" s="3"/>
      <c r="R372" s="3"/>
      <c r="S372" s="3"/>
      <c r="T372" s="3"/>
      <c r="U372" s="3"/>
      <c r="V372" s="3"/>
      <c r="W372" s="3"/>
      <c r="X372" s="3"/>
      <c r="Y372" s="3"/>
      <c r="Z372" s="3"/>
    </row>
    <row r="373" spans="1:26" ht="12.75" customHeight="1" x14ac:dyDescent="0.25">
      <c r="A373" s="3"/>
      <c r="B373" s="3"/>
      <c r="C373" s="3"/>
      <c r="D373" s="3"/>
      <c r="E373" s="3"/>
      <c r="F373" s="3"/>
      <c r="G373" s="3"/>
      <c r="H373" s="3"/>
      <c r="I373" s="3"/>
      <c r="J373" s="3"/>
      <c r="K373" s="3"/>
      <c r="L373" s="3"/>
      <c r="M373" s="184"/>
      <c r="N373" s="184"/>
      <c r="O373" s="184"/>
      <c r="P373" s="3"/>
      <c r="Q373" s="3"/>
      <c r="R373" s="3"/>
      <c r="S373" s="3"/>
      <c r="T373" s="3"/>
      <c r="U373" s="3"/>
      <c r="V373" s="3"/>
      <c r="W373" s="3"/>
      <c r="X373" s="3"/>
      <c r="Y373" s="3"/>
      <c r="Z373" s="3"/>
    </row>
    <row r="374" spans="1:26" ht="12.75" customHeight="1" x14ac:dyDescent="0.25">
      <c r="A374" s="3"/>
      <c r="B374" s="3"/>
      <c r="C374" s="3"/>
      <c r="D374" s="3"/>
      <c r="E374" s="3"/>
      <c r="F374" s="3"/>
      <c r="G374" s="3"/>
      <c r="H374" s="3"/>
      <c r="I374" s="3"/>
      <c r="J374" s="3"/>
      <c r="K374" s="3"/>
      <c r="L374" s="3"/>
      <c r="M374" s="184"/>
      <c r="N374" s="184"/>
      <c r="O374" s="184"/>
      <c r="P374" s="3"/>
      <c r="Q374" s="3"/>
      <c r="R374" s="3"/>
      <c r="S374" s="3"/>
      <c r="T374" s="3"/>
      <c r="U374" s="3"/>
      <c r="V374" s="3"/>
      <c r="W374" s="3"/>
      <c r="X374" s="3"/>
      <c r="Y374" s="3"/>
      <c r="Z374" s="3"/>
    </row>
    <row r="375" spans="1:26" ht="12.75" customHeight="1" x14ac:dyDescent="0.25">
      <c r="A375" s="3"/>
      <c r="B375" s="3"/>
      <c r="C375" s="3"/>
      <c r="D375" s="3"/>
      <c r="E375" s="3"/>
      <c r="F375" s="3"/>
      <c r="G375" s="3"/>
      <c r="H375" s="3"/>
      <c r="I375" s="3"/>
      <c r="J375" s="3"/>
      <c r="K375" s="3"/>
      <c r="L375" s="3"/>
      <c r="M375" s="184"/>
      <c r="N375" s="184"/>
      <c r="O375" s="184"/>
      <c r="P375" s="3"/>
      <c r="Q375" s="3"/>
      <c r="R375" s="3"/>
      <c r="S375" s="3"/>
      <c r="T375" s="3"/>
      <c r="U375" s="3"/>
      <c r="V375" s="3"/>
      <c r="W375" s="3"/>
      <c r="X375" s="3"/>
      <c r="Y375" s="3"/>
      <c r="Z375" s="3"/>
    </row>
    <row r="376" spans="1:26" ht="12.75" customHeight="1" x14ac:dyDescent="0.25">
      <c r="A376" s="3"/>
      <c r="B376" s="3"/>
      <c r="C376" s="3"/>
      <c r="D376" s="3"/>
      <c r="E376" s="3"/>
      <c r="F376" s="3"/>
      <c r="G376" s="3"/>
      <c r="H376" s="3"/>
      <c r="I376" s="3"/>
      <c r="J376" s="3"/>
      <c r="K376" s="3"/>
      <c r="L376" s="3"/>
      <c r="M376" s="184"/>
      <c r="N376" s="184"/>
      <c r="O376" s="184"/>
      <c r="P376" s="3"/>
      <c r="Q376" s="3"/>
      <c r="R376" s="3"/>
      <c r="S376" s="3"/>
      <c r="T376" s="3"/>
      <c r="U376" s="3"/>
      <c r="V376" s="3"/>
      <c r="W376" s="3"/>
      <c r="X376" s="3"/>
      <c r="Y376" s="3"/>
      <c r="Z376" s="3"/>
    </row>
    <row r="377" spans="1:26" ht="12.75" customHeight="1" x14ac:dyDescent="0.25">
      <c r="A377" s="3"/>
      <c r="B377" s="3"/>
      <c r="C377" s="3"/>
      <c r="D377" s="3"/>
      <c r="E377" s="3"/>
      <c r="F377" s="3"/>
      <c r="G377" s="3"/>
      <c r="H377" s="3"/>
      <c r="I377" s="3"/>
      <c r="J377" s="3"/>
      <c r="K377" s="3"/>
      <c r="L377" s="3"/>
      <c r="M377" s="184"/>
      <c r="N377" s="184"/>
      <c r="O377" s="184"/>
      <c r="P377" s="3"/>
      <c r="Q377" s="3"/>
      <c r="R377" s="3"/>
      <c r="S377" s="3"/>
      <c r="T377" s="3"/>
      <c r="U377" s="3"/>
      <c r="V377" s="3"/>
      <c r="W377" s="3"/>
      <c r="X377" s="3"/>
      <c r="Y377" s="3"/>
      <c r="Z377" s="3"/>
    </row>
    <row r="378" spans="1:26" ht="12.75" customHeight="1" x14ac:dyDescent="0.25">
      <c r="A378" s="3"/>
      <c r="B378" s="3"/>
      <c r="C378" s="3"/>
      <c r="D378" s="3"/>
      <c r="E378" s="3"/>
      <c r="F378" s="3"/>
      <c r="G378" s="3"/>
      <c r="H378" s="3"/>
      <c r="I378" s="3"/>
      <c r="J378" s="3"/>
      <c r="K378" s="3"/>
      <c r="L378" s="3"/>
      <c r="M378" s="184"/>
      <c r="N378" s="184"/>
      <c r="O378" s="184"/>
      <c r="P378" s="3"/>
      <c r="Q378" s="3"/>
      <c r="R378" s="3"/>
      <c r="S378" s="3"/>
      <c r="T378" s="3"/>
      <c r="U378" s="3"/>
      <c r="V378" s="3"/>
      <c r="W378" s="3"/>
      <c r="X378" s="3"/>
      <c r="Y378" s="3"/>
      <c r="Z378" s="3"/>
    </row>
    <row r="379" spans="1:26" ht="12.75" customHeight="1" x14ac:dyDescent="0.25">
      <c r="A379" s="3"/>
      <c r="B379" s="3"/>
      <c r="C379" s="3"/>
      <c r="D379" s="3"/>
      <c r="E379" s="3"/>
      <c r="F379" s="3"/>
      <c r="G379" s="3"/>
      <c r="H379" s="3"/>
      <c r="I379" s="3"/>
      <c r="J379" s="3"/>
      <c r="K379" s="3"/>
      <c r="L379" s="3"/>
      <c r="M379" s="184"/>
      <c r="N379" s="184"/>
      <c r="O379" s="184"/>
      <c r="P379" s="3"/>
      <c r="Q379" s="3"/>
      <c r="R379" s="3"/>
      <c r="S379" s="3"/>
      <c r="T379" s="3"/>
      <c r="U379" s="3"/>
      <c r="V379" s="3"/>
      <c r="W379" s="3"/>
      <c r="X379" s="3"/>
      <c r="Y379" s="3"/>
      <c r="Z379" s="3"/>
    </row>
    <row r="380" spans="1:26" ht="12.75" customHeight="1" x14ac:dyDescent="0.25">
      <c r="A380" s="3"/>
      <c r="B380" s="3"/>
      <c r="C380" s="3"/>
      <c r="D380" s="3"/>
      <c r="E380" s="3"/>
      <c r="F380" s="3"/>
      <c r="G380" s="3"/>
      <c r="H380" s="3"/>
      <c r="I380" s="3"/>
      <c r="J380" s="3"/>
      <c r="K380" s="3"/>
      <c r="L380" s="3"/>
      <c r="M380" s="184"/>
      <c r="N380" s="184"/>
      <c r="O380" s="184"/>
      <c r="P380" s="3"/>
      <c r="Q380" s="3"/>
      <c r="R380" s="3"/>
      <c r="S380" s="3"/>
      <c r="T380" s="3"/>
      <c r="U380" s="3"/>
      <c r="V380" s="3"/>
      <c r="W380" s="3"/>
      <c r="X380" s="3"/>
      <c r="Y380" s="3"/>
      <c r="Z380" s="3"/>
    </row>
    <row r="381" spans="1:26" ht="12.75" customHeight="1" x14ac:dyDescent="0.25">
      <c r="A381" s="3"/>
      <c r="B381" s="3"/>
      <c r="C381" s="3"/>
      <c r="D381" s="3"/>
      <c r="E381" s="3"/>
      <c r="F381" s="3"/>
      <c r="G381" s="3"/>
      <c r="H381" s="3"/>
      <c r="I381" s="3"/>
      <c r="J381" s="3"/>
      <c r="K381" s="3"/>
      <c r="L381" s="3"/>
      <c r="M381" s="184"/>
      <c r="N381" s="184"/>
      <c r="O381" s="184"/>
      <c r="P381" s="3"/>
      <c r="Q381" s="3"/>
      <c r="R381" s="3"/>
      <c r="S381" s="3"/>
      <c r="T381" s="3"/>
      <c r="U381" s="3"/>
      <c r="V381" s="3"/>
      <c r="W381" s="3"/>
      <c r="X381" s="3"/>
      <c r="Y381" s="3"/>
      <c r="Z381" s="3"/>
    </row>
    <row r="382" spans="1:26" ht="12.75" customHeight="1" x14ac:dyDescent="0.25">
      <c r="A382" s="3"/>
      <c r="B382" s="3"/>
      <c r="C382" s="3"/>
      <c r="D382" s="3"/>
      <c r="E382" s="3"/>
      <c r="F382" s="3"/>
      <c r="G382" s="3"/>
      <c r="H382" s="3"/>
      <c r="I382" s="3"/>
      <c r="J382" s="3"/>
      <c r="K382" s="3"/>
      <c r="L382" s="3"/>
      <c r="M382" s="184"/>
      <c r="N382" s="184"/>
      <c r="O382" s="184"/>
      <c r="P382" s="3"/>
      <c r="Q382" s="3"/>
      <c r="R382" s="3"/>
      <c r="S382" s="3"/>
      <c r="T382" s="3"/>
      <c r="U382" s="3"/>
      <c r="V382" s="3"/>
      <c r="W382" s="3"/>
      <c r="X382" s="3"/>
      <c r="Y382" s="3"/>
      <c r="Z382" s="3"/>
    </row>
    <row r="383" spans="1:26" ht="12.75" customHeight="1" x14ac:dyDescent="0.25">
      <c r="A383" s="3"/>
      <c r="B383" s="3"/>
      <c r="C383" s="3"/>
      <c r="D383" s="3"/>
      <c r="E383" s="3"/>
      <c r="F383" s="3"/>
      <c r="G383" s="3"/>
      <c r="H383" s="3"/>
      <c r="I383" s="3"/>
      <c r="J383" s="3"/>
      <c r="K383" s="3"/>
      <c r="L383" s="3"/>
      <c r="M383" s="184"/>
      <c r="N383" s="184"/>
      <c r="O383" s="184"/>
      <c r="P383" s="3"/>
      <c r="Q383" s="3"/>
      <c r="R383" s="3"/>
      <c r="S383" s="3"/>
      <c r="T383" s="3"/>
      <c r="U383" s="3"/>
      <c r="V383" s="3"/>
      <c r="W383" s="3"/>
      <c r="X383" s="3"/>
      <c r="Y383" s="3"/>
      <c r="Z383" s="3"/>
    </row>
    <row r="384" spans="1:26" ht="12.75" customHeight="1" x14ac:dyDescent="0.25">
      <c r="A384" s="3"/>
      <c r="B384" s="3"/>
      <c r="C384" s="3"/>
      <c r="D384" s="3"/>
      <c r="E384" s="3"/>
      <c r="F384" s="3"/>
      <c r="G384" s="3"/>
      <c r="H384" s="3"/>
      <c r="I384" s="3"/>
      <c r="J384" s="3"/>
      <c r="K384" s="3"/>
      <c r="L384" s="3"/>
      <c r="M384" s="184"/>
      <c r="N384" s="184"/>
      <c r="O384" s="184"/>
      <c r="P384" s="3"/>
      <c r="Q384" s="3"/>
      <c r="R384" s="3"/>
      <c r="S384" s="3"/>
      <c r="T384" s="3"/>
      <c r="U384" s="3"/>
      <c r="V384" s="3"/>
      <c r="W384" s="3"/>
      <c r="X384" s="3"/>
      <c r="Y384" s="3"/>
      <c r="Z384" s="3"/>
    </row>
    <row r="385" spans="1:26" ht="12.75" customHeight="1" x14ac:dyDescent="0.25">
      <c r="A385" s="3"/>
      <c r="B385" s="3"/>
      <c r="C385" s="3"/>
      <c r="D385" s="3"/>
      <c r="E385" s="3"/>
      <c r="F385" s="3"/>
      <c r="G385" s="3"/>
      <c r="H385" s="3"/>
      <c r="I385" s="3"/>
      <c r="J385" s="3"/>
      <c r="K385" s="3"/>
      <c r="L385" s="3"/>
      <c r="M385" s="184"/>
      <c r="N385" s="184"/>
      <c r="O385" s="184"/>
      <c r="P385" s="3"/>
      <c r="Q385" s="3"/>
      <c r="R385" s="3"/>
      <c r="S385" s="3"/>
      <c r="T385" s="3"/>
      <c r="U385" s="3"/>
      <c r="V385" s="3"/>
      <c r="W385" s="3"/>
      <c r="X385" s="3"/>
      <c r="Y385" s="3"/>
      <c r="Z385" s="3"/>
    </row>
    <row r="386" spans="1:26" ht="12.75" customHeight="1" x14ac:dyDescent="0.25">
      <c r="A386" s="3"/>
      <c r="B386" s="3"/>
      <c r="C386" s="3"/>
      <c r="D386" s="3"/>
      <c r="E386" s="3"/>
      <c r="F386" s="3"/>
      <c r="G386" s="3"/>
      <c r="H386" s="3"/>
      <c r="I386" s="3"/>
      <c r="J386" s="3"/>
      <c r="K386" s="3"/>
      <c r="L386" s="3"/>
      <c r="M386" s="184"/>
      <c r="N386" s="184"/>
      <c r="O386" s="184"/>
      <c r="P386" s="3"/>
      <c r="Q386" s="3"/>
      <c r="R386" s="3"/>
      <c r="S386" s="3"/>
      <c r="T386" s="3"/>
      <c r="U386" s="3"/>
      <c r="V386" s="3"/>
      <c r="W386" s="3"/>
      <c r="X386" s="3"/>
      <c r="Y386" s="3"/>
      <c r="Z386" s="3"/>
    </row>
    <row r="387" spans="1:26" ht="12.75" customHeight="1" x14ac:dyDescent="0.25">
      <c r="A387" s="3"/>
      <c r="B387" s="3"/>
      <c r="C387" s="3"/>
      <c r="D387" s="3"/>
      <c r="E387" s="3"/>
      <c r="F387" s="3"/>
      <c r="G387" s="3"/>
      <c r="H387" s="3"/>
      <c r="I387" s="3"/>
      <c r="J387" s="3"/>
      <c r="K387" s="3"/>
      <c r="L387" s="3"/>
      <c r="M387" s="184"/>
      <c r="N387" s="184"/>
      <c r="O387" s="184"/>
      <c r="P387" s="3"/>
      <c r="Q387" s="3"/>
      <c r="R387" s="3"/>
      <c r="S387" s="3"/>
      <c r="T387" s="3"/>
      <c r="U387" s="3"/>
      <c r="V387" s="3"/>
      <c r="W387" s="3"/>
      <c r="X387" s="3"/>
      <c r="Y387" s="3"/>
      <c r="Z387" s="3"/>
    </row>
    <row r="388" spans="1:26" ht="12.75" customHeight="1" x14ac:dyDescent="0.25">
      <c r="A388" s="3"/>
      <c r="B388" s="3"/>
      <c r="C388" s="3"/>
      <c r="D388" s="3"/>
      <c r="E388" s="3"/>
      <c r="F388" s="3"/>
      <c r="G388" s="3"/>
      <c r="H388" s="3"/>
      <c r="I388" s="3"/>
      <c r="J388" s="3"/>
      <c r="K388" s="3"/>
      <c r="L388" s="3"/>
      <c r="M388" s="184"/>
      <c r="N388" s="184"/>
      <c r="O388" s="184"/>
      <c r="P388" s="3"/>
      <c r="Q388" s="3"/>
      <c r="R388" s="3"/>
      <c r="S388" s="3"/>
      <c r="T388" s="3"/>
      <c r="U388" s="3"/>
      <c r="V388" s="3"/>
      <c r="W388" s="3"/>
      <c r="X388" s="3"/>
      <c r="Y388" s="3"/>
      <c r="Z388" s="3"/>
    </row>
    <row r="389" spans="1:26" ht="12.75" customHeight="1" x14ac:dyDescent="0.25">
      <c r="A389" s="3"/>
      <c r="B389" s="3"/>
      <c r="C389" s="3"/>
      <c r="D389" s="3"/>
      <c r="E389" s="3"/>
      <c r="F389" s="3"/>
      <c r="G389" s="3"/>
      <c r="H389" s="3"/>
      <c r="I389" s="3"/>
      <c r="J389" s="3"/>
      <c r="K389" s="3"/>
      <c r="L389" s="3"/>
      <c r="M389" s="184"/>
      <c r="N389" s="184"/>
      <c r="O389" s="184"/>
      <c r="P389" s="3"/>
      <c r="Q389" s="3"/>
      <c r="R389" s="3"/>
      <c r="S389" s="3"/>
      <c r="T389" s="3"/>
      <c r="U389" s="3"/>
      <c r="V389" s="3"/>
      <c r="W389" s="3"/>
      <c r="X389" s="3"/>
      <c r="Y389" s="3"/>
      <c r="Z389" s="3"/>
    </row>
    <row r="390" spans="1:26" ht="12.75" customHeight="1" x14ac:dyDescent="0.25">
      <c r="A390" s="3"/>
      <c r="B390" s="3"/>
      <c r="C390" s="3"/>
      <c r="D390" s="3"/>
      <c r="E390" s="3"/>
      <c r="F390" s="3"/>
      <c r="G390" s="3"/>
      <c r="H390" s="3"/>
      <c r="I390" s="3"/>
      <c r="J390" s="3"/>
      <c r="K390" s="3"/>
      <c r="L390" s="3"/>
      <c r="M390" s="184"/>
      <c r="N390" s="184"/>
      <c r="O390" s="184"/>
      <c r="P390" s="3"/>
      <c r="Q390" s="3"/>
      <c r="R390" s="3"/>
      <c r="S390" s="3"/>
      <c r="T390" s="3"/>
      <c r="U390" s="3"/>
      <c r="V390" s="3"/>
      <c r="W390" s="3"/>
      <c r="X390" s="3"/>
      <c r="Y390" s="3"/>
      <c r="Z390" s="3"/>
    </row>
    <row r="391" spans="1:26" ht="12.75" customHeight="1" x14ac:dyDescent="0.25">
      <c r="A391" s="3"/>
      <c r="B391" s="3"/>
      <c r="C391" s="3"/>
      <c r="D391" s="3"/>
      <c r="E391" s="3"/>
      <c r="F391" s="3"/>
      <c r="G391" s="3"/>
      <c r="H391" s="3"/>
      <c r="I391" s="3"/>
      <c r="J391" s="3"/>
      <c r="K391" s="3"/>
      <c r="L391" s="3"/>
      <c r="M391" s="184"/>
      <c r="N391" s="184"/>
      <c r="O391" s="184"/>
      <c r="P391" s="3"/>
      <c r="Q391" s="3"/>
      <c r="R391" s="3"/>
      <c r="S391" s="3"/>
      <c r="T391" s="3"/>
      <c r="U391" s="3"/>
      <c r="V391" s="3"/>
      <c r="W391" s="3"/>
      <c r="X391" s="3"/>
      <c r="Y391" s="3"/>
      <c r="Z391" s="3"/>
    </row>
    <row r="392" spans="1:26" ht="12.75" customHeight="1" x14ac:dyDescent="0.25">
      <c r="A392" s="3"/>
      <c r="B392" s="3"/>
      <c r="C392" s="3"/>
      <c r="D392" s="3"/>
      <c r="E392" s="3"/>
      <c r="F392" s="3"/>
      <c r="G392" s="3"/>
      <c r="H392" s="3"/>
      <c r="I392" s="3"/>
      <c r="J392" s="3"/>
      <c r="K392" s="3"/>
      <c r="L392" s="3"/>
      <c r="M392" s="184"/>
      <c r="N392" s="184"/>
      <c r="O392" s="184"/>
      <c r="P392" s="3"/>
      <c r="Q392" s="3"/>
      <c r="R392" s="3"/>
      <c r="S392" s="3"/>
      <c r="T392" s="3"/>
      <c r="U392" s="3"/>
      <c r="V392" s="3"/>
      <c r="W392" s="3"/>
      <c r="X392" s="3"/>
      <c r="Y392" s="3"/>
      <c r="Z392" s="3"/>
    </row>
    <row r="393" spans="1:26" ht="12.75" customHeight="1" x14ac:dyDescent="0.25">
      <c r="A393" s="3"/>
      <c r="B393" s="3"/>
      <c r="C393" s="3"/>
      <c r="D393" s="3"/>
      <c r="E393" s="3"/>
      <c r="F393" s="3"/>
      <c r="G393" s="3"/>
      <c r="H393" s="3"/>
      <c r="I393" s="3"/>
      <c r="J393" s="3"/>
      <c r="K393" s="3"/>
      <c r="L393" s="3"/>
      <c r="M393" s="184"/>
      <c r="N393" s="184"/>
      <c r="O393" s="184"/>
      <c r="P393" s="3"/>
      <c r="Q393" s="3"/>
      <c r="R393" s="3"/>
      <c r="S393" s="3"/>
      <c r="T393" s="3"/>
      <c r="U393" s="3"/>
      <c r="V393" s="3"/>
      <c r="W393" s="3"/>
      <c r="X393" s="3"/>
      <c r="Y393" s="3"/>
      <c r="Z393" s="3"/>
    </row>
    <row r="394" spans="1:26" ht="12.75" customHeight="1" x14ac:dyDescent="0.25">
      <c r="A394" s="3"/>
      <c r="B394" s="3"/>
      <c r="C394" s="3"/>
      <c r="D394" s="3"/>
      <c r="E394" s="3"/>
      <c r="F394" s="3"/>
      <c r="G394" s="3"/>
      <c r="H394" s="3"/>
      <c r="I394" s="3"/>
      <c r="J394" s="3"/>
      <c r="K394" s="3"/>
      <c r="L394" s="3"/>
      <c r="M394" s="184"/>
      <c r="N394" s="184"/>
      <c r="O394" s="184"/>
      <c r="P394" s="3"/>
      <c r="Q394" s="3"/>
      <c r="R394" s="3"/>
      <c r="S394" s="3"/>
      <c r="T394" s="3"/>
      <c r="U394" s="3"/>
      <c r="V394" s="3"/>
      <c r="W394" s="3"/>
      <c r="X394" s="3"/>
      <c r="Y394" s="3"/>
      <c r="Z394" s="3"/>
    </row>
    <row r="395" spans="1:26" ht="12.75" customHeight="1" x14ac:dyDescent="0.25">
      <c r="A395" s="3"/>
      <c r="B395" s="3"/>
      <c r="C395" s="3"/>
      <c r="D395" s="3"/>
      <c r="E395" s="3"/>
      <c r="F395" s="3"/>
      <c r="G395" s="3"/>
      <c r="H395" s="3"/>
      <c r="I395" s="3"/>
      <c r="J395" s="3"/>
      <c r="K395" s="3"/>
      <c r="L395" s="3"/>
      <c r="M395" s="184"/>
      <c r="N395" s="184"/>
      <c r="O395" s="184"/>
      <c r="P395" s="3"/>
      <c r="Q395" s="3"/>
      <c r="R395" s="3"/>
      <c r="S395" s="3"/>
      <c r="T395" s="3"/>
      <c r="U395" s="3"/>
      <c r="V395" s="3"/>
      <c r="W395" s="3"/>
      <c r="X395" s="3"/>
      <c r="Y395" s="3"/>
      <c r="Z395" s="3"/>
    </row>
    <row r="396" spans="1:26" ht="12.75" customHeight="1" x14ac:dyDescent="0.25">
      <c r="A396" s="3"/>
      <c r="B396" s="3"/>
      <c r="C396" s="3"/>
      <c r="D396" s="3"/>
      <c r="E396" s="3"/>
      <c r="F396" s="3"/>
      <c r="G396" s="3"/>
      <c r="H396" s="3"/>
      <c r="I396" s="3"/>
      <c r="J396" s="3"/>
      <c r="K396" s="3"/>
      <c r="L396" s="3"/>
      <c r="M396" s="184"/>
      <c r="N396" s="184"/>
      <c r="O396" s="184"/>
      <c r="P396" s="3"/>
      <c r="Q396" s="3"/>
      <c r="R396" s="3"/>
      <c r="S396" s="3"/>
      <c r="T396" s="3"/>
      <c r="U396" s="3"/>
      <c r="V396" s="3"/>
      <c r="W396" s="3"/>
      <c r="X396" s="3"/>
      <c r="Y396" s="3"/>
      <c r="Z396" s="3"/>
    </row>
    <row r="397" spans="1:26" ht="12.75" customHeight="1" x14ac:dyDescent="0.25">
      <c r="A397" s="3"/>
      <c r="B397" s="3"/>
      <c r="C397" s="3"/>
      <c r="D397" s="3"/>
      <c r="E397" s="3"/>
      <c r="F397" s="3"/>
      <c r="G397" s="3"/>
      <c r="H397" s="3"/>
      <c r="I397" s="3"/>
      <c r="J397" s="3"/>
      <c r="K397" s="3"/>
      <c r="L397" s="3"/>
      <c r="M397" s="184"/>
      <c r="N397" s="184"/>
      <c r="O397" s="184"/>
      <c r="P397" s="3"/>
      <c r="Q397" s="3"/>
      <c r="R397" s="3"/>
      <c r="S397" s="3"/>
      <c r="T397" s="3"/>
      <c r="U397" s="3"/>
      <c r="V397" s="3"/>
      <c r="W397" s="3"/>
      <c r="X397" s="3"/>
      <c r="Y397" s="3"/>
      <c r="Z397" s="3"/>
    </row>
    <row r="398" spans="1:26" ht="12.75" customHeight="1" x14ac:dyDescent="0.25">
      <c r="A398" s="3"/>
      <c r="B398" s="3"/>
      <c r="C398" s="3"/>
      <c r="D398" s="3"/>
      <c r="E398" s="3"/>
      <c r="F398" s="3"/>
      <c r="G398" s="3"/>
      <c r="H398" s="3"/>
      <c r="I398" s="3"/>
      <c r="J398" s="3"/>
      <c r="K398" s="3"/>
      <c r="L398" s="3"/>
      <c r="M398" s="184"/>
      <c r="N398" s="184"/>
      <c r="O398" s="184"/>
      <c r="P398" s="3"/>
      <c r="Q398" s="3"/>
      <c r="R398" s="3"/>
      <c r="S398" s="3"/>
      <c r="T398" s="3"/>
      <c r="U398" s="3"/>
      <c r="V398" s="3"/>
      <c r="W398" s="3"/>
      <c r="X398" s="3"/>
      <c r="Y398" s="3"/>
      <c r="Z398" s="3"/>
    </row>
    <row r="399" spans="1:26" ht="12.75" customHeight="1" x14ac:dyDescent="0.25">
      <c r="A399" s="3"/>
      <c r="B399" s="3"/>
      <c r="C399" s="3"/>
      <c r="D399" s="3"/>
      <c r="E399" s="3"/>
      <c r="F399" s="3"/>
      <c r="G399" s="3"/>
      <c r="H399" s="3"/>
      <c r="I399" s="3"/>
      <c r="J399" s="3"/>
      <c r="K399" s="3"/>
      <c r="L399" s="3"/>
      <c r="M399" s="184"/>
      <c r="N399" s="184"/>
      <c r="O399" s="184"/>
      <c r="P399" s="3"/>
      <c r="Q399" s="3"/>
      <c r="R399" s="3"/>
      <c r="S399" s="3"/>
      <c r="T399" s="3"/>
      <c r="U399" s="3"/>
      <c r="V399" s="3"/>
      <c r="W399" s="3"/>
      <c r="X399" s="3"/>
      <c r="Y399" s="3"/>
      <c r="Z399" s="3"/>
    </row>
    <row r="400" spans="1:26" ht="12.75" customHeight="1" x14ac:dyDescent="0.25">
      <c r="A400" s="3"/>
      <c r="B400" s="3"/>
      <c r="C400" s="3"/>
      <c r="D400" s="3"/>
      <c r="E400" s="3"/>
      <c r="F400" s="3"/>
      <c r="G400" s="3"/>
      <c r="H400" s="3"/>
      <c r="I400" s="3"/>
      <c r="J400" s="3"/>
      <c r="K400" s="3"/>
      <c r="L400" s="3"/>
      <c r="M400" s="184"/>
      <c r="N400" s="184"/>
      <c r="O400" s="184"/>
      <c r="P400" s="3"/>
      <c r="Q400" s="3"/>
      <c r="R400" s="3"/>
      <c r="S400" s="3"/>
      <c r="T400" s="3"/>
      <c r="U400" s="3"/>
      <c r="V400" s="3"/>
      <c r="W400" s="3"/>
      <c r="X400" s="3"/>
      <c r="Y400" s="3"/>
      <c r="Z400" s="3"/>
    </row>
    <row r="401" spans="1:26" ht="12.75" customHeight="1" x14ac:dyDescent="0.25">
      <c r="A401" s="3"/>
      <c r="B401" s="3"/>
      <c r="C401" s="3"/>
      <c r="D401" s="3"/>
      <c r="E401" s="3"/>
      <c r="F401" s="3"/>
      <c r="G401" s="3"/>
      <c r="H401" s="3"/>
      <c r="I401" s="3"/>
      <c r="J401" s="3"/>
      <c r="K401" s="3"/>
      <c r="L401" s="3"/>
      <c r="M401" s="184"/>
      <c r="N401" s="184"/>
      <c r="O401" s="184"/>
      <c r="P401" s="3"/>
      <c r="Q401" s="3"/>
      <c r="R401" s="3"/>
      <c r="S401" s="3"/>
      <c r="T401" s="3"/>
      <c r="U401" s="3"/>
      <c r="V401" s="3"/>
      <c r="W401" s="3"/>
      <c r="X401" s="3"/>
      <c r="Y401" s="3"/>
      <c r="Z401" s="3"/>
    </row>
    <row r="402" spans="1:26" ht="12.75" customHeight="1" x14ac:dyDescent="0.25">
      <c r="A402" s="3"/>
      <c r="B402" s="3"/>
      <c r="C402" s="3"/>
      <c r="D402" s="3"/>
      <c r="E402" s="3"/>
      <c r="F402" s="3"/>
      <c r="G402" s="3"/>
      <c r="H402" s="3"/>
      <c r="I402" s="3"/>
      <c r="J402" s="3"/>
      <c r="K402" s="3"/>
      <c r="L402" s="3"/>
      <c r="M402" s="184"/>
      <c r="N402" s="184"/>
      <c r="O402" s="184"/>
      <c r="P402" s="3"/>
      <c r="Q402" s="3"/>
      <c r="R402" s="3"/>
      <c r="S402" s="3"/>
      <c r="T402" s="3"/>
      <c r="U402" s="3"/>
      <c r="V402" s="3"/>
      <c r="W402" s="3"/>
      <c r="X402" s="3"/>
      <c r="Y402" s="3"/>
      <c r="Z402" s="3"/>
    </row>
    <row r="403" spans="1:26" ht="12.75" customHeight="1" x14ac:dyDescent="0.25">
      <c r="A403" s="3"/>
      <c r="B403" s="3"/>
      <c r="C403" s="3"/>
      <c r="D403" s="3"/>
      <c r="E403" s="3"/>
      <c r="F403" s="3"/>
      <c r="G403" s="3"/>
      <c r="H403" s="3"/>
      <c r="I403" s="3"/>
      <c r="J403" s="3"/>
      <c r="K403" s="3"/>
      <c r="L403" s="3"/>
      <c r="M403" s="184"/>
      <c r="N403" s="184"/>
      <c r="O403" s="184"/>
      <c r="P403" s="3"/>
      <c r="Q403" s="3"/>
      <c r="R403" s="3"/>
      <c r="S403" s="3"/>
      <c r="T403" s="3"/>
      <c r="U403" s="3"/>
      <c r="V403" s="3"/>
      <c r="W403" s="3"/>
      <c r="X403" s="3"/>
      <c r="Y403" s="3"/>
      <c r="Z403" s="3"/>
    </row>
    <row r="404" spans="1:26" ht="12.75" customHeight="1" x14ac:dyDescent="0.25">
      <c r="A404" s="3"/>
      <c r="B404" s="3"/>
      <c r="C404" s="3"/>
      <c r="D404" s="3"/>
      <c r="E404" s="3"/>
      <c r="F404" s="3"/>
      <c r="G404" s="3"/>
      <c r="H404" s="3"/>
      <c r="I404" s="3"/>
      <c r="J404" s="3"/>
      <c r="K404" s="3"/>
      <c r="L404" s="3"/>
      <c r="M404" s="184"/>
      <c r="N404" s="184"/>
      <c r="O404" s="184"/>
      <c r="P404" s="3"/>
      <c r="Q404" s="3"/>
      <c r="R404" s="3"/>
      <c r="S404" s="3"/>
      <c r="T404" s="3"/>
      <c r="U404" s="3"/>
      <c r="V404" s="3"/>
      <c r="W404" s="3"/>
      <c r="X404" s="3"/>
      <c r="Y404" s="3"/>
      <c r="Z404" s="3"/>
    </row>
    <row r="405" spans="1:26" ht="12.75" customHeight="1" x14ac:dyDescent="0.25">
      <c r="A405" s="3"/>
      <c r="B405" s="3"/>
      <c r="C405" s="3"/>
      <c r="D405" s="3"/>
      <c r="E405" s="3"/>
      <c r="F405" s="3"/>
      <c r="G405" s="3"/>
      <c r="H405" s="3"/>
      <c r="I405" s="3"/>
      <c r="J405" s="3"/>
      <c r="K405" s="3"/>
      <c r="L405" s="3"/>
      <c r="M405" s="184"/>
      <c r="N405" s="184"/>
      <c r="O405" s="184"/>
      <c r="P405" s="3"/>
      <c r="Q405" s="3"/>
      <c r="R405" s="3"/>
      <c r="S405" s="3"/>
      <c r="T405" s="3"/>
      <c r="U405" s="3"/>
      <c r="V405" s="3"/>
      <c r="W405" s="3"/>
      <c r="X405" s="3"/>
      <c r="Y405" s="3"/>
      <c r="Z405" s="3"/>
    </row>
    <row r="406" spans="1:26" ht="12.75" customHeight="1" x14ac:dyDescent="0.25">
      <c r="A406" s="3"/>
      <c r="B406" s="3"/>
      <c r="C406" s="3"/>
      <c r="D406" s="3"/>
      <c r="E406" s="3"/>
      <c r="F406" s="3"/>
      <c r="G406" s="3"/>
      <c r="H406" s="3"/>
      <c r="I406" s="3"/>
      <c r="J406" s="3"/>
      <c r="K406" s="3"/>
      <c r="L406" s="3"/>
      <c r="M406" s="184"/>
      <c r="N406" s="184"/>
      <c r="O406" s="184"/>
      <c r="P406" s="3"/>
      <c r="Q406" s="3"/>
      <c r="R406" s="3"/>
      <c r="S406" s="3"/>
      <c r="T406" s="3"/>
      <c r="U406" s="3"/>
      <c r="V406" s="3"/>
      <c r="W406" s="3"/>
      <c r="X406" s="3"/>
      <c r="Y406" s="3"/>
      <c r="Z406" s="3"/>
    </row>
    <row r="407" spans="1:26" ht="12.75" customHeight="1" x14ac:dyDescent="0.25">
      <c r="A407" s="3"/>
      <c r="B407" s="3"/>
      <c r="C407" s="3"/>
      <c r="D407" s="3"/>
      <c r="E407" s="3"/>
      <c r="F407" s="3"/>
      <c r="G407" s="3"/>
      <c r="H407" s="3"/>
      <c r="I407" s="3"/>
      <c r="J407" s="3"/>
      <c r="K407" s="3"/>
      <c r="L407" s="3"/>
      <c r="M407" s="184"/>
      <c r="N407" s="184"/>
      <c r="O407" s="184"/>
      <c r="P407" s="3"/>
      <c r="Q407" s="3"/>
      <c r="R407" s="3"/>
      <c r="S407" s="3"/>
      <c r="T407" s="3"/>
      <c r="U407" s="3"/>
      <c r="V407" s="3"/>
      <c r="W407" s="3"/>
      <c r="X407" s="3"/>
      <c r="Y407" s="3"/>
      <c r="Z407" s="3"/>
    </row>
    <row r="408" spans="1:26" ht="12.75" customHeight="1" x14ac:dyDescent="0.25">
      <c r="A408" s="3"/>
      <c r="B408" s="3"/>
      <c r="C408" s="3"/>
      <c r="D408" s="3"/>
      <c r="E408" s="3"/>
      <c r="F408" s="3"/>
      <c r="G408" s="3"/>
      <c r="H408" s="3"/>
      <c r="I408" s="3"/>
      <c r="J408" s="3"/>
      <c r="K408" s="3"/>
      <c r="L408" s="3"/>
      <c r="M408" s="184"/>
      <c r="N408" s="184"/>
      <c r="O408" s="184"/>
      <c r="P408" s="3"/>
      <c r="Q408" s="3"/>
      <c r="R408" s="3"/>
      <c r="S408" s="3"/>
      <c r="T408" s="3"/>
      <c r="U408" s="3"/>
      <c r="V408" s="3"/>
      <c r="W408" s="3"/>
      <c r="X408" s="3"/>
      <c r="Y408" s="3"/>
      <c r="Z408" s="3"/>
    </row>
    <row r="409" spans="1:26" ht="12.75" customHeight="1" x14ac:dyDescent="0.25">
      <c r="A409" s="3"/>
      <c r="B409" s="3"/>
      <c r="C409" s="3"/>
      <c r="D409" s="3"/>
      <c r="E409" s="3"/>
      <c r="F409" s="3"/>
      <c r="G409" s="3"/>
      <c r="H409" s="3"/>
      <c r="I409" s="3"/>
      <c r="J409" s="3"/>
      <c r="K409" s="3"/>
      <c r="L409" s="3"/>
      <c r="M409" s="184"/>
      <c r="N409" s="184"/>
      <c r="O409" s="184"/>
      <c r="P409" s="3"/>
      <c r="Q409" s="3"/>
      <c r="R409" s="3"/>
      <c r="S409" s="3"/>
      <c r="T409" s="3"/>
      <c r="U409" s="3"/>
      <c r="V409" s="3"/>
      <c r="W409" s="3"/>
      <c r="X409" s="3"/>
      <c r="Y409" s="3"/>
      <c r="Z409" s="3"/>
    </row>
    <row r="410" spans="1:26" ht="12.75" customHeight="1" x14ac:dyDescent="0.25">
      <c r="A410" s="3"/>
      <c r="B410" s="3"/>
      <c r="C410" s="3"/>
      <c r="D410" s="3"/>
      <c r="E410" s="3"/>
      <c r="F410" s="3"/>
      <c r="G410" s="3"/>
      <c r="H410" s="3"/>
      <c r="I410" s="3"/>
      <c r="J410" s="3"/>
      <c r="K410" s="3"/>
      <c r="L410" s="3"/>
      <c r="M410" s="184"/>
      <c r="N410" s="184"/>
      <c r="O410" s="184"/>
      <c r="P410" s="3"/>
      <c r="Q410" s="3"/>
      <c r="R410" s="3"/>
      <c r="S410" s="3"/>
      <c r="T410" s="3"/>
      <c r="U410" s="3"/>
      <c r="V410" s="3"/>
      <c r="W410" s="3"/>
      <c r="X410" s="3"/>
      <c r="Y410" s="3"/>
      <c r="Z410" s="3"/>
    </row>
    <row r="411" spans="1:26" ht="12.75" customHeight="1" x14ac:dyDescent="0.25">
      <c r="A411" s="3"/>
      <c r="B411" s="3"/>
      <c r="C411" s="3"/>
      <c r="D411" s="3"/>
      <c r="E411" s="3"/>
      <c r="F411" s="3"/>
      <c r="G411" s="3"/>
      <c r="H411" s="3"/>
      <c r="I411" s="3"/>
      <c r="J411" s="3"/>
      <c r="K411" s="3"/>
      <c r="L411" s="3"/>
      <c r="M411" s="184"/>
      <c r="N411" s="184"/>
      <c r="O411" s="184"/>
      <c r="P411" s="3"/>
      <c r="Q411" s="3"/>
      <c r="R411" s="3"/>
      <c r="S411" s="3"/>
      <c r="T411" s="3"/>
      <c r="U411" s="3"/>
      <c r="V411" s="3"/>
      <c r="W411" s="3"/>
      <c r="X411" s="3"/>
      <c r="Y411" s="3"/>
      <c r="Z411" s="3"/>
    </row>
    <row r="412" spans="1:26" ht="12.75" customHeight="1" x14ac:dyDescent="0.25">
      <c r="A412" s="3"/>
      <c r="B412" s="3"/>
      <c r="C412" s="3"/>
      <c r="D412" s="3"/>
      <c r="E412" s="3"/>
      <c r="F412" s="3"/>
      <c r="G412" s="3"/>
      <c r="H412" s="3"/>
      <c r="I412" s="3"/>
      <c r="J412" s="3"/>
      <c r="K412" s="3"/>
      <c r="L412" s="3"/>
      <c r="M412" s="184"/>
      <c r="N412" s="184"/>
      <c r="O412" s="184"/>
      <c r="P412" s="3"/>
      <c r="Q412" s="3"/>
      <c r="R412" s="3"/>
      <c r="S412" s="3"/>
      <c r="T412" s="3"/>
      <c r="U412" s="3"/>
      <c r="V412" s="3"/>
      <c r="W412" s="3"/>
      <c r="X412" s="3"/>
      <c r="Y412" s="3"/>
      <c r="Z412" s="3"/>
    </row>
    <row r="413" spans="1:26" ht="12.75" customHeight="1" x14ac:dyDescent="0.25">
      <c r="A413" s="3"/>
      <c r="B413" s="3"/>
      <c r="C413" s="3"/>
      <c r="D413" s="3"/>
      <c r="E413" s="3"/>
      <c r="F413" s="3"/>
      <c r="G413" s="3"/>
      <c r="H413" s="3"/>
      <c r="I413" s="3"/>
      <c r="J413" s="3"/>
      <c r="K413" s="3"/>
      <c r="L413" s="3"/>
      <c r="M413" s="184"/>
      <c r="N413" s="184"/>
      <c r="O413" s="184"/>
      <c r="P413" s="3"/>
      <c r="Q413" s="3"/>
      <c r="R413" s="3"/>
      <c r="S413" s="3"/>
      <c r="T413" s="3"/>
      <c r="U413" s="3"/>
      <c r="V413" s="3"/>
      <c r="W413" s="3"/>
      <c r="X413" s="3"/>
      <c r="Y413" s="3"/>
      <c r="Z413" s="3"/>
    </row>
    <row r="414" spans="1:26" ht="12.75" customHeight="1" x14ac:dyDescent="0.25">
      <c r="A414" s="3"/>
      <c r="B414" s="3"/>
      <c r="C414" s="3"/>
      <c r="D414" s="3"/>
      <c r="E414" s="3"/>
      <c r="F414" s="3"/>
      <c r="G414" s="3"/>
      <c r="H414" s="3"/>
      <c r="I414" s="3"/>
      <c r="J414" s="3"/>
      <c r="K414" s="3"/>
      <c r="L414" s="3"/>
      <c r="M414" s="184"/>
      <c r="N414" s="184"/>
      <c r="O414" s="184"/>
      <c r="P414" s="3"/>
      <c r="Q414" s="3"/>
      <c r="R414" s="3"/>
      <c r="S414" s="3"/>
      <c r="T414" s="3"/>
      <c r="U414" s="3"/>
      <c r="V414" s="3"/>
      <c r="W414" s="3"/>
      <c r="X414" s="3"/>
      <c r="Y414" s="3"/>
      <c r="Z414" s="3"/>
    </row>
    <row r="415" spans="1:26" ht="12.75" customHeight="1" x14ac:dyDescent="0.25">
      <c r="A415" s="3"/>
      <c r="B415" s="3"/>
      <c r="C415" s="3"/>
      <c r="D415" s="3"/>
      <c r="E415" s="3"/>
      <c r="F415" s="3"/>
      <c r="G415" s="3"/>
      <c r="H415" s="3"/>
      <c r="I415" s="3"/>
      <c r="J415" s="3"/>
      <c r="K415" s="3"/>
      <c r="L415" s="3"/>
      <c r="M415" s="184"/>
      <c r="N415" s="184"/>
      <c r="O415" s="184"/>
      <c r="P415" s="3"/>
      <c r="Q415" s="3"/>
      <c r="R415" s="3"/>
      <c r="S415" s="3"/>
      <c r="T415" s="3"/>
      <c r="U415" s="3"/>
      <c r="V415" s="3"/>
      <c r="W415" s="3"/>
      <c r="X415" s="3"/>
      <c r="Y415" s="3"/>
      <c r="Z415" s="3"/>
    </row>
    <row r="416" spans="1:26" ht="12.75" customHeight="1" x14ac:dyDescent="0.25">
      <c r="A416" s="3"/>
      <c r="B416" s="3"/>
      <c r="C416" s="3"/>
      <c r="D416" s="3"/>
      <c r="E416" s="3"/>
      <c r="F416" s="3"/>
      <c r="G416" s="3"/>
      <c r="H416" s="3"/>
      <c r="I416" s="3"/>
      <c r="J416" s="3"/>
      <c r="K416" s="3"/>
      <c r="L416" s="3"/>
      <c r="M416" s="184"/>
      <c r="N416" s="184"/>
      <c r="O416" s="184"/>
      <c r="P416" s="3"/>
      <c r="Q416" s="3"/>
      <c r="R416" s="3"/>
      <c r="S416" s="3"/>
      <c r="T416" s="3"/>
      <c r="U416" s="3"/>
      <c r="V416" s="3"/>
      <c r="W416" s="3"/>
      <c r="X416" s="3"/>
      <c r="Y416" s="3"/>
      <c r="Z416" s="3"/>
    </row>
    <row r="417" spans="1:26" ht="12.75" customHeight="1" x14ac:dyDescent="0.25">
      <c r="A417" s="3"/>
      <c r="B417" s="3"/>
      <c r="C417" s="3"/>
      <c r="D417" s="3"/>
      <c r="E417" s="3"/>
      <c r="F417" s="3"/>
      <c r="G417" s="3"/>
      <c r="H417" s="3"/>
      <c r="I417" s="3"/>
      <c r="J417" s="3"/>
      <c r="K417" s="3"/>
      <c r="L417" s="3"/>
      <c r="M417" s="184"/>
      <c r="N417" s="184"/>
      <c r="O417" s="184"/>
      <c r="P417" s="3"/>
      <c r="Q417" s="3"/>
      <c r="R417" s="3"/>
      <c r="S417" s="3"/>
      <c r="T417" s="3"/>
      <c r="U417" s="3"/>
      <c r="V417" s="3"/>
      <c r="W417" s="3"/>
      <c r="X417" s="3"/>
      <c r="Y417" s="3"/>
      <c r="Z417" s="3"/>
    </row>
    <row r="418" spans="1:26" ht="12.75" customHeight="1" x14ac:dyDescent="0.25">
      <c r="A418" s="3"/>
      <c r="B418" s="3"/>
      <c r="C418" s="3"/>
      <c r="D418" s="3"/>
      <c r="E418" s="3"/>
      <c r="F418" s="3"/>
      <c r="G418" s="3"/>
      <c r="H418" s="3"/>
      <c r="I418" s="3"/>
      <c r="J418" s="3"/>
      <c r="K418" s="3"/>
      <c r="L418" s="3"/>
      <c r="M418" s="184"/>
      <c r="N418" s="184"/>
      <c r="O418" s="184"/>
      <c r="P418" s="3"/>
      <c r="Q418" s="3"/>
      <c r="R418" s="3"/>
      <c r="S418" s="3"/>
      <c r="T418" s="3"/>
      <c r="U418" s="3"/>
      <c r="V418" s="3"/>
      <c r="W418" s="3"/>
      <c r="X418" s="3"/>
      <c r="Y418" s="3"/>
      <c r="Z418" s="3"/>
    </row>
    <row r="419" spans="1:26" ht="12.75" customHeight="1" x14ac:dyDescent="0.25">
      <c r="A419" s="3"/>
      <c r="B419" s="3"/>
      <c r="C419" s="3"/>
      <c r="D419" s="3"/>
      <c r="E419" s="3"/>
      <c r="F419" s="3"/>
      <c r="G419" s="3"/>
      <c r="H419" s="3"/>
      <c r="I419" s="3"/>
      <c r="J419" s="3"/>
      <c r="K419" s="3"/>
      <c r="L419" s="3"/>
      <c r="M419" s="184"/>
      <c r="N419" s="184"/>
      <c r="O419" s="184"/>
      <c r="P419" s="3"/>
      <c r="Q419" s="3"/>
      <c r="R419" s="3"/>
      <c r="S419" s="3"/>
      <c r="T419" s="3"/>
      <c r="U419" s="3"/>
      <c r="V419" s="3"/>
      <c r="W419" s="3"/>
      <c r="X419" s="3"/>
      <c r="Y419" s="3"/>
      <c r="Z419" s="3"/>
    </row>
    <row r="420" spans="1:26" ht="12.75" customHeight="1" x14ac:dyDescent="0.25">
      <c r="A420" s="3"/>
      <c r="B420" s="3"/>
      <c r="C420" s="3"/>
      <c r="D420" s="3"/>
      <c r="E420" s="3"/>
      <c r="F420" s="3"/>
      <c r="G420" s="3"/>
      <c r="H420" s="3"/>
      <c r="I420" s="3"/>
      <c r="J420" s="3"/>
      <c r="K420" s="3"/>
      <c r="L420" s="3"/>
      <c r="M420" s="184"/>
      <c r="N420" s="184"/>
      <c r="O420" s="184"/>
      <c r="P420" s="3"/>
      <c r="Q420" s="3"/>
      <c r="R420" s="3"/>
      <c r="S420" s="3"/>
      <c r="T420" s="3"/>
      <c r="U420" s="3"/>
      <c r="V420" s="3"/>
      <c r="W420" s="3"/>
      <c r="X420" s="3"/>
      <c r="Y420" s="3"/>
      <c r="Z420" s="3"/>
    </row>
    <row r="421" spans="1:26" ht="12.75" customHeight="1" x14ac:dyDescent="0.25">
      <c r="A421" s="3"/>
      <c r="B421" s="3"/>
      <c r="C421" s="3"/>
      <c r="D421" s="3"/>
      <c r="E421" s="3"/>
      <c r="F421" s="3"/>
      <c r="G421" s="3"/>
      <c r="H421" s="3"/>
      <c r="I421" s="3"/>
      <c r="J421" s="3"/>
      <c r="K421" s="3"/>
      <c r="L421" s="3"/>
      <c r="M421" s="184"/>
      <c r="N421" s="184"/>
      <c r="O421" s="184"/>
      <c r="P421" s="3"/>
      <c r="Q421" s="3"/>
      <c r="R421" s="3"/>
      <c r="S421" s="3"/>
      <c r="T421" s="3"/>
      <c r="U421" s="3"/>
      <c r="V421" s="3"/>
      <c r="W421" s="3"/>
      <c r="X421" s="3"/>
      <c r="Y421" s="3"/>
      <c r="Z421" s="3"/>
    </row>
    <row r="422" spans="1:26" ht="12.75" customHeight="1" x14ac:dyDescent="0.25">
      <c r="A422" s="3"/>
      <c r="B422" s="3"/>
      <c r="C422" s="3"/>
      <c r="D422" s="3"/>
      <c r="E422" s="3"/>
      <c r="F422" s="3"/>
      <c r="G422" s="3"/>
      <c r="H422" s="3"/>
      <c r="I422" s="3"/>
      <c r="J422" s="3"/>
      <c r="K422" s="3"/>
      <c r="L422" s="3"/>
      <c r="M422" s="184"/>
      <c r="N422" s="184"/>
      <c r="O422" s="184"/>
      <c r="P422" s="3"/>
      <c r="Q422" s="3"/>
      <c r="R422" s="3"/>
      <c r="S422" s="3"/>
      <c r="T422" s="3"/>
      <c r="U422" s="3"/>
      <c r="V422" s="3"/>
      <c r="W422" s="3"/>
      <c r="X422" s="3"/>
      <c r="Y422" s="3"/>
      <c r="Z422" s="3"/>
    </row>
    <row r="423" spans="1:26" ht="12.75" customHeight="1" x14ac:dyDescent="0.25">
      <c r="A423" s="3"/>
      <c r="B423" s="3"/>
      <c r="C423" s="3"/>
      <c r="D423" s="3"/>
      <c r="E423" s="3"/>
      <c r="F423" s="3"/>
      <c r="G423" s="3"/>
      <c r="H423" s="3"/>
      <c r="I423" s="3"/>
      <c r="J423" s="3"/>
      <c r="K423" s="3"/>
      <c r="L423" s="3"/>
      <c r="M423" s="184"/>
      <c r="N423" s="184"/>
      <c r="O423" s="184"/>
      <c r="P423" s="3"/>
      <c r="Q423" s="3"/>
      <c r="R423" s="3"/>
      <c r="S423" s="3"/>
      <c r="T423" s="3"/>
      <c r="U423" s="3"/>
      <c r="V423" s="3"/>
      <c r="W423" s="3"/>
      <c r="X423" s="3"/>
      <c r="Y423" s="3"/>
      <c r="Z423" s="3"/>
    </row>
    <row r="424" spans="1:26" ht="12.75" customHeight="1" x14ac:dyDescent="0.25">
      <c r="A424" s="3"/>
      <c r="B424" s="3"/>
      <c r="C424" s="3"/>
      <c r="D424" s="3"/>
      <c r="E424" s="3"/>
      <c r="F424" s="3"/>
      <c r="G424" s="3"/>
      <c r="H424" s="3"/>
      <c r="I424" s="3"/>
      <c r="J424" s="3"/>
      <c r="K424" s="3"/>
      <c r="L424" s="3"/>
      <c r="M424" s="184"/>
      <c r="N424" s="184"/>
      <c r="O424" s="184"/>
      <c r="P424" s="3"/>
      <c r="Q424" s="3"/>
      <c r="R424" s="3"/>
      <c r="S424" s="3"/>
      <c r="T424" s="3"/>
      <c r="U424" s="3"/>
      <c r="V424" s="3"/>
      <c r="W424" s="3"/>
      <c r="X424" s="3"/>
      <c r="Y424" s="3"/>
      <c r="Z424" s="3"/>
    </row>
    <row r="425" spans="1:26" ht="12.75" customHeight="1" x14ac:dyDescent="0.25">
      <c r="A425" s="3"/>
      <c r="B425" s="3"/>
      <c r="C425" s="3"/>
      <c r="D425" s="3"/>
      <c r="E425" s="3"/>
      <c r="F425" s="3"/>
      <c r="G425" s="3"/>
      <c r="H425" s="3"/>
      <c r="I425" s="3"/>
      <c r="J425" s="3"/>
      <c r="K425" s="3"/>
      <c r="L425" s="3"/>
      <c r="M425" s="184"/>
      <c r="N425" s="184"/>
      <c r="O425" s="184"/>
      <c r="P425" s="3"/>
      <c r="Q425" s="3"/>
      <c r="R425" s="3"/>
      <c r="S425" s="3"/>
      <c r="T425" s="3"/>
      <c r="U425" s="3"/>
      <c r="V425" s="3"/>
      <c r="W425" s="3"/>
      <c r="X425" s="3"/>
      <c r="Y425" s="3"/>
      <c r="Z425" s="3"/>
    </row>
    <row r="426" spans="1:26" ht="12.75" customHeight="1" x14ac:dyDescent="0.25">
      <c r="A426" s="3"/>
      <c r="B426" s="3"/>
      <c r="C426" s="3"/>
      <c r="D426" s="3"/>
      <c r="E426" s="3"/>
      <c r="F426" s="3"/>
      <c r="G426" s="3"/>
      <c r="H426" s="3"/>
      <c r="I426" s="3"/>
      <c r="J426" s="3"/>
      <c r="K426" s="3"/>
      <c r="L426" s="3"/>
      <c r="M426" s="184"/>
      <c r="N426" s="184"/>
      <c r="O426" s="184"/>
      <c r="P426" s="3"/>
      <c r="Q426" s="3"/>
      <c r="R426" s="3"/>
      <c r="S426" s="3"/>
      <c r="T426" s="3"/>
      <c r="U426" s="3"/>
      <c r="V426" s="3"/>
      <c r="W426" s="3"/>
      <c r="X426" s="3"/>
      <c r="Y426" s="3"/>
      <c r="Z426" s="3"/>
    </row>
    <row r="427" spans="1:26" ht="12.75" customHeight="1" x14ac:dyDescent="0.25">
      <c r="A427" s="3"/>
      <c r="B427" s="3"/>
      <c r="C427" s="3"/>
      <c r="D427" s="3"/>
      <c r="E427" s="3"/>
      <c r="F427" s="3"/>
      <c r="G427" s="3"/>
      <c r="H427" s="3"/>
      <c r="I427" s="3"/>
      <c r="J427" s="3"/>
      <c r="K427" s="3"/>
      <c r="L427" s="3"/>
      <c r="M427" s="184"/>
      <c r="N427" s="184"/>
      <c r="O427" s="184"/>
      <c r="P427" s="3"/>
      <c r="Q427" s="3"/>
      <c r="R427" s="3"/>
      <c r="S427" s="3"/>
      <c r="T427" s="3"/>
      <c r="U427" s="3"/>
      <c r="V427" s="3"/>
      <c r="W427" s="3"/>
      <c r="X427" s="3"/>
      <c r="Y427" s="3"/>
      <c r="Z427" s="3"/>
    </row>
    <row r="428" spans="1:26" ht="12.75" customHeight="1" x14ac:dyDescent="0.25">
      <c r="A428" s="3"/>
      <c r="B428" s="3"/>
      <c r="C428" s="3"/>
      <c r="D428" s="3"/>
      <c r="E428" s="3"/>
      <c r="F428" s="3"/>
      <c r="G428" s="3"/>
      <c r="H428" s="3"/>
      <c r="I428" s="3"/>
      <c r="J428" s="3"/>
      <c r="K428" s="3"/>
      <c r="L428" s="3"/>
      <c r="M428" s="184"/>
      <c r="N428" s="184"/>
      <c r="O428" s="184"/>
      <c r="P428" s="3"/>
      <c r="Q428" s="3"/>
      <c r="R428" s="3"/>
      <c r="S428" s="3"/>
      <c r="T428" s="3"/>
      <c r="U428" s="3"/>
      <c r="V428" s="3"/>
      <c r="W428" s="3"/>
      <c r="X428" s="3"/>
      <c r="Y428" s="3"/>
      <c r="Z428" s="3"/>
    </row>
    <row r="429" spans="1:26" ht="12.75" customHeight="1" x14ac:dyDescent="0.25">
      <c r="A429" s="3"/>
      <c r="B429" s="3"/>
      <c r="C429" s="3"/>
      <c r="D429" s="3"/>
      <c r="E429" s="3"/>
      <c r="F429" s="3"/>
      <c r="G429" s="3"/>
      <c r="H429" s="3"/>
      <c r="I429" s="3"/>
      <c r="J429" s="3"/>
      <c r="K429" s="3"/>
      <c r="L429" s="3"/>
      <c r="M429" s="184"/>
      <c r="N429" s="184"/>
      <c r="O429" s="184"/>
      <c r="P429" s="3"/>
      <c r="Q429" s="3"/>
      <c r="R429" s="3"/>
      <c r="S429" s="3"/>
      <c r="T429" s="3"/>
      <c r="U429" s="3"/>
      <c r="V429" s="3"/>
      <c r="W429" s="3"/>
      <c r="X429" s="3"/>
      <c r="Y429" s="3"/>
      <c r="Z429" s="3"/>
    </row>
    <row r="430" spans="1:26" ht="12.75" customHeight="1" x14ac:dyDescent="0.25">
      <c r="A430" s="3"/>
      <c r="B430" s="3"/>
      <c r="C430" s="3"/>
      <c r="D430" s="3"/>
      <c r="E430" s="3"/>
      <c r="F430" s="3"/>
      <c r="G430" s="3"/>
      <c r="H430" s="3"/>
      <c r="I430" s="3"/>
      <c r="J430" s="3"/>
      <c r="K430" s="3"/>
      <c r="L430" s="3"/>
      <c r="M430" s="184"/>
      <c r="N430" s="184"/>
      <c r="O430" s="184"/>
      <c r="P430" s="3"/>
      <c r="Q430" s="3"/>
      <c r="R430" s="3"/>
      <c r="S430" s="3"/>
      <c r="T430" s="3"/>
      <c r="U430" s="3"/>
      <c r="V430" s="3"/>
      <c r="W430" s="3"/>
      <c r="X430" s="3"/>
      <c r="Y430" s="3"/>
      <c r="Z430" s="3"/>
    </row>
    <row r="431" spans="1:26" ht="12.75" customHeight="1" x14ac:dyDescent="0.25">
      <c r="A431" s="3"/>
      <c r="B431" s="3"/>
      <c r="C431" s="3"/>
      <c r="D431" s="3"/>
      <c r="E431" s="3"/>
      <c r="F431" s="3"/>
      <c r="G431" s="3"/>
      <c r="H431" s="3"/>
      <c r="I431" s="3"/>
      <c r="J431" s="3"/>
      <c r="K431" s="3"/>
      <c r="L431" s="3"/>
      <c r="M431" s="184"/>
      <c r="N431" s="184"/>
      <c r="O431" s="184"/>
      <c r="P431" s="3"/>
      <c r="Q431" s="3"/>
      <c r="R431" s="3"/>
      <c r="S431" s="3"/>
      <c r="T431" s="3"/>
      <c r="U431" s="3"/>
      <c r="V431" s="3"/>
      <c r="W431" s="3"/>
      <c r="X431" s="3"/>
      <c r="Y431" s="3"/>
      <c r="Z431" s="3"/>
    </row>
    <row r="432" spans="1:26" ht="12.75" customHeight="1" x14ac:dyDescent="0.25">
      <c r="A432" s="3"/>
      <c r="B432" s="3"/>
      <c r="C432" s="3"/>
      <c r="D432" s="3"/>
      <c r="E432" s="3"/>
      <c r="F432" s="3"/>
      <c r="G432" s="3"/>
      <c r="H432" s="3"/>
      <c r="I432" s="3"/>
      <c r="J432" s="3"/>
      <c r="K432" s="3"/>
      <c r="L432" s="3"/>
      <c r="M432" s="184"/>
      <c r="N432" s="184"/>
      <c r="O432" s="184"/>
      <c r="P432" s="3"/>
      <c r="Q432" s="3"/>
      <c r="R432" s="3"/>
      <c r="S432" s="3"/>
      <c r="T432" s="3"/>
      <c r="U432" s="3"/>
      <c r="V432" s="3"/>
      <c r="W432" s="3"/>
      <c r="X432" s="3"/>
      <c r="Y432" s="3"/>
      <c r="Z432" s="3"/>
    </row>
    <row r="433" spans="1:26" ht="12.75" customHeight="1" x14ac:dyDescent="0.25">
      <c r="A433" s="3"/>
      <c r="B433" s="3"/>
      <c r="C433" s="3"/>
      <c r="D433" s="3"/>
      <c r="E433" s="3"/>
      <c r="F433" s="3"/>
      <c r="G433" s="3"/>
      <c r="H433" s="3"/>
      <c r="I433" s="3"/>
      <c r="J433" s="3"/>
      <c r="K433" s="3"/>
      <c r="L433" s="3"/>
      <c r="M433" s="184"/>
      <c r="N433" s="184"/>
      <c r="O433" s="184"/>
      <c r="P433" s="3"/>
      <c r="Q433" s="3"/>
      <c r="R433" s="3"/>
      <c r="S433" s="3"/>
      <c r="T433" s="3"/>
      <c r="U433" s="3"/>
      <c r="V433" s="3"/>
      <c r="W433" s="3"/>
      <c r="X433" s="3"/>
      <c r="Y433" s="3"/>
      <c r="Z433" s="3"/>
    </row>
    <row r="434" spans="1:26" ht="12.75" customHeight="1" x14ac:dyDescent="0.25">
      <c r="A434" s="3"/>
      <c r="B434" s="3"/>
      <c r="C434" s="3"/>
      <c r="D434" s="3"/>
      <c r="E434" s="3"/>
      <c r="F434" s="3"/>
      <c r="G434" s="3"/>
      <c r="H434" s="3"/>
      <c r="I434" s="3"/>
      <c r="J434" s="3"/>
      <c r="K434" s="3"/>
      <c r="L434" s="3"/>
      <c r="M434" s="184"/>
      <c r="N434" s="184"/>
      <c r="O434" s="184"/>
      <c r="P434" s="3"/>
      <c r="Q434" s="3"/>
      <c r="R434" s="3"/>
      <c r="S434" s="3"/>
      <c r="T434" s="3"/>
      <c r="U434" s="3"/>
      <c r="V434" s="3"/>
      <c r="W434" s="3"/>
      <c r="X434" s="3"/>
      <c r="Y434" s="3"/>
      <c r="Z434" s="3"/>
    </row>
    <row r="435" spans="1:26" ht="12.75" customHeight="1" x14ac:dyDescent="0.25">
      <c r="A435" s="3"/>
      <c r="B435" s="3"/>
      <c r="C435" s="3"/>
      <c r="D435" s="3"/>
      <c r="E435" s="3"/>
      <c r="F435" s="3"/>
      <c r="G435" s="3"/>
      <c r="H435" s="3"/>
      <c r="I435" s="3"/>
      <c r="J435" s="3"/>
      <c r="K435" s="3"/>
      <c r="L435" s="3"/>
      <c r="M435" s="184"/>
      <c r="N435" s="184"/>
      <c r="O435" s="184"/>
      <c r="P435" s="3"/>
      <c r="Q435" s="3"/>
      <c r="R435" s="3"/>
      <c r="S435" s="3"/>
      <c r="T435" s="3"/>
      <c r="U435" s="3"/>
      <c r="V435" s="3"/>
      <c r="W435" s="3"/>
      <c r="X435" s="3"/>
      <c r="Y435" s="3"/>
      <c r="Z435" s="3"/>
    </row>
    <row r="436" spans="1:26" ht="12.75" customHeight="1" x14ac:dyDescent="0.25">
      <c r="A436" s="3"/>
      <c r="B436" s="3"/>
      <c r="C436" s="3"/>
      <c r="D436" s="3"/>
      <c r="E436" s="3"/>
      <c r="F436" s="3"/>
      <c r="G436" s="3"/>
      <c r="H436" s="3"/>
      <c r="I436" s="3"/>
      <c r="J436" s="3"/>
      <c r="K436" s="3"/>
      <c r="L436" s="3"/>
      <c r="M436" s="184"/>
      <c r="N436" s="184"/>
      <c r="O436" s="184"/>
      <c r="P436" s="3"/>
      <c r="Q436" s="3"/>
      <c r="R436" s="3"/>
      <c r="S436" s="3"/>
      <c r="T436" s="3"/>
      <c r="U436" s="3"/>
      <c r="V436" s="3"/>
      <c r="W436" s="3"/>
      <c r="X436" s="3"/>
      <c r="Y436" s="3"/>
      <c r="Z436" s="3"/>
    </row>
    <row r="437" spans="1:26" ht="12.75" customHeight="1" x14ac:dyDescent="0.25">
      <c r="A437" s="3"/>
      <c r="B437" s="3"/>
      <c r="C437" s="3"/>
      <c r="D437" s="3"/>
      <c r="E437" s="3"/>
      <c r="F437" s="3"/>
      <c r="G437" s="3"/>
      <c r="H437" s="3"/>
      <c r="I437" s="3"/>
      <c r="J437" s="3"/>
      <c r="K437" s="3"/>
      <c r="L437" s="3"/>
      <c r="M437" s="184"/>
      <c r="N437" s="184"/>
      <c r="O437" s="184"/>
      <c r="P437" s="3"/>
      <c r="Q437" s="3"/>
      <c r="R437" s="3"/>
      <c r="S437" s="3"/>
      <c r="T437" s="3"/>
      <c r="U437" s="3"/>
      <c r="V437" s="3"/>
      <c r="W437" s="3"/>
      <c r="X437" s="3"/>
      <c r="Y437" s="3"/>
      <c r="Z437" s="3"/>
    </row>
    <row r="438" spans="1:26" ht="12.75" customHeight="1" x14ac:dyDescent="0.25">
      <c r="A438" s="3"/>
      <c r="B438" s="3"/>
      <c r="C438" s="3"/>
      <c r="D438" s="3"/>
      <c r="E438" s="3"/>
      <c r="F438" s="3"/>
      <c r="G438" s="3"/>
      <c r="H438" s="3"/>
      <c r="I438" s="3"/>
      <c r="J438" s="3"/>
      <c r="K438" s="3"/>
      <c r="L438" s="3"/>
      <c r="M438" s="184"/>
      <c r="N438" s="184"/>
      <c r="O438" s="184"/>
      <c r="P438" s="3"/>
      <c r="Q438" s="3"/>
      <c r="R438" s="3"/>
      <c r="S438" s="3"/>
      <c r="T438" s="3"/>
      <c r="U438" s="3"/>
      <c r="V438" s="3"/>
      <c r="W438" s="3"/>
      <c r="X438" s="3"/>
      <c r="Y438" s="3"/>
      <c r="Z438" s="3"/>
    </row>
    <row r="439" spans="1:26" ht="12.75" customHeight="1" x14ac:dyDescent="0.25">
      <c r="A439" s="3"/>
      <c r="B439" s="3"/>
      <c r="C439" s="3"/>
      <c r="D439" s="3"/>
      <c r="E439" s="3"/>
      <c r="F439" s="3"/>
      <c r="G439" s="3"/>
      <c r="H439" s="3"/>
      <c r="I439" s="3"/>
      <c r="J439" s="3"/>
      <c r="K439" s="3"/>
      <c r="L439" s="3"/>
      <c r="M439" s="184"/>
      <c r="N439" s="184"/>
      <c r="O439" s="184"/>
      <c r="P439" s="3"/>
      <c r="Q439" s="3"/>
      <c r="R439" s="3"/>
      <c r="S439" s="3"/>
      <c r="T439" s="3"/>
      <c r="U439" s="3"/>
      <c r="V439" s="3"/>
      <c r="W439" s="3"/>
      <c r="X439" s="3"/>
      <c r="Y439" s="3"/>
      <c r="Z439" s="3"/>
    </row>
    <row r="440" spans="1:26" ht="12.75" customHeight="1" x14ac:dyDescent="0.25">
      <c r="A440" s="3"/>
      <c r="B440" s="3"/>
      <c r="C440" s="3"/>
      <c r="D440" s="3"/>
      <c r="E440" s="3"/>
      <c r="F440" s="3"/>
      <c r="G440" s="3"/>
      <c r="H440" s="3"/>
      <c r="I440" s="3"/>
      <c r="J440" s="3"/>
      <c r="K440" s="3"/>
      <c r="L440" s="3"/>
      <c r="M440" s="184"/>
      <c r="N440" s="184"/>
      <c r="O440" s="184"/>
      <c r="P440" s="3"/>
      <c r="Q440" s="3"/>
      <c r="R440" s="3"/>
      <c r="S440" s="3"/>
      <c r="T440" s="3"/>
      <c r="U440" s="3"/>
      <c r="V440" s="3"/>
      <c r="W440" s="3"/>
      <c r="X440" s="3"/>
      <c r="Y440" s="3"/>
      <c r="Z440" s="3"/>
    </row>
    <row r="441" spans="1:26" ht="12.75" customHeight="1" x14ac:dyDescent="0.25">
      <c r="A441" s="3"/>
      <c r="B441" s="3"/>
      <c r="C441" s="3"/>
      <c r="D441" s="3"/>
      <c r="E441" s="3"/>
      <c r="F441" s="3"/>
      <c r="G441" s="3"/>
      <c r="H441" s="3"/>
      <c r="I441" s="3"/>
      <c r="J441" s="3"/>
      <c r="K441" s="3"/>
      <c r="L441" s="3"/>
      <c r="M441" s="184"/>
      <c r="N441" s="184"/>
      <c r="O441" s="184"/>
      <c r="P441" s="3"/>
      <c r="Q441" s="3"/>
      <c r="R441" s="3"/>
      <c r="S441" s="3"/>
      <c r="T441" s="3"/>
      <c r="U441" s="3"/>
      <c r="V441" s="3"/>
      <c r="W441" s="3"/>
      <c r="X441" s="3"/>
      <c r="Y441" s="3"/>
      <c r="Z441" s="3"/>
    </row>
    <row r="442" spans="1:26" ht="12.75" customHeight="1" x14ac:dyDescent="0.25">
      <c r="A442" s="3"/>
      <c r="B442" s="3"/>
      <c r="C442" s="3"/>
      <c r="D442" s="3"/>
      <c r="E442" s="3"/>
      <c r="F442" s="3"/>
      <c r="G442" s="3"/>
      <c r="H442" s="3"/>
      <c r="I442" s="3"/>
      <c r="J442" s="3"/>
      <c r="K442" s="3"/>
      <c r="L442" s="3"/>
      <c r="M442" s="184"/>
      <c r="N442" s="184"/>
      <c r="O442" s="184"/>
      <c r="P442" s="3"/>
      <c r="Q442" s="3"/>
      <c r="R442" s="3"/>
      <c r="S442" s="3"/>
      <c r="T442" s="3"/>
      <c r="U442" s="3"/>
      <c r="V442" s="3"/>
      <c r="W442" s="3"/>
      <c r="X442" s="3"/>
      <c r="Y442" s="3"/>
      <c r="Z442" s="3"/>
    </row>
    <row r="443" spans="1:26" ht="12.75" customHeight="1" x14ac:dyDescent="0.25">
      <c r="A443" s="3"/>
      <c r="B443" s="3"/>
      <c r="C443" s="3"/>
      <c r="D443" s="3"/>
      <c r="E443" s="3"/>
      <c r="F443" s="3"/>
      <c r="G443" s="3"/>
      <c r="H443" s="3"/>
      <c r="I443" s="3"/>
      <c r="J443" s="3"/>
      <c r="K443" s="3"/>
      <c r="L443" s="3"/>
      <c r="M443" s="184"/>
      <c r="N443" s="184"/>
      <c r="O443" s="184"/>
      <c r="P443" s="3"/>
      <c r="Q443" s="3"/>
      <c r="R443" s="3"/>
      <c r="S443" s="3"/>
      <c r="T443" s="3"/>
      <c r="U443" s="3"/>
      <c r="V443" s="3"/>
      <c r="W443" s="3"/>
      <c r="X443" s="3"/>
      <c r="Y443" s="3"/>
      <c r="Z443" s="3"/>
    </row>
    <row r="444" spans="1:26" ht="12.75" customHeight="1" x14ac:dyDescent="0.25">
      <c r="A444" s="3"/>
      <c r="B444" s="3"/>
      <c r="C444" s="3"/>
      <c r="D444" s="3"/>
      <c r="E444" s="3"/>
      <c r="F444" s="3"/>
      <c r="G444" s="3"/>
      <c r="H444" s="3"/>
      <c r="I444" s="3"/>
      <c r="J444" s="3"/>
      <c r="K444" s="3"/>
      <c r="L444" s="3"/>
      <c r="M444" s="184"/>
      <c r="N444" s="184"/>
      <c r="O444" s="184"/>
      <c r="P444" s="3"/>
      <c r="Q444" s="3"/>
      <c r="R444" s="3"/>
      <c r="S444" s="3"/>
      <c r="T444" s="3"/>
      <c r="U444" s="3"/>
      <c r="V444" s="3"/>
      <c r="W444" s="3"/>
      <c r="X444" s="3"/>
      <c r="Y444" s="3"/>
      <c r="Z444" s="3"/>
    </row>
    <row r="445" spans="1:26" ht="12.75" customHeight="1" x14ac:dyDescent="0.25">
      <c r="A445" s="3"/>
      <c r="B445" s="3"/>
      <c r="C445" s="3"/>
      <c r="D445" s="3"/>
      <c r="E445" s="3"/>
      <c r="F445" s="3"/>
      <c r="G445" s="3"/>
      <c r="H445" s="3"/>
      <c r="I445" s="3"/>
      <c r="J445" s="3"/>
      <c r="K445" s="3"/>
      <c r="L445" s="3"/>
      <c r="M445" s="184"/>
      <c r="N445" s="184"/>
      <c r="O445" s="184"/>
      <c r="P445" s="3"/>
      <c r="Q445" s="3"/>
      <c r="R445" s="3"/>
      <c r="S445" s="3"/>
      <c r="T445" s="3"/>
      <c r="U445" s="3"/>
      <c r="V445" s="3"/>
      <c r="W445" s="3"/>
      <c r="X445" s="3"/>
      <c r="Y445" s="3"/>
      <c r="Z445" s="3"/>
    </row>
    <row r="446" spans="1:26" ht="12.75" customHeight="1" x14ac:dyDescent="0.25">
      <c r="A446" s="3"/>
      <c r="B446" s="3"/>
      <c r="C446" s="3"/>
      <c r="D446" s="3"/>
      <c r="E446" s="3"/>
      <c r="F446" s="3"/>
      <c r="G446" s="3"/>
      <c r="H446" s="3"/>
      <c r="I446" s="3"/>
      <c r="J446" s="3"/>
      <c r="K446" s="3"/>
      <c r="L446" s="3"/>
      <c r="M446" s="184"/>
      <c r="N446" s="184"/>
      <c r="O446" s="184"/>
      <c r="P446" s="3"/>
      <c r="Q446" s="3"/>
      <c r="R446" s="3"/>
      <c r="S446" s="3"/>
      <c r="T446" s="3"/>
      <c r="U446" s="3"/>
      <c r="V446" s="3"/>
      <c r="W446" s="3"/>
      <c r="X446" s="3"/>
      <c r="Y446" s="3"/>
      <c r="Z446" s="3"/>
    </row>
    <row r="447" spans="1:26" ht="12.75" customHeight="1" x14ac:dyDescent="0.25">
      <c r="A447" s="3"/>
      <c r="B447" s="3"/>
      <c r="C447" s="3"/>
      <c r="D447" s="3"/>
      <c r="E447" s="3"/>
      <c r="F447" s="3"/>
      <c r="G447" s="3"/>
      <c r="H447" s="3"/>
      <c r="I447" s="3"/>
      <c r="J447" s="3"/>
      <c r="K447" s="3"/>
      <c r="L447" s="3"/>
      <c r="M447" s="184"/>
      <c r="N447" s="184"/>
      <c r="O447" s="184"/>
      <c r="P447" s="3"/>
      <c r="Q447" s="3"/>
      <c r="R447" s="3"/>
      <c r="S447" s="3"/>
      <c r="T447" s="3"/>
      <c r="U447" s="3"/>
      <c r="V447" s="3"/>
      <c r="W447" s="3"/>
      <c r="X447" s="3"/>
      <c r="Y447" s="3"/>
      <c r="Z447" s="3"/>
    </row>
    <row r="448" spans="1:26" ht="12.75" customHeight="1" x14ac:dyDescent="0.25">
      <c r="A448" s="3"/>
      <c r="B448" s="3"/>
      <c r="C448" s="3"/>
      <c r="D448" s="3"/>
      <c r="E448" s="3"/>
      <c r="F448" s="3"/>
      <c r="G448" s="3"/>
      <c r="H448" s="3"/>
      <c r="I448" s="3"/>
      <c r="J448" s="3"/>
      <c r="K448" s="3"/>
      <c r="L448" s="3"/>
      <c r="M448" s="184"/>
      <c r="N448" s="184"/>
      <c r="O448" s="184"/>
      <c r="P448" s="3"/>
      <c r="Q448" s="3"/>
      <c r="R448" s="3"/>
      <c r="S448" s="3"/>
      <c r="T448" s="3"/>
      <c r="U448" s="3"/>
      <c r="V448" s="3"/>
      <c r="W448" s="3"/>
      <c r="X448" s="3"/>
      <c r="Y448" s="3"/>
      <c r="Z448" s="3"/>
    </row>
    <row r="449" spans="1:26" ht="12.75" customHeight="1" x14ac:dyDescent="0.25">
      <c r="A449" s="3"/>
      <c r="B449" s="3"/>
      <c r="C449" s="3"/>
      <c r="D449" s="3"/>
      <c r="E449" s="3"/>
      <c r="F449" s="3"/>
      <c r="G449" s="3"/>
      <c r="H449" s="3"/>
      <c r="I449" s="3"/>
      <c r="J449" s="3"/>
      <c r="K449" s="3"/>
      <c r="L449" s="3"/>
      <c r="M449" s="184"/>
      <c r="N449" s="184"/>
      <c r="O449" s="184"/>
      <c r="P449" s="3"/>
      <c r="Q449" s="3"/>
      <c r="R449" s="3"/>
      <c r="S449" s="3"/>
      <c r="T449" s="3"/>
      <c r="U449" s="3"/>
      <c r="V449" s="3"/>
      <c r="W449" s="3"/>
      <c r="X449" s="3"/>
      <c r="Y449" s="3"/>
      <c r="Z449" s="3"/>
    </row>
    <row r="450" spans="1:26" ht="12.75" customHeight="1" x14ac:dyDescent="0.25">
      <c r="A450" s="3"/>
      <c r="B450" s="3"/>
      <c r="C450" s="3"/>
      <c r="D450" s="3"/>
      <c r="E450" s="3"/>
      <c r="F450" s="3"/>
      <c r="G450" s="3"/>
      <c r="H450" s="3"/>
      <c r="I450" s="3"/>
      <c r="J450" s="3"/>
      <c r="K450" s="3"/>
      <c r="L450" s="3"/>
      <c r="M450" s="184"/>
      <c r="N450" s="184"/>
      <c r="O450" s="184"/>
      <c r="P450" s="3"/>
      <c r="Q450" s="3"/>
      <c r="R450" s="3"/>
      <c r="S450" s="3"/>
      <c r="T450" s="3"/>
      <c r="U450" s="3"/>
      <c r="V450" s="3"/>
      <c r="W450" s="3"/>
      <c r="X450" s="3"/>
      <c r="Y450" s="3"/>
      <c r="Z450" s="3"/>
    </row>
    <row r="451" spans="1:26" ht="12.75" customHeight="1" x14ac:dyDescent="0.25">
      <c r="A451" s="3"/>
      <c r="B451" s="3"/>
      <c r="C451" s="3"/>
      <c r="D451" s="3"/>
      <c r="E451" s="3"/>
      <c r="F451" s="3"/>
      <c r="G451" s="3"/>
      <c r="H451" s="3"/>
      <c r="I451" s="3"/>
      <c r="J451" s="3"/>
      <c r="K451" s="3"/>
      <c r="L451" s="3"/>
      <c r="M451" s="184"/>
      <c r="N451" s="184"/>
      <c r="O451" s="184"/>
      <c r="P451" s="3"/>
      <c r="Q451" s="3"/>
      <c r="R451" s="3"/>
      <c r="S451" s="3"/>
      <c r="T451" s="3"/>
      <c r="U451" s="3"/>
      <c r="V451" s="3"/>
      <c r="W451" s="3"/>
      <c r="X451" s="3"/>
      <c r="Y451" s="3"/>
      <c r="Z451" s="3"/>
    </row>
    <row r="452" spans="1:26" ht="12.75" customHeight="1" x14ac:dyDescent="0.25">
      <c r="A452" s="3"/>
      <c r="B452" s="3"/>
      <c r="C452" s="3"/>
      <c r="D452" s="3"/>
      <c r="E452" s="3"/>
      <c r="F452" s="3"/>
      <c r="G452" s="3"/>
      <c r="H452" s="3"/>
      <c r="I452" s="3"/>
      <c r="J452" s="3"/>
      <c r="K452" s="3"/>
      <c r="L452" s="3"/>
      <c r="M452" s="184"/>
      <c r="N452" s="184"/>
      <c r="O452" s="184"/>
      <c r="P452" s="3"/>
      <c r="Q452" s="3"/>
      <c r="R452" s="3"/>
      <c r="S452" s="3"/>
      <c r="T452" s="3"/>
      <c r="U452" s="3"/>
      <c r="V452" s="3"/>
      <c r="W452" s="3"/>
      <c r="X452" s="3"/>
      <c r="Y452" s="3"/>
      <c r="Z452" s="3"/>
    </row>
    <row r="453" spans="1:26" ht="12.75" customHeight="1" x14ac:dyDescent="0.25">
      <c r="A453" s="3"/>
      <c r="B453" s="3"/>
      <c r="C453" s="3"/>
      <c r="D453" s="3"/>
      <c r="E453" s="3"/>
      <c r="F453" s="3"/>
      <c r="G453" s="3"/>
      <c r="H453" s="3"/>
      <c r="I453" s="3"/>
      <c r="J453" s="3"/>
      <c r="K453" s="3"/>
      <c r="L453" s="3"/>
      <c r="M453" s="184"/>
      <c r="N453" s="184"/>
      <c r="O453" s="184"/>
      <c r="P453" s="3"/>
      <c r="Q453" s="3"/>
      <c r="R453" s="3"/>
      <c r="S453" s="3"/>
      <c r="T453" s="3"/>
      <c r="U453" s="3"/>
      <c r="V453" s="3"/>
      <c r="W453" s="3"/>
      <c r="X453" s="3"/>
      <c r="Y453" s="3"/>
      <c r="Z453" s="3"/>
    </row>
    <row r="454" spans="1:26" ht="12.75" customHeight="1" x14ac:dyDescent="0.25">
      <c r="A454" s="3"/>
      <c r="B454" s="3"/>
      <c r="C454" s="3"/>
      <c r="D454" s="3"/>
      <c r="E454" s="3"/>
      <c r="F454" s="3"/>
      <c r="G454" s="3"/>
      <c r="H454" s="3"/>
      <c r="I454" s="3"/>
      <c r="J454" s="3"/>
      <c r="K454" s="3"/>
      <c r="L454" s="3"/>
      <c r="M454" s="184"/>
      <c r="N454" s="184"/>
      <c r="O454" s="184"/>
      <c r="P454" s="3"/>
      <c r="Q454" s="3"/>
      <c r="R454" s="3"/>
      <c r="S454" s="3"/>
      <c r="T454" s="3"/>
      <c r="U454" s="3"/>
      <c r="V454" s="3"/>
      <c r="W454" s="3"/>
      <c r="X454" s="3"/>
      <c r="Y454" s="3"/>
      <c r="Z454" s="3"/>
    </row>
    <row r="455" spans="1:26" ht="12.75" customHeight="1" x14ac:dyDescent="0.25">
      <c r="A455" s="3"/>
      <c r="B455" s="3"/>
      <c r="C455" s="3"/>
      <c r="D455" s="3"/>
      <c r="E455" s="3"/>
      <c r="F455" s="3"/>
      <c r="G455" s="3"/>
      <c r="H455" s="3"/>
      <c r="I455" s="3"/>
      <c r="J455" s="3"/>
      <c r="K455" s="3"/>
      <c r="L455" s="3"/>
      <c r="M455" s="184"/>
      <c r="N455" s="184"/>
      <c r="O455" s="184"/>
      <c r="P455" s="3"/>
      <c r="Q455" s="3"/>
      <c r="R455" s="3"/>
      <c r="S455" s="3"/>
      <c r="T455" s="3"/>
      <c r="U455" s="3"/>
      <c r="V455" s="3"/>
      <c r="W455" s="3"/>
      <c r="X455" s="3"/>
      <c r="Y455" s="3"/>
      <c r="Z455" s="3"/>
    </row>
    <row r="456" spans="1:26" ht="12.75" customHeight="1" x14ac:dyDescent="0.25">
      <c r="A456" s="3"/>
      <c r="B456" s="3"/>
      <c r="C456" s="3"/>
      <c r="D456" s="3"/>
      <c r="E456" s="3"/>
      <c r="F456" s="3"/>
      <c r="G456" s="3"/>
      <c r="H456" s="3"/>
      <c r="I456" s="3"/>
      <c r="J456" s="3"/>
      <c r="K456" s="3"/>
      <c r="L456" s="3"/>
      <c r="M456" s="184"/>
      <c r="N456" s="184"/>
      <c r="O456" s="184"/>
      <c r="P456" s="3"/>
      <c r="Q456" s="3"/>
      <c r="R456" s="3"/>
      <c r="S456" s="3"/>
      <c r="T456" s="3"/>
      <c r="U456" s="3"/>
      <c r="V456" s="3"/>
      <c r="W456" s="3"/>
      <c r="X456" s="3"/>
      <c r="Y456" s="3"/>
      <c r="Z456" s="3"/>
    </row>
    <row r="457" spans="1:26" ht="12.75" customHeight="1" x14ac:dyDescent="0.25">
      <c r="A457" s="3"/>
      <c r="B457" s="3"/>
      <c r="C457" s="3"/>
      <c r="D457" s="3"/>
      <c r="E457" s="3"/>
      <c r="F457" s="3"/>
      <c r="G457" s="3"/>
      <c r="H457" s="3"/>
      <c r="I457" s="3"/>
      <c r="J457" s="3"/>
      <c r="K457" s="3"/>
      <c r="L457" s="3"/>
      <c r="M457" s="184"/>
      <c r="N457" s="184"/>
      <c r="O457" s="184"/>
      <c r="P457" s="3"/>
      <c r="Q457" s="3"/>
      <c r="R457" s="3"/>
      <c r="S457" s="3"/>
      <c r="T457" s="3"/>
      <c r="U457" s="3"/>
      <c r="V457" s="3"/>
      <c r="W457" s="3"/>
      <c r="X457" s="3"/>
      <c r="Y457" s="3"/>
      <c r="Z457" s="3"/>
    </row>
    <row r="458" spans="1:26" ht="12.75" customHeight="1" x14ac:dyDescent="0.25">
      <c r="A458" s="3"/>
      <c r="B458" s="3"/>
      <c r="C458" s="3"/>
      <c r="D458" s="3"/>
      <c r="E458" s="3"/>
      <c r="F458" s="3"/>
      <c r="G458" s="3"/>
      <c r="H458" s="3"/>
      <c r="I458" s="3"/>
      <c r="J458" s="3"/>
      <c r="K458" s="3"/>
      <c r="L458" s="3"/>
      <c r="M458" s="184"/>
      <c r="N458" s="184"/>
      <c r="O458" s="184"/>
      <c r="P458" s="3"/>
      <c r="Q458" s="3"/>
      <c r="R458" s="3"/>
      <c r="S458" s="3"/>
      <c r="T458" s="3"/>
      <c r="U458" s="3"/>
      <c r="V458" s="3"/>
      <c r="W458" s="3"/>
      <c r="X458" s="3"/>
      <c r="Y458" s="3"/>
      <c r="Z458" s="3"/>
    </row>
    <row r="459" spans="1:26" ht="12.75" customHeight="1" x14ac:dyDescent="0.25">
      <c r="A459" s="3"/>
      <c r="B459" s="3"/>
      <c r="C459" s="3"/>
      <c r="D459" s="3"/>
      <c r="E459" s="3"/>
      <c r="F459" s="3"/>
      <c r="G459" s="3"/>
      <c r="H459" s="3"/>
      <c r="I459" s="3"/>
      <c r="J459" s="3"/>
      <c r="K459" s="3"/>
      <c r="L459" s="3"/>
      <c r="M459" s="184"/>
      <c r="N459" s="184"/>
      <c r="O459" s="184"/>
      <c r="P459" s="3"/>
      <c r="Q459" s="3"/>
      <c r="R459" s="3"/>
      <c r="S459" s="3"/>
      <c r="T459" s="3"/>
      <c r="U459" s="3"/>
      <c r="V459" s="3"/>
      <c r="W459" s="3"/>
      <c r="X459" s="3"/>
      <c r="Y459" s="3"/>
      <c r="Z459" s="3"/>
    </row>
    <row r="460" spans="1:26" ht="12.75" customHeight="1" x14ac:dyDescent="0.25">
      <c r="A460" s="3"/>
      <c r="B460" s="3"/>
      <c r="C460" s="3"/>
      <c r="D460" s="3"/>
      <c r="E460" s="3"/>
      <c r="F460" s="3"/>
      <c r="G460" s="3"/>
      <c r="H460" s="3"/>
      <c r="I460" s="3"/>
      <c r="J460" s="3"/>
      <c r="K460" s="3"/>
      <c r="L460" s="3"/>
      <c r="M460" s="184"/>
      <c r="N460" s="184"/>
      <c r="O460" s="184"/>
      <c r="P460" s="3"/>
      <c r="Q460" s="3"/>
      <c r="R460" s="3"/>
      <c r="S460" s="3"/>
      <c r="T460" s="3"/>
      <c r="U460" s="3"/>
      <c r="V460" s="3"/>
      <c r="W460" s="3"/>
      <c r="X460" s="3"/>
      <c r="Y460" s="3"/>
      <c r="Z460" s="3"/>
    </row>
    <row r="461" spans="1:26" ht="12.75" customHeight="1" x14ac:dyDescent="0.25">
      <c r="A461" s="3"/>
      <c r="B461" s="3"/>
      <c r="C461" s="3"/>
      <c r="D461" s="3"/>
      <c r="E461" s="3"/>
      <c r="F461" s="3"/>
      <c r="G461" s="3"/>
      <c r="H461" s="3"/>
      <c r="I461" s="3"/>
      <c r="J461" s="3"/>
      <c r="K461" s="3"/>
      <c r="L461" s="3"/>
      <c r="M461" s="184"/>
      <c r="N461" s="184"/>
      <c r="O461" s="184"/>
      <c r="P461" s="3"/>
      <c r="Q461" s="3"/>
      <c r="R461" s="3"/>
      <c r="S461" s="3"/>
      <c r="T461" s="3"/>
      <c r="U461" s="3"/>
      <c r="V461" s="3"/>
      <c r="W461" s="3"/>
      <c r="X461" s="3"/>
      <c r="Y461" s="3"/>
      <c r="Z461" s="3"/>
    </row>
    <row r="462" spans="1:26" ht="12.75" customHeight="1" x14ac:dyDescent="0.25">
      <c r="A462" s="3"/>
      <c r="B462" s="3"/>
      <c r="C462" s="3"/>
      <c r="D462" s="3"/>
      <c r="E462" s="3"/>
      <c r="F462" s="3"/>
      <c r="G462" s="3"/>
      <c r="H462" s="3"/>
      <c r="I462" s="3"/>
      <c r="J462" s="3"/>
      <c r="K462" s="3"/>
      <c r="L462" s="3"/>
      <c r="M462" s="184"/>
      <c r="N462" s="184"/>
      <c r="O462" s="184"/>
      <c r="P462" s="3"/>
      <c r="Q462" s="3"/>
      <c r="R462" s="3"/>
      <c r="S462" s="3"/>
      <c r="T462" s="3"/>
      <c r="U462" s="3"/>
      <c r="V462" s="3"/>
      <c r="W462" s="3"/>
      <c r="X462" s="3"/>
      <c r="Y462" s="3"/>
      <c r="Z462" s="3"/>
    </row>
    <row r="463" spans="1:26" ht="12.75" customHeight="1" x14ac:dyDescent="0.25">
      <c r="A463" s="3"/>
      <c r="B463" s="3"/>
      <c r="C463" s="3"/>
      <c r="D463" s="3"/>
      <c r="E463" s="3"/>
      <c r="F463" s="3"/>
      <c r="G463" s="3"/>
      <c r="H463" s="3"/>
      <c r="I463" s="3"/>
      <c r="J463" s="3"/>
      <c r="K463" s="3"/>
      <c r="L463" s="3"/>
      <c r="M463" s="184"/>
      <c r="N463" s="184"/>
      <c r="O463" s="184"/>
      <c r="P463" s="3"/>
      <c r="Q463" s="3"/>
      <c r="R463" s="3"/>
      <c r="S463" s="3"/>
      <c r="T463" s="3"/>
      <c r="U463" s="3"/>
      <c r="V463" s="3"/>
      <c r="W463" s="3"/>
      <c r="X463" s="3"/>
      <c r="Y463" s="3"/>
      <c r="Z463" s="3"/>
    </row>
    <row r="464" spans="1:26" ht="12.75" customHeight="1" x14ac:dyDescent="0.25">
      <c r="A464" s="3"/>
      <c r="B464" s="3"/>
      <c r="C464" s="3"/>
      <c r="D464" s="3"/>
      <c r="E464" s="3"/>
      <c r="F464" s="3"/>
      <c r="G464" s="3"/>
      <c r="H464" s="3"/>
      <c r="I464" s="3"/>
      <c r="J464" s="3"/>
      <c r="K464" s="3"/>
      <c r="L464" s="3"/>
      <c r="M464" s="184"/>
      <c r="N464" s="184"/>
      <c r="O464" s="184"/>
      <c r="P464" s="3"/>
      <c r="Q464" s="3"/>
      <c r="R464" s="3"/>
      <c r="S464" s="3"/>
      <c r="T464" s="3"/>
      <c r="U464" s="3"/>
      <c r="V464" s="3"/>
      <c r="W464" s="3"/>
      <c r="X464" s="3"/>
      <c r="Y464" s="3"/>
      <c r="Z464" s="3"/>
    </row>
    <row r="465" spans="1:26" ht="12.75" customHeight="1" x14ac:dyDescent="0.25">
      <c r="A465" s="3"/>
      <c r="B465" s="3"/>
      <c r="C465" s="3"/>
      <c r="D465" s="3"/>
      <c r="E465" s="3"/>
      <c r="F465" s="3"/>
      <c r="G465" s="3"/>
      <c r="H465" s="3"/>
      <c r="I465" s="3"/>
      <c r="J465" s="3"/>
      <c r="K465" s="3"/>
      <c r="L465" s="3"/>
      <c r="M465" s="184"/>
      <c r="N465" s="184"/>
      <c r="O465" s="184"/>
      <c r="P465" s="3"/>
      <c r="Q465" s="3"/>
      <c r="R465" s="3"/>
      <c r="S465" s="3"/>
      <c r="T465" s="3"/>
      <c r="U465" s="3"/>
      <c r="V465" s="3"/>
      <c r="W465" s="3"/>
      <c r="X465" s="3"/>
      <c r="Y465" s="3"/>
      <c r="Z465" s="3"/>
    </row>
    <row r="466" spans="1:26" ht="12.75" customHeight="1" x14ac:dyDescent="0.25">
      <c r="A466" s="3"/>
      <c r="B466" s="3"/>
      <c r="C466" s="3"/>
      <c r="D466" s="3"/>
      <c r="E466" s="3"/>
      <c r="F466" s="3"/>
      <c r="G466" s="3"/>
      <c r="H466" s="3"/>
      <c r="I466" s="3"/>
      <c r="J466" s="3"/>
      <c r="K466" s="3"/>
      <c r="L466" s="3"/>
      <c r="M466" s="184"/>
      <c r="N466" s="184"/>
      <c r="O466" s="184"/>
      <c r="P466" s="3"/>
      <c r="Q466" s="3"/>
      <c r="R466" s="3"/>
      <c r="S466" s="3"/>
      <c r="T466" s="3"/>
      <c r="U466" s="3"/>
      <c r="V466" s="3"/>
      <c r="W466" s="3"/>
      <c r="X466" s="3"/>
      <c r="Y466" s="3"/>
      <c r="Z466" s="3"/>
    </row>
    <row r="467" spans="1:26" ht="12.75" customHeight="1" x14ac:dyDescent="0.25">
      <c r="A467" s="3"/>
      <c r="B467" s="3"/>
      <c r="C467" s="3"/>
      <c r="D467" s="3"/>
      <c r="E467" s="3"/>
      <c r="F467" s="3"/>
      <c r="G467" s="3"/>
      <c r="H467" s="3"/>
      <c r="I467" s="3"/>
      <c r="J467" s="3"/>
      <c r="K467" s="3"/>
      <c r="L467" s="3"/>
      <c r="M467" s="184"/>
      <c r="N467" s="184"/>
      <c r="O467" s="184"/>
      <c r="P467" s="3"/>
      <c r="Q467" s="3"/>
      <c r="R467" s="3"/>
      <c r="S467" s="3"/>
      <c r="T467" s="3"/>
      <c r="U467" s="3"/>
      <c r="V467" s="3"/>
      <c r="W467" s="3"/>
      <c r="X467" s="3"/>
      <c r="Y467" s="3"/>
      <c r="Z467" s="3"/>
    </row>
    <row r="468" spans="1:26" ht="12.75" customHeight="1" x14ac:dyDescent="0.25">
      <c r="A468" s="3"/>
      <c r="B468" s="3"/>
      <c r="C468" s="3"/>
      <c r="D468" s="3"/>
      <c r="E468" s="3"/>
      <c r="F468" s="3"/>
      <c r="G468" s="3"/>
      <c r="H468" s="3"/>
      <c r="I468" s="3"/>
      <c r="J468" s="3"/>
      <c r="K468" s="3"/>
      <c r="L468" s="3"/>
      <c r="M468" s="184"/>
      <c r="N468" s="184"/>
      <c r="O468" s="184"/>
      <c r="P468" s="3"/>
      <c r="Q468" s="3"/>
      <c r="R468" s="3"/>
      <c r="S468" s="3"/>
      <c r="T468" s="3"/>
      <c r="U468" s="3"/>
      <c r="V468" s="3"/>
      <c r="W468" s="3"/>
      <c r="X468" s="3"/>
      <c r="Y468" s="3"/>
      <c r="Z468" s="3"/>
    </row>
    <row r="469" spans="1:26" ht="12.75" customHeight="1" x14ac:dyDescent="0.25">
      <c r="A469" s="3"/>
      <c r="B469" s="3"/>
      <c r="C469" s="3"/>
      <c r="D469" s="3"/>
      <c r="E469" s="3"/>
      <c r="F469" s="3"/>
      <c r="G469" s="3"/>
      <c r="H469" s="3"/>
      <c r="I469" s="3"/>
      <c r="J469" s="3"/>
      <c r="K469" s="3"/>
      <c r="L469" s="3"/>
      <c r="M469" s="184"/>
      <c r="N469" s="184"/>
      <c r="O469" s="184"/>
      <c r="P469" s="3"/>
      <c r="Q469" s="3"/>
      <c r="R469" s="3"/>
      <c r="S469" s="3"/>
      <c r="T469" s="3"/>
      <c r="U469" s="3"/>
      <c r="V469" s="3"/>
      <c r="W469" s="3"/>
      <c r="X469" s="3"/>
      <c r="Y469" s="3"/>
      <c r="Z469" s="3"/>
    </row>
    <row r="470" spans="1:26" ht="12.75" customHeight="1" x14ac:dyDescent="0.25">
      <c r="A470" s="3"/>
      <c r="B470" s="3"/>
      <c r="C470" s="3"/>
      <c r="D470" s="3"/>
      <c r="E470" s="3"/>
      <c r="F470" s="3"/>
      <c r="G470" s="3"/>
      <c r="H470" s="3"/>
      <c r="I470" s="3"/>
      <c r="J470" s="3"/>
      <c r="K470" s="3"/>
      <c r="L470" s="3"/>
      <c r="M470" s="184"/>
      <c r="N470" s="184"/>
      <c r="O470" s="184"/>
      <c r="P470" s="3"/>
      <c r="Q470" s="3"/>
      <c r="R470" s="3"/>
      <c r="S470" s="3"/>
      <c r="T470" s="3"/>
      <c r="U470" s="3"/>
      <c r="V470" s="3"/>
      <c r="W470" s="3"/>
      <c r="X470" s="3"/>
      <c r="Y470" s="3"/>
      <c r="Z470" s="3"/>
    </row>
    <row r="471" spans="1:26" ht="12.75" customHeight="1" x14ac:dyDescent="0.25">
      <c r="A471" s="3"/>
      <c r="B471" s="3"/>
      <c r="C471" s="3"/>
      <c r="D471" s="3"/>
      <c r="E471" s="3"/>
      <c r="F471" s="3"/>
      <c r="G471" s="3"/>
      <c r="H471" s="3"/>
      <c r="I471" s="3"/>
      <c r="J471" s="3"/>
      <c r="K471" s="3"/>
      <c r="L471" s="3"/>
      <c r="M471" s="184"/>
      <c r="N471" s="184"/>
      <c r="O471" s="184"/>
      <c r="P471" s="3"/>
      <c r="Q471" s="3"/>
      <c r="R471" s="3"/>
      <c r="S471" s="3"/>
      <c r="T471" s="3"/>
      <c r="U471" s="3"/>
      <c r="V471" s="3"/>
      <c r="W471" s="3"/>
      <c r="X471" s="3"/>
      <c r="Y471" s="3"/>
      <c r="Z471" s="3"/>
    </row>
    <row r="472" spans="1:26" ht="12.75" customHeight="1" x14ac:dyDescent="0.25">
      <c r="A472" s="3"/>
      <c r="B472" s="3"/>
      <c r="C472" s="3"/>
      <c r="D472" s="3"/>
      <c r="E472" s="3"/>
      <c r="F472" s="3"/>
      <c r="G472" s="3"/>
      <c r="H472" s="3"/>
      <c r="I472" s="3"/>
      <c r="J472" s="3"/>
      <c r="K472" s="3"/>
      <c r="L472" s="3"/>
      <c r="M472" s="184"/>
      <c r="N472" s="184"/>
      <c r="O472" s="184"/>
      <c r="P472" s="3"/>
      <c r="Q472" s="3"/>
      <c r="R472" s="3"/>
      <c r="S472" s="3"/>
      <c r="T472" s="3"/>
      <c r="U472" s="3"/>
      <c r="V472" s="3"/>
      <c r="W472" s="3"/>
      <c r="X472" s="3"/>
      <c r="Y472" s="3"/>
      <c r="Z472" s="3"/>
    </row>
    <row r="473" spans="1:26" ht="12.75" customHeight="1" x14ac:dyDescent="0.25">
      <c r="A473" s="3"/>
      <c r="B473" s="3"/>
      <c r="C473" s="3"/>
      <c r="D473" s="3"/>
      <c r="E473" s="3"/>
      <c r="F473" s="3"/>
      <c r="G473" s="3"/>
      <c r="H473" s="3"/>
      <c r="I473" s="3"/>
      <c r="J473" s="3"/>
      <c r="K473" s="3"/>
      <c r="L473" s="3"/>
      <c r="M473" s="184"/>
      <c r="N473" s="184"/>
      <c r="O473" s="184"/>
      <c r="P473" s="3"/>
      <c r="Q473" s="3"/>
      <c r="R473" s="3"/>
      <c r="S473" s="3"/>
      <c r="T473" s="3"/>
      <c r="U473" s="3"/>
      <c r="V473" s="3"/>
      <c r="W473" s="3"/>
      <c r="X473" s="3"/>
      <c r="Y473" s="3"/>
      <c r="Z473" s="3"/>
    </row>
    <row r="474" spans="1:26" ht="12.75" customHeight="1" x14ac:dyDescent="0.25">
      <c r="A474" s="3"/>
      <c r="B474" s="3"/>
      <c r="C474" s="3"/>
      <c r="D474" s="3"/>
      <c r="E474" s="3"/>
      <c r="F474" s="3"/>
      <c r="G474" s="3"/>
      <c r="H474" s="3"/>
      <c r="I474" s="3"/>
      <c r="J474" s="3"/>
      <c r="K474" s="3"/>
      <c r="L474" s="3"/>
      <c r="M474" s="184"/>
      <c r="N474" s="184"/>
      <c r="O474" s="184"/>
      <c r="P474" s="3"/>
      <c r="Q474" s="3"/>
      <c r="R474" s="3"/>
      <c r="S474" s="3"/>
      <c r="T474" s="3"/>
      <c r="U474" s="3"/>
      <c r="V474" s="3"/>
      <c r="W474" s="3"/>
      <c r="X474" s="3"/>
      <c r="Y474" s="3"/>
      <c r="Z474" s="3"/>
    </row>
    <row r="475" spans="1:26" ht="12.75" customHeight="1" x14ac:dyDescent="0.25">
      <c r="A475" s="3"/>
      <c r="B475" s="3"/>
      <c r="C475" s="3"/>
      <c r="D475" s="3"/>
      <c r="E475" s="3"/>
      <c r="F475" s="3"/>
      <c r="G475" s="3"/>
      <c r="H475" s="3"/>
      <c r="I475" s="3"/>
      <c r="J475" s="3"/>
      <c r="K475" s="3"/>
      <c r="L475" s="3"/>
      <c r="M475" s="184"/>
      <c r="N475" s="184"/>
      <c r="O475" s="184"/>
      <c r="P475" s="3"/>
      <c r="Q475" s="3"/>
      <c r="R475" s="3"/>
      <c r="S475" s="3"/>
      <c r="T475" s="3"/>
      <c r="U475" s="3"/>
      <c r="V475" s="3"/>
      <c r="W475" s="3"/>
      <c r="X475" s="3"/>
      <c r="Y475" s="3"/>
      <c r="Z475" s="3"/>
    </row>
    <row r="476" spans="1:26" ht="12.75" customHeight="1" x14ac:dyDescent="0.25">
      <c r="A476" s="3"/>
      <c r="B476" s="3"/>
      <c r="C476" s="3"/>
      <c r="D476" s="3"/>
      <c r="E476" s="3"/>
      <c r="F476" s="3"/>
      <c r="G476" s="3"/>
      <c r="H476" s="3"/>
      <c r="I476" s="3"/>
      <c r="J476" s="3"/>
      <c r="K476" s="3"/>
      <c r="L476" s="3"/>
      <c r="M476" s="184"/>
      <c r="N476" s="184"/>
      <c r="O476" s="184"/>
      <c r="P476" s="3"/>
      <c r="Q476" s="3"/>
      <c r="R476" s="3"/>
      <c r="S476" s="3"/>
      <c r="T476" s="3"/>
      <c r="U476" s="3"/>
      <c r="V476" s="3"/>
      <c r="W476" s="3"/>
      <c r="X476" s="3"/>
      <c r="Y476" s="3"/>
      <c r="Z476" s="3"/>
    </row>
    <row r="477" spans="1:26" ht="12.75" customHeight="1" x14ac:dyDescent="0.25">
      <c r="A477" s="3"/>
      <c r="B477" s="3"/>
      <c r="C477" s="3"/>
      <c r="D477" s="3"/>
      <c r="E477" s="3"/>
      <c r="F477" s="3"/>
      <c r="G477" s="3"/>
      <c r="H477" s="3"/>
      <c r="I477" s="3"/>
      <c r="J477" s="3"/>
      <c r="K477" s="3"/>
      <c r="L477" s="3"/>
      <c r="M477" s="184"/>
      <c r="N477" s="184"/>
      <c r="O477" s="184"/>
      <c r="P477" s="3"/>
      <c r="Q477" s="3"/>
      <c r="R477" s="3"/>
      <c r="S477" s="3"/>
      <c r="T477" s="3"/>
      <c r="U477" s="3"/>
      <c r="V477" s="3"/>
      <c r="W477" s="3"/>
      <c r="X477" s="3"/>
      <c r="Y477" s="3"/>
      <c r="Z477" s="3"/>
    </row>
    <row r="478" spans="1:26" ht="12.75" customHeight="1" x14ac:dyDescent="0.25">
      <c r="A478" s="3"/>
      <c r="B478" s="3"/>
      <c r="C478" s="3"/>
      <c r="D478" s="3"/>
      <c r="E478" s="3"/>
      <c r="F478" s="3"/>
      <c r="G478" s="3"/>
      <c r="H478" s="3"/>
      <c r="I478" s="3"/>
      <c r="J478" s="3"/>
      <c r="K478" s="3"/>
      <c r="L478" s="3"/>
      <c r="M478" s="184"/>
      <c r="N478" s="184"/>
      <c r="O478" s="184"/>
      <c r="P478" s="3"/>
      <c r="Q478" s="3"/>
      <c r="R478" s="3"/>
      <c r="S478" s="3"/>
      <c r="T478" s="3"/>
      <c r="U478" s="3"/>
      <c r="V478" s="3"/>
      <c r="W478" s="3"/>
      <c r="X478" s="3"/>
      <c r="Y478" s="3"/>
      <c r="Z478" s="3"/>
    </row>
    <row r="479" spans="1:26" ht="12.75" customHeight="1" x14ac:dyDescent="0.25">
      <c r="A479" s="3"/>
      <c r="B479" s="3"/>
      <c r="C479" s="3"/>
      <c r="D479" s="3"/>
      <c r="E479" s="3"/>
      <c r="F479" s="3"/>
      <c r="G479" s="3"/>
      <c r="H479" s="3"/>
      <c r="I479" s="3"/>
      <c r="J479" s="3"/>
      <c r="K479" s="3"/>
      <c r="L479" s="3"/>
      <c r="M479" s="184"/>
      <c r="N479" s="184"/>
      <c r="O479" s="184"/>
      <c r="P479" s="3"/>
      <c r="Q479" s="3"/>
      <c r="R479" s="3"/>
      <c r="S479" s="3"/>
      <c r="T479" s="3"/>
      <c r="U479" s="3"/>
      <c r="V479" s="3"/>
      <c r="W479" s="3"/>
      <c r="X479" s="3"/>
      <c r="Y479" s="3"/>
      <c r="Z479" s="3"/>
    </row>
    <row r="480" spans="1:26" ht="12.75" customHeight="1" x14ac:dyDescent="0.25">
      <c r="A480" s="3"/>
      <c r="B480" s="3"/>
      <c r="C480" s="3"/>
      <c r="D480" s="3"/>
      <c r="E480" s="3"/>
      <c r="F480" s="3"/>
      <c r="G480" s="3"/>
      <c r="H480" s="3"/>
      <c r="I480" s="3"/>
      <c r="J480" s="3"/>
      <c r="K480" s="3"/>
      <c r="L480" s="3"/>
      <c r="M480" s="184"/>
      <c r="N480" s="184"/>
      <c r="O480" s="184"/>
      <c r="P480" s="3"/>
      <c r="Q480" s="3"/>
      <c r="R480" s="3"/>
      <c r="S480" s="3"/>
      <c r="T480" s="3"/>
      <c r="U480" s="3"/>
      <c r="V480" s="3"/>
      <c r="W480" s="3"/>
      <c r="X480" s="3"/>
      <c r="Y480" s="3"/>
      <c r="Z480" s="3"/>
    </row>
    <row r="481" spans="1:26" ht="12.75" customHeight="1" x14ac:dyDescent="0.25">
      <c r="A481" s="3"/>
      <c r="B481" s="3"/>
      <c r="C481" s="3"/>
      <c r="D481" s="3"/>
      <c r="E481" s="3"/>
      <c r="F481" s="3"/>
      <c r="G481" s="3"/>
      <c r="H481" s="3"/>
      <c r="I481" s="3"/>
      <c r="J481" s="3"/>
      <c r="K481" s="3"/>
      <c r="L481" s="3"/>
      <c r="M481" s="184"/>
      <c r="N481" s="184"/>
      <c r="O481" s="184"/>
      <c r="P481" s="3"/>
      <c r="Q481" s="3"/>
      <c r="R481" s="3"/>
      <c r="S481" s="3"/>
      <c r="T481" s="3"/>
      <c r="U481" s="3"/>
      <c r="V481" s="3"/>
      <c r="W481" s="3"/>
      <c r="X481" s="3"/>
      <c r="Y481" s="3"/>
      <c r="Z481" s="3"/>
    </row>
    <row r="482" spans="1:26" ht="12.75" customHeight="1" x14ac:dyDescent="0.25">
      <c r="A482" s="3"/>
      <c r="B482" s="3"/>
      <c r="C482" s="3"/>
      <c r="D482" s="3"/>
      <c r="E482" s="3"/>
      <c r="F482" s="3"/>
      <c r="G482" s="3"/>
      <c r="H482" s="3"/>
      <c r="I482" s="3"/>
      <c r="J482" s="3"/>
      <c r="K482" s="3"/>
      <c r="L482" s="3"/>
      <c r="M482" s="184"/>
      <c r="N482" s="184"/>
      <c r="O482" s="184"/>
      <c r="P482" s="3"/>
      <c r="Q482" s="3"/>
      <c r="R482" s="3"/>
      <c r="S482" s="3"/>
      <c r="T482" s="3"/>
      <c r="U482" s="3"/>
      <c r="V482" s="3"/>
      <c r="W482" s="3"/>
      <c r="X482" s="3"/>
      <c r="Y482" s="3"/>
      <c r="Z482" s="3"/>
    </row>
    <row r="483" spans="1:26" ht="12.75" customHeight="1" x14ac:dyDescent="0.25">
      <c r="A483" s="3"/>
      <c r="B483" s="3"/>
      <c r="C483" s="3"/>
      <c r="D483" s="3"/>
      <c r="E483" s="3"/>
      <c r="F483" s="3"/>
      <c r="G483" s="3"/>
      <c r="H483" s="3"/>
      <c r="I483" s="3"/>
      <c r="J483" s="3"/>
      <c r="K483" s="3"/>
      <c r="L483" s="3"/>
      <c r="M483" s="184"/>
      <c r="N483" s="184"/>
      <c r="O483" s="184"/>
      <c r="P483" s="3"/>
      <c r="Q483" s="3"/>
      <c r="R483" s="3"/>
      <c r="S483" s="3"/>
      <c r="T483" s="3"/>
      <c r="U483" s="3"/>
      <c r="V483" s="3"/>
      <c r="W483" s="3"/>
      <c r="X483" s="3"/>
      <c r="Y483" s="3"/>
      <c r="Z483" s="3"/>
    </row>
    <row r="484" spans="1:26" ht="12.75" customHeight="1" x14ac:dyDescent="0.25">
      <c r="A484" s="3"/>
      <c r="B484" s="3"/>
      <c r="C484" s="3"/>
      <c r="D484" s="3"/>
      <c r="E484" s="3"/>
      <c r="F484" s="3"/>
      <c r="G484" s="3"/>
      <c r="H484" s="3"/>
      <c r="I484" s="3"/>
      <c r="J484" s="3"/>
      <c r="K484" s="3"/>
      <c r="L484" s="3"/>
      <c r="M484" s="184"/>
      <c r="N484" s="184"/>
      <c r="O484" s="184"/>
      <c r="P484" s="3"/>
      <c r="Q484" s="3"/>
      <c r="R484" s="3"/>
      <c r="S484" s="3"/>
      <c r="T484" s="3"/>
      <c r="U484" s="3"/>
      <c r="V484" s="3"/>
      <c r="W484" s="3"/>
      <c r="X484" s="3"/>
      <c r="Y484" s="3"/>
      <c r="Z484" s="3"/>
    </row>
    <row r="485" spans="1:26" ht="12.75" customHeight="1" x14ac:dyDescent="0.25">
      <c r="A485" s="3"/>
      <c r="B485" s="3"/>
      <c r="C485" s="3"/>
      <c r="D485" s="3"/>
      <c r="E485" s="3"/>
      <c r="F485" s="3"/>
      <c r="G485" s="3"/>
      <c r="H485" s="3"/>
      <c r="I485" s="3"/>
      <c r="J485" s="3"/>
      <c r="K485" s="3"/>
      <c r="L485" s="3"/>
      <c r="M485" s="184"/>
      <c r="N485" s="184"/>
      <c r="O485" s="184"/>
      <c r="P485" s="3"/>
      <c r="Q485" s="3"/>
      <c r="R485" s="3"/>
      <c r="S485" s="3"/>
      <c r="T485" s="3"/>
      <c r="U485" s="3"/>
      <c r="V485" s="3"/>
      <c r="W485" s="3"/>
      <c r="X485" s="3"/>
      <c r="Y485" s="3"/>
      <c r="Z485" s="3"/>
    </row>
    <row r="486" spans="1:26" ht="12.75" customHeight="1" x14ac:dyDescent="0.25">
      <c r="A486" s="3"/>
      <c r="B486" s="3"/>
      <c r="C486" s="3"/>
      <c r="D486" s="3"/>
      <c r="E486" s="3"/>
      <c r="F486" s="3"/>
      <c r="G486" s="3"/>
      <c r="H486" s="3"/>
      <c r="I486" s="3"/>
      <c r="J486" s="3"/>
      <c r="K486" s="3"/>
      <c r="L486" s="3"/>
      <c r="M486" s="184"/>
      <c r="N486" s="184"/>
      <c r="O486" s="184"/>
      <c r="P486" s="3"/>
      <c r="Q486" s="3"/>
      <c r="R486" s="3"/>
      <c r="S486" s="3"/>
      <c r="T486" s="3"/>
      <c r="U486" s="3"/>
      <c r="V486" s="3"/>
      <c r="W486" s="3"/>
      <c r="X486" s="3"/>
      <c r="Y486" s="3"/>
      <c r="Z486" s="3"/>
    </row>
    <row r="487" spans="1:26" ht="12.75" customHeight="1" x14ac:dyDescent="0.25">
      <c r="A487" s="3"/>
      <c r="B487" s="3"/>
      <c r="C487" s="3"/>
      <c r="D487" s="3"/>
      <c r="E487" s="3"/>
      <c r="F487" s="3"/>
      <c r="G487" s="3"/>
      <c r="H487" s="3"/>
      <c r="I487" s="3"/>
      <c r="J487" s="3"/>
      <c r="K487" s="3"/>
      <c r="L487" s="3"/>
      <c r="M487" s="184"/>
      <c r="N487" s="184"/>
      <c r="O487" s="184"/>
      <c r="P487" s="3"/>
      <c r="Q487" s="3"/>
      <c r="R487" s="3"/>
      <c r="S487" s="3"/>
      <c r="T487" s="3"/>
      <c r="U487" s="3"/>
      <c r="V487" s="3"/>
      <c r="W487" s="3"/>
      <c r="X487" s="3"/>
      <c r="Y487" s="3"/>
      <c r="Z487" s="3"/>
    </row>
    <row r="488" spans="1:26" ht="12.75" customHeight="1" x14ac:dyDescent="0.25">
      <c r="A488" s="3"/>
      <c r="B488" s="3"/>
      <c r="C488" s="3"/>
      <c r="D488" s="3"/>
      <c r="E488" s="3"/>
      <c r="F488" s="3"/>
      <c r="G488" s="3"/>
      <c r="H488" s="3"/>
      <c r="I488" s="3"/>
      <c r="J488" s="3"/>
      <c r="K488" s="3"/>
      <c r="L488" s="3"/>
      <c r="M488" s="184"/>
      <c r="N488" s="184"/>
      <c r="O488" s="184"/>
      <c r="P488" s="3"/>
      <c r="Q488" s="3"/>
      <c r="R488" s="3"/>
      <c r="S488" s="3"/>
      <c r="T488" s="3"/>
      <c r="U488" s="3"/>
      <c r="V488" s="3"/>
      <c r="W488" s="3"/>
      <c r="X488" s="3"/>
      <c r="Y488" s="3"/>
      <c r="Z488" s="3"/>
    </row>
    <row r="489" spans="1:26" ht="12.75" customHeight="1" x14ac:dyDescent="0.25">
      <c r="A489" s="3"/>
      <c r="B489" s="3"/>
      <c r="C489" s="3"/>
      <c r="D489" s="3"/>
      <c r="E489" s="3"/>
      <c r="F489" s="3"/>
      <c r="G489" s="3"/>
      <c r="H489" s="3"/>
      <c r="I489" s="3"/>
      <c r="J489" s="3"/>
      <c r="K489" s="3"/>
      <c r="L489" s="3"/>
      <c r="M489" s="184"/>
      <c r="N489" s="184"/>
      <c r="O489" s="184"/>
      <c r="P489" s="3"/>
      <c r="Q489" s="3"/>
      <c r="R489" s="3"/>
      <c r="S489" s="3"/>
      <c r="T489" s="3"/>
      <c r="U489" s="3"/>
      <c r="V489" s="3"/>
      <c r="W489" s="3"/>
      <c r="X489" s="3"/>
      <c r="Y489" s="3"/>
      <c r="Z489" s="3"/>
    </row>
    <row r="490" spans="1:26" ht="12.75" customHeight="1" x14ac:dyDescent="0.25">
      <c r="A490" s="3"/>
      <c r="B490" s="3"/>
      <c r="C490" s="3"/>
      <c r="D490" s="3"/>
      <c r="E490" s="3"/>
      <c r="F490" s="3"/>
      <c r="G490" s="3"/>
      <c r="H490" s="3"/>
      <c r="I490" s="3"/>
      <c r="J490" s="3"/>
      <c r="K490" s="3"/>
      <c r="L490" s="3"/>
      <c r="M490" s="184"/>
      <c r="N490" s="184"/>
      <c r="O490" s="184"/>
      <c r="P490" s="3"/>
      <c r="Q490" s="3"/>
      <c r="R490" s="3"/>
      <c r="S490" s="3"/>
      <c r="T490" s="3"/>
      <c r="U490" s="3"/>
      <c r="V490" s="3"/>
      <c r="W490" s="3"/>
      <c r="X490" s="3"/>
      <c r="Y490" s="3"/>
      <c r="Z490" s="3"/>
    </row>
    <row r="491" spans="1:26" ht="12.75" customHeight="1" x14ac:dyDescent="0.25">
      <c r="A491" s="3"/>
      <c r="B491" s="3"/>
      <c r="C491" s="3"/>
      <c r="D491" s="3"/>
      <c r="E491" s="3"/>
      <c r="F491" s="3"/>
      <c r="G491" s="3"/>
      <c r="H491" s="3"/>
      <c r="I491" s="3"/>
      <c r="J491" s="3"/>
      <c r="K491" s="3"/>
      <c r="L491" s="3"/>
      <c r="M491" s="184"/>
      <c r="N491" s="184"/>
      <c r="O491" s="184"/>
      <c r="P491" s="3"/>
      <c r="Q491" s="3"/>
      <c r="R491" s="3"/>
      <c r="S491" s="3"/>
      <c r="T491" s="3"/>
      <c r="U491" s="3"/>
      <c r="V491" s="3"/>
      <c r="W491" s="3"/>
      <c r="X491" s="3"/>
      <c r="Y491" s="3"/>
      <c r="Z491" s="3"/>
    </row>
    <row r="492" spans="1:26" ht="12.75" customHeight="1" x14ac:dyDescent="0.25">
      <c r="A492" s="3"/>
      <c r="B492" s="3"/>
      <c r="C492" s="3"/>
      <c r="D492" s="3"/>
      <c r="E492" s="3"/>
      <c r="F492" s="3"/>
      <c r="G492" s="3"/>
      <c r="H492" s="3"/>
      <c r="I492" s="3"/>
      <c r="J492" s="3"/>
      <c r="K492" s="3"/>
      <c r="L492" s="3"/>
      <c r="M492" s="184"/>
      <c r="N492" s="184"/>
      <c r="O492" s="184"/>
      <c r="P492" s="3"/>
      <c r="Q492" s="3"/>
      <c r="R492" s="3"/>
      <c r="S492" s="3"/>
      <c r="T492" s="3"/>
      <c r="U492" s="3"/>
      <c r="V492" s="3"/>
      <c r="W492" s="3"/>
      <c r="X492" s="3"/>
      <c r="Y492" s="3"/>
      <c r="Z492" s="3"/>
    </row>
    <row r="493" spans="1:26" ht="12.75" customHeight="1" x14ac:dyDescent="0.25">
      <c r="A493" s="3"/>
      <c r="B493" s="3"/>
      <c r="C493" s="3"/>
      <c r="D493" s="3"/>
      <c r="E493" s="3"/>
      <c r="F493" s="3"/>
      <c r="G493" s="3"/>
      <c r="H493" s="3"/>
      <c r="I493" s="3"/>
      <c r="J493" s="3"/>
      <c r="K493" s="3"/>
      <c r="L493" s="3"/>
      <c r="M493" s="184"/>
      <c r="N493" s="184"/>
      <c r="O493" s="184"/>
      <c r="P493" s="3"/>
      <c r="Q493" s="3"/>
      <c r="R493" s="3"/>
      <c r="S493" s="3"/>
      <c r="T493" s="3"/>
      <c r="U493" s="3"/>
      <c r="V493" s="3"/>
      <c r="W493" s="3"/>
      <c r="X493" s="3"/>
      <c r="Y493" s="3"/>
      <c r="Z493" s="3"/>
    </row>
    <row r="494" spans="1:26" ht="12.75" customHeight="1" x14ac:dyDescent="0.25">
      <c r="A494" s="3"/>
      <c r="B494" s="3"/>
      <c r="C494" s="3"/>
      <c r="D494" s="3"/>
      <c r="E494" s="3"/>
      <c r="F494" s="3"/>
      <c r="G494" s="3"/>
      <c r="H494" s="3"/>
      <c r="I494" s="3"/>
      <c r="J494" s="3"/>
      <c r="K494" s="3"/>
      <c r="L494" s="3"/>
      <c r="M494" s="184"/>
      <c r="N494" s="184"/>
      <c r="O494" s="184"/>
      <c r="P494" s="3"/>
      <c r="Q494" s="3"/>
      <c r="R494" s="3"/>
      <c r="S494" s="3"/>
      <c r="T494" s="3"/>
      <c r="U494" s="3"/>
      <c r="V494" s="3"/>
      <c r="W494" s="3"/>
      <c r="X494" s="3"/>
      <c r="Y494" s="3"/>
      <c r="Z494" s="3"/>
    </row>
    <row r="495" spans="1:26" ht="12.75" customHeight="1" x14ac:dyDescent="0.25">
      <c r="A495" s="3"/>
      <c r="B495" s="3"/>
      <c r="C495" s="3"/>
      <c r="D495" s="3"/>
      <c r="E495" s="3"/>
      <c r="F495" s="3"/>
      <c r="G495" s="3"/>
      <c r="H495" s="3"/>
      <c r="I495" s="3"/>
      <c r="J495" s="3"/>
      <c r="K495" s="3"/>
      <c r="L495" s="3"/>
      <c r="M495" s="184"/>
      <c r="N495" s="184"/>
      <c r="O495" s="184"/>
      <c r="P495" s="3"/>
      <c r="Q495" s="3"/>
      <c r="R495" s="3"/>
      <c r="S495" s="3"/>
      <c r="T495" s="3"/>
      <c r="U495" s="3"/>
      <c r="V495" s="3"/>
      <c r="W495" s="3"/>
      <c r="X495" s="3"/>
      <c r="Y495" s="3"/>
      <c r="Z495" s="3"/>
    </row>
    <row r="496" spans="1:26" ht="12.75" customHeight="1" x14ac:dyDescent="0.25">
      <c r="A496" s="3"/>
      <c r="B496" s="3"/>
      <c r="C496" s="3"/>
      <c r="D496" s="3"/>
      <c r="E496" s="3"/>
      <c r="F496" s="3"/>
      <c r="G496" s="3"/>
      <c r="H496" s="3"/>
      <c r="I496" s="3"/>
      <c r="J496" s="3"/>
      <c r="K496" s="3"/>
      <c r="L496" s="3"/>
      <c r="M496" s="184"/>
      <c r="N496" s="184"/>
      <c r="O496" s="184"/>
      <c r="P496" s="3"/>
      <c r="Q496" s="3"/>
      <c r="R496" s="3"/>
      <c r="S496" s="3"/>
      <c r="T496" s="3"/>
      <c r="U496" s="3"/>
      <c r="V496" s="3"/>
      <c r="W496" s="3"/>
      <c r="X496" s="3"/>
      <c r="Y496" s="3"/>
      <c r="Z496" s="3"/>
    </row>
    <row r="497" spans="1:26" ht="12.75" customHeight="1" x14ac:dyDescent="0.25">
      <c r="A497" s="3"/>
      <c r="B497" s="3"/>
      <c r="C497" s="3"/>
      <c r="D497" s="3"/>
      <c r="E497" s="3"/>
      <c r="F497" s="3"/>
      <c r="G497" s="3"/>
      <c r="H497" s="3"/>
      <c r="I497" s="3"/>
      <c r="J497" s="3"/>
      <c r="K497" s="3"/>
      <c r="L497" s="3"/>
      <c r="M497" s="184"/>
      <c r="N497" s="184"/>
      <c r="O497" s="184"/>
      <c r="P497" s="3"/>
      <c r="Q497" s="3"/>
      <c r="R497" s="3"/>
      <c r="S497" s="3"/>
      <c r="T497" s="3"/>
      <c r="U497" s="3"/>
      <c r="V497" s="3"/>
      <c r="W497" s="3"/>
      <c r="X497" s="3"/>
      <c r="Y497" s="3"/>
      <c r="Z497" s="3"/>
    </row>
    <row r="498" spans="1:26" ht="12.75" customHeight="1" x14ac:dyDescent="0.25">
      <c r="A498" s="3"/>
      <c r="B498" s="3"/>
      <c r="C498" s="3"/>
      <c r="D498" s="3"/>
      <c r="E498" s="3"/>
      <c r="F498" s="3"/>
      <c r="G498" s="3"/>
      <c r="H498" s="3"/>
      <c r="I498" s="3"/>
      <c r="J498" s="3"/>
      <c r="K498" s="3"/>
      <c r="L498" s="3"/>
      <c r="M498" s="184"/>
      <c r="N498" s="184"/>
      <c r="O498" s="184"/>
      <c r="P498" s="3"/>
      <c r="Q498" s="3"/>
      <c r="R498" s="3"/>
      <c r="S498" s="3"/>
      <c r="T498" s="3"/>
      <c r="U498" s="3"/>
      <c r="V498" s="3"/>
      <c r="W498" s="3"/>
      <c r="X498" s="3"/>
      <c r="Y498" s="3"/>
      <c r="Z498" s="3"/>
    </row>
    <row r="499" spans="1:26" ht="12.75" customHeight="1" x14ac:dyDescent="0.25">
      <c r="A499" s="3"/>
      <c r="B499" s="3"/>
      <c r="C499" s="3"/>
      <c r="D499" s="3"/>
      <c r="E499" s="3"/>
      <c r="F499" s="3"/>
      <c r="G499" s="3"/>
      <c r="H499" s="3"/>
      <c r="I499" s="3"/>
      <c r="J499" s="3"/>
      <c r="K499" s="3"/>
      <c r="L499" s="3"/>
      <c r="M499" s="184"/>
      <c r="N499" s="184"/>
      <c r="O499" s="184"/>
      <c r="P499" s="3"/>
      <c r="Q499" s="3"/>
      <c r="R499" s="3"/>
      <c r="S499" s="3"/>
      <c r="T499" s="3"/>
      <c r="U499" s="3"/>
      <c r="V499" s="3"/>
      <c r="W499" s="3"/>
      <c r="X499" s="3"/>
      <c r="Y499" s="3"/>
      <c r="Z499" s="3"/>
    </row>
    <row r="500" spans="1:26" ht="12.75" customHeight="1" x14ac:dyDescent="0.25">
      <c r="A500" s="3"/>
      <c r="B500" s="3"/>
      <c r="C500" s="3"/>
      <c r="D500" s="3"/>
      <c r="E500" s="3"/>
      <c r="F500" s="3"/>
      <c r="G500" s="3"/>
      <c r="H500" s="3"/>
      <c r="I500" s="3"/>
      <c r="J500" s="3"/>
      <c r="K500" s="3"/>
      <c r="L500" s="3"/>
      <c r="M500" s="184"/>
      <c r="N500" s="184"/>
      <c r="O500" s="184"/>
      <c r="P500" s="3"/>
      <c r="Q500" s="3"/>
      <c r="R500" s="3"/>
      <c r="S500" s="3"/>
      <c r="T500" s="3"/>
      <c r="U500" s="3"/>
      <c r="V500" s="3"/>
      <c r="W500" s="3"/>
      <c r="X500" s="3"/>
      <c r="Y500" s="3"/>
      <c r="Z500" s="3"/>
    </row>
    <row r="501" spans="1:26" ht="12.75" customHeight="1" x14ac:dyDescent="0.25">
      <c r="A501" s="3"/>
      <c r="B501" s="3"/>
      <c r="C501" s="3"/>
      <c r="D501" s="3"/>
      <c r="E501" s="3"/>
      <c r="F501" s="3"/>
      <c r="G501" s="3"/>
      <c r="H501" s="3"/>
      <c r="I501" s="3"/>
      <c r="J501" s="3"/>
      <c r="K501" s="3"/>
      <c r="L501" s="3"/>
      <c r="M501" s="184"/>
      <c r="N501" s="184"/>
      <c r="O501" s="184"/>
      <c r="P501" s="3"/>
      <c r="Q501" s="3"/>
      <c r="R501" s="3"/>
      <c r="S501" s="3"/>
      <c r="T501" s="3"/>
      <c r="U501" s="3"/>
      <c r="V501" s="3"/>
      <c r="W501" s="3"/>
      <c r="X501" s="3"/>
      <c r="Y501" s="3"/>
      <c r="Z501" s="3"/>
    </row>
    <row r="502" spans="1:26" ht="12.75" customHeight="1" x14ac:dyDescent="0.25">
      <c r="A502" s="3"/>
      <c r="B502" s="3"/>
      <c r="C502" s="3"/>
      <c r="D502" s="3"/>
      <c r="E502" s="3"/>
      <c r="F502" s="3"/>
      <c r="G502" s="3"/>
      <c r="H502" s="3"/>
      <c r="I502" s="3"/>
      <c r="J502" s="3"/>
      <c r="K502" s="3"/>
      <c r="L502" s="3"/>
      <c r="M502" s="184"/>
      <c r="N502" s="184"/>
      <c r="O502" s="184"/>
      <c r="P502" s="3"/>
      <c r="Q502" s="3"/>
      <c r="R502" s="3"/>
      <c r="S502" s="3"/>
      <c r="T502" s="3"/>
      <c r="U502" s="3"/>
      <c r="V502" s="3"/>
      <c r="W502" s="3"/>
      <c r="X502" s="3"/>
      <c r="Y502" s="3"/>
      <c r="Z502" s="3"/>
    </row>
    <row r="503" spans="1:26" ht="12.75" customHeight="1" x14ac:dyDescent="0.25">
      <c r="A503" s="3"/>
      <c r="B503" s="3"/>
      <c r="C503" s="3"/>
      <c r="D503" s="3"/>
      <c r="E503" s="3"/>
      <c r="F503" s="3"/>
      <c r="G503" s="3"/>
      <c r="H503" s="3"/>
      <c r="I503" s="3"/>
      <c r="J503" s="3"/>
      <c r="K503" s="3"/>
      <c r="L503" s="3"/>
      <c r="M503" s="184"/>
      <c r="N503" s="184"/>
      <c r="O503" s="184"/>
      <c r="P503" s="3"/>
      <c r="Q503" s="3"/>
      <c r="R503" s="3"/>
      <c r="S503" s="3"/>
      <c r="T503" s="3"/>
      <c r="U503" s="3"/>
      <c r="V503" s="3"/>
      <c r="W503" s="3"/>
      <c r="X503" s="3"/>
      <c r="Y503" s="3"/>
      <c r="Z503" s="3"/>
    </row>
    <row r="504" spans="1:26" ht="12.75" customHeight="1" x14ac:dyDescent="0.25">
      <c r="A504" s="3"/>
      <c r="B504" s="3"/>
      <c r="C504" s="3"/>
      <c r="D504" s="3"/>
      <c r="E504" s="3"/>
      <c r="F504" s="3"/>
      <c r="G504" s="3"/>
      <c r="H504" s="3"/>
      <c r="I504" s="3"/>
      <c r="J504" s="3"/>
      <c r="K504" s="3"/>
      <c r="L504" s="3"/>
      <c r="M504" s="184"/>
      <c r="N504" s="184"/>
      <c r="O504" s="184"/>
      <c r="P504" s="3"/>
      <c r="Q504" s="3"/>
      <c r="R504" s="3"/>
      <c r="S504" s="3"/>
      <c r="T504" s="3"/>
      <c r="U504" s="3"/>
      <c r="V504" s="3"/>
      <c r="W504" s="3"/>
      <c r="X504" s="3"/>
      <c r="Y504" s="3"/>
      <c r="Z504" s="3"/>
    </row>
    <row r="505" spans="1:26" ht="12.75" customHeight="1" x14ac:dyDescent="0.25">
      <c r="A505" s="3"/>
      <c r="B505" s="3"/>
      <c r="C505" s="3"/>
      <c r="D505" s="3"/>
      <c r="E505" s="3"/>
      <c r="F505" s="3"/>
      <c r="G505" s="3"/>
      <c r="H505" s="3"/>
      <c r="I505" s="3"/>
      <c r="J505" s="3"/>
      <c r="K505" s="3"/>
      <c r="L505" s="3"/>
      <c r="M505" s="184"/>
      <c r="N505" s="184"/>
      <c r="O505" s="184"/>
      <c r="P505" s="3"/>
      <c r="Q505" s="3"/>
      <c r="R505" s="3"/>
      <c r="S505" s="3"/>
      <c r="T505" s="3"/>
      <c r="U505" s="3"/>
      <c r="V505" s="3"/>
      <c r="W505" s="3"/>
      <c r="X505" s="3"/>
      <c r="Y505" s="3"/>
      <c r="Z505" s="3"/>
    </row>
    <row r="506" spans="1:26" ht="12.75" customHeight="1" x14ac:dyDescent="0.25">
      <c r="A506" s="3"/>
      <c r="B506" s="3"/>
      <c r="C506" s="3"/>
      <c r="D506" s="3"/>
      <c r="E506" s="3"/>
      <c r="F506" s="3"/>
      <c r="G506" s="3"/>
      <c r="H506" s="3"/>
      <c r="I506" s="3"/>
      <c r="J506" s="3"/>
      <c r="K506" s="3"/>
      <c r="L506" s="3"/>
      <c r="M506" s="184"/>
      <c r="N506" s="184"/>
      <c r="O506" s="184"/>
      <c r="P506" s="3"/>
      <c r="Q506" s="3"/>
      <c r="R506" s="3"/>
      <c r="S506" s="3"/>
      <c r="T506" s="3"/>
      <c r="U506" s="3"/>
      <c r="V506" s="3"/>
      <c r="W506" s="3"/>
      <c r="X506" s="3"/>
      <c r="Y506" s="3"/>
      <c r="Z506" s="3"/>
    </row>
    <row r="507" spans="1:26" ht="12.75" customHeight="1" x14ac:dyDescent="0.25">
      <c r="A507" s="3"/>
      <c r="B507" s="3"/>
      <c r="C507" s="3"/>
      <c r="D507" s="3"/>
      <c r="E507" s="3"/>
      <c r="F507" s="3"/>
      <c r="G507" s="3"/>
      <c r="H507" s="3"/>
      <c r="I507" s="3"/>
      <c r="J507" s="3"/>
      <c r="K507" s="3"/>
      <c r="L507" s="3"/>
      <c r="M507" s="184"/>
      <c r="N507" s="184"/>
      <c r="O507" s="184"/>
      <c r="P507" s="3"/>
      <c r="Q507" s="3"/>
      <c r="R507" s="3"/>
      <c r="S507" s="3"/>
      <c r="T507" s="3"/>
      <c r="U507" s="3"/>
      <c r="V507" s="3"/>
      <c r="W507" s="3"/>
      <c r="X507" s="3"/>
      <c r="Y507" s="3"/>
      <c r="Z507" s="3"/>
    </row>
    <row r="508" spans="1:26" ht="12.75" customHeight="1" x14ac:dyDescent="0.25">
      <c r="A508" s="3"/>
      <c r="B508" s="3"/>
      <c r="C508" s="3"/>
      <c r="D508" s="3"/>
      <c r="E508" s="3"/>
      <c r="F508" s="3"/>
      <c r="G508" s="3"/>
      <c r="H508" s="3"/>
      <c r="I508" s="3"/>
      <c r="J508" s="3"/>
      <c r="K508" s="3"/>
      <c r="L508" s="3"/>
      <c r="M508" s="184"/>
      <c r="N508" s="184"/>
      <c r="O508" s="184"/>
      <c r="P508" s="3"/>
      <c r="Q508" s="3"/>
      <c r="R508" s="3"/>
      <c r="S508" s="3"/>
      <c r="T508" s="3"/>
      <c r="U508" s="3"/>
      <c r="V508" s="3"/>
      <c r="W508" s="3"/>
      <c r="X508" s="3"/>
      <c r="Y508" s="3"/>
      <c r="Z508" s="3"/>
    </row>
    <row r="509" spans="1:26" ht="12.75" customHeight="1" x14ac:dyDescent="0.25">
      <c r="A509" s="3"/>
      <c r="B509" s="3"/>
      <c r="C509" s="3"/>
      <c r="D509" s="3"/>
      <c r="E509" s="3"/>
      <c r="F509" s="3"/>
      <c r="G509" s="3"/>
      <c r="H509" s="3"/>
      <c r="I509" s="3"/>
      <c r="J509" s="3"/>
      <c r="K509" s="3"/>
      <c r="L509" s="3"/>
      <c r="M509" s="184"/>
      <c r="N509" s="184"/>
      <c r="O509" s="184"/>
      <c r="P509" s="3"/>
      <c r="Q509" s="3"/>
      <c r="R509" s="3"/>
      <c r="S509" s="3"/>
      <c r="T509" s="3"/>
      <c r="U509" s="3"/>
      <c r="V509" s="3"/>
      <c r="W509" s="3"/>
      <c r="X509" s="3"/>
      <c r="Y509" s="3"/>
      <c r="Z509" s="3"/>
    </row>
    <row r="510" spans="1:26" ht="12.75" customHeight="1" x14ac:dyDescent="0.25">
      <c r="A510" s="3"/>
      <c r="B510" s="3"/>
      <c r="C510" s="3"/>
      <c r="D510" s="3"/>
      <c r="E510" s="3"/>
      <c r="F510" s="3"/>
      <c r="G510" s="3"/>
      <c r="H510" s="3"/>
      <c r="I510" s="3"/>
      <c r="J510" s="3"/>
      <c r="K510" s="3"/>
      <c r="L510" s="3"/>
      <c r="M510" s="184"/>
      <c r="N510" s="184"/>
      <c r="O510" s="184"/>
      <c r="P510" s="3"/>
      <c r="Q510" s="3"/>
      <c r="R510" s="3"/>
      <c r="S510" s="3"/>
      <c r="T510" s="3"/>
      <c r="U510" s="3"/>
      <c r="V510" s="3"/>
      <c r="W510" s="3"/>
      <c r="X510" s="3"/>
      <c r="Y510" s="3"/>
      <c r="Z510" s="3"/>
    </row>
    <row r="511" spans="1:26" ht="12.75" customHeight="1" x14ac:dyDescent="0.25">
      <c r="A511" s="3"/>
      <c r="B511" s="3"/>
      <c r="C511" s="3"/>
      <c r="D511" s="3"/>
      <c r="E511" s="3"/>
      <c r="F511" s="3"/>
      <c r="G511" s="3"/>
      <c r="H511" s="3"/>
      <c r="I511" s="3"/>
      <c r="J511" s="3"/>
      <c r="K511" s="3"/>
      <c r="L511" s="3"/>
      <c r="M511" s="184"/>
      <c r="N511" s="184"/>
      <c r="O511" s="184"/>
      <c r="P511" s="3"/>
      <c r="Q511" s="3"/>
      <c r="R511" s="3"/>
      <c r="S511" s="3"/>
      <c r="T511" s="3"/>
      <c r="U511" s="3"/>
      <c r="V511" s="3"/>
      <c r="W511" s="3"/>
      <c r="X511" s="3"/>
      <c r="Y511" s="3"/>
      <c r="Z511" s="3"/>
    </row>
    <row r="512" spans="1:26" ht="12.75" customHeight="1" x14ac:dyDescent="0.25">
      <c r="A512" s="3"/>
      <c r="B512" s="3"/>
      <c r="C512" s="3"/>
      <c r="D512" s="3"/>
      <c r="E512" s="3"/>
      <c r="F512" s="3"/>
      <c r="G512" s="3"/>
      <c r="H512" s="3"/>
      <c r="I512" s="3"/>
      <c r="J512" s="3"/>
      <c r="K512" s="3"/>
      <c r="L512" s="3"/>
      <c r="M512" s="184"/>
      <c r="N512" s="184"/>
      <c r="O512" s="184"/>
      <c r="P512" s="3"/>
      <c r="Q512" s="3"/>
      <c r="R512" s="3"/>
      <c r="S512" s="3"/>
      <c r="T512" s="3"/>
      <c r="U512" s="3"/>
      <c r="V512" s="3"/>
      <c r="W512" s="3"/>
      <c r="X512" s="3"/>
      <c r="Y512" s="3"/>
      <c r="Z512" s="3"/>
    </row>
    <row r="513" spans="1:26" ht="12.75" customHeight="1" x14ac:dyDescent="0.25">
      <c r="A513" s="3"/>
      <c r="B513" s="3"/>
      <c r="C513" s="3"/>
      <c r="D513" s="3"/>
      <c r="E513" s="3"/>
      <c r="F513" s="3"/>
      <c r="G513" s="3"/>
      <c r="H513" s="3"/>
      <c r="I513" s="3"/>
      <c r="J513" s="3"/>
      <c r="K513" s="3"/>
      <c r="L513" s="3"/>
      <c r="M513" s="184"/>
      <c r="N513" s="184"/>
      <c r="O513" s="184"/>
      <c r="P513" s="3"/>
      <c r="Q513" s="3"/>
      <c r="R513" s="3"/>
      <c r="S513" s="3"/>
      <c r="T513" s="3"/>
      <c r="U513" s="3"/>
      <c r="V513" s="3"/>
      <c r="W513" s="3"/>
      <c r="X513" s="3"/>
      <c r="Y513" s="3"/>
      <c r="Z513" s="3"/>
    </row>
    <row r="514" spans="1:26" ht="12.75" customHeight="1" x14ac:dyDescent="0.25">
      <c r="A514" s="3"/>
      <c r="B514" s="3"/>
      <c r="C514" s="3"/>
      <c r="D514" s="3"/>
      <c r="E514" s="3"/>
      <c r="F514" s="3"/>
      <c r="G514" s="3"/>
      <c r="H514" s="3"/>
      <c r="I514" s="3"/>
      <c r="J514" s="3"/>
      <c r="K514" s="3"/>
      <c r="L514" s="3"/>
      <c r="M514" s="184"/>
      <c r="N514" s="184"/>
      <c r="O514" s="184"/>
      <c r="P514" s="3"/>
      <c r="Q514" s="3"/>
      <c r="R514" s="3"/>
      <c r="S514" s="3"/>
      <c r="T514" s="3"/>
      <c r="U514" s="3"/>
      <c r="V514" s="3"/>
      <c r="W514" s="3"/>
      <c r="X514" s="3"/>
      <c r="Y514" s="3"/>
      <c r="Z514" s="3"/>
    </row>
    <row r="515" spans="1:26" ht="12.75" customHeight="1" x14ac:dyDescent="0.25">
      <c r="A515" s="3"/>
      <c r="B515" s="3"/>
      <c r="C515" s="3"/>
      <c r="D515" s="3"/>
      <c r="E515" s="3"/>
      <c r="F515" s="3"/>
      <c r="G515" s="3"/>
      <c r="H515" s="3"/>
      <c r="I515" s="3"/>
      <c r="J515" s="3"/>
      <c r="K515" s="3"/>
      <c r="L515" s="3"/>
      <c r="M515" s="184"/>
      <c r="N515" s="184"/>
      <c r="O515" s="184"/>
      <c r="P515" s="3"/>
      <c r="Q515" s="3"/>
      <c r="R515" s="3"/>
      <c r="S515" s="3"/>
      <c r="T515" s="3"/>
      <c r="U515" s="3"/>
      <c r="V515" s="3"/>
      <c r="W515" s="3"/>
      <c r="X515" s="3"/>
      <c r="Y515" s="3"/>
      <c r="Z515" s="3"/>
    </row>
    <row r="516" spans="1:26" ht="12.75" customHeight="1" x14ac:dyDescent="0.25">
      <c r="A516" s="3"/>
      <c r="B516" s="3"/>
      <c r="C516" s="3"/>
      <c r="D516" s="3"/>
      <c r="E516" s="3"/>
      <c r="F516" s="3"/>
      <c r="G516" s="3"/>
      <c r="H516" s="3"/>
      <c r="I516" s="3"/>
      <c r="J516" s="3"/>
      <c r="K516" s="3"/>
      <c r="L516" s="3"/>
      <c r="M516" s="184"/>
      <c r="N516" s="184"/>
      <c r="O516" s="184"/>
      <c r="P516" s="3"/>
      <c r="Q516" s="3"/>
      <c r="R516" s="3"/>
      <c r="S516" s="3"/>
      <c r="T516" s="3"/>
      <c r="U516" s="3"/>
      <c r="V516" s="3"/>
      <c r="W516" s="3"/>
      <c r="X516" s="3"/>
      <c r="Y516" s="3"/>
      <c r="Z516" s="3"/>
    </row>
    <row r="517" spans="1:26" ht="12.75" customHeight="1" x14ac:dyDescent="0.25">
      <c r="A517" s="3"/>
      <c r="B517" s="3"/>
      <c r="C517" s="3"/>
      <c r="D517" s="3"/>
      <c r="E517" s="3"/>
      <c r="F517" s="3"/>
      <c r="G517" s="3"/>
      <c r="H517" s="3"/>
      <c r="I517" s="3"/>
      <c r="J517" s="3"/>
      <c r="K517" s="3"/>
      <c r="L517" s="3"/>
      <c r="M517" s="184"/>
      <c r="N517" s="184"/>
      <c r="O517" s="184"/>
      <c r="P517" s="3"/>
      <c r="Q517" s="3"/>
      <c r="R517" s="3"/>
      <c r="S517" s="3"/>
      <c r="T517" s="3"/>
      <c r="U517" s="3"/>
      <c r="V517" s="3"/>
      <c r="W517" s="3"/>
      <c r="X517" s="3"/>
      <c r="Y517" s="3"/>
      <c r="Z517" s="3"/>
    </row>
    <row r="518" spans="1:26" ht="12.75" customHeight="1" x14ac:dyDescent="0.25">
      <c r="A518" s="3"/>
      <c r="B518" s="3"/>
      <c r="C518" s="3"/>
      <c r="D518" s="3"/>
      <c r="E518" s="3"/>
      <c r="F518" s="3"/>
      <c r="G518" s="3"/>
      <c r="H518" s="3"/>
      <c r="I518" s="3"/>
      <c r="J518" s="3"/>
      <c r="K518" s="3"/>
      <c r="L518" s="3"/>
      <c r="M518" s="184"/>
      <c r="N518" s="184"/>
      <c r="O518" s="184"/>
      <c r="P518" s="3"/>
      <c r="Q518" s="3"/>
      <c r="R518" s="3"/>
      <c r="S518" s="3"/>
      <c r="T518" s="3"/>
      <c r="U518" s="3"/>
      <c r="V518" s="3"/>
      <c r="W518" s="3"/>
      <c r="X518" s="3"/>
      <c r="Y518" s="3"/>
      <c r="Z518" s="3"/>
    </row>
    <row r="519" spans="1:26" ht="12.75" customHeight="1" x14ac:dyDescent="0.25">
      <c r="A519" s="3"/>
      <c r="B519" s="3"/>
      <c r="C519" s="3"/>
      <c r="D519" s="3"/>
      <c r="E519" s="3"/>
      <c r="F519" s="3"/>
      <c r="G519" s="3"/>
      <c r="H519" s="3"/>
      <c r="I519" s="3"/>
      <c r="J519" s="3"/>
      <c r="K519" s="3"/>
      <c r="L519" s="3"/>
      <c r="M519" s="184"/>
      <c r="N519" s="184"/>
      <c r="O519" s="184"/>
      <c r="P519" s="3"/>
      <c r="Q519" s="3"/>
      <c r="R519" s="3"/>
      <c r="S519" s="3"/>
      <c r="T519" s="3"/>
      <c r="U519" s="3"/>
      <c r="V519" s="3"/>
      <c r="W519" s="3"/>
      <c r="X519" s="3"/>
      <c r="Y519" s="3"/>
      <c r="Z519" s="3"/>
    </row>
    <row r="520" spans="1:26" ht="12.75" customHeight="1" x14ac:dyDescent="0.25">
      <c r="A520" s="3"/>
      <c r="B520" s="3"/>
      <c r="C520" s="3"/>
      <c r="D520" s="3"/>
      <c r="E520" s="3"/>
      <c r="F520" s="3"/>
      <c r="G520" s="3"/>
      <c r="H520" s="3"/>
      <c r="I520" s="3"/>
      <c r="J520" s="3"/>
      <c r="K520" s="3"/>
      <c r="L520" s="3"/>
      <c r="M520" s="184"/>
      <c r="N520" s="184"/>
      <c r="O520" s="184"/>
      <c r="P520" s="3"/>
      <c r="Q520" s="3"/>
      <c r="R520" s="3"/>
      <c r="S520" s="3"/>
      <c r="T520" s="3"/>
      <c r="U520" s="3"/>
      <c r="V520" s="3"/>
      <c r="W520" s="3"/>
      <c r="X520" s="3"/>
      <c r="Y520" s="3"/>
      <c r="Z520" s="3"/>
    </row>
    <row r="521" spans="1:26" ht="12.75" customHeight="1" x14ac:dyDescent="0.25">
      <c r="A521" s="3"/>
      <c r="B521" s="3"/>
      <c r="C521" s="3"/>
      <c r="D521" s="3"/>
      <c r="E521" s="3"/>
      <c r="F521" s="3"/>
      <c r="G521" s="3"/>
      <c r="H521" s="3"/>
      <c r="I521" s="3"/>
      <c r="J521" s="3"/>
      <c r="K521" s="3"/>
      <c r="L521" s="3"/>
      <c r="M521" s="184"/>
      <c r="N521" s="184"/>
      <c r="O521" s="184"/>
      <c r="P521" s="3"/>
      <c r="Q521" s="3"/>
      <c r="R521" s="3"/>
      <c r="S521" s="3"/>
      <c r="T521" s="3"/>
      <c r="U521" s="3"/>
      <c r="V521" s="3"/>
      <c r="W521" s="3"/>
      <c r="X521" s="3"/>
      <c r="Y521" s="3"/>
      <c r="Z521" s="3"/>
    </row>
    <row r="522" spans="1:26" ht="12.75" customHeight="1" x14ac:dyDescent="0.25">
      <c r="A522" s="3"/>
      <c r="B522" s="3"/>
      <c r="C522" s="3"/>
      <c r="D522" s="3"/>
      <c r="E522" s="3"/>
      <c r="F522" s="3"/>
      <c r="G522" s="3"/>
      <c r="H522" s="3"/>
      <c r="I522" s="3"/>
      <c r="J522" s="3"/>
      <c r="K522" s="3"/>
      <c r="L522" s="3"/>
      <c r="M522" s="184"/>
      <c r="N522" s="184"/>
      <c r="O522" s="184"/>
      <c r="P522" s="3"/>
      <c r="Q522" s="3"/>
      <c r="R522" s="3"/>
      <c r="S522" s="3"/>
      <c r="T522" s="3"/>
      <c r="U522" s="3"/>
      <c r="V522" s="3"/>
      <c r="W522" s="3"/>
      <c r="X522" s="3"/>
      <c r="Y522" s="3"/>
      <c r="Z522" s="3"/>
    </row>
    <row r="523" spans="1:26" ht="12.75" customHeight="1" x14ac:dyDescent="0.25">
      <c r="A523" s="3"/>
      <c r="B523" s="3"/>
      <c r="C523" s="3"/>
      <c r="D523" s="3"/>
      <c r="E523" s="3"/>
      <c r="F523" s="3"/>
      <c r="G523" s="3"/>
      <c r="H523" s="3"/>
      <c r="I523" s="3"/>
      <c r="J523" s="3"/>
      <c r="K523" s="3"/>
      <c r="L523" s="3"/>
      <c r="M523" s="184"/>
      <c r="N523" s="184"/>
      <c r="O523" s="184"/>
      <c r="P523" s="3"/>
      <c r="Q523" s="3"/>
      <c r="R523" s="3"/>
      <c r="S523" s="3"/>
      <c r="T523" s="3"/>
      <c r="U523" s="3"/>
      <c r="V523" s="3"/>
      <c r="W523" s="3"/>
      <c r="X523" s="3"/>
      <c r="Y523" s="3"/>
      <c r="Z523" s="3"/>
    </row>
    <row r="524" spans="1:26" ht="12.75" customHeight="1" x14ac:dyDescent="0.25">
      <c r="A524" s="3"/>
      <c r="B524" s="3"/>
      <c r="C524" s="3"/>
      <c r="D524" s="3"/>
      <c r="E524" s="3"/>
      <c r="F524" s="3"/>
      <c r="G524" s="3"/>
      <c r="H524" s="3"/>
      <c r="I524" s="3"/>
      <c r="J524" s="3"/>
      <c r="K524" s="3"/>
      <c r="L524" s="3"/>
      <c r="M524" s="184"/>
      <c r="N524" s="184"/>
      <c r="O524" s="184"/>
      <c r="P524" s="3"/>
      <c r="Q524" s="3"/>
      <c r="R524" s="3"/>
      <c r="S524" s="3"/>
      <c r="T524" s="3"/>
      <c r="U524" s="3"/>
      <c r="V524" s="3"/>
      <c r="W524" s="3"/>
      <c r="X524" s="3"/>
      <c r="Y524" s="3"/>
      <c r="Z524" s="3"/>
    </row>
    <row r="525" spans="1:26" ht="12.75" customHeight="1" x14ac:dyDescent="0.25">
      <c r="A525" s="3"/>
      <c r="B525" s="3"/>
      <c r="C525" s="3"/>
      <c r="D525" s="3"/>
      <c r="E525" s="3"/>
      <c r="F525" s="3"/>
      <c r="G525" s="3"/>
      <c r="H525" s="3"/>
      <c r="I525" s="3"/>
      <c r="J525" s="3"/>
      <c r="K525" s="3"/>
      <c r="L525" s="3"/>
      <c r="M525" s="184"/>
      <c r="N525" s="184"/>
      <c r="O525" s="184"/>
      <c r="P525" s="3"/>
      <c r="Q525" s="3"/>
      <c r="R525" s="3"/>
      <c r="S525" s="3"/>
      <c r="T525" s="3"/>
      <c r="U525" s="3"/>
      <c r="V525" s="3"/>
      <c r="W525" s="3"/>
      <c r="X525" s="3"/>
      <c r="Y525" s="3"/>
      <c r="Z525" s="3"/>
    </row>
    <row r="526" spans="1:26" ht="12.75" customHeight="1" x14ac:dyDescent="0.25">
      <c r="A526" s="3"/>
      <c r="B526" s="3"/>
      <c r="C526" s="3"/>
      <c r="D526" s="3"/>
      <c r="E526" s="3"/>
      <c r="F526" s="3"/>
      <c r="G526" s="3"/>
      <c r="H526" s="3"/>
      <c r="I526" s="3"/>
      <c r="J526" s="3"/>
      <c r="K526" s="3"/>
      <c r="L526" s="3"/>
      <c r="M526" s="184"/>
      <c r="N526" s="184"/>
      <c r="O526" s="184"/>
      <c r="P526" s="3"/>
      <c r="Q526" s="3"/>
      <c r="R526" s="3"/>
      <c r="S526" s="3"/>
      <c r="T526" s="3"/>
      <c r="U526" s="3"/>
      <c r="V526" s="3"/>
      <c r="W526" s="3"/>
      <c r="X526" s="3"/>
      <c r="Y526" s="3"/>
      <c r="Z526" s="3"/>
    </row>
    <row r="527" spans="1:26" ht="12.75" customHeight="1" x14ac:dyDescent="0.25">
      <c r="A527" s="3"/>
      <c r="B527" s="3"/>
      <c r="C527" s="3"/>
      <c r="D527" s="3"/>
      <c r="E527" s="3"/>
      <c r="F527" s="3"/>
      <c r="G527" s="3"/>
      <c r="H527" s="3"/>
      <c r="I527" s="3"/>
      <c r="J527" s="3"/>
      <c r="K527" s="3"/>
      <c r="L527" s="3"/>
      <c r="M527" s="184"/>
      <c r="N527" s="184"/>
      <c r="O527" s="184"/>
      <c r="P527" s="3"/>
      <c r="Q527" s="3"/>
      <c r="R527" s="3"/>
      <c r="S527" s="3"/>
      <c r="T527" s="3"/>
      <c r="U527" s="3"/>
      <c r="V527" s="3"/>
      <c r="W527" s="3"/>
      <c r="X527" s="3"/>
      <c r="Y527" s="3"/>
      <c r="Z527" s="3"/>
    </row>
    <row r="528" spans="1:26" ht="12.75" customHeight="1" x14ac:dyDescent="0.25">
      <c r="A528" s="3"/>
      <c r="B528" s="3"/>
      <c r="C528" s="3"/>
      <c r="D528" s="3"/>
      <c r="E528" s="3"/>
      <c r="F528" s="3"/>
      <c r="G528" s="3"/>
      <c r="H528" s="3"/>
      <c r="I528" s="3"/>
      <c r="J528" s="3"/>
      <c r="K528" s="3"/>
      <c r="L528" s="3"/>
      <c r="M528" s="184"/>
      <c r="N528" s="184"/>
      <c r="O528" s="184"/>
      <c r="P528" s="3"/>
      <c r="Q528" s="3"/>
      <c r="R528" s="3"/>
      <c r="S528" s="3"/>
      <c r="T528" s="3"/>
      <c r="U528" s="3"/>
      <c r="V528" s="3"/>
      <c r="W528" s="3"/>
      <c r="X528" s="3"/>
      <c r="Y528" s="3"/>
      <c r="Z528" s="3"/>
    </row>
    <row r="529" spans="1:26" ht="12.75" customHeight="1" x14ac:dyDescent="0.25">
      <c r="A529" s="3"/>
      <c r="B529" s="3"/>
      <c r="C529" s="3"/>
      <c r="D529" s="3"/>
      <c r="E529" s="3"/>
      <c r="F529" s="3"/>
      <c r="G529" s="3"/>
      <c r="H529" s="3"/>
      <c r="I529" s="3"/>
      <c r="J529" s="3"/>
      <c r="K529" s="3"/>
      <c r="L529" s="3"/>
      <c r="M529" s="184"/>
      <c r="N529" s="184"/>
      <c r="O529" s="184"/>
      <c r="P529" s="3"/>
      <c r="Q529" s="3"/>
      <c r="R529" s="3"/>
      <c r="S529" s="3"/>
      <c r="T529" s="3"/>
      <c r="U529" s="3"/>
      <c r="V529" s="3"/>
      <c r="W529" s="3"/>
      <c r="X529" s="3"/>
      <c r="Y529" s="3"/>
      <c r="Z529" s="3"/>
    </row>
    <row r="530" spans="1:26" ht="12.75" customHeight="1" x14ac:dyDescent="0.25">
      <c r="A530" s="3"/>
      <c r="B530" s="3"/>
      <c r="C530" s="3"/>
      <c r="D530" s="3"/>
      <c r="E530" s="3"/>
      <c r="F530" s="3"/>
      <c r="G530" s="3"/>
      <c r="H530" s="3"/>
      <c r="I530" s="3"/>
      <c r="J530" s="3"/>
      <c r="K530" s="3"/>
      <c r="L530" s="3"/>
      <c r="M530" s="184"/>
      <c r="N530" s="184"/>
      <c r="O530" s="184"/>
      <c r="P530" s="3"/>
      <c r="Q530" s="3"/>
      <c r="R530" s="3"/>
      <c r="S530" s="3"/>
      <c r="T530" s="3"/>
      <c r="U530" s="3"/>
      <c r="V530" s="3"/>
      <c r="W530" s="3"/>
      <c r="X530" s="3"/>
      <c r="Y530" s="3"/>
      <c r="Z530" s="3"/>
    </row>
    <row r="531" spans="1:26" ht="12.75" customHeight="1" x14ac:dyDescent="0.25">
      <c r="A531" s="3"/>
      <c r="B531" s="3"/>
      <c r="C531" s="3"/>
      <c r="D531" s="3"/>
      <c r="E531" s="3"/>
      <c r="F531" s="3"/>
      <c r="G531" s="3"/>
      <c r="H531" s="3"/>
      <c r="I531" s="3"/>
      <c r="J531" s="3"/>
      <c r="K531" s="3"/>
      <c r="L531" s="3"/>
      <c r="M531" s="184"/>
      <c r="N531" s="184"/>
      <c r="O531" s="184"/>
      <c r="P531" s="3"/>
      <c r="Q531" s="3"/>
      <c r="R531" s="3"/>
      <c r="S531" s="3"/>
      <c r="T531" s="3"/>
      <c r="U531" s="3"/>
      <c r="V531" s="3"/>
      <c r="W531" s="3"/>
      <c r="X531" s="3"/>
      <c r="Y531" s="3"/>
      <c r="Z531" s="3"/>
    </row>
    <row r="532" spans="1:26" ht="12.75" customHeight="1" x14ac:dyDescent="0.25">
      <c r="A532" s="3"/>
      <c r="B532" s="3"/>
      <c r="C532" s="3"/>
      <c r="D532" s="3"/>
      <c r="E532" s="3"/>
      <c r="F532" s="3"/>
      <c r="G532" s="3"/>
      <c r="H532" s="3"/>
      <c r="I532" s="3"/>
      <c r="J532" s="3"/>
      <c r="K532" s="3"/>
      <c r="L532" s="3"/>
      <c r="M532" s="184"/>
      <c r="N532" s="184"/>
      <c r="O532" s="184"/>
      <c r="P532" s="3"/>
      <c r="Q532" s="3"/>
      <c r="R532" s="3"/>
      <c r="S532" s="3"/>
      <c r="T532" s="3"/>
      <c r="U532" s="3"/>
      <c r="V532" s="3"/>
      <c r="W532" s="3"/>
      <c r="X532" s="3"/>
      <c r="Y532" s="3"/>
      <c r="Z532" s="3"/>
    </row>
    <row r="533" spans="1:26" ht="12.75" customHeight="1" x14ac:dyDescent="0.25">
      <c r="A533" s="3"/>
      <c r="B533" s="3"/>
      <c r="C533" s="3"/>
      <c r="D533" s="3"/>
      <c r="E533" s="3"/>
      <c r="F533" s="3"/>
      <c r="G533" s="3"/>
      <c r="H533" s="3"/>
      <c r="I533" s="3"/>
      <c r="J533" s="3"/>
      <c r="K533" s="3"/>
      <c r="L533" s="3"/>
      <c r="M533" s="184"/>
      <c r="N533" s="184"/>
      <c r="O533" s="184"/>
      <c r="P533" s="3"/>
      <c r="Q533" s="3"/>
      <c r="R533" s="3"/>
      <c r="S533" s="3"/>
      <c r="T533" s="3"/>
      <c r="U533" s="3"/>
      <c r="V533" s="3"/>
      <c r="W533" s="3"/>
      <c r="X533" s="3"/>
      <c r="Y533" s="3"/>
      <c r="Z533" s="3"/>
    </row>
    <row r="534" spans="1:26" ht="12.75" customHeight="1" x14ac:dyDescent="0.25">
      <c r="A534" s="3"/>
      <c r="B534" s="3"/>
      <c r="C534" s="3"/>
      <c r="D534" s="3"/>
      <c r="E534" s="3"/>
      <c r="F534" s="3"/>
      <c r="G534" s="3"/>
      <c r="H534" s="3"/>
      <c r="I534" s="3"/>
      <c r="J534" s="3"/>
      <c r="K534" s="3"/>
      <c r="L534" s="3"/>
      <c r="M534" s="184"/>
      <c r="N534" s="184"/>
      <c r="O534" s="184"/>
      <c r="P534" s="3"/>
      <c r="Q534" s="3"/>
      <c r="R534" s="3"/>
      <c r="S534" s="3"/>
      <c r="T534" s="3"/>
      <c r="U534" s="3"/>
      <c r="V534" s="3"/>
      <c r="W534" s="3"/>
      <c r="X534" s="3"/>
      <c r="Y534" s="3"/>
      <c r="Z534" s="3"/>
    </row>
    <row r="535" spans="1:26" ht="12.75" customHeight="1" x14ac:dyDescent="0.25">
      <c r="A535" s="3"/>
      <c r="B535" s="3"/>
      <c r="C535" s="3"/>
      <c r="D535" s="3"/>
      <c r="E535" s="3"/>
      <c r="F535" s="3"/>
      <c r="G535" s="3"/>
      <c r="H535" s="3"/>
      <c r="I535" s="3"/>
      <c r="J535" s="3"/>
      <c r="K535" s="3"/>
      <c r="L535" s="3"/>
      <c r="M535" s="184"/>
      <c r="N535" s="184"/>
      <c r="O535" s="184"/>
      <c r="P535" s="3"/>
      <c r="Q535" s="3"/>
      <c r="R535" s="3"/>
      <c r="S535" s="3"/>
      <c r="T535" s="3"/>
      <c r="U535" s="3"/>
      <c r="V535" s="3"/>
      <c r="W535" s="3"/>
      <c r="X535" s="3"/>
      <c r="Y535" s="3"/>
      <c r="Z535" s="3"/>
    </row>
    <row r="536" spans="1:26" ht="12.75" customHeight="1" x14ac:dyDescent="0.25">
      <c r="A536" s="3"/>
      <c r="B536" s="3"/>
      <c r="C536" s="3"/>
      <c r="D536" s="3"/>
      <c r="E536" s="3"/>
      <c r="F536" s="3"/>
      <c r="G536" s="3"/>
      <c r="H536" s="3"/>
      <c r="I536" s="3"/>
      <c r="J536" s="3"/>
      <c r="K536" s="3"/>
      <c r="L536" s="3"/>
      <c r="M536" s="184"/>
      <c r="N536" s="184"/>
      <c r="O536" s="184"/>
      <c r="P536" s="3"/>
      <c r="Q536" s="3"/>
      <c r="R536" s="3"/>
      <c r="S536" s="3"/>
      <c r="T536" s="3"/>
      <c r="U536" s="3"/>
      <c r="V536" s="3"/>
      <c r="W536" s="3"/>
      <c r="X536" s="3"/>
      <c r="Y536" s="3"/>
      <c r="Z536" s="3"/>
    </row>
    <row r="537" spans="1:26" ht="12.75" customHeight="1" x14ac:dyDescent="0.25">
      <c r="A537" s="3"/>
      <c r="B537" s="3"/>
      <c r="C537" s="3"/>
      <c r="D537" s="3"/>
      <c r="E537" s="3"/>
      <c r="F537" s="3"/>
      <c r="G537" s="3"/>
      <c r="H537" s="3"/>
      <c r="I537" s="3"/>
      <c r="J537" s="3"/>
      <c r="K537" s="3"/>
      <c r="L537" s="3"/>
      <c r="M537" s="184"/>
      <c r="N537" s="184"/>
      <c r="O537" s="184"/>
      <c r="P537" s="3"/>
      <c r="Q537" s="3"/>
      <c r="R537" s="3"/>
      <c r="S537" s="3"/>
      <c r="T537" s="3"/>
      <c r="U537" s="3"/>
      <c r="V537" s="3"/>
      <c r="W537" s="3"/>
      <c r="X537" s="3"/>
      <c r="Y537" s="3"/>
      <c r="Z537" s="3"/>
    </row>
    <row r="538" spans="1:26" ht="12.75" customHeight="1" x14ac:dyDescent="0.25">
      <c r="A538" s="3"/>
      <c r="B538" s="3"/>
      <c r="C538" s="3"/>
      <c r="D538" s="3"/>
      <c r="E538" s="3"/>
      <c r="F538" s="3"/>
      <c r="G538" s="3"/>
      <c r="H538" s="3"/>
      <c r="I538" s="3"/>
      <c r="J538" s="3"/>
      <c r="K538" s="3"/>
      <c r="L538" s="3"/>
      <c r="M538" s="184"/>
      <c r="N538" s="184"/>
      <c r="O538" s="184"/>
      <c r="P538" s="3"/>
      <c r="Q538" s="3"/>
      <c r="R538" s="3"/>
      <c r="S538" s="3"/>
      <c r="T538" s="3"/>
      <c r="U538" s="3"/>
      <c r="V538" s="3"/>
      <c r="W538" s="3"/>
      <c r="X538" s="3"/>
      <c r="Y538" s="3"/>
      <c r="Z538" s="3"/>
    </row>
    <row r="539" spans="1:26" ht="12.75" customHeight="1" x14ac:dyDescent="0.25">
      <c r="A539" s="3"/>
      <c r="B539" s="3"/>
      <c r="C539" s="3"/>
      <c r="D539" s="3"/>
      <c r="E539" s="3"/>
      <c r="F539" s="3"/>
      <c r="G539" s="3"/>
      <c r="H539" s="3"/>
      <c r="I539" s="3"/>
      <c r="J539" s="3"/>
      <c r="K539" s="3"/>
      <c r="L539" s="3"/>
      <c r="M539" s="184"/>
      <c r="N539" s="184"/>
      <c r="O539" s="184"/>
      <c r="P539" s="3"/>
      <c r="Q539" s="3"/>
      <c r="R539" s="3"/>
      <c r="S539" s="3"/>
      <c r="T539" s="3"/>
      <c r="U539" s="3"/>
      <c r="V539" s="3"/>
      <c r="W539" s="3"/>
      <c r="X539" s="3"/>
      <c r="Y539" s="3"/>
      <c r="Z539" s="3"/>
    </row>
    <row r="540" spans="1:26" ht="12.75" customHeight="1" x14ac:dyDescent="0.25">
      <c r="A540" s="3"/>
      <c r="B540" s="3"/>
      <c r="C540" s="3"/>
      <c r="D540" s="3"/>
      <c r="E540" s="3"/>
      <c r="F540" s="3"/>
      <c r="G540" s="3"/>
      <c r="H540" s="3"/>
      <c r="I540" s="3"/>
      <c r="J540" s="3"/>
      <c r="K540" s="3"/>
      <c r="L540" s="3"/>
      <c r="M540" s="184"/>
      <c r="N540" s="184"/>
      <c r="O540" s="184"/>
      <c r="P540" s="3"/>
      <c r="Q540" s="3"/>
      <c r="R540" s="3"/>
      <c r="S540" s="3"/>
      <c r="T540" s="3"/>
      <c r="U540" s="3"/>
      <c r="V540" s="3"/>
      <c r="W540" s="3"/>
      <c r="X540" s="3"/>
      <c r="Y540" s="3"/>
      <c r="Z540" s="3"/>
    </row>
    <row r="541" spans="1:26" ht="12.75" customHeight="1" x14ac:dyDescent="0.25">
      <c r="A541" s="3"/>
      <c r="B541" s="3"/>
      <c r="C541" s="3"/>
      <c r="D541" s="3"/>
      <c r="E541" s="3"/>
      <c r="F541" s="3"/>
      <c r="G541" s="3"/>
      <c r="H541" s="3"/>
      <c r="I541" s="3"/>
      <c r="J541" s="3"/>
      <c r="K541" s="3"/>
      <c r="L541" s="3"/>
      <c r="M541" s="184"/>
      <c r="N541" s="184"/>
      <c r="O541" s="184"/>
      <c r="P541" s="3"/>
      <c r="Q541" s="3"/>
      <c r="R541" s="3"/>
      <c r="S541" s="3"/>
      <c r="T541" s="3"/>
      <c r="U541" s="3"/>
      <c r="V541" s="3"/>
      <c r="W541" s="3"/>
      <c r="X541" s="3"/>
      <c r="Y541" s="3"/>
      <c r="Z541" s="3"/>
    </row>
    <row r="542" spans="1:26" ht="12.75" customHeight="1" x14ac:dyDescent="0.25">
      <c r="A542" s="3"/>
      <c r="B542" s="3"/>
      <c r="C542" s="3"/>
      <c r="D542" s="3"/>
      <c r="E542" s="3"/>
      <c r="F542" s="3"/>
      <c r="G542" s="3"/>
      <c r="H542" s="3"/>
      <c r="I542" s="3"/>
      <c r="J542" s="3"/>
      <c r="K542" s="3"/>
      <c r="L542" s="3"/>
      <c r="M542" s="184"/>
      <c r="N542" s="184"/>
      <c r="O542" s="184"/>
      <c r="P542" s="3"/>
      <c r="Q542" s="3"/>
      <c r="R542" s="3"/>
      <c r="S542" s="3"/>
      <c r="T542" s="3"/>
      <c r="U542" s="3"/>
      <c r="V542" s="3"/>
      <c r="W542" s="3"/>
      <c r="X542" s="3"/>
      <c r="Y542" s="3"/>
      <c r="Z542" s="3"/>
    </row>
    <row r="543" spans="1:26" ht="12.75" customHeight="1" x14ac:dyDescent="0.25">
      <c r="A543" s="3"/>
      <c r="B543" s="3"/>
      <c r="C543" s="3"/>
      <c r="D543" s="3"/>
      <c r="E543" s="3"/>
      <c r="F543" s="3"/>
      <c r="G543" s="3"/>
      <c r="H543" s="3"/>
      <c r="I543" s="3"/>
      <c r="J543" s="3"/>
      <c r="K543" s="3"/>
      <c r="L543" s="3"/>
      <c r="M543" s="184"/>
      <c r="N543" s="184"/>
      <c r="O543" s="184"/>
      <c r="P543" s="3"/>
      <c r="Q543" s="3"/>
      <c r="R543" s="3"/>
      <c r="S543" s="3"/>
      <c r="T543" s="3"/>
      <c r="U543" s="3"/>
      <c r="V543" s="3"/>
      <c r="W543" s="3"/>
      <c r="X543" s="3"/>
      <c r="Y543" s="3"/>
      <c r="Z543" s="3"/>
    </row>
    <row r="544" spans="1:26" ht="12.75" customHeight="1" x14ac:dyDescent="0.25">
      <c r="A544" s="3"/>
      <c r="B544" s="3"/>
      <c r="C544" s="3"/>
      <c r="D544" s="3"/>
      <c r="E544" s="3"/>
      <c r="F544" s="3"/>
      <c r="G544" s="3"/>
      <c r="H544" s="3"/>
      <c r="I544" s="3"/>
      <c r="J544" s="3"/>
      <c r="K544" s="3"/>
      <c r="L544" s="3"/>
      <c r="M544" s="184"/>
      <c r="N544" s="184"/>
      <c r="O544" s="184"/>
      <c r="P544" s="3"/>
      <c r="Q544" s="3"/>
      <c r="R544" s="3"/>
      <c r="S544" s="3"/>
      <c r="T544" s="3"/>
      <c r="U544" s="3"/>
      <c r="V544" s="3"/>
      <c r="W544" s="3"/>
      <c r="X544" s="3"/>
      <c r="Y544" s="3"/>
      <c r="Z544" s="3"/>
    </row>
    <row r="545" spans="1:26" ht="12.75" customHeight="1" x14ac:dyDescent="0.25">
      <c r="A545" s="3"/>
      <c r="B545" s="3"/>
      <c r="C545" s="3"/>
      <c r="D545" s="3"/>
      <c r="E545" s="3"/>
      <c r="F545" s="3"/>
      <c r="G545" s="3"/>
      <c r="H545" s="3"/>
      <c r="I545" s="3"/>
      <c r="J545" s="3"/>
      <c r="K545" s="3"/>
      <c r="L545" s="3"/>
      <c r="M545" s="184"/>
      <c r="N545" s="184"/>
      <c r="O545" s="184"/>
      <c r="P545" s="3"/>
      <c r="Q545" s="3"/>
      <c r="R545" s="3"/>
      <c r="S545" s="3"/>
      <c r="T545" s="3"/>
      <c r="U545" s="3"/>
      <c r="V545" s="3"/>
      <c r="W545" s="3"/>
      <c r="X545" s="3"/>
      <c r="Y545" s="3"/>
      <c r="Z545" s="3"/>
    </row>
    <row r="546" spans="1:26" ht="12.75" customHeight="1" x14ac:dyDescent="0.25">
      <c r="A546" s="3"/>
      <c r="B546" s="3"/>
      <c r="C546" s="3"/>
      <c r="D546" s="3"/>
      <c r="E546" s="3"/>
      <c r="F546" s="3"/>
      <c r="G546" s="3"/>
      <c r="H546" s="3"/>
      <c r="I546" s="3"/>
      <c r="J546" s="3"/>
      <c r="K546" s="3"/>
      <c r="L546" s="3"/>
      <c r="M546" s="184"/>
      <c r="N546" s="184"/>
      <c r="O546" s="184"/>
      <c r="P546" s="3"/>
      <c r="Q546" s="3"/>
      <c r="R546" s="3"/>
      <c r="S546" s="3"/>
      <c r="T546" s="3"/>
      <c r="U546" s="3"/>
      <c r="V546" s="3"/>
      <c r="W546" s="3"/>
      <c r="X546" s="3"/>
      <c r="Y546" s="3"/>
      <c r="Z546" s="3"/>
    </row>
    <row r="547" spans="1:26" ht="12.75" customHeight="1" x14ac:dyDescent="0.25">
      <c r="A547" s="3"/>
      <c r="B547" s="3"/>
      <c r="C547" s="3"/>
      <c r="D547" s="3"/>
      <c r="E547" s="3"/>
      <c r="F547" s="3"/>
      <c r="G547" s="3"/>
      <c r="H547" s="3"/>
      <c r="I547" s="3"/>
      <c r="J547" s="3"/>
      <c r="K547" s="3"/>
      <c r="L547" s="3"/>
      <c r="M547" s="184"/>
      <c r="N547" s="184"/>
      <c r="O547" s="184"/>
      <c r="P547" s="3"/>
      <c r="Q547" s="3"/>
      <c r="R547" s="3"/>
      <c r="S547" s="3"/>
      <c r="T547" s="3"/>
      <c r="U547" s="3"/>
      <c r="V547" s="3"/>
      <c r="W547" s="3"/>
      <c r="X547" s="3"/>
      <c r="Y547" s="3"/>
      <c r="Z547" s="3"/>
    </row>
    <row r="548" spans="1:26" ht="12.75" customHeight="1" x14ac:dyDescent="0.25">
      <c r="A548" s="3"/>
      <c r="B548" s="3"/>
      <c r="C548" s="3"/>
      <c r="D548" s="3"/>
      <c r="E548" s="3"/>
      <c r="F548" s="3"/>
      <c r="G548" s="3"/>
      <c r="H548" s="3"/>
      <c r="I548" s="3"/>
      <c r="J548" s="3"/>
      <c r="K548" s="3"/>
      <c r="L548" s="3"/>
      <c r="M548" s="184"/>
      <c r="N548" s="184"/>
      <c r="O548" s="184"/>
      <c r="P548" s="3"/>
      <c r="Q548" s="3"/>
      <c r="R548" s="3"/>
      <c r="S548" s="3"/>
      <c r="T548" s="3"/>
      <c r="U548" s="3"/>
      <c r="V548" s="3"/>
      <c r="W548" s="3"/>
      <c r="X548" s="3"/>
      <c r="Y548" s="3"/>
      <c r="Z548" s="3"/>
    </row>
    <row r="549" spans="1:26" ht="12.75" customHeight="1" x14ac:dyDescent="0.25">
      <c r="A549" s="3"/>
      <c r="B549" s="3"/>
      <c r="C549" s="3"/>
      <c r="D549" s="3"/>
      <c r="E549" s="3"/>
      <c r="F549" s="3"/>
      <c r="G549" s="3"/>
      <c r="H549" s="3"/>
      <c r="I549" s="3"/>
      <c r="J549" s="3"/>
      <c r="K549" s="3"/>
      <c r="L549" s="3"/>
      <c r="M549" s="184"/>
      <c r="N549" s="184"/>
      <c r="O549" s="184"/>
      <c r="P549" s="3"/>
      <c r="Q549" s="3"/>
      <c r="R549" s="3"/>
      <c r="S549" s="3"/>
      <c r="T549" s="3"/>
      <c r="U549" s="3"/>
      <c r="V549" s="3"/>
      <c r="W549" s="3"/>
      <c r="X549" s="3"/>
      <c r="Y549" s="3"/>
      <c r="Z549" s="3"/>
    </row>
    <row r="550" spans="1:26" ht="12.75" customHeight="1" x14ac:dyDescent="0.25">
      <c r="A550" s="3"/>
      <c r="B550" s="3"/>
      <c r="C550" s="3"/>
      <c r="D550" s="3"/>
      <c r="E550" s="3"/>
      <c r="F550" s="3"/>
      <c r="G550" s="3"/>
      <c r="H550" s="3"/>
      <c r="I550" s="3"/>
      <c r="J550" s="3"/>
      <c r="K550" s="3"/>
      <c r="L550" s="3"/>
      <c r="M550" s="184"/>
      <c r="N550" s="184"/>
      <c r="O550" s="184"/>
      <c r="P550" s="3"/>
      <c r="Q550" s="3"/>
      <c r="R550" s="3"/>
      <c r="S550" s="3"/>
      <c r="T550" s="3"/>
      <c r="U550" s="3"/>
      <c r="V550" s="3"/>
      <c r="W550" s="3"/>
      <c r="X550" s="3"/>
      <c r="Y550" s="3"/>
      <c r="Z550" s="3"/>
    </row>
    <row r="551" spans="1:26" ht="12.75" customHeight="1" x14ac:dyDescent="0.25">
      <c r="A551" s="3"/>
      <c r="B551" s="3"/>
      <c r="C551" s="3"/>
      <c r="D551" s="3"/>
      <c r="E551" s="3"/>
      <c r="F551" s="3"/>
      <c r="G551" s="3"/>
      <c r="H551" s="3"/>
      <c r="I551" s="3"/>
      <c r="J551" s="3"/>
      <c r="K551" s="3"/>
      <c r="L551" s="3"/>
      <c r="M551" s="184"/>
      <c r="N551" s="184"/>
      <c r="O551" s="184"/>
      <c r="P551" s="3"/>
      <c r="Q551" s="3"/>
      <c r="R551" s="3"/>
      <c r="S551" s="3"/>
      <c r="T551" s="3"/>
      <c r="U551" s="3"/>
      <c r="V551" s="3"/>
      <c r="W551" s="3"/>
      <c r="X551" s="3"/>
      <c r="Y551" s="3"/>
      <c r="Z551" s="3"/>
    </row>
    <row r="552" spans="1:26" ht="12.75" customHeight="1" x14ac:dyDescent="0.25">
      <c r="A552" s="3"/>
      <c r="B552" s="3"/>
      <c r="C552" s="3"/>
      <c r="D552" s="3"/>
      <c r="E552" s="3"/>
      <c r="F552" s="3"/>
      <c r="G552" s="3"/>
      <c r="H552" s="3"/>
      <c r="I552" s="3"/>
      <c r="J552" s="3"/>
      <c r="K552" s="3"/>
      <c r="L552" s="3"/>
      <c r="M552" s="184"/>
      <c r="N552" s="184"/>
      <c r="O552" s="184"/>
      <c r="P552" s="3"/>
      <c r="Q552" s="3"/>
      <c r="R552" s="3"/>
      <c r="S552" s="3"/>
      <c r="T552" s="3"/>
      <c r="U552" s="3"/>
      <c r="V552" s="3"/>
      <c r="W552" s="3"/>
      <c r="X552" s="3"/>
      <c r="Y552" s="3"/>
      <c r="Z552" s="3"/>
    </row>
    <row r="553" spans="1:26" ht="12.75" customHeight="1" x14ac:dyDescent="0.25">
      <c r="A553" s="3"/>
      <c r="B553" s="3"/>
      <c r="C553" s="3"/>
      <c r="D553" s="3"/>
      <c r="E553" s="3"/>
      <c r="F553" s="3"/>
      <c r="G553" s="3"/>
      <c r="H553" s="3"/>
      <c r="I553" s="3"/>
      <c r="J553" s="3"/>
      <c r="K553" s="3"/>
      <c r="L553" s="3"/>
      <c r="M553" s="184"/>
      <c r="N553" s="184"/>
      <c r="O553" s="184"/>
      <c r="P553" s="3"/>
      <c r="Q553" s="3"/>
      <c r="R553" s="3"/>
      <c r="S553" s="3"/>
      <c r="T553" s="3"/>
      <c r="U553" s="3"/>
      <c r="V553" s="3"/>
      <c r="W553" s="3"/>
      <c r="X553" s="3"/>
      <c r="Y553" s="3"/>
      <c r="Z553" s="3"/>
    </row>
    <row r="554" spans="1:26" ht="12.75" customHeight="1" x14ac:dyDescent="0.25">
      <c r="A554" s="3"/>
      <c r="B554" s="3"/>
      <c r="C554" s="3"/>
      <c r="D554" s="3"/>
      <c r="E554" s="3"/>
      <c r="F554" s="3"/>
      <c r="G554" s="3"/>
      <c r="H554" s="3"/>
      <c r="I554" s="3"/>
      <c r="J554" s="3"/>
      <c r="K554" s="3"/>
      <c r="L554" s="3"/>
      <c r="M554" s="184"/>
      <c r="N554" s="184"/>
      <c r="O554" s="184"/>
      <c r="P554" s="3"/>
      <c r="Q554" s="3"/>
      <c r="R554" s="3"/>
      <c r="S554" s="3"/>
      <c r="T554" s="3"/>
      <c r="U554" s="3"/>
      <c r="V554" s="3"/>
      <c r="W554" s="3"/>
      <c r="X554" s="3"/>
      <c r="Y554" s="3"/>
      <c r="Z554" s="3"/>
    </row>
    <row r="555" spans="1:26" ht="12.75" customHeight="1" x14ac:dyDescent="0.25">
      <c r="A555" s="3"/>
      <c r="B555" s="3"/>
      <c r="C555" s="3"/>
      <c r="D555" s="3"/>
      <c r="E555" s="3"/>
      <c r="F555" s="3"/>
      <c r="G555" s="3"/>
      <c r="H555" s="3"/>
      <c r="I555" s="3"/>
      <c r="J555" s="3"/>
      <c r="K555" s="3"/>
      <c r="L555" s="3"/>
      <c r="M555" s="184"/>
      <c r="N555" s="184"/>
      <c r="O555" s="184"/>
      <c r="P555" s="3"/>
      <c r="Q555" s="3"/>
      <c r="R555" s="3"/>
      <c r="S555" s="3"/>
      <c r="T555" s="3"/>
      <c r="U555" s="3"/>
      <c r="V555" s="3"/>
      <c r="W555" s="3"/>
      <c r="X555" s="3"/>
      <c r="Y555" s="3"/>
      <c r="Z555" s="3"/>
    </row>
    <row r="556" spans="1:26" ht="12.75" customHeight="1" x14ac:dyDescent="0.25">
      <c r="A556" s="3"/>
      <c r="B556" s="3"/>
      <c r="C556" s="3"/>
      <c r="D556" s="3"/>
      <c r="E556" s="3"/>
      <c r="F556" s="3"/>
      <c r="G556" s="3"/>
      <c r="H556" s="3"/>
      <c r="I556" s="3"/>
      <c r="J556" s="3"/>
      <c r="K556" s="3"/>
      <c r="L556" s="3"/>
      <c r="M556" s="184"/>
      <c r="N556" s="184"/>
      <c r="O556" s="184"/>
      <c r="P556" s="3"/>
      <c r="Q556" s="3"/>
      <c r="R556" s="3"/>
      <c r="S556" s="3"/>
      <c r="T556" s="3"/>
      <c r="U556" s="3"/>
      <c r="V556" s="3"/>
      <c r="W556" s="3"/>
      <c r="X556" s="3"/>
      <c r="Y556" s="3"/>
      <c r="Z556" s="3"/>
    </row>
    <row r="557" spans="1:26" ht="12.75" customHeight="1" x14ac:dyDescent="0.25">
      <c r="A557" s="3"/>
      <c r="B557" s="3"/>
      <c r="C557" s="3"/>
      <c r="D557" s="3"/>
      <c r="E557" s="3"/>
      <c r="F557" s="3"/>
      <c r="G557" s="3"/>
      <c r="H557" s="3"/>
      <c r="I557" s="3"/>
      <c r="J557" s="3"/>
      <c r="K557" s="3"/>
      <c r="L557" s="3"/>
      <c r="M557" s="184"/>
      <c r="N557" s="184"/>
      <c r="O557" s="184"/>
      <c r="P557" s="3"/>
      <c r="Q557" s="3"/>
      <c r="R557" s="3"/>
      <c r="S557" s="3"/>
      <c r="T557" s="3"/>
      <c r="U557" s="3"/>
      <c r="V557" s="3"/>
      <c r="W557" s="3"/>
      <c r="X557" s="3"/>
      <c r="Y557" s="3"/>
      <c r="Z557" s="3"/>
    </row>
    <row r="558" spans="1:26" ht="12.75" customHeight="1" x14ac:dyDescent="0.25">
      <c r="A558" s="3"/>
      <c r="B558" s="3"/>
      <c r="C558" s="3"/>
      <c r="D558" s="3"/>
      <c r="E558" s="3"/>
      <c r="F558" s="3"/>
      <c r="G558" s="3"/>
      <c r="H558" s="3"/>
      <c r="I558" s="3"/>
      <c r="J558" s="3"/>
      <c r="K558" s="3"/>
      <c r="L558" s="3"/>
      <c r="M558" s="184"/>
      <c r="N558" s="184"/>
      <c r="O558" s="184"/>
      <c r="P558" s="3"/>
      <c r="Q558" s="3"/>
      <c r="R558" s="3"/>
      <c r="S558" s="3"/>
      <c r="T558" s="3"/>
      <c r="U558" s="3"/>
      <c r="V558" s="3"/>
      <c r="W558" s="3"/>
      <c r="X558" s="3"/>
      <c r="Y558" s="3"/>
      <c r="Z558" s="3"/>
    </row>
    <row r="559" spans="1:26" ht="12.75" customHeight="1" x14ac:dyDescent="0.25">
      <c r="A559" s="3"/>
      <c r="B559" s="3"/>
      <c r="C559" s="3"/>
      <c r="D559" s="3"/>
      <c r="E559" s="3"/>
      <c r="F559" s="3"/>
      <c r="G559" s="3"/>
      <c r="H559" s="3"/>
      <c r="I559" s="3"/>
      <c r="J559" s="3"/>
      <c r="K559" s="3"/>
      <c r="L559" s="3"/>
      <c r="M559" s="184"/>
      <c r="N559" s="184"/>
      <c r="O559" s="184"/>
      <c r="P559" s="3"/>
      <c r="Q559" s="3"/>
      <c r="R559" s="3"/>
      <c r="S559" s="3"/>
      <c r="T559" s="3"/>
      <c r="U559" s="3"/>
      <c r="V559" s="3"/>
      <c r="W559" s="3"/>
      <c r="X559" s="3"/>
      <c r="Y559" s="3"/>
      <c r="Z559" s="3"/>
    </row>
    <row r="560" spans="1:26" ht="12.75" customHeight="1" x14ac:dyDescent="0.25">
      <c r="A560" s="3"/>
      <c r="B560" s="3"/>
      <c r="C560" s="3"/>
      <c r="D560" s="3"/>
      <c r="E560" s="3"/>
      <c r="F560" s="3"/>
      <c r="G560" s="3"/>
      <c r="H560" s="3"/>
      <c r="I560" s="3"/>
      <c r="J560" s="3"/>
      <c r="K560" s="3"/>
      <c r="L560" s="3"/>
      <c r="M560" s="184"/>
      <c r="N560" s="184"/>
      <c r="O560" s="184"/>
      <c r="P560" s="3"/>
      <c r="Q560" s="3"/>
      <c r="R560" s="3"/>
      <c r="S560" s="3"/>
      <c r="T560" s="3"/>
      <c r="U560" s="3"/>
      <c r="V560" s="3"/>
      <c r="W560" s="3"/>
      <c r="X560" s="3"/>
      <c r="Y560" s="3"/>
      <c r="Z560" s="3"/>
    </row>
    <row r="561" spans="1:26" ht="12.75" customHeight="1" x14ac:dyDescent="0.25">
      <c r="A561" s="3"/>
      <c r="B561" s="3"/>
      <c r="C561" s="3"/>
      <c r="D561" s="3"/>
      <c r="E561" s="3"/>
      <c r="F561" s="3"/>
      <c r="G561" s="3"/>
      <c r="H561" s="3"/>
      <c r="I561" s="3"/>
      <c r="J561" s="3"/>
      <c r="K561" s="3"/>
      <c r="L561" s="3"/>
      <c r="M561" s="184"/>
      <c r="N561" s="184"/>
      <c r="O561" s="184"/>
      <c r="P561" s="3"/>
      <c r="Q561" s="3"/>
      <c r="R561" s="3"/>
      <c r="S561" s="3"/>
      <c r="T561" s="3"/>
      <c r="U561" s="3"/>
      <c r="V561" s="3"/>
      <c r="W561" s="3"/>
      <c r="X561" s="3"/>
      <c r="Y561" s="3"/>
      <c r="Z561" s="3"/>
    </row>
    <row r="562" spans="1:26" ht="12.75" customHeight="1" x14ac:dyDescent="0.25">
      <c r="A562" s="3"/>
      <c r="B562" s="3"/>
      <c r="C562" s="3"/>
      <c r="D562" s="3"/>
      <c r="E562" s="3"/>
      <c r="F562" s="3"/>
      <c r="G562" s="3"/>
      <c r="H562" s="3"/>
      <c r="I562" s="3"/>
      <c r="J562" s="3"/>
      <c r="K562" s="3"/>
      <c r="L562" s="3"/>
      <c r="M562" s="184"/>
      <c r="N562" s="184"/>
      <c r="O562" s="184"/>
      <c r="P562" s="3"/>
      <c r="Q562" s="3"/>
      <c r="R562" s="3"/>
      <c r="S562" s="3"/>
      <c r="T562" s="3"/>
      <c r="U562" s="3"/>
      <c r="V562" s="3"/>
      <c r="W562" s="3"/>
      <c r="X562" s="3"/>
      <c r="Y562" s="3"/>
      <c r="Z562" s="3"/>
    </row>
    <row r="563" spans="1:26" ht="12.75" customHeight="1" x14ac:dyDescent="0.25">
      <c r="A563" s="3"/>
      <c r="B563" s="3"/>
      <c r="C563" s="3"/>
      <c r="D563" s="3"/>
      <c r="E563" s="3"/>
      <c r="F563" s="3"/>
      <c r="G563" s="3"/>
      <c r="H563" s="3"/>
      <c r="I563" s="3"/>
      <c r="J563" s="3"/>
      <c r="K563" s="3"/>
      <c r="L563" s="3"/>
      <c r="M563" s="184"/>
      <c r="N563" s="184"/>
      <c r="O563" s="184"/>
      <c r="P563" s="3"/>
      <c r="Q563" s="3"/>
      <c r="R563" s="3"/>
      <c r="S563" s="3"/>
      <c r="T563" s="3"/>
      <c r="U563" s="3"/>
      <c r="V563" s="3"/>
      <c r="W563" s="3"/>
      <c r="X563" s="3"/>
      <c r="Y563" s="3"/>
      <c r="Z563" s="3"/>
    </row>
    <row r="564" spans="1:26" ht="12.75" customHeight="1" x14ac:dyDescent="0.25">
      <c r="A564" s="3"/>
      <c r="B564" s="3"/>
      <c r="C564" s="3"/>
      <c r="D564" s="3"/>
      <c r="E564" s="3"/>
      <c r="F564" s="3"/>
      <c r="G564" s="3"/>
      <c r="H564" s="3"/>
      <c r="I564" s="3"/>
      <c r="J564" s="3"/>
      <c r="K564" s="3"/>
      <c r="L564" s="3"/>
      <c r="M564" s="184"/>
      <c r="N564" s="184"/>
      <c r="O564" s="184"/>
      <c r="P564" s="3"/>
      <c r="Q564" s="3"/>
      <c r="R564" s="3"/>
      <c r="S564" s="3"/>
      <c r="T564" s="3"/>
      <c r="U564" s="3"/>
      <c r="V564" s="3"/>
      <c r="W564" s="3"/>
      <c r="X564" s="3"/>
      <c r="Y564" s="3"/>
      <c r="Z564" s="3"/>
    </row>
    <row r="565" spans="1:26" ht="12.75" customHeight="1" x14ac:dyDescent="0.25">
      <c r="A565" s="3"/>
      <c r="B565" s="3"/>
      <c r="C565" s="3"/>
      <c r="D565" s="3"/>
      <c r="E565" s="3"/>
      <c r="F565" s="3"/>
      <c r="G565" s="3"/>
      <c r="H565" s="3"/>
      <c r="I565" s="3"/>
      <c r="J565" s="3"/>
      <c r="K565" s="3"/>
      <c r="L565" s="3"/>
      <c r="M565" s="184"/>
      <c r="N565" s="184"/>
      <c r="O565" s="184"/>
      <c r="P565" s="3"/>
      <c r="Q565" s="3"/>
      <c r="R565" s="3"/>
      <c r="S565" s="3"/>
      <c r="T565" s="3"/>
      <c r="U565" s="3"/>
      <c r="V565" s="3"/>
      <c r="W565" s="3"/>
      <c r="X565" s="3"/>
      <c r="Y565" s="3"/>
      <c r="Z565" s="3"/>
    </row>
    <row r="566" spans="1:26" ht="12.75" customHeight="1" x14ac:dyDescent="0.25">
      <c r="A566" s="3"/>
      <c r="B566" s="3"/>
      <c r="C566" s="3"/>
      <c r="D566" s="3"/>
      <c r="E566" s="3"/>
      <c r="F566" s="3"/>
      <c r="G566" s="3"/>
      <c r="H566" s="3"/>
      <c r="I566" s="3"/>
      <c r="J566" s="3"/>
      <c r="K566" s="3"/>
      <c r="L566" s="3"/>
      <c r="M566" s="184"/>
      <c r="N566" s="184"/>
      <c r="O566" s="184"/>
      <c r="P566" s="3"/>
      <c r="Q566" s="3"/>
      <c r="R566" s="3"/>
      <c r="S566" s="3"/>
      <c r="T566" s="3"/>
      <c r="U566" s="3"/>
      <c r="V566" s="3"/>
      <c r="W566" s="3"/>
      <c r="X566" s="3"/>
      <c r="Y566" s="3"/>
      <c r="Z566" s="3"/>
    </row>
    <row r="567" spans="1:26" ht="12.75" customHeight="1" x14ac:dyDescent="0.25">
      <c r="A567" s="3"/>
      <c r="B567" s="3"/>
      <c r="C567" s="3"/>
      <c r="D567" s="3"/>
      <c r="E567" s="3"/>
      <c r="F567" s="3"/>
      <c r="G567" s="3"/>
      <c r="H567" s="3"/>
      <c r="I567" s="3"/>
      <c r="J567" s="3"/>
      <c r="K567" s="3"/>
      <c r="L567" s="3"/>
      <c r="M567" s="184"/>
      <c r="N567" s="184"/>
      <c r="O567" s="184"/>
      <c r="P567" s="3"/>
      <c r="Q567" s="3"/>
      <c r="R567" s="3"/>
      <c r="S567" s="3"/>
      <c r="T567" s="3"/>
      <c r="U567" s="3"/>
      <c r="V567" s="3"/>
      <c r="W567" s="3"/>
      <c r="X567" s="3"/>
      <c r="Y567" s="3"/>
      <c r="Z567" s="3"/>
    </row>
    <row r="568" spans="1:26" ht="12.75" customHeight="1" x14ac:dyDescent="0.25">
      <c r="A568" s="3"/>
      <c r="B568" s="3"/>
      <c r="C568" s="3"/>
      <c r="D568" s="3"/>
      <c r="E568" s="3"/>
      <c r="F568" s="3"/>
      <c r="G568" s="3"/>
      <c r="H568" s="3"/>
      <c r="I568" s="3"/>
      <c r="J568" s="3"/>
      <c r="K568" s="3"/>
      <c r="L568" s="3"/>
      <c r="M568" s="184"/>
      <c r="N568" s="184"/>
      <c r="O568" s="184"/>
      <c r="P568" s="3"/>
      <c r="Q568" s="3"/>
      <c r="R568" s="3"/>
      <c r="S568" s="3"/>
      <c r="T568" s="3"/>
      <c r="U568" s="3"/>
      <c r="V568" s="3"/>
      <c r="W568" s="3"/>
      <c r="X568" s="3"/>
      <c r="Y568" s="3"/>
      <c r="Z568" s="3"/>
    </row>
    <row r="569" spans="1:26" ht="12.75" customHeight="1" x14ac:dyDescent="0.25">
      <c r="A569" s="3"/>
      <c r="B569" s="3"/>
      <c r="C569" s="3"/>
      <c r="D569" s="3"/>
      <c r="E569" s="3"/>
      <c r="F569" s="3"/>
      <c r="G569" s="3"/>
      <c r="H569" s="3"/>
      <c r="I569" s="3"/>
      <c r="J569" s="3"/>
      <c r="K569" s="3"/>
      <c r="L569" s="3"/>
      <c r="M569" s="184"/>
      <c r="N569" s="184"/>
      <c r="O569" s="184"/>
      <c r="P569" s="3"/>
      <c r="Q569" s="3"/>
      <c r="R569" s="3"/>
      <c r="S569" s="3"/>
      <c r="T569" s="3"/>
      <c r="U569" s="3"/>
      <c r="V569" s="3"/>
      <c r="W569" s="3"/>
      <c r="X569" s="3"/>
      <c r="Y569" s="3"/>
      <c r="Z569" s="3"/>
    </row>
    <row r="570" spans="1:26" ht="12.75" customHeight="1" x14ac:dyDescent="0.25">
      <c r="A570" s="3"/>
      <c r="B570" s="3"/>
      <c r="C570" s="3"/>
      <c r="D570" s="3"/>
      <c r="E570" s="3"/>
      <c r="F570" s="3"/>
      <c r="G570" s="3"/>
      <c r="H570" s="3"/>
      <c r="I570" s="3"/>
      <c r="J570" s="3"/>
      <c r="K570" s="3"/>
      <c r="L570" s="3"/>
      <c r="M570" s="184"/>
      <c r="N570" s="184"/>
      <c r="O570" s="184"/>
      <c r="P570" s="3"/>
      <c r="Q570" s="3"/>
      <c r="R570" s="3"/>
      <c r="S570" s="3"/>
      <c r="T570" s="3"/>
      <c r="U570" s="3"/>
      <c r="V570" s="3"/>
      <c r="W570" s="3"/>
      <c r="X570" s="3"/>
      <c r="Y570" s="3"/>
      <c r="Z570" s="3"/>
    </row>
    <row r="571" spans="1:26" ht="12.75" customHeight="1" x14ac:dyDescent="0.25">
      <c r="A571" s="3"/>
      <c r="B571" s="3"/>
      <c r="C571" s="3"/>
      <c r="D571" s="3"/>
      <c r="E571" s="3"/>
      <c r="F571" s="3"/>
      <c r="G571" s="3"/>
      <c r="H571" s="3"/>
      <c r="I571" s="3"/>
      <c r="J571" s="3"/>
      <c r="K571" s="3"/>
      <c r="L571" s="3"/>
      <c r="M571" s="184"/>
      <c r="N571" s="184"/>
      <c r="O571" s="184"/>
      <c r="P571" s="3"/>
      <c r="Q571" s="3"/>
      <c r="R571" s="3"/>
      <c r="S571" s="3"/>
      <c r="T571" s="3"/>
      <c r="U571" s="3"/>
      <c r="V571" s="3"/>
      <c r="W571" s="3"/>
      <c r="X571" s="3"/>
      <c r="Y571" s="3"/>
      <c r="Z571" s="3"/>
    </row>
    <row r="572" spans="1:26" ht="12.75" customHeight="1" x14ac:dyDescent="0.25">
      <c r="A572" s="3"/>
      <c r="B572" s="3"/>
      <c r="C572" s="3"/>
      <c r="D572" s="3"/>
      <c r="E572" s="3"/>
      <c r="F572" s="3"/>
      <c r="G572" s="3"/>
      <c r="H572" s="3"/>
      <c r="I572" s="3"/>
      <c r="J572" s="3"/>
      <c r="K572" s="3"/>
      <c r="L572" s="3"/>
      <c r="M572" s="184"/>
      <c r="N572" s="184"/>
      <c r="O572" s="184"/>
      <c r="P572" s="3"/>
      <c r="Q572" s="3"/>
      <c r="R572" s="3"/>
      <c r="S572" s="3"/>
      <c r="T572" s="3"/>
      <c r="U572" s="3"/>
      <c r="V572" s="3"/>
      <c r="W572" s="3"/>
      <c r="X572" s="3"/>
      <c r="Y572" s="3"/>
      <c r="Z572" s="3"/>
    </row>
    <row r="573" spans="1:26" ht="12.75" customHeight="1" x14ac:dyDescent="0.25">
      <c r="A573" s="3"/>
      <c r="B573" s="3"/>
      <c r="C573" s="3"/>
      <c r="D573" s="3"/>
      <c r="E573" s="3"/>
      <c r="F573" s="3"/>
      <c r="G573" s="3"/>
      <c r="H573" s="3"/>
      <c r="I573" s="3"/>
      <c r="J573" s="3"/>
      <c r="K573" s="3"/>
      <c r="L573" s="3"/>
      <c r="M573" s="184"/>
      <c r="N573" s="184"/>
      <c r="O573" s="184"/>
      <c r="P573" s="3"/>
      <c r="Q573" s="3"/>
      <c r="R573" s="3"/>
      <c r="S573" s="3"/>
      <c r="T573" s="3"/>
      <c r="U573" s="3"/>
      <c r="V573" s="3"/>
      <c r="W573" s="3"/>
      <c r="X573" s="3"/>
      <c r="Y573" s="3"/>
      <c r="Z573" s="3"/>
    </row>
    <row r="574" spans="1:26" ht="12.75" customHeight="1" x14ac:dyDescent="0.25">
      <c r="A574" s="3"/>
      <c r="B574" s="3"/>
      <c r="C574" s="3"/>
      <c r="D574" s="3"/>
      <c r="E574" s="3"/>
      <c r="F574" s="3"/>
      <c r="G574" s="3"/>
      <c r="H574" s="3"/>
      <c r="I574" s="3"/>
      <c r="J574" s="3"/>
      <c r="K574" s="3"/>
      <c r="L574" s="3"/>
      <c r="M574" s="184"/>
      <c r="N574" s="184"/>
      <c r="O574" s="184"/>
      <c r="P574" s="3"/>
      <c r="Q574" s="3"/>
      <c r="R574" s="3"/>
      <c r="S574" s="3"/>
      <c r="T574" s="3"/>
      <c r="U574" s="3"/>
      <c r="V574" s="3"/>
      <c r="W574" s="3"/>
      <c r="X574" s="3"/>
      <c r="Y574" s="3"/>
      <c r="Z574" s="3"/>
    </row>
    <row r="575" spans="1:26" ht="12.75" customHeight="1" x14ac:dyDescent="0.25">
      <c r="A575" s="3"/>
      <c r="B575" s="3"/>
      <c r="C575" s="3"/>
      <c r="D575" s="3"/>
      <c r="E575" s="3"/>
      <c r="F575" s="3"/>
      <c r="G575" s="3"/>
      <c r="H575" s="3"/>
      <c r="I575" s="3"/>
      <c r="J575" s="3"/>
      <c r="K575" s="3"/>
      <c r="L575" s="3"/>
      <c r="M575" s="184"/>
      <c r="N575" s="184"/>
      <c r="O575" s="184"/>
      <c r="P575" s="3"/>
      <c r="Q575" s="3"/>
      <c r="R575" s="3"/>
      <c r="S575" s="3"/>
      <c r="T575" s="3"/>
      <c r="U575" s="3"/>
      <c r="V575" s="3"/>
      <c r="W575" s="3"/>
      <c r="X575" s="3"/>
      <c r="Y575" s="3"/>
      <c r="Z575" s="3"/>
    </row>
    <row r="576" spans="1:26" ht="12.75" customHeight="1" x14ac:dyDescent="0.25">
      <c r="A576" s="3"/>
      <c r="B576" s="3"/>
      <c r="C576" s="3"/>
      <c r="D576" s="3"/>
      <c r="E576" s="3"/>
      <c r="F576" s="3"/>
      <c r="G576" s="3"/>
      <c r="H576" s="3"/>
      <c r="I576" s="3"/>
      <c r="J576" s="3"/>
      <c r="K576" s="3"/>
      <c r="L576" s="3"/>
      <c r="M576" s="184"/>
      <c r="N576" s="184"/>
      <c r="O576" s="184"/>
      <c r="P576" s="3"/>
      <c r="Q576" s="3"/>
      <c r="R576" s="3"/>
      <c r="S576" s="3"/>
      <c r="T576" s="3"/>
      <c r="U576" s="3"/>
      <c r="V576" s="3"/>
      <c r="W576" s="3"/>
      <c r="X576" s="3"/>
      <c r="Y576" s="3"/>
      <c r="Z576" s="3"/>
    </row>
    <row r="577" spans="1:26" ht="12.75" customHeight="1" x14ac:dyDescent="0.25">
      <c r="A577" s="3"/>
      <c r="B577" s="3"/>
      <c r="C577" s="3"/>
      <c r="D577" s="3"/>
      <c r="E577" s="3"/>
      <c r="F577" s="3"/>
      <c r="G577" s="3"/>
      <c r="H577" s="3"/>
      <c r="I577" s="3"/>
      <c r="J577" s="3"/>
      <c r="K577" s="3"/>
      <c r="L577" s="3"/>
      <c r="M577" s="184"/>
      <c r="N577" s="184"/>
      <c r="O577" s="184"/>
      <c r="P577" s="3"/>
      <c r="Q577" s="3"/>
      <c r="R577" s="3"/>
      <c r="S577" s="3"/>
      <c r="T577" s="3"/>
      <c r="U577" s="3"/>
      <c r="V577" s="3"/>
      <c r="W577" s="3"/>
      <c r="X577" s="3"/>
      <c r="Y577" s="3"/>
      <c r="Z577" s="3"/>
    </row>
    <row r="578" spans="1:26" ht="12.75" customHeight="1" x14ac:dyDescent="0.25">
      <c r="A578" s="3"/>
      <c r="B578" s="3"/>
      <c r="C578" s="3"/>
      <c r="D578" s="3"/>
      <c r="E578" s="3"/>
      <c r="F578" s="3"/>
      <c r="G578" s="3"/>
      <c r="H578" s="3"/>
      <c r="I578" s="3"/>
      <c r="J578" s="3"/>
      <c r="K578" s="3"/>
      <c r="L578" s="3"/>
      <c r="M578" s="184"/>
      <c r="N578" s="184"/>
      <c r="O578" s="184"/>
      <c r="P578" s="3"/>
      <c r="Q578" s="3"/>
      <c r="R578" s="3"/>
      <c r="S578" s="3"/>
      <c r="T578" s="3"/>
      <c r="U578" s="3"/>
      <c r="V578" s="3"/>
      <c r="W578" s="3"/>
      <c r="X578" s="3"/>
      <c r="Y578" s="3"/>
      <c r="Z578" s="3"/>
    </row>
    <row r="579" spans="1:26" ht="12.75" customHeight="1" x14ac:dyDescent="0.25">
      <c r="A579" s="3"/>
      <c r="B579" s="3"/>
      <c r="C579" s="3"/>
      <c r="D579" s="3"/>
      <c r="E579" s="3"/>
      <c r="F579" s="3"/>
      <c r="G579" s="3"/>
      <c r="H579" s="3"/>
      <c r="I579" s="3"/>
      <c r="J579" s="3"/>
      <c r="K579" s="3"/>
      <c r="L579" s="3"/>
      <c r="M579" s="184"/>
      <c r="N579" s="184"/>
      <c r="O579" s="184"/>
      <c r="P579" s="3"/>
      <c r="Q579" s="3"/>
      <c r="R579" s="3"/>
      <c r="S579" s="3"/>
      <c r="T579" s="3"/>
      <c r="U579" s="3"/>
      <c r="V579" s="3"/>
      <c r="W579" s="3"/>
      <c r="X579" s="3"/>
      <c r="Y579" s="3"/>
      <c r="Z579" s="3"/>
    </row>
    <row r="580" spans="1:26" ht="12.75" customHeight="1" x14ac:dyDescent="0.25">
      <c r="A580" s="3"/>
      <c r="B580" s="3"/>
      <c r="C580" s="3"/>
      <c r="D580" s="3"/>
      <c r="E580" s="3"/>
      <c r="F580" s="3"/>
      <c r="G580" s="3"/>
      <c r="H580" s="3"/>
      <c r="I580" s="3"/>
      <c r="J580" s="3"/>
      <c r="K580" s="3"/>
      <c r="L580" s="3"/>
      <c r="M580" s="184"/>
      <c r="N580" s="184"/>
      <c r="O580" s="184"/>
      <c r="P580" s="3"/>
      <c r="Q580" s="3"/>
      <c r="R580" s="3"/>
      <c r="S580" s="3"/>
      <c r="T580" s="3"/>
      <c r="U580" s="3"/>
      <c r="V580" s="3"/>
      <c r="W580" s="3"/>
      <c r="X580" s="3"/>
      <c r="Y580" s="3"/>
      <c r="Z580" s="3"/>
    </row>
    <row r="581" spans="1:26" ht="12.75" customHeight="1" x14ac:dyDescent="0.25">
      <c r="A581" s="3"/>
      <c r="B581" s="3"/>
      <c r="C581" s="3"/>
      <c r="D581" s="3"/>
      <c r="E581" s="3"/>
      <c r="F581" s="3"/>
      <c r="G581" s="3"/>
      <c r="H581" s="3"/>
      <c r="I581" s="3"/>
      <c r="J581" s="3"/>
      <c r="K581" s="3"/>
      <c r="L581" s="3"/>
      <c r="M581" s="184"/>
      <c r="N581" s="184"/>
      <c r="O581" s="184"/>
      <c r="P581" s="3"/>
      <c r="Q581" s="3"/>
      <c r="R581" s="3"/>
      <c r="S581" s="3"/>
      <c r="T581" s="3"/>
      <c r="U581" s="3"/>
      <c r="V581" s="3"/>
      <c r="W581" s="3"/>
      <c r="X581" s="3"/>
      <c r="Y581" s="3"/>
      <c r="Z581" s="3"/>
    </row>
    <row r="582" spans="1:26" ht="12.75" customHeight="1" x14ac:dyDescent="0.25">
      <c r="A582" s="3"/>
      <c r="B582" s="3"/>
      <c r="C582" s="3"/>
      <c r="D582" s="3"/>
      <c r="E582" s="3"/>
      <c r="F582" s="3"/>
      <c r="G582" s="3"/>
      <c r="H582" s="3"/>
      <c r="I582" s="3"/>
      <c r="J582" s="3"/>
      <c r="K582" s="3"/>
      <c r="L582" s="3"/>
      <c r="M582" s="184"/>
      <c r="N582" s="184"/>
      <c r="O582" s="184"/>
      <c r="P582" s="3"/>
      <c r="Q582" s="3"/>
      <c r="R582" s="3"/>
      <c r="S582" s="3"/>
      <c r="T582" s="3"/>
      <c r="U582" s="3"/>
      <c r="V582" s="3"/>
      <c r="W582" s="3"/>
      <c r="X582" s="3"/>
      <c r="Y582" s="3"/>
      <c r="Z582" s="3"/>
    </row>
    <row r="583" spans="1:26" ht="12.75" customHeight="1" x14ac:dyDescent="0.25">
      <c r="A583" s="3"/>
      <c r="B583" s="3"/>
      <c r="C583" s="3"/>
      <c r="D583" s="3"/>
      <c r="E583" s="3"/>
      <c r="F583" s="3"/>
      <c r="G583" s="3"/>
      <c r="H583" s="3"/>
      <c r="I583" s="3"/>
      <c r="J583" s="3"/>
      <c r="K583" s="3"/>
      <c r="L583" s="3"/>
      <c r="M583" s="184"/>
      <c r="N583" s="184"/>
      <c r="O583" s="184"/>
      <c r="P583" s="3"/>
      <c r="Q583" s="3"/>
      <c r="R583" s="3"/>
      <c r="S583" s="3"/>
      <c r="T583" s="3"/>
      <c r="U583" s="3"/>
      <c r="V583" s="3"/>
      <c r="W583" s="3"/>
      <c r="X583" s="3"/>
      <c r="Y583" s="3"/>
      <c r="Z583" s="3"/>
    </row>
    <row r="584" spans="1:26" ht="12.75" customHeight="1" x14ac:dyDescent="0.25">
      <c r="A584" s="3"/>
      <c r="B584" s="3"/>
      <c r="C584" s="3"/>
      <c r="D584" s="3"/>
      <c r="E584" s="3"/>
      <c r="F584" s="3"/>
      <c r="G584" s="3"/>
      <c r="H584" s="3"/>
      <c r="I584" s="3"/>
      <c r="J584" s="3"/>
      <c r="K584" s="3"/>
      <c r="L584" s="3"/>
      <c r="M584" s="184"/>
      <c r="N584" s="184"/>
      <c r="O584" s="184"/>
      <c r="P584" s="3"/>
      <c r="Q584" s="3"/>
      <c r="R584" s="3"/>
      <c r="S584" s="3"/>
      <c r="T584" s="3"/>
      <c r="U584" s="3"/>
      <c r="V584" s="3"/>
      <c r="W584" s="3"/>
      <c r="X584" s="3"/>
      <c r="Y584" s="3"/>
      <c r="Z584" s="3"/>
    </row>
    <row r="585" spans="1:26" ht="12.75" customHeight="1" x14ac:dyDescent="0.25">
      <c r="A585" s="3"/>
      <c r="B585" s="3"/>
      <c r="C585" s="3"/>
      <c r="D585" s="3"/>
      <c r="E585" s="3"/>
      <c r="F585" s="3"/>
      <c r="G585" s="3"/>
      <c r="H585" s="3"/>
      <c r="I585" s="3"/>
      <c r="J585" s="3"/>
      <c r="K585" s="3"/>
      <c r="L585" s="3"/>
      <c r="M585" s="184"/>
      <c r="N585" s="184"/>
      <c r="O585" s="184"/>
      <c r="P585" s="3"/>
      <c r="Q585" s="3"/>
      <c r="R585" s="3"/>
      <c r="S585" s="3"/>
      <c r="T585" s="3"/>
      <c r="U585" s="3"/>
      <c r="V585" s="3"/>
      <c r="W585" s="3"/>
      <c r="X585" s="3"/>
      <c r="Y585" s="3"/>
      <c r="Z585" s="3"/>
    </row>
    <row r="586" spans="1:26" ht="12.75" customHeight="1" x14ac:dyDescent="0.25">
      <c r="A586" s="3"/>
      <c r="B586" s="3"/>
      <c r="C586" s="3"/>
      <c r="D586" s="3"/>
      <c r="E586" s="3"/>
      <c r="F586" s="3"/>
      <c r="G586" s="3"/>
      <c r="H586" s="3"/>
      <c r="I586" s="3"/>
      <c r="J586" s="3"/>
      <c r="K586" s="3"/>
      <c r="L586" s="3"/>
      <c r="M586" s="184"/>
      <c r="N586" s="184"/>
      <c r="O586" s="184"/>
      <c r="P586" s="3"/>
      <c r="Q586" s="3"/>
      <c r="R586" s="3"/>
      <c r="S586" s="3"/>
      <c r="T586" s="3"/>
      <c r="U586" s="3"/>
      <c r="V586" s="3"/>
      <c r="W586" s="3"/>
      <c r="X586" s="3"/>
      <c r="Y586" s="3"/>
      <c r="Z586" s="3"/>
    </row>
    <row r="587" spans="1:26" ht="12.75" customHeight="1" x14ac:dyDescent="0.25">
      <c r="A587" s="3"/>
      <c r="B587" s="3"/>
      <c r="C587" s="3"/>
      <c r="D587" s="3"/>
      <c r="E587" s="3"/>
      <c r="F587" s="3"/>
      <c r="G587" s="3"/>
      <c r="H587" s="3"/>
      <c r="I587" s="3"/>
      <c r="J587" s="3"/>
      <c r="K587" s="3"/>
      <c r="L587" s="3"/>
      <c r="M587" s="184"/>
      <c r="N587" s="184"/>
      <c r="O587" s="184"/>
      <c r="P587" s="3"/>
      <c r="Q587" s="3"/>
      <c r="R587" s="3"/>
      <c r="S587" s="3"/>
      <c r="T587" s="3"/>
      <c r="U587" s="3"/>
      <c r="V587" s="3"/>
      <c r="W587" s="3"/>
      <c r="X587" s="3"/>
      <c r="Y587" s="3"/>
      <c r="Z587" s="3"/>
    </row>
    <row r="588" spans="1:26" ht="12.75" customHeight="1" x14ac:dyDescent="0.25">
      <c r="A588" s="3"/>
      <c r="B588" s="3"/>
      <c r="C588" s="3"/>
      <c r="D588" s="3"/>
      <c r="E588" s="3"/>
      <c r="F588" s="3"/>
      <c r="G588" s="3"/>
      <c r="H588" s="3"/>
      <c r="I588" s="3"/>
      <c r="J588" s="3"/>
      <c r="K588" s="3"/>
      <c r="L588" s="3"/>
      <c r="M588" s="184"/>
      <c r="N588" s="184"/>
      <c r="O588" s="184"/>
      <c r="P588" s="3"/>
      <c r="Q588" s="3"/>
      <c r="R588" s="3"/>
      <c r="S588" s="3"/>
      <c r="T588" s="3"/>
      <c r="U588" s="3"/>
      <c r="V588" s="3"/>
      <c r="W588" s="3"/>
      <c r="X588" s="3"/>
      <c r="Y588" s="3"/>
      <c r="Z588" s="3"/>
    </row>
    <row r="589" spans="1:26" ht="12.75" customHeight="1" x14ac:dyDescent="0.25">
      <c r="A589" s="3"/>
      <c r="B589" s="3"/>
      <c r="C589" s="3"/>
      <c r="D589" s="3"/>
      <c r="E589" s="3"/>
      <c r="F589" s="3"/>
      <c r="G589" s="3"/>
      <c r="H589" s="3"/>
      <c r="I589" s="3"/>
      <c r="J589" s="3"/>
      <c r="K589" s="3"/>
      <c r="L589" s="3"/>
      <c r="M589" s="184"/>
      <c r="N589" s="184"/>
      <c r="O589" s="184"/>
      <c r="P589" s="3"/>
      <c r="Q589" s="3"/>
      <c r="R589" s="3"/>
      <c r="S589" s="3"/>
      <c r="T589" s="3"/>
      <c r="U589" s="3"/>
      <c r="V589" s="3"/>
      <c r="W589" s="3"/>
      <c r="X589" s="3"/>
      <c r="Y589" s="3"/>
      <c r="Z589" s="3"/>
    </row>
    <row r="590" spans="1:26" ht="12.75" customHeight="1" x14ac:dyDescent="0.25">
      <c r="A590" s="3"/>
      <c r="B590" s="3"/>
      <c r="C590" s="3"/>
      <c r="D590" s="3"/>
      <c r="E590" s="3"/>
      <c r="F590" s="3"/>
      <c r="G590" s="3"/>
      <c r="H590" s="3"/>
      <c r="I590" s="3"/>
      <c r="J590" s="3"/>
      <c r="K590" s="3"/>
      <c r="L590" s="3"/>
      <c r="M590" s="184"/>
      <c r="N590" s="184"/>
      <c r="O590" s="184"/>
      <c r="P590" s="3"/>
      <c r="Q590" s="3"/>
      <c r="R590" s="3"/>
      <c r="S590" s="3"/>
      <c r="T590" s="3"/>
      <c r="U590" s="3"/>
      <c r="V590" s="3"/>
      <c r="W590" s="3"/>
      <c r="X590" s="3"/>
      <c r="Y590" s="3"/>
      <c r="Z590" s="3"/>
    </row>
    <row r="591" spans="1:26" ht="12.75" customHeight="1" x14ac:dyDescent="0.25">
      <c r="A591" s="3"/>
      <c r="B591" s="3"/>
      <c r="C591" s="3"/>
      <c r="D591" s="3"/>
      <c r="E591" s="3"/>
      <c r="F591" s="3"/>
      <c r="G591" s="3"/>
      <c r="H591" s="3"/>
      <c r="I591" s="3"/>
      <c r="J591" s="3"/>
      <c r="K591" s="3"/>
      <c r="L591" s="3"/>
      <c r="M591" s="184"/>
      <c r="N591" s="184"/>
      <c r="O591" s="184"/>
      <c r="P591" s="3"/>
      <c r="Q591" s="3"/>
      <c r="R591" s="3"/>
      <c r="S591" s="3"/>
      <c r="T591" s="3"/>
      <c r="U591" s="3"/>
      <c r="V591" s="3"/>
      <c r="W591" s="3"/>
      <c r="X591" s="3"/>
      <c r="Y591" s="3"/>
      <c r="Z591" s="3"/>
    </row>
    <row r="592" spans="1:26" ht="12.75" customHeight="1" x14ac:dyDescent="0.25">
      <c r="A592" s="3"/>
      <c r="B592" s="3"/>
      <c r="C592" s="3"/>
      <c r="D592" s="3"/>
      <c r="E592" s="3"/>
      <c r="F592" s="3"/>
      <c r="G592" s="3"/>
      <c r="H592" s="3"/>
      <c r="I592" s="3"/>
      <c r="J592" s="3"/>
      <c r="K592" s="3"/>
      <c r="L592" s="3"/>
      <c r="M592" s="184"/>
      <c r="N592" s="184"/>
      <c r="O592" s="184"/>
      <c r="P592" s="3"/>
      <c r="Q592" s="3"/>
      <c r="R592" s="3"/>
      <c r="S592" s="3"/>
      <c r="T592" s="3"/>
      <c r="U592" s="3"/>
      <c r="V592" s="3"/>
      <c r="W592" s="3"/>
      <c r="X592" s="3"/>
      <c r="Y592" s="3"/>
      <c r="Z592" s="3"/>
    </row>
    <row r="593" spans="1:26" ht="12.75" customHeight="1" x14ac:dyDescent="0.25">
      <c r="A593" s="3"/>
      <c r="B593" s="3"/>
      <c r="C593" s="3"/>
      <c r="D593" s="3"/>
      <c r="E593" s="3"/>
      <c r="F593" s="3"/>
      <c r="G593" s="3"/>
      <c r="H593" s="3"/>
      <c r="I593" s="3"/>
      <c r="J593" s="3"/>
      <c r="K593" s="3"/>
      <c r="L593" s="3"/>
      <c r="M593" s="184"/>
      <c r="N593" s="184"/>
      <c r="O593" s="184"/>
      <c r="P593" s="3"/>
      <c r="Q593" s="3"/>
      <c r="R593" s="3"/>
      <c r="S593" s="3"/>
      <c r="T593" s="3"/>
      <c r="U593" s="3"/>
      <c r="V593" s="3"/>
      <c r="W593" s="3"/>
      <c r="X593" s="3"/>
      <c r="Y593" s="3"/>
      <c r="Z593" s="3"/>
    </row>
    <row r="594" spans="1:26" ht="12.75" customHeight="1" x14ac:dyDescent="0.25">
      <c r="A594" s="3"/>
      <c r="B594" s="3"/>
      <c r="C594" s="3"/>
      <c r="D594" s="3"/>
      <c r="E594" s="3"/>
      <c r="F594" s="3"/>
      <c r="G594" s="3"/>
      <c r="H594" s="3"/>
      <c r="I594" s="3"/>
      <c r="J594" s="3"/>
      <c r="K594" s="3"/>
      <c r="L594" s="3"/>
      <c r="M594" s="184"/>
      <c r="N594" s="184"/>
      <c r="O594" s="184"/>
      <c r="P594" s="3"/>
      <c r="Q594" s="3"/>
      <c r="R594" s="3"/>
      <c r="S594" s="3"/>
      <c r="T594" s="3"/>
      <c r="U594" s="3"/>
      <c r="V594" s="3"/>
      <c r="W594" s="3"/>
      <c r="X594" s="3"/>
      <c r="Y594" s="3"/>
      <c r="Z594" s="3"/>
    </row>
    <row r="595" spans="1:26" ht="12.75" customHeight="1" x14ac:dyDescent="0.25">
      <c r="A595" s="3"/>
      <c r="B595" s="3"/>
      <c r="C595" s="3"/>
      <c r="D595" s="3"/>
      <c r="E595" s="3"/>
      <c r="F595" s="3"/>
      <c r="G595" s="3"/>
      <c r="H595" s="3"/>
      <c r="I595" s="3"/>
      <c r="J595" s="3"/>
      <c r="K595" s="3"/>
      <c r="L595" s="3"/>
      <c r="M595" s="184"/>
      <c r="N595" s="184"/>
      <c r="O595" s="184"/>
      <c r="P595" s="3"/>
      <c r="Q595" s="3"/>
      <c r="R595" s="3"/>
      <c r="S595" s="3"/>
      <c r="T595" s="3"/>
      <c r="U595" s="3"/>
      <c r="V595" s="3"/>
      <c r="W595" s="3"/>
      <c r="X595" s="3"/>
      <c r="Y595" s="3"/>
      <c r="Z595" s="3"/>
    </row>
    <row r="596" spans="1:26" ht="12.75" customHeight="1" x14ac:dyDescent="0.25">
      <c r="A596" s="3"/>
      <c r="B596" s="3"/>
      <c r="C596" s="3"/>
      <c r="D596" s="3"/>
      <c r="E596" s="3"/>
      <c r="F596" s="3"/>
      <c r="G596" s="3"/>
      <c r="H596" s="3"/>
      <c r="I596" s="3"/>
      <c r="J596" s="3"/>
      <c r="K596" s="3"/>
      <c r="L596" s="3"/>
      <c r="M596" s="184"/>
      <c r="N596" s="184"/>
      <c r="O596" s="184"/>
      <c r="P596" s="3"/>
      <c r="Q596" s="3"/>
      <c r="R596" s="3"/>
      <c r="S596" s="3"/>
      <c r="T596" s="3"/>
      <c r="U596" s="3"/>
      <c r="V596" s="3"/>
      <c r="W596" s="3"/>
      <c r="X596" s="3"/>
      <c r="Y596" s="3"/>
      <c r="Z596" s="3"/>
    </row>
    <row r="597" spans="1:26" ht="12.75" customHeight="1" x14ac:dyDescent="0.25">
      <c r="A597" s="3"/>
      <c r="B597" s="3"/>
      <c r="C597" s="3"/>
      <c r="D597" s="3"/>
      <c r="E597" s="3"/>
      <c r="F597" s="3"/>
      <c r="G597" s="3"/>
      <c r="H597" s="3"/>
      <c r="I597" s="3"/>
      <c r="J597" s="3"/>
      <c r="K597" s="3"/>
      <c r="L597" s="3"/>
      <c r="M597" s="184"/>
      <c r="N597" s="184"/>
      <c r="O597" s="184"/>
      <c r="P597" s="3"/>
      <c r="Q597" s="3"/>
      <c r="R597" s="3"/>
      <c r="S597" s="3"/>
      <c r="T597" s="3"/>
      <c r="U597" s="3"/>
      <c r="V597" s="3"/>
      <c r="W597" s="3"/>
      <c r="X597" s="3"/>
      <c r="Y597" s="3"/>
      <c r="Z597" s="3"/>
    </row>
    <row r="598" spans="1:26" ht="12.75" customHeight="1" x14ac:dyDescent="0.25">
      <c r="A598" s="3"/>
      <c r="B598" s="3"/>
      <c r="C598" s="3"/>
      <c r="D598" s="3"/>
      <c r="E598" s="3"/>
      <c r="F598" s="3"/>
      <c r="G598" s="3"/>
      <c r="H598" s="3"/>
      <c r="I598" s="3"/>
      <c r="J598" s="3"/>
      <c r="K598" s="3"/>
      <c r="L598" s="3"/>
      <c r="M598" s="184"/>
      <c r="N598" s="184"/>
      <c r="O598" s="184"/>
      <c r="P598" s="3"/>
      <c r="Q598" s="3"/>
      <c r="R598" s="3"/>
      <c r="S598" s="3"/>
      <c r="T598" s="3"/>
      <c r="U598" s="3"/>
      <c r="V598" s="3"/>
      <c r="W598" s="3"/>
      <c r="X598" s="3"/>
      <c r="Y598" s="3"/>
      <c r="Z598" s="3"/>
    </row>
    <row r="599" spans="1:26" ht="12.75" customHeight="1" x14ac:dyDescent="0.25">
      <c r="A599" s="3"/>
      <c r="B599" s="3"/>
      <c r="C599" s="3"/>
      <c r="D599" s="3"/>
      <c r="E599" s="3"/>
      <c r="F599" s="3"/>
      <c r="G599" s="3"/>
      <c r="H599" s="3"/>
      <c r="I599" s="3"/>
      <c r="J599" s="3"/>
      <c r="K599" s="3"/>
      <c r="L599" s="3"/>
      <c r="M599" s="184"/>
      <c r="N599" s="184"/>
      <c r="O599" s="184"/>
      <c r="P599" s="3"/>
      <c r="Q599" s="3"/>
      <c r="R599" s="3"/>
      <c r="S599" s="3"/>
      <c r="T599" s="3"/>
      <c r="U599" s="3"/>
      <c r="V599" s="3"/>
      <c r="W599" s="3"/>
      <c r="X599" s="3"/>
      <c r="Y599" s="3"/>
      <c r="Z599" s="3"/>
    </row>
    <row r="600" spans="1:26" ht="12.75" customHeight="1" x14ac:dyDescent="0.25">
      <c r="A600" s="3"/>
      <c r="B600" s="3"/>
      <c r="C600" s="3"/>
      <c r="D600" s="3"/>
      <c r="E600" s="3"/>
      <c r="F600" s="3"/>
      <c r="G600" s="3"/>
      <c r="H600" s="3"/>
      <c r="I600" s="3"/>
      <c r="J600" s="3"/>
      <c r="K600" s="3"/>
      <c r="L600" s="3"/>
      <c r="M600" s="184"/>
      <c r="N600" s="184"/>
      <c r="O600" s="184"/>
      <c r="P600" s="3"/>
      <c r="Q600" s="3"/>
      <c r="R600" s="3"/>
      <c r="S600" s="3"/>
      <c r="T600" s="3"/>
      <c r="U600" s="3"/>
      <c r="V600" s="3"/>
      <c r="W600" s="3"/>
      <c r="X600" s="3"/>
      <c r="Y600" s="3"/>
      <c r="Z600" s="3"/>
    </row>
    <row r="601" spans="1:26" ht="12.75" customHeight="1" x14ac:dyDescent="0.25">
      <c r="A601" s="3"/>
      <c r="B601" s="3"/>
      <c r="C601" s="3"/>
      <c r="D601" s="3"/>
      <c r="E601" s="3"/>
      <c r="F601" s="3"/>
      <c r="G601" s="3"/>
      <c r="H601" s="3"/>
      <c r="I601" s="3"/>
      <c r="J601" s="3"/>
      <c r="K601" s="3"/>
      <c r="L601" s="3"/>
      <c r="M601" s="184"/>
      <c r="N601" s="184"/>
      <c r="O601" s="184"/>
      <c r="P601" s="3"/>
      <c r="Q601" s="3"/>
      <c r="R601" s="3"/>
      <c r="S601" s="3"/>
      <c r="T601" s="3"/>
      <c r="U601" s="3"/>
      <c r="V601" s="3"/>
      <c r="W601" s="3"/>
      <c r="X601" s="3"/>
      <c r="Y601" s="3"/>
      <c r="Z601" s="3"/>
    </row>
    <row r="602" spans="1:26" ht="12.75" customHeight="1" x14ac:dyDescent="0.25">
      <c r="A602" s="3"/>
      <c r="B602" s="3"/>
      <c r="C602" s="3"/>
      <c r="D602" s="3"/>
      <c r="E602" s="3"/>
      <c r="F602" s="3"/>
      <c r="G602" s="3"/>
      <c r="H602" s="3"/>
      <c r="I602" s="3"/>
      <c r="J602" s="3"/>
      <c r="K602" s="3"/>
      <c r="L602" s="3"/>
      <c r="M602" s="184"/>
      <c r="N602" s="184"/>
      <c r="O602" s="184"/>
      <c r="P602" s="3"/>
      <c r="Q602" s="3"/>
      <c r="R602" s="3"/>
      <c r="S602" s="3"/>
      <c r="T602" s="3"/>
      <c r="U602" s="3"/>
      <c r="V602" s="3"/>
      <c r="W602" s="3"/>
      <c r="X602" s="3"/>
      <c r="Y602" s="3"/>
      <c r="Z602" s="3"/>
    </row>
    <row r="603" spans="1:26" ht="12.75" customHeight="1" x14ac:dyDescent="0.25">
      <c r="A603" s="3"/>
      <c r="B603" s="3"/>
      <c r="C603" s="3"/>
      <c r="D603" s="3"/>
      <c r="E603" s="3"/>
      <c r="F603" s="3"/>
      <c r="G603" s="3"/>
      <c r="H603" s="3"/>
      <c r="I603" s="3"/>
      <c r="J603" s="3"/>
      <c r="K603" s="3"/>
      <c r="L603" s="3"/>
      <c r="M603" s="184"/>
      <c r="N603" s="184"/>
      <c r="O603" s="184"/>
      <c r="P603" s="3"/>
      <c r="Q603" s="3"/>
      <c r="R603" s="3"/>
      <c r="S603" s="3"/>
      <c r="T603" s="3"/>
      <c r="U603" s="3"/>
      <c r="V603" s="3"/>
      <c r="W603" s="3"/>
      <c r="X603" s="3"/>
      <c r="Y603" s="3"/>
      <c r="Z603" s="3"/>
    </row>
    <row r="604" spans="1:26" ht="12.75" customHeight="1" x14ac:dyDescent="0.25">
      <c r="A604" s="3"/>
      <c r="B604" s="3"/>
      <c r="C604" s="3"/>
      <c r="D604" s="3"/>
      <c r="E604" s="3"/>
      <c r="F604" s="3"/>
      <c r="G604" s="3"/>
      <c r="H604" s="3"/>
      <c r="I604" s="3"/>
      <c r="J604" s="3"/>
      <c r="K604" s="3"/>
      <c r="L604" s="3"/>
      <c r="M604" s="184"/>
      <c r="N604" s="184"/>
      <c r="O604" s="184"/>
      <c r="P604" s="3"/>
      <c r="Q604" s="3"/>
      <c r="R604" s="3"/>
      <c r="S604" s="3"/>
      <c r="T604" s="3"/>
      <c r="U604" s="3"/>
      <c r="V604" s="3"/>
      <c r="W604" s="3"/>
      <c r="X604" s="3"/>
      <c r="Y604" s="3"/>
      <c r="Z604" s="3"/>
    </row>
    <row r="605" spans="1:26" ht="12.75" customHeight="1" x14ac:dyDescent="0.25">
      <c r="A605" s="3"/>
      <c r="B605" s="3"/>
      <c r="C605" s="3"/>
      <c r="D605" s="3"/>
      <c r="E605" s="3"/>
      <c r="F605" s="3"/>
      <c r="G605" s="3"/>
      <c r="H605" s="3"/>
      <c r="I605" s="3"/>
      <c r="J605" s="3"/>
      <c r="K605" s="3"/>
      <c r="L605" s="3"/>
      <c r="M605" s="184"/>
      <c r="N605" s="184"/>
      <c r="O605" s="184"/>
      <c r="P605" s="3"/>
      <c r="Q605" s="3"/>
      <c r="R605" s="3"/>
      <c r="S605" s="3"/>
      <c r="T605" s="3"/>
      <c r="U605" s="3"/>
      <c r="V605" s="3"/>
      <c r="W605" s="3"/>
      <c r="X605" s="3"/>
      <c r="Y605" s="3"/>
      <c r="Z605" s="3"/>
    </row>
    <row r="606" spans="1:26" ht="12.75" customHeight="1" x14ac:dyDescent="0.25">
      <c r="A606" s="3"/>
      <c r="B606" s="3"/>
      <c r="C606" s="3"/>
      <c r="D606" s="3"/>
      <c r="E606" s="3"/>
      <c r="F606" s="3"/>
      <c r="G606" s="3"/>
      <c r="H606" s="3"/>
      <c r="I606" s="3"/>
      <c r="J606" s="3"/>
      <c r="K606" s="3"/>
      <c r="L606" s="3"/>
      <c r="M606" s="184"/>
      <c r="N606" s="184"/>
      <c r="O606" s="184"/>
      <c r="P606" s="3"/>
      <c r="Q606" s="3"/>
      <c r="R606" s="3"/>
      <c r="S606" s="3"/>
      <c r="T606" s="3"/>
      <c r="U606" s="3"/>
      <c r="V606" s="3"/>
      <c r="W606" s="3"/>
      <c r="X606" s="3"/>
      <c r="Y606" s="3"/>
      <c r="Z606" s="3"/>
    </row>
    <row r="607" spans="1:26" ht="12.75" customHeight="1" x14ac:dyDescent="0.25">
      <c r="A607" s="3"/>
      <c r="B607" s="3"/>
      <c r="C607" s="3"/>
      <c r="D607" s="3"/>
      <c r="E607" s="3"/>
      <c r="F607" s="3"/>
      <c r="G607" s="3"/>
      <c r="H607" s="3"/>
      <c r="I607" s="3"/>
      <c r="J607" s="3"/>
      <c r="K607" s="3"/>
      <c r="L607" s="3"/>
      <c r="M607" s="184"/>
      <c r="N607" s="184"/>
      <c r="O607" s="184"/>
      <c r="P607" s="3"/>
      <c r="Q607" s="3"/>
      <c r="R607" s="3"/>
      <c r="S607" s="3"/>
      <c r="T607" s="3"/>
      <c r="U607" s="3"/>
      <c r="V607" s="3"/>
      <c r="W607" s="3"/>
      <c r="X607" s="3"/>
      <c r="Y607" s="3"/>
      <c r="Z607" s="3"/>
    </row>
    <row r="608" spans="1:26" ht="12.75" customHeight="1" x14ac:dyDescent="0.25">
      <c r="A608" s="3"/>
      <c r="B608" s="3"/>
      <c r="C608" s="3"/>
      <c r="D608" s="3"/>
      <c r="E608" s="3"/>
      <c r="F608" s="3"/>
      <c r="G608" s="3"/>
      <c r="H608" s="3"/>
      <c r="I608" s="3"/>
      <c r="J608" s="3"/>
      <c r="K608" s="3"/>
      <c r="L608" s="3"/>
      <c r="M608" s="184"/>
      <c r="N608" s="184"/>
      <c r="O608" s="184"/>
      <c r="P608" s="3"/>
      <c r="Q608" s="3"/>
      <c r="R608" s="3"/>
      <c r="S608" s="3"/>
      <c r="T608" s="3"/>
      <c r="U608" s="3"/>
      <c r="V608" s="3"/>
      <c r="W608" s="3"/>
      <c r="X608" s="3"/>
      <c r="Y608" s="3"/>
      <c r="Z608" s="3"/>
    </row>
    <row r="609" spans="1:26" ht="12.75" customHeight="1" x14ac:dyDescent="0.25">
      <c r="A609" s="3"/>
      <c r="B609" s="3"/>
      <c r="C609" s="3"/>
      <c r="D609" s="3"/>
      <c r="E609" s="3"/>
      <c r="F609" s="3"/>
      <c r="G609" s="3"/>
      <c r="H609" s="3"/>
      <c r="I609" s="3"/>
      <c r="J609" s="3"/>
      <c r="K609" s="3"/>
      <c r="L609" s="3"/>
      <c r="M609" s="184"/>
      <c r="N609" s="184"/>
      <c r="O609" s="184"/>
      <c r="P609" s="3"/>
      <c r="Q609" s="3"/>
      <c r="R609" s="3"/>
      <c r="S609" s="3"/>
      <c r="T609" s="3"/>
      <c r="U609" s="3"/>
      <c r="V609" s="3"/>
      <c r="W609" s="3"/>
      <c r="X609" s="3"/>
      <c r="Y609" s="3"/>
      <c r="Z609" s="3"/>
    </row>
    <row r="610" spans="1:26" ht="12.75" customHeight="1" x14ac:dyDescent="0.25">
      <c r="A610" s="3"/>
      <c r="B610" s="3"/>
      <c r="C610" s="3"/>
      <c r="D610" s="3"/>
      <c r="E610" s="3"/>
      <c r="F610" s="3"/>
      <c r="G610" s="3"/>
      <c r="H610" s="3"/>
      <c r="I610" s="3"/>
      <c r="J610" s="3"/>
      <c r="K610" s="3"/>
      <c r="L610" s="3"/>
      <c r="M610" s="184"/>
      <c r="N610" s="184"/>
      <c r="O610" s="184"/>
      <c r="P610" s="3"/>
      <c r="Q610" s="3"/>
      <c r="R610" s="3"/>
      <c r="S610" s="3"/>
      <c r="T610" s="3"/>
      <c r="U610" s="3"/>
      <c r="V610" s="3"/>
      <c r="W610" s="3"/>
      <c r="X610" s="3"/>
      <c r="Y610" s="3"/>
      <c r="Z610" s="3"/>
    </row>
    <row r="611" spans="1:26" ht="12.75" customHeight="1" x14ac:dyDescent="0.25">
      <c r="A611" s="3"/>
      <c r="B611" s="3"/>
      <c r="C611" s="3"/>
      <c r="D611" s="3"/>
      <c r="E611" s="3"/>
      <c r="F611" s="3"/>
      <c r="G611" s="3"/>
      <c r="H611" s="3"/>
      <c r="I611" s="3"/>
      <c r="J611" s="3"/>
      <c r="K611" s="3"/>
      <c r="L611" s="3"/>
      <c r="M611" s="184"/>
      <c r="N611" s="184"/>
      <c r="O611" s="184"/>
      <c r="P611" s="3"/>
      <c r="Q611" s="3"/>
      <c r="R611" s="3"/>
      <c r="S611" s="3"/>
      <c r="T611" s="3"/>
      <c r="U611" s="3"/>
      <c r="V611" s="3"/>
      <c r="W611" s="3"/>
      <c r="X611" s="3"/>
      <c r="Y611" s="3"/>
      <c r="Z611" s="3"/>
    </row>
    <row r="612" spans="1:26" ht="12.75" customHeight="1" x14ac:dyDescent="0.25">
      <c r="A612" s="3"/>
      <c r="B612" s="3"/>
      <c r="C612" s="3"/>
      <c r="D612" s="3"/>
      <c r="E612" s="3"/>
      <c r="F612" s="3"/>
      <c r="G612" s="3"/>
      <c r="H612" s="3"/>
      <c r="I612" s="3"/>
      <c r="J612" s="3"/>
      <c r="K612" s="3"/>
      <c r="L612" s="3"/>
      <c r="M612" s="184"/>
      <c r="N612" s="184"/>
      <c r="O612" s="184"/>
      <c r="P612" s="3"/>
      <c r="Q612" s="3"/>
      <c r="R612" s="3"/>
      <c r="S612" s="3"/>
      <c r="T612" s="3"/>
      <c r="U612" s="3"/>
      <c r="V612" s="3"/>
      <c r="W612" s="3"/>
      <c r="X612" s="3"/>
      <c r="Y612" s="3"/>
      <c r="Z612" s="3"/>
    </row>
    <row r="613" spans="1:26" ht="12.75" customHeight="1" x14ac:dyDescent="0.25">
      <c r="A613" s="3"/>
      <c r="B613" s="3"/>
      <c r="C613" s="3"/>
      <c r="D613" s="3"/>
      <c r="E613" s="3"/>
      <c r="F613" s="3"/>
      <c r="G613" s="3"/>
      <c r="H613" s="3"/>
      <c r="I613" s="3"/>
      <c r="J613" s="3"/>
      <c r="K613" s="3"/>
      <c r="L613" s="3"/>
      <c r="M613" s="184"/>
      <c r="N613" s="184"/>
      <c r="O613" s="184"/>
      <c r="P613" s="3"/>
      <c r="Q613" s="3"/>
      <c r="R613" s="3"/>
      <c r="S613" s="3"/>
      <c r="T613" s="3"/>
      <c r="U613" s="3"/>
      <c r="V613" s="3"/>
      <c r="W613" s="3"/>
      <c r="X613" s="3"/>
      <c r="Y613" s="3"/>
      <c r="Z613" s="3"/>
    </row>
    <row r="614" spans="1:26" ht="12.75" customHeight="1" x14ac:dyDescent="0.25">
      <c r="A614" s="3"/>
      <c r="B614" s="3"/>
      <c r="C614" s="3"/>
      <c r="D614" s="3"/>
      <c r="E614" s="3"/>
      <c r="F614" s="3"/>
      <c r="G614" s="3"/>
      <c r="H614" s="3"/>
      <c r="I614" s="3"/>
      <c r="J614" s="3"/>
      <c r="K614" s="3"/>
      <c r="L614" s="3"/>
      <c r="M614" s="184"/>
      <c r="N614" s="184"/>
      <c r="O614" s="184"/>
      <c r="P614" s="3"/>
      <c r="Q614" s="3"/>
      <c r="R614" s="3"/>
      <c r="S614" s="3"/>
      <c r="T614" s="3"/>
      <c r="U614" s="3"/>
      <c r="V614" s="3"/>
      <c r="W614" s="3"/>
      <c r="X614" s="3"/>
      <c r="Y614" s="3"/>
      <c r="Z614" s="3"/>
    </row>
    <row r="615" spans="1:26" ht="12.75" customHeight="1" x14ac:dyDescent="0.25">
      <c r="A615" s="3"/>
      <c r="B615" s="3"/>
      <c r="C615" s="3"/>
      <c r="D615" s="3"/>
      <c r="E615" s="3"/>
      <c r="F615" s="3"/>
      <c r="G615" s="3"/>
      <c r="H615" s="3"/>
      <c r="I615" s="3"/>
      <c r="J615" s="3"/>
      <c r="K615" s="3"/>
      <c r="L615" s="3"/>
      <c r="M615" s="184"/>
      <c r="N615" s="184"/>
      <c r="O615" s="184"/>
      <c r="P615" s="3"/>
      <c r="Q615" s="3"/>
      <c r="R615" s="3"/>
      <c r="S615" s="3"/>
      <c r="T615" s="3"/>
      <c r="U615" s="3"/>
      <c r="V615" s="3"/>
      <c r="W615" s="3"/>
      <c r="X615" s="3"/>
      <c r="Y615" s="3"/>
      <c r="Z615" s="3"/>
    </row>
    <row r="616" spans="1:26" ht="12.75" customHeight="1" x14ac:dyDescent="0.25">
      <c r="A616" s="3"/>
      <c r="B616" s="3"/>
      <c r="C616" s="3"/>
      <c r="D616" s="3"/>
      <c r="E616" s="3"/>
      <c r="F616" s="3"/>
      <c r="G616" s="3"/>
      <c r="H616" s="3"/>
      <c r="I616" s="3"/>
      <c r="J616" s="3"/>
      <c r="K616" s="3"/>
      <c r="L616" s="3"/>
      <c r="M616" s="184"/>
      <c r="N616" s="184"/>
      <c r="O616" s="184"/>
      <c r="P616" s="3"/>
      <c r="Q616" s="3"/>
      <c r="R616" s="3"/>
      <c r="S616" s="3"/>
      <c r="T616" s="3"/>
      <c r="U616" s="3"/>
      <c r="V616" s="3"/>
      <c r="W616" s="3"/>
      <c r="X616" s="3"/>
      <c r="Y616" s="3"/>
      <c r="Z616" s="3"/>
    </row>
    <row r="617" spans="1:26" ht="12.75" customHeight="1" x14ac:dyDescent="0.25">
      <c r="A617" s="3"/>
      <c r="B617" s="3"/>
      <c r="C617" s="3"/>
      <c r="D617" s="3"/>
      <c r="E617" s="3"/>
      <c r="F617" s="3"/>
      <c r="G617" s="3"/>
      <c r="H617" s="3"/>
      <c r="I617" s="3"/>
      <c r="J617" s="3"/>
      <c r="K617" s="3"/>
      <c r="L617" s="3"/>
      <c r="M617" s="184"/>
      <c r="N617" s="184"/>
      <c r="O617" s="184"/>
      <c r="P617" s="3"/>
      <c r="Q617" s="3"/>
      <c r="R617" s="3"/>
      <c r="S617" s="3"/>
      <c r="T617" s="3"/>
      <c r="U617" s="3"/>
      <c r="V617" s="3"/>
      <c r="W617" s="3"/>
      <c r="X617" s="3"/>
      <c r="Y617" s="3"/>
      <c r="Z617" s="3"/>
    </row>
    <row r="618" spans="1:26" ht="12.75" customHeight="1" x14ac:dyDescent="0.25">
      <c r="A618" s="3"/>
      <c r="B618" s="3"/>
      <c r="C618" s="3"/>
      <c r="D618" s="3"/>
      <c r="E618" s="3"/>
      <c r="F618" s="3"/>
      <c r="G618" s="3"/>
      <c r="H618" s="3"/>
      <c r="I618" s="3"/>
      <c r="J618" s="3"/>
      <c r="K618" s="3"/>
      <c r="L618" s="3"/>
      <c r="M618" s="184"/>
      <c r="N618" s="184"/>
      <c r="O618" s="184"/>
      <c r="P618" s="3"/>
      <c r="Q618" s="3"/>
      <c r="R618" s="3"/>
      <c r="S618" s="3"/>
      <c r="T618" s="3"/>
      <c r="U618" s="3"/>
      <c r="V618" s="3"/>
      <c r="W618" s="3"/>
      <c r="X618" s="3"/>
      <c r="Y618" s="3"/>
      <c r="Z618" s="3"/>
    </row>
    <row r="619" spans="1:26" ht="12.75" customHeight="1" x14ac:dyDescent="0.25">
      <c r="A619" s="3"/>
      <c r="B619" s="3"/>
      <c r="C619" s="3"/>
      <c r="D619" s="3"/>
      <c r="E619" s="3"/>
      <c r="F619" s="3"/>
      <c r="G619" s="3"/>
      <c r="H619" s="3"/>
      <c r="I619" s="3"/>
      <c r="J619" s="3"/>
      <c r="K619" s="3"/>
      <c r="L619" s="3"/>
      <c r="M619" s="184"/>
      <c r="N619" s="184"/>
      <c r="O619" s="184"/>
      <c r="P619" s="3"/>
      <c r="Q619" s="3"/>
      <c r="R619" s="3"/>
      <c r="S619" s="3"/>
      <c r="T619" s="3"/>
      <c r="U619" s="3"/>
      <c r="V619" s="3"/>
      <c r="W619" s="3"/>
      <c r="X619" s="3"/>
      <c r="Y619" s="3"/>
      <c r="Z619" s="3"/>
    </row>
    <row r="620" spans="1:26" ht="12.75" customHeight="1" x14ac:dyDescent="0.25">
      <c r="A620" s="3"/>
      <c r="B620" s="3"/>
      <c r="C620" s="3"/>
      <c r="D620" s="3"/>
      <c r="E620" s="3"/>
      <c r="F620" s="3"/>
      <c r="G620" s="3"/>
      <c r="H620" s="3"/>
      <c r="I620" s="3"/>
      <c r="J620" s="3"/>
      <c r="K620" s="3"/>
      <c r="L620" s="3"/>
      <c r="M620" s="184"/>
      <c r="N620" s="184"/>
      <c r="O620" s="184"/>
      <c r="P620" s="3"/>
      <c r="Q620" s="3"/>
      <c r="R620" s="3"/>
      <c r="S620" s="3"/>
      <c r="T620" s="3"/>
      <c r="U620" s="3"/>
      <c r="V620" s="3"/>
      <c r="W620" s="3"/>
      <c r="X620" s="3"/>
      <c r="Y620" s="3"/>
      <c r="Z620" s="3"/>
    </row>
    <row r="621" spans="1:26" ht="12.75" customHeight="1" x14ac:dyDescent="0.25">
      <c r="A621" s="3"/>
      <c r="B621" s="3"/>
      <c r="C621" s="3"/>
      <c r="D621" s="3"/>
      <c r="E621" s="3"/>
      <c r="F621" s="3"/>
      <c r="G621" s="3"/>
      <c r="H621" s="3"/>
      <c r="I621" s="3"/>
      <c r="J621" s="3"/>
      <c r="K621" s="3"/>
      <c r="L621" s="3"/>
      <c r="M621" s="184"/>
      <c r="N621" s="184"/>
      <c r="O621" s="184"/>
      <c r="P621" s="3"/>
      <c r="Q621" s="3"/>
      <c r="R621" s="3"/>
      <c r="S621" s="3"/>
      <c r="T621" s="3"/>
      <c r="U621" s="3"/>
      <c r="V621" s="3"/>
      <c r="W621" s="3"/>
      <c r="X621" s="3"/>
      <c r="Y621" s="3"/>
      <c r="Z621" s="3"/>
    </row>
    <row r="622" spans="1:26" ht="12.75" customHeight="1" x14ac:dyDescent="0.25">
      <c r="A622" s="3"/>
      <c r="B622" s="3"/>
      <c r="C622" s="3"/>
      <c r="D622" s="3"/>
      <c r="E622" s="3"/>
      <c r="F622" s="3"/>
      <c r="G622" s="3"/>
      <c r="H622" s="3"/>
      <c r="I622" s="3"/>
      <c r="J622" s="3"/>
      <c r="K622" s="3"/>
      <c r="L622" s="3"/>
      <c r="M622" s="184"/>
      <c r="N622" s="184"/>
      <c r="O622" s="184"/>
      <c r="P622" s="3"/>
      <c r="Q622" s="3"/>
      <c r="R622" s="3"/>
      <c r="S622" s="3"/>
      <c r="T622" s="3"/>
      <c r="U622" s="3"/>
      <c r="V622" s="3"/>
      <c r="W622" s="3"/>
      <c r="X622" s="3"/>
      <c r="Y622" s="3"/>
      <c r="Z622" s="3"/>
    </row>
    <row r="623" spans="1:26" ht="12.75" customHeight="1" x14ac:dyDescent="0.25">
      <c r="A623" s="3"/>
      <c r="B623" s="3"/>
      <c r="C623" s="3"/>
      <c r="D623" s="3"/>
      <c r="E623" s="3"/>
      <c r="F623" s="3"/>
      <c r="G623" s="3"/>
      <c r="H623" s="3"/>
      <c r="I623" s="3"/>
      <c r="J623" s="3"/>
      <c r="K623" s="3"/>
      <c r="L623" s="3"/>
      <c r="M623" s="184"/>
      <c r="N623" s="184"/>
      <c r="O623" s="184"/>
      <c r="P623" s="3"/>
      <c r="Q623" s="3"/>
      <c r="R623" s="3"/>
      <c r="S623" s="3"/>
      <c r="T623" s="3"/>
      <c r="U623" s="3"/>
      <c r="V623" s="3"/>
      <c r="W623" s="3"/>
      <c r="X623" s="3"/>
      <c r="Y623" s="3"/>
      <c r="Z623" s="3"/>
    </row>
    <row r="624" spans="1:26" ht="12.75" customHeight="1" x14ac:dyDescent="0.25">
      <c r="A624" s="3"/>
      <c r="B624" s="3"/>
      <c r="C624" s="3"/>
      <c r="D624" s="3"/>
      <c r="E624" s="3"/>
      <c r="F624" s="3"/>
      <c r="G624" s="3"/>
      <c r="H624" s="3"/>
      <c r="I624" s="3"/>
      <c r="J624" s="3"/>
      <c r="K624" s="3"/>
      <c r="L624" s="3"/>
      <c r="M624" s="184"/>
      <c r="N624" s="184"/>
      <c r="O624" s="184"/>
      <c r="P624" s="3"/>
      <c r="Q624" s="3"/>
      <c r="R624" s="3"/>
      <c r="S624" s="3"/>
      <c r="T624" s="3"/>
      <c r="U624" s="3"/>
      <c r="V624" s="3"/>
      <c r="W624" s="3"/>
      <c r="X624" s="3"/>
      <c r="Y624" s="3"/>
      <c r="Z624" s="3"/>
    </row>
    <row r="625" spans="1:26" ht="12.75" customHeight="1" x14ac:dyDescent="0.25">
      <c r="A625" s="3"/>
      <c r="B625" s="3"/>
      <c r="C625" s="3"/>
      <c r="D625" s="3"/>
      <c r="E625" s="3"/>
      <c r="F625" s="3"/>
      <c r="G625" s="3"/>
      <c r="H625" s="3"/>
      <c r="I625" s="3"/>
      <c r="J625" s="3"/>
      <c r="K625" s="3"/>
      <c r="L625" s="3"/>
      <c r="M625" s="184"/>
      <c r="N625" s="184"/>
      <c r="O625" s="184"/>
      <c r="P625" s="3"/>
      <c r="Q625" s="3"/>
      <c r="R625" s="3"/>
      <c r="S625" s="3"/>
      <c r="T625" s="3"/>
      <c r="U625" s="3"/>
      <c r="V625" s="3"/>
      <c r="W625" s="3"/>
      <c r="X625" s="3"/>
      <c r="Y625" s="3"/>
      <c r="Z625" s="3"/>
    </row>
    <row r="626" spans="1:26" ht="12.75" customHeight="1" x14ac:dyDescent="0.25">
      <c r="A626" s="3"/>
      <c r="B626" s="3"/>
      <c r="C626" s="3"/>
      <c r="D626" s="3"/>
      <c r="E626" s="3"/>
      <c r="F626" s="3"/>
      <c r="G626" s="3"/>
      <c r="H626" s="3"/>
      <c r="I626" s="3"/>
      <c r="J626" s="3"/>
      <c r="K626" s="3"/>
      <c r="L626" s="3"/>
      <c r="M626" s="184"/>
      <c r="N626" s="184"/>
      <c r="O626" s="184"/>
      <c r="P626" s="3"/>
      <c r="Q626" s="3"/>
      <c r="R626" s="3"/>
      <c r="S626" s="3"/>
      <c r="T626" s="3"/>
      <c r="U626" s="3"/>
      <c r="V626" s="3"/>
      <c r="W626" s="3"/>
      <c r="X626" s="3"/>
      <c r="Y626" s="3"/>
      <c r="Z626" s="3"/>
    </row>
    <row r="627" spans="1:26" ht="12.75" customHeight="1" x14ac:dyDescent="0.25">
      <c r="A627" s="3"/>
      <c r="B627" s="3"/>
      <c r="C627" s="3"/>
      <c r="D627" s="3"/>
      <c r="E627" s="3"/>
      <c r="F627" s="3"/>
      <c r="G627" s="3"/>
      <c r="H627" s="3"/>
      <c r="I627" s="3"/>
      <c r="J627" s="3"/>
      <c r="K627" s="3"/>
      <c r="L627" s="3"/>
      <c r="M627" s="184"/>
      <c r="N627" s="184"/>
      <c r="O627" s="184"/>
      <c r="P627" s="3"/>
      <c r="Q627" s="3"/>
      <c r="R627" s="3"/>
      <c r="S627" s="3"/>
      <c r="T627" s="3"/>
      <c r="U627" s="3"/>
      <c r="V627" s="3"/>
      <c r="W627" s="3"/>
      <c r="X627" s="3"/>
      <c r="Y627" s="3"/>
      <c r="Z627" s="3"/>
    </row>
    <row r="628" spans="1:26" ht="12.75" customHeight="1" x14ac:dyDescent="0.25">
      <c r="A628" s="3"/>
      <c r="B628" s="3"/>
      <c r="C628" s="3"/>
      <c r="D628" s="3"/>
      <c r="E628" s="3"/>
      <c r="F628" s="3"/>
      <c r="G628" s="3"/>
      <c r="H628" s="3"/>
      <c r="I628" s="3"/>
      <c r="J628" s="3"/>
      <c r="K628" s="3"/>
      <c r="L628" s="3"/>
      <c r="M628" s="184"/>
      <c r="N628" s="184"/>
      <c r="O628" s="184"/>
      <c r="P628" s="3"/>
      <c r="Q628" s="3"/>
      <c r="R628" s="3"/>
      <c r="S628" s="3"/>
      <c r="T628" s="3"/>
      <c r="U628" s="3"/>
      <c r="V628" s="3"/>
      <c r="W628" s="3"/>
      <c r="X628" s="3"/>
      <c r="Y628" s="3"/>
      <c r="Z628" s="3"/>
    </row>
    <row r="629" spans="1:26" ht="12.75" customHeight="1" x14ac:dyDescent="0.25">
      <c r="A629" s="3"/>
      <c r="B629" s="3"/>
      <c r="C629" s="3"/>
      <c r="D629" s="3"/>
      <c r="E629" s="3"/>
      <c r="F629" s="3"/>
      <c r="G629" s="3"/>
      <c r="H629" s="3"/>
      <c r="I629" s="3"/>
      <c r="J629" s="3"/>
      <c r="K629" s="3"/>
      <c r="L629" s="3"/>
      <c r="M629" s="184"/>
      <c r="N629" s="184"/>
      <c r="O629" s="184"/>
      <c r="P629" s="3"/>
      <c r="Q629" s="3"/>
      <c r="R629" s="3"/>
      <c r="S629" s="3"/>
      <c r="T629" s="3"/>
      <c r="U629" s="3"/>
      <c r="V629" s="3"/>
      <c r="W629" s="3"/>
      <c r="X629" s="3"/>
      <c r="Y629" s="3"/>
      <c r="Z629" s="3"/>
    </row>
    <row r="630" spans="1:26" ht="12.75" customHeight="1" x14ac:dyDescent="0.25">
      <c r="A630" s="3"/>
      <c r="B630" s="3"/>
      <c r="C630" s="3"/>
      <c r="D630" s="3"/>
      <c r="E630" s="3"/>
      <c r="F630" s="3"/>
      <c r="G630" s="3"/>
      <c r="H630" s="3"/>
      <c r="I630" s="3"/>
      <c r="J630" s="3"/>
      <c r="K630" s="3"/>
      <c r="L630" s="3"/>
      <c r="M630" s="184"/>
      <c r="N630" s="184"/>
      <c r="O630" s="184"/>
      <c r="P630" s="3"/>
      <c r="Q630" s="3"/>
      <c r="R630" s="3"/>
      <c r="S630" s="3"/>
      <c r="T630" s="3"/>
      <c r="U630" s="3"/>
      <c r="V630" s="3"/>
      <c r="W630" s="3"/>
      <c r="X630" s="3"/>
      <c r="Y630" s="3"/>
      <c r="Z630" s="3"/>
    </row>
    <row r="631" spans="1:26" ht="12.75" customHeight="1" x14ac:dyDescent="0.25">
      <c r="A631" s="3"/>
      <c r="B631" s="3"/>
      <c r="C631" s="3"/>
      <c r="D631" s="3"/>
      <c r="E631" s="3"/>
      <c r="F631" s="3"/>
      <c r="G631" s="3"/>
      <c r="H631" s="3"/>
      <c r="I631" s="3"/>
      <c r="J631" s="3"/>
      <c r="K631" s="3"/>
      <c r="L631" s="3"/>
      <c r="M631" s="184"/>
      <c r="N631" s="184"/>
      <c r="O631" s="184"/>
      <c r="P631" s="3"/>
      <c r="Q631" s="3"/>
      <c r="R631" s="3"/>
      <c r="S631" s="3"/>
      <c r="T631" s="3"/>
      <c r="U631" s="3"/>
      <c r="V631" s="3"/>
      <c r="W631" s="3"/>
      <c r="X631" s="3"/>
      <c r="Y631" s="3"/>
      <c r="Z631" s="3"/>
    </row>
    <row r="632" spans="1:26" ht="12.75" customHeight="1" x14ac:dyDescent="0.25">
      <c r="A632" s="3"/>
      <c r="B632" s="3"/>
      <c r="C632" s="3"/>
      <c r="D632" s="3"/>
      <c r="E632" s="3"/>
      <c r="F632" s="3"/>
      <c r="G632" s="3"/>
      <c r="H632" s="3"/>
      <c r="I632" s="3"/>
      <c r="J632" s="3"/>
      <c r="K632" s="3"/>
      <c r="L632" s="3"/>
      <c r="M632" s="184"/>
      <c r="N632" s="184"/>
      <c r="O632" s="184"/>
      <c r="P632" s="3"/>
      <c r="Q632" s="3"/>
      <c r="R632" s="3"/>
      <c r="S632" s="3"/>
      <c r="T632" s="3"/>
      <c r="U632" s="3"/>
      <c r="V632" s="3"/>
      <c r="W632" s="3"/>
      <c r="X632" s="3"/>
      <c r="Y632" s="3"/>
      <c r="Z632" s="3"/>
    </row>
    <row r="633" spans="1:26" ht="12.75" customHeight="1" x14ac:dyDescent="0.25">
      <c r="A633" s="3"/>
      <c r="B633" s="3"/>
      <c r="C633" s="3"/>
      <c r="D633" s="3"/>
      <c r="E633" s="3"/>
      <c r="F633" s="3"/>
      <c r="G633" s="3"/>
      <c r="H633" s="3"/>
      <c r="I633" s="3"/>
      <c r="J633" s="3"/>
      <c r="K633" s="3"/>
      <c r="L633" s="3"/>
      <c r="M633" s="184"/>
      <c r="N633" s="184"/>
      <c r="O633" s="184"/>
      <c r="P633" s="3"/>
      <c r="Q633" s="3"/>
      <c r="R633" s="3"/>
      <c r="S633" s="3"/>
      <c r="T633" s="3"/>
      <c r="U633" s="3"/>
      <c r="V633" s="3"/>
      <c r="W633" s="3"/>
      <c r="X633" s="3"/>
      <c r="Y633" s="3"/>
      <c r="Z633" s="3"/>
    </row>
    <row r="634" spans="1:26" ht="12.75" customHeight="1" x14ac:dyDescent="0.25">
      <c r="A634" s="3"/>
      <c r="B634" s="3"/>
      <c r="C634" s="3"/>
      <c r="D634" s="3"/>
      <c r="E634" s="3"/>
      <c r="F634" s="3"/>
      <c r="G634" s="3"/>
      <c r="H634" s="3"/>
      <c r="I634" s="3"/>
      <c r="J634" s="3"/>
      <c r="K634" s="3"/>
      <c r="L634" s="3"/>
      <c r="M634" s="184"/>
      <c r="N634" s="184"/>
      <c r="O634" s="184"/>
      <c r="P634" s="3"/>
      <c r="Q634" s="3"/>
      <c r="R634" s="3"/>
      <c r="S634" s="3"/>
      <c r="T634" s="3"/>
      <c r="U634" s="3"/>
      <c r="V634" s="3"/>
      <c r="W634" s="3"/>
      <c r="X634" s="3"/>
      <c r="Y634" s="3"/>
      <c r="Z634" s="3"/>
    </row>
    <row r="635" spans="1:26" ht="12.75" customHeight="1" x14ac:dyDescent="0.25">
      <c r="A635" s="3"/>
      <c r="B635" s="3"/>
      <c r="C635" s="3"/>
      <c r="D635" s="3"/>
      <c r="E635" s="3"/>
      <c r="F635" s="3"/>
      <c r="G635" s="3"/>
      <c r="H635" s="3"/>
      <c r="I635" s="3"/>
      <c r="J635" s="3"/>
      <c r="K635" s="3"/>
      <c r="L635" s="3"/>
      <c r="M635" s="184"/>
      <c r="N635" s="184"/>
      <c r="O635" s="184"/>
      <c r="P635" s="3"/>
      <c r="Q635" s="3"/>
      <c r="R635" s="3"/>
      <c r="S635" s="3"/>
      <c r="T635" s="3"/>
      <c r="U635" s="3"/>
      <c r="V635" s="3"/>
      <c r="W635" s="3"/>
      <c r="X635" s="3"/>
      <c r="Y635" s="3"/>
      <c r="Z635" s="3"/>
    </row>
    <row r="636" spans="1:26" ht="12.75" customHeight="1" x14ac:dyDescent="0.25">
      <c r="A636" s="3"/>
      <c r="B636" s="3"/>
      <c r="C636" s="3"/>
      <c r="D636" s="3"/>
      <c r="E636" s="3"/>
      <c r="F636" s="3"/>
      <c r="G636" s="3"/>
      <c r="H636" s="3"/>
      <c r="I636" s="3"/>
      <c r="J636" s="3"/>
      <c r="K636" s="3"/>
      <c r="L636" s="3"/>
      <c r="M636" s="184"/>
      <c r="N636" s="184"/>
      <c r="O636" s="184"/>
      <c r="P636" s="3"/>
      <c r="Q636" s="3"/>
      <c r="R636" s="3"/>
      <c r="S636" s="3"/>
      <c r="T636" s="3"/>
      <c r="U636" s="3"/>
      <c r="V636" s="3"/>
      <c r="W636" s="3"/>
      <c r="X636" s="3"/>
      <c r="Y636" s="3"/>
      <c r="Z636" s="3"/>
    </row>
    <row r="637" spans="1:26" ht="12.75" customHeight="1" x14ac:dyDescent="0.25">
      <c r="A637" s="3"/>
      <c r="B637" s="3"/>
      <c r="C637" s="3"/>
      <c r="D637" s="3"/>
      <c r="E637" s="3"/>
      <c r="F637" s="3"/>
      <c r="G637" s="3"/>
      <c r="H637" s="3"/>
      <c r="I637" s="3"/>
      <c r="J637" s="3"/>
      <c r="K637" s="3"/>
      <c r="L637" s="3"/>
      <c r="M637" s="184"/>
      <c r="N637" s="184"/>
      <c r="O637" s="184"/>
      <c r="P637" s="3"/>
      <c r="Q637" s="3"/>
      <c r="R637" s="3"/>
      <c r="S637" s="3"/>
      <c r="T637" s="3"/>
      <c r="U637" s="3"/>
      <c r="V637" s="3"/>
      <c r="W637" s="3"/>
      <c r="X637" s="3"/>
      <c r="Y637" s="3"/>
      <c r="Z637" s="3"/>
    </row>
    <row r="638" spans="1:26" ht="12.75" customHeight="1" x14ac:dyDescent="0.25">
      <c r="A638" s="3"/>
      <c r="B638" s="3"/>
      <c r="C638" s="3"/>
      <c r="D638" s="3"/>
      <c r="E638" s="3"/>
      <c r="F638" s="3"/>
      <c r="G638" s="3"/>
      <c r="H638" s="3"/>
      <c r="I638" s="3"/>
      <c r="J638" s="3"/>
      <c r="K638" s="3"/>
      <c r="L638" s="3"/>
      <c r="M638" s="184"/>
      <c r="N638" s="184"/>
      <c r="O638" s="184"/>
      <c r="P638" s="3"/>
      <c r="Q638" s="3"/>
      <c r="R638" s="3"/>
      <c r="S638" s="3"/>
      <c r="T638" s="3"/>
      <c r="U638" s="3"/>
      <c r="V638" s="3"/>
      <c r="W638" s="3"/>
      <c r="X638" s="3"/>
      <c r="Y638" s="3"/>
      <c r="Z638" s="3"/>
    </row>
    <row r="639" spans="1:26" ht="12.75" customHeight="1" x14ac:dyDescent="0.25">
      <c r="A639" s="3"/>
      <c r="B639" s="3"/>
      <c r="C639" s="3"/>
      <c r="D639" s="3"/>
      <c r="E639" s="3"/>
      <c r="F639" s="3"/>
      <c r="G639" s="3"/>
      <c r="H639" s="3"/>
      <c r="I639" s="3"/>
      <c r="J639" s="3"/>
      <c r="K639" s="3"/>
      <c r="L639" s="3"/>
      <c r="M639" s="184"/>
      <c r="N639" s="184"/>
      <c r="O639" s="184"/>
      <c r="P639" s="3"/>
      <c r="Q639" s="3"/>
      <c r="R639" s="3"/>
      <c r="S639" s="3"/>
      <c r="T639" s="3"/>
      <c r="U639" s="3"/>
      <c r="V639" s="3"/>
      <c r="W639" s="3"/>
      <c r="X639" s="3"/>
      <c r="Y639" s="3"/>
      <c r="Z639" s="3"/>
    </row>
    <row r="640" spans="1:26" ht="12.75" customHeight="1" x14ac:dyDescent="0.25">
      <c r="A640" s="3"/>
      <c r="B640" s="3"/>
      <c r="C640" s="3"/>
      <c r="D640" s="3"/>
      <c r="E640" s="3"/>
      <c r="F640" s="3"/>
      <c r="G640" s="3"/>
      <c r="H640" s="3"/>
      <c r="I640" s="3"/>
      <c r="J640" s="3"/>
      <c r="K640" s="3"/>
      <c r="L640" s="3"/>
      <c r="M640" s="184"/>
      <c r="N640" s="184"/>
      <c r="O640" s="184"/>
      <c r="P640" s="3"/>
      <c r="Q640" s="3"/>
      <c r="R640" s="3"/>
      <c r="S640" s="3"/>
      <c r="T640" s="3"/>
      <c r="U640" s="3"/>
      <c r="V640" s="3"/>
      <c r="W640" s="3"/>
      <c r="X640" s="3"/>
      <c r="Y640" s="3"/>
      <c r="Z640" s="3"/>
    </row>
    <row r="641" spans="1:26" ht="12.75" customHeight="1" x14ac:dyDescent="0.25">
      <c r="A641" s="3"/>
      <c r="B641" s="3"/>
      <c r="C641" s="3"/>
      <c r="D641" s="3"/>
      <c r="E641" s="3"/>
      <c r="F641" s="3"/>
      <c r="G641" s="3"/>
      <c r="H641" s="3"/>
      <c r="I641" s="3"/>
      <c r="J641" s="3"/>
      <c r="K641" s="3"/>
      <c r="L641" s="3"/>
      <c r="M641" s="184"/>
      <c r="N641" s="184"/>
      <c r="O641" s="184"/>
      <c r="P641" s="3"/>
      <c r="Q641" s="3"/>
      <c r="R641" s="3"/>
      <c r="S641" s="3"/>
      <c r="T641" s="3"/>
      <c r="U641" s="3"/>
      <c r="V641" s="3"/>
      <c r="W641" s="3"/>
      <c r="X641" s="3"/>
      <c r="Y641" s="3"/>
      <c r="Z641" s="3"/>
    </row>
    <row r="642" spans="1:26" ht="12.75" customHeight="1" x14ac:dyDescent="0.25">
      <c r="A642" s="3"/>
      <c r="B642" s="3"/>
      <c r="C642" s="3"/>
      <c r="D642" s="3"/>
      <c r="E642" s="3"/>
      <c r="F642" s="3"/>
      <c r="G642" s="3"/>
      <c r="H642" s="3"/>
      <c r="I642" s="3"/>
      <c r="J642" s="3"/>
      <c r="K642" s="3"/>
      <c r="L642" s="3"/>
      <c r="M642" s="184"/>
      <c r="N642" s="184"/>
      <c r="O642" s="184"/>
      <c r="P642" s="3"/>
      <c r="Q642" s="3"/>
      <c r="R642" s="3"/>
      <c r="S642" s="3"/>
      <c r="T642" s="3"/>
      <c r="U642" s="3"/>
      <c r="V642" s="3"/>
      <c r="W642" s="3"/>
      <c r="X642" s="3"/>
      <c r="Y642" s="3"/>
      <c r="Z642" s="3"/>
    </row>
    <row r="643" spans="1:26" ht="12.75" customHeight="1" x14ac:dyDescent="0.25">
      <c r="A643" s="3"/>
      <c r="B643" s="3"/>
      <c r="C643" s="3"/>
      <c r="D643" s="3"/>
      <c r="E643" s="3"/>
      <c r="F643" s="3"/>
      <c r="G643" s="3"/>
      <c r="H643" s="3"/>
      <c r="I643" s="3"/>
      <c r="J643" s="3"/>
      <c r="K643" s="3"/>
      <c r="L643" s="3"/>
      <c r="M643" s="184"/>
      <c r="N643" s="184"/>
      <c r="O643" s="184"/>
      <c r="P643" s="3"/>
      <c r="Q643" s="3"/>
      <c r="R643" s="3"/>
      <c r="S643" s="3"/>
      <c r="T643" s="3"/>
      <c r="U643" s="3"/>
      <c r="V643" s="3"/>
      <c r="W643" s="3"/>
      <c r="X643" s="3"/>
      <c r="Y643" s="3"/>
      <c r="Z643" s="3"/>
    </row>
    <row r="644" spans="1:26" ht="12.75" customHeight="1" x14ac:dyDescent="0.25">
      <c r="A644" s="3"/>
      <c r="B644" s="3"/>
      <c r="C644" s="3"/>
      <c r="D644" s="3"/>
      <c r="E644" s="3"/>
      <c r="F644" s="3"/>
      <c r="G644" s="3"/>
      <c r="H644" s="3"/>
      <c r="I644" s="3"/>
      <c r="J644" s="3"/>
      <c r="K644" s="3"/>
      <c r="L644" s="3"/>
      <c r="M644" s="184"/>
      <c r="N644" s="184"/>
      <c r="O644" s="184"/>
      <c r="P644" s="3"/>
      <c r="Q644" s="3"/>
      <c r="R644" s="3"/>
      <c r="S644" s="3"/>
      <c r="T644" s="3"/>
      <c r="U644" s="3"/>
      <c r="V644" s="3"/>
      <c r="W644" s="3"/>
      <c r="X644" s="3"/>
      <c r="Y644" s="3"/>
      <c r="Z644" s="3"/>
    </row>
    <row r="645" spans="1:26" ht="12.75" customHeight="1" x14ac:dyDescent="0.25">
      <c r="A645" s="3"/>
      <c r="B645" s="3"/>
      <c r="C645" s="3"/>
      <c r="D645" s="3"/>
      <c r="E645" s="3"/>
      <c r="F645" s="3"/>
      <c r="G645" s="3"/>
      <c r="H645" s="3"/>
      <c r="I645" s="3"/>
      <c r="J645" s="3"/>
      <c r="K645" s="3"/>
      <c r="L645" s="3"/>
      <c r="M645" s="184"/>
      <c r="N645" s="184"/>
      <c r="O645" s="184"/>
      <c r="P645" s="3"/>
      <c r="Q645" s="3"/>
      <c r="R645" s="3"/>
      <c r="S645" s="3"/>
      <c r="T645" s="3"/>
      <c r="U645" s="3"/>
      <c r="V645" s="3"/>
      <c r="W645" s="3"/>
      <c r="X645" s="3"/>
      <c r="Y645" s="3"/>
      <c r="Z645" s="3"/>
    </row>
    <row r="646" spans="1:26" ht="12.75" customHeight="1" x14ac:dyDescent="0.25">
      <c r="A646" s="3"/>
      <c r="B646" s="3"/>
      <c r="C646" s="3"/>
      <c r="D646" s="3"/>
      <c r="E646" s="3"/>
      <c r="F646" s="3"/>
      <c r="G646" s="3"/>
      <c r="H646" s="3"/>
      <c r="I646" s="3"/>
      <c r="J646" s="3"/>
      <c r="K646" s="3"/>
      <c r="L646" s="3"/>
      <c r="M646" s="184"/>
      <c r="N646" s="184"/>
      <c r="O646" s="184"/>
      <c r="P646" s="3"/>
      <c r="Q646" s="3"/>
      <c r="R646" s="3"/>
      <c r="S646" s="3"/>
      <c r="T646" s="3"/>
      <c r="U646" s="3"/>
      <c r="V646" s="3"/>
      <c r="W646" s="3"/>
      <c r="X646" s="3"/>
      <c r="Y646" s="3"/>
      <c r="Z646" s="3"/>
    </row>
    <row r="647" spans="1:26" ht="12.75" customHeight="1" x14ac:dyDescent="0.25">
      <c r="A647" s="3"/>
      <c r="B647" s="3"/>
      <c r="C647" s="3"/>
      <c r="D647" s="3"/>
      <c r="E647" s="3"/>
      <c r="F647" s="3"/>
      <c r="G647" s="3"/>
      <c r="H647" s="3"/>
      <c r="I647" s="3"/>
      <c r="J647" s="3"/>
      <c r="K647" s="3"/>
      <c r="L647" s="3"/>
      <c r="M647" s="184"/>
      <c r="N647" s="184"/>
      <c r="O647" s="184"/>
      <c r="P647" s="3"/>
      <c r="Q647" s="3"/>
      <c r="R647" s="3"/>
      <c r="S647" s="3"/>
      <c r="T647" s="3"/>
      <c r="U647" s="3"/>
      <c r="V647" s="3"/>
      <c r="W647" s="3"/>
      <c r="X647" s="3"/>
      <c r="Y647" s="3"/>
      <c r="Z647" s="3"/>
    </row>
    <row r="648" spans="1:26" ht="12.75" customHeight="1" x14ac:dyDescent="0.25">
      <c r="A648" s="3"/>
      <c r="B648" s="3"/>
      <c r="C648" s="3"/>
      <c r="D648" s="3"/>
      <c r="E648" s="3"/>
      <c r="F648" s="3"/>
      <c r="G648" s="3"/>
      <c r="H648" s="3"/>
      <c r="I648" s="3"/>
      <c r="J648" s="3"/>
      <c r="K648" s="3"/>
      <c r="L648" s="3"/>
      <c r="M648" s="184"/>
      <c r="N648" s="184"/>
      <c r="O648" s="184"/>
      <c r="P648" s="3"/>
      <c r="Q648" s="3"/>
      <c r="R648" s="3"/>
      <c r="S648" s="3"/>
      <c r="T648" s="3"/>
      <c r="U648" s="3"/>
      <c r="V648" s="3"/>
      <c r="W648" s="3"/>
      <c r="X648" s="3"/>
      <c r="Y648" s="3"/>
      <c r="Z648" s="3"/>
    </row>
    <row r="649" spans="1:26" ht="12.75" customHeight="1" x14ac:dyDescent="0.25">
      <c r="A649" s="3"/>
      <c r="B649" s="3"/>
      <c r="C649" s="3"/>
      <c r="D649" s="3"/>
      <c r="E649" s="3"/>
      <c r="F649" s="3"/>
      <c r="G649" s="3"/>
      <c r="H649" s="3"/>
      <c r="I649" s="3"/>
      <c r="J649" s="3"/>
      <c r="K649" s="3"/>
      <c r="L649" s="3"/>
      <c r="M649" s="184"/>
      <c r="N649" s="184"/>
      <c r="O649" s="184"/>
      <c r="P649" s="3"/>
      <c r="Q649" s="3"/>
      <c r="R649" s="3"/>
      <c r="S649" s="3"/>
      <c r="T649" s="3"/>
      <c r="U649" s="3"/>
      <c r="V649" s="3"/>
      <c r="W649" s="3"/>
      <c r="X649" s="3"/>
      <c r="Y649" s="3"/>
      <c r="Z649" s="3"/>
    </row>
    <row r="650" spans="1:26" ht="12.75" customHeight="1" x14ac:dyDescent="0.25">
      <c r="A650" s="3"/>
      <c r="B650" s="3"/>
      <c r="C650" s="3"/>
      <c r="D650" s="3"/>
      <c r="E650" s="3"/>
      <c r="F650" s="3"/>
      <c r="G650" s="3"/>
      <c r="H650" s="3"/>
      <c r="I650" s="3"/>
      <c r="J650" s="3"/>
      <c r="K650" s="3"/>
      <c r="L650" s="3"/>
      <c r="M650" s="184"/>
      <c r="N650" s="184"/>
      <c r="O650" s="184"/>
      <c r="P650" s="3"/>
      <c r="Q650" s="3"/>
      <c r="R650" s="3"/>
      <c r="S650" s="3"/>
      <c r="T650" s="3"/>
      <c r="U650" s="3"/>
      <c r="V650" s="3"/>
      <c r="W650" s="3"/>
      <c r="X650" s="3"/>
      <c r="Y650" s="3"/>
      <c r="Z650" s="3"/>
    </row>
    <row r="651" spans="1:26" ht="12.75" customHeight="1" x14ac:dyDescent="0.25">
      <c r="A651" s="3"/>
      <c r="B651" s="3"/>
      <c r="C651" s="3"/>
      <c r="D651" s="3"/>
      <c r="E651" s="3"/>
      <c r="F651" s="3"/>
      <c r="G651" s="3"/>
      <c r="H651" s="3"/>
      <c r="I651" s="3"/>
      <c r="J651" s="3"/>
      <c r="K651" s="3"/>
      <c r="L651" s="3"/>
      <c r="M651" s="184"/>
      <c r="N651" s="184"/>
      <c r="O651" s="184"/>
      <c r="P651" s="3"/>
      <c r="Q651" s="3"/>
      <c r="R651" s="3"/>
      <c r="S651" s="3"/>
      <c r="T651" s="3"/>
      <c r="U651" s="3"/>
      <c r="V651" s="3"/>
      <c r="W651" s="3"/>
      <c r="X651" s="3"/>
      <c r="Y651" s="3"/>
      <c r="Z651" s="3"/>
    </row>
    <row r="652" spans="1:26" ht="12.75" customHeight="1" x14ac:dyDescent="0.25">
      <c r="A652" s="3"/>
      <c r="B652" s="3"/>
      <c r="C652" s="3"/>
      <c r="D652" s="3"/>
      <c r="E652" s="3"/>
      <c r="F652" s="3"/>
      <c r="G652" s="3"/>
      <c r="H652" s="3"/>
      <c r="I652" s="3"/>
      <c r="J652" s="3"/>
      <c r="K652" s="3"/>
      <c r="L652" s="3"/>
      <c r="M652" s="184"/>
      <c r="N652" s="184"/>
      <c r="O652" s="184"/>
      <c r="P652" s="3"/>
      <c r="Q652" s="3"/>
      <c r="R652" s="3"/>
      <c r="S652" s="3"/>
      <c r="T652" s="3"/>
      <c r="U652" s="3"/>
      <c r="V652" s="3"/>
      <c r="W652" s="3"/>
      <c r="X652" s="3"/>
      <c r="Y652" s="3"/>
      <c r="Z652" s="3"/>
    </row>
    <row r="653" spans="1:26" ht="12.75" customHeight="1" x14ac:dyDescent="0.25">
      <c r="A653" s="3"/>
      <c r="B653" s="3"/>
      <c r="C653" s="3"/>
      <c r="D653" s="3"/>
      <c r="E653" s="3"/>
      <c r="F653" s="3"/>
      <c r="G653" s="3"/>
      <c r="H653" s="3"/>
      <c r="I653" s="3"/>
      <c r="J653" s="3"/>
      <c r="K653" s="3"/>
      <c r="L653" s="3"/>
      <c r="M653" s="184"/>
      <c r="N653" s="184"/>
      <c r="O653" s="184"/>
      <c r="P653" s="3"/>
      <c r="Q653" s="3"/>
      <c r="R653" s="3"/>
      <c r="S653" s="3"/>
      <c r="T653" s="3"/>
      <c r="U653" s="3"/>
      <c r="V653" s="3"/>
      <c r="W653" s="3"/>
      <c r="X653" s="3"/>
      <c r="Y653" s="3"/>
      <c r="Z653" s="3"/>
    </row>
    <row r="654" spans="1:26" ht="12.75" customHeight="1" x14ac:dyDescent="0.25">
      <c r="A654" s="3"/>
      <c r="B654" s="3"/>
      <c r="C654" s="3"/>
      <c r="D654" s="3"/>
      <c r="E654" s="3"/>
      <c r="F654" s="3"/>
      <c r="G654" s="3"/>
      <c r="H654" s="3"/>
      <c r="I654" s="3"/>
      <c r="J654" s="3"/>
      <c r="K654" s="3"/>
      <c r="L654" s="3"/>
      <c r="M654" s="184"/>
      <c r="N654" s="184"/>
      <c r="O654" s="184"/>
      <c r="P654" s="3"/>
      <c r="Q654" s="3"/>
      <c r="R654" s="3"/>
      <c r="S654" s="3"/>
      <c r="T654" s="3"/>
      <c r="U654" s="3"/>
      <c r="V654" s="3"/>
      <c r="W654" s="3"/>
      <c r="X654" s="3"/>
      <c r="Y654" s="3"/>
      <c r="Z654" s="3"/>
    </row>
    <row r="655" spans="1:26" ht="12.75" customHeight="1" x14ac:dyDescent="0.25">
      <c r="A655" s="3"/>
      <c r="B655" s="3"/>
      <c r="C655" s="3"/>
      <c r="D655" s="3"/>
      <c r="E655" s="3"/>
      <c r="F655" s="3"/>
      <c r="G655" s="3"/>
      <c r="H655" s="3"/>
      <c r="I655" s="3"/>
      <c r="J655" s="3"/>
      <c r="K655" s="3"/>
      <c r="L655" s="3"/>
      <c r="M655" s="184"/>
      <c r="N655" s="184"/>
      <c r="O655" s="184"/>
      <c r="P655" s="3"/>
      <c r="Q655" s="3"/>
      <c r="R655" s="3"/>
      <c r="S655" s="3"/>
      <c r="T655" s="3"/>
      <c r="U655" s="3"/>
      <c r="V655" s="3"/>
      <c r="W655" s="3"/>
      <c r="X655" s="3"/>
      <c r="Y655" s="3"/>
      <c r="Z655" s="3"/>
    </row>
    <row r="656" spans="1:26" ht="12.75" customHeight="1" x14ac:dyDescent="0.25">
      <c r="A656" s="3"/>
      <c r="B656" s="3"/>
      <c r="C656" s="3"/>
      <c r="D656" s="3"/>
      <c r="E656" s="3"/>
      <c r="F656" s="3"/>
      <c r="G656" s="3"/>
      <c r="H656" s="3"/>
      <c r="I656" s="3"/>
      <c r="J656" s="3"/>
      <c r="K656" s="3"/>
      <c r="L656" s="3"/>
      <c r="M656" s="184"/>
      <c r="N656" s="184"/>
      <c r="O656" s="184"/>
      <c r="P656" s="3"/>
      <c r="Q656" s="3"/>
      <c r="R656" s="3"/>
      <c r="S656" s="3"/>
      <c r="T656" s="3"/>
      <c r="U656" s="3"/>
      <c r="V656" s="3"/>
      <c r="W656" s="3"/>
      <c r="X656" s="3"/>
      <c r="Y656" s="3"/>
      <c r="Z656" s="3"/>
    </row>
    <row r="657" spans="1:26" ht="12.75" customHeight="1" x14ac:dyDescent="0.25">
      <c r="A657" s="3"/>
      <c r="B657" s="3"/>
      <c r="C657" s="3"/>
      <c r="D657" s="3"/>
      <c r="E657" s="3"/>
      <c r="F657" s="3"/>
      <c r="G657" s="3"/>
      <c r="H657" s="3"/>
      <c r="I657" s="3"/>
      <c r="J657" s="3"/>
      <c r="K657" s="3"/>
      <c r="L657" s="3"/>
      <c r="M657" s="184"/>
      <c r="N657" s="184"/>
      <c r="O657" s="184"/>
      <c r="P657" s="3"/>
      <c r="Q657" s="3"/>
      <c r="R657" s="3"/>
      <c r="S657" s="3"/>
      <c r="T657" s="3"/>
      <c r="U657" s="3"/>
      <c r="V657" s="3"/>
      <c r="W657" s="3"/>
      <c r="X657" s="3"/>
      <c r="Y657" s="3"/>
      <c r="Z657" s="3"/>
    </row>
    <row r="658" spans="1:26" ht="12.75" customHeight="1" x14ac:dyDescent="0.25">
      <c r="A658" s="3"/>
      <c r="B658" s="3"/>
      <c r="C658" s="3"/>
      <c r="D658" s="3"/>
      <c r="E658" s="3"/>
      <c r="F658" s="3"/>
      <c r="G658" s="3"/>
      <c r="H658" s="3"/>
      <c r="I658" s="3"/>
      <c r="J658" s="3"/>
      <c r="K658" s="3"/>
      <c r="L658" s="3"/>
      <c r="M658" s="184"/>
      <c r="N658" s="184"/>
      <c r="O658" s="184"/>
      <c r="P658" s="3"/>
      <c r="Q658" s="3"/>
      <c r="R658" s="3"/>
      <c r="S658" s="3"/>
      <c r="T658" s="3"/>
      <c r="U658" s="3"/>
      <c r="V658" s="3"/>
      <c r="W658" s="3"/>
      <c r="X658" s="3"/>
      <c r="Y658" s="3"/>
      <c r="Z658" s="3"/>
    </row>
    <row r="659" spans="1:26" ht="12.75" customHeight="1" x14ac:dyDescent="0.25">
      <c r="A659" s="3"/>
      <c r="B659" s="3"/>
      <c r="C659" s="3"/>
      <c r="D659" s="3"/>
      <c r="E659" s="3"/>
      <c r="F659" s="3"/>
      <c r="G659" s="3"/>
      <c r="H659" s="3"/>
      <c r="I659" s="3"/>
      <c r="J659" s="3"/>
      <c r="K659" s="3"/>
      <c r="L659" s="3"/>
      <c r="M659" s="184"/>
      <c r="N659" s="184"/>
      <c r="O659" s="184"/>
      <c r="P659" s="3"/>
      <c r="Q659" s="3"/>
      <c r="R659" s="3"/>
      <c r="S659" s="3"/>
      <c r="T659" s="3"/>
      <c r="U659" s="3"/>
      <c r="V659" s="3"/>
      <c r="W659" s="3"/>
      <c r="X659" s="3"/>
      <c r="Y659" s="3"/>
      <c r="Z659" s="3"/>
    </row>
    <row r="660" spans="1:26" ht="12.75" customHeight="1" x14ac:dyDescent="0.25">
      <c r="A660" s="3"/>
      <c r="B660" s="3"/>
      <c r="C660" s="3"/>
      <c r="D660" s="3"/>
      <c r="E660" s="3"/>
      <c r="F660" s="3"/>
      <c r="G660" s="3"/>
      <c r="H660" s="3"/>
      <c r="I660" s="3"/>
      <c r="J660" s="3"/>
      <c r="K660" s="3"/>
      <c r="L660" s="3"/>
      <c r="M660" s="184"/>
      <c r="N660" s="184"/>
      <c r="O660" s="184"/>
      <c r="P660" s="3"/>
      <c r="Q660" s="3"/>
      <c r="R660" s="3"/>
      <c r="S660" s="3"/>
      <c r="T660" s="3"/>
      <c r="U660" s="3"/>
      <c r="V660" s="3"/>
      <c r="W660" s="3"/>
      <c r="X660" s="3"/>
      <c r="Y660" s="3"/>
      <c r="Z660" s="3"/>
    </row>
    <row r="661" spans="1:26" ht="12.75" customHeight="1" x14ac:dyDescent="0.25">
      <c r="A661" s="3"/>
      <c r="B661" s="3"/>
      <c r="C661" s="3"/>
      <c r="D661" s="3"/>
      <c r="E661" s="3"/>
      <c r="F661" s="3"/>
      <c r="G661" s="3"/>
      <c r="H661" s="3"/>
      <c r="I661" s="3"/>
      <c r="J661" s="3"/>
      <c r="K661" s="3"/>
      <c r="L661" s="3"/>
      <c r="M661" s="184"/>
      <c r="N661" s="184"/>
      <c r="O661" s="184"/>
      <c r="P661" s="3"/>
      <c r="Q661" s="3"/>
      <c r="R661" s="3"/>
      <c r="S661" s="3"/>
      <c r="T661" s="3"/>
      <c r="U661" s="3"/>
      <c r="V661" s="3"/>
      <c r="W661" s="3"/>
      <c r="X661" s="3"/>
      <c r="Y661" s="3"/>
      <c r="Z661" s="3"/>
    </row>
    <row r="662" spans="1:26" ht="12.75" customHeight="1" x14ac:dyDescent="0.25">
      <c r="A662" s="3"/>
      <c r="B662" s="3"/>
      <c r="C662" s="3"/>
      <c r="D662" s="3"/>
      <c r="E662" s="3"/>
      <c r="F662" s="3"/>
      <c r="G662" s="3"/>
      <c r="H662" s="3"/>
      <c r="I662" s="3"/>
      <c r="J662" s="3"/>
      <c r="K662" s="3"/>
      <c r="L662" s="3"/>
      <c r="M662" s="184"/>
      <c r="N662" s="184"/>
      <c r="O662" s="184"/>
      <c r="P662" s="3"/>
      <c r="Q662" s="3"/>
      <c r="R662" s="3"/>
      <c r="S662" s="3"/>
      <c r="T662" s="3"/>
      <c r="U662" s="3"/>
      <c r="V662" s="3"/>
      <c r="W662" s="3"/>
      <c r="X662" s="3"/>
      <c r="Y662" s="3"/>
      <c r="Z662" s="3"/>
    </row>
    <row r="663" spans="1:26" ht="12.75" customHeight="1" x14ac:dyDescent="0.25">
      <c r="A663" s="3"/>
      <c r="B663" s="3"/>
      <c r="C663" s="3"/>
      <c r="D663" s="3"/>
      <c r="E663" s="3"/>
      <c r="F663" s="3"/>
      <c r="G663" s="3"/>
      <c r="H663" s="3"/>
      <c r="I663" s="3"/>
      <c r="J663" s="3"/>
      <c r="K663" s="3"/>
      <c r="L663" s="3"/>
      <c r="M663" s="184"/>
      <c r="N663" s="184"/>
      <c r="O663" s="184"/>
      <c r="P663" s="3"/>
      <c r="Q663" s="3"/>
      <c r="R663" s="3"/>
      <c r="S663" s="3"/>
      <c r="T663" s="3"/>
      <c r="U663" s="3"/>
      <c r="V663" s="3"/>
      <c r="W663" s="3"/>
      <c r="X663" s="3"/>
      <c r="Y663" s="3"/>
      <c r="Z663" s="3"/>
    </row>
    <row r="664" spans="1:26" ht="12.75" customHeight="1" x14ac:dyDescent="0.25">
      <c r="A664" s="3"/>
      <c r="B664" s="3"/>
      <c r="C664" s="3"/>
      <c r="D664" s="3"/>
      <c r="E664" s="3"/>
      <c r="F664" s="3"/>
      <c r="G664" s="3"/>
      <c r="H664" s="3"/>
      <c r="I664" s="3"/>
      <c r="J664" s="3"/>
      <c r="K664" s="3"/>
      <c r="L664" s="3"/>
      <c r="M664" s="184"/>
      <c r="N664" s="184"/>
      <c r="O664" s="184"/>
      <c r="P664" s="3"/>
      <c r="Q664" s="3"/>
      <c r="R664" s="3"/>
      <c r="S664" s="3"/>
      <c r="T664" s="3"/>
      <c r="U664" s="3"/>
      <c r="V664" s="3"/>
      <c r="W664" s="3"/>
      <c r="X664" s="3"/>
      <c r="Y664" s="3"/>
      <c r="Z664" s="3"/>
    </row>
    <row r="665" spans="1:26" ht="12.75" customHeight="1" x14ac:dyDescent="0.25">
      <c r="A665" s="3"/>
      <c r="B665" s="3"/>
      <c r="C665" s="3"/>
      <c r="D665" s="3"/>
      <c r="E665" s="3"/>
      <c r="F665" s="3"/>
      <c r="G665" s="3"/>
      <c r="H665" s="3"/>
      <c r="I665" s="3"/>
      <c r="J665" s="3"/>
      <c r="K665" s="3"/>
      <c r="L665" s="3"/>
      <c r="M665" s="184"/>
      <c r="N665" s="184"/>
      <c r="O665" s="184"/>
      <c r="P665" s="3"/>
      <c r="Q665" s="3"/>
      <c r="R665" s="3"/>
      <c r="S665" s="3"/>
      <c r="T665" s="3"/>
      <c r="U665" s="3"/>
      <c r="V665" s="3"/>
      <c r="W665" s="3"/>
      <c r="X665" s="3"/>
      <c r="Y665" s="3"/>
      <c r="Z665" s="3"/>
    </row>
    <row r="666" spans="1:26" ht="12.75" customHeight="1" x14ac:dyDescent="0.25">
      <c r="A666" s="3"/>
      <c r="B666" s="3"/>
      <c r="C666" s="3"/>
      <c r="D666" s="3"/>
      <c r="E666" s="3"/>
      <c r="F666" s="3"/>
      <c r="G666" s="3"/>
      <c r="H666" s="3"/>
      <c r="I666" s="3"/>
      <c r="J666" s="3"/>
      <c r="K666" s="3"/>
      <c r="L666" s="3"/>
      <c r="M666" s="184"/>
      <c r="N666" s="184"/>
      <c r="O666" s="184"/>
      <c r="P666" s="3"/>
      <c r="Q666" s="3"/>
      <c r="R666" s="3"/>
      <c r="S666" s="3"/>
      <c r="T666" s="3"/>
      <c r="U666" s="3"/>
      <c r="V666" s="3"/>
      <c r="W666" s="3"/>
      <c r="X666" s="3"/>
      <c r="Y666" s="3"/>
      <c r="Z666" s="3"/>
    </row>
    <row r="667" spans="1:26" ht="12.75" customHeight="1" x14ac:dyDescent="0.25">
      <c r="A667" s="3"/>
      <c r="B667" s="3"/>
      <c r="C667" s="3"/>
      <c r="D667" s="3"/>
      <c r="E667" s="3"/>
      <c r="F667" s="3"/>
      <c r="G667" s="3"/>
      <c r="H667" s="3"/>
      <c r="I667" s="3"/>
      <c r="J667" s="3"/>
      <c r="K667" s="3"/>
      <c r="L667" s="3"/>
      <c r="M667" s="184"/>
      <c r="N667" s="184"/>
      <c r="O667" s="184"/>
      <c r="P667" s="3"/>
      <c r="Q667" s="3"/>
      <c r="R667" s="3"/>
      <c r="S667" s="3"/>
      <c r="T667" s="3"/>
      <c r="U667" s="3"/>
      <c r="V667" s="3"/>
      <c r="W667" s="3"/>
      <c r="X667" s="3"/>
      <c r="Y667" s="3"/>
      <c r="Z667" s="3"/>
    </row>
    <row r="668" spans="1:26" ht="12.75" customHeight="1" x14ac:dyDescent="0.25">
      <c r="A668" s="3"/>
      <c r="B668" s="3"/>
      <c r="C668" s="3"/>
      <c r="D668" s="3"/>
      <c r="E668" s="3"/>
      <c r="F668" s="3"/>
      <c r="G668" s="3"/>
      <c r="H668" s="3"/>
      <c r="I668" s="3"/>
      <c r="J668" s="3"/>
      <c r="K668" s="3"/>
      <c r="L668" s="3"/>
      <c r="M668" s="184"/>
      <c r="N668" s="184"/>
      <c r="O668" s="184"/>
      <c r="P668" s="3"/>
      <c r="Q668" s="3"/>
      <c r="R668" s="3"/>
      <c r="S668" s="3"/>
      <c r="T668" s="3"/>
      <c r="U668" s="3"/>
      <c r="V668" s="3"/>
      <c r="W668" s="3"/>
      <c r="X668" s="3"/>
      <c r="Y668" s="3"/>
      <c r="Z668" s="3"/>
    </row>
    <row r="669" spans="1:26" ht="12.75" customHeight="1" x14ac:dyDescent="0.25">
      <c r="A669" s="3"/>
      <c r="B669" s="3"/>
      <c r="C669" s="3"/>
      <c r="D669" s="3"/>
      <c r="E669" s="3"/>
      <c r="F669" s="3"/>
      <c r="G669" s="3"/>
      <c r="H669" s="3"/>
      <c r="I669" s="3"/>
      <c r="J669" s="3"/>
      <c r="K669" s="3"/>
      <c r="L669" s="3"/>
      <c r="M669" s="184"/>
      <c r="N669" s="184"/>
      <c r="O669" s="184"/>
      <c r="P669" s="3"/>
      <c r="Q669" s="3"/>
      <c r="R669" s="3"/>
      <c r="S669" s="3"/>
      <c r="T669" s="3"/>
      <c r="U669" s="3"/>
      <c r="V669" s="3"/>
      <c r="W669" s="3"/>
      <c r="X669" s="3"/>
      <c r="Y669" s="3"/>
      <c r="Z669" s="3"/>
    </row>
    <row r="670" spans="1:26" ht="12.75" customHeight="1" x14ac:dyDescent="0.25">
      <c r="A670" s="3"/>
      <c r="B670" s="3"/>
      <c r="C670" s="3"/>
      <c r="D670" s="3"/>
      <c r="E670" s="3"/>
      <c r="F670" s="3"/>
      <c r="G670" s="3"/>
      <c r="H670" s="3"/>
      <c r="I670" s="3"/>
      <c r="J670" s="3"/>
      <c r="K670" s="3"/>
      <c r="L670" s="3"/>
      <c r="M670" s="184"/>
      <c r="N670" s="184"/>
      <c r="O670" s="184"/>
      <c r="P670" s="3"/>
      <c r="Q670" s="3"/>
      <c r="R670" s="3"/>
      <c r="S670" s="3"/>
      <c r="T670" s="3"/>
      <c r="U670" s="3"/>
      <c r="V670" s="3"/>
      <c r="W670" s="3"/>
      <c r="X670" s="3"/>
      <c r="Y670" s="3"/>
      <c r="Z670" s="3"/>
    </row>
    <row r="671" spans="1:26" ht="12.75" customHeight="1" x14ac:dyDescent="0.25">
      <c r="A671" s="3"/>
      <c r="B671" s="3"/>
      <c r="C671" s="3"/>
      <c r="D671" s="3"/>
      <c r="E671" s="3"/>
      <c r="F671" s="3"/>
      <c r="G671" s="3"/>
      <c r="H671" s="3"/>
      <c r="I671" s="3"/>
      <c r="J671" s="3"/>
      <c r="K671" s="3"/>
      <c r="L671" s="3"/>
      <c r="M671" s="184"/>
      <c r="N671" s="184"/>
      <c r="O671" s="184"/>
      <c r="P671" s="3"/>
      <c r="Q671" s="3"/>
      <c r="R671" s="3"/>
      <c r="S671" s="3"/>
      <c r="T671" s="3"/>
      <c r="U671" s="3"/>
      <c r="V671" s="3"/>
      <c r="W671" s="3"/>
      <c r="X671" s="3"/>
      <c r="Y671" s="3"/>
      <c r="Z671" s="3"/>
    </row>
    <row r="672" spans="1:26" ht="12.75" customHeight="1" x14ac:dyDescent="0.25">
      <c r="A672" s="3"/>
      <c r="B672" s="3"/>
      <c r="C672" s="3"/>
      <c r="D672" s="3"/>
      <c r="E672" s="3"/>
      <c r="F672" s="3"/>
      <c r="G672" s="3"/>
      <c r="H672" s="3"/>
      <c r="I672" s="3"/>
      <c r="J672" s="3"/>
      <c r="K672" s="3"/>
      <c r="L672" s="3"/>
      <c r="M672" s="184"/>
      <c r="N672" s="184"/>
      <c r="O672" s="184"/>
      <c r="P672" s="3"/>
      <c r="Q672" s="3"/>
      <c r="R672" s="3"/>
      <c r="S672" s="3"/>
      <c r="T672" s="3"/>
      <c r="U672" s="3"/>
      <c r="V672" s="3"/>
      <c r="W672" s="3"/>
      <c r="X672" s="3"/>
      <c r="Y672" s="3"/>
      <c r="Z672" s="3"/>
    </row>
    <row r="673" spans="1:26" ht="12.75" customHeight="1" x14ac:dyDescent="0.25">
      <c r="A673" s="3"/>
      <c r="B673" s="3"/>
      <c r="C673" s="3"/>
      <c r="D673" s="3"/>
      <c r="E673" s="3"/>
      <c r="F673" s="3"/>
      <c r="G673" s="3"/>
      <c r="H673" s="3"/>
      <c r="I673" s="3"/>
      <c r="J673" s="3"/>
      <c r="K673" s="3"/>
      <c r="L673" s="3"/>
      <c r="M673" s="184"/>
      <c r="N673" s="184"/>
      <c r="O673" s="184"/>
      <c r="P673" s="3"/>
      <c r="Q673" s="3"/>
      <c r="R673" s="3"/>
      <c r="S673" s="3"/>
      <c r="T673" s="3"/>
      <c r="U673" s="3"/>
      <c r="V673" s="3"/>
      <c r="W673" s="3"/>
      <c r="X673" s="3"/>
      <c r="Y673" s="3"/>
      <c r="Z673" s="3"/>
    </row>
    <row r="674" spans="1:26" ht="12.75" customHeight="1" x14ac:dyDescent="0.25">
      <c r="A674" s="3"/>
      <c r="B674" s="3"/>
      <c r="C674" s="3"/>
      <c r="D674" s="3"/>
      <c r="E674" s="3"/>
      <c r="F674" s="3"/>
      <c r="G674" s="3"/>
      <c r="H674" s="3"/>
      <c r="I674" s="3"/>
      <c r="J674" s="3"/>
      <c r="K674" s="3"/>
      <c r="L674" s="3"/>
      <c r="M674" s="184"/>
      <c r="N674" s="184"/>
      <c r="O674" s="184"/>
      <c r="P674" s="3"/>
      <c r="Q674" s="3"/>
      <c r="R674" s="3"/>
      <c r="S674" s="3"/>
      <c r="T674" s="3"/>
      <c r="U674" s="3"/>
      <c r="V674" s="3"/>
      <c r="W674" s="3"/>
      <c r="X674" s="3"/>
      <c r="Y674" s="3"/>
      <c r="Z674" s="3"/>
    </row>
    <row r="675" spans="1:26" ht="12.75" customHeight="1" x14ac:dyDescent="0.25">
      <c r="A675" s="3"/>
      <c r="B675" s="3"/>
      <c r="C675" s="3"/>
      <c r="D675" s="3"/>
      <c r="E675" s="3"/>
      <c r="F675" s="3"/>
      <c r="G675" s="3"/>
      <c r="H675" s="3"/>
      <c r="I675" s="3"/>
      <c r="J675" s="3"/>
      <c r="K675" s="3"/>
      <c r="L675" s="3"/>
      <c r="M675" s="184"/>
      <c r="N675" s="184"/>
      <c r="O675" s="184"/>
      <c r="P675" s="3"/>
      <c r="Q675" s="3"/>
      <c r="R675" s="3"/>
      <c r="S675" s="3"/>
      <c r="T675" s="3"/>
      <c r="U675" s="3"/>
      <c r="V675" s="3"/>
      <c r="W675" s="3"/>
      <c r="X675" s="3"/>
      <c r="Y675" s="3"/>
      <c r="Z675" s="3"/>
    </row>
    <row r="676" spans="1:26" ht="12.75" customHeight="1" x14ac:dyDescent="0.25">
      <c r="A676" s="3"/>
      <c r="B676" s="3"/>
      <c r="C676" s="3"/>
      <c r="D676" s="3"/>
      <c r="E676" s="3"/>
      <c r="F676" s="3"/>
      <c r="G676" s="3"/>
      <c r="H676" s="3"/>
      <c r="I676" s="3"/>
      <c r="J676" s="3"/>
      <c r="K676" s="3"/>
      <c r="L676" s="3"/>
      <c r="M676" s="184"/>
      <c r="N676" s="184"/>
      <c r="O676" s="184"/>
      <c r="P676" s="3"/>
      <c r="Q676" s="3"/>
      <c r="R676" s="3"/>
      <c r="S676" s="3"/>
      <c r="T676" s="3"/>
      <c r="U676" s="3"/>
      <c r="V676" s="3"/>
      <c r="W676" s="3"/>
      <c r="X676" s="3"/>
      <c r="Y676" s="3"/>
      <c r="Z676" s="3"/>
    </row>
    <row r="677" spans="1:26" ht="12.75" customHeight="1" x14ac:dyDescent="0.25">
      <c r="A677" s="3"/>
      <c r="B677" s="3"/>
      <c r="C677" s="3"/>
      <c r="D677" s="3"/>
      <c r="E677" s="3"/>
      <c r="F677" s="3"/>
      <c r="G677" s="3"/>
      <c r="H677" s="3"/>
      <c r="I677" s="3"/>
      <c r="J677" s="3"/>
      <c r="K677" s="3"/>
      <c r="L677" s="3"/>
      <c r="M677" s="184"/>
      <c r="N677" s="184"/>
      <c r="O677" s="184"/>
      <c r="P677" s="3"/>
      <c r="Q677" s="3"/>
      <c r="R677" s="3"/>
      <c r="S677" s="3"/>
      <c r="T677" s="3"/>
      <c r="U677" s="3"/>
      <c r="V677" s="3"/>
      <c r="W677" s="3"/>
      <c r="X677" s="3"/>
      <c r="Y677" s="3"/>
      <c r="Z677" s="3"/>
    </row>
    <row r="678" spans="1:26" ht="12.75" customHeight="1" x14ac:dyDescent="0.25">
      <c r="A678" s="3"/>
      <c r="B678" s="3"/>
      <c r="C678" s="3"/>
      <c r="D678" s="3"/>
      <c r="E678" s="3"/>
      <c r="F678" s="3"/>
      <c r="G678" s="3"/>
      <c r="H678" s="3"/>
      <c r="I678" s="3"/>
      <c r="J678" s="3"/>
      <c r="K678" s="3"/>
      <c r="L678" s="3"/>
      <c r="M678" s="184"/>
      <c r="N678" s="184"/>
      <c r="O678" s="184"/>
      <c r="P678" s="3"/>
      <c r="Q678" s="3"/>
      <c r="R678" s="3"/>
      <c r="S678" s="3"/>
      <c r="T678" s="3"/>
      <c r="U678" s="3"/>
      <c r="V678" s="3"/>
      <c r="W678" s="3"/>
      <c r="X678" s="3"/>
      <c r="Y678" s="3"/>
      <c r="Z678" s="3"/>
    </row>
    <row r="679" spans="1:26" ht="12.75" customHeight="1" x14ac:dyDescent="0.25">
      <c r="A679" s="3"/>
      <c r="B679" s="3"/>
      <c r="C679" s="3"/>
      <c r="D679" s="3"/>
      <c r="E679" s="3"/>
      <c r="F679" s="3"/>
      <c r="G679" s="3"/>
      <c r="H679" s="3"/>
      <c r="I679" s="3"/>
      <c r="J679" s="3"/>
      <c r="K679" s="3"/>
      <c r="L679" s="3"/>
      <c r="M679" s="184"/>
      <c r="N679" s="184"/>
      <c r="O679" s="184"/>
      <c r="P679" s="3"/>
      <c r="Q679" s="3"/>
      <c r="R679" s="3"/>
      <c r="S679" s="3"/>
      <c r="T679" s="3"/>
      <c r="U679" s="3"/>
      <c r="V679" s="3"/>
      <c r="W679" s="3"/>
      <c r="X679" s="3"/>
      <c r="Y679" s="3"/>
      <c r="Z679" s="3"/>
    </row>
    <row r="680" spans="1:26" ht="12.75" customHeight="1" x14ac:dyDescent="0.25">
      <c r="A680" s="3"/>
      <c r="B680" s="3"/>
      <c r="C680" s="3"/>
      <c r="D680" s="3"/>
      <c r="E680" s="3"/>
      <c r="F680" s="3"/>
      <c r="G680" s="3"/>
      <c r="H680" s="3"/>
      <c r="I680" s="3"/>
      <c r="J680" s="3"/>
      <c r="K680" s="3"/>
      <c r="L680" s="3"/>
      <c r="M680" s="184"/>
      <c r="N680" s="184"/>
      <c r="O680" s="184"/>
      <c r="P680" s="3"/>
      <c r="Q680" s="3"/>
      <c r="R680" s="3"/>
      <c r="S680" s="3"/>
      <c r="T680" s="3"/>
      <c r="U680" s="3"/>
      <c r="V680" s="3"/>
      <c r="W680" s="3"/>
      <c r="X680" s="3"/>
      <c r="Y680" s="3"/>
      <c r="Z680" s="3"/>
    </row>
    <row r="681" spans="1:26" ht="12.75" customHeight="1" x14ac:dyDescent="0.25">
      <c r="A681" s="3"/>
      <c r="B681" s="3"/>
      <c r="C681" s="3"/>
      <c r="D681" s="3"/>
      <c r="E681" s="3"/>
      <c r="F681" s="3"/>
      <c r="G681" s="3"/>
      <c r="H681" s="3"/>
      <c r="I681" s="3"/>
      <c r="J681" s="3"/>
      <c r="K681" s="3"/>
      <c r="L681" s="3"/>
      <c r="M681" s="184"/>
      <c r="N681" s="184"/>
      <c r="O681" s="184"/>
      <c r="P681" s="3"/>
      <c r="Q681" s="3"/>
      <c r="R681" s="3"/>
      <c r="S681" s="3"/>
      <c r="T681" s="3"/>
      <c r="U681" s="3"/>
      <c r="V681" s="3"/>
      <c r="W681" s="3"/>
      <c r="X681" s="3"/>
      <c r="Y681" s="3"/>
      <c r="Z681" s="3"/>
    </row>
    <row r="682" spans="1:26" ht="12.75" customHeight="1" x14ac:dyDescent="0.25">
      <c r="A682" s="3"/>
      <c r="B682" s="3"/>
      <c r="C682" s="3"/>
      <c r="D682" s="3"/>
      <c r="E682" s="3"/>
      <c r="F682" s="3"/>
      <c r="G682" s="3"/>
      <c r="H682" s="3"/>
      <c r="I682" s="3"/>
      <c r="J682" s="3"/>
      <c r="K682" s="3"/>
      <c r="L682" s="3"/>
      <c r="M682" s="184"/>
      <c r="N682" s="184"/>
      <c r="O682" s="184"/>
      <c r="P682" s="3"/>
      <c r="Q682" s="3"/>
      <c r="R682" s="3"/>
      <c r="S682" s="3"/>
      <c r="T682" s="3"/>
      <c r="U682" s="3"/>
      <c r="V682" s="3"/>
      <c r="W682" s="3"/>
      <c r="X682" s="3"/>
      <c r="Y682" s="3"/>
      <c r="Z682" s="3"/>
    </row>
    <row r="683" spans="1:26" ht="12.75" customHeight="1" x14ac:dyDescent="0.25">
      <c r="A683" s="3"/>
      <c r="B683" s="3"/>
      <c r="C683" s="3"/>
      <c r="D683" s="3"/>
      <c r="E683" s="3"/>
      <c r="F683" s="3"/>
      <c r="G683" s="3"/>
      <c r="H683" s="3"/>
      <c r="I683" s="3"/>
      <c r="J683" s="3"/>
      <c r="K683" s="3"/>
      <c r="L683" s="3"/>
      <c r="M683" s="184"/>
      <c r="N683" s="184"/>
      <c r="O683" s="184"/>
      <c r="P683" s="3"/>
      <c r="Q683" s="3"/>
      <c r="R683" s="3"/>
      <c r="S683" s="3"/>
      <c r="T683" s="3"/>
      <c r="U683" s="3"/>
      <c r="V683" s="3"/>
      <c r="W683" s="3"/>
      <c r="X683" s="3"/>
      <c r="Y683" s="3"/>
      <c r="Z683" s="3"/>
    </row>
    <row r="684" spans="1:26" ht="12.75" customHeight="1" x14ac:dyDescent="0.25">
      <c r="A684" s="3"/>
      <c r="B684" s="3"/>
      <c r="C684" s="3"/>
      <c r="D684" s="3"/>
      <c r="E684" s="3"/>
      <c r="F684" s="3"/>
      <c r="G684" s="3"/>
      <c r="H684" s="3"/>
      <c r="I684" s="3"/>
      <c r="J684" s="3"/>
      <c r="K684" s="3"/>
      <c r="L684" s="3"/>
      <c r="M684" s="184"/>
      <c r="N684" s="184"/>
      <c r="O684" s="184"/>
      <c r="P684" s="3"/>
      <c r="Q684" s="3"/>
      <c r="R684" s="3"/>
      <c r="S684" s="3"/>
      <c r="T684" s="3"/>
      <c r="U684" s="3"/>
      <c r="V684" s="3"/>
      <c r="W684" s="3"/>
      <c r="X684" s="3"/>
      <c r="Y684" s="3"/>
      <c r="Z684" s="3"/>
    </row>
    <row r="685" spans="1:26" ht="12.75" customHeight="1" x14ac:dyDescent="0.25">
      <c r="A685" s="3"/>
      <c r="B685" s="3"/>
      <c r="C685" s="3"/>
      <c r="D685" s="3"/>
      <c r="E685" s="3"/>
      <c r="F685" s="3"/>
      <c r="G685" s="3"/>
      <c r="H685" s="3"/>
      <c r="I685" s="3"/>
      <c r="J685" s="3"/>
      <c r="K685" s="3"/>
      <c r="L685" s="3"/>
      <c r="M685" s="184"/>
      <c r="N685" s="184"/>
      <c r="O685" s="184"/>
      <c r="P685" s="3"/>
      <c r="Q685" s="3"/>
      <c r="R685" s="3"/>
      <c r="S685" s="3"/>
      <c r="T685" s="3"/>
      <c r="U685" s="3"/>
      <c r="V685" s="3"/>
      <c r="W685" s="3"/>
      <c r="X685" s="3"/>
      <c r="Y685" s="3"/>
      <c r="Z685" s="3"/>
    </row>
    <row r="686" spans="1:26" ht="12.75" customHeight="1" x14ac:dyDescent="0.25">
      <c r="A686" s="3"/>
      <c r="B686" s="3"/>
      <c r="C686" s="3"/>
      <c r="D686" s="3"/>
      <c r="E686" s="3"/>
      <c r="F686" s="3"/>
      <c r="G686" s="3"/>
      <c r="H686" s="3"/>
      <c r="I686" s="3"/>
      <c r="J686" s="3"/>
      <c r="K686" s="3"/>
      <c r="L686" s="3"/>
      <c r="M686" s="184"/>
      <c r="N686" s="184"/>
      <c r="O686" s="184"/>
      <c r="P686" s="3"/>
      <c r="Q686" s="3"/>
      <c r="R686" s="3"/>
      <c r="S686" s="3"/>
      <c r="T686" s="3"/>
      <c r="U686" s="3"/>
      <c r="V686" s="3"/>
      <c r="W686" s="3"/>
      <c r="X686" s="3"/>
      <c r="Y686" s="3"/>
      <c r="Z686" s="3"/>
    </row>
    <row r="687" spans="1:26" ht="12.75" customHeight="1" x14ac:dyDescent="0.25">
      <c r="A687" s="3"/>
      <c r="B687" s="3"/>
      <c r="C687" s="3"/>
      <c r="D687" s="3"/>
      <c r="E687" s="3"/>
      <c r="F687" s="3"/>
      <c r="G687" s="3"/>
      <c r="H687" s="3"/>
      <c r="I687" s="3"/>
      <c r="J687" s="3"/>
      <c r="K687" s="3"/>
      <c r="L687" s="3"/>
      <c r="M687" s="184"/>
      <c r="N687" s="184"/>
      <c r="O687" s="184"/>
      <c r="P687" s="3"/>
      <c r="Q687" s="3"/>
      <c r="R687" s="3"/>
      <c r="S687" s="3"/>
      <c r="T687" s="3"/>
      <c r="U687" s="3"/>
      <c r="V687" s="3"/>
      <c r="W687" s="3"/>
      <c r="X687" s="3"/>
      <c r="Y687" s="3"/>
      <c r="Z687" s="3"/>
    </row>
    <row r="688" spans="1:26" ht="12.75" customHeight="1" x14ac:dyDescent="0.25">
      <c r="A688" s="3"/>
      <c r="B688" s="3"/>
      <c r="C688" s="3"/>
      <c r="D688" s="3"/>
      <c r="E688" s="3"/>
      <c r="F688" s="3"/>
      <c r="G688" s="3"/>
      <c r="H688" s="3"/>
      <c r="I688" s="3"/>
      <c r="J688" s="3"/>
      <c r="K688" s="3"/>
      <c r="L688" s="3"/>
      <c r="M688" s="184"/>
      <c r="N688" s="184"/>
      <c r="O688" s="184"/>
      <c r="P688" s="3"/>
      <c r="Q688" s="3"/>
      <c r="R688" s="3"/>
      <c r="S688" s="3"/>
      <c r="T688" s="3"/>
      <c r="U688" s="3"/>
      <c r="V688" s="3"/>
      <c r="W688" s="3"/>
      <c r="X688" s="3"/>
      <c r="Y688" s="3"/>
      <c r="Z688" s="3"/>
    </row>
    <row r="689" spans="1:26" ht="12.75" customHeight="1" x14ac:dyDescent="0.25">
      <c r="A689" s="3"/>
      <c r="B689" s="3"/>
      <c r="C689" s="3"/>
      <c r="D689" s="3"/>
      <c r="E689" s="3"/>
      <c r="F689" s="3"/>
      <c r="G689" s="3"/>
      <c r="H689" s="3"/>
      <c r="I689" s="3"/>
      <c r="J689" s="3"/>
      <c r="K689" s="3"/>
      <c r="L689" s="3"/>
      <c r="M689" s="184"/>
      <c r="N689" s="184"/>
      <c r="O689" s="184"/>
      <c r="P689" s="3"/>
      <c r="Q689" s="3"/>
      <c r="R689" s="3"/>
      <c r="S689" s="3"/>
      <c r="T689" s="3"/>
      <c r="U689" s="3"/>
      <c r="V689" s="3"/>
      <c r="W689" s="3"/>
      <c r="X689" s="3"/>
      <c r="Y689" s="3"/>
      <c r="Z689" s="3"/>
    </row>
    <row r="690" spans="1:26" ht="12.75" customHeight="1" x14ac:dyDescent="0.25">
      <c r="A690" s="3"/>
      <c r="B690" s="3"/>
      <c r="C690" s="3"/>
      <c r="D690" s="3"/>
      <c r="E690" s="3"/>
      <c r="F690" s="3"/>
      <c r="G690" s="3"/>
      <c r="H690" s="3"/>
      <c r="I690" s="3"/>
      <c r="J690" s="3"/>
      <c r="K690" s="3"/>
      <c r="L690" s="3"/>
      <c r="M690" s="184"/>
      <c r="N690" s="184"/>
      <c r="O690" s="184"/>
      <c r="P690" s="3"/>
      <c r="Q690" s="3"/>
      <c r="R690" s="3"/>
      <c r="S690" s="3"/>
      <c r="T690" s="3"/>
      <c r="U690" s="3"/>
      <c r="V690" s="3"/>
      <c r="W690" s="3"/>
      <c r="X690" s="3"/>
      <c r="Y690" s="3"/>
      <c r="Z690" s="3"/>
    </row>
    <row r="691" spans="1:26" ht="12.75" customHeight="1" x14ac:dyDescent="0.25">
      <c r="A691" s="3"/>
      <c r="B691" s="3"/>
      <c r="C691" s="3"/>
      <c r="D691" s="3"/>
      <c r="E691" s="3"/>
      <c r="F691" s="3"/>
      <c r="G691" s="3"/>
      <c r="H691" s="3"/>
      <c r="I691" s="3"/>
      <c r="J691" s="3"/>
      <c r="K691" s="3"/>
      <c r="L691" s="3"/>
      <c r="M691" s="184"/>
      <c r="N691" s="184"/>
      <c r="O691" s="184"/>
      <c r="P691" s="3"/>
      <c r="Q691" s="3"/>
      <c r="R691" s="3"/>
      <c r="S691" s="3"/>
      <c r="T691" s="3"/>
      <c r="U691" s="3"/>
      <c r="V691" s="3"/>
      <c r="W691" s="3"/>
      <c r="X691" s="3"/>
      <c r="Y691" s="3"/>
      <c r="Z691" s="3"/>
    </row>
    <row r="692" spans="1:26" ht="12.75" customHeight="1" x14ac:dyDescent="0.25">
      <c r="A692" s="3"/>
      <c r="B692" s="3"/>
      <c r="C692" s="3"/>
      <c r="D692" s="3"/>
      <c r="E692" s="3"/>
      <c r="F692" s="3"/>
      <c r="G692" s="3"/>
      <c r="H692" s="3"/>
      <c r="I692" s="3"/>
      <c r="J692" s="3"/>
      <c r="K692" s="3"/>
      <c r="L692" s="3"/>
      <c r="M692" s="184"/>
      <c r="N692" s="184"/>
      <c r="O692" s="184"/>
      <c r="P692" s="3"/>
      <c r="Q692" s="3"/>
      <c r="R692" s="3"/>
      <c r="S692" s="3"/>
      <c r="T692" s="3"/>
      <c r="U692" s="3"/>
      <c r="V692" s="3"/>
      <c r="W692" s="3"/>
      <c r="X692" s="3"/>
      <c r="Y692" s="3"/>
      <c r="Z692" s="3"/>
    </row>
    <row r="693" spans="1:26" ht="12.75" customHeight="1" x14ac:dyDescent="0.25">
      <c r="A693" s="3"/>
      <c r="B693" s="3"/>
      <c r="C693" s="3"/>
      <c r="D693" s="3"/>
      <c r="E693" s="3"/>
      <c r="F693" s="3"/>
      <c r="G693" s="3"/>
      <c r="H693" s="3"/>
      <c r="I693" s="3"/>
      <c r="J693" s="3"/>
      <c r="K693" s="3"/>
      <c r="L693" s="3"/>
      <c r="M693" s="184"/>
      <c r="N693" s="184"/>
      <c r="O693" s="184"/>
      <c r="P693" s="3"/>
      <c r="Q693" s="3"/>
      <c r="R693" s="3"/>
      <c r="S693" s="3"/>
      <c r="T693" s="3"/>
      <c r="U693" s="3"/>
      <c r="V693" s="3"/>
      <c r="W693" s="3"/>
      <c r="X693" s="3"/>
      <c r="Y693" s="3"/>
      <c r="Z693" s="3"/>
    </row>
    <row r="694" spans="1:26" ht="12.75" customHeight="1" x14ac:dyDescent="0.25">
      <c r="A694" s="3"/>
      <c r="B694" s="3"/>
      <c r="C694" s="3"/>
      <c r="D694" s="3"/>
      <c r="E694" s="3"/>
      <c r="F694" s="3"/>
      <c r="G694" s="3"/>
      <c r="H694" s="3"/>
      <c r="I694" s="3"/>
      <c r="J694" s="3"/>
      <c r="K694" s="3"/>
      <c r="L694" s="3"/>
      <c r="M694" s="184"/>
      <c r="N694" s="184"/>
      <c r="O694" s="184"/>
      <c r="P694" s="3"/>
      <c r="Q694" s="3"/>
      <c r="R694" s="3"/>
      <c r="S694" s="3"/>
      <c r="T694" s="3"/>
      <c r="U694" s="3"/>
      <c r="V694" s="3"/>
      <c r="W694" s="3"/>
      <c r="X694" s="3"/>
      <c r="Y694" s="3"/>
      <c r="Z694" s="3"/>
    </row>
    <row r="695" spans="1:26" ht="12.75" customHeight="1" x14ac:dyDescent="0.25">
      <c r="A695" s="3"/>
      <c r="B695" s="3"/>
      <c r="C695" s="3"/>
      <c r="D695" s="3"/>
      <c r="E695" s="3"/>
      <c r="F695" s="3"/>
      <c r="G695" s="3"/>
      <c r="H695" s="3"/>
      <c r="I695" s="3"/>
      <c r="J695" s="3"/>
      <c r="K695" s="3"/>
      <c r="L695" s="3"/>
      <c r="M695" s="184"/>
      <c r="N695" s="184"/>
      <c r="O695" s="184"/>
      <c r="P695" s="3"/>
      <c r="Q695" s="3"/>
      <c r="R695" s="3"/>
      <c r="S695" s="3"/>
      <c r="T695" s="3"/>
      <c r="U695" s="3"/>
      <c r="V695" s="3"/>
      <c r="W695" s="3"/>
      <c r="X695" s="3"/>
      <c r="Y695" s="3"/>
      <c r="Z695" s="3"/>
    </row>
    <row r="696" spans="1:26" ht="12.75" customHeight="1" x14ac:dyDescent="0.25">
      <c r="A696" s="3"/>
      <c r="B696" s="3"/>
      <c r="C696" s="3"/>
      <c r="D696" s="3"/>
      <c r="E696" s="3"/>
      <c r="F696" s="3"/>
      <c r="G696" s="3"/>
      <c r="H696" s="3"/>
      <c r="I696" s="3"/>
      <c r="J696" s="3"/>
      <c r="K696" s="3"/>
      <c r="L696" s="3"/>
      <c r="M696" s="184"/>
      <c r="N696" s="184"/>
      <c r="O696" s="184"/>
      <c r="P696" s="3"/>
      <c r="Q696" s="3"/>
      <c r="R696" s="3"/>
      <c r="S696" s="3"/>
      <c r="T696" s="3"/>
      <c r="U696" s="3"/>
      <c r="V696" s="3"/>
      <c r="W696" s="3"/>
      <c r="X696" s="3"/>
      <c r="Y696" s="3"/>
      <c r="Z696" s="3"/>
    </row>
    <row r="697" spans="1:26" ht="12.75" customHeight="1" x14ac:dyDescent="0.25">
      <c r="A697" s="3"/>
      <c r="B697" s="3"/>
      <c r="C697" s="3"/>
      <c r="D697" s="3"/>
      <c r="E697" s="3"/>
      <c r="F697" s="3"/>
      <c r="G697" s="3"/>
      <c r="H697" s="3"/>
      <c r="I697" s="3"/>
      <c r="J697" s="3"/>
      <c r="K697" s="3"/>
      <c r="L697" s="3"/>
      <c r="M697" s="184"/>
      <c r="N697" s="184"/>
      <c r="O697" s="184"/>
      <c r="P697" s="3"/>
      <c r="Q697" s="3"/>
      <c r="R697" s="3"/>
      <c r="S697" s="3"/>
      <c r="T697" s="3"/>
      <c r="U697" s="3"/>
      <c r="V697" s="3"/>
      <c r="W697" s="3"/>
      <c r="X697" s="3"/>
      <c r="Y697" s="3"/>
      <c r="Z697" s="3"/>
    </row>
    <row r="698" spans="1:26" ht="12.75" customHeight="1" x14ac:dyDescent="0.25">
      <c r="A698" s="3"/>
      <c r="B698" s="3"/>
      <c r="C698" s="3"/>
      <c r="D698" s="3"/>
      <c r="E698" s="3"/>
      <c r="F698" s="3"/>
      <c r="G698" s="3"/>
      <c r="H698" s="3"/>
      <c r="I698" s="3"/>
      <c r="J698" s="3"/>
      <c r="K698" s="3"/>
      <c r="L698" s="3"/>
      <c r="M698" s="184"/>
      <c r="N698" s="184"/>
      <c r="O698" s="184"/>
      <c r="P698" s="3"/>
      <c r="Q698" s="3"/>
      <c r="R698" s="3"/>
      <c r="S698" s="3"/>
      <c r="T698" s="3"/>
      <c r="U698" s="3"/>
      <c r="V698" s="3"/>
      <c r="W698" s="3"/>
      <c r="X698" s="3"/>
      <c r="Y698" s="3"/>
      <c r="Z698" s="3"/>
    </row>
    <row r="699" spans="1:26" ht="12.75" customHeight="1" x14ac:dyDescent="0.25">
      <c r="A699" s="3"/>
      <c r="B699" s="3"/>
      <c r="C699" s="3"/>
      <c r="D699" s="3"/>
      <c r="E699" s="3"/>
      <c r="F699" s="3"/>
      <c r="G699" s="3"/>
      <c r="H699" s="3"/>
      <c r="I699" s="3"/>
      <c r="J699" s="3"/>
      <c r="K699" s="3"/>
      <c r="L699" s="3"/>
      <c r="M699" s="184"/>
      <c r="N699" s="184"/>
      <c r="O699" s="184"/>
      <c r="P699" s="3"/>
      <c r="Q699" s="3"/>
      <c r="R699" s="3"/>
      <c r="S699" s="3"/>
      <c r="T699" s="3"/>
      <c r="U699" s="3"/>
      <c r="V699" s="3"/>
      <c r="W699" s="3"/>
      <c r="X699" s="3"/>
      <c r="Y699" s="3"/>
      <c r="Z699" s="3"/>
    </row>
    <row r="700" spans="1:26" ht="12.75" customHeight="1" x14ac:dyDescent="0.25">
      <c r="A700" s="3"/>
      <c r="B700" s="3"/>
      <c r="C700" s="3"/>
      <c r="D700" s="3"/>
      <c r="E700" s="3"/>
      <c r="F700" s="3"/>
      <c r="G700" s="3"/>
      <c r="H700" s="3"/>
      <c r="I700" s="3"/>
      <c r="J700" s="3"/>
      <c r="K700" s="3"/>
      <c r="L700" s="3"/>
      <c r="M700" s="184"/>
      <c r="N700" s="184"/>
      <c r="O700" s="184"/>
      <c r="P700" s="3"/>
      <c r="Q700" s="3"/>
      <c r="R700" s="3"/>
      <c r="S700" s="3"/>
      <c r="T700" s="3"/>
      <c r="U700" s="3"/>
      <c r="V700" s="3"/>
      <c r="W700" s="3"/>
      <c r="X700" s="3"/>
      <c r="Y700" s="3"/>
      <c r="Z700" s="3"/>
    </row>
    <row r="701" spans="1:26" ht="12.75" customHeight="1" x14ac:dyDescent="0.25">
      <c r="A701" s="3"/>
      <c r="B701" s="3"/>
      <c r="C701" s="3"/>
      <c r="D701" s="3"/>
      <c r="E701" s="3"/>
      <c r="F701" s="3"/>
      <c r="G701" s="3"/>
      <c r="H701" s="3"/>
      <c r="I701" s="3"/>
      <c r="J701" s="3"/>
      <c r="K701" s="3"/>
      <c r="L701" s="3"/>
      <c r="M701" s="184"/>
      <c r="N701" s="184"/>
      <c r="O701" s="184"/>
      <c r="P701" s="3"/>
      <c r="Q701" s="3"/>
      <c r="R701" s="3"/>
      <c r="S701" s="3"/>
      <c r="T701" s="3"/>
      <c r="U701" s="3"/>
      <c r="V701" s="3"/>
      <c r="W701" s="3"/>
      <c r="X701" s="3"/>
      <c r="Y701" s="3"/>
      <c r="Z701" s="3"/>
    </row>
    <row r="702" spans="1:26" ht="12.75" customHeight="1" x14ac:dyDescent="0.25">
      <c r="A702" s="3"/>
      <c r="B702" s="3"/>
      <c r="C702" s="3"/>
      <c r="D702" s="3"/>
      <c r="E702" s="3"/>
      <c r="F702" s="3"/>
      <c r="G702" s="3"/>
      <c r="H702" s="3"/>
      <c r="I702" s="3"/>
      <c r="J702" s="3"/>
      <c r="K702" s="3"/>
      <c r="L702" s="3"/>
      <c r="M702" s="184"/>
      <c r="N702" s="184"/>
      <c r="O702" s="184"/>
      <c r="P702" s="3"/>
      <c r="Q702" s="3"/>
      <c r="R702" s="3"/>
      <c r="S702" s="3"/>
      <c r="T702" s="3"/>
      <c r="U702" s="3"/>
      <c r="V702" s="3"/>
      <c r="W702" s="3"/>
      <c r="X702" s="3"/>
      <c r="Y702" s="3"/>
      <c r="Z702" s="3"/>
    </row>
    <row r="703" spans="1:26" ht="12.75" customHeight="1" x14ac:dyDescent="0.25">
      <c r="A703" s="3"/>
      <c r="B703" s="3"/>
      <c r="C703" s="3"/>
      <c r="D703" s="3"/>
      <c r="E703" s="3"/>
      <c r="F703" s="3"/>
      <c r="G703" s="3"/>
      <c r="H703" s="3"/>
      <c r="I703" s="3"/>
      <c r="J703" s="3"/>
      <c r="K703" s="3"/>
      <c r="L703" s="3"/>
      <c r="M703" s="184"/>
      <c r="N703" s="184"/>
      <c r="O703" s="184"/>
      <c r="P703" s="3"/>
      <c r="Q703" s="3"/>
      <c r="R703" s="3"/>
      <c r="S703" s="3"/>
      <c r="T703" s="3"/>
      <c r="U703" s="3"/>
      <c r="V703" s="3"/>
      <c r="W703" s="3"/>
      <c r="X703" s="3"/>
      <c r="Y703" s="3"/>
      <c r="Z703" s="3"/>
    </row>
    <row r="704" spans="1:26" ht="12.75" customHeight="1" x14ac:dyDescent="0.25">
      <c r="A704" s="3"/>
      <c r="B704" s="3"/>
      <c r="C704" s="3"/>
      <c r="D704" s="3"/>
      <c r="E704" s="3"/>
      <c r="F704" s="3"/>
      <c r="G704" s="3"/>
      <c r="H704" s="3"/>
      <c r="I704" s="3"/>
      <c r="J704" s="3"/>
      <c r="K704" s="3"/>
      <c r="L704" s="3"/>
      <c r="M704" s="184"/>
      <c r="N704" s="184"/>
      <c r="O704" s="184"/>
      <c r="P704" s="3"/>
      <c r="Q704" s="3"/>
      <c r="R704" s="3"/>
      <c r="S704" s="3"/>
      <c r="T704" s="3"/>
      <c r="U704" s="3"/>
      <c r="V704" s="3"/>
      <c r="W704" s="3"/>
      <c r="X704" s="3"/>
      <c r="Y704" s="3"/>
      <c r="Z704" s="3"/>
    </row>
    <row r="705" spans="1:26" ht="12.75" customHeight="1" x14ac:dyDescent="0.25">
      <c r="A705" s="3"/>
      <c r="B705" s="3"/>
      <c r="C705" s="3"/>
      <c r="D705" s="3"/>
      <c r="E705" s="3"/>
      <c r="F705" s="3"/>
      <c r="G705" s="3"/>
      <c r="H705" s="3"/>
      <c r="I705" s="3"/>
      <c r="J705" s="3"/>
      <c r="K705" s="3"/>
      <c r="L705" s="3"/>
      <c r="M705" s="184"/>
      <c r="N705" s="184"/>
      <c r="O705" s="184"/>
      <c r="P705" s="3"/>
      <c r="Q705" s="3"/>
      <c r="R705" s="3"/>
      <c r="S705" s="3"/>
      <c r="T705" s="3"/>
      <c r="U705" s="3"/>
      <c r="V705" s="3"/>
      <c r="W705" s="3"/>
      <c r="X705" s="3"/>
      <c r="Y705" s="3"/>
      <c r="Z705" s="3"/>
    </row>
    <row r="706" spans="1:26" ht="12.75" customHeight="1" x14ac:dyDescent="0.25">
      <c r="A706" s="3"/>
      <c r="B706" s="3"/>
      <c r="C706" s="3"/>
      <c r="D706" s="3"/>
      <c r="E706" s="3"/>
      <c r="F706" s="3"/>
      <c r="G706" s="3"/>
      <c r="H706" s="3"/>
      <c r="I706" s="3"/>
      <c r="J706" s="3"/>
      <c r="K706" s="3"/>
      <c r="L706" s="3"/>
      <c r="M706" s="184"/>
      <c r="N706" s="184"/>
      <c r="O706" s="184"/>
      <c r="P706" s="3"/>
      <c r="Q706" s="3"/>
      <c r="R706" s="3"/>
      <c r="S706" s="3"/>
      <c r="T706" s="3"/>
      <c r="U706" s="3"/>
      <c r="V706" s="3"/>
      <c r="W706" s="3"/>
      <c r="X706" s="3"/>
      <c r="Y706" s="3"/>
      <c r="Z706" s="3"/>
    </row>
    <row r="707" spans="1:26" ht="12.75" customHeight="1" x14ac:dyDescent="0.25">
      <c r="A707" s="3"/>
      <c r="B707" s="3"/>
      <c r="C707" s="3"/>
      <c r="D707" s="3"/>
      <c r="E707" s="3"/>
      <c r="F707" s="3"/>
      <c r="G707" s="3"/>
      <c r="H707" s="3"/>
      <c r="I707" s="3"/>
      <c r="J707" s="3"/>
      <c r="K707" s="3"/>
      <c r="L707" s="3"/>
      <c r="M707" s="184"/>
      <c r="N707" s="184"/>
      <c r="O707" s="184"/>
      <c r="P707" s="3"/>
      <c r="Q707" s="3"/>
      <c r="R707" s="3"/>
      <c r="S707" s="3"/>
      <c r="T707" s="3"/>
      <c r="U707" s="3"/>
      <c r="V707" s="3"/>
      <c r="W707" s="3"/>
      <c r="X707" s="3"/>
      <c r="Y707" s="3"/>
      <c r="Z707" s="3"/>
    </row>
    <row r="708" spans="1:26" ht="12.75" customHeight="1" x14ac:dyDescent="0.25">
      <c r="A708" s="3"/>
      <c r="B708" s="3"/>
      <c r="C708" s="3"/>
      <c r="D708" s="3"/>
      <c r="E708" s="3"/>
      <c r="F708" s="3"/>
      <c r="G708" s="3"/>
      <c r="H708" s="3"/>
      <c r="I708" s="3"/>
      <c r="J708" s="3"/>
      <c r="K708" s="3"/>
      <c r="L708" s="3"/>
      <c r="M708" s="184"/>
      <c r="N708" s="184"/>
      <c r="O708" s="184"/>
      <c r="P708" s="3"/>
      <c r="Q708" s="3"/>
      <c r="R708" s="3"/>
      <c r="S708" s="3"/>
      <c r="T708" s="3"/>
      <c r="U708" s="3"/>
      <c r="V708" s="3"/>
      <c r="W708" s="3"/>
      <c r="X708" s="3"/>
      <c r="Y708" s="3"/>
      <c r="Z708" s="3"/>
    </row>
    <row r="709" spans="1:26" ht="12.75" customHeight="1" x14ac:dyDescent="0.25">
      <c r="A709" s="3"/>
      <c r="B709" s="3"/>
      <c r="C709" s="3"/>
      <c r="D709" s="3"/>
      <c r="E709" s="3"/>
      <c r="F709" s="3"/>
      <c r="G709" s="3"/>
      <c r="H709" s="3"/>
      <c r="I709" s="3"/>
      <c r="J709" s="3"/>
      <c r="K709" s="3"/>
      <c r="L709" s="3"/>
      <c r="M709" s="184"/>
      <c r="N709" s="184"/>
      <c r="O709" s="184"/>
      <c r="P709" s="3"/>
      <c r="Q709" s="3"/>
      <c r="R709" s="3"/>
      <c r="S709" s="3"/>
      <c r="T709" s="3"/>
      <c r="U709" s="3"/>
      <c r="V709" s="3"/>
      <c r="W709" s="3"/>
      <c r="X709" s="3"/>
      <c r="Y709" s="3"/>
      <c r="Z709" s="3"/>
    </row>
    <row r="710" spans="1:26" ht="12.75" customHeight="1" x14ac:dyDescent="0.25">
      <c r="A710" s="3"/>
      <c r="B710" s="3"/>
      <c r="C710" s="3"/>
      <c r="D710" s="3"/>
      <c r="E710" s="3"/>
      <c r="F710" s="3"/>
      <c r="G710" s="3"/>
      <c r="H710" s="3"/>
      <c r="I710" s="3"/>
      <c r="J710" s="3"/>
      <c r="K710" s="3"/>
      <c r="L710" s="3"/>
      <c r="M710" s="184"/>
      <c r="N710" s="184"/>
      <c r="O710" s="184"/>
      <c r="P710" s="3"/>
      <c r="Q710" s="3"/>
      <c r="R710" s="3"/>
      <c r="S710" s="3"/>
      <c r="T710" s="3"/>
      <c r="U710" s="3"/>
      <c r="V710" s="3"/>
      <c r="W710" s="3"/>
      <c r="X710" s="3"/>
      <c r="Y710" s="3"/>
      <c r="Z710" s="3"/>
    </row>
    <row r="711" spans="1:26" ht="12.75" customHeight="1" x14ac:dyDescent="0.25">
      <c r="A711" s="3"/>
      <c r="B711" s="3"/>
      <c r="C711" s="3"/>
      <c r="D711" s="3"/>
      <c r="E711" s="3"/>
      <c r="F711" s="3"/>
      <c r="G711" s="3"/>
      <c r="H711" s="3"/>
      <c r="I711" s="3"/>
      <c r="J711" s="3"/>
      <c r="K711" s="3"/>
      <c r="L711" s="3"/>
      <c r="M711" s="184"/>
      <c r="N711" s="184"/>
      <c r="O711" s="184"/>
      <c r="P711" s="3"/>
      <c r="Q711" s="3"/>
      <c r="R711" s="3"/>
      <c r="S711" s="3"/>
      <c r="T711" s="3"/>
      <c r="U711" s="3"/>
      <c r="V711" s="3"/>
      <c r="W711" s="3"/>
      <c r="X711" s="3"/>
      <c r="Y711" s="3"/>
      <c r="Z711" s="3"/>
    </row>
    <row r="712" spans="1:26" ht="12.75" customHeight="1" x14ac:dyDescent="0.25">
      <c r="A712" s="3"/>
      <c r="B712" s="3"/>
      <c r="C712" s="3"/>
      <c r="D712" s="3"/>
      <c r="E712" s="3"/>
      <c r="F712" s="3"/>
      <c r="G712" s="3"/>
      <c r="H712" s="3"/>
      <c r="I712" s="3"/>
      <c r="J712" s="3"/>
      <c r="K712" s="3"/>
      <c r="L712" s="3"/>
      <c r="M712" s="184"/>
      <c r="N712" s="184"/>
      <c r="O712" s="184"/>
      <c r="P712" s="3"/>
      <c r="Q712" s="3"/>
      <c r="R712" s="3"/>
      <c r="S712" s="3"/>
      <c r="T712" s="3"/>
      <c r="U712" s="3"/>
      <c r="V712" s="3"/>
      <c r="W712" s="3"/>
      <c r="X712" s="3"/>
      <c r="Y712" s="3"/>
      <c r="Z712" s="3"/>
    </row>
    <row r="713" spans="1:26" ht="12.75" customHeight="1" x14ac:dyDescent="0.25">
      <c r="A713" s="3"/>
      <c r="B713" s="3"/>
      <c r="C713" s="3"/>
      <c r="D713" s="3"/>
      <c r="E713" s="3"/>
      <c r="F713" s="3"/>
      <c r="G713" s="3"/>
      <c r="H713" s="3"/>
      <c r="I713" s="3"/>
      <c r="J713" s="3"/>
      <c r="K713" s="3"/>
      <c r="L713" s="3"/>
      <c r="M713" s="184"/>
      <c r="N713" s="184"/>
      <c r="O713" s="184"/>
      <c r="P713" s="3"/>
      <c r="Q713" s="3"/>
      <c r="R713" s="3"/>
      <c r="S713" s="3"/>
      <c r="T713" s="3"/>
      <c r="U713" s="3"/>
      <c r="V713" s="3"/>
      <c r="W713" s="3"/>
      <c r="X713" s="3"/>
      <c r="Y713" s="3"/>
      <c r="Z713" s="3"/>
    </row>
    <row r="714" spans="1:26" ht="12.75" customHeight="1" x14ac:dyDescent="0.25">
      <c r="A714" s="3"/>
      <c r="B714" s="3"/>
      <c r="C714" s="3"/>
      <c r="D714" s="3"/>
      <c r="E714" s="3"/>
      <c r="F714" s="3"/>
      <c r="G714" s="3"/>
      <c r="H714" s="3"/>
      <c r="I714" s="3"/>
      <c r="J714" s="3"/>
      <c r="K714" s="3"/>
      <c r="L714" s="3"/>
      <c r="M714" s="184"/>
      <c r="N714" s="184"/>
      <c r="O714" s="184"/>
      <c r="P714" s="3"/>
      <c r="Q714" s="3"/>
      <c r="R714" s="3"/>
      <c r="S714" s="3"/>
      <c r="T714" s="3"/>
      <c r="U714" s="3"/>
      <c r="V714" s="3"/>
      <c r="W714" s="3"/>
      <c r="X714" s="3"/>
      <c r="Y714" s="3"/>
      <c r="Z714" s="3"/>
    </row>
    <row r="715" spans="1:26" ht="12.75" customHeight="1" x14ac:dyDescent="0.25">
      <c r="A715" s="3"/>
      <c r="B715" s="3"/>
      <c r="C715" s="3"/>
      <c r="D715" s="3"/>
      <c r="E715" s="3"/>
      <c r="F715" s="3"/>
      <c r="G715" s="3"/>
      <c r="H715" s="3"/>
      <c r="I715" s="3"/>
      <c r="J715" s="3"/>
      <c r="K715" s="3"/>
      <c r="L715" s="3"/>
      <c r="M715" s="184"/>
      <c r="N715" s="184"/>
      <c r="O715" s="184"/>
      <c r="P715" s="3"/>
      <c r="Q715" s="3"/>
      <c r="R715" s="3"/>
      <c r="S715" s="3"/>
      <c r="T715" s="3"/>
      <c r="U715" s="3"/>
      <c r="V715" s="3"/>
      <c r="W715" s="3"/>
      <c r="X715" s="3"/>
      <c r="Y715" s="3"/>
      <c r="Z715" s="3"/>
    </row>
    <row r="716" spans="1:26" ht="12.75" customHeight="1" x14ac:dyDescent="0.25">
      <c r="A716" s="3"/>
      <c r="B716" s="3"/>
      <c r="C716" s="3"/>
      <c r="D716" s="3"/>
      <c r="E716" s="3"/>
      <c r="F716" s="3"/>
      <c r="G716" s="3"/>
      <c r="H716" s="3"/>
      <c r="I716" s="3"/>
      <c r="J716" s="3"/>
      <c r="K716" s="3"/>
      <c r="L716" s="3"/>
      <c r="M716" s="184"/>
      <c r="N716" s="184"/>
      <c r="O716" s="184"/>
      <c r="P716" s="3"/>
      <c r="Q716" s="3"/>
      <c r="R716" s="3"/>
      <c r="S716" s="3"/>
      <c r="T716" s="3"/>
      <c r="U716" s="3"/>
      <c r="V716" s="3"/>
      <c r="W716" s="3"/>
      <c r="X716" s="3"/>
      <c r="Y716" s="3"/>
      <c r="Z716" s="3"/>
    </row>
    <row r="717" spans="1:26" ht="12.75" customHeight="1" x14ac:dyDescent="0.25">
      <c r="A717" s="3"/>
      <c r="B717" s="3"/>
      <c r="C717" s="3"/>
      <c r="D717" s="3"/>
      <c r="E717" s="3"/>
      <c r="F717" s="3"/>
      <c r="G717" s="3"/>
      <c r="H717" s="3"/>
      <c r="I717" s="3"/>
      <c r="J717" s="3"/>
      <c r="K717" s="3"/>
      <c r="L717" s="3"/>
      <c r="M717" s="184"/>
      <c r="N717" s="184"/>
      <c r="O717" s="184"/>
      <c r="P717" s="3"/>
      <c r="Q717" s="3"/>
      <c r="R717" s="3"/>
      <c r="S717" s="3"/>
      <c r="T717" s="3"/>
      <c r="U717" s="3"/>
      <c r="V717" s="3"/>
      <c r="W717" s="3"/>
      <c r="X717" s="3"/>
      <c r="Y717" s="3"/>
      <c r="Z717" s="3"/>
    </row>
    <row r="718" spans="1:26" ht="12.75" customHeight="1" x14ac:dyDescent="0.25">
      <c r="A718" s="3"/>
      <c r="B718" s="3"/>
      <c r="C718" s="3"/>
      <c r="D718" s="3"/>
      <c r="E718" s="3"/>
      <c r="F718" s="3"/>
      <c r="G718" s="3"/>
      <c r="H718" s="3"/>
      <c r="I718" s="3"/>
      <c r="J718" s="3"/>
      <c r="K718" s="3"/>
      <c r="L718" s="3"/>
      <c r="M718" s="184"/>
      <c r="N718" s="184"/>
      <c r="O718" s="184"/>
      <c r="P718" s="3"/>
      <c r="Q718" s="3"/>
      <c r="R718" s="3"/>
      <c r="S718" s="3"/>
      <c r="T718" s="3"/>
      <c r="U718" s="3"/>
      <c r="V718" s="3"/>
      <c r="W718" s="3"/>
      <c r="X718" s="3"/>
      <c r="Y718" s="3"/>
      <c r="Z718" s="3"/>
    </row>
    <row r="719" spans="1:26" ht="12.75" customHeight="1" x14ac:dyDescent="0.25">
      <c r="A719" s="3"/>
      <c r="B719" s="3"/>
      <c r="C719" s="3"/>
      <c r="D719" s="3"/>
      <c r="E719" s="3"/>
      <c r="F719" s="3"/>
      <c r="G719" s="3"/>
      <c r="H719" s="3"/>
      <c r="I719" s="3"/>
      <c r="J719" s="3"/>
      <c r="K719" s="3"/>
      <c r="L719" s="3"/>
      <c r="M719" s="184"/>
      <c r="N719" s="184"/>
      <c r="O719" s="184"/>
      <c r="P719" s="3"/>
      <c r="Q719" s="3"/>
      <c r="R719" s="3"/>
      <c r="S719" s="3"/>
      <c r="T719" s="3"/>
      <c r="U719" s="3"/>
      <c r="V719" s="3"/>
      <c r="W719" s="3"/>
      <c r="X719" s="3"/>
      <c r="Y719" s="3"/>
      <c r="Z719" s="3"/>
    </row>
    <row r="720" spans="1:26" ht="12.75" customHeight="1" x14ac:dyDescent="0.25">
      <c r="A720" s="3"/>
      <c r="B720" s="3"/>
      <c r="C720" s="3"/>
      <c r="D720" s="3"/>
      <c r="E720" s="3"/>
      <c r="F720" s="3"/>
      <c r="G720" s="3"/>
      <c r="H720" s="3"/>
      <c r="I720" s="3"/>
      <c r="J720" s="3"/>
      <c r="K720" s="3"/>
      <c r="L720" s="3"/>
      <c r="M720" s="184"/>
      <c r="N720" s="184"/>
      <c r="O720" s="184"/>
      <c r="P720" s="3"/>
      <c r="Q720" s="3"/>
      <c r="R720" s="3"/>
      <c r="S720" s="3"/>
      <c r="T720" s="3"/>
      <c r="U720" s="3"/>
      <c r="V720" s="3"/>
      <c r="W720" s="3"/>
      <c r="X720" s="3"/>
      <c r="Y720" s="3"/>
      <c r="Z720" s="3"/>
    </row>
    <row r="721" spans="1:26" ht="12.75" customHeight="1" x14ac:dyDescent="0.25">
      <c r="A721" s="3"/>
      <c r="B721" s="3"/>
      <c r="C721" s="3"/>
      <c r="D721" s="3"/>
      <c r="E721" s="3"/>
      <c r="F721" s="3"/>
      <c r="G721" s="3"/>
      <c r="H721" s="3"/>
      <c r="I721" s="3"/>
      <c r="J721" s="3"/>
      <c r="K721" s="3"/>
      <c r="L721" s="3"/>
      <c r="M721" s="184"/>
      <c r="N721" s="184"/>
      <c r="O721" s="184"/>
      <c r="P721" s="3"/>
      <c r="Q721" s="3"/>
      <c r="R721" s="3"/>
      <c r="S721" s="3"/>
      <c r="T721" s="3"/>
      <c r="U721" s="3"/>
      <c r="V721" s="3"/>
      <c r="W721" s="3"/>
      <c r="X721" s="3"/>
      <c r="Y721" s="3"/>
      <c r="Z721" s="3"/>
    </row>
    <row r="722" spans="1:26" ht="12.75" customHeight="1" x14ac:dyDescent="0.25">
      <c r="A722" s="3"/>
      <c r="B722" s="3"/>
      <c r="C722" s="3"/>
      <c r="D722" s="3"/>
      <c r="E722" s="3"/>
      <c r="F722" s="3"/>
      <c r="G722" s="3"/>
      <c r="H722" s="3"/>
      <c r="I722" s="3"/>
      <c r="J722" s="3"/>
      <c r="K722" s="3"/>
      <c r="L722" s="3"/>
      <c r="M722" s="184"/>
      <c r="N722" s="184"/>
      <c r="O722" s="184"/>
      <c r="P722" s="3"/>
      <c r="Q722" s="3"/>
      <c r="R722" s="3"/>
      <c r="S722" s="3"/>
      <c r="T722" s="3"/>
      <c r="U722" s="3"/>
      <c r="V722" s="3"/>
      <c r="W722" s="3"/>
      <c r="X722" s="3"/>
      <c r="Y722" s="3"/>
      <c r="Z722" s="3"/>
    </row>
    <row r="723" spans="1:26" ht="12.75" customHeight="1" x14ac:dyDescent="0.25">
      <c r="A723" s="3"/>
      <c r="B723" s="3"/>
      <c r="C723" s="3"/>
      <c r="D723" s="3"/>
      <c r="E723" s="3"/>
      <c r="F723" s="3"/>
      <c r="G723" s="3"/>
      <c r="H723" s="3"/>
      <c r="I723" s="3"/>
      <c r="J723" s="3"/>
      <c r="K723" s="3"/>
      <c r="L723" s="3"/>
      <c r="M723" s="184"/>
      <c r="N723" s="184"/>
      <c r="O723" s="184"/>
      <c r="P723" s="3"/>
      <c r="Q723" s="3"/>
      <c r="R723" s="3"/>
      <c r="S723" s="3"/>
      <c r="T723" s="3"/>
      <c r="U723" s="3"/>
      <c r="V723" s="3"/>
      <c r="W723" s="3"/>
      <c r="X723" s="3"/>
      <c r="Y723" s="3"/>
      <c r="Z723" s="3"/>
    </row>
    <row r="724" spans="1:26" ht="12.75" customHeight="1" x14ac:dyDescent="0.25">
      <c r="A724" s="3"/>
      <c r="B724" s="3"/>
      <c r="C724" s="3"/>
      <c r="D724" s="3"/>
      <c r="E724" s="3"/>
      <c r="F724" s="3"/>
      <c r="G724" s="3"/>
      <c r="H724" s="3"/>
      <c r="I724" s="3"/>
      <c r="J724" s="3"/>
      <c r="K724" s="3"/>
      <c r="L724" s="3"/>
      <c r="M724" s="184"/>
      <c r="N724" s="184"/>
      <c r="O724" s="184"/>
      <c r="P724" s="3"/>
      <c r="Q724" s="3"/>
      <c r="R724" s="3"/>
      <c r="S724" s="3"/>
      <c r="T724" s="3"/>
      <c r="U724" s="3"/>
      <c r="V724" s="3"/>
      <c r="W724" s="3"/>
      <c r="X724" s="3"/>
      <c r="Y724" s="3"/>
      <c r="Z724" s="3"/>
    </row>
    <row r="725" spans="1:26" ht="12.75" customHeight="1" x14ac:dyDescent="0.25">
      <c r="A725" s="3"/>
      <c r="B725" s="3"/>
      <c r="C725" s="3"/>
      <c r="D725" s="3"/>
      <c r="E725" s="3"/>
      <c r="F725" s="3"/>
      <c r="G725" s="3"/>
      <c r="H725" s="3"/>
      <c r="I725" s="3"/>
      <c r="J725" s="3"/>
      <c r="K725" s="3"/>
      <c r="L725" s="3"/>
      <c r="M725" s="184"/>
      <c r="N725" s="184"/>
      <c r="O725" s="184"/>
      <c r="P725" s="3"/>
      <c r="Q725" s="3"/>
      <c r="R725" s="3"/>
      <c r="S725" s="3"/>
      <c r="T725" s="3"/>
      <c r="U725" s="3"/>
      <c r="V725" s="3"/>
      <c r="W725" s="3"/>
      <c r="X725" s="3"/>
      <c r="Y725" s="3"/>
      <c r="Z725" s="3"/>
    </row>
    <row r="726" spans="1:26" ht="12.75" customHeight="1" x14ac:dyDescent="0.25">
      <c r="A726" s="3"/>
      <c r="B726" s="3"/>
      <c r="C726" s="3"/>
      <c r="D726" s="3"/>
      <c r="E726" s="3"/>
      <c r="F726" s="3"/>
      <c r="G726" s="3"/>
      <c r="H726" s="3"/>
      <c r="I726" s="3"/>
      <c r="J726" s="3"/>
      <c r="K726" s="3"/>
      <c r="L726" s="3"/>
      <c r="M726" s="184"/>
      <c r="N726" s="184"/>
      <c r="O726" s="184"/>
      <c r="P726" s="3"/>
      <c r="Q726" s="3"/>
      <c r="R726" s="3"/>
      <c r="S726" s="3"/>
      <c r="T726" s="3"/>
      <c r="U726" s="3"/>
      <c r="V726" s="3"/>
      <c r="W726" s="3"/>
      <c r="X726" s="3"/>
      <c r="Y726" s="3"/>
      <c r="Z726" s="3"/>
    </row>
    <row r="727" spans="1:26" ht="12.75" customHeight="1" x14ac:dyDescent="0.25">
      <c r="A727" s="3"/>
      <c r="B727" s="3"/>
      <c r="C727" s="3"/>
      <c r="D727" s="3"/>
      <c r="E727" s="3"/>
      <c r="F727" s="3"/>
      <c r="G727" s="3"/>
      <c r="H727" s="3"/>
      <c r="I727" s="3"/>
      <c r="J727" s="3"/>
      <c r="K727" s="3"/>
      <c r="L727" s="3"/>
      <c r="M727" s="184"/>
      <c r="N727" s="184"/>
      <c r="O727" s="184"/>
      <c r="P727" s="3"/>
      <c r="Q727" s="3"/>
      <c r="R727" s="3"/>
      <c r="S727" s="3"/>
      <c r="T727" s="3"/>
      <c r="U727" s="3"/>
      <c r="V727" s="3"/>
      <c r="W727" s="3"/>
      <c r="X727" s="3"/>
      <c r="Y727" s="3"/>
      <c r="Z727" s="3"/>
    </row>
    <row r="728" spans="1:26" ht="12.75" customHeight="1" x14ac:dyDescent="0.25">
      <c r="A728" s="3"/>
      <c r="B728" s="3"/>
      <c r="C728" s="3"/>
      <c r="D728" s="3"/>
      <c r="E728" s="3"/>
      <c r="F728" s="3"/>
      <c r="G728" s="3"/>
      <c r="H728" s="3"/>
      <c r="I728" s="3"/>
      <c r="J728" s="3"/>
      <c r="K728" s="3"/>
      <c r="L728" s="3"/>
      <c r="M728" s="184"/>
      <c r="N728" s="184"/>
      <c r="O728" s="184"/>
      <c r="P728" s="3"/>
      <c r="Q728" s="3"/>
      <c r="R728" s="3"/>
      <c r="S728" s="3"/>
      <c r="T728" s="3"/>
      <c r="U728" s="3"/>
      <c r="V728" s="3"/>
      <c r="W728" s="3"/>
      <c r="X728" s="3"/>
      <c r="Y728" s="3"/>
      <c r="Z728" s="3"/>
    </row>
    <row r="729" spans="1:26" ht="12.75" customHeight="1" x14ac:dyDescent="0.25">
      <c r="A729" s="3"/>
      <c r="B729" s="3"/>
      <c r="C729" s="3"/>
      <c r="D729" s="3"/>
      <c r="E729" s="3"/>
      <c r="F729" s="3"/>
      <c r="G729" s="3"/>
      <c r="H729" s="3"/>
      <c r="I729" s="3"/>
      <c r="J729" s="3"/>
      <c r="K729" s="3"/>
      <c r="L729" s="3"/>
      <c r="M729" s="184"/>
      <c r="N729" s="184"/>
      <c r="O729" s="184"/>
      <c r="P729" s="3"/>
      <c r="Q729" s="3"/>
      <c r="R729" s="3"/>
      <c r="S729" s="3"/>
      <c r="T729" s="3"/>
      <c r="U729" s="3"/>
      <c r="V729" s="3"/>
      <c r="W729" s="3"/>
      <c r="X729" s="3"/>
      <c r="Y729" s="3"/>
      <c r="Z729" s="3"/>
    </row>
    <row r="730" spans="1:26" ht="12.75" customHeight="1" x14ac:dyDescent="0.25">
      <c r="A730" s="3"/>
      <c r="B730" s="3"/>
      <c r="C730" s="3"/>
      <c r="D730" s="3"/>
      <c r="E730" s="3"/>
      <c r="F730" s="3"/>
      <c r="G730" s="3"/>
      <c r="H730" s="3"/>
      <c r="I730" s="3"/>
      <c r="J730" s="3"/>
      <c r="K730" s="3"/>
      <c r="L730" s="3"/>
      <c r="M730" s="184"/>
      <c r="N730" s="184"/>
      <c r="O730" s="184"/>
      <c r="P730" s="3"/>
      <c r="Q730" s="3"/>
      <c r="R730" s="3"/>
      <c r="S730" s="3"/>
      <c r="T730" s="3"/>
      <c r="U730" s="3"/>
      <c r="V730" s="3"/>
      <c r="W730" s="3"/>
      <c r="X730" s="3"/>
      <c r="Y730" s="3"/>
      <c r="Z730" s="3"/>
    </row>
    <row r="731" spans="1:26" ht="12.75" customHeight="1" x14ac:dyDescent="0.25">
      <c r="A731" s="3"/>
      <c r="B731" s="3"/>
      <c r="C731" s="3"/>
      <c r="D731" s="3"/>
      <c r="E731" s="3"/>
      <c r="F731" s="3"/>
      <c r="G731" s="3"/>
      <c r="H731" s="3"/>
      <c r="I731" s="3"/>
      <c r="J731" s="3"/>
      <c r="K731" s="3"/>
      <c r="L731" s="3"/>
      <c r="M731" s="184"/>
      <c r="N731" s="184"/>
      <c r="O731" s="184"/>
      <c r="P731" s="3"/>
      <c r="Q731" s="3"/>
      <c r="R731" s="3"/>
      <c r="S731" s="3"/>
      <c r="T731" s="3"/>
      <c r="U731" s="3"/>
      <c r="V731" s="3"/>
      <c r="W731" s="3"/>
      <c r="X731" s="3"/>
      <c r="Y731" s="3"/>
      <c r="Z731" s="3"/>
    </row>
    <row r="732" spans="1:26" ht="12.75" customHeight="1" x14ac:dyDescent="0.25">
      <c r="A732" s="3"/>
      <c r="B732" s="3"/>
      <c r="C732" s="3"/>
      <c r="D732" s="3"/>
      <c r="E732" s="3"/>
      <c r="F732" s="3"/>
      <c r="G732" s="3"/>
      <c r="H732" s="3"/>
      <c r="I732" s="3"/>
      <c r="J732" s="3"/>
      <c r="K732" s="3"/>
      <c r="L732" s="3"/>
      <c r="M732" s="184"/>
      <c r="N732" s="184"/>
      <c r="O732" s="184"/>
      <c r="P732" s="3"/>
      <c r="Q732" s="3"/>
      <c r="R732" s="3"/>
      <c r="S732" s="3"/>
      <c r="T732" s="3"/>
      <c r="U732" s="3"/>
      <c r="V732" s="3"/>
      <c r="W732" s="3"/>
      <c r="X732" s="3"/>
      <c r="Y732" s="3"/>
      <c r="Z732" s="3"/>
    </row>
    <row r="733" spans="1:26" ht="12.75" customHeight="1" x14ac:dyDescent="0.25">
      <c r="A733" s="3"/>
      <c r="B733" s="3"/>
      <c r="C733" s="3"/>
      <c r="D733" s="3"/>
      <c r="E733" s="3"/>
      <c r="F733" s="3"/>
      <c r="G733" s="3"/>
      <c r="H733" s="3"/>
      <c r="I733" s="3"/>
      <c r="J733" s="3"/>
      <c r="K733" s="3"/>
      <c r="L733" s="3"/>
      <c r="M733" s="184"/>
      <c r="N733" s="184"/>
      <c r="O733" s="184"/>
      <c r="P733" s="3"/>
      <c r="Q733" s="3"/>
      <c r="R733" s="3"/>
      <c r="S733" s="3"/>
      <c r="T733" s="3"/>
      <c r="U733" s="3"/>
      <c r="V733" s="3"/>
      <c r="W733" s="3"/>
      <c r="X733" s="3"/>
      <c r="Y733" s="3"/>
      <c r="Z733" s="3"/>
    </row>
    <row r="734" spans="1:26" ht="12.75" customHeight="1" x14ac:dyDescent="0.25">
      <c r="A734" s="3"/>
      <c r="B734" s="3"/>
      <c r="C734" s="3"/>
      <c r="D734" s="3"/>
      <c r="E734" s="3"/>
      <c r="F734" s="3"/>
      <c r="G734" s="3"/>
      <c r="H734" s="3"/>
      <c r="I734" s="3"/>
      <c r="J734" s="3"/>
      <c r="K734" s="3"/>
      <c r="L734" s="3"/>
      <c r="M734" s="184"/>
      <c r="N734" s="184"/>
      <c r="O734" s="184"/>
      <c r="P734" s="3"/>
      <c r="Q734" s="3"/>
      <c r="R734" s="3"/>
      <c r="S734" s="3"/>
      <c r="T734" s="3"/>
      <c r="U734" s="3"/>
      <c r="V734" s="3"/>
      <c r="W734" s="3"/>
      <c r="X734" s="3"/>
      <c r="Y734" s="3"/>
      <c r="Z734" s="3"/>
    </row>
    <row r="735" spans="1:26" ht="12.75" customHeight="1" x14ac:dyDescent="0.25">
      <c r="A735" s="3"/>
      <c r="B735" s="3"/>
      <c r="C735" s="3"/>
      <c r="D735" s="3"/>
      <c r="E735" s="3"/>
      <c r="F735" s="3"/>
      <c r="G735" s="3"/>
      <c r="H735" s="3"/>
      <c r="I735" s="3"/>
      <c r="J735" s="3"/>
      <c r="K735" s="3"/>
      <c r="L735" s="3"/>
      <c r="M735" s="184"/>
      <c r="N735" s="184"/>
      <c r="O735" s="184"/>
      <c r="P735" s="3"/>
      <c r="Q735" s="3"/>
      <c r="R735" s="3"/>
      <c r="S735" s="3"/>
      <c r="T735" s="3"/>
      <c r="U735" s="3"/>
      <c r="V735" s="3"/>
      <c r="W735" s="3"/>
      <c r="X735" s="3"/>
      <c r="Y735" s="3"/>
      <c r="Z735" s="3"/>
    </row>
    <row r="736" spans="1:26" ht="12.75" customHeight="1" x14ac:dyDescent="0.25">
      <c r="A736" s="3"/>
      <c r="B736" s="3"/>
      <c r="C736" s="3"/>
      <c r="D736" s="3"/>
      <c r="E736" s="3"/>
      <c r="F736" s="3"/>
      <c r="G736" s="3"/>
      <c r="H736" s="3"/>
      <c r="I736" s="3"/>
      <c r="J736" s="3"/>
      <c r="K736" s="3"/>
      <c r="L736" s="3"/>
      <c r="M736" s="184"/>
      <c r="N736" s="184"/>
      <c r="O736" s="184"/>
      <c r="P736" s="3"/>
      <c r="Q736" s="3"/>
      <c r="R736" s="3"/>
      <c r="S736" s="3"/>
      <c r="T736" s="3"/>
      <c r="U736" s="3"/>
      <c r="V736" s="3"/>
      <c r="W736" s="3"/>
      <c r="X736" s="3"/>
      <c r="Y736" s="3"/>
      <c r="Z736" s="3"/>
    </row>
    <row r="737" spans="1:26" ht="12.75" customHeight="1" x14ac:dyDescent="0.25">
      <c r="A737" s="3"/>
      <c r="B737" s="3"/>
      <c r="C737" s="3"/>
      <c r="D737" s="3"/>
      <c r="E737" s="3"/>
      <c r="F737" s="3"/>
      <c r="G737" s="3"/>
      <c r="H737" s="3"/>
      <c r="I737" s="3"/>
      <c r="J737" s="3"/>
      <c r="K737" s="3"/>
      <c r="L737" s="3"/>
      <c r="M737" s="184"/>
      <c r="N737" s="184"/>
      <c r="O737" s="184"/>
      <c r="P737" s="3"/>
      <c r="Q737" s="3"/>
      <c r="R737" s="3"/>
      <c r="S737" s="3"/>
      <c r="T737" s="3"/>
      <c r="U737" s="3"/>
      <c r="V737" s="3"/>
      <c r="W737" s="3"/>
      <c r="X737" s="3"/>
      <c r="Y737" s="3"/>
      <c r="Z737" s="3"/>
    </row>
    <row r="738" spans="1:26" ht="12.75" customHeight="1" x14ac:dyDescent="0.25">
      <c r="A738" s="3"/>
      <c r="B738" s="3"/>
      <c r="C738" s="3"/>
      <c r="D738" s="3"/>
      <c r="E738" s="3"/>
      <c r="F738" s="3"/>
      <c r="G738" s="3"/>
      <c r="H738" s="3"/>
      <c r="I738" s="3"/>
      <c r="J738" s="3"/>
      <c r="K738" s="3"/>
      <c r="L738" s="3"/>
      <c r="M738" s="184"/>
      <c r="N738" s="184"/>
      <c r="O738" s="184"/>
      <c r="P738" s="3"/>
      <c r="Q738" s="3"/>
      <c r="R738" s="3"/>
      <c r="S738" s="3"/>
      <c r="T738" s="3"/>
      <c r="U738" s="3"/>
      <c r="V738" s="3"/>
      <c r="W738" s="3"/>
      <c r="X738" s="3"/>
      <c r="Y738" s="3"/>
      <c r="Z738" s="3"/>
    </row>
    <row r="739" spans="1:26" ht="12.75" customHeight="1" x14ac:dyDescent="0.25">
      <c r="A739" s="3"/>
      <c r="B739" s="3"/>
      <c r="C739" s="3"/>
      <c r="D739" s="3"/>
      <c r="E739" s="3"/>
      <c r="F739" s="3"/>
      <c r="G739" s="3"/>
      <c r="H739" s="3"/>
      <c r="I739" s="3"/>
      <c r="J739" s="3"/>
      <c r="K739" s="3"/>
      <c r="L739" s="3"/>
      <c r="M739" s="184"/>
      <c r="N739" s="184"/>
      <c r="O739" s="184"/>
      <c r="P739" s="3"/>
      <c r="Q739" s="3"/>
      <c r="R739" s="3"/>
      <c r="S739" s="3"/>
      <c r="T739" s="3"/>
      <c r="U739" s="3"/>
      <c r="V739" s="3"/>
      <c r="W739" s="3"/>
      <c r="X739" s="3"/>
      <c r="Y739" s="3"/>
      <c r="Z739" s="3"/>
    </row>
    <row r="740" spans="1:26" ht="12.75" customHeight="1" x14ac:dyDescent="0.25">
      <c r="A740" s="3"/>
      <c r="B740" s="3"/>
      <c r="C740" s="3"/>
      <c r="D740" s="3"/>
      <c r="E740" s="3"/>
      <c r="F740" s="3"/>
      <c r="G740" s="3"/>
      <c r="H740" s="3"/>
      <c r="I740" s="3"/>
      <c r="J740" s="3"/>
      <c r="K740" s="3"/>
      <c r="L740" s="3"/>
      <c r="M740" s="184"/>
      <c r="N740" s="184"/>
      <c r="O740" s="184"/>
      <c r="P740" s="3"/>
      <c r="Q740" s="3"/>
      <c r="R740" s="3"/>
      <c r="S740" s="3"/>
      <c r="T740" s="3"/>
      <c r="U740" s="3"/>
      <c r="V740" s="3"/>
      <c r="W740" s="3"/>
      <c r="X740" s="3"/>
      <c r="Y740" s="3"/>
      <c r="Z740" s="3"/>
    </row>
    <row r="741" spans="1:26" ht="12.75" customHeight="1" x14ac:dyDescent="0.25">
      <c r="A741" s="3"/>
      <c r="B741" s="3"/>
      <c r="C741" s="3"/>
      <c r="D741" s="3"/>
      <c r="E741" s="3"/>
      <c r="F741" s="3"/>
      <c r="G741" s="3"/>
      <c r="H741" s="3"/>
      <c r="I741" s="3"/>
      <c r="J741" s="3"/>
      <c r="K741" s="3"/>
      <c r="L741" s="3"/>
      <c r="M741" s="184"/>
      <c r="N741" s="184"/>
      <c r="O741" s="184"/>
      <c r="P741" s="3"/>
      <c r="Q741" s="3"/>
      <c r="R741" s="3"/>
      <c r="S741" s="3"/>
      <c r="T741" s="3"/>
      <c r="U741" s="3"/>
      <c r="V741" s="3"/>
      <c r="W741" s="3"/>
      <c r="X741" s="3"/>
      <c r="Y741" s="3"/>
      <c r="Z741" s="3"/>
    </row>
    <row r="742" spans="1:26" ht="12.75" customHeight="1" x14ac:dyDescent="0.25">
      <c r="A742" s="3"/>
      <c r="B742" s="3"/>
      <c r="C742" s="3"/>
      <c r="D742" s="3"/>
      <c r="E742" s="3"/>
      <c r="F742" s="3"/>
      <c r="G742" s="3"/>
      <c r="H742" s="3"/>
      <c r="I742" s="3"/>
      <c r="J742" s="3"/>
      <c r="K742" s="3"/>
      <c r="L742" s="3"/>
      <c r="M742" s="184"/>
      <c r="N742" s="184"/>
      <c r="O742" s="184"/>
      <c r="P742" s="3"/>
      <c r="Q742" s="3"/>
      <c r="R742" s="3"/>
      <c r="S742" s="3"/>
      <c r="T742" s="3"/>
      <c r="U742" s="3"/>
      <c r="V742" s="3"/>
      <c r="W742" s="3"/>
      <c r="X742" s="3"/>
      <c r="Y742" s="3"/>
      <c r="Z742" s="3"/>
    </row>
    <row r="743" spans="1:26" ht="12.75" customHeight="1" x14ac:dyDescent="0.25">
      <c r="A743" s="3"/>
      <c r="B743" s="3"/>
      <c r="C743" s="3"/>
      <c r="D743" s="3"/>
      <c r="E743" s="3"/>
      <c r="F743" s="3"/>
      <c r="G743" s="3"/>
      <c r="H743" s="3"/>
      <c r="I743" s="3"/>
      <c r="J743" s="3"/>
      <c r="K743" s="3"/>
      <c r="L743" s="3"/>
      <c r="M743" s="184"/>
      <c r="N743" s="184"/>
      <c r="O743" s="184"/>
      <c r="P743" s="3"/>
      <c r="Q743" s="3"/>
      <c r="R743" s="3"/>
      <c r="S743" s="3"/>
      <c r="T743" s="3"/>
      <c r="U743" s="3"/>
      <c r="V743" s="3"/>
      <c r="W743" s="3"/>
      <c r="X743" s="3"/>
      <c r="Y743" s="3"/>
      <c r="Z743" s="3"/>
    </row>
    <row r="744" spans="1:26" ht="12.75" customHeight="1" x14ac:dyDescent="0.25">
      <c r="A744" s="3"/>
      <c r="B744" s="3"/>
      <c r="C744" s="3"/>
      <c r="D744" s="3"/>
      <c r="E744" s="3"/>
      <c r="F744" s="3"/>
      <c r="G744" s="3"/>
      <c r="H744" s="3"/>
      <c r="I744" s="3"/>
      <c r="J744" s="3"/>
      <c r="K744" s="3"/>
      <c r="L744" s="3"/>
      <c r="M744" s="184"/>
      <c r="N744" s="184"/>
      <c r="O744" s="184"/>
      <c r="P744" s="3"/>
      <c r="Q744" s="3"/>
      <c r="R744" s="3"/>
      <c r="S744" s="3"/>
      <c r="T744" s="3"/>
      <c r="U744" s="3"/>
      <c r="V744" s="3"/>
      <c r="W744" s="3"/>
      <c r="X744" s="3"/>
      <c r="Y744" s="3"/>
      <c r="Z744" s="3"/>
    </row>
    <row r="745" spans="1:26" ht="12.75" customHeight="1" x14ac:dyDescent="0.25">
      <c r="A745" s="3"/>
      <c r="B745" s="3"/>
      <c r="C745" s="3"/>
      <c r="D745" s="3"/>
      <c r="E745" s="3"/>
      <c r="F745" s="3"/>
      <c r="G745" s="3"/>
      <c r="H745" s="3"/>
      <c r="I745" s="3"/>
      <c r="J745" s="3"/>
      <c r="K745" s="3"/>
      <c r="L745" s="3"/>
      <c r="M745" s="184"/>
      <c r="N745" s="184"/>
      <c r="O745" s="184"/>
      <c r="P745" s="3"/>
      <c r="Q745" s="3"/>
      <c r="R745" s="3"/>
      <c r="S745" s="3"/>
      <c r="T745" s="3"/>
      <c r="U745" s="3"/>
      <c r="V745" s="3"/>
      <c r="W745" s="3"/>
      <c r="X745" s="3"/>
      <c r="Y745" s="3"/>
      <c r="Z745" s="3"/>
    </row>
    <row r="746" spans="1:26" ht="12.75" customHeight="1" x14ac:dyDescent="0.25">
      <c r="A746" s="3"/>
      <c r="B746" s="3"/>
      <c r="C746" s="3"/>
      <c r="D746" s="3"/>
      <c r="E746" s="3"/>
      <c r="F746" s="3"/>
      <c r="G746" s="3"/>
      <c r="H746" s="3"/>
      <c r="I746" s="3"/>
      <c r="J746" s="3"/>
      <c r="K746" s="3"/>
      <c r="L746" s="3"/>
      <c r="M746" s="184"/>
      <c r="N746" s="184"/>
      <c r="O746" s="184"/>
      <c r="P746" s="3"/>
      <c r="Q746" s="3"/>
      <c r="R746" s="3"/>
      <c r="S746" s="3"/>
      <c r="T746" s="3"/>
      <c r="U746" s="3"/>
      <c r="V746" s="3"/>
      <c r="W746" s="3"/>
      <c r="X746" s="3"/>
      <c r="Y746" s="3"/>
      <c r="Z746" s="3"/>
    </row>
    <row r="747" spans="1:26" ht="12.75" customHeight="1" x14ac:dyDescent="0.25">
      <c r="A747" s="3"/>
      <c r="B747" s="3"/>
      <c r="C747" s="3"/>
      <c r="D747" s="3"/>
      <c r="E747" s="3"/>
      <c r="F747" s="3"/>
      <c r="G747" s="3"/>
      <c r="H747" s="3"/>
      <c r="I747" s="3"/>
      <c r="J747" s="3"/>
      <c r="K747" s="3"/>
      <c r="L747" s="3"/>
      <c r="M747" s="184"/>
      <c r="N747" s="184"/>
      <c r="O747" s="184"/>
      <c r="P747" s="3"/>
      <c r="Q747" s="3"/>
      <c r="R747" s="3"/>
      <c r="S747" s="3"/>
      <c r="T747" s="3"/>
      <c r="U747" s="3"/>
      <c r="V747" s="3"/>
      <c r="W747" s="3"/>
      <c r="X747" s="3"/>
      <c r="Y747" s="3"/>
      <c r="Z747" s="3"/>
    </row>
    <row r="748" spans="1:26" ht="12.75" customHeight="1" x14ac:dyDescent="0.25">
      <c r="A748" s="3"/>
      <c r="B748" s="3"/>
      <c r="C748" s="3"/>
      <c r="D748" s="3"/>
      <c r="E748" s="3"/>
      <c r="F748" s="3"/>
      <c r="G748" s="3"/>
      <c r="H748" s="3"/>
      <c r="I748" s="3"/>
      <c r="J748" s="3"/>
      <c r="K748" s="3"/>
      <c r="L748" s="3"/>
      <c r="M748" s="184"/>
      <c r="N748" s="184"/>
      <c r="O748" s="184"/>
      <c r="P748" s="3"/>
      <c r="Q748" s="3"/>
      <c r="R748" s="3"/>
      <c r="S748" s="3"/>
      <c r="T748" s="3"/>
      <c r="U748" s="3"/>
      <c r="V748" s="3"/>
      <c r="W748" s="3"/>
      <c r="X748" s="3"/>
      <c r="Y748" s="3"/>
      <c r="Z748" s="3"/>
    </row>
    <row r="749" spans="1:26" ht="12.75" customHeight="1" x14ac:dyDescent="0.25">
      <c r="A749" s="3"/>
      <c r="B749" s="3"/>
      <c r="C749" s="3"/>
      <c r="D749" s="3"/>
      <c r="E749" s="3"/>
      <c r="F749" s="3"/>
      <c r="G749" s="3"/>
      <c r="H749" s="3"/>
      <c r="I749" s="3"/>
      <c r="J749" s="3"/>
      <c r="K749" s="3"/>
      <c r="L749" s="3"/>
      <c r="M749" s="184"/>
      <c r="N749" s="184"/>
      <c r="O749" s="184"/>
      <c r="P749" s="3"/>
      <c r="Q749" s="3"/>
      <c r="R749" s="3"/>
      <c r="S749" s="3"/>
      <c r="T749" s="3"/>
      <c r="U749" s="3"/>
      <c r="V749" s="3"/>
      <c r="W749" s="3"/>
      <c r="X749" s="3"/>
      <c r="Y749" s="3"/>
      <c r="Z749" s="3"/>
    </row>
    <row r="750" spans="1:26" ht="12.75" customHeight="1" x14ac:dyDescent="0.25">
      <c r="A750" s="3"/>
      <c r="B750" s="3"/>
      <c r="C750" s="3"/>
      <c r="D750" s="3"/>
      <c r="E750" s="3"/>
      <c r="F750" s="3"/>
      <c r="G750" s="3"/>
      <c r="H750" s="3"/>
      <c r="I750" s="3"/>
      <c r="J750" s="3"/>
      <c r="K750" s="3"/>
      <c r="L750" s="3"/>
      <c r="M750" s="184"/>
      <c r="N750" s="184"/>
      <c r="O750" s="184"/>
      <c r="P750" s="3"/>
      <c r="Q750" s="3"/>
      <c r="R750" s="3"/>
      <c r="S750" s="3"/>
      <c r="T750" s="3"/>
      <c r="U750" s="3"/>
      <c r="V750" s="3"/>
      <c r="W750" s="3"/>
      <c r="X750" s="3"/>
      <c r="Y750" s="3"/>
      <c r="Z750" s="3"/>
    </row>
    <row r="751" spans="1:26" ht="12.75" customHeight="1" x14ac:dyDescent="0.25">
      <c r="A751" s="3"/>
      <c r="B751" s="3"/>
      <c r="C751" s="3"/>
      <c r="D751" s="3"/>
      <c r="E751" s="3"/>
      <c r="F751" s="3"/>
      <c r="G751" s="3"/>
      <c r="H751" s="3"/>
      <c r="I751" s="3"/>
      <c r="J751" s="3"/>
      <c r="K751" s="3"/>
      <c r="L751" s="3"/>
      <c r="M751" s="184"/>
      <c r="N751" s="184"/>
      <c r="O751" s="184"/>
      <c r="P751" s="3"/>
      <c r="Q751" s="3"/>
      <c r="R751" s="3"/>
      <c r="S751" s="3"/>
      <c r="T751" s="3"/>
      <c r="U751" s="3"/>
      <c r="V751" s="3"/>
      <c r="W751" s="3"/>
      <c r="X751" s="3"/>
      <c r="Y751" s="3"/>
      <c r="Z751" s="3"/>
    </row>
    <row r="752" spans="1:26" ht="12.75" customHeight="1" x14ac:dyDescent="0.25">
      <c r="A752" s="3"/>
      <c r="B752" s="3"/>
      <c r="C752" s="3"/>
      <c r="D752" s="3"/>
      <c r="E752" s="3"/>
      <c r="F752" s="3"/>
      <c r="G752" s="3"/>
      <c r="H752" s="3"/>
      <c r="I752" s="3"/>
      <c r="J752" s="3"/>
      <c r="K752" s="3"/>
      <c r="L752" s="3"/>
      <c r="M752" s="184"/>
      <c r="N752" s="184"/>
      <c r="O752" s="184"/>
      <c r="P752" s="3"/>
      <c r="Q752" s="3"/>
      <c r="R752" s="3"/>
      <c r="S752" s="3"/>
      <c r="T752" s="3"/>
      <c r="U752" s="3"/>
      <c r="V752" s="3"/>
      <c r="W752" s="3"/>
      <c r="X752" s="3"/>
      <c r="Y752" s="3"/>
      <c r="Z752" s="3"/>
    </row>
    <row r="753" spans="1:26" ht="12.75" customHeight="1" x14ac:dyDescent="0.25">
      <c r="A753" s="3"/>
      <c r="B753" s="3"/>
      <c r="C753" s="3"/>
      <c r="D753" s="3"/>
      <c r="E753" s="3"/>
      <c r="F753" s="3"/>
      <c r="G753" s="3"/>
      <c r="H753" s="3"/>
      <c r="I753" s="3"/>
      <c r="J753" s="3"/>
      <c r="K753" s="3"/>
      <c r="L753" s="3"/>
      <c r="M753" s="184"/>
      <c r="N753" s="184"/>
      <c r="O753" s="184"/>
      <c r="P753" s="3"/>
      <c r="Q753" s="3"/>
      <c r="R753" s="3"/>
      <c r="S753" s="3"/>
      <c r="T753" s="3"/>
      <c r="U753" s="3"/>
      <c r="V753" s="3"/>
      <c r="W753" s="3"/>
      <c r="X753" s="3"/>
      <c r="Y753" s="3"/>
      <c r="Z753" s="3"/>
    </row>
    <row r="754" spans="1:26" ht="12.75" customHeight="1" x14ac:dyDescent="0.25">
      <c r="A754" s="3"/>
      <c r="B754" s="3"/>
      <c r="C754" s="3"/>
      <c r="D754" s="3"/>
      <c r="E754" s="3"/>
      <c r="F754" s="3"/>
      <c r="G754" s="3"/>
      <c r="H754" s="3"/>
      <c r="I754" s="3"/>
      <c r="J754" s="3"/>
      <c r="K754" s="3"/>
      <c r="L754" s="3"/>
      <c r="M754" s="184"/>
      <c r="N754" s="184"/>
      <c r="O754" s="184"/>
      <c r="P754" s="3"/>
      <c r="Q754" s="3"/>
      <c r="R754" s="3"/>
      <c r="S754" s="3"/>
      <c r="T754" s="3"/>
      <c r="U754" s="3"/>
      <c r="V754" s="3"/>
      <c r="W754" s="3"/>
      <c r="X754" s="3"/>
      <c r="Y754" s="3"/>
      <c r="Z754" s="3"/>
    </row>
    <row r="755" spans="1:26" ht="12.75" customHeight="1" x14ac:dyDescent="0.25">
      <c r="A755" s="3"/>
      <c r="B755" s="3"/>
      <c r="C755" s="3"/>
      <c r="D755" s="3"/>
      <c r="E755" s="3"/>
      <c r="F755" s="3"/>
      <c r="G755" s="3"/>
      <c r="H755" s="3"/>
      <c r="I755" s="3"/>
      <c r="J755" s="3"/>
      <c r="K755" s="3"/>
      <c r="L755" s="3"/>
      <c r="M755" s="184"/>
      <c r="N755" s="184"/>
      <c r="O755" s="184"/>
      <c r="P755" s="3"/>
      <c r="Q755" s="3"/>
      <c r="R755" s="3"/>
      <c r="S755" s="3"/>
      <c r="T755" s="3"/>
      <c r="U755" s="3"/>
      <c r="V755" s="3"/>
      <c r="W755" s="3"/>
      <c r="X755" s="3"/>
      <c r="Y755" s="3"/>
      <c r="Z755" s="3"/>
    </row>
    <row r="756" spans="1:26" ht="12.75" customHeight="1" x14ac:dyDescent="0.25">
      <c r="A756" s="3"/>
      <c r="B756" s="3"/>
      <c r="C756" s="3"/>
      <c r="D756" s="3"/>
      <c r="E756" s="3"/>
      <c r="F756" s="3"/>
      <c r="G756" s="3"/>
      <c r="H756" s="3"/>
      <c r="I756" s="3"/>
      <c r="J756" s="3"/>
      <c r="K756" s="3"/>
      <c r="L756" s="3"/>
      <c r="M756" s="184"/>
      <c r="N756" s="184"/>
      <c r="O756" s="184"/>
      <c r="P756" s="3"/>
      <c r="Q756" s="3"/>
      <c r="R756" s="3"/>
      <c r="S756" s="3"/>
      <c r="T756" s="3"/>
      <c r="U756" s="3"/>
      <c r="V756" s="3"/>
      <c r="W756" s="3"/>
      <c r="X756" s="3"/>
      <c r="Y756" s="3"/>
      <c r="Z756" s="3"/>
    </row>
    <row r="757" spans="1:26" ht="12.75" customHeight="1" x14ac:dyDescent="0.25">
      <c r="A757" s="3"/>
      <c r="B757" s="3"/>
      <c r="C757" s="3"/>
      <c r="D757" s="3"/>
      <c r="E757" s="3"/>
      <c r="F757" s="3"/>
      <c r="G757" s="3"/>
      <c r="H757" s="3"/>
      <c r="I757" s="3"/>
      <c r="J757" s="3"/>
      <c r="K757" s="3"/>
      <c r="L757" s="3"/>
      <c r="M757" s="184"/>
      <c r="N757" s="184"/>
      <c r="O757" s="184"/>
      <c r="P757" s="3"/>
      <c r="Q757" s="3"/>
      <c r="R757" s="3"/>
      <c r="S757" s="3"/>
      <c r="T757" s="3"/>
      <c r="U757" s="3"/>
      <c r="V757" s="3"/>
      <c r="W757" s="3"/>
      <c r="X757" s="3"/>
      <c r="Y757" s="3"/>
      <c r="Z757" s="3"/>
    </row>
    <row r="758" spans="1:26" ht="12.75" customHeight="1" x14ac:dyDescent="0.25">
      <c r="A758" s="3"/>
      <c r="B758" s="3"/>
      <c r="C758" s="3"/>
      <c r="D758" s="3"/>
      <c r="E758" s="3"/>
      <c r="F758" s="3"/>
      <c r="G758" s="3"/>
      <c r="H758" s="3"/>
      <c r="I758" s="3"/>
      <c r="J758" s="3"/>
      <c r="K758" s="3"/>
      <c r="L758" s="3"/>
      <c r="M758" s="184"/>
      <c r="N758" s="184"/>
      <c r="O758" s="184"/>
      <c r="P758" s="3"/>
      <c r="Q758" s="3"/>
      <c r="R758" s="3"/>
      <c r="S758" s="3"/>
      <c r="T758" s="3"/>
      <c r="U758" s="3"/>
      <c r="V758" s="3"/>
      <c r="W758" s="3"/>
      <c r="X758" s="3"/>
      <c r="Y758" s="3"/>
      <c r="Z758" s="3"/>
    </row>
    <row r="759" spans="1:26" ht="12.75" customHeight="1" x14ac:dyDescent="0.25">
      <c r="A759" s="3"/>
      <c r="B759" s="3"/>
      <c r="C759" s="3"/>
      <c r="D759" s="3"/>
      <c r="E759" s="3"/>
      <c r="F759" s="3"/>
      <c r="G759" s="3"/>
      <c r="H759" s="3"/>
      <c r="I759" s="3"/>
      <c r="J759" s="3"/>
      <c r="K759" s="3"/>
      <c r="L759" s="3"/>
      <c r="M759" s="184"/>
      <c r="N759" s="184"/>
      <c r="O759" s="184"/>
      <c r="P759" s="3"/>
      <c r="Q759" s="3"/>
      <c r="R759" s="3"/>
      <c r="S759" s="3"/>
      <c r="T759" s="3"/>
      <c r="U759" s="3"/>
      <c r="V759" s="3"/>
      <c r="W759" s="3"/>
      <c r="X759" s="3"/>
      <c r="Y759" s="3"/>
      <c r="Z759" s="3"/>
    </row>
    <row r="760" spans="1:26" ht="12.75" customHeight="1" x14ac:dyDescent="0.25">
      <c r="A760" s="3"/>
      <c r="B760" s="3"/>
      <c r="C760" s="3"/>
      <c r="D760" s="3"/>
      <c r="E760" s="3"/>
      <c r="F760" s="3"/>
      <c r="G760" s="3"/>
      <c r="H760" s="3"/>
      <c r="I760" s="3"/>
      <c r="J760" s="3"/>
      <c r="K760" s="3"/>
      <c r="L760" s="3"/>
      <c r="M760" s="184"/>
      <c r="N760" s="184"/>
      <c r="O760" s="184"/>
      <c r="P760" s="3"/>
      <c r="Q760" s="3"/>
      <c r="R760" s="3"/>
      <c r="S760" s="3"/>
      <c r="T760" s="3"/>
      <c r="U760" s="3"/>
      <c r="V760" s="3"/>
      <c r="W760" s="3"/>
      <c r="X760" s="3"/>
      <c r="Y760" s="3"/>
      <c r="Z760" s="3"/>
    </row>
    <row r="761" spans="1:26" ht="12.75" customHeight="1" x14ac:dyDescent="0.25">
      <c r="A761" s="3"/>
      <c r="B761" s="3"/>
      <c r="C761" s="3"/>
      <c r="D761" s="3"/>
      <c r="E761" s="3"/>
      <c r="F761" s="3"/>
      <c r="G761" s="3"/>
      <c r="H761" s="3"/>
      <c r="I761" s="3"/>
      <c r="J761" s="3"/>
      <c r="K761" s="3"/>
      <c r="L761" s="3"/>
      <c r="M761" s="184"/>
      <c r="N761" s="184"/>
      <c r="O761" s="184"/>
      <c r="P761" s="3"/>
      <c r="Q761" s="3"/>
      <c r="R761" s="3"/>
      <c r="S761" s="3"/>
      <c r="T761" s="3"/>
      <c r="U761" s="3"/>
      <c r="V761" s="3"/>
      <c r="W761" s="3"/>
      <c r="X761" s="3"/>
      <c r="Y761" s="3"/>
      <c r="Z761" s="3"/>
    </row>
    <row r="762" spans="1:26" ht="12.75" customHeight="1" x14ac:dyDescent="0.25">
      <c r="A762" s="3"/>
      <c r="B762" s="3"/>
      <c r="C762" s="3"/>
      <c r="D762" s="3"/>
      <c r="E762" s="3"/>
      <c r="F762" s="3"/>
      <c r="G762" s="3"/>
      <c r="H762" s="3"/>
      <c r="I762" s="3"/>
      <c r="J762" s="3"/>
      <c r="K762" s="3"/>
      <c r="L762" s="3"/>
      <c r="M762" s="184"/>
      <c r="N762" s="184"/>
      <c r="O762" s="184"/>
      <c r="P762" s="3"/>
      <c r="Q762" s="3"/>
      <c r="R762" s="3"/>
      <c r="S762" s="3"/>
      <c r="T762" s="3"/>
      <c r="U762" s="3"/>
      <c r="V762" s="3"/>
      <c r="W762" s="3"/>
      <c r="X762" s="3"/>
      <c r="Y762" s="3"/>
      <c r="Z762" s="3"/>
    </row>
    <row r="763" spans="1:26" ht="12.75" customHeight="1" x14ac:dyDescent="0.25">
      <c r="A763" s="3"/>
      <c r="B763" s="3"/>
      <c r="C763" s="3"/>
      <c r="D763" s="3"/>
      <c r="E763" s="3"/>
      <c r="F763" s="3"/>
      <c r="G763" s="3"/>
      <c r="H763" s="3"/>
      <c r="I763" s="3"/>
      <c r="J763" s="3"/>
      <c r="K763" s="3"/>
      <c r="L763" s="3"/>
      <c r="M763" s="184"/>
      <c r="N763" s="184"/>
      <c r="O763" s="184"/>
      <c r="P763" s="3"/>
      <c r="Q763" s="3"/>
      <c r="R763" s="3"/>
      <c r="S763" s="3"/>
      <c r="T763" s="3"/>
      <c r="U763" s="3"/>
      <c r="V763" s="3"/>
      <c r="W763" s="3"/>
      <c r="X763" s="3"/>
      <c r="Y763" s="3"/>
      <c r="Z763" s="3"/>
    </row>
    <row r="764" spans="1:26" ht="12.75" customHeight="1" x14ac:dyDescent="0.25">
      <c r="A764" s="3"/>
      <c r="B764" s="3"/>
      <c r="C764" s="3"/>
      <c r="D764" s="3"/>
      <c r="E764" s="3"/>
      <c r="F764" s="3"/>
      <c r="G764" s="3"/>
      <c r="H764" s="3"/>
      <c r="I764" s="3"/>
      <c r="J764" s="3"/>
      <c r="K764" s="3"/>
      <c r="L764" s="3"/>
      <c r="M764" s="184"/>
      <c r="N764" s="184"/>
      <c r="O764" s="184"/>
      <c r="P764" s="3"/>
      <c r="Q764" s="3"/>
      <c r="R764" s="3"/>
      <c r="S764" s="3"/>
      <c r="T764" s="3"/>
      <c r="U764" s="3"/>
      <c r="V764" s="3"/>
      <c r="W764" s="3"/>
      <c r="X764" s="3"/>
      <c r="Y764" s="3"/>
      <c r="Z764" s="3"/>
    </row>
    <row r="765" spans="1:26" ht="12.75" customHeight="1" x14ac:dyDescent="0.25">
      <c r="A765" s="3"/>
      <c r="B765" s="3"/>
      <c r="C765" s="3"/>
      <c r="D765" s="3"/>
      <c r="E765" s="3"/>
      <c r="F765" s="3"/>
      <c r="G765" s="3"/>
      <c r="H765" s="3"/>
      <c r="I765" s="3"/>
      <c r="J765" s="3"/>
      <c r="K765" s="3"/>
      <c r="L765" s="3"/>
      <c r="M765" s="184"/>
      <c r="N765" s="184"/>
      <c r="O765" s="184"/>
      <c r="P765" s="3"/>
      <c r="Q765" s="3"/>
      <c r="R765" s="3"/>
      <c r="S765" s="3"/>
      <c r="T765" s="3"/>
      <c r="U765" s="3"/>
      <c r="V765" s="3"/>
      <c r="W765" s="3"/>
      <c r="X765" s="3"/>
      <c r="Y765" s="3"/>
      <c r="Z765" s="3"/>
    </row>
    <row r="766" spans="1:26" ht="12.75" customHeight="1" x14ac:dyDescent="0.25">
      <c r="A766" s="3"/>
      <c r="B766" s="3"/>
      <c r="C766" s="3"/>
      <c r="D766" s="3"/>
      <c r="E766" s="3"/>
      <c r="F766" s="3"/>
      <c r="G766" s="3"/>
      <c r="H766" s="3"/>
      <c r="I766" s="3"/>
      <c r="J766" s="3"/>
      <c r="K766" s="3"/>
      <c r="L766" s="3"/>
      <c r="M766" s="184"/>
      <c r="N766" s="184"/>
      <c r="O766" s="184"/>
      <c r="P766" s="3"/>
      <c r="Q766" s="3"/>
      <c r="R766" s="3"/>
      <c r="S766" s="3"/>
      <c r="T766" s="3"/>
      <c r="U766" s="3"/>
      <c r="V766" s="3"/>
      <c r="W766" s="3"/>
      <c r="X766" s="3"/>
      <c r="Y766" s="3"/>
      <c r="Z766" s="3"/>
    </row>
    <row r="767" spans="1:26" ht="12.75" customHeight="1" x14ac:dyDescent="0.25">
      <c r="A767" s="3"/>
      <c r="B767" s="3"/>
      <c r="C767" s="3"/>
      <c r="D767" s="3"/>
      <c r="E767" s="3"/>
      <c r="F767" s="3"/>
      <c r="G767" s="3"/>
      <c r="H767" s="3"/>
      <c r="I767" s="3"/>
      <c r="J767" s="3"/>
      <c r="K767" s="3"/>
      <c r="L767" s="3"/>
      <c r="M767" s="184"/>
      <c r="N767" s="184"/>
      <c r="O767" s="184"/>
      <c r="P767" s="3"/>
      <c r="Q767" s="3"/>
      <c r="R767" s="3"/>
      <c r="S767" s="3"/>
      <c r="T767" s="3"/>
      <c r="U767" s="3"/>
      <c r="V767" s="3"/>
      <c r="W767" s="3"/>
      <c r="X767" s="3"/>
      <c r="Y767" s="3"/>
      <c r="Z767" s="3"/>
    </row>
    <row r="768" spans="1:26" ht="12.75" customHeight="1" x14ac:dyDescent="0.25">
      <c r="A768" s="3"/>
      <c r="B768" s="3"/>
      <c r="C768" s="3"/>
      <c r="D768" s="3"/>
      <c r="E768" s="3"/>
      <c r="F768" s="3"/>
      <c r="G768" s="3"/>
      <c r="H768" s="3"/>
      <c r="I768" s="3"/>
      <c r="J768" s="3"/>
      <c r="K768" s="3"/>
      <c r="L768" s="3"/>
      <c r="M768" s="184"/>
      <c r="N768" s="184"/>
      <c r="O768" s="184"/>
      <c r="P768" s="3"/>
      <c r="Q768" s="3"/>
      <c r="R768" s="3"/>
      <c r="S768" s="3"/>
      <c r="T768" s="3"/>
      <c r="U768" s="3"/>
      <c r="V768" s="3"/>
      <c r="W768" s="3"/>
      <c r="X768" s="3"/>
      <c r="Y768" s="3"/>
      <c r="Z768" s="3"/>
    </row>
    <row r="769" spans="1:26" ht="12.75" customHeight="1" x14ac:dyDescent="0.25">
      <c r="A769" s="3"/>
      <c r="B769" s="3"/>
      <c r="C769" s="3"/>
      <c r="D769" s="3"/>
      <c r="E769" s="3"/>
      <c r="F769" s="3"/>
      <c r="G769" s="3"/>
      <c r="H769" s="3"/>
      <c r="I769" s="3"/>
      <c r="J769" s="3"/>
      <c r="K769" s="3"/>
      <c r="L769" s="3"/>
      <c r="M769" s="184"/>
      <c r="N769" s="184"/>
      <c r="O769" s="184"/>
      <c r="P769" s="3"/>
      <c r="Q769" s="3"/>
      <c r="R769" s="3"/>
      <c r="S769" s="3"/>
      <c r="T769" s="3"/>
      <c r="U769" s="3"/>
      <c r="V769" s="3"/>
      <c r="W769" s="3"/>
      <c r="X769" s="3"/>
      <c r="Y769" s="3"/>
      <c r="Z769" s="3"/>
    </row>
    <row r="770" spans="1:26" ht="12.75" customHeight="1" x14ac:dyDescent="0.25">
      <c r="A770" s="3"/>
      <c r="B770" s="3"/>
      <c r="C770" s="3"/>
      <c r="D770" s="3"/>
      <c r="E770" s="3"/>
      <c r="F770" s="3"/>
      <c r="G770" s="3"/>
      <c r="H770" s="3"/>
      <c r="I770" s="3"/>
      <c r="J770" s="3"/>
      <c r="K770" s="3"/>
      <c r="L770" s="3"/>
      <c r="M770" s="184"/>
      <c r="N770" s="184"/>
      <c r="O770" s="184"/>
      <c r="P770" s="3"/>
      <c r="Q770" s="3"/>
      <c r="R770" s="3"/>
      <c r="S770" s="3"/>
      <c r="T770" s="3"/>
      <c r="U770" s="3"/>
      <c r="V770" s="3"/>
      <c r="W770" s="3"/>
      <c r="X770" s="3"/>
      <c r="Y770" s="3"/>
      <c r="Z770" s="3"/>
    </row>
    <row r="771" spans="1:26" ht="12.75" customHeight="1" x14ac:dyDescent="0.25">
      <c r="A771" s="3"/>
      <c r="B771" s="3"/>
      <c r="C771" s="3"/>
      <c r="D771" s="3"/>
      <c r="E771" s="3"/>
      <c r="F771" s="3"/>
      <c r="G771" s="3"/>
      <c r="H771" s="3"/>
      <c r="I771" s="3"/>
      <c r="J771" s="3"/>
      <c r="K771" s="3"/>
      <c r="L771" s="3"/>
      <c r="M771" s="184"/>
      <c r="N771" s="184"/>
      <c r="O771" s="184"/>
      <c r="P771" s="3"/>
      <c r="Q771" s="3"/>
      <c r="R771" s="3"/>
      <c r="S771" s="3"/>
      <c r="T771" s="3"/>
      <c r="U771" s="3"/>
      <c r="V771" s="3"/>
      <c r="W771" s="3"/>
      <c r="X771" s="3"/>
      <c r="Y771" s="3"/>
      <c r="Z771" s="3"/>
    </row>
    <row r="772" spans="1:26" ht="12.75" customHeight="1" x14ac:dyDescent="0.25">
      <c r="A772" s="3"/>
      <c r="B772" s="3"/>
      <c r="C772" s="3"/>
      <c r="D772" s="3"/>
      <c r="E772" s="3"/>
      <c r="F772" s="3"/>
      <c r="G772" s="3"/>
      <c r="H772" s="3"/>
      <c r="I772" s="3"/>
      <c r="J772" s="3"/>
      <c r="K772" s="3"/>
      <c r="L772" s="3"/>
      <c r="M772" s="184"/>
      <c r="N772" s="184"/>
      <c r="O772" s="184"/>
      <c r="P772" s="3"/>
      <c r="Q772" s="3"/>
      <c r="R772" s="3"/>
      <c r="S772" s="3"/>
      <c r="T772" s="3"/>
      <c r="U772" s="3"/>
      <c r="V772" s="3"/>
      <c r="W772" s="3"/>
      <c r="X772" s="3"/>
      <c r="Y772" s="3"/>
      <c r="Z772" s="3"/>
    </row>
    <row r="773" spans="1:26" ht="12.75" customHeight="1" x14ac:dyDescent="0.25">
      <c r="A773" s="3"/>
      <c r="B773" s="3"/>
      <c r="C773" s="3"/>
      <c r="D773" s="3"/>
      <c r="E773" s="3"/>
      <c r="F773" s="3"/>
      <c r="G773" s="3"/>
      <c r="H773" s="3"/>
      <c r="I773" s="3"/>
      <c r="J773" s="3"/>
      <c r="K773" s="3"/>
      <c r="L773" s="3"/>
      <c r="M773" s="184"/>
      <c r="N773" s="184"/>
      <c r="O773" s="184"/>
      <c r="P773" s="3"/>
      <c r="Q773" s="3"/>
      <c r="R773" s="3"/>
      <c r="S773" s="3"/>
      <c r="T773" s="3"/>
      <c r="U773" s="3"/>
      <c r="V773" s="3"/>
      <c r="W773" s="3"/>
      <c r="X773" s="3"/>
      <c r="Y773" s="3"/>
      <c r="Z773" s="3"/>
    </row>
    <row r="774" spans="1:26" ht="12.75" customHeight="1" x14ac:dyDescent="0.25">
      <c r="A774" s="3"/>
      <c r="B774" s="3"/>
      <c r="C774" s="3"/>
      <c r="D774" s="3"/>
      <c r="E774" s="3"/>
      <c r="F774" s="3"/>
      <c r="G774" s="3"/>
      <c r="H774" s="3"/>
      <c r="I774" s="3"/>
      <c r="J774" s="3"/>
      <c r="K774" s="3"/>
      <c r="L774" s="3"/>
      <c r="M774" s="184"/>
      <c r="N774" s="184"/>
      <c r="O774" s="184"/>
      <c r="P774" s="3"/>
      <c r="Q774" s="3"/>
      <c r="R774" s="3"/>
      <c r="S774" s="3"/>
      <c r="T774" s="3"/>
      <c r="U774" s="3"/>
      <c r="V774" s="3"/>
      <c r="W774" s="3"/>
      <c r="X774" s="3"/>
      <c r="Y774" s="3"/>
      <c r="Z774" s="3"/>
    </row>
    <row r="775" spans="1:26" ht="12.75" customHeight="1" x14ac:dyDescent="0.25">
      <c r="A775" s="3"/>
      <c r="B775" s="3"/>
      <c r="C775" s="3"/>
      <c r="D775" s="3"/>
      <c r="E775" s="3"/>
      <c r="F775" s="3"/>
      <c r="G775" s="3"/>
      <c r="H775" s="3"/>
      <c r="I775" s="3"/>
      <c r="J775" s="3"/>
      <c r="K775" s="3"/>
      <c r="L775" s="3"/>
      <c r="M775" s="184"/>
      <c r="N775" s="184"/>
      <c r="O775" s="184"/>
      <c r="P775" s="3"/>
      <c r="Q775" s="3"/>
      <c r="R775" s="3"/>
      <c r="S775" s="3"/>
      <c r="T775" s="3"/>
      <c r="U775" s="3"/>
      <c r="V775" s="3"/>
      <c r="W775" s="3"/>
      <c r="X775" s="3"/>
      <c r="Y775" s="3"/>
      <c r="Z775" s="3"/>
    </row>
    <row r="776" spans="1:26" ht="12.75" customHeight="1" x14ac:dyDescent="0.25">
      <c r="A776" s="3"/>
      <c r="B776" s="3"/>
      <c r="C776" s="3"/>
      <c r="D776" s="3"/>
      <c r="E776" s="3"/>
      <c r="F776" s="3"/>
      <c r="G776" s="3"/>
      <c r="H776" s="3"/>
      <c r="I776" s="3"/>
      <c r="J776" s="3"/>
      <c r="K776" s="3"/>
      <c r="L776" s="3"/>
      <c r="M776" s="184"/>
      <c r="N776" s="184"/>
      <c r="O776" s="184"/>
      <c r="P776" s="3"/>
      <c r="Q776" s="3"/>
      <c r="R776" s="3"/>
      <c r="S776" s="3"/>
      <c r="T776" s="3"/>
      <c r="U776" s="3"/>
      <c r="V776" s="3"/>
      <c r="W776" s="3"/>
      <c r="X776" s="3"/>
      <c r="Y776" s="3"/>
      <c r="Z776" s="3"/>
    </row>
    <row r="777" spans="1:26" ht="12.75" customHeight="1" x14ac:dyDescent="0.25">
      <c r="A777" s="3"/>
      <c r="B777" s="3"/>
      <c r="C777" s="3"/>
      <c r="D777" s="3"/>
      <c r="E777" s="3"/>
      <c r="F777" s="3"/>
      <c r="G777" s="3"/>
      <c r="H777" s="3"/>
      <c r="I777" s="3"/>
      <c r="J777" s="3"/>
      <c r="K777" s="3"/>
      <c r="L777" s="3"/>
      <c r="M777" s="184"/>
      <c r="N777" s="184"/>
      <c r="O777" s="184"/>
      <c r="P777" s="3"/>
      <c r="Q777" s="3"/>
      <c r="R777" s="3"/>
      <c r="S777" s="3"/>
      <c r="T777" s="3"/>
      <c r="U777" s="3"/>
      <c r="V777" s="3"/>
      <c r="W777" s="3"/>
      <c r="X777" s="3"/>
      <c r="Y777" s="3"/>
      <c r="Z777" s="3"/>
    </row>
    <row r="778" spans="1:26" ht="12.75" customHeight="1" x14ac:dyDescent="0.25">
      <c r="A778" s="3"/>
      <c r="B778" s="3"/>
      <c r="C778" s="3"/>
      <c r="D778" s="3"/>
      <c r="E778" s="3"/>
      <c r="F778" s="3"/>
      <c r="G778" s="3"/>
      <c r="H778" s="3"/>
      <c r="I778" s="3"/>
      <c r="J778" s="3"/>
      <c r="K778" s="3"/>
      <c r="L778" s="3"/>
      <c r="M778" s="184"/>
      <c r="N778" s="184"/>
      <c r="O778" s="184"/>
      <c r="P778" s="3"/>
      <c r="Q778" s="3"/>
      <c r="R778" s="3"/>
      <c r="S778" s="3"/>
      <c r="T778" s="3"/>
      <c r="U778" s="3"/>
      <c r="V778" s="3"/>
      <c r="W778" s="3"/>
      <c r="X778" s="3"/>
      <c r="Y778" s="3"/>
      <c r="Z778" s="3"/>
    </row>
    <row r="779" spans="1:26" ht="12.75" customHeight="1" x14ac:dyDescent="0.25">
      <c r="A779" s="3"/>
      <c r="B779" s="3"/>
      <c r="C779" s="3"/>
      <c r="D779" s="3"/>
      <c r="E779" s="3"/>
      <c r="F779" s="3"/>
      <c r="G779" s="3"/>
      <c r="H779" s="3"/>
      <c r="I779" s="3"/>
      <c r="J779" s="3"/>
      <c r="K779" s="3"/>
      <c r="L779" s="3"/>
      <c r="M779" s="184"/>
      <c r="N779" s="184"/>
      <c r="O779" s="184"/>
      <c r="P779" s="3"/>
      <c r="Q779" s="3"/>
      <c r="R779" s="3"/>
      <c r="S779" s="3"/>
      <c r="T779" s="3"/>
      <c r="U779" s="3"/>
      <c r="V779" s="3"/>
      <c r="W779" s="3"/>
      <c r="X779" s="3"/>
      <c r="Y779" s="3"/>
      <c r="Z779" s="3"/>
    </row>
    <row r="780" spans="1:26" ht="12.75" customHeight="1" x14ac:dyDescent="0.25">
      <c r="A780" s="3"/>
      <c r="B780" s="3"/>
      <c r="C780" s="3"/>
      <c r="D780" s="3"/>
      <c r="E780" s="3"/>
      <c r="F780" s="3"/>
      <c r="G780" s="3"/>
      <c r="H780" s="3"/>
      <c r="I780" s="3"/>
      <c r="J780" s="3"/>
      <c r="K780" s="3"/>
      <c r="L780" s="3"/>
      <c r="M780" s="184"/>
      <c r="N780" s="184"/>
      <c r="O780" s="184"/>
      <c r="P780" s="3"/>
      <c r="Q780" s="3"/>
      <c r="R780" s="3"/>
      <c r="S780" s="3"/>
      <c r="T780" s="3"/>
      <c r="U780" s="3"/>
      <c r="V780" s="3"/>
      <c r="W780" s="3"/>
      <c r="X780" s="3"/>
      <c r="Y780" s="3"/>
      <c r="Z780" s="3"/>
    </row>
    <row r="781" spans="1:26" ht="12.75" customHeight="1" x14ac:dyDescent="0.25">
      <c r="A781" s="3"/>
      <c r="B781" s="3"/>
      <c r="C781" s="3"/>
      <c r="D781" s="3"/>
      <c r="E781" s="3"/>
      <c r="F781" s="3"/>
      <c r="G781" s="3"/>
      <c r="H781" s="3"/>
      <c r="I781" s="3"/>
      <c r="J781" s="3"/>
      <c r="K781" s="3"/>
      <c r="L781" s="3"/>
      <c r="M781" s="184"/>
      <c r="N781" s="184"/>
      <c r="O781" s="184"/>
      <c r="P781" s="3"/>
      <c r="Q781" s="3"/>
      <c r="R781" s="3"/>
      <c r="S781" s="3"/>
      <c r="T781" s="3"/>
      <c r="U781" s="3"/>
      <c r="V781" s="3"/>
      <c r="W781" s="3"/>
      <c r="X781" s="3"/>
      <c r="Y781" s="3"/>
      <c r="Z781" s="3"/>
    </row>
    <row r="782" spans="1:26" ht="12.75" customHeight="1" x14ac:dyDescent="0.25">
      <c r="A782" s="3"/>
      <c r="B782" s="3"/>
      <c r="C782" s="3"/>
      <c r="D782" s="3"/>
      <c r="E782" s="3"/>
      <c r="F782" s="3"/>
      <c r="G782" s="3"/>
      <c r="H782" s="3"/>
      <c r="I782" s="3"/>
      <c r="J782" s="3"/>
      <c r="K782" s="3"/>
      <c r="L782" s="3"/>
      <c r="M782" s="184"/>
      <c r="N782" s="184"/>
      <c r="O782" s="184"/>
      <c r="P782" s="3"/>
      <c r="Q782" s="3"/>
      <c r="R782" s="3"/>
      <c r="S782" s="3"/>
      <c r="T782" s="3"/>
      <c r="U782" s="3"/>
      <c r="V782" s="3"/>
      <c r="W782" s="3"/>
      <c r="X782" s="3"/>
      <c r="Y782" s="3"/>
      <c r="Z782" s="3"/>
    </row>
    <row r="783" spans="1:26" ht="12.75" customHeight="1" x14ac:dyDescent="0.25">
      <c r="A783" s="3"/>
      <c r="B783" s="3"/>
      <c r="C783" s="3"/>
      <c r="D783" s="3"/>
      <c r="E783" s="3"/>
      <c r="F783" s="3"/>
      <c r="G783" s="3"/>
      <c r="H783" s="3"/>
      <c r="I783" s="3"/>
      <c r="J783" s="3"/>
      <c r="K783" s="3"/>
      <c r="L783" s="3"/>
      <c r="M783" s="184"/>
      <c r="N783" s="184"/>
      <c r="O783" s="184"/>
      <c r="P783" s="3"/>
      <c r="Q783" s="3"/>
      <c r="R783" s="3"/>
      <c r="S783" s="3"/>
      <c r="T783" s="3"/>
      <c r="U783" s="3"/>
      <c r="V783" s="3"/>
      <c r="W783" s="3"/>
      <c r="X783" s="3"/>
      <c r="Y783" s="3"/>
      <c r="Z783" s="3"/>
    </row>
    <row r="784" spans="1:26" ht="12.75" customHeight="1" x14ac:dyDescent="0.25">
      <c r="A784" s="3"/>
      <c r="B784" s="3"/>
      <c r="C784" s="3"/>
      <c r="D784" s="3"/>
      <c r="E784" s="3"/>
      <c r="F784" s="3"/>
      <c r="G784" s="3"/>
      <c r="H784" s="3"/>
      <c r="I784" s="3"/>
      <c r="J784" s="3"/>
      <c r="K784" s="3"/>
      <c r="L784" s="3"/>
      <c r="M784" s="184"/>
      <c r="N784" s="184"/>
      <c r="O784" s="184"/>
      <c r="P784" s="3"/>
      <c r="Q784" s="3"/>
      <c r="R784" s="3"/>
      <c r="S784" s="3"/>
      <c r="T784" s="3"/>
      <c r="U784" s="3"/>
      <c r="V784" s="3"/>
      <c r="W784" s="3"/>
      <c r="X784" s="3"/>
      <c r="Y784" s="3"/>
      <c r="Z784" s="3"/>
    </row>
    <row r="785" spans="1:26" ht="12.75" customHeight="1" x14ac:dyDescent="0.25">
      <c r="A785" s="3"/>
      <c r="B785" s="3"/>
      <c r="C785" s="3"/>
      <c r="D785" s="3"/>
      <c r="E785" s="3"/>
      <c r="F785" s="3"/>
      <c r="G785" s="3"/>
      <c r="H785" s="3"/>
      <c r="I785" s="3"/>
      <c r="J785" s="3"/>
      <c r="K785" s="3"/>
      <c r="L785" s="3"/>
      <c r="M785" s="184"/>
      <c r="N785" s="184"/>
      <c r="O785" s="184"/>
      <c r="P785" s="3"/>
      <c r="Q785" s="3"/>
      <c r="R785" s="3"/>
      <c r="S785" s="3"/>
      <c r="T785" s="3"/>
      <c r="U785" s="3"/>
      <c r="V785" s="3"/>
      <c r="W785" s="3"/>
      <c r="X785" s="3"/>
      <c r="Y785" s="3"/>
      <c r="Z785" s="3"/>
    </row>
    <row r="786" spans="1:26" ht="12.75" customHeight="1" x14ac:dyDescent="0.25">
      <c r="A786" s="3"/>
      <c r="B786" s="3"/>
      <c r="C786" s="3"/>
      <c r="D786" s="3"/>
      <c r="E786" s="3"/>
      <c r="F786" s="3"/>
      <c r="G786" s="3"/>
      <c r="H786" s="3"/>
      <c r="I786" s="3"/>
      <c r="J786" s="3"/>
      <c r="K786" s="3"/>
      <c r="L786" s="3"/>
      <c r="M786" s="184"/>
      <c r="N786" s="184"/>
      <c r="O786" s="184"/>
      <c r="P786" s="3"/>
      <c r="Q786" s="3"/>
      <c r="R786" s="3"/>
      <c r="S786" s="3"/>
      <c r="T786" s="3"/>
      <c r="U786" s="3"/>
      <c r="V786" s="3"/>
      <c r="W786" s="3"/>
      <c r="X786" s="3"/>
      <c r="Y786" s="3"/>
      <c r="Z786" s="3"/>
    </row>
    <row r="787" spans="1:26" ht="12.75" customHeight="1" x14ac:dyDescent="0.25">
      <c r="A787" s="3"/>
      <c r="B787" s="3"/>
      <c r="C787" s="3"/>
      <c r="D787" s="3"/>
      <c r="E787" s="3"/>
      <c r="F787" s="3"/>
      <c r="G787" s="3"/>
      <c r="H787" s="3"/>
      <c r="I787" s="3"/>
      <c r="J787" s="3"/>
      <c r="K787" s="3"/>
      <c r="L787" s="3"/>
      <c r="M787" s="184"/>
      <c r="N787" s="184"/>
      <c r="O787" s="184"/>
      <c r="P787" s="3"/>
      <c r="Q787" s="3"/>
      <c r="R787" s="3"/>
      <c r="S787" s="3"/>
      <c r="T787" s="3"/>
      <c r="U787" s="3"/>
      <c r="V787" s="3"/>
      <c r="W787" s="3"/>
      <c r="X787" s="3"/>
      <c r="Y787" s="3"/>
      <c r="Z787" s="3"/>
    </row>
    <row r="788" spans="1:26" ht="12.75" customHeight="1" x14ac:dyDescent="0.25">
      <c r="A788" s="3"/>
      <c r="B788" s="3"/>
      <c r="C788" s="3"/>
      <c r="D788" s="3"/>
      <c r="E788" s="3"/>
      <c r="F788" s="3"/>
      <c r="G788" s="3"/>
      <c r="H788" s="3"/>
      <c r="I788" s="3"/>
      <c r="J788" s="3"/>
      <c r="K788" s="3"/>
      <c r="L788" s="3"/>
      <c r="M788" s="184"/>
      <c r="N788" s="184"/>
      <c r="O788" s="184"/>
      <c r="P788" s="3"/>
      <c r="Q788" s="3"/>
      <c r="R788" s="3"/>
      <c r="S788" s="3"/>
      <c r="T788" s="3"/>
      <c r="U788" s="3"/>
      <c r="V788" s="3"/>
      <c r="W788" s="3"/>
      <c r="X788" s="3"/>
      <c r="Y788" s="3"/>
      <c r="Z788" s="3"/>
    </row>
    <row r="789" spans="1:26" ht="12.75" customHeight="1" x14ac:dyDescent="0.25">
      <c r="A789" s="3"/>
      <c r="B789" s="3"/>
      <c r="C789" s="3"/>
      <c r="D789" s="3"/>
      <c r="E789" s="3"/>
      <c r="F789" s="3"/>
      <c r="G789" s="3"/>
      <c r="H789" s="3"/>
      <c r="I789" s="3"/>
      <c r="J789" s="3"/>
      <c r="K789" s="3"/>
      <c r="L789" s="3"/>
      <c r="M789" s="184"/>
      <c r="N789" s="184"/>
      <c r="O789" s="184"/>
      <c r="P789" s="3"/>
      <c r="Q789" s="3"/>
      <c r="R789" s="3"/>
      <c r="S789" s="3"/>
      <c r="T789" s="3"/>
      <c r="U789" s="3"/>
      <c r="V789" s="3"/>
      <c r="W789" s="3"/>
      <c r="X789" s="3"/>
      <c r="Y789" s="3"/>
      <c r="Z789" s="3"/>
    </row>
    <row r="790" spans="1:26" ht="12.75" customHeight="1" x14ac:dyDescent="0.25">
      <c r="A790" s="3"/>
      <c r="B790" s="3"/>
      <c r="C790" s="3"/>
      <c r="D790" s="3"/>
      <c r="E790" s="3"/>
      <c r="F790" s="3"/>
      <c r="G790" s="3"/>
      <c r="H790" s="3"/>
      <c r="I790" s="3"/>
      <c r="J790" s="3"/>
      <c r="K790" s="3"/>
      <c r="L790" s="3"/>
      <c r="M790" s="184"/>
      <c r="N790" s="184"/>
      <c r="O790" s="184"/>
      <c r="P790" s="3"/>
      <c r="Q790" s="3"/>
      <c r="R790" s="3"/>
      <c r="S790" s="3"/>
      <c r="T790" s="3"/>
      <c r="U790" s="3"/>
      <c r="V790" s="3"/>
      <c r="W790" s="3"/>
      <c r="X790" s="3"/>
      <c r="Y790" s="3"/>
      <c r="Z790" s="3"/>
    </row>
    <row r="791" spans="1:26" ht="12.75" customHeight="1" x14ac:dyDescent="0.25">
      <c r="A791" s="3"/>
      <c r="B791" s="3"/>
      <c r="C791" s="3"/>
      <c r="D791" s="3"/>
      <c r="E791" s="3"/>
      <c r="F791" s="3"/>
      <c r="G791" s="3"/>
      <c r="H791" s="3"/>
      <c r="I791" s="3"/>
      <c r="J791" s="3"/>
      <c r="K791" s="3"/>
      <c r="L791" s="3"/>
      <c r="M791" s="184"/>
      <c r="N791" s="184"/>
      <c r="O791" s="184"/>
      <c r="P791" s="3"/>
      <c r="Q791" s="3"/>
      <c r="R791" s="3"/>
      <c r="S791" s="3"/>
      <c r="T791" s="3"/>
      <c r="U791" s="3"/>
      <c r="V791" s="3"/>
      <c r="W791" s="3"/>
      <c r="X791" s="3"/>
      <c r="Y791" s="3"/>
      <c r="Z791" s="3"/>
    </row>
    <row r="792" spans="1:26" ht="12.75" customHeight="1" x14ac:dyDescent="0.25">
      <c r="A792" s="3"/>
      <c r="B792" s="3"/>
      <c r="C792" s="3"/>
      <c r="D792" s="3"/>
      <c r="E792" s="3"/>
      <c r="F792" s="3"/>
      <c r="G792" s="3"/>
      <c r="H792" s="3"/>
      <c r="I792" s="3"/>
      <c r="J792" s="3"/>
      <c r="K792" s="3"/>
      <c r="L792" s="3"/>
      <c r="M792" s="184"/>
      <c r="N792" s="184"/>
      <c r="O792" s="184"/>
      <c r="P792" s="3"/>
      <c r="Q792" s="3"/>
      <c r="R792" s="3"/>
      <c r="S792" s="3"/>
      <c r="T792" s="3"/>
      <c r="U792" s="3"/>
      <c r="V792" s="3"/>
      <c r="W792" s="3"/>
      <c r="X792" s="3"/>
      <c r="Y792" s="3"/>
      <c r="Z792" s="3"/>
    </row>
    <row r="793" spans="1:26" ht="12.75" customHeight="1" x14ac:dyDescent="0.25">
      <c r="A793" s="3"/>
      <c r="B793" s="3"/>
      <c r="C793" s="3"/>
      <c r="D793" s="3"/>
      <c r="E793" s="3"/>
      <c r="F793" s="3"/>
      <c r="G793" s="3"/>
      <c r="H793" s="3"/>
      <c r="I793" s="3"/>
      <c r="J793" s="3"/>
      <c r="K793" s="3"/>
      <c r="L793" s="3"/>
      <c r="M793" s="184"/>
      <c r="N793" s="184"/>
      <c r="O793" s="184"/>
      <c r="P793" s="3"/>
      <c r="Q793" s="3"/>
      <c r="R793" s="3"/>
      <c r="S793" s="3"/>
      <c r="T793" s="3"/>
      <c r="U793" s="3"/>
      <c r="V793" s="3"/>
      <c r="W793" s="3"/>
      <c r="X793" s="3"/>
      <c r="Y793" s="3"/>
      <c r="Z793" s="3"/>
    </row>
    <row r="794" spans="1:26" ht="12.75" customHeight="1" x14ac:dyDescent="0.25">
      <c r="A794" s="3"/>
      <c r="B794" s="3"/>
      <c r="C794" s="3"/>
      <c r="D794" s="3"/>
      <c r="E794" s="3"/>
      <c r="F794" s="3"/>
      <c r="G794" s="3"/>
      <c r="H794" s="3"/>
      <c r="I794" s="3"/>
      <c r="J794" s="3"/>
      <c r="K794" s="3"/>
      <c r="L794" s="3"/>
      <c r="M794" s="184"/>
      <c r="N794" s="184"/>
      <c r="O794" s="184"/>
      <c r="P794" s="3"/>
      <c r="Q794" s="3"/>
      <c r="R794" s="3"/>
      <c r="S794" s="3"/>
      <c r="T794" s="3"/>
      <c r="U794" s="3"/>
      <c r="V794" s="3"/>
      <c r="W794" s="3"/>
      <c r="X794" s="3"/>
      <c r="Y794" s="3"/>
      <c r="Z794" s="3"/>
    </row>
    <row r="795" spans="1:26" ht="12.75" customHeight="1" x14ac:dyDescent="0.25">
      <c r="A795" s="3"/>
      <c r="B795" s="3"/>
      <c r="C795" s="3"/>
      <c r="D795" s="3"/>
      <c r="E795" s="3"/>
      <c r="F795" s="3"/>
      <c r="G795" s="3"/>
      <c r="H795" s="3"/>
      <c r="I795" s="3"/>
      <c r="J795" s="3"/>
      <c r="K795" s="3"/>
      <c r="L795" s="3"/>
      <c r="M795" s="184"/>
      <c r="N795" s="184"/>
      <c r="O795" s="184"/>
      <c r="P795" s="3"/>
      <c r="Q795" s="3"/>
      <c r="R795" s="3"/>
      <c r="S795" s="3"/>
      <c r="T795" s="3"/>
      <c r="U795" s="3"/>
      <c r="V795" s="3"/>
      <c r="W795" s="3"/>
      <c r="X795" s="3"/>
      <c r="Y795" s="3"/>
      <c r="Z795" s="3"/>
    </row>
    <row r="796" spans="1:26" ht="12.75" customHeight="1" x14ac:dyDescent="0.25">
      <c r="A796" s="3"/>
      <c r="B796" s="3"/>
      <c r="C796" s="3"/>
      <c r="D796" s="3"/>
      <c r="E796" s="3"/>
      <c r="F796" s="3"/>
      <c r="G796" s="3"/>
      <c r="H796" s="3"/>
      <c r="I796" s="3"/>
      <c r="J796" s="3"/>
      <c r="K796" s="3"/>
      <c r="L796" s="3"/>
      <c r="M796" s="184"/>
      <c r="N796" s="184"/>
      <c r="O796" s="184"/>
      <c r="P796" s="3"/>
      <c r="Q796" s="3"/>
      <c r="R796" s="3"/>
      <c r="S796" s="3"/>
      <c r="T796" s="3"/>
      <c r="U796" s="3"/>
      <c r="V796" s="3"/>
      <c r="W796" s="3"/>
      <c r="X796" s="3"/>
      <c r="Y796" s="3"/>
      <c r="Z796" s="3"/>
    </row>
    <row r="797" spans="1:26" ht="12.75" customHeight="1" x14ac:dyDescent="0.25">
      <c r="A797" s="3"/>
      <c r="B797" s="3"/>
      <c r="C797" s="3"/>
      <c r="D797" s="3"/>
      <c r="E797" s="3"/>
      <c r="F797" s="3"/>
      <c r="G797" s="3"/>
      <c r="H797" s="3"/>
      <c r="I797" s="3"/>
      <c r="J797" s="3"/>
      <c r="K797" s="3"/>
      <c r="L797" s="3"/>
      <c r="M797" s="184"/>
      <c r="N797" s="184"/>
      <c r="O797" s="184"/>
      <c r="P797" s="3"/>
      <c r="Q797" s="3"/>
      <c r="R797" s="3"/>
      <c r="S797" s="3"/>
      <c r="T797" s="3"/>
      <c r="U797" s="3"/>
      <c r="V797" s="3"/>
      <c r="W797" s="3"/>
      <c r="X797" s="3"/>
      <c r="Y797" s="3"/>
      <c r="Z797" s="3"/>
    </row>
    <row r="798" spans="1:26" ht="12.75" customHeight="1" x14ac:dyDescent="0.25">
      <c r="A798" s="3"/>
      <c r="B798" s="3"/>
      <c r="C798" s="3"/>
      <c r="D798" s="3"/>
      <c r="E798" s="3"/>
      <c r="F798" s="3"/>
      <c r="G798" s="3"/>
      <c r="H798" s="3"/>
      <c r="I798" s="3"/>
      <c r="J798" s="3"/>
      <c r="K798" s="3"/>
      <c r="L798" s="3"/>
      <c r="M798" s="184"/>
      <c r="N798" s="184"/>
      <c r="O798" s="184"/>
      <c r="P798" s="3"/>
      <c r="Q798" s="3"/>
      <c r="R798" s="3"/>
      <c r="S798" s="3"/>
      <c r="T798" s="3"/>
      <c r="U798" s="3"/>
      <c r="V798" s="3"/>
      <c r="W798" s="3"/>
      <c r="X798" s="3"/>
      <c r="Y798" s="3"/>
      <c r="Z798" s="3"/>
    </row>
    <row r="799" spans="1:26" ht="12.75" customHeight="1" x14ac:dyDescent="0.25">
      <c r="A799" s="3"/>
      <c r="B799" s="3"/>
      <c r="C799" s="3"/>
      <c r="D799" s="3"/>
      <c r="E799" s="3"/>
      <c r="F799" s="3"/>
      <c r="G799" s="3"/>
      <c r="H799" s="3"/>
      <c r="I799" s="3"/>
      <c r="J799" s="3"/>
      <c r="K799" s="3"/>
      <c r="L799" s="3"/>
      <c r="M799" s="184"/>
      <c r="N799" s="184"/>
      <c r="O799" s="184"/>
      <c r="P799" s="3"/>
      <c r="Q799" s="3"/>
      <c r="R799" s="3"/>
      <c r="S799" s="3"/>
      <c r="T799" s="3"/>
      <c r="U799" s="3"/>
      <c r="V799" s="3"/>
      <c r="W799" s="3"/>
      <c r="X799" s="3"/>
      <c r="Y799" s="3"/>
      <c r="Z799" s="3"/>
    </row>
    <row r="800" spans="1:26" ht="12.75" customHeight="1" x14ac:dyDescent="0.25">
      <c r="A800" s="3"/>
      <c r="B800" s="3"/>
      <c r="C800" s="3"/>
      <c r="D800" s="3"/>
      <c r="E800" s="3"/>
      <c r="F800" s="3"/>
      <c r="G800" s="3"/>
      <c r="H800" s="3"/>
      <c r="I800" s="3"/>
      <c r="J800" s="3"/>
      <c r="K800" s="3"/>
      <c r="L800" s="3"/>
      <c r="M800" s="184"/>
      <c r="N800" s="184"/>
      <c r="O800" s="184"/>
      <c r="P800" s="3"/>
      <c r="Q800" s="3"/>
      <c r="R800" s="3"/>
      <c r="S800" s="3"/>
      <c r="T800" s="3"/>
      <c r="U800" s="3"/>
      <c r="V800" s="3"/>
      <c r="W800" s="3"/>
      <c r="X800" s="3"/>
      <c r="Y800" s="3"/>
      <c r="Z800" s="3"/>
    </row>
    <row r="801" spans="1:26" ht="12.75" customHeight="1" x14ac:dyDescent="0.25">
      <c r="A801" s="3"/>
      <c r="B801" s="3"/>
      <c r="C801" s="3"/>
      <c r="D801" s="3"/>
      <c r="E801" s="3"/>
      <c r="F801" s="3"/>
      <c r="G801" s="3"/>
      <c r="H801" s="3"/>
      <c r="I801" s="3"/>
      <c r="J801" s="3"/>
      <c r="K801" s="3"/>
      <c r="L801" s="3"/>
      <c r="M801" s="184"/>
      <c r="N801" s="184"/>
      <c r="O801" s="184"/>
      <c r="P801" s="3"/>
      <c r="Q801" s="3"/>
      <c r="R801" s="3"/>
      <c r="S801" s="3"/>
      <c r="T801" s="3"/>
      <c r="U801" s="3"/>
      <c r="V801" s="3"/>
      <c r="W801" s="3"/>
      <c r="X801" s="3"/>
      <c r="Y801" s="3"/>
      <c r="Z801" s="3"/>
    </row>
    <row r="802" spans="1:26" ht="12.75" customHeight="1" x14ac:dyDescent="0.25">
      <c r="A802" s="3"/>
      <c r="B802" s="3"/>
      <c r="C802" s="3"/>
      <c r="D802" s="3"/>
      <c r="E802" s="3"/>
      <c r="F802" s="3"/>
      <c r="G802" s="3"/>
      <c r="H802" s="3"/>
      <c r="I802" s="3"/>
      <c r="J802" s="3"/>
      <c r="K802" s="3"/>
      <c r="L802" s="3"/>
      <c r="M802" s="184"/>
      <c r="N802" s="184"/>
      <c r="O802" s="184"/>
      <c r="P802" s="3"/>
      <c r="Q802" s="3"/>
      <c r="R802" s="3"/>
      <c r="S802" s="3"/>
      <c r="T802" s="3"/>
      <c r="U802" s="3"/>
      <c r="V802" s="3"/>
      <c r="W802" s="3"/>
      <c r="X802" s="3"/>
      <c r="Y802" s="3"/>
      <c r="Z802" s="3"/>
    </row>
    <row r="803" spans="1:26" ht="12.75" customHeight="1" x14ac:dyDescent="0.25">
      <c r="A803" s="3"/>
      <c r="B803" s="3"/>
      <c r="C803" s="3"/>
      <c r="D803" s="3"/>
      <c r="E803" s="3"/>
      <c r="F803" s="3"/>
      <c r="G803" s="3"/>
      <c r="H803" s="3"/>
      <c r="I803" s="3"/>
      <c r="J803" s="3"/>
      <c r="K803" s="3"/>
      <c r="L803" s="3"/>
      <c r="M803" s="184"/>
      <c r="N803" s="184"/>
      <c r="O803" s="184"/>
      <c r="P803" s="3"/>
      <c r="Q803" s="3"/>
      <c r="R803" s="3"/>
      <c r="S803" s="3"/>
      <c r="T803" s="3"/>
      <c r="U803" s="3"/>
      <c r="V803" s="3"/>
      <c r="W803" s="3"/>
      <c r="X803" s="3"/>
      <c r="Y803" s="3"/>
      <c r="Z803" s="3"/>
    </row>
    <row r="804" spans="1:26" ht="12.75" customHeight="1" x14ac:dyDescent="0.25">
      <c r="A804" s="3"/>
      <c r="B804" s="3"/>
      <c r="C804" s="3"/>
      <c r="D804" s="3"/>
      <c r="E804" s="3"/>
      <c r="F804" s="3"/>
      <c r="G804" s="3"/>
      <c r="H804" s="3"/>
      <c r="I804" s="3"/>
      <c r="J804" s="3"/>
      <c r="K804" s="3"/>
      <c r="L804" s="3"/>
      <c r="M804" s="184"/>
      <c r="N804" s="184"/>
      <c r="O804" s="184"/>
      <c r="P804" s="3"/>
      <c r="Q804" s="3"/>
      <c r="R804" s="3"/>
      <c r="S804" s="3"/>
      <c r="T804" s="3"/>
      <c r="U804" s="3"/>
      <c r="V804" s="3"/>
      <c r="W804" s="3"/>
      <c r="X804" s="3"/>
      <c r="Y804" s="3"/>
      <c r="Z804" s="3"/>
    </row>
    <row r="805" spans="1:26" ht="12.75" customHeight="1" x14ac:dyDescent="0.25">
      <c r="A805" s="3"/>
      <c r="B805" s="3"/>
      <c r="C805" s="3"/>
      <c r="D805" s="3"/>
      <c r="E805" s="3"/>
      <c r="F805" s="3"/>
      <c r="G805" s="3"/>
      <c r="H805" s="3"/>
      <c r="I805" s="3"/>
      <c r="J805" s="3"/>
      <c r="K805" s="3"/>
      <c r="L805" s="3"/>
      <c r="M805" s="184"/>
      <c r="N805" s="184"/>
      <c r="O805" s="184"/>
      <c r="P805" s="3"/>
      <c r="Q805" s="3"/>
      <c r="R805" s="3"/>
      <c r="S805" s="3"/>
      <c r="T805" s="3"/>
      <c r="U805" s="3"/>
      <c r="V805" s="3"/>
      <c r="W805" s="3"/>
      <c r="X805" s="3"/>
      <c r="Y805" s="3"/>
      <c r="Z805" s="3"/>
    </row>
    <row r="806" spans="1:26" ht="12.75" customHeight="1" x14ac:dyDescent="0.25">
      <c r="A806" s="3"/>
      <c r="B806" s="3"/>
      <c r="C806" s="3"/>
      <c r="D806" s="3"/>
      <c r="E806" s="3"/>
      <c r="F806" s="3"/>
      <c r="G806" s="3"/>
      <c r="H806" s="3"/>
      <c r="I806" s="3"/>
      <c r="J806" s="3"/>
      <c r="K806" s="3"/>
      <c r="L806" s="3"/>
      <c r="M806" s="184"/>
      <c r="N806" s="184"/>
      <c r="O806" s="184"/>
      <c r="P806" s="3"/>
      <c r="Q806" s="3"/>
      <c r="R806" s="3"/>
      <c r="S806" s="3"/>
      <c r="T806" s="3"/>
      <c r="U806" s="3"/>
      <c r="V806" s="3"/>
      <c r="W806" s="3"/>
      <c r="X806" s="3"/>
      <c r="Y806" s="3"/>
      <c r="Z806" s="3"/>
    </row>
    <row r="807" spans="1:26" ht="12.75" customHeight="1" x14ac:dyDescent="0.25">
      <c r="A807" s="3"/>
      <c r="B807" s="3"/>
      <c r="C807" s="3"/>
      <c r="D807" s="3"/>
      <c r="E807" s="3"/>
      <c r="F807" s="3"/>
      <c r="G807" s="3"/>
      <c r="H807" s="3"/>
      <c r="I807" s="3"/>
      <c r="J807" s="3"/>
      <c r="K807" s="3"/>
      <c r="L807" s="3"/>
      <c r="M807" s="184"/>
      <c r="N807" s="184"/>
      <c r="O807" s="184"/>
      <c r="P807" s="3"/>
      <c r="Q807" s="3"/>
      <c r="R807" s="3"/>
      <c r="S807" s="3"/>
      <c r="T807" s="3"/>
      <c r="U807" s="3"/>
      <c r="V807" s="3"/>
      <c r="W807" s="3"/>
      <c r="X807" s="3"/>
      <c r="Y807" s="3"/>
      <c r="Z807" s="3"/>
    </row>
    <row r="808" spans="1:26" ht="12.75" customHeight="1" x14ac:dyDescent="0.25">
      <c r="A808" s="3"/>
      <c r="B808" s="3"/>
      <c r="C808" s="3"/>
      <c r="D808" s="3"/>
      <c r="E808" s="3"/>
      <c r="F808" s="3"/>
      <c r="G808" s="3"/>
      <c r="H808" s="3"/>
      <c r="I808" s="3"/>
      <c r="J808" s="3"/>
      <c r="K808" s="3"/>
      <c r="L808" s="3"/>
      <c r="M808" s="184"/>
      <c r="N808" s="184"/>
      <c r="O808" s="184"/>
      <c r="P808" s="3"/>
      <c r="Q808" s="3"/>
      <c r="R808" s="3"/>
      <c r="S808" s="3"/>
      <c r="T808" s="3"/>
      <c r="U808" s="3"/>
      <c r="V808" s="3"/>
      <c r="W808" s="3"/>
      <c r="X808" s="3"/>
      <c r="Y808" s="3"/>
      <c r="Z808" s="3"/>
    </row>
    <row r="809" spans="1:26" ht="12.75" customHeight="1" x14ac:dyDescent="0.25">
      <c r="A809" s="3"/>
      <c r="B809" s="3"/>
      <c r="C809" s="3"/>
      <c r="D809" s="3"/>
      <c r="E809" s="3"/>
      <c r="F809" s="3"/>
      <c r="G809" s="3"/>
      <c r="H809" s="3"/>
      <c r="I809" s="3"/>
      <c r="J809" s="3"/>
      <c r="K809" s="3"/>
      <c r="L809" s="3"/>
      <c r="M809" s="184"/>
      <c r="N809" s="184"/>
      <c r="O809" s="184"/>
      <c r="P809" s="3"/>
      <c r="Q809" s="3"/>
      <c r="R809" s="3"/>
      <c r="S809" s="3"/>
      <c r="T809" s="3"/>
      <c r="U809" s="3"/>
      <c r="V809" s="3"/>
      <c r="W809" s="3"/>
      <c r="X809" s="3"/>
      <c r="Y809" s="3"/>
      <c r="Z809" s="3"/>
    </row>
    <row r="810" spans="1:26" ht="12.75" customHeight="1" x14ac:dyDescent="0.25">
      <c r="A810" s="3"/>
      <c r="B810" s="3"/>
      <c r="C810" s="3"/>
      <c r="D810" s="3"/>
      <c r="E810" s="3"/>
      <c r="F810" s="3"/>
      <c r="G810" s="3"/>
      <c r="H810" s="3"/>
      <c r="I810" s="3"/>
      <c r="J810" s="3"/>
      <c r="K810" s="3"/>
      <c r="L810" s="3"/>
      <c r="M810" s="184"/>
      <c r="N810" s="184"/>
      <c r="O810" s="184"/>
      <c r="P810" s="3"/>
      <c r="Q810" s="3"/>
      <c r="R810" s="3"/>
      <c r="S810" s="3"/>
      <c r="T810" s="3"/>
      <c r="U810" s="3"/>
      <c r="V810" s="3"/>
      <c r="W810" s="3"/>
      <c r="X810" s="3"/>
      <c r="Y810" s="3"/>
      <c r="Z810" s="3"/>
    </row>
    <row r="811" spans="1:26" ht="12.75" customHeight="1" x14ac:dyDescent="0.25">
      <c r="A811" s="3"/>
      <c r="B811" s="3"/>
      <c r="C811" s="3"/>
      <c r="D811" s="3"/>
      <c r="E811" s="3"/>
      <c r="F811" s="3"/>
      <c r="G811" s="3"/>
      <c r="H811" s="3"/>
      <c r="I811" s="3"/>
      <c r="J811" s="3"/>
      <c r="K811" s="3"/>
      <c r="L811" s="3"/>
      <c r="M811" s="184"/>
      <c r="N811" s="184"/>
      <c r="O811" s="184"/>
      <c r="P811" s="3"/>
      <c r="Q811" s="3"/>
      <c r="R811" s="3"/>
      <c r="S811" s="3"/>
      <c r="T811" s="3"/>
      <c r="U811" s="3"/>
      <c r="V811" s="3"/>
      <c r="W811" s="3"/>
      <c r="X811" s="3"/>
      <c r="Y811" s="3"/>
      <c r="Z811" s="3"/>
    </row>
    <row r="812" spans="1:26" ht="12.75" customHeight="1" x14ac:dyDescent="0.25">
      <c r="A812" s="3"/>
      <c r="B812" s="3"/>
      <c r="C812" s="3"/>
      <c r="D812" s="3"/>
      <c r="E812" s="3"/>
      <c r="F812" s="3"/>
      <c r="G812" s="3"/>
      <c r="H812" s="3"/>
      <c r="I812" s="3"/>
      <c r="J812" s="3"/>
      <c r="K812" s="3"/>
      <c r="L812" s="3"/>
      <c r="M812" s="184"/>
      <c r="N812" s="184"/>
      <c r="O812" s="184"/>
      <c r="P812" s="3"/>
      <c r="Q812" s="3"/>
      <c r="R812" s="3"/>
      <c r="S812" s="3"/>
      <c r="T812" s="3"/>
      <c r="U812" s="3"/>
      <c r="V812" s="3"/>
      <c r="W812" s="3"/>
      <c r="X812" s="3"/>
      <c r="Y812" s="3"/>
      <c r="Z812" s="3"/>
    </row>
    <row r="813" spans="1:26" ht="12.75" customHeight="1" x14ac:dyDescent="0.25">
      <c r="A813" s="3"/>
      <c r="B813" s="3"/>
      <c r="C813" s="3"/>
      <c r="D813" s="3"/>
      <c r="E813" s="3"/>
      <c r="F813" s="3"/>
      <c r="G813" s="3"/>
      <c r="H813" s="3"/>
      <c r="I813" s="3"/>
      <c r="J813" s="3"/>
      <c r="K813" s="3"/>
      <c r="L813" s="3"/>
      <c r="M813" s="184"/>
      <c r="N813" s="184"/>
      <c r="O813" s="184"/>
      <c r="P813" s="3"/>
      <c r="Q813" s="3"/>
      <c r="R813" s="3"/>
      <c r="S813" s="3"/>
      <c r="T813" s="3"/>
      <c r="U813" s="3"/>
      <c r="V813" s="3"/>
      <c r="W813" s="3"/>
      <c r="X813" s="3"/>
      <c r="Y813" s="3"/>
      <c r="Z813" s="3"/>
    </row>
    <row r="814" spans="1:26" ht="12.75" customHeight="1" x14ac:dyDescent="0.25">
      <c r="A814" s="3"/>
      <c r="B814" s="3"/>
      <c r="C814" s="3"/>
      <c r="D814" s="3"/>
      <c r="E814" s="3"/>
      <c r="F814" s="3"/>
      <c r="G814" s="3"/>
      <c r="H814" s="3"/>
      <c r="I814" s="3"/>
      <c r="J814" s="3"/>
      <c r="K814" s="3"/>
      <c r="L814" s="3"/>
      <c r="M814" s="184"/>
      <c r="N814" s="184"/>
      <c r="O814" s="184"/>
      <c r="P814" s="3"/>
      <c r="Q814" s="3"/>
      <c r="R814" s="3"/>
      <c r="S814" s="3"/>
      <c r="T814" s="3"/>
      <c r="U814" s="3"/>
      <c r="V814" s="3"/>
      <c r="W814" s="3"/>
      <c r="X814" s="3"/>
      <c r="Y814" s="3"/>
      <c r="Z814" s="3"/>
    </row>
    <row r="815" spans="1:26" ht="12.75" customHeight="1" x14ac:dyDescent="0.25">
      <c r="A815" s="3"/>
      <c r="B815" s="3"/>
      <c r="C815" s="3"/>
      <c r="D815" s="3"/>
      <c r="E815" s="3"/>
      <c r="F815" s="3"/>
      <c r="G815" s="3"/>
      <c r="H815" s="3"/>
      <c r="I815" s="3"/>
      <c r="J815" s="3"/>
      <c r="K815" s="3"/>
      <c r="L815" s="3"/>
      <c r="M815" s="184"/>
      <c r="N815" s="184"/>
      <c r="O815" s="184"/>
      <c r="P815" s="3"/>
      <c r="Q815" s="3"/>
      <c r="R815" s="3"/>
      <c r="S815" s="3"/>
      <c r="T815" s="3"/>
      <c r="U815" s="3"/>
      <c r="V815" s="3"/>
      <c r="W815" s="3"/>
      <c r="X815" s="3"/>
      <c r="Y815" s="3"/>
      <c r="Z815" s="3"/>
    </row>
    <row r="816" spans="1:26" ht="12.75" customHeight="1" x14ac:dyDescent="0.25">
      <c r="A816" s="3"/>
      <c r="B816" s="3"/>
      <c r="C816" s="3"/>
      <c r="D816" s="3"/>
      <c r="E816" s="3"/>
      <c r="F816" s="3"/>
      <c r="G816" s="3"/>
      <c r="H816" s="3"/>
      <c r="I816" s="3"/>
      <c r="J816" s="3"/>
      <c r="K816" s="3"/>
      <c r="L816" s="3"/>
      <c r="M816" s="184"/>
      <c r="N816" s="184"/>
      <c r="O816" s="184"/>
      <c r="P816" s="3"/>
      <c r="Q816" s="3"/>
      <c r="R816" s="3"/>
      <c r="S816" s="3"/>
      <c r="T816" s="3"/>
      <c r="U816" s="3"/>
      <c r="V816" s="3"/>
      <c r="W816" s="3"/>
      <c r="X816" s="3"/>
      <c r="Y816" s="3"/>
      <c r="Z816" s="3"/>
    </row>
    <row r="817" spans="1:26" ht="12.75" customHeight="1" x14ac:dyDescent="0.25">
      <c r="A817" s="3"/>
      <c r="B817" s="3"/>
      <c r="C817" s="3"/>
      <c r="D817" s="3"/>
      <c r="E817" s="3"/>
      <c r="F817" s="3"/>
      <c r="G817" s="3"/>
      <c r="H817" s="3"/>
      <c r="I817" s="3"/>
      <c r="J817" s="3"/>
      <c r="K817" s="3"/>
      <c r="L817" s="3"/>
      <c r="M817" s="184"/>
      <c r="N817" s="184"/>
      <c r="O817" s="184"/>
      <c r="P817" s="3"/>
      <c r="Q817" s="3"/>
      <c r="R817" s="3"/>
      <c r="S817" s="3"/>
      <c r="T817" s="3"/>
      <c r="U817" s="3"/>
      <c r="V817" s="3"/>
      <c r="W817" s="3"/>
      <c r="X817" s="3"/>
      <c r="Y817" s="3"/>
      <c r="Z817" s="3"/>
    </row>
    <row r="818" spans="1:26" ht="12.75" customHeight="1" x14ac:dyDescent="0.25">
      <c r="A818" s="3"/>
      <c r="B818" s="3"/>
      <c r="C818" s="3"/>
      <c r="D818" s="3"/>
      <c r="E818" s="3"/>
      <c r="F818" s="3"/>
      <c r="G818" s="3"/>
      <c r="H818" s="3"/>
      <c r="I818" s="3"/>
      <c r="J818" s="3"/>
      <c r="K818" s="3"/>
      <c r="L818" s="3"/>
      <c r="M818" s="184"/>
      <c r="N818" s="184"/>
      <c r="O818" s="184"/>
      <c r="P818" s="3"/>
      <c r="Q818" s="3"/>
      <c r="R818" s="3"/>
      <c r="S818" s="3"/>
      <c r="T818" s="3"/>
      <c r="U818" s="3"/>
      <c r="V818" s="3"/>
      <c r="W818" s="3"/>
      <c r="X818" s="3"/>
      <c r="Y818" s="3"/>
      <c r="Z818" s="3"/>
    </row>
    <row r="819" spans="1:26" ht="12.75" customHeight="1" x14ac:dyDescent="0.25">
      <c r="A819" s="3"/>
      <c r="B819" s="3"/>
      <c r="C819" s="3"/>
      <c r="D819" s="3"/>
      <c r="E819" s="3"/>
      <c r="F819" s="3"/>
      <c r="G819" s="3"/>
      <c r="H819" s="3"/>
      <c r="I819" s="3"/>
      <c r="J819" s="3"/>
      <c r="K819" s="3"/>
      <c r="L819" s="3"/>
      <c r="M819" s="184"/>
      <c r="N819" s="184"/>
      <c r="O819" s="184"/>
      <c r="P819" s="3"/>
      <c r="Q819" s="3"/>
      <c r="R819" s="3"/>
      <c r="S819" s="3"/>
      <c r="T819" s="3"/>
      <c r="U819" s="3"/>
      <c r="V819" s="3"/>
      <c r="W819" s="3"/>
      <c r="X819" s="3"/>
      <c r="Y819" s="3"/>
      <c r="Z819" s="3"/>
    </row>
    <row r="820" spans="1:26" ht="12.75" customHeight="1" x14ac:dyDescent="0.25">
      <c r="A820" s="3"/>
      <c r="B820" s="3"/>
      <c r="C820" s="3"/>
      <c r="D820" s="3"/>
      <c r="E820" s="3"/>
      <c r="F820" s="3"/>
      <c r="G820" s="3"/>
      <c r="H820" s="3"/>
      <c r="I820" s="3"/>
      <c r="J820" s="3"/>
      <c r="K820" s="3"/>
      <c r="L820" s="3"/>
      <c r="M820" s="184"/>
      <c r="N820" s="184"/>
      <c r="O820" s="184"/>
      <c r="P820" s="3"/>
      <c r="Q820" s="3"/>
      <c r="R820" s="3"/>
      <c r="S820" s="3"/>
      <c r="T820" s="3"/>
      <c r="U820" s="3"/>
      <c r="V820" s="3"/>
      <c r="W820" s="3"/>
      <c r="X820" s="3"/>
      <c r="Y820" s="3"/>
      <c r="Z820" s="3"/>
    </row>
    <row r="821" spans="1:26" ht="12.75" customHeight="1" x14ac:dyDescent="0.25">
      <c r="A821" s="3"/>
      <c r="B821" s="3"/>
      <c r="C821" s="3"/>
      <c r="D821" s="3"/>
      <c r="E821" s="3"/>
      <c r="F821" s="3"/>
      <c r="G821" s="3"/>
      <c r="H821" s="3"/>
      <c r="I821" s="3"/>
      <c r="J821" s="3"/>
      <c r="K821" s="3"/>
      <c r="L821" s="3"/>
      <c r="M821" s="184"/>
      <c r="N821" s="184"/>
      <c r="O821" s="184"/>
      <c r="P821" s="3"/>
      <c r="Q821" s="3"/>
      <c r="R821" s="3"/>
      <c r="S821" s="3"/>
      <c r="T821" s="3"/>
      <c r="U821" s="3"/>
      <c r="V821" s="3"/>
      <c r="W821" s="3"/>
      <c r="X821" s="3"/>
      <c r="Y821" s="3"/>
      <c r="Z821" s="3"/>
    </row>
    <row r="822" spans="1:26" ht="12.75" customHeight="1" x14ac:dyDescent="0.25">
      <c r="A822" s="3"/>
      <c r="B822" s="3"/>
      <c r="C822" s="3"/>
      <c r="D822" s="3"/>
      <c r="E822" s="3"/>
      <c r="F822" s="3"/>
      <c r="G822" s="3"/>
      <c r="H822" s="3"/>
      <c r="I822" s="3"/>
      <c r="J822" s="3"/>
      <c r="K822" s="3"/>
      <c r="L822" s="3"/>
      <c r="M822" s="184"/>
      <c r="N822" s="184"/>
      <c r="O822" s="184"/>
      <c r="P822" s="3"/>
      <c r="Q822" s="3"/>
      <c r="R822" s="3"/>
      <c r="S822" s="3"/>
      <c r="T822" s="3"/>
      <c r="U822" s="3"/>
      <c r="V822" s="3"/>
      <c r="W822" s="3"/>
      <c r="X822" s="3"/>
      <c r="Y822" s="3"/>
      <c r="Z822" s="3"/>
    </row>
    <row r="823" spans="1:26" ht="12.75" customHeight="1" x14ac:dyDescent="0.25">
      <c r="A823" s="3"/>
      <c r="B823" s="3"/>
      <c r="C823" s="3"/>
      <c r="D823" s="3"/>
      <c r="E823" s="3"/>
      <c r="F823" s="3"/>
      <c r="G823" s="3"/>
      <c r="H823" s="3"/>
      <c r="I823" s="3"/>
      <c r="J823" s="3"/>
      <c r="K823" s="3"/>
      <c r="L823" s="3"/>
      <c r="M823" s="184"/>
      <c r="N823" s="184"/>
      <c r="O823" s="184"/>
      <c r="P823" s="3"/>
      <c r="Q823" s="3"/>
      <c r="R823" s="3"/>
      <c r="S823" s="3"/>
      <c r="T823" s="3"/>
      <c r="U823" s="3"/>
      <c r="V823" s="3"/>
      <c r="W823" s="3"/>
      <c r="X823" s="3"/>
      <c r="Y823" s="3"/>
      <c r="Z823" s="3"/>
    </row>
    <row r="824" spans="1:26" ht="12.75" customHeight="1" x14ac:dyDescent="0.25">
      <c r="A824" s="3"/>
      <c r="B824" s="3"/>
      <c r="C824" s="3"/>
      <c r="D824" s="3"/>
      <c r="E824" s="3"/>
      <c r="F824" s="3"/>
      <c r="G824" s="3"/>
      <c r="H824" s="3"/>
      <c r="I824" s="3"/>
      <c r="J824" s="3"/>
      <c r="K824" s="3"/>
      <c r="L824" s="3"/>
      <c r="M824" s="184"/>
      <c r="N824" s="184"/>
      <c r="O824" s="184"/>
      <c r="P824" s="3"/>
      <c r="Q824" s="3"/>
      <c r="R824" s="3"/>
      <c r="S824" s="3"/>
      <c r="T824" s="3"/>
      <c r="U824" s="3"/>
      <c r="V824" s="3"/>
      <c r="W824" s="3"/>
      <c r="X824" s="3"/>
      <c r="Y824" s="3"/>
      <c r="Z824" s="3"/>
    </row>
    <row r="825" spans="1:26" ht="12.75" customHeight="1" x14ac:dyDescent="0.25">
      <c r="A825" s="3"/>
      <c r="B825" s="3"/>
      <c r="C825" s="3"/>
      <c r="D825" s="3"/>
      <c r="E825" s="3"/>
      <c r="F825" s="3"/>
      <c r="G825" s="3"/>
      <c r="H825" s="3"/>
      <c r="I825" s="3"/>
      <c r="J825" s="3"/>
      <c r="K825" s="3"/>
      <c r="L825" s="3"/>
      <c r="M825" s="184"/>
      <c r="N825" s="184"/>
      <c r="O825" s="184"/>
      <c r="P825" s="3"/>
      <c r="Q825" s="3"/>
      <c r="R825" s="3"/>
      <c r="S825" s="3"/>
      <c r="T825" s="3"/>
      <c r="U825" s="3"/>
      <c r="V825" s="3"/>
      <c r="W825" s="3"/>
      <c r="X825" s="3"/>
      <c r="Y825" s="3"/>
      <c r="Z825" s="3"/>
    </row>
    <row r="826" spans="1:26" ht="12.75" customHeight="1" x14ac:dyDescent="0.25">
      <c r="A826" s="3"/>
      <c r="B826" s="3"/>
      <c r="C826" s="3"/>
      <c r="D826" s="3"/>
      <c r="E826" s="3"/>
      <c r="F826" s="3"/>
      <c r="G826" s="3"/>
      <c r="H826" s="3"/>
      <c r="I826" s="3"/>
      <c r="J826" s="3"/>
      <c r="K826" s="3"/>
      <c r="L826" s="3"/>
      <c r="M826" s="184"/>
      <c r="N826" s="184"/>
      <c r="O826" s="184"/>
      <c r="P826" s="3"/>
      <c r="Q826" s="3"/>
      <c r="R826" s="3"/>
      <c r="S826" s="3"/>
      <c r="T826" s="3"/>
      <c r="U826" s="3"/>
      <c r="V826" s="3"/>
      <c r="W826" s="3"/>
      <c r="X826" s="3"/>
      <c r="Y826" s="3"/>
      <c r="Z826" s="3"/>
    </row>
    <row r="827" spans="1:26" ht="12.75" customHeight="1" x14ac:dyDescent="0.25">
      <c r="A827" s="3"/>
      <c r="B827" s="3"/>
      <c r="C827" s="3"/>
      <c r="D827" s="3"/>
      <c r="E827" s="3"/>
      <c r="F827" s="3"/>
      <c r="G827" s="3"/>
      <c r="H827" s="3"/>
      <c r="I827" s="3"/>
      <c r="J827" s="3"/>
      <c r="K827" s="3"/>
      <c r="L827" s="3"/>
      <c r="M827" s="184"/>
      <c r="N827" s="184"/>
      <c r="O827" s="184"/>
      <c r="P827" s="3"/>
      <c r="Q827" s="3"/>
      <c r="R827" s="3"/>
      <c r="S827" s="3"/>
      <c r="T827" s="3"/>
      <c r="U827" s="3"/>
      <c r="V827" s="3"/>
      <c r="W827" s="3"/>
      <c r="X827" s="3"/>
      <c r="Y827" s="3"/>
      <c r="Z827" s="3"/>
    </row>
    <row r="828" spans="1:26" ht="12.75" customHeight="1" x14ac:dyDescent="0.25">
      <c r="A828" s="3"/>
      <c r="B828" s="3"/>
      <c r="C828" s="3"/>
      <c r="D828" s="3"/>
      <c r="E828" s="3"/>
      <c r="F828" s="3"/>
      <c r="G828" s="3"/>
      <c r="H828" s="3"/>
      <c r="I828" s="3"/>
      <c r="J828" s="3"/>
      <c r="K828" s="3"/>
      <c r="L828" s="3"/>
      <c r="M828" s="184"/>
      <c r="N828" s="184"/>
      <c r="O828" s="184"/>
      <c r="P828" s="3"/>
      <c r="Q828" s="3"/>
      <c r="R828" s="3"/>
      <c r="S828" s="3"/>
      <c r="T828" s="3"/>
      <c r="U828" s="3"/>
      <c r="V828" s="3"/>
      <c r="W828" s="3"/>
      <c r="X828" s="3"/>
      <c r="Y828" s="3"/>
      <c r="Z828" s="3"/>
    </row>
    <row r="829" spans="1:26" ht="12.75" customHeight="1" x14ac:dyDescent="0.25">
      <c r="A829" s="3"/>
      <c r="B829" s="3"/>
      <c r="C829" s="3"/>
      <c r="D829" s="3"/>
      <c r="E829" s="3"/>
      <c r="F829" s="3"/>
      <c r="G829" s="3"/>
      <c r="H829" s="3"/>
      <c r="I829" s="3"/>
      <c r="J829" s="3"/>
      <c r="K829" s="3"/>
      <c r="L829" s="3"/>
      <c r="M829" s="184"/>
      <c r="N829" s="184"/>
      <c r="O829" s="184"/>
      <c r="P829" s="3"/>
      <c r="Q829" s="3"/>
      <c r="R829" s="3"/>
      <c r="S829" s="3"/>
      <c r="T829" s="3"/>
      <c r="U829" s="3"/>
      <c r="V829" s="3"/>
      <c r="W829" s="3"/>
      <c r="X829" s="3"/>
      <c r="Y829" s="3"/>
      <c r="Z829" s="3"/>
    </row>
    <row r="830" spans="1:26" ht="12.75" customHeight="1" x14ac:dyDescent="0.25">
      <c r="A830" s="3"/>
      <c r="B830" s="3"/>
      <c r="C830" s="3"/>
      <c r="D830" s="3"/>
      <c r="E830" s="3"/>
      <c r="F830" s="3"/>
      <c r="G830" s="3"/>
      <c r="H830" s="3"/>
      <c r="I830" s="3"/>
      <c r="J830" s="3"/>
      <c r="K830" s="3"/>
      <c r="L830" s="3"/>
      <c r="M830" s="184"/>
      <c r="N830" s="184"/>
      <c r="O830" s="184"/>
      <c r="P830" s="3"/>
      <c r="Q830" s="3"/>
      <c r="R830" s="3"/>
      <c r="S830" s="3"/>
      <c r="T830" s="3"/>
      <c r="U830" s="3"/>
      <c r="V830" s="3"/>
      <c r="W830" s="3"/>
      <c r="X830" s="3"/>
      <c r="Y830" s="3"/>
      <c r="Z830" s="3"/>
    </row>
    <row r="831" spans="1:26" ht="12.75" customHeight="1" x14ac:dyDescent="0.25">
      <c r="A831" s="3"/>
      <c r="B831" s="3"/>
      <c r="C831" s="3"/>
      <c r="D831" s="3"/>
      <c r="E831" s="3"/>
      <c r="F831" s="3"/>
      <c r="G831" s="3"/>
      <c r="H831" s="3"/>
      <c r="I831" s="3"/>
      <c r="J831" s="3"/>
      <c r="K831" s="3"/>
      <c r="L831" s="3"/>
      <c r="M831" s="184"/>
      <c r="N831" s="184"/>
      <c r="O831" s="184"/>
      <c r="P831" s="3"/>
      <c r="Q831" s="3"/>
      <c r="R831" s="3"/>
      <c r="S831" s="3"/>
      <c r="T831" s="3"/>
      <c r="U831" s="3"/>
      <c r="V831" s="3"/>
      <c r="W831" s="3"/>
      <c r="X831" s="3"/>
      <c r="Y831" s="3"/>
      <c r="Z831" s="3"/>
    </row>
    <row r="832" spans="1:26" ht="12.75" customHeight="1" x14ac:dyDescent="0.25">
      <c r="A832" s="3"/>
      <c r="B832" s="3"/>
      <c r="C832" s="3"/>
      <c r="D832" s="3"/>
      <c r="E832" s="3"/>
      <c r="F832" s="3"/>
      <c r="G832" s="3"/>
      <c r="H832" s="3"/>
      <c r="I832" s="3"/>
      <c r="J832" s="3"/>
      <c r="K832" s="3"/>
      <c r="L832" s="3"/>
      <c r="M832" s="184"/>
      <c r="N832" s="184"/>
      <c r="O832" s="184"/>
      <c r="P832" s="3"/>
      <c r="Q832" s="3"/>
      <c r="R832" s="3"/>
      <c r="S832" s="3"/>
      <c r="T832" s="3"/>
      <c r="U832" s="3"/>
      <c r="V832" s="3"/>
      <c r="W832" s="3"/>
      <c r="X832" s="3"/>
      <c r="Y832" s="3"/>
      <c r="Z832" s="3"/>
    </row>
    <row r="833" spans="1:26" ht="12.75" customHeight="1" x14ac:dyDescent="0.25">
      <c r="A833" s="3"/>
      <c r="B833" s="3"/>
      <c r="C833" s="3"/>
      <c r="D833" s="3"/>
      <c r="E833" s="3"/>
      <c r="F833" s="3"/>
      <c r="G833" s="3"/>
      <c r="H833" s="3"/>
      <c r="I833" s="3"/>
      <c r="J833" s="3"/>
      <c r="K833" s="3"/>
      <c r="L833" s="3"/>
      <c r="M833" s="184"/>
      <c r="N833" s="184"/>
      <c r="O833" s="184"/>
      <c r="P833" s="3"/>
      <c r="Q833" s="3"/>
      <c r="R833" s="3"/>
      <c r="S833" s="3"/>
      <c r="T833" s="3"/>
      <c r="U833" s="3"/>
      <c r="V833" s="3"/>
      <c r="W833" s="3"/>
      <c r="X833" s="3"/>
      <c r="Y833" s="3"/>
      <c r="Z833" s="3"/>
    </row>
    <row r="834" spans="1:26" ht="12.75" customHeight="1" x14ac:dyDescent="0.25">
      <c r="A834" s="3"/>
      <c r="B834" s="3"/>
      <c r="C834" s="3"/>
      <c r="D834" s="3"/>
      <c r="E834" s="3"/>
      <c r="F834" s="3"/>
      <c r="G834" s="3"/>
      <c r="H834" s="3"/>
      <c r="I834" s="3"/>
      <c r="J834" s="3"/>
      <c r="K834" s="3"/>
      <c r="L834" s="3"/>
      <c r="M834" s="184"/>
      <c r="N834" s="184"/>
      <c r="O834" s="184"/>
      <c r="P834" s="3"/>
      <c r="Q834" s="3"/>
      <c r="R834" s="3"/>
      <c r="S834" s="3"/>
      <c r="T834" s="3"/>
      <c r="U834" s="3"/>
      <c r="V834" s="3"/>
      <c r="W834" s="3"/>
      <c r="X834" s="3"/>
      <c r="Y834" s="3"/>
      <c r="Z834" s="3"/>
    </row>
    <row r="835" spans="1:26" ht="12.75" customHeight="1" x14ac:dyDescent="0.25">
      <c r="A835" s="3"/>
      <c r="B835" s="3"/>
      <c r="C835" s="3"/>
      <c r="D835" s="3"/>
      <c r="E835" s="3"/>
      <c r="F835" s="3"/>
      <c r="G835" s="3"/>
      <c r="H835" s="3"/>
      <c r="I835" s="3"/>
      <c r="J835" s="3"/>
      <c r="K835" s="3"/>
      <c r="L835" s="3"/>
      <c r="M835" s="184"/>
      <c r="N835" s="184"/>
      <c r="O835" s="184"/>
      <c r="P835" s="3"/>
      <c r="Q835" s="3"/>
      <c r="R835" s="3"/>
      <c r="S835" s="3"/>
      <c r="T835" s="3"/>
      <c r="U835" s="3"/>
      <c r="V835" s="3"/>
      <c r="W835" s="3"/>
      <c r="X835" s="3"/>
      <c r="Y835" s="3"/>
      <c r="Z835" s="3"/>
    </row>
    <row r="836" spans="1:26" ht="12.75" customHeight="1" x14ac:dyDescent="0.25">
      <c r="A836" s="3"/>
      <c r="B836" s="3"/>
      <c r="C836" s="3"/>
      <c r="D836" s="3"/>
      <c r="E836" s="3"/>
      <c r="F836" s="3"/>
      <c r="G836" s="3"/>
      <c r="H836" s="3"/>
      <c r="I836" s="3"/>
      <c r="J836" s="3"/>
      <c r="K836" s="3"/>
      <c r="L836" s="3"/>
      <c r="M836" s="184"/>
      <c r="N836" s="184"/>
      <c r="O836" s="184"/>
      <c r="P836" s="3"/>
      <c r="Q836" s="3"/>
      <c r="R836" s="3"/>
      <c r="S836" s="3"/>
      <c r="T836" s="3"/>
      <c r="U836" s="3"/>
      <c r="V836" s="3"/>
      <c r="W836" s="3"/>
      <c r="X836" s="3"/>
      <c r="Y836" s="3"/>
      <c r="Z836" s="3"/>
    </row>
    <row r="837" spans="1:26" ht="12.75" customHeight="1" x14ac:dyDescent="0.25">
      <c r="A837" s="3"/>
      <c r="B837" s="3"/>
      <c r="C837" s="3"/>
      <c r="D837" s="3"/>
      <c r="E837" s="3"/>
      <c r="F837" s="3"/>
      <c r="G837" s="3"/>
      <c r="H837" s="3"/>
      <c r="I837" s="3"/>
      <c r="J837" s="3"/>
      <c r="K837" s="3"/>
      <c r="L837" s="3"/>
      <c r="M837" s="184"/>
      <c r="N837" s="184"/>
      <c r="O837" s="184"/>
      <c r="P837" s="3"/>
      <c r="Q837" s="3"/>
      <c r="R837" s="3"/>
      <c r="S837" s="3"/>
      <c r="T837" s="3"/>
      <c r="U837" s="3"/>
      <c r="V837" s="3"/>
      <c r="W837" s="3"/>
      <c r="X837" s="3"/>
      <c r="Y837" s="3"/>
      <c r="Z837" s="3"/>
    </row>
    <row r="838" spans="1:26" ht="12.75" customHeight="1" x14ac:dyDescent="0.25">
      <c r="A838" s="3"/>
      <c r="B838" s="3"/>
      <c r="C838" s="3"/>
      <c r="D838" s="3"/>
      <c r="E838" s="3"/>
      <c r="F838" s="3"/>
      <c r="G838" s="3"/>
      <c r="H838" s="3"/>
      <c r="I838" s="3"/>
      <c r="J838" s="3"/>
      <c r="K838" s="3"/>
      <c r="L838" s="3"/>
      <c r="M838" s="184"/>
      <c r="N838" s="184"/>
      <c r="O838" s="184"/>
      <c r="P838" s="3"/>
      <c r="Q838" s="3"/>
      <c r="R838" s="3"/>
      <c r="S838" s="3"/>
      <c r="T838" s="3"/>
      <c r="U838" s="3"/>
      <c r="V838" s="3"/>
      <c r="W838" s="3"/>
      <c r="X838" s="3"/>
      <c r="Y838" s="3"/>
      <c r="Z838" s="3"/>
    </row>
    <row r="839" spans="1:26" ht="12.75" customHeight="1" x14ac:dyDescent="0.25">
      <c r="A839" s="3"/>
      <c r="B839" s="3"/>
      <c r="C839" s="3"/>
      <c r="D839" s="3"/>
      <c r="E839" s="3"/>
      <c r="F839" s="3"/>
      <c r="G839" s="3"/>
      <c r="H839" s="3"/>
      <c r="I839" s="3"/>
      <c r="J839" s="3"/>
      <c r="K839" s="3"/>
      <c r="L839" s="3"/>
      <c r="M839" s="184"/>
      <c r="N839" s="184"/>
      <c r="O839" s="184"/>
      <c r="P839" s="3"/>
      <c r="Q839" s="3"/>
      <c r="R839" s="3"/>
      <c r="S839" s="3"/>
      <c r="T839" s="3"/>
      <c r="U839" s="3"/>
      <c r="V839" s="3"/>
      <c r="W839" s="3"/>
      <c r="X839" s="3"/>
      <c r="Y839" s="3"/>
      <c r="Z839" s="3"/>
    </row>
    <row r="840" spans="1:26" ht="12.75" customHeight="1" x14ac:dyDescent="0.25">
      <c r="A840" s="3"/>
      <c r="B840" s="3"/>
      <c r="C840" s="3"/>
      <c r="D840" s="3"/>
      <c r="E840" s="3"/>
      <c r="F840" s="3"/>
      <c r="G840" s="3"/>
      <c r="H840" s="3"/>
      <c r="I840" s="3"/>
      <c r="J840" s="3"/>
      <c r="K840" s="3"/>
      <c r="L840" s="3"/>
      <c r="M840" s="184"/>
      <c r="N840" s="184"/>
      <c r="O840" s="184"/>
      <c r="P840" s="3"/>
      <c r="Q840" s="3"/>
      <c r="R840" s="3"/>
      <c r="S840" s="3"/>
      <c r="T840" s="3"/>
      <c r="U840" s="3"/>
      <c r="V840" s="3"/>
      <c r="W840" s="3"/>
      <c r="X840" s="3"/>
      <c r="Y840" s="3"/>
      <c r="Z840" s="3"/>
    </row>
    <row r="841" spans="1:26" ht="12.75" customHeight="1" x14ac:dyDescent="0.25">
      <c r="A841" s="3"/>
      <c r="B841" s="3"/>
      <c r="C841" s="3"/>
      <c r="D841" s="3"/>
      <c r="E841" s="3"/>
      <c r="F841" s="3"/>
      <c r="G841" s="3"/>
      <c r="H841" s="3"/>
      <c r="I841" s="3"/>
      <c r="J841" s="3"/>
      <c r="K841" s="3"/>
      <c r="L841" s="3"/>
      <c r="M841" s="184"/>
      <c r="N841" s="184"/>
      <c r="O841" s="184"/>
      <c r="P841" s="3"/>
      <c r="Q841" s="3"/>
      <c r="R841" s="3"/>
      <c r="S841" s="3"/>
      <c r="T841" s="3"/>
      <c r="U841" s="3"/>
      <c r="V841" s="3"/>
      <c r="W841" s="3"/>
      <c r="X841" s="3"/>
      <c r="Y841" s="3"/>
      <c r="Z841" s="3"/>
    </row>
    <row r="842" spans="1:26" ht="12.75" customHeight="1" x14ac:dyDescent="0.25">
      <c r="A842" s="3"/>
      <c r="B842" s="3"/>
      <c r="C842" s="3"/>
      <c r="D842" s="3"/>
      <c r="E842" s="3"/>
      <c r="F842" s="3"/>
      <c r="G842" s="3"/>
      <c r="H842" s="3"/>
      <c r="I842" s="3"/>
      <c r="J842" s="3"/>
      <c r="K842" s="3"/>
      <c r="L842" s="3"/>
      <c r="M842" s="184"/>
      <c r="N842" s="184"/>
      <c r="O842" s="184"/>
      <c r="P842" s="3"/>
      <c r="Q842" s="3"/>
      <c r="R842" s="3"/>
      <c r="S842" s="3"/>
      <c r="T842" s="3"/>
      <c r="U842" s="3"/>
      <c r="V842" s="3"/>
      <c r="W842" s="3"/>
      <c r="X842" s="3"/>
      <c r="Y842" s="3"/>
      <c r="Z842" s="3"/>
    </row>
    <row r="843" spans="1:26" ht="12.75" customHeight="1" x14ac:dyDescent="0.25">
      <c r="A843" s="3"/>
      <c r="B843" s="3"/>
      <c r="C843" s="3"/>
      <c r="D843" s="3"/>
      <c r="E843" s="3"/>
      <c r="F843" s="3"/>
      <c r="G843" s="3"/>
      <c r="H843" s="3"/>
      <c r="I843" s="3"/>
      <c r="J843" s="3"/>
      <c r="K843" s="3"/>
      <c r="L843" s="3"/>
      <c r="M843" s="184"/>
      <c r="N843" s="184"/>
      <c r="O843" s="184"/>
      <c r="P843" s="3"/>
      <c r="Q843" s="3"/>
      <c r="R843" s="3"/>
      <c r="S843" s="3"/>
      <c r="T843" s="3"/>
      <c r="U843" s="3"/>
      <c r="V843" s="3"/>
      <c r="W843" s="3"/>
      <c r="X843" s="3"/>
      <c r="Y843" s="3"/>
      <c r="Z843" s="3"/>
    </row>
    <row r="844" spans="1:26" ht="12.75" customHeight="1" x14ac:dyDescent="0.25">
      <c r="A844" s="3"/>
      <c r="B844" s="3"/>
      <c r="C844" s="3"/>
      <c r="D844" s="3"/>
      <c r="E844" s="3"/>
      <c r="F844" s="3"/>
      <c r="G844" s="3"/>
      <c r="H844" s="3"/>
      <c r="I844" s="3"/>
      <c r="J844" s="3"/>
      <c r="K844" s="3"/>
      <c r="L844" s="3"/>
      <c r="M844" s="184"/>
      <c r="N844" s="184"/>
      <c r="O844" s="184"/>
      <c r="P844" s="3"/>
      <c r="Q844" s="3"/>
      <c r="R844" s="3"/>
      <c r="S844" s="3"/>
      <c r="T844" s="3"/>
      <c r="U844" s="3"/>
      <c r="V844" s="3"/>
      <c r="W844" s="3"/>
      <c r="X844" s="3"/>
      <c r="Y844" s="3"/>
      <c r="Z844" s="3"/>
    </row>
    <row r="845" spans="1:26" ht="12.75" customHeight="1" x14ac:dyDescent="0.25">
      <c r="A845" s="3"/>
      <c r="B845" s="3"/>
      <c r="C845" s="3"/>
      <c r="D845" s="3"/>
      <c r="E845" s="3"/>
      <c r="F845" s="3"/>
      <c r="G845" s="3"/>
      <c r="H845" s="3"/>
      <c r="I845" s="3"/>
      <c r="J845" s="3"/>
      <c r="K845" s="3"/>
      <c r="L845" s="3"/>
      <c r="M845" s="184"/>
      <c r="N845" s="184"/>
      <c r="O845" s="184"/>
      <c r="P845" s="3"/>
      <c r="Q845" s="3"/>
      <c r="R845" s="3"/>
      <c r="S845" s="3"/>
      <c r="T845" s="3"/>
      <c r="U845" s="3"/>
      <c r="V845" s="3"/>
      <c r="W845" s="3"/>
      <c r="X845" s="3"/>
      <c r="Y845" s="3"/>
      <c r="Z845" s="3"/>
    </row>
    <row r="846" spans="1:26" ht="12.75" customHeight="1" x14ac:dyDescent="0.25">
      <c r="A846" s="3"/>
      <c r="B846" s="3"/>
      <c r="C846" s="3"/>
      <c r="D846" s="3"/>
      <c r="E846" s="3"/>
      <c r="F846" s="3"/>
      <c r="G846" s="3"/>
      <c r="H846" s="3"/>
      <c r="I846" s="3"/>
      <c r="J846" s="3"/>
      <c r="K846" s="3"/>
      <c r="L846" s="3"/>
      <c r="M846" s="184"/>
      <c r="N846" s="184"/>
      <c r="O846" s="184"/>
      <c r="P846" s="3"/>
      <c r="Q846" s="3"/>
      <c r="R846" s="3"/>
      <c r="S846" s="3"/>
      <c r="T846" s="3"/>
      <c r="U846" s="3"/>
      <c r="V846" s="3"/>
      <c r="W846" s="3"/>
      <c r="X846" s="3"/>
      <c r="Y846" s="3"/>
      <c r="Z846" s="3"/>
    </row>
    <row r="847" spans="1:26" ht="12.75" customHeight="1" x14ac:dyDescent="0.25">
      <c r="A847" s="3"/>
      <c r="B847" s="3"/>
      <c r="C847" s="3"/>
      <c r="D847" s="3"/>
      <c r="E847" s="3"/>
      <c r="F847" s="3"/>
      <c r="G847" s="3"/>
      <c r="H847" s="3"/>
      <c r="I847" s="3"/>
      <c r="J847" s="3"/>
      <c r="K847" s="3"/>
      <c r="L847" s="3"/>
      <c r="M847" s="184"/>
      <c r="N847" s="184"/>
      <c r="O847" s="184"/>
      <c r="P847" s="3"/>
      <c r="Q847" s="3"/>
      <c r="R847" s="3"/>
      <c r="S847" s="3"/>
      <c r="T847" s="3"/>
      <c r="U847" s="3"/>
      <c r="V847" s="3"/>
      <c r="W847" s="3"/>
      <c r="X847" s="3"/>
      <c r="Y847" s="3"/>
      <c r="Z847" s="3"/>
    </row>
    <row r="848" spans="1:26" ht="12.75" customHeight="1" x14ac:dyDescent="0.25">
      <c r="A848" s="3"/>
      <c r="B848" s="3"/>
      <c r="C848" s="3"/>
      <c r="D848" s="3"/>
      <c r="E848" s="3"/>
      <c r="F848" s="3"/>
      <c r="G848" s="3"/>
      <c r="H848" s="3"/>
      <c r="I848" s="3"/>
      <c r="J848" s="3"/>
      <c r="K848" s="3"/>
      <c r="L848" s="3"/>
      <c r="M848" s="184"/>
      <c r="N848" s="184"/>
      <c r="O848" s="184"/>
      <c r="P848" s="3"/>
      <c r="Q848" s="3"/>
      <c r="R848" s="3"/>
      <c r="S848" s="3"/>
      <c r="T848" s="3"/>
      <c r="U848" s="3"/>
      <c r="V848" s="3"/>
      <c r="W848" s="3"/>
      <c r="X848" s="3"/>
      <c r="Y848" s="3"/>
      <c r="Z848" s="3"/>
    </row>
    <row r="849" spans="1:26" ht="12.75" customHeight="1" x14ac:dyDescent="0.25">
      <c r="A849" s="3"/>
      <c r="B849" s="3"/>
      <c r="C849" s="3"/>
      <c r="D849" s="3"/>
      <c r="E849" s="3"/>
      <c r="F849" s="3"/>
      <c r="G849" s="3"/>
      <c r="H849" s="3"/>
      <c r="I849" s="3"/>
      <c r="J849" s="3"/>
      <c r="K849" s="3"/>
      <c r="L849" s="3"/>
      <c r="M849" s="184"/>
      <c r="N849" s="184"/>
      <c r="O849" s="184"/>
      <c r="P849" s="3"/>
      <c r="Q849" s="3"/>
      <c r="R849" s="3"/>
      <c r="S849" s="3"/>
      <c r="T849" s="3"/>
      <c r="U849" s="3"/>
      <c r="V849" s="3"/>
      <c r="W849" s="3"/>
      <c r="X849" s="3"/>
      <c r="Y849" s="3"/>
      <c r="Z849" s="3"/>
    </row>
    <row r="850" spans="1:26" ht="12.75" customHeight="1" x14ac:dyDescent="0.25">
      <c r="A850" s="3"/>
      <c r="B850" s="3"/>
      <c r="C850" s="3"/>
      <c r="D850" s="3"/>
      <c r="E850" s="3"/>
      <c r="F850" s="3"/>
      <c r="G850" s="3"/>
      <c r="H850" s="3"/>
      <c r="I850" s="3"/>
      <c r="J850" s="3"/>
      <c r="K850" s="3"/>
      <c r="L850" s="3"/>
      <c r="M850" s="184"/>
      <c r="N850" s="184"/>
      <c r="O850" s="184"/>
      <c r="P850" s="3"/>
      <c r="Q850" s="3"/>
      <c r="R850" s="3"/>
      <c r="S850" s="3"/>
      <c r="T850" s="3"/>
      <c r="U850" s="3"/>
      <c r="V850" s="3"/>
      <c r="W850" s="3"/>
      <c r="X850" s="3"/>
      <c r="Y850" s="3"/>
      <c r="Z850" s="3"/>
    </row>
    <row r="851" spans="1:26" ht="12.75" customHeight="1" x14ac:dyDescent="0.25">
      <c r="A851" s="3"/>
      <c r="B851" s="3"/>
      <c r="C851" s="3"/>
      <c r="D851" s="3"/>
      <c r="E851" s="3"/>
      <c r="F851" s="3"/>
      <c r="G851" s="3"/>
      <c r="H851" s="3"/>
      <c r="I851" s="3"/>
      <c r="J851" s="3"/>
      <c r="K851" s="3"/>
      <c r="L851" s="3"/>
      <c r="M851" s="184"/>
      <c r="N851" s="184"/>
      <c r="O851" s="184"/>
      <c r="P851" s="3"/>
      <c r="Q851" s="3"/>
      <c r="R851" s="3"/>
      <c r="S851" s="3"/>
      <c r="T851" s="3"/>
      <c r="U851" s="3"/>
      <c r="V851" s="3"/>
      <c r="W851" s="3"/>
      <c r="X851" s="3"/>
      <c r="Y851" s="3"/>
      <c r="Z851" s="3"/>
    </row>
    <row r="852" spans="1:26" ht="12.75" customHeight="1" x14ac:dyDescent="0.25">
      <c r="A852" s="3"/>
      <c r="B852" s="3"/>
      <c r="C852" s="3"/>
      <c r="D852" s="3"/>
      <c r="E852" s="3"/>
      <c r="F852" s="3"/>
      <c r="G852" s="3"/>
      <c r="H852" s="3"/>
      <c r="I852" s="3"/>
      <c r="J852" s="3"/>
      <c r="K852" s="3"/>
      <c r="L852" s="3"/>
      <c r="M852" s="184"/>
      <c r="N852" s="184"/>
      <c r="O852" s="184"/>
      <c r="P852" s="3"/>
      <c r="Q852" s="3"/>
      <c r="R852" s="3"/>
      <c r="S852" s="3"/>
      <c r="T852" s="3"/>
      <c r="U852" s="3"/>
      <c r="V852" s="3"/>
      <c r="W852" s="3"/>
      <c r="X852" s="3"/>
      <c r="Y852" s="3"/>
      <c r="Z852" s="3"/>
    </row>
    <row r="853" spans="1:26" ht="12.75" customHeight="1" x14ac:dyDescent="0.25">
      <c r="A853" s="3"/>
      <c r="B853" s="3"/>
      <c r="C853" s="3"/>
      <c r="D853" s="3"/>
      <c r="E853" s="3"/>
      <c r="F853" s="3"/>
      <c r="G853" s="3"/>
      <c r="H853" s="3"/>
      <c r="I853" s="3"/>
      <c r="J853" s="3"/>
      <c r="K853" s="3"/>
      <c r="L853" s="3"/>
      <c r="M853" s="184"/>
      <c r="N853" s="184"/>
      <c r="O853" s="184"/>
      <c r="P853" s="3"/>
      <c r="Q853" s="3"/>
      <c r="R853" s="3"/>
      <c r="S853" s="3"/>
      <c r="T853" s="3"/>
      <c r="U853" s="3"/>
      <c r="V853" s="3"/>
      <c r="W853" s="3"/>
      <c r="X853" s="3"/>
      <c r="Y853" s="3"/>
      <c r="Z853" s="3"/>
    </row>
    <row r="854" spans="1:26" ht="12.75" customHeight="1" x14ac:dyDescent="0.25">
      <c r="A854" s="3"/>
      <c r="B854" s="3"/>
      <c r="C854" s="3"/>
      <c r="D854" s="3"/>
      <c r="E854" s="3"/>
      <c r="F854" s="3"/>
      <c r="G854" s="3"/>
      <c r="H854" s="3"/>
      <c r="I854" s="3"/>
      <c r="J854" s="3"/>
      <c r="K854" s="3"/>
      <c r="L854" s="3"/>
      <c r="M854" s="184"/>
      <c r="N854" s="184"/>
      <c r="O854" s="184"/>
      <c r="P854" s="3"/>
      <c r="Q854" s="3"/>
      <c r="R854" s="3"/>
      <c r="S854" s="3"/>
      <c r="T854" s="3"/>
      <c r="U854" s="3"/>
      <c r="V854" s="3"/>
      <c r="W854" s="3"/>
      <c r="X854" s="3"/>
      <c r="Y854" s="3"/>
      <c r="Z854" s="3"/>
    </row>
    <row r="855" spans="1:26" ht="12.75" customHeight="1" x14ac:dyDescent="0.25">
      <c r="A855" s="3"/>
      <c r="B855" s="3"/>
      <c r="C855" s="3"/>
      <c r="D855" s="3"/>
      <c r="E855" s="3"/>
      <c r="F855" s="3"/>
      <c r="G855" s="3"/>
      <c r="H855" s="3"/>
      <c r="I855" s="3"/>
      <c r="J855" s="3"/>
      <c r="K855" s="3"/>
      <c r="L855" s="3"/>
      <c r="M855" s="184"/>
      <c r="N855" s="184"/>
      <c r="O855" s="184"/>
      <c r="P855" s="3"/>
      <c r="Q855" s="3"/>
      <c r="R855" s="3"/>
      <c r="S855" s="3"/>
      <c r="T855" s="3"/>
      <c r="U855" s="3"/>
      <c r="V855" s="3"/>
      <c r="W855" s="3"/>
      <c r="X855" s="3"/>
      <c r="Y855" s="3"/>
      <c r="Z855" s="3"/>
    </row>
    <row r="856" spans="1:26" ht="12.75" customHeight="1" x14ac:dyDescent="0.25">
      <c r="A856" s="3"/>
      <c r="B856" s="3"/>
      <c r="C856" s="3"/>
      <c r="D856" s="3"/>
      <c r="E856" s="3"/>
      <c r="F856" s="3"/>
      <c r="G856" s="3"/>
      <c r="H856" s="3"/>
      <c r="I856" s="3"/>
      <c r="J856" s="3"/>
      <c r="K856" s="3"/>
      <c r="L856" s="3"/>
      <c r="M856" s="184"/>
      <c r="N856" s="184"/>
      <c r="O856" s="184"/>
      <c r="P856" s="3"/>
      <c r="Q856" s="3"/>
      <c r="R856" s="3"/>
      <c r="S856" s="3"/>
      <c r="T856" s="3"/>
      <c r="U856" s="3"/>
      <c r="V856" s="3"/>
      <c r="W856" s="3"/>
      <c r="X856" s="3"/>
      <c r="Y856" s="3"/>
      <c r="Z856" s="3"/>
    </row>
    <row r="857" spans="1:26" ht="12.75" customHeight="1" x14ac:dyDescent="0.25">
      <c r="A857" s="3"/>
      <c r="B857" s="3"/>
      <c r="C857" s="3"/>
      <c r="D857" s="3"/>
      <c r="E857" s="3"/>
      <c r="F857" s="3"/>
      <c r="G857" s="3"/>
      <c r="H857" s="3"/>
      <c r="I857" s="3"/>
      <c r="J857" s="3"/>
      <c r="K857" s="3"/>
      <c r="L857" s="3"/>
      <c r="M857" s="184"/>
      <c r="N857" s="184"/>
      <c r="O857" s="184"/>
      <c r="P857" s="3"/>
      <c r="Q857" s="3"/>
      <c r="R857" s="3"/>
      <c r="S857" s="3"/>
      <c r="T857" s="3"/>
      <c r="U857" s="3"/>
      <c r="V857" s="3"/>
      <c r="W857" s="3"/>
      <c r="X857" s="3"/>
      <c r="Y857" s="3"/>
      <c r="Z857" s="3"/>
    </row>
    <row r="858" spans="1:26" ht="12.75" customHeight="1" x14ac:dyDescent="0.25">
      <c r="A858" s="3"/>
      <c r="B858" s="3"/>
      <c r="C858" s="3"/>
      <c r="D858" s="3"/>
      <c r="E858" s="3"/>
      <c r="F858" s="3"/>
      <c r="G858" s="3"/>
      <c r="H858" s="3"/>
      <c r="I858" s="3"/>
      <c r="J858" s="3"/>
      <c r="K858" s="3"/>
      <c r="L858" s="3"/>
      <c r="M858" s="184"/>
      <c r="N858" s="184"/>
      <c r="O858" s="184"/>
      <c r="P858" s="3"/>
      <c r="Q858" s="3"/>
      <c r="R858" s="3"/>
      <c r="S858" s="3"/>
      <c r="T858" s="3"/>
      <c r="U858" s="3"/>
      <c r="V858" s="3"/>
      <c r="W858" s="3"/>
      <c r="X858" s="3"/>
      <c r="Y858" s="3"/>
      <c r="Z858" s="3"/>
    </row>
    <row r="859" spans="1:26" ht="12.75" customHeight="1" x14ac:dyDescent="0.25">
      <c r="A859" s="3"/>
      <c r="B859" s="3"/>
      <c r="C859" s="3"/>
      <c r="D859" s="3"/>
      <c r="E859" s="3"/>
      <c r="F859" s="3"/>
      <c r="G859" s="3"/>
      <c r="H859" s="3"/>
      <c r="I859" s="3"/>
      <c r="J859" s="3"/>
      <c r="K859" s="3"/>
      <c r="L859" s="3"/>
      <c r="M859" s="184"/>
      <c r="N859" s="184"/>
      <c r="O859" s="184"/>
      <c r="P859" s="3"/>
      <c r="Q859" s="3"/>
      <c r="R859" s="3"/>
      <c r="S859" s="3"/>
      <c r="T859" s="3"/>
      <c r="U859" s="3"/>
      <c r="V859" s="3"/>
      <c r="W859" s="3"/>
      <c r="X859" s="3"/>
      <c r="Y859" s="3"/>
      <c r="Z859" s="3"/>
    </row>
    <row r="860" spans="1:26" ht="12.75" customHeight="1" x14ac:dyDescent="0.25">
      <c r="A860" s="3"/>
      <c r="B860" s="3"/>
      <c r="C860" s="3"/>
      <c r="D860" s="3"/>
      <c r="E860" s="3"/>
      <c r="F860" s="3"/>
      <c r="G860" s="3"/>
      <c r="H860" s="3"/>
      <c r="I860" s="3"/>
      <c r="J860" s="3"/>
      <c r="K860" s="3"/>
      <c r="L860" s="3"/>
      <c r="M860" s="184"/>
      <c r="N860" s="184"/>
      <c r="O860" s="184"/>
      <c r="P860" s="3"/>
      <c r="Q860" s="3"/>
      <c r="R860" s="3"/>
      <c r="S860" s="3"/>
      <c r="T860" s="3"/>
      <c r="U860" s="3"/>
      <c r="V860" s="3"/>
      <c r="W860" s="3"/>
      <c r="X860" s="3"/>
      <c r="Y860" s="3"/>
      <c r="Z860" s="3"/>
    </row>
    <row r="861" spans="1:26" ht="12.75" customHeight="1" x14ac:dyDescent="0.25">
      <c r="A861" s="3"/>
      <c r="B861" s="3"/>
      <c r="C861" s="3"/>
      <c r="D861" s="3"/>
      <c r="E861" s="3"/>
      <c r="F861" s="3"/>
      <c r="G861" s="3"/>
      <c r="H861" s="3"/>
      <c r="I861" s="3"/>
      <c r="J861" s="3"/>
      <c r="K861" s="3"/>
      <c r="L861" s="3"/>
      <c r="M861" s="184"/>
      <c r="N861" s="184"/>
      <c r="O861" s="184"/>
      <c r="P861" s="3"/>
      <c r="Q861" s="3"/>
      <c r="R861" s="3"/>
      <c r="S861" s="3"/>
      <c r="T861" s="3"/>
      <c r="U861" s="3"/>
      <c r="V861" s="3"/>
      <c r="W861" s="3"/>
      <c r="X861" s="3"/>
      <c r="Y861" s="3"/>
      <c r="Z861" s="3"/>
    </row>
    <row r="862" spans="1:26" ht="12.75" customHeight="1" x14ac:dyDescent="0.25">
      <c r="A862" s="3"/>
      <c r="B862" s="3"/>
      <c r="C862" s="3"/>
      <c r="D862" s="3"/>
      <c r="E862" s="3"/>
      <c r="F862" s="3"/>
      <c r="G862" s="3"/>
      <c r="H862" s="3"/>
      <c r="I862" s="3"/>
      <c r="J862" s="3"/>
      <c r="K862" s="3"/>
      <c r="L862" s="3"/>
      <c r="M862" s="184"/>
      <c r="N862" s="184"/>
      <c r="O862" s="184"/>
      <c r="P862" s="3"/>
      <c r="Q862" s="3"/>
      <c r="R862" s="3"/>
      <c r="S862" s="3"/>
      <c r="T862" s="3"/>
      <c r="U862" s="3"/>
      <c r="V862" s="3"/>
      <c r="W862" s="3"/>
      <c r="X862" s="3"/>
      <c r="Y862" s="3"/>
      <c r="Z862" s="3"/>
    </row>
    <row r="863" spans="1:26" ht="12.75" customHeight="1" x14ac:dyDescent="0.25">
      <c r="A863" s="3"/>
      <c r="B863" s="3"/>
      <c r="C863" s="3"/>
      <c r="D863" s="3"/>
      <c r="E863" s="3"/>
      <c r="F863" s="3"/>
      <c r="G863" s="3"/>
      <c r="H863" s="3"/>
      <c r="I863" s="3"/>
      <c r="J863" s="3"/>
      <c r="K863" s="3"/>
      <c r="L863" s="3"/>
      <c r="M863" s="184"/>
      <c r="N863" s="184"/>
      <c r="O863" s="184"/>
      <c r="P863" s="3"/>
      <c r="Q863" s="3"/>
      <c r="R863" s="3"/>
      <c r="S863" s="3"/>
      <c r="T863" s="3"/>
      <c r="U863" s="3"/>
      <c r="V863" s="3"/>
      <c r="W863" s="3"/>
      <c r="X863" s="3"/>
      <c r="Y863" s="3"/>
      <c r="Z863" s="3"/>
    </row>
    <row r="864" spans="1:26" ht="12.75" customHeight="1" x14ac:dyDescent="0.25">
      <c r="A864" s="3"/>
      <c r="B864" s="3"/>
      <c r="C864" s="3"/>
      <c r="D864" s="3"/>
      <c r="E864" s="3"/>
      <c r="F864" s="3"/>
      <c r="G864" s="3"/>
      <c r="H864" s="3"/>
      <c r="I864" s="3"/>
      <c r="J864" s="3"/>
      <c r="K864" s="3"/>
      <c r="L864" s="3"/>
      <c r="M864" s="184"/>
      <c r="N864" s="184"/>
      <c r="O864" s="184"/>
      <c r="P864" s="3"/>
      <c r="Q864" s="3"/>
      <c r="R864" s="3"/>
      <c r="S864" s="3"/>
      <c r="T864" s="3"/>
      <c r="U864" s="3"/>
      <c r="V864" s="3"/>
      <c r="W864" s="3"/>
      <c r="X864" s="3"/>
      <c r="Y864" s="3"/>
      <c r="Z864" s="3"/>
    </row>
    <row r="865" spans="1:26" ht="12.75" customHeight="1" x14ac:dyDescent="0.25">
      <c r="A865" s="3"/>
      <c r="B865" s="3"/>
      <c r="C865" s="3"/>
      <c r="D865" s="3"/>
      <c r="E865" s="3"/>
      <c r="F865" s="3"/>
      <c r="G865" s="3"/>
      <c r="H865" s="3"/>
      <c r="I865" s="3"/>
      <c r="J865" s="3"/>
      <c r="K865" s="3"/>
      <c r="L865" s="3"/>
      <c r="M865" s="184"/>
      <c r="N865" s="184"/>
      <c r="O865" s="184"/>
      <c r="P865" s="3"/>
      <c r="Q865" s="3"/>
      <c r="R865" s="3"/>
      <c r="S865" s="3"/>
      <c r="T865" s="3"/>
      <c r="U865" s="3"/>
      <c r="V865" s="3"/>
      <c r="W865" s="3"/>
      <c r="X865" s="3"/>
      <c r="Y865" s="3"/>
      <c r="Z865" s="3"/>
    </row>
    <row r="866" spans="1:26" ht="12.75" customHeight="1" x14ac:dyDescent="0.25">
      <c r="A866" s="3"/>
      <c r="B866" s="3"/>
      <c r="C866" s="3"/>
      <c r="D866" s="3"/>
      <c r="E866" s="3"/>
      <c r="F866" s="3"/>
      <c r="G866" s="3"/>
      <c r="H866" s="3"/>
      <c r="I866" s="3"/>
      <c r="J866" s="3"/>
      <c r="K866" s="3"/>
      <c r="L866" s="3"/>
      <c r="M866" s="184"/>
      <c r="N866" s="184"/>
      <c r="O866" s="184"/>
      <c r="P866" s="3"/>
      <c r="Q866" s="3"/>
      <c r="R866" s="3"/>
      <c r="S866" s="3"/>
      <c r="T866" s="3"/>
      <c r="U866" s="3"/>
      <c r="V866" s="3"/>
      <c r="W866" s="3"/>
      <c r="X866" s="3"/>
      <c r="Y866" s="3"/>
      <c r="Z866" s="3"/>
    </row>
    <row r="867" spans="1:26" ht="12.75" customHeight="1" x14ac:dyDescent="0.25">
      <c r="A867" s="3"/>
      <c r="B867" s="3"/>
      <c r="C867" s="3"/>
      <c r="D867" s="3"/>
      <c r="E867" s="3"/>
      <c r="F867" s="3"/>
      <c r="G867" s="3"/>
      <c r="H867" s="3"/>
      <c r="I867" s="3"/>
      <c r="J867" s="3"/>
      <c r="K867" s="3"/>
      <c r="L867" s="3"/>
      <c r="M867" s="184"/>
      <c r="N867" s="184"/>
      <c r="O867" s="184"/>
      <c r="P867" s="3"/>
      <c r="Q867" s="3"/>
      <c r="R867" s="3"/>
      <c r="S867" s="3"/>
      <c r="T867" s="3"/>
      <c r="U867" s="3"/>
      <c r="V867" s="3"/>
      <c r="W867" s="3"/>
      <c r="X867" s="3"/>
      <c r="Y867" s="3"/>
      <c r="Z867" s="3"/>
    </row>
    <row r="868" spans="1:26" ht="12.75" customHeight="1" x14ac:dyDescent="0.25">
      <c r="A868" s="3"/>
      <c r="B868" s="3"/>
      <c r="C868" s="3"/>
      <c r="D868" s="3"/>
      <c r="E868" s="3"/>
      <c r="F868" s="3"/>
      <c r="G868" s="3"/>
      <c r="H868" s="3"/>
      <c r="I868" s="3"/>
      <c r="J868" s="3"/>
      <c r="K868" s="3"/>
      <c r="L868" s="3"/>
      <c r="M868" s="184"/>
      <c r="N868" s="184"/>
      <c r="O868" s="184"/>
      <c r="P868" s="3"/>
      <c r="Q868" s="3"/>
      <c r="R868" s="3"/>
      <c r="S868" s="3"/>
      <c r="T868" s="3"/>
      <c r="U868" s="3"/>
      <c r="V868" s="3"/>
      <c r="W868" s="3"/>
      <c r="X868" s="3"/>
      <c r="Y868" s="3"/>
      <c r="Z868" s="3"/>
    </row>
    <row r="869" spans="1:26" ht="12.75" customHeight="1" x14ac:dyDescent="0.25">
      <c r="A869" s="3"/>
      <c r="B869" s="3"/>
      <c r="C869" s="3"/>
      <c r="D869" s="3"/>
      <c r="E869" s="3"/>
      <c r="F869" s="3"/>
      <c r="G869" s="3"/>
      <c r="H869" s="3"/>
      <c r="I869" s="3"/>
      <c r="J869" s="3"/>
      <c r="K869" s="3"/>
      <c r="L869" s="3"/>
      <c r="M869" s="184"/>
      <c r="N869" s="184"/>
      <c r="O869" s="184"/>
      <c r="P869" s="3"/>
      <c r="Q869" s="3"/>
      <c r="R869" s="3"/>
      <c r="S869" s="3"/>
      <c r="T869" s="3"/>
      <c r="U869" s="3"/>
      <c r="V869" s="3"/>
      <c r="W869" s="3"/>
      <c r="X869" s="3"/>
      <c r="Y869" s="3"/>
      <c r="Z869" s="3"/>
    </row>
    <row r="870" spans="1:26" ht="12.75" customHeight="1" x14ac:dyDescent="0.25">
      <c r="A870" s="3"/>
      <c r="B870" s="3"/>
      <c r="C870" s="3"/>
      <c r="D870" s="3"/>
      <c r="E870" s="3"/>
      <c r="F870" s="3"/>
      <c r="G870" s="3"/>
      <c r="H870" s="3"/>
      <c r="I870" s="3"/>
      <c r="J870" s="3"/>
      <c r="K870" s="3"/>
      <c r="L870" s="3"/>
      <c r="M870" s="184"/>
      <c r="N870" s="184"/>
      <c r="O870" s="184"/>
      <c r="P870" s="3"/>
      <c r="Q870" s="3"/>
      <c r="R870" s="3"/>
      <c r="S870" s="3"/>
      <c r="T870" s="3"/>
      <c r="U870" s="3"/>
      <c r="V870" s="3"/>
      <c r="W870" s="3"/>
      <c r="X870" s="3"/>
      <c r="Y870" s="3"/>
      <c r="Z870" s="3"/>
    </row>
    <row r="871" spans="1:26" ht="12.75" customHeight="1" x14ac:dyDescent="0.25">
      <c r="A871" s="3"/>
      <c r="B871" s="3"/>
      <c r="C871" s="3"/>
      <c r="D871" s="3"/>
      <c r="E871" s="3"/>
      <c r="F871" s="3"/>
      <c r="G871" s="3"/>
      <c r="H871" s="3"/>
      <c r="I871" s="3"/>
      <c r="J871" s="3"/>
      <c r="K871" s="3"/>
      <c r="L871" s="3"/>
      <c r="M871" s="184"/>
      <c r="N871" s="184"/>
      <c r="O871" s="184"/>
      <c r="P871" s="3"/>
      <c r="Q871" s="3"/>
      <c r="R871" s="3"/>
      <c r="S871" s="3"/>
      <c r="T871" s="3"/>
      <c r="U871" s="3"/>
      <c r="V871" s="3"/>
      <c r="W871" s="3"/>
      <c r="X871" s="3"/>
      <c r="Y871" s="3"/>
      <c r="Z871" s="3"/>
    </row>
    <row r="872" spans="1:26" ht="12.75" customHeight="1" x14ac:dyDescent="0.25">
      <c r="A872" s="3"/>
      <c r="B872" s="3"/>
      <c r="C872" s="3"/>
      <c r="D872" s="3"/>
      <c r="E872" s="3"/>
      <c r="F872" s="3"/>
      <c r="G872" s="3"/>
      <c r="H872" s="3"/>
      <c r="I872" s="3"/>
      <c r="J872" s="3"/>
      <c r="K872" s="3"/>
      <c r="L872" s="3"/>
      <c r="M872" s="184"/>
      <c r="N872" s="184"/>
      <c r="O872" s="184"/>
      <c r="P872" s="3"/>
      <c r="Q872" s="3"/>
      <c r="R872" s="3"/>
      <c r="S872" s="3"/>
      <c r="T872" s="3"/>
      <c r="U872" s="3"/>
      <c r="V872" s="3"/>
      <c r="W872" s="3"/>
      <c r="X872" s="3"/>
      <c r="Y872" s="3"/>
      <c r="Z872" s="3"/>
    </row>
    <row r="873" spans="1:26" ht="12.75" customHeight="1" x14ac:dyDescent="0.25">
      <c r="A873" s="3"/>
      <c r="B873" s="3"/>
      <c r="C873" s="3"/>
      <c r="D873" s="3"/>
      <c r="E873" s="3"/>
      <c r="F873" s="3"/>
      <c r="G873" s="3"/>
      <c r="H873" s="3"/>
      <c r="I873" s="3"/>
      <c r="J873" s="3"/>
      <c r="K873" s="3"/>
      <c r="L873" s="3"/>
      <c r="M873" s="184"/>
      <c r="N873" s="184"/>
      <c r="O873" s="184"/>
      <c r="P873" s="3"/>
      <c r="Q873" s="3"/>
      <c r="R873" s="3"/>
      <c r="S873" s="3"/>
      <c r="T873" s="3"/>
      <c r="U873" s="3"/>
      <c r="V873" s="3"/>
      <c r="W873" s="3"/>
      <c r="X873" s="3"/>
      <c r="Y873" s="3"/>
      <c r="Z873" s="3"/>
    </row>
    <row r="874" spans="1:26" ht="12.75" customHeight="1" x14ac:dyDescent="0.25">
      <c r="A874" s="3"/>
      <c r="B874" s="3"/>
      <c r="C874" s="3"/>
      <c r="D874" s="3"/>
      <c r="E874" s="3"/>
      <c r="F874" s="3"/>
      <c r="G874" s="3"/>
      <c r="H874" s="3"/>
      <c r="I874" s="3"/>
      <c r="J874" s="3"/>
      <c r="K874" s="3"/>
      <c r="L874" s="3"/>
      <c r="M874" s="184"/>
      <c r="N874" s="184"/>
      <c r="O874" s="184"/>
      <c r="P874" s="3"/>
      <c r="Q874" s="3"/>
      <c r="R874" s="3"/>
      <c r="S874" s="3"/>
      <c r="T874" s="3"/>
      <c r="U874" s="3"/>
      <c r="V874" s="3"/>
      <c r="W874" s="3"/>
      <c r="X874" s="3"/>
      <c r="Y874" s="3"/>
      <c r="Z874" s="3"/>
    </row>
    <row r="875" spans="1:26" ht="12.75" customHeight="1" x14ac:dyDescent="0.25">
      <c r="A875" s="3"/>
      <c r="B875" s="3"/>
      <c r="C875" s="3"/>
      <c r="D875" s="3"/>
      <c r="E875" s="3"/>
      <c r="F875" s="3"/>
      <c r="G875" s="3"/>
      <c r="H875" s="3"/>
      <c r="I875" s="3"/>
      <c r="J875" s="3"/>
      <c r="K875" s="3"/>
      <c r="L875" s="3"/>
      <c r="M875" s="184"/>
      <c r="N875" s="184"/>
      <c r="O875" s="184"/>
      <c r="P875" s="3"/>
      <c r="Q875" s="3"/>
      <c r="R875" s="3"/>
      <c r="S875" s="3"/>
      <c r="T875" s="3"/>
      <c r="U875" s="3"/>
      <c r="V875" s="3"/>
      <c r="W875" s="3"/>
      <c r="X875" s="3"/>
      <c r="Y875" s="3"/>
      <c r="Z875" s="3"/>
    </row>
    <row r="876" spans="1:26" ht="12.75" customHeight="1" x14ac:dyDescent="0.25">
      <c r="A876" s="3"/>
      <c r="B876" s="3"/>
      <c r="C876" s="3"/>
      <c r="D876" s="3"/>
      <c r="E876" s="3"/>
      <c r="F876" s="3"/>
      <c r="G876" s="3"/>
      <c r="H876" s="3"/>
      <c r="I876" s="3"/>
      <c r="J876" s="3"/>
      <c r="K876" s="3"/>
      <c r="L876" s="3"/>
      <c r="M876" s="184"/>
      <c r="N876" s="184"/>
      <c r="O876" s="184"/>
      <c r="P876" s="3"/>
      <c r="Q876" s="3"/>
      <c r="R876" s="3"/>
      <c r="S876" s="3"/>
      <c r="T876" s="3"/>
      <c r="U876" s="3"/>
      <c r="V876" s="3"/>
      <c r="W876" s="3"/>
      <c r="X876" s="3"/>
      <c r="Y876" s="3"/>
      <c r="Z876" s="3"/>
    </row>
    <row r="877" spans="1:26" ht="12.75" customHeight="1" x14ac:dyDescent="0.25">
      <c r="A877" s="3"/>
      <c r="B877" s="3"/>
      <c r="C877" s="3"/>
      <c r="D877" s="3"/>
      <c r="E877" s="3"/>
      <c r="F877" s="3"/>
      <c r="G877" s="3"/>
      <c r="H877" s="3"/>
      <c r="I877" s="3"/>
      <c r="J877" s="3"/>
      <c r="K877" s="3"/>
      <c r="L877" s="3"/>
      <c r="M877" s="184"/>
      <c r="N877" s="184"/>
      <c r="O877" s="184"/>
      <c r="P877" s="3"/>
      <c r="Q877" s="3"/>
      <c r="R877" s="3"/>
      <c r="S877" s="3"/>
      <c r="T877" s="3"/>
      <c r="U877" s="3"/>
      <c r="V877" s="3"/>
      <c r="W877" s="3"/>
      <c r="X877" s="3"/>
      <c r="Y877" s="3"/>
      <c r="Z877" s="3"/>
    </row>
    <row r="878" spans="1:26" ht="12.75" customHeight="1" x14ac:dyDescent="0.25">
      <c r="A878" s="3"/>
      <c r="B878" s="3"/>
      <c r="C878" s="3"/>
      <c r="D878" s="3"/>
      <c r="E878" s="3"/>
      <c r="F878" s="3"/>
      <c r="G878" s="3"/>
      <c r="H878" s="3"/>
      <c r="I878" s="3"/>
      <c r="J878" s="3"/>
      <c r="K878" s="3"/>
      <c r="L878" s="3"/>
      <c r="M878" s="184"/>
      <c r="N878" s="184"/>
      <c r="O878" s="184"/>
      <c r="P878" s="3"/>
      <c r="Q878" s="3"/>
      <c r="R878" s="3"/>
      <c r="S878" s="3"/>
      <c r="T878" s="3"/>
      <c r="U878" s="3"/>
      <c r="V878" s="3"/>
      <c r="W878" s="3"/>
      <c r="X878" s="3"/>
      <c r="Y878" s="3"/>
      <c r="Z878" s="3"/>
    </row>
    <row r="879" spans="1:26" ht="12.75" customHeight="1" x14ac:dyDescent="0.25">
      <c r="A879" s="3"/>
      <c r="B879" s="3"/>
      <c r="C879" s="3"/>
      <c r="D879" s="3"/>
      <c r="E879" s="3"/>
      <c r="F879" s="3"/>
      <c r="G879" s="3"/>
      <c r="H879" s="3"/>
      <c r="I879" s="3"/>
      <c r="J879" s="3"/>
      <c r="K879" s="3"/>
      <c r="L879" s="3"/>
      <c r="M879" s="184"/>
      <c r="N879" s="184"/>
      <c r="O879" s="184"/>
      <c r="P879" s="3"/>
      <c r="Q879" s="3"/>
      <c r="R879" s="3"/>
      <c r="S879" s="3"/>
      <c r="T879" s="3"/>
      <c r="U879" s="3"/>
      <c r="V879" s="3"/>
      <c r="W879" s="3"/>
      <c r="X879" s="3"/>
      <c r="Y879" s="3"/>
      <c r="Z879" s="3"/>
    </row>
    <row r="880" spans="1:26" ht="12.75" customHeight="1" x14ac:dyDescent="0.25">
      <c r="A880" s="3"/>
      <c r="B880" s="3"/>
      <c r="C880" s="3"/>
      <c r="D880" s="3"/>
      <c r="E880" s="3"/>
      <c r="F880" s="3"/>
      <c r="G880" s="3"/>
      <c r="H880" s="3"/>
      <c r="I880" s="3"/>
      <c r="J880" s="3"/>
      <c r="K880" s="3"/>
      <c r="L880" s="3"/>
      <c r="M880" s="184"/>
      <c r="N880" s="184"/>
      <c r="O880" s="184"/>
      <c r="P880" s="3"/>
      <c r="Q880" s="3"/>
      <c r="R880" s="3"/>
      <c r="S880" s="3"/>
      <c r="T880" s="3"/>
      <c r="U880" s="3"/>
      <c r="V880" s="3"/>
      <c r="W880" s="3"/>
      <c r="X880" s="3"/>
      <c r="Y880" s="3"/>
      <c r="Z880" s="3"/>
    </row>
    <row r="881" spans="1:26" ht="12.75" customHeight="1" x14ac:dyDescent="0.25">
      <c r="A881" s="3"/>
      <c r="B881" s="3"/>
      <c r="C881" s="3"/>
      <c r="D881" s="3"/>
      <c r="E881" s="3"/>
      <c r="F881" s="3"/>
      <c r="G881" s="3"/>
      <c r="H881" s="3"/>
      <c r="I881" s="3"/>
      <c r="J881" s="3"/>
      <c r="K881" s="3"/>
      <c r="L881" s="3"/>
      <c r="M881" s="184"/>
      <c r="N881" s="184"/>
      <c r="O881" s="184"/>
      <c r="P881" s="3"/>
      <c r="Q881" s="3"/>
      <c r="R881" s="3"/>
      <c r="S881" s="3"/>
      <c r="T881" s="3"/>
      <c r="U881" s="3"/>
      <c r="V881" s="3"/>
      <c r="W881" s="3"/>
      <c r="X881" s="3"/>
      <c r="Y881" s="3"/>
      <c r="Z881" s="3"/>
    </row>
    <row r="882" spans="1:26" ht="12.75" customHeight="1" x14ac:dyDescent="0.25">
      <c r="A882" s="3"/>
      <c r="B882" s="3"/>
      <c r="C882" s="3"/>
      <c r="D882" s="3"/>
      <c r="E882" s="3"/>
      <c r="F882" s="3"/>
      <c r="G882" s="3"/>
      <c r="H882" s="3"/>
      <c r="I882" s="3"/>
      <c r="J882" s="3"/>
      <c r="K882" s="3"/>
      <c r="L882" s="3"/>
      <c r="M882" s="184"/>
      <c r="N882" s="184"/>
      <c r="O882" s="184"/>
      <c r="P882" s="3"/>
      <c r="Q882" s="3"/>
      <c r="R882" s="3"/>
      <c r="S882" s="3"/>
      <c r="T882" s="3"/>
      <c r="U882" s="3"/>
      <c r="V882" s="3"/>
      <c r="W882" s="3"/>
      <c r="X882" s="3"/>
      <c r="Y882" s="3"/>
      <c r="Z882" s="3"/>
    </row>
    <row r="883" spans="1:26" ht="12.75" customHeight="1" x14ac:dyDescent="0.25">
      <c r="A883" s="3"/>
      <c r="B883" s="3"/>
      <c r="C883" s="3"/>
      <c r="D883" s="3"/>
      <c r="E883" s="3"/>
      <c r="F883" s="3"/>
      <c r="G883" s="3"/>
      <c r="H883" s="3"/>
      <c r="I883" s="3"/>
      <c r="J883" s="3"/>
      <c r="K883" s="3"/>
      <c r="L883" s="3"/>
      <c r="M883" s="184"/>
      <c r="N883" s="184"/>
      <c r="O883" s="184"/>
      <c r="P883" s="3"/>
      <c r="Q883" s="3"/>
      <c r="R883" s="3"/>
      <c r="S883" s="3"/>
      <c r="T883" s="3"/>
      <c r="U883" s="3"/>
      <c r="V883" s="3"/>
      <c r="W883" s="3"/>
      <c r="X883" s="3"/>
      <c r="Y883" s="3"/>
      <c r="Z883" s="3"/>
    </row>
    <row r="884" spans="1:26" ht="12.75" customHeight="1" x14ac:dyDescent="0.25">
      <c r="A884" s="3"/>
      <c r="B884" s="3"/>
      <c r="C884" s="3"/>
      <c r="D884" s="3"/>
      <c r="E884" s="3"/>
      <c r="F884" s="3"/>
      <c r="G884" s="3"/>
      <c r="H884" s="3"/>
      <c r="I884" s="3"/>
      <c r="J884" s="3"/>
      <c r="K884" s="3"/>
      <c r="L884" s="3"/>
      <c r="M884" s="184"/>
      <c r="N884" s="184"/>
      <c r="O884" s="184"/>
      <c r="P884" s="3"/>
      <c r="Q884" s="3"/>
      <c r="R884" s="3"/>
      <c r="S884" s="3"/>
      <c r="T884" s="3"/>
      <c r="U884" s="3"/>
      <c r="V884" s="3"/>
      <c r="W884" s="3"/>
      <c r="X884" s="3"/>
      <c r="Y884" s="3"/>
      <c r="Z884" s="3"/>
    </row>
    <row r="885" spans="1:26" ht="12.75" customHeight="1" x14ac:dyDescent="0.25">
      <c r="A885" s="3"/>
      <c r="B885" s="3"/>
      <c r="C885" s="3"/>
      <c r="D885" s="3"/>
      <c r="E885" s="3"/>
      <c r="F885" s="3"/>
      <c r="G885" s="3"/>
      <c r="H885" s="3"/>
      <c r="I885" s="3"/>
      <c r="J885" s="3"/>
      <c r="K885" s="3"/>
      <c r="L885" s="3"/>
      <c r="M885" s="184"/>
      <c r="N885" s="184"/>
      <c r="O885" s="184"/>
      <c r="P885" s="3"/>
      <c r="Q885" s="3"/>
      <c r="R885" s="3"/>
      <c r="S885" s="3"/>
      <c r="T885" s="3"/>
      <c r="U885" s="3"/>
      <c r="V885" s="3"/>
      <c r="W885" s="3"/>
      <c r="X885" s="3"/>
      <c r="Y885" s="3"/>
      <c r="Z885" s="3"/>
    </row>
    <row r="886" spans="1:26" ht="12.75" customHeight="1" x14ac:dyDescent="0.25">
      <c r="A886" s="3"/>
      <c r="B886" s="3"/>
      <c r="C886" s="3"/>
      <c r="D886" s="3"/>
      <c r="E886" s="3"/>
      <c r="F886" s="3"/>
      <c r="G886" s="3"/>
      <c r="H886" s="3"/>
      <c r="I886" s="3"/>
      <c r="J886" s="3"/>
      <c r="K886" s="3"/>
      <c r="L886" s="3"/>
      <c r="M886" s="184"/>
      <c r="N886" s="184"/>
      <c r="O886" s="184"/>
      <c r="P886" s="3"/>
      <c r="Q886" s="3"/>
      <c r="R886" s="3"/>
      <c r="S886" s="3"/>
      <c r="T886" s="3"/>
      <c r="U886" s="3"/>
      <c r="V886" s="3"/>
      <c r="W886" s="3"/>
      <c r="X886" s="3"/>
      <c r="Y886" s="3"/>
      <c r="Z886" s="3"/>
    </row>
    <row r="887" spans="1:26" ht="12.75" customHeight="1" x14ac:dyDescent="0.25">
      <c r="A887" s="3"/>
      <c r="B887" s="3"/>
      <c r="C887" s="3"/>
      <c r="D887" s="3"/>
      <c r="E887" s="3"/>
      <c r="F887" s="3"/>
      <c r="G887" s="3"/>
      <c r="H887" s="3"/>
      <c r="I887" s="3"/>
      <c r="J887" s="3"/>
      <c r="K887" s="3"/>
      <c r="L887" s="3"/>
      <c r="M887" s="184"/>
      <c r="N887" s="184"/>
      <c r="O887" s="184"/>
      <c r="P887" s="3"/>
      <c r="Q887" s="3"/>
      <c r="R887" s="3"/>
      <c r="S887" s="3"/>
      <c r="T887" s="3"/>
      <c r="U887" s="3"/>
      <c r="V887" s="3"/>
      <c r="W887" s="3"/>
      <c r="X887" s="3"/>
      <c r="Y887" s="3"/>
      <c r="Z887" s="3"/>
    </row>
    <row r="888" spans="1:26" ht="12.75" customHeight="1" x14ac:dyDescent="0.25">
      <c r="A888" s="3"/>
      <c r="B888" s="3"/>
      <c r="C888" s="3"/>
      <c r="D888" s="3"/>
      <c r="E888" s="3"/>
      <c r="F888" s="3"/>
      <c r="G888" s="3"/>
      <c r="H888" s="3"/>
      <c r="I888" s="3"/>
      <c r="J888" s="3"/>
      <c r="K888" s="3"/>
      <c r="L888" s="3"/>
      <c r="M888" s="184"/>
      <c r="N888" s="184"/>
      <c r="O888" s="184"/>
      <c r="P888" s="3"/>
      <c r="Q888" s="3"/>
      <c r="R888" s="3"/>
      <c r="S888" s="3"/>
      <c r="T888" s="3"/>
      <c r="U888" s="3"/>
      <c r="V888" s="3"/>
      <c r="W888" s="3"/>
      <c r="X888" s="3"/>
      <c r="Y888" s="3"/>
      <c r="Z888" s="3"/>
    </row>
    <row r="889" spans="1:26" ht="12.75" customHeight="1" x14ac:dyDescent="0.25">
      <c r="A889" s="3"/>
      <c r="B889" s="3"/>
      <c r="C889" s="3"/>
      <c r="D889" s="3"/>
      <c r="E889" s="3"/>
      <c r="F889" s="3"/>
      <c r="G889" s="3"/>
      <c r="H889" s="3"/>
      <c r="I889" s="3"/>
      <c r="J889" s="3"/>
      <c r="K889" s="3"/>
      <c r="L889" s="3"/>
      <c r="M889" s="184"/>
      <c r="N889" s="184"/>
      <c r="O889" s="184"/>
      <c r="P889" s="3"/>
      <c r="Q889" s="3"/>
      <c r="R889" s="3"/>
      <c r="S889" s="3"/>
      <c r="T889" s="3"/>
      <c r="U889" s="3"/>
      <c r="V889" s="3"/>
      <c r="W889" s="3"/>
      <c r="X889" s="3"/>
      <c r="Y889" s="3"/>
      <c r="Z889" s="3"/>
    </row>
    <row r="890" spans="1:26" ht="12.75" customHeight="1" x14ac:dyDescent="0.25">
      <c r="A890" s="3"/>
      <c r="B890" s="3"/>
      <c r="C890" s="3"/>
      <c r="D890" s="3"/>
      <c r="E890" s="3"/>
      <c r="F890" s="3"/>
      <c r="G890" s="3"/>
      <c r="H890" s="3"/>
      <c r="I890" s="3"/>
      <c r="J890" s="3"/>
      <c r="K890" s="3"/>
      <c r="L890" s="3"/>
      <c r="M890" s="184"/>
      <c r="N890" s="184"/>
      <c r="O890" s="184"/>
      <c r="P890" s="3"/>
      <c r="Q890" s="3"/>
      <c r="R890" s="3"/>
      <c r="S890" s="3"/>
      <c r="T890" s="3"/>
      <c r="U890" s="3"/>
      <c r="V890" s="3"/>
      <c r="W890" s="3"/>
      <c r="X890" s="3"/>
      <c r="Y890" s="3"/>
      <c r="Z890" s="3"/>
    </row>
    <row r="891" spans="1:26" ht="12.75" customHeight="1" x14ac:dyDescent="0.25">
      <c r="A891" s="3"/>
      <c r="B891" s="3"/>
      <c r="C891" s="3"/>
      <c r="D891" s="3"/>
      <c r="E891" s="3"/>
      <c r="F891" s="3"/>
      <c r="G891" s="3"/>
      <c r="H891" s="3"/>
      <c r="I891" s="3"/>
      <c r="J891" s="3"/>
      <c r="K891" s="3"/>
      <c r="L891" s="3"/>
      <c r="M891" s="184"/>
      <c r="N891" s="184"/>
      <c r="O891" s="184"/>
      <c r="P891" s="3"/>
      <c r="Q891" s="3"/>
      <c r="R891" s="3"/>
      <c r="S891" s="3"/>
      <c r="T891" s="3"/>
      <c r="U891" s="3"/>
      <c r="V891" s="3"/>
      <c r="W891" s="3"/>
      <c r="X891" s="3"/>
      <c r="Y891" s="3"/>
      <c r="Z891" s="3"/>
    </row>
    <row r="892" spans="1:26" ht="12.75" customHeight="1" x14ac:dyDescent="0.25">
      <c r="A892" s="3"/>
      <c r="B892" s="3"/>
      <c r="C892" s="3"/>
      <c r="D892" s="3"/>
      <c r="E892" s="3"/>
      <c r="F892" s="3"/>
      <c r="G892" s="3"/>
      <c r="H892" s="3"/>
      <c r="I892" s="3"/>
      <c r="J892" s="3"/>
      <c r="K892" s="3"/>
      <c r="L892" s="3"/>
      <c r="M892" s="184"/>
      <c r="N892" s="184"/>
      <c r="O892" s="184"/>
      <c r="P892" s="3"/>
      <c r="Q892" s="3"/>
      <c r="R892" s="3"/>
      <c r="S892" s="3"/>
      <c r="T892" s="3"/>
      <c r="U892" s="3"/>
      <c r="V892" s="3"/>
      <c r="W892" s="3"/>
      <c r="X892" s="3"/>
      <c r="Y892" s="3"/>
      <c r="Z892" s="3"/>
    </row>
    <row r="893" spans="1:26" ht="12.75" customHeight="1" x14ac:dyDescent="0.25">
      <c r="A893" s="3"/>
      <c r="B893" s="3"/>
      <c r="C893" s="3"/>
      <c r="D893" s="3"/>
      <c r="E893" s="3"/>
      <c r="F893" s="3"/>
      <c r="G893" s="3"/>
      <c r="H893" s="3"/>
      <c r="I893" s="3"/>
      <c r="J893" s="3"/>
      <c r="K893" s="3"/>
      <c r="L893" s="3"/>
      <c r="M893" s="184"/>
      <c r="N893" s="184"/>
      <c r="O893" s="184"/>
      <c r="P893" s="3"/>
      <c r="Q893" s="3"/>
      <c r="R893" s="3"/>
      <c r="S893" s="3"/>
      <c r="T893" s="3"/>
      <c r="U893" s="3"/>
      <c r="V893" s="3"/>
      <c r="W893" s="3"/>
      <c r="X893" s="3"/>
      <c r="Y893" s="3"/>
      <c r="Z893" s="3"/>
    </row>
    <row r="894" spans="1:26" ht="12.75" customHeight="1" x14ac:dyDescent="0.25">
      <c r="A894" s="3"/>
      <c r="B894" s="3"/>
      <c r="C894" s="3"/>
      <c r="D894" s="3"/>
      <c r="E894" s="3"/>
      <c r="F894" s="3"/>
      <c r="G894" s="3"/>
      <c r="H894" s="3"/>
      <c r="I894" s="3"/>
      <c r="J894" s="3"/>
      <c r="K894" s="3"/>
      <c r="L894" s="3"/>
      <c r="M894" s="184"/>
      <c r="N894" s="184"/>
      <c r="O894" s="184"/>
      <c r="P894" s="3"/>
      <c r="Q894" s="3"/>
      <c r="R894" s="3"/>
      <c r="S894" s="3"/>
      <c r="T894" s="3"/>
      <c r="U894" s="3"/>
      <c r="V894" s="3"/>
      <c r="W894" s="3"/>
      <c r="X894" s="3"/>
      <c r="Y894" s="3"/>
      <c r="Z894" s="3"/>
    </row>
    <row r="895" spans="1:26" ht="12.75" customHeight="1" x14ac:dyDescent="0.25">
      <c r="A895" s="3"/>
      <c r="B895" s="3"/>
      <c r="C895" s="3"/>
      <c r="D895" s="3"/>
      <c r="E895" s="3"/>
      <c r="F895" s="3"/>
      <c r="G895" s="3"/>
      <c r="H895" s="3"/>
      <c r="I895" s="3"/>
      <c r="J895" s="3"/>
      <c r="K895" s="3"/>
      <c r="L895" s="3"/>
      <c r="M895" s="184"/>
      <c r="N895" s="184"/>
      <c r="O895" s="184"/>
      <c r="P895" s="3"/>
      <c r="Q895" s="3"/>
      <c r="R895" s="3"/>
      <c r="S895" s="3"/>
      <c r="T895" s="3"/>
      <c r="U895" s="3"/>
      <c r="V895" s="3"/>
      <c r="W895" s="3"/>
      <c r="X895" s="3"/>
      <c r="Y895" s="3"/>
      <c r="Z895" s="3"/>
    </row>
    <row r="896" spans="1:26" ht="12.75" customHeight="1" x14ac:dyDescent="0.25">
      <c r="A896" s="3"/>
      <c r="B896" s="3"/>
      <c r="C896" s="3"/>
      <c r="D896" s="3"/>
      <c r="E896" s="3"/>
      <c r="F896" s="3"/>
      <c r="G896" s="3"/>
      <c r="H896" s="3"/>
      <c r="I896" s="3"/>
      <c r="J896" s="3"/>
      <c r="K896" s="3"/>
      <c r="L896" s="3"/>
      <c r="M896" s="184"/>
      <c r="N896" s="184"/>
      <c r="O896" s="184"/>
      <c r="P896" s="3"/>
      <c r="Q896" s="3"/>
      <c r="R896" s="3"/>
      <c r="S896" s="3"/>
      <c r="T896" s="3"/>
      <c r="U896" s="3"/>
      <c r="V896" s="3"/>
      <c r="W896" s="3"/>
      <c r="X896" s="3"/>
      <c r="Y896" s="3"/>
      <c r="Z896" s="3"/>
    </row>
    <row r="897" spans="1:26" ht="12.75" customHeight="1" x14ac:dyDescent="0.25">
      <c r="A897" s="3"/>
      <c r="B897" s="3"/>
      <c r="C897" s="3"/>
      <c r="D897" s="3"/>
      <c r="E897" s="3"/>
      <c r="F897" s="3"/>
      <c r="G897" s="3"/>
      <c r="H897" s="3"/>
      <c r="I897" s="3"/>
      <c r="J897" s="3"/>
      <c r="K897" s="3"/>
      <c r="L897" s="3"/>
      <c r="M897" s="184"/>
      <c r="N897" s="184"/>
      <c r="O897" s="184"/>
      <c r="P897" s="3"/>
      <c r="Q897" s="3"/>
      <c r="R897" s="3"/>
      <c r="S897" s="3"/>
      <c r="T897" s="3"/>
      <c r="U897" s="3"/>
      <c r="V897" s="3"/>
      <c r="W897" s="3"/>
      <c r="X897" s="3"/>
      <c r="Y897" s="3"/>
      <c r="Z897" s="3"/>
    </row>
    <row r="898" spans="1:26" ht="12.75" customHeight="1" x14ac:dyDescent="0.25">
      <c r="A898" s="3"/>
      <c r="B898" s="3"/>
      <c r="C898" s="3"/>
      <c r="D898" s="3"/>
      <c r="E898" s="3"/>
      <c r="F898" s="3"/>
      <c r="G898" s="3"/>
      <c r="H898" s="3"/>
      <c r="I898" s="3"/>
      <c r="J898" s="3"/>
      <c r="K898" s="3"/>
      <c r="L898" s="3"/>
      <c r="M898" s="184"/>
      <c r="N898" s="184"/>
      <c r="O898" s="184"/>
      <c r="P898" s="3"/>
      <c r="Q898" s="3"/>
      <c r="R898" s="3"/>
      <c r="S898" s="3"/>
      <c r="T898" s="3"/>
      <c r="U898" s="3"/>
      <c r="V898" s="3"/>
      <c r="W898" s="3"/>
      <c r="X898" s="3"/>
      <c r="Y898" s="3"/>
      <c r="Z898" s="3"/>
    </row>
    <row r="899" spans="1:26" ht="12.75" customHeight="1" x14ac:dyDescent="0.25">
      <c r="A899" s="3"/>
      <c r="B899" s="3"/>
      <c r="C899" s="3"/>
      <c r="D899" s="3"/>
      <c r="E899" s="3"/>
      <c r="F899" s="3"/>
      <c r="G899" s="3"/>
      <c r="H899" s="3"/>
      <c r="I899" s="3"/>
      <c r="J899" s="3"/>
      <c r="K899" s="3"/>
      <c r="L899" s="3"/>
      <c r="M899" s="184"/>
      <c r="N899" s="184"/>
      <c r="O899" s="184"/>
      <c r="P899" s="3"/>
      <c r="Q899" s="3"/>
      <c r="R899" s="3"/>
      <c r="S899" s="3"/>
      <c r="T899" s="3"/>
      <c r="U899" s="3"/>
      <c r="V899" s="3"/>
      <c r="W899" s="3"/>
      <c r="X899" s="3"/>
      <c r="Y899" s="3"/>
      <c r="Z899" s="3"/>
    </row>
    <row r="900" spans="1:26" ht="12.75" customHeight="1" x14ac:dyDescent="0.25">
      <c r="A900" s="3"/>
      <c r="B900" s="3"/>
      <c r="C900" s="3"/>
      <c r="D900" s="3"/>
      <c r="E900" s="3"/>
      <c r="F900" s="3"/>
      <c r="G900" s="3"/>
      <c r="H900" s="3"/>
      <c r="I900" s="3"/>
      <c r="J900" s="3"/>
      <c r="K900" s="3"/>
      <c r="L900" s="3"/>
      <c r="M900" s="184"/>
      <c r="N900" s="184"/>
      <c r="O900" s="184"/>
      <c r="P900" s="3"/>
      <c r="Q900" s="3"/>
      <c r="R900" s="3"/>
      <c r="S900" s="3"/>
      <c r="T900" s="3"/>
      <c r="U900" s="3"/>
      <c r="V900" s="3"/>
      <c r="W900" s="3"/>
      <c r="X900" s="3"/>
      <c r="Y900" s="3"/>
      <c r="Z900" s="3"/>
    </row>
    <row r="901" spans="1:26" ht="12.75" customHeight="1" x14ac:dyDescent="0.25">
      <c r="A901" s="3"/>
      <c r="B901" s="3"/>
      <c r="C901" s="3"/>
      <c r="D901" s="3"/>
      <c r="E901" s="3"/>
      <c r="F901" s="3"/>
      <c r="G901" s="3"/>
      <c r="H901" s="3"/>
      <c r="I901" s="3"/>
      <c r="J901" s="3"/>
      <c r="K901" s="3"/>
      <c r="L901" s="3"/>
      <c r="M901" s="184"/>
      <c r="N901" s="184"/>
      <c r="O901" s="184"/>
      <c r="P901" s="3"/>
      <c r="Q901" s="3"/>
      <c r="R901" s="3"/>
      <c r="S901" s="3"/>
      <c r="T901" s="3"/>
      <c r="U901" s="3"/>
      <c r="V901" s="3"/>
      <c r="W901" s="3"/>
      <c r="X901" s="3"/>
      <c r="Y901" s="3"/>
      <c r="Z901" s="3"/>
    </row>
    <row r="902" spans="1:26" ht="12.75" customHeight="1" x14ac:dyDescent="0.25">
      <c r="A902" s="3"/>
      <c r="B902" s="3"/>
      <c r="C902" s="3"/>
      <c r="D902" s="3"/>
      <c r="E902" s="3"/>
      <c r="F902" s="3"/>
      <c r="G902" s="3"/>
      <c r="H902" s="3"/>
      <c r="I902" s="3"/>
      <c r="J902" s="3"/>
      <c r="K902" s="3"/>
      <c r="L902" s="3"/>
      <c r="M902" s="184"/>
      <c r="N902" s="184"/>
      <c r="O902" s="184"/>
      <c r="P902" s="3"/>
      <c r="Q902" s="3"/>
      <c r="R902" s="3"/>
      <c r="S902" s="3"/>
      <c r="T902" s="3"/>
      <c r="U902" s="3"/>
      <c r="V902" s="3"/>
      <c r="W902" s="3"/>
      <c r="X902" s="3"/>
      <c r="Y902" s="3"/>
      <c r="Z902" s="3"/>
    </row>
    <row r="903" spans="1:26" ht="12.75" customHeight="1" x14ac:dyDescent="0.25">
      <c r="A903" s="3"/>
      <c r="B903" s="3"/>
      <c r="C903" s="3"/>
      <c r="D903" s="3"/>
      <c r="E903" s="3"/>
      <c r="F903" s="3"/>
      <c r="G903" s="3"/>
      <c r="H903" s="3"/>
      <c r="I903" s="3"/>
      <c r="J903" s="3"/>
      <c r="K903" s="3"/>
      <c r="L903" s="3"/>
      <c r="M903" s="184"/>
      <c r="N903" s="184"/>
      <c r="O903" s="184"/>
      <c r="P903" s="3"/>
      <c r="Q903" s="3"/>
      <c r="R903" s="3"/>
      <c r="S903" s="3"/>
      <c r="T903" s="3"/>
      <c r="U903" s="3"/>
      <c r="V903" s="3"/>
      <c r="W903" s="3"/>
      <c r="X903" s="3"/>
      <c r="Y903" s="3"/>
      <c r="Z903" s="3"/>
    </row>
    <row r="904" spans="1:26" ht="12.75" customHeight="1" x14ac:dyDescent="0.25">
      <c r="A904" s="3"/>
      <c r="B904" s="3"/>
      <c r="C904" s="3"/>
      <c r="D904" s="3"/>
      <c r="E904" s="3"/>
      <c r="F904" s="3"/>
      <c r="G904" s="3"/>
      <c r="H904" s="3"/>
      <c r="I904" s="3"/>
      <c r="J904" s="3"/>
      <c r="K904" s="3"/>
      <c r="L904" s="3"/>
      <c r="M904" s="184"/>
      <c r="N904" s="184"/>
      <c r="O904" s="184"/>
      <c r="P904" s="3"/>
      <c r="Q904" s="3"/>
      <c r="R904" s="3"/>
      <c r="S904" s="3"/>
      <c r="T904" s="3"/>
      <c r="U904" s="3"/>
      <c r="V904" s="3"/>
      <c r="W904" s="3"/>
      <c r="X904" s="3"/>
      <c r="Y904" s="3"/>
      <c r="Z904" s="3"/>
    </row>
    <row r="905" spans="1:26" ht="12.75" customHeight="1" x14ac:dyDescent="0.25">
      <c r="A905" s="3"/>
      <c r="B905" s="3"/>
      <c r="C905" s="3"/>
      <c r="D905" s="3"/>
      <c r="E905" s="3"/>
      <c r="F905" s="3"/>
      <c r="G905" s="3"/>
      <c r="H905" s="3"/>
      <c r="I905" s="3"/>
      <c r="J905" s="3"/>
      <c r="K905" s="3"/>
      <c r="L905" s="3"/>
      <c r="M905" s="184"/>
      <c r="N905" s="184"/>
      <c r="O905" s="184"/>
      <c r="P905" s="3"/>
      <c r="Q905" s="3"/>
      <c r="R905" s="3"/>
      <c r="S905" s="3"/>
      <c r="T905" s="3"/>
      <c r="U905" s="3"/>
      <c r="V905" s="3"/>
      <c r="W905" s="3"/>
      <c r="X905" s="3"/>
      <c r="Y905" s="3"/>
      <c r="Z905" s="3"/>
    </row>
    <row r="906" spans="1:26" ht="12.75" customHeight="1" x14ac:dyDescent="0.25">
      <c r="A906" s="3"/>
      <c r="B906" s="3"/>
      <c r="C906" s="3"/>
      <c r="D906" s="3"/>
      <c r="E906" s="3"/>
      <c r="F906" s="3"/>
      <c r="G906" s="3"/>
      <c r="H906" s="3"/>
      <c r="I906" s="3"/>
      <c r="J906" s="3"/>
      <c r="K906" s="3"/>
      <c r="L906" s="3"/>
      <c r="M906" s="184"/>
      <c r="N906" s="184"/>
      <c r="O906" s="184"/>
      <c r="P906" s="3"/>
      <c r="Q906" s="3"/>
      <c r="R906" s="3"/>
      <c r="S906" s="3"/>
      <c r="T906" s="3"/>
      <c r="U906" s="3"/>
      <c r="V906" s="3"/>
      <c r="W906" s="3"/>
      <c r="X906" s="3"/>
      <c r="Y906" s="3"/>
      <c r="Z906" s="3"/>
    </row>
    <row r="907" spans="1:26" ht="12.75" customHeight="1" x14ac:dyDescent="0.25">
      <c r="A907" s="3"/>
      <c r="B907" s="3"/>
      <c r="C907" s="3"/>
      <c r="D907" s="3"/>
      <c r="E907" s="3"/>
      <c r="F907" s="3"/>
      <c r="G907" s="3"/>
      <c r="H907" s="3"/>
      <c r="I907" s="3"/>
      <c r="J907" s="3"/>
      <c r="K907" s="3"/>
      <c r="L907" s="3"/>
      <c r="M907" s="184"/>
      <c r="N907" s="184"/>
      <c r="O907" s="184"/>
      <c r="P907" s="3"/>
      <c r="Q907" s="3"/>
      <c r="R907" s="3"/>
      <c r="S907" s="3"/>
      <c r="T907" s="3"/>
      <c r="U907" s="3"/>
      <c r="V907" s="3"/>
      <c r="W907" s="3"/>
      <c r="X907" s="3"/>
      <c r="Y907" s="3"/>
      <c r="Z907" s="3"/>
    </row>
    <row r="908" spans="1:26" ht="12.75" customHeight="1" x14ac:dyDescent="0.25">
      <c r="A908" s="3"/>
      <c r="B908" s="3"/>
      <c r="C908" s="3"/>
      <c r="D908" s="3"/>
      <c r="E908" s="3"/>
      <c r="F908" s="3"/>
      <c r="G908" s="3"/>
      <c r="H908" s="3"/>
      <c r="I908" s="3"/>
      <c r="J908" s="3"/>
      <c r="K908" s="3"/>
      <c r="L908" s="3"/>
      <c r="M908" s="184"/>
      <c r="N908" s="184"/>
      <c r="O908" s="184"/>
      <c r="P908" s="3"/>
      <c r="Q908" s="3"/>
      <c r="R908" s="3"/>
      <c r="S908" s="3"/>
      <c r="T908" s="3"/>
      <c r="U908" s="3"/>
      <c r="V908" s="3"/>
      <c r="W908" s="3"/>
      <c r="X908" s="3"/>
      <c r="Y908" s="3"/>
      <c r="Z908" s="3"/>
    </row>
    <row r="909" spans="1:26" ht="12.75" customHeight="1" x14ac:dyDescent="0.25">
      <c r="A909" s="3"/>
      <c r="B909" s="3"/>
      <c r="C909" s="3"/>
      <c r="D909" s="3"/>
      <c r="E909" s="3"/>
      <c r="F909" s="3"/>
      <c r="G909" s="3"/>
      <c r="H909" s="3"/>
      <c r="I909" s="3"/>
      <c r="J909" s="3"/>
      <c r="K909" s="3"/>
      <c r="L909" s="3"/>
      <c r="M909" s="184"/>
      <c r="N909" s="184"/>
      <c r="O909" s="184"/>
      <c r="P909" s="3"/>
      <c r="Q909" s="3"/>
      <c r="R909" s="3"/>
      <c r="S909" s="3"/>
      <c r="T909" s="3"/>
      <c r="U909" s="3"/>
      <c r="V909" s="3"/>
      <c r="W909" s="3"/>
      <c r="X909" s="3"/>
      <c r="Y909" s="3"/>
      <c r="Z909" s="3"/>
    </row>
    <row r="910" spans="1:26" ht="12.75" customHeight="1" x14ac:dyDescent="0.25">
      <c r="A910" s="3"/>
      <c r="B910" s="3"/>
      <c r="C910" s="3"/>
      <c r="D910" s="3"/>
      <c r="E910" s="3"/>
      <c r="F910" s="3"/>
      <c r="G910" s="3"/>
      <c r="H910" s="3"/>
      <c r="I910" s="3"/>
      <c r="J910" s="3"/>
      <c r="K910" s="3"/>
      <c r="L910" s="3"/>
      <c r="M910" s="184"/>
      <c r="N910" s="184"/>
      <c r="O910" s="184"/>
      <c r="P910" s="3"/>
      <c r="Q910" s="3"/>
      <c r="R910" s="3"/>
      <c r="S910" s="3"/>
      <c r="T910" s="3"/>
      <c r="U910" s="3"/>
      <c r="V910" s="3"/>
      <c r="W910" s="3"/>
      <c r="X910" s="3"/>
      <c r="Y910" s="3"/>
      <c r="Z910" s="3"/>
    </row>
    <row r="911" spans="1:26" ht="12.75" customHeight="1" x14ac:dyDescent="0.25">
      <c r="A911" s="3"/>
      <c r="B911" s="3"/>
      <c r="C911" s="3"/>
      <c r="D911" s="3"/>
      <c r="E911" s="3"/>
      <c r="F911" s="3"/>
      <c r="G911" s="3"/>
      <c r="H911" s="3"/>
      <c r="I911" s="3"/>
      <c r="J911" s="3"/>
      <c r="K911" s="3"/>
      <c r="L911" s="3"/>
      <c r="M911" s="184"/>
      <c r="N911" s="184"/>
      <c r="O911" s="184"/>
      <c r="P911" s="3"/>
      <c r="Q911" s="3"/>
      <c r="R911" s="3"/>
      <c r="S911" s="3"/>
      <c r="T911" s="3"/>
      <c r="U911" s="3"/>
      <c r="V911" s="3"/>
      <c r="W911" s="3"/>
      <c r="X911" s="3"/>
      <c r="Y911" s="3"/>
      <c r="Z911" s="3"/>
    </row>
    <row r="912" spans="1:26" ht="12.75" customHeight="1" x14ac:dyDescent="0.25">
      <c r="A912" s="3"/>
      <c r="B912" s="3"/>
      <c r="C912" s="3"/>
      <c r="D912" s="3"/>
      <c r="E912" s="3"/>
      <c r="F912" s="3"/>
      <c r="G912" s="3"/>
      <c r="H912" s="3"/>
      <c r="I912" s="3"/>
      <c r="J912" s="3"/>
      <c r="K912" s="3"/>
      <c r="L912" s="3"/>
      <c r="M912" s="184"/>
      <c r="N912" s="184"/>
      <c r="O912" s="184"/>
      <c r="P912" s="3"/>
      <c r="Q912" s="3"/>
      <c r="R912" s="3"/>
      <c r="S912" s="3"/>
      <c r="T912" s="3"/>
      <c r="U912" s="3"/>
      <c r="V912" s="3"/>
      <c r="W912" s="3"/>
      <c r="X912" s="3"/>
      <c r="Y912" s="3"/>
      <c r="Z912" s="3"/>
    </row>
    <row r="913" spans="1:26" ht="12.75" customHeight="1" x14ac:dyDescent="0.25">
      <c r="A913" s="3"/>
      <c r="B913" s="3"/>
      <c r="C913" s="3"/>
      <c r="D913" s="3"/>
      <c r="E913" s="3"/>
      <c r="F913" s="3"/>
      <c r="G913" s="3"/>
      <c r="H913" s="3"/>
      <c r="I913" s="3"/>
      <c r="J913" s="3"/>
      <c r="K913" s="3"/>
      <c r="L913" s="3"/>
      <c r="M913" s="184"/>
      <c r="N913" s="184"/>
      <c r="O913" s="184"/>
      <c r="P913" s="3"/>
      <c r="Q913" s="3"/>
      <c r="R913" s="3"/>
      <c r="S913" s="3"/>
      <c r="T913" s="3"/>
      <c r="U913" s="3"/>
      <c r="V913" s="3"/>
      <c r="W913" s="3"/>
      <c r="X913" s="3"/>
      <c r="Y913" s="3"/>
      <c r="Z913" s="3"/>
    </row>
    <row r="914" spans="1:26" ht="12.75" customHeight="1" x14ac:dyDescent="0.25">
      <c r="A914" s="3"/>
      <c r="B914" s="3"/>
      <c r="C914" s="3"/>
      <c r="D914" s="3"/>
      <c r="E914" s="3"/>
      <c r="F914" s="3"/>
      <c r="G914" s="3"/>
      <c r="H914" s="3"/>
      <c r="I914" s="3"/>
      <c r="J914" s="3"/>
      <c r="K914" s="3"/>
      <c r="L914" s="3"/>
      <c r="M914" s="184"/>
      <c r="N914" s="184"/>
      <c r="O914" s="184"/>
      <c r="P914" s="3"/>
      <c r="Q914" s="3"/>
      <c r="R914" s="3"/>
      <c r="S914" s="3"/>
      <c r="T914" s="3"/>
      <c r="U914" s="3"/>
      <c r="V914" s="3"/>
      <c r="W914" s="3"/>
      <c r="X914" s="3"/>
      <c r="Y914" s="3"/>
      <c r="Z914" s="3"/>
    </row>
    <row r="915" spans="1:26" ht="12.75" customHeight="1" x14ac:dyDescent="0.25">
      <c r="A915" s="3"/>
      <c r="B915" s="3"/>
      <c r="C915" s="3"/>
      <c r="D915" s="3"/>
      <c r="E915" s="3"/>
      <c r="F915" s="3"/>
      <c r="G915" s="3"/>
      <c r="H915" s="3"/>
      <c r="I915" s="3"/>
      <c r="J915" s="3"/>
      <c r="K915" s="3"/>
      <c r="L915" s="3"/>
      <c r="M915" s="184"/>
      <c r="N915" s="184"/>
      <c r="O915" s="184"/>
      <c r="P915" s="3"/>
      <c r="Q915" s="3"/>
      <c r="R915" s="3"/>
      <c r="S915" s="3"/>
      <c r="T915" s="3"/>
      <c r="U915" s="3"/>
      <c r="V915" s="3"/>
      <c r="W915" s="3"/>
      <c r="X915" s="3"/>
      <c r="Y915" s="3"/>
      <c r="Z915" s="3"/>
    </row>
    <row r="916" spans="1:26" ht="12.75" customHeight="1" x14ac:dyDescent="0.25">
      <c r="A916" s="3"/>
      <c r="B916" s="3"/>
      <c r="C916" s="3"/>
      <c r="D916" s="3"/>
      <c r="E916" s="3"/>
      <c r="F916" s="3"/>
      <c r="G916" s="3"/>
      <c r="H916" s="3"/>
      <c r="I916" s="3"/>
      <c r="J916" s="3"/>
      <c r="K916" s="3"/>
      <c r="L916" s="3"/>
      <c r="M916" s="184"/>
      <c r="N916" s="184"/>
      <c r="O916" s="184"/>
      <c r="P916" s="3"/>
      <c r="Q916" s="3"/>
      <c r="R916" s="3"/>
      <c r="S916" s="3"/>
      <c r="T916" s="3"/>
      <c r="U916" s="3"/>
      <c r="V916" s="3"/>
      <c r="W916" s="3"/>
      <c r="X916" s="3"/>
      <c r="Y916" s="3"/>
      <c r="Z916" s="3"/>
    </row>
    <row r="917" spans="1:26" ht="12.75" customHeight="1" x14ac:dyDescent="0.25">
      <c r="A917" s="3"/>
      <c r="B917" s="3"/>
      <c r="C917" s="3"/>
      <c r="D917" s="3"/>
      <c r="E917" s="3"/>
      <c r="F917" s="3"/>
      <c r="G917" s="3"/>
      <c r="H917" s="3"/>
      <c r="I917" s="3"/>
      <c r="J917" s="3"/>
      <c r="K917" s="3"/>
      <c r="L917" s="3"/>
      <c r="M917" s="184"/>
      <c r="N917" s="184"/>
      <c r="O917" s="184"/>
      <c r="P917" s="3"/>
      <c r="Q917" s="3"/>
      <c r="R917" s="3"/>
      <c r="S917" s="3"/>
      <c r="T917" s="3"/>
      <c r="U917" s="3"/>
      <c r="V917" s="3"/>
      <c r="W917" s="3"/>
      <c r="X917" s="3"/>
      <c r="Y917" s="3"/>
      <c r="Z917" s="3"/>
    </row>
    <row r="918" spans="1:26" ht="12.75" customHeight="1" x14ac:dyDescent="0.25">
      <c r="A918" s="3"/>
      <c r="B918" s="3"/>
      <c r="C918" s="3"/>
      <c r="D918" s="3"/>
      <c r="E918" s="3"/>
      <c r="F918" s="3"/>
      <c r="G918" s="3"/>
      <c r="H918" s="3"/>
      <c r="I918" s="3"/>
      <c r="J918" s="3"/>
      <c r="K918" s="3"/>
      <c r="L918" s="3"/>
      <c r="M918" s="184"/>
      <c r="N918" s="184"/>
      <c r="O918" s="184"/>
      <c r="P918" s="3"/>
      <c r="Q918" s="3"/>
      <c r="R918" s="3"/>
      <c r="S918" s="3"/>
      <c r="T918" s="3"/>
      <c r="U918" s="3"/>
      <c r="V918" s="3"/>
      <c r="W918" s="3"/>
      <c r="X918" s="3"/>
      <c r="Y918" s="3"/>
      <c r="Z918" s="3"/>
    </row>
    <row r="919" spans="1:26" ht="12.75" customHeight="1" x14ac:dyDescent="0.25">
      <c r="A919" s="3"/>
      <c r="B919" s="3"/>
      <c r="C919" s="3"/>
      <c r="D919" s="3"/>
      <c r="E919" s="3"/>
      <c r="F919" s="3"/>
      <c r="G919" s="3"/>
      <c r="H919" s="3"/>
      <c r="I919" s="3"/>
      <c r="J919" s="3"/>
      <c r="K919" s="3"/>
      <c r="L919" s="3"/>
      <c r="M919" s="184"/>
      <c r="N919" s="184"/>
      <c r="O919" s="184"/>
      <c r="P919" s="3"/>
      <c r="Q919" s="3"/>
      <c r="R919" s="3"/>
      <c r="S919" s="3"/>
      <c r="T919" s="3"/>
      <c r="U919" s="3"/>
      <c r="V919" s="3"/>
      <c r="W919" s="3"/>
      <c r="X919" s="3"/>
      <c r="Y919" s="3"/>
      <c r="Z919" s="3"/>
    </row>
    <row r="920" spans="1:26" ht="12.75" customHeight="1" x14ac:dyDescent="0.25">
      <c r="A920" s="3"/>
      <c r="B920" s="3"/>
      <c r="C920" s="3"/>
      <c r="D920" s="3"/>
      <c r="E920" s="3"/>
      <c r="F920" s="3"/>
      <c r="G920" s="3"/>
      <c r="H920" s="3"/>
      <c r="I920" s="3"/>
      <c r="J920" s="3"/>
      <c r="K920" s="3"/>
      <c r="L920" s="3"/>
      <c r="M920" s="184"/>
      <c r="N920" s="184"/>
      <c r="O920" s="184"/>
      <c r="P920" s="3"/>
      <c r="Q920" s="3"/>
      <c r="R920" s="3"/>
      <c r="S920" s="3"/>
      <c r="T920" s="3"/>
      <c r="U920" s="3"/>
      <c r="V920" s="3"/>
      <c r="W920" s="3"/>
      <c r="X920" s="3"/>
      <c r="Y920" s="3"/>
      <c r="Z920" s="3"/>
    </row>
    <row r="921" spans="1:26" ht="12.75" customHeight="1" x14ac:dyDescent="0.25">
      <c r="A921" s="3"/>
      <c r="B921" s="3"/>
      <c r="C921" s="3"/>
      <c r="D921" s="3"/>
      <c r="E921" s="3"/>
      <c r="F921" s="3"/>
      <c r="G921" s="3"/>
      <c r="H921" s="3"/>
      <c r="I921" s="3"/>
      <c r="J921" s="3"/>
      <c r="K921" s="3"/>
      <c r="L921" s="3"/>
      <c r="M921" s="184"/>
      <c r="N921" s="184"/>
      <c r="O921" s="184"/>
      <c r="P921" s="3"/>
      <c r="Q921" s="3"/>
      <c r="R921" s="3"/>
      <c r="S921" s="3"/>
      <c r="T921" s="3"/>
      <c r="U921" s="3"/>
      <c r="V921" s="3"/>
      <c r="W921" s="3"/>
      <c r="X921" s="3"/>
      <c r="Y921" s="3"/>
      <c r="Z921" s="3"/>
    </row>
    <row r="922" spans="1:26" ht="12.75" customHeight="1" x14ac:dyDescent="0.25">
      <c r="A922" s="3"/>
      <c r="B922" s="3"/>
      <c r="C922" s="3"/>
      <c r="D922" s="3"/>
      <c r="E922" s="3"/>
      <c r="F922" s="3"/>
      <c r="G922" s="3"/>
      <c r="H922" s="3"/>
      <c r="I922" s="3"/>
      <c r="J922" s="3"/>
      <c r="K922" s="3"/>
      <c r="L922" s="3"/>
      <c r="M922" s="184"/>
      <c r="N922" s="184"/>
      <c r="O922" s="184"/>
      <c r="P922" s="3"/>
      <c r="Q922" s="3"/>
      <c r="R922" s="3"/>
      <c r="S922" s="3"/>
      <c r="T922" s="3"/>
      <c r="U922" s="3"/>
      <c r="V922" s="3"/>
      <c r="W922" s="3"/>
      <c r="X922" s="3"/>
      <c r="Y922" s="3"/>
      <c r="Z922" s="3"/>
    </row>
    <row r="923" spans="1:26" ht="12.75" customHeight="1" x14ac:dyDescent="0.25">
      <c r="A923" s="3"/>
      <c r="B923" s="3"/>
      <c r="C923" s="3"/>
      <c r="D923" s="3"/>
      <c r="E923" s="3"/>
      <c r="F923" s="3"/>
      <c r="G923" s="3"/>
      <c r="H923" s="3"/>
      <c r="I923" s="3"/>
      <c r="J923" s="3"/>
      <c r="K923" s="3"/>
      <c r="L923" s="3"/>
      <c r="M923" s="184"/>
      <c r="N923" s="184"/>
      <c r="O923" s="184"/>
      <c r="P923" s="3"/>
      <c r="Q923" s="3"/>
      <c r="R923" s="3"/>
      <c r="S923" s="3"/>
      <c r="T923" s="3"/>
      <c r="U923" s="3"/>
      <c r="V923" s="3"/>
      <c r="W923" s="3"/>
      <c r="X923" s="3"/>
      <c r="Y923" s="3"/>
      <c r="Z923" s="3"/>
    </row>
    <row r="924" spans="1:26" ht="12.75" customHeight="1" x14ac:dyDescent="0.25">
      <c r="A924" s="3"/>
      <c r="B924" s="3"/>
      <c r="C924" s="3"/>
      <c r="D924" s="3"/>
      <c r="E924" s="3"/>
      <c r="F924" s="3"/>
      <c r="G924" s="3"/>
      <c r="H924" s="3"/>
      <c r="I924" s="3"/>
      <c r="J924" s="3"/>
      <c r="K924" s="3"/>
      <c r="L924" s="3"/>
      <c r="M924" s="184"/>
      <c r="N924" s="184"/>
      <c r="O924" s="184"/>
      <c r="P924" s="3"/>
      <c r="Q924" s="3"/>
      <c r="R924" s="3"/>
      <c r="S924" s="3"/>
      <c r="T924" s="3"/>
      <c r="U924" s="3"/>
      <c r="V924" s="3"/>
      <c r="W924" s="3"/>
      <c r="X924" s="3"/>
      <c r="Y924" s="3"/>
      <c r="Z924" s="3"/>
    </row>
    <row r="925" spans="1:26" ht="12.75" customHeight="1" x14ac:dyDescent="0.25">
      <c r="A925" s="3"/>
      <c r="B925" s="3"/>
      <c r="C925" s="3"/>
      <c r="D925" s="3"/>
      <c r="E925" s="3"/>
      <c r="F925" s="3"/>
      <c r="G925" s="3"/>
      <c r="H925" s="3"/>
      <c r="I925" s="3"/>
      <c r="J925" s="3"/>
      <c r="K925" s="3"/>
      <c r="L925" s="3"/>
      <c r="M925" s="184"/>
      <c r="N925" s="184"/>
      <c r="O925" s="184"/>
      <c r="P925" s="3"/>
      <c r="Q925" s="3"/>
      <c r="R925" s="3"/>
      <c r="S925" s="3"/>
      <c r="T925" s="3"/>
      <c r="U925" s="3"/>
      <c r="V925" s="3"/>
      <c r="W925" s="3"/>
      <c r="X925" s="3"/>
      <c r="Y925" s="3"/>
      <c r="Z925" s="3"/>
    </row>
    <row r="926" spans="1:26" ht="12.75" customHeight="1" x14ac:dyDescent="0.25">
      <c r="A926" s="3"/>
      <c r="B926" s="3"/>
      <c r="C926" s="3"/>
      <c r="D926" s="3"/>
      <c r="E926" s="3"/>
      <c r="F926" s="3"/>
      <c r="G926" s="3"/>
      <c r="H926" s="3"/>
      <c r="I926" s="3"/>
      <c r="J926" s="3"/>
      <c r="K926" s="3"/>
      <c r="L926" s="3"/>
      <c r="M926" s="184"/>
      <c r="N926" s="184"/>
      <c r="O926" s="184"/>
      <c r="P926" s="3"/>
      <c r="Q926" s="3"/>
      <c r="R926" s="3"/>
      <c r="S926" s="3"/>
      <c r="T926" s="3"/>
      <c r="U926" s="3"/>
      <c r="V926" s="3"/>
      <c r="W926" s="3"/>
      <c r="X926" s="3"/>
      <c r="Y926" s="3"/>
      <c r="Z926" s="3"/>
    </row>
    <row r="927" spans="1:26" ht="12.75" customHeight="1" x14ac:dyDescent="0.25">
      <c r="A927" s="3"/>
      <c r="B927" s="3"/>
      <c r="C927" s="3"/>
      <c r="D927" s="3"/>
      <c r="E927" s="3"/>
      <c r="F927" s="3"/>
      <c r="G927" s="3"/>
      <c r="H927" s="3"/>
      <c r="I927" s="3"/>
      <c r="J927" s="3"/>
      <c r="K927" s="3"/>
      <c r="L927" s="3"/>
      <c r="M927" s="184"/>
      <c r="N927" s="184"/>
      <c r="O927" s="184"/>
      <c r="P927" s="3"/>
      <c r="Q927" s="3"/>
      <c r="R927" s="3"/>
      <c r="S927" s="3"/>
      <c r="T927" s="3"/>
      <c r="U927" s="3"/>
      <c r="V927" s="3"/>
      <c r="W927" s="3"/>
      <c r="X927" s="3"/>
      <c r="Y927" s="3"/>
      <c r="Z927" s="3"/>
    </row>
    <row r="928" spans="1:26" ht="12.75" customHeight="1" x14ac:dyDescent="0.25">
      <c r="A928" s="3"/>
      <c r="B928" s="3"/>
      <c r="C928" s="3"/>
      <c r="D928" s="3"/>
      <c r="E928" s="3"/>
      <c r="F928" s="3"/>
      <c r="G928" s="3"/>
      <c r="H928" s="3"/>
      <c r="I928" s="3"/>
      <c r="J928" s="3"/>
      <c r="K928" s="3"/>
      <c r="L928" s="3"/>
      <c r="M928" s="184"/>
      <c r="N928" s="184"/>
      <c r="O928" s="184"/>
      <c r="P928" s="3"/>
      <c r="Q928" s="3"/>
      <c r="R928" s="3"/>
      <c r="S928" s="3"/>
      <c r="T928" s="3"/>
      <c r="U928" s="3"/>
      <c r="V928" s="3"/>
      <c r="W928" s="3"/>
      <c r="X928" s="3"/>
      <c r="Y928" s="3"/>
      <c r="Z928" s="3"/>
    </row>
    <row r="929" spans="1:26" ht="12.75" customHeight="1" x14ac:dyDescent="0.25">
      <c r="A929" s="3"/>
      <c r="B929" s="3"/>
      <c r="C929" s="3"/>
      <c r="D929" s="3"/>
      <c r="E929" s="3"/>
      <c r="F929" s="3"/>
      <c r="G929" s="3"/>
      <c r="H929" s="3"/>
      <c r="I929" s="3"/>
      <c r="J929" s="3"/>
      <c r="K929" s="3"/>
      <c r="L929" s="3"/>
      <c r="M929" s="184"/>
      <c r="N929" s="184"/>
      <c r="O929" s="184"/>
      <c r="P929" s="3"/>
      <c r="Q929" s="3"/>
      <c r="R929" s="3"/>
      <c r="S929" s="3"/>
      <c r="T929" s="3"/>
      <c r="U929" s="3"/>
      <c r="V929" s="3"/>
      <c r="W929" s="3"/>
      <c r="X929" s="3"/>
      <c r="Y929" s="3"/>
      <c r="Z929" s="3"/>
    </row>
    <row r="930" spans="1:26" ht="12.75" customHeight="1" x14ac:dyDescent="0.25">
      <c r="A930" s="3"/>
      <c r="B930" s="3"/>
      <c r="C930" s="3"/>
      <c r="D930" s="3"/>
      <c r="E930" s="3"/>
      <c r="F930" s="3"/>
      <c r="G930" s="3"/>
      <c r="H930" s="3"/>
      <c r="I930" s="3"/>
      <c r="J930" s="3"/>
      <c r="K930" s="3"/>
      <c r="L930" s="3"/>
      <c r="M930" s="184"/>
      <c r="N930" s="184"/>
      <c r="O930" s="184"/>
      <c r="P930" s="3"/>
      <c r="Q930" s="3"/>
      <c r="R930" s="3"/>
      <c r="S930" s="3"/>
      <c r="T930" s="3"/>
      <c r="U930" s="3"/>
      <c r="V930" s="3"/>
      <c r="W930" s="3"/>
      <c r="X930" s="3"/>
      <c r="Y930" s="3"/>
      <c r="Z930" s="3"/>
    </row>
    <row r="931" spans="1:26" ht="12.75" customHeight="1" x14ac:dyDescent="0.25">
      <c r="A931" s="3"/>
      <c r="B931" s="3"/>
      <c r="C931" s="3"/>
      <c r="D931" s="3"/>
      <c r="E931" s="3"/>
      <c r="F931" s="3"/>
      <c r="G931" s="3"/>
      <c r="H931" s="3"/>
      <c r="I931" s="3"/>
      <c r="J931" s="3"/>
      <c r="K931" s="3"/>
      <c r="L931" s="3"/>
      <c r="M931" s="184"/>
      <c r="N931" s="184"/>
      <c r="O931" s="184"/>
      <c r="P931" s="3"/>
      <c r="Q931" s="3"/>
      <c r="R931" s="3"/>
      <c r="S931" s="3"/>
      <c r="T931" s="3"/>
      <c r="U931" s="3"/>
      <c r="V931" s="3"/>
      <c r="W931" s="3"/>
      <c r="X931" s="3"/>
      <c r="Y931" s="3"/>
      <c r="Z931" s="3"/>
    </row>
    <row r="932" spans="1:26" ht="12.75" customHeight="1" x14ac:dyDescent="0.25">
      <c r="A932" s="3"/>
      <c r="B932" s="3"/>
      <c r="C932" s="3"/>
      <c r="D932" s="3"/>
      <c r="E932" s="3"/>
      <c r="F932" s="3"/>
      <c r="G932" s="3"/>
      <c r="H932" s="3"/>
      <c r="I932" s="3"/>
      <c r="J932" s="3"/>
      <c r="K932" s="3"/>
      <c r="L932" s="3"/>
      <c r="M932" s="184"/>
      <c r="N932" s="184"/>
      <c r="O932" s="184"/>
      <c r="P932" s="3"/>
      <c r="Q932" s="3"/>
      <c r="R932" s="3"/>
      <c r="S932" s="3"/>
      <c r="T932" s="3"/>
      <c r="U932" s="3"/>
      <c r="V932" s="3"/>
      <c r="W932" s="3"/>
      <c r="X932" s="3"/>
      <c r="Y932" s="3"/>
      <c r="Z932" s="3"/>
    </row>
    <row r="933" spans="1:26" ht="12.75" customHeight="1" x14ac:dyDescent="0.25">
      <c r="A933" s="3"/>
      <c r="B933" s="3"/>
      <c r="C933" s="3"/>
      <c r="D933" s="3"/>
      <c r="E933" s="3"/>
      <c r="F933" s="3"/>
      <c r="G933" s="3"/>
      <c r="H933" s="3"/>
      <c r="I933" s="3"/>
      <c r="J933" s="3"/>
      <c r="K933" s="3"/>
      <c r="L933" s="3"/>
      <c r="M933" s="184"/>
      <c r="N933" s="184"/>
      <c r="O933" s="184"/>
      <c r="P933" s="3"/>
      <c r="Q933" s="3"/>
      <c r="R933" s="3"/>
      <c r="S933" s="3"/>
      <c r="T933" s="3"/>
      <c r="U933" s="3"/>
      <c r="V933" s="3"/>
      <c r="W933" s="3"/>
      <c r="X933" s="3"/>
      <c r="Y933" s="3"/>
      <c r="Z933" s="3"/>
    </row>
    <row r="934" spans="1:26" ht="12.75" customHeight="1" x14ac:dyDescent="0.25">
      <c r="A934" s="3"/>
      <c r="B934" s="3"/>
      <c r="C934" s="3"/>
      <c r="D934" s="3"/>
      <c r="E934" s="3"/>
      <c r="F934" s="3"/>
      <c r="G934" s="3"/>
      <c r="H934" s="3"/>
      <c r="I934" s="3"/>
      <c r="J934" s="3"/>
      <c r="K934" s="3"/>
      <c r="L934" s="3"/>
      <c r="M934" s="184"/>
      <c r="N934" s="184"/>
      <c r="O934" s="184"/>
      <c r="P934" s="3"/>
      <c r="Q934" s="3"/>
      <c r="R934" s="3"/>
      <c r="S934" s="3"/>
      <c r="T934" s="3"/>
      <c r="U934" s="3"/>
      <c r="V934" s="3"/>
      <c r="W934" s="3"/>
      <c r="X934" s="3"/>
      <c r="Y934" s="3"/>
      <c r="Z934" s="3"/>
    </row>
    <row r="935" spans="1:26" ht="12.75" customHeight="1" x14ac:dyDescent="0.25">
      <c r="A935" s="3"/>
      <c r="B935" s="3"/>
      <c r="C935" s="3"/>
      <c r="D935" s="3"/>
      <c r="E935" s="3"/>
      <c r="F935" s="3"/>
      <c r="G935" s="3"/>
      <c r="H935" s="3"/>
      <c r="I935" s="3"/>
      <c r="J935" s="3"/>
      <c r="K935" s="3"/>
      <c r="L935" s="3"/>
      <c r="M935" s="184"/>
      <c r="N935" s="184"/>
      <c r="O935" s="184"/>
      <c r="P935" s="3"/>
      <c r="Q935" s="3"/>
      <c r="R935" s="3"/>
      <c r="S935" s="3"/>
      <c r="T935" s="3"/>
      <c r="U935" s="3"/>
      <c r="V935" s="3"/>
      <c r="W935" s="3"/>
      <c r="X935" s="3"/>
      <c r="Y935" s="3"/>
      <c r="Z935" s="3"/>
    </row>
    <row r="936" spans="1:26" ht="12.75" customHeight="1" x14ac:dyDescent="0.25">
      <c r="A936" s="3"/>
      <c r="B936" s="3"/>
      <c r="C936" s="3"/>
      <c r="D936" s="3"/>
      <c r="E936" s="3"/>
      <c r="F936" s="3"/>
      <c r="G936" s="3"/>
      <c r="H936" s="3"/>
      <c r="I936" s="3"/>
      <c r="J936" s="3"/>
      <c r="K936" s="3"/>
      <c r="L936" s="3"/>
      <c r="M936" s="184"/>
      <c r="N936" s="184"/>
      <c r="O936" s="184"/>
      <c r="P936" s="3"/>
      <c r="Q936" s="3"/>
      <c r="R936" s="3"/>
      <c r="S936" s="3"/>
      <c r="T936" s="3"/>
      <c r="U936" s="3"/>
      <c r="V936" s="3"/>
      <c r="W936" s="3"/>
      <c r="X936" s="3"/>
      <c r="Y936" s="3"/>
      <c r="Z936" s="3"/>
    </row>
    <row r="937" spans="1:26" ht="12.75" customHeight="1" x14ac:dyDescent="0.25">
      <c r="A937" s="3"/>
      <c r="B937" s="3"/>
      <c r="C937" s="3"/>
      <c r="D937" s="3"/>
      <c r="E937" s="3"/>
      <c r="F937" s="3"/>
      <c r="G937" s="3"/>
      <c r="H937" s="3"/>
      <c r="I937" s="3"/>
      <c r="J937" s="3"/>
      <c r="K937" s="3"/>
      <c r="L937" s="3"/>
      <c r="M937" s="184"/>
      <c r="N937" s="184"/>
      <c r="O937" s="184"/>
      <c r="P937" s="3"/>
      <c r="Q937" s="3"/>
      <c r="R937" s="3"/>
      <c r="S937" s="3"/>
      <c r="T937" s="3"/>
      <c r="U937" s="3"/>
      <c r="V937" s="3"/>
      <c r="W937" s="3"/>
      <c r="X937" s="3"/>
      <c r="Y937" s="3"/>
      <c r="Z937" s="3"/>
    </row>
    <row r="938" spans="1:26" ht="12.75" customHeight="1" x14ac:dyDescent="0.25">
      <c r="A938" s="3"/>
      <c r="B938" s="3"/>
      <c r="C938" s="3"/>
      <c r="D938" s="3"/>
      <c r="E938" s="3"/>
      <c r="F938" s="3"/>
      <c r="G938" s="3"/>
      <c r="H938" s="3"/>
      <c r="I938" s="3"/>
      <c r="J938" s="3"/>
      <c r="K938" s="3"/>
      <c r="L938" s="3"/>
      <c r="M938" s="184"/>
      <c r="N938" s="184"/>
      <c r="O938" s="184"/>
      <c r="P938" s="3"/>
      <c r="Q938" s="3"/>
      <c r="R938" s="3"/>
      <c r="S938" s="3"/>
      <c r="T938" s="3"/>
      <c r="U938" s="3"/>
      <c r="V938" s="3"/>
      <c r="W938" s="3"/>
      <c r="X938" s="3"/>
      <c r="Y938" s="3"/>
      <c r="Z938" s="3"/>
    </row>
    <row r="939" spans="1:26" ht="12.75" customHeight="1" x14ac:dyDescent="0.25">
      <c r="A939" s="3"/>
      <c r="B939" s="3"/>
      <c r="C939" s="3"/>
      <c r="D939" s="3"/>
      <c r="E939" s="3"/>
      <c r="F939" s="3"/>
      <c r="G939" s="3"/>
      <c r="H939" s="3"/>
      <c r="I939" s="3"/>
      <c r="J939" s="3"/>
      <c r="K939" s="3"/>
      <c r="L939" s="3"/>
      <c r="M939" s="184"/>
      <c r="N939" s="184"/>
      <c r="O939" s="184"/>
      <c r="P939" s="3"/>
      <c r="Q939" s="3"/>
      <c r="R939" s="3"/>
      <c r="S939" s="3"/>
      <c r="T939" s="3"/>
      <c r="U939" s="3"/>
      <c r="V939" s="3"/>
      <c r="W939" s="3"/>
      <c r="X939" s="3"/>
      <c r="Y939" s="3"/>
      <c r="Z939" s="3"/>
    </row>
    <row r="940" spans="1:26" ht="12.75" customHeight="1" x14ac:dyDescent="0.25">
      <c r="A940" s="3"/>
      <c r="B940" s="3"/>
      <c r="C940" s="3"/>
      <c r="D940" s="3"/>
      <c r="E940" s="3"/>
      <c r="F940" s="3"/>
      <c r="G940" s="3"/>
      <c r="H940" s="3"/>
      <c r="I940" s="3"/>
      <c r="J940" s="3"/>
      <c r="K940" s="3"/>
      <c r="L940" s="3"/>
      <c r="M940" s="184"/>
      <c r="N940" s="184"/>
      <c r="O940" s="184"/>
      <c r="P940" s="3"/>
      <c r="Q940" s="3"/>
      <c r="R940" s="3"/>
      <c r="S940" s="3"/>
      <c r="T940" s="3"/>
      <c r="U940" s="3"/>
      <c r="V940" s="3"/>
      <c r="W940" s="3"/>
      <c r="X940" s="3"/>
      <c r="Y940" s="3"/>
      <c r="Z940" s="3"/>
    </row>
    <row r="941" spans="1:26" ht="12.75" customHeight="1" x14ac:dyDescent="0.25">
      <c r="A941" s="3"/>
      <c r="B941" s="3"/>
      <c r="C941" s="3"/>
      <c r="D941" s="3"/>
      <c r="E941" s="3"/>
      <c r="F941" s="3"/>
      <c r="G941" s="3"/>
      <c r="H941" s="3"/>
      <c r="I941" s="3"/>
      <c r="J941" s="3"/>
      <c r="K941" s="3"/>
      <c r="L941" s="3"/>
      <c r="M941" s="184"/>
      <c r="N941" s="184"/>
      <c r="O941" s="184"/>
      <c r="P941" s="3"/>
      <c r="Q941" s="3"/>
      <c r="R941" s="3"/>
      <c r="S941" s="3"/>
      <c r="T941" s="3"/>
      <c r="U941" s="3"/>
      <c r="V941" s="3"/>
      <c r="W941" s="3"/>
      <c r="X941" s="3"/>
      <c r="Y941" s="3"/>
      <c r="Z941" s="3"/>
    </row>
    <row r="942" spans="1:26" ht="12.75" customHeight="1" x14ac:dyDescent="0.25">
      <c r="A942" s="3"/>
      <c r="B942" s="3"/>
      <c r="C942" s="3"/>
      <c r="D942" s="3"/>
      <c r="E942" s="3"/>
      <c r="F942" s="3"/>
      <c r="G942" s="3"/>
      <c r="H942" s="3"/>
      <c r="I942" s="3"/>
      <c r="J942" s="3"/>
      <c r="K942" s="3"/>
      <c r="L942" s="3"/>
      <c r="M942" s="184"/>
      <c r="N942" s="184"/>
      <c r="O942" s="184"/>
      <c r="P942" s="3"/>
      <c r="Q942" s="3"/>
      <c r="R942" s="3"/>
      <c r="S942" s="3"/>
      <c r="T942" s="3"/>
      <c r="U942" s="3"/>
      <c r="V942" s="3"/>
      <c r="W942" s="3"/>
      <c r="X942" s="3"/>
      <c r="Y942" s="3"/>
      <c r="Z942" s="3"/>
    </row>
    <row r="943" spans="1:26" ht="12.75" customHeight="1" x14ac:dyDescent="0.25">
      <c r="A943" s="3"/>
      <c r="B943" s="3"/>
      <c r="C943" s="3"/>
      <c r="D943" s="3"/>
      <c r="E943" s="3"/>
      <c r="F943" s="3"/>
      <c r="G943" s="3"/>
      <c r="H943" s="3"/>
      <c r="I943" s="3"/>
      <c r="J943" s="3"/>
      <c r="K943" s="3"/>
      <c r="L943" s="3"/>
      <c r="M943" s="184"/>
      <c r="N943" s="184"/>
      <c r="O943" s="184"/>
      <c r="P943" s="3"/>
      <c r="Q943" s="3"/>
      <c r="R943" s="3"/>
      <c r="S943" s="3"/>
      <c r="T943" s="3"/>
      <c r="U943" s="3"/>
      <c r="V943" s="3"/>
      <c r="W943" s="3"/>
      <c r="X943" s="3"/>
      <c r="Y943" s="3"/>
      <c r="Z943" s="3"/>
    </row>
    <row r="944" spans="1:26" ht="12.75" customHeight="1" x14ac:dyDescent="0.25">
      <c r="A944" s="3"/>
      <c r="B944" s="3"/>
      <c r="C944" s="3"/>
      <c r="D944" s="3"/>
      <c r="E944" s="3"/>
      <c r="F944" s="3"/>
      <c r="G944" s="3"/>
      <c r="H944" s="3"/>
      <c r="I944" s="3"/>
      <c r="J944" s="3"/>
      <c r="K944" s="3"/>
      <c r="L944" s="3"/>
      <c r="M944" s="184"/>
      <c r="N944" s="184"/>
      <c r="O944" s="184"/>
      <c r="P944" s="3"/>
      <c r="Q944" s="3"/>
      <c r="R944" s="3"/>
      <c r="S944" s="3"/>
      <c r="T944" s="3"/>
      <c r="U944" s="3"/>
      <c r="V944" s="3"/>
      <c r="W944" s="3"/>
      <c r="X944" s="3"/>
      <c r="Y944" s="3"/>
      <c r="Z944" s="3"/>
    </row>
    <row r="945" spans="1:26" ht="12.75" customHeight="1" x14ac:dyDescent="0.25">
      <c r="A945" s="3"/>
      <c r="B945" s="3"/>
      <c r="C945" s="3"/>
      <c r="D945" s="3"/>
      <c r="E945" s="3"/>
      <c r="F945" s="3"/>
      <c r="G945" s="3"/>
      <c r="H945" s="3"/>
      <c r="I945" s="3"/>
      <c r="J945" s="3"/>
      <c r="K945" s="3"/>
      <c r="L945" s="3"/>
      <c r="M945" s="184"/>
      <c r="N945" s="184"/>
      <c r="O945" s="184"/>
      <c r="P945" s="3"/>
      <c r="Q945" s="3"/>
      <c r="R945" s="3"/>
      <c r="S945" s="3"/>
      <c r="T945" s="3"/>
      <c r="U945" s="3"/>
      <c r="V945" s="3"/>
      <c r="W945" s="3"/>
      <c r="X945" s="3"/>
      <c r="Y945" s="3"/>
      <c r="Z945" s="3"/>
    </row>
    <row r="946" spans="1:26" ht="12.75" customHeight="1" x14ac:dyDescent="0.25">
      <c r="A946" s="3"/>
      <c r="B946" s="3"/>
      <c r="C946" s="3"/>
      <c r="D946" s="3"/>
      <c r="E946" s="3"/>
      <c r="F946" s="3"/>
      <c r="G946" s="3"/>
      <c r="H946" s="3"/>
      <c r="I946" s="3"/>
      <c r="J946" s="3"/>
      <c r="K946" s="3"/>
      <c r="L946" s="3"/>
      <c r="M946" s="184"/>
      <c r="N946" s="184"/>
      <c r="O946" s="184"/>
      <c r="P946" s="3"/>
      <c r="Q946" s="3"/>
      <c r="R946" s="3"/>
      <c r="S946" s="3"/>
      <c r="T946" s="3"/>
      <c r="U946" s="3"/>
      <c r="V946" s="3"/>
      <c r="W946" s="3"/>
      <c r="X946" s="3"/>
      <c r="Y946" s="3"/>
      <c r="Z946" s="3"/>
    </row>
    <row r="947" spans="1:26" ht="12.75" customHeight="1" x14ac:dyDescent="0.25">
      <c r="A947" s="3"/>
      <c r="B947" s="3"/>
      <c r="C947" s="3"/>
      <c r="D947" s="3"/>
      <c r="E947" s="3"/>
      <c r="F947" s="3"/>
      <c r="G947" s="3"/>
      <c r="H947" s="3"/>
      <c r="I947" s="3"/>
      <c r="J947" s="3"/>
      <c r="K947" s="3"/>
      <c r="L947" s="3"/>
      <c r="M947" s="184"/>
      <c r="N947" s="184"/>
      <c r="O947" s="184"/>
      <c r="P947" s="3"/>
      <c r="Q947" s="3"/>
      <c r="R947" s="3"/>
      <c r="S947" s="3"/>
      <c r="T947" s="3"/>
      <c r="U947" s="3"/>
      <c r="V947" s="3"/>
      <c r="W947" s="3"/>
      <c r="X947" s="3"/>
      <c r="Y947" s="3"/>
      <c r="Z947" s="3"/>
    </row>
    <row r="948" spans="1:26" ht="12.75" customHeight="1" x14ac:dyDescent="0.25">
      <c r="A948" s="3"/>
      <c r="B948" s="3"/>
      <c r="C948" s="3"/>
      <c r="D948" s="3"/>
      <c r="E948" s="3"/>
      <c r="F948" s="3"/>
      <c r="G948" s="3"/>
      <c r="H948" s="3"/>
      <c r="I948" s="3"/>
      <c r="J948" s="3"/>
      <c r="K948" s="3"/>
      <c r="L948" s="3"/>
      <c r="M948" s="184"/>
      <c r="N948" s="184"/>
      <c r="O948" s="184"/>
      <c r="P948" s="3"/>
      <c r="Q948" s="3"/>
      <c r="R948" s="3"/>
      <c r="S948" s="3"/>
      <c r="T948" s="3"/>
      <c r="U948" s="3"/>
      <c r="V948" s="3"/>
      <c r="W948" s="3"/>
      <c r="X948" s="3"/>
      <c r="Y948" s="3"/>
      <c r="Z948" s="3"/>
    </row>
    <row r="949" spans="1:26" ht="12.75" customHeight="1" x14ac:dyDescent="0.25">
      <c r="A949" s="3"/>
      <c r="B949" s="3"/>
      <c r="C949" s="3"/>
      <c r="D949" s="3"/>
      <c r="E949" s="3"/>
      <c r="F949" s="3"/>
      <c r="G949" s="3"/>
      <c r="H949" s="3"/>
      <c r="I949" s="3"/>
      <c r="J949" s="3"/>
      <c r="K949" s="3"/>
      <c r="L949" s="3"/>
      <c r="M949" s="184"/>
      <c r="N949" s="184"/>
      <c r="O949" s="184"/>
      <c r="P949" s="3"/>
      <c r="Q949" s="3"/>
      <c r="R949" s="3"/>
      <c r="S949" s="3"/>
      <c r="T949" s="3"/>
      <c r="U949" s="3"/>
      <c r="V949" s="3"/>
      <c r="W949" s="3"/>
      <c r="X949" s="3"/>
      <c r="Y949" s="3"/>
      <c r="Z949" s="3"/>
    </row>
    <row r="950" spans="1:26" ht="12.75" customHeight="1" x14ac:dyDescent="0.25">
      <c r="A950" s="3"/>
      <c r="B950" s="3"/>
      <c r="C950" s="3"/>
      <c r="D950" s="3"/>
      <c r="E950" s="3"/>
      <c r="F950" s="3"/>
      <c r="G950" s="3"/>
      <c r="H950" s="3"/>
      <c r="I950" s="3"/>
      <c r="J950" s="3"/>
      <c r="K950" s="3"/>
      <c r="L950" s="3"/>
      <c r="M950" s="184"/>
      <c r="N950" s="184"/>
      <c r="O950" s="184"/>
      <c r="P950" s="3"/>
      <c r="Q950" s="3"/>
      <c r="R950" s="3"/>
      <c r="S950" s="3"/>
      <c r="T950" s="3"/>
      <c r="U950" s="3"/>
      <c r="V950" s="3"/>
      <c r="W950" s="3"/>
      <c r="X950" s="3"/>
      <c r="Y950" s="3"/>
      <c r="Z950" s="3"/>
    </row>
    <row r="951" spans="1:26" ht="12.75" customHeight="1" x14ac:dyDescent="0.25">
      <c r="A951" s="3"/>
      <c r="B951" s="3"/>
      <c r="C951" s="3"/>
      <c r="D951" s="3"/>
      <c r="E951" s="3"/>
      <c r="F951" s="3"/>
      <c r="G951" s="3"/>
      <c r="H951" s="3"/>
      <c r="I951" s="3"/>
      <c r="J951" s="3"/>
      <c r="K951" s="3"/>
      <c r="L951" s="3"/>
      <c r="M951" s="184"/>
      <c r="N951" s="184"/>
      <c r="O951" s="184"/>
      <c r="P951" s="3"/>
      <c r="Q951" s="3"/>
      <c r="R951" s="3"/>
      <c r="S951" s="3"/>
      <c r="T951" s="3"/>
      <c r="U951" s="3"/>
      <c r="V951" s="3"/>
      <c r="W951" s="3"/>
      <c r="X951" s="3"/>
      <c r="Y951" s="3"/>
      <c r="Z951" s="3"/>
    </row>
    <row r="952" spans="1:26" ht="12.75" customHeight="1" x14ac:dyDescent="0.25">
      <c r="A952" s="3"/>
      <c r="B952" s="3"/>
      <c r="C952" s="3"/>
      <c r="D952" s="3"/>
      <c r="E952" s="3"/>
      <c r="F952" s="3"/>
      <c r="G952" s="3"/>
      <c r="H952" s="3"/>
      <c r="I952" s="3"/>
      <c r="J952" s="3"/>
      <c r="K952" s="3"/>
      <c r="L952" s="3"/>
      <c r="M952" s="184"/>
      <c r="N952" s="184"/>
      <c r="O952" s="184"/>
      <c r="P952" s="3"/>
      <c r="Q952" s="3"/>
      <c r="R952" s="3"/>
      <c r="S952" s="3"/>
      <c r="T952" s="3"/>
      <c r="U952" s="3"/>
      <c r="V952" s="3"/>
      <c r="W952" s="3"/>
      <c r="X952" s="3"/>
      <c r="Y952" s="3"/>
      <c r="Z952" s="3"/>
    </row>
    <row r="953" spans="1:26" ht="12.75" customHeight="1" x14ac:dyDescent="0.25">
      <c r="A953" s="3"/>
      <c r="B953" s="3"/>
      <c r="C953" s="3"/>
      <c r="D953" s="3"/>
      <c r="E953" s="3"/>
      <c r="F953" s="3"/>
      <c r="G953" s="3"/>
      <c r="H953" s="3"/>
      <c r="I953" s="3"/>
      <c r="J953" s="3"/>
      <c r="K953" s="3"/>
      <c r="L953" s="3"/>
      <c r="M953" s="184"/>
      <c r="N953" s="184"/>
      <c r="O953" s="184"/>
      <c r="P953" s="3"/>
      <c r="Q953" s="3"/>
      <c r="R953" s="3"/>
      <c r="S953" s="3"/>
      <c r="T953" s="3"/>
      <c r="U953" s="3"/>
      <c r="V953" s="3"/>
      <c r="W953" s="3"/>
      <c r="X953" s="3"/>
      <c r="Y953" s="3"/>
      <c r="Z953" s="3"/>
    </row>
    <row r="954" spans="1:26" ht="12.75" customHeight="1" x14ac:dyDescent="0.25">
      <c r="A954" s="3"/>
      <c r="B954" s="3"/>
      <c r="C954" s="3"/>
      <c r="D954" s="3"/>
      <c r="E954" s="3"/>
      <c r="F954" s="3"/>
      <c r="G954" s="3"/>
      <c r="H954" s="3"/>
      <c r="I954" s="3"/>
      <c r="J954" s="3"/>
      <c r="K954" s="3"/>
      <c r="L954" s="3"/>
      <c r="M954" s="184"/>
      <c r="N954" s="184"/>
      <c r="O954" s="184"/>
      <c r="P954" s="3"/>
      <c r="Q954" s="3"/>
      <c r="R954" s="3"/>
      <c r="S954" s="3"/>
      <c r="T954" s="3"/>
      <c r="U954" s="3"/>
      <c r="V954" s="3"/>
      <c r="W954" s="3"/>
      <c r="X954" s="3"/>
      <c r="Y954" s="3"/>
      <c r="Z954" s="3"/>
    </row>
    <row r="955" spans="1:26" ht="12.75" customHeight="1" x14ac:dyDescent="0.25">
      <c r="A955" s="3"/>
      <c r="B955" s="3"/>
      <c r="C955" s="3"/>
      <c r="D955" s="3"/>
      <c r="E955" s="3"/>
      <c r="F955" s="3"/>
      <c r="G955" s="3"/>
      <c r="H955" s="3"/>
      <c r="I955" s="3"/>
      <c r="J955" s="3"/>
      <c r="K955" s="3"/>
      <c r="L955" s="3"/>
      <c r="M955" s="184"/>
      <c r="N955" s="184"/>
      <c r="O955" s="184"/>
      <c r="P955" s="3"/>
      <c r="Q955" s="3"/>
      <c r="R955" s="3"/>
      <c r="S955" s="3"/>
      <c r="T955" s="3"/>
      <c r="U955" s="3"/>
      <c r="V955" s="3"/>
      <c r="W955" s="3"/>
      <c r="X955" s="3"/>
      <c r="Y955" s="3"/>
      <c r="Z955" s="3"/>
    </row>
    <row r="956" spans="1:26" ht="12.75" customHeight="1" x14ac:dyDescent="0.25">
      <c r="A956" s="3"/>
      <c r="B956" s="3"/>
      <c r="C956" s="3"/>
      <c r="D956" s="3"/>
      <c r="E956" s="3"/>
      <c r="F956" s="3"/>
      <c r="G956" s="3"/>
      <c r="H956" s="3"/>
      <c r="I956" s="3"/>
      <c r="J956" s="3"/>
      <c r="K956" s="3"/>
      <c r="L956" s="3"/>
      <c r="M956" s="184"/>
      <c r="N956" s="184"/>
      <c r="O956" s="184"/>
      <c r="P956" s="3"/>
      <c r="Q956" s="3"/>
      <c r="R956" s="3"/>
      <c r="S956" s="3"/>
      <c r="T956" s="3"/>
      <c r="U956" s="3"/>
      <c r="V956" s="3"/>
      <c r="W956" s="3"/>
      <c r="X956" s="3"/>
      <c r="Y956" s="3"/>
      <c r="Z956" s="3"/>
    </row>
    <row r="957" spans="1:26" ht="12.75" customHeight="1" x14ac:dyDescent="0.25">
      <c r="A957" s="3"/>
      <c r="B957" s="3"/>
      <c r="C957" s="3"/>
      <c r="D957" s="3"/>
      <c r="E957" s="3"/>
      <c r="F957" s="3"/>
      <c r="G957" s="3"/>
      <c r="H957" s="3"/>
      <c r="I957" s="3"/>
      <c r="J957" s="3"/>
      <c r="K957" s="3"/>
      <c r="L957" s="3"/>
      <c r="M957" s="184"/>
      <c r="N957" s="184"/>
      <c r="O957" s="184"/>
      <c r="P957" s="3"/>
      <c r="Q957" s="3"/>
      <c r="R957" s="3"/>
      <c r="S957" s="3"/>
      <c r="T957" s="3"/>
      <c r="U957" s="3"/>
      <c r="V957" s="3"/>
      <c r="W957" s="3"/>
      <c r="X957" s="3"/>
      <c r="Y957" s="3"/>
      <c r="Z957" s="3"/>
    </row>
    <row r="958" spans="1:26" ht="12.75" customHeight="1" x14ac:dyDescent="0.25">
      <c r="A958" s="3"/>
      <c r="B958" s="3"/>
      <c r="C958" s="3"/>
      <c r="D958" s="3"/>
      <c r="E958" s="3"/>
      <c r="F958" s="3"/>
      <c r="G958" s="3"/>
      <c r="H958" s="3"/>
      <c r="I958" s="3"/>
      <c r="J958" s="3"/>
      <c r="K958" s="3"/>
      <c r="L958" s="3"/>
      <c r="M958" s="184"/>
      <c r="N958" s="184"/>
      <c r="O958" s="184"/>
      <c r="P958" s="3"/>
      <c r="Q958" s="3"/>
      <c r="R958" s="3"/>
      <c r="S958" s="3"/>
      <c r="T958" s="3"/>
      <c r="U958" s="3"/>
      <c r="V958" s="3"/>
      <c r="W958" s="3"/>
      <c r="X958" s="3"/>
      <c r="Y958" s="3"/>
      <c r="Z958" s="3"/>
    </row>
    <row r="959" spans="1:26" ht="12.75" customHeight="1" x14ac:dyDescent="0.25">
      <c r="A959" s="3"/>
      <c r="B959" s="3"/>
      <c r="C959" s="3"/>
      <c r="D959" s="3"/>
      <c r="E959" s="3"/>
      <c r="F959" s="3"/>
      <c r="G959" s="3"/>
      <c r="H959" s="3"/>
      <c r="I959" s="3"/>
      <c r="J959" s="3"/>
      <c r="K959" s="3"/>
      <c r="L959" s="3"/>
      <c r="M959" s="184"/>
      <c r="N959" s="184"/>
      <c r="O959" s="184"/>
      <c r="P959" s="3"/>
      <c r="Q959" s="3"/>
      <c r="R959" s="3"/>
      <c r="S959" s="3"/>
      <c r="T959" s="3"/>
      <c r="U959" s="3"/>
      <c r="V959" s="3"/>
      <c r="W959" s="3"/>
      <c r="X959" s="3"/>
      <c r="Y959" s="3"/>
      <c r="Z959" s="3"/>
    </row>
    <row r="960" spans="1:26" ht="12.75" customHeight="1" x14ac:dyDescent="0.25">
      <c r="A960" s="3"/>
      <c r="B960" s="3"/>
      <c r="C960" s="3"/>
      <c r="D960" s="3"/>
      <c r="E960" s="3"/>
      <c r="F960" s="3"/>
      <c r="G960" s="3"/>
      <c r="H960" s="3"/>
      <c r="I960" s="3"/>
      <c r="J960" s="3"/>
      <c r="K960" s="3"/>
      <c r="L960" s="3"/>
      <c r="M960" s="184"/>
      <c r="N960" s="184"/>
      <c r="O960" s="184"/>
      <c r="P960" s="3"/>
      <c r="Q960" s="3"/>
      <c r="R960" s="3"/>
      <c r="S960" s="3"/>
      <c r="T960" s="3"/>
      <c r="U960" s="3"/>
      <c r="V960" s="3"/>
      <c r="W960" s="3"/>
      <c r="X960" s="3"/>
      <c r="Y960" s="3"/>
      <c r="Z960" s="3"/>
    </row>
    <row r="961" spans="1:26" ht="12.75" customHeight="1" x14ac:dyDescent="0.25">
      <c r="A961" s="3"/>
      <c r="B961" s="3"/>
      <c r="C961" s="3"/>
      <c r="D961" s="3"/>
      <c r="E961" s="3"/>
      <c r="F961" s="3"/>
      <c r="G961" s="3"/>
      <c r="H961" s="3"/>
      <c r="I961" s="3"/>
      <c r="J961" s="3"/>
      <c r="K961" s="3"/>
      <c r="L961" s="3"/>
      <c r="M961" s="184"/>
      <c r="N961" s="184"/>
      <c r="O961" s="184"/>
      <c r="P961" s="3"/>
      <c r="Q961" s="3"/>
      <c r="R961" s="3"/>
      <c r="S961" s="3"/>
      <c r="T961" s="3"/>
      <c r="U961" s="3"/>
      <c r="V961" s="3"/>
      <c r="W961" s="3"/>
      <c r="X961" s="3"/>
      <c r="Y961" s="3"/>
      <c r="Z961" s="3"/>
    </row>
    <row r="962" spans="1:26" ht="12.75" customHeight="1" x14ac:dyDescent="0.25">
      <c r="A962" s="3"/>
      <c r="B962" s="3"/>
      <c r="C962" s="3"/>
      <c r="D962" s="3"/>
      <c r="E962" s="3"/>
      <c r="F962" s="3"/>
      <c r="G962" s="3"/>
      <c r="H962" s="3"/>
      <c r="I962" s="3"/>
      <c r="J962" s="3"/>
      <c r="K962" s="3"/>
      <c r="L962" s="3"/>
      <c r="M962" s="184"/>
      <c r="N962" s="184"/>
      <c r="O962" s="184"/>
      <c r="P962" s="3"/>
      <c r="Q962" s="3"/>
      <c r="R962" s="3"/>
      <c r="S962" s="3"/>
      <c r="T962" s="3"/>
      <c r="U962" s="3"/>
      <c r="V962" s="3"/>
      <c r="W962" s="3"/>
      <c r="X962" s="3"/>
      <c r="Y962" s="3"/>
      <c r="Z962" s="3"/>
    </row>
    <row r="963" spans="1:26" ht="12.75" customHeight="1" x14ac:dyDescent="0.25">
      <c r="A963" s="3"/>
      <c r="B963" s="3"/>
      <c r="C963" s="3"/>
      <c r="D963" s="3"/>
      <c r="E963" s="3"/>
      <c r="F963" s="3"/>
      <c r="G963" s="3"/>
      <c r="H963" s="3"/>
      <c r="I963" s="3"/>
      <c r="J963" s="3"/>
      <c r="K963" s="3"/>
      <c r="L963" s="3"/>
      <c r="M963" s="184"/>
      <c r="N963" s="184"/>
      <c r="O963" s="184"/>
      <c r="P963" s="3"/>
      <c r="Q963" s="3"/>
      <c r="R963" s="3"/>
      <c r="S963" s="3"/>
      <c r="T963" s="3"/>
      <c r="U963" s="3"/>
      <c r="V963" s="3"/>
      <c r="W963" s="3"/>
      <c r="X963" s="3"/>
      <c r="Y963" s="3"/>
      <c r="Z963" s="3"/>
    </row>
    <row r="964" spans="1:26" ht="12.75" customHeight="1" x14ac:dyDescent="0.25">
      <c r="A964" s="3"/>
      <c r="B964" s="3"/>
      <c r="C964" s="3"/>
      <c r="D964" s="3"/>
      <c r="E964" s="3"/>
      <c r="F964" s="3"/>
      <c r="G964" s="3"/>
      <c r="H964" s="3"/>
      <c r="I964" s="3"/>
      <c r="J964" s="3"/>
      <c r="K964" s="3"/>
      <c r="L964" s="3"/>
      <c r="M964" s="184"/>
      <c r="N964" s="184"/>
      <c r="O964" s="184"/>
      <c r="P964" s="3"/>
      <c r="Q964" s="3"/>
      <c r="R964" s="3"/>
      <c r="S964" s="3"/>
      <c r="T964" s="3"/>
      <c r="U964" s="3"/>
      <c r="V964" s="3"/>
      <c r="W964" s="3"/>
      <c r="X964" s="3"/>
      <c r="Y964" s="3"/>
      <c r="Z964" s="3"/>
    </row>
    <row r="965" spans="1:26" ht="12.75" customHeight="1" x14ac:dyDescent="0.25">
      <c r="A965" s="3"/>
      <c r="B965" s="3"/>
      <c r="C965" s="3"/>
      <c r="D965" s="3"/>
      <c r="E965" s="3"/>
      <c r="F965" s="3"/>
      <c r="G965" s="3"/>
      <c r="H965" s="3"/>
      <c r="I965" s="3"/>
      <c r="J965" s="3"/>
      <c r="K965" s="3"/>
      <c r="L965" s="3"/>
      <c r="M965" s="184"/>
      <c r="N965" s="184"/>
      <c r="O965" s="184"/>
      <c r="P965" s="3"/>
      <c r="Q965" s="3"/>
      <c r="R965" s="3"/>
      <c r="S965" s="3"/>
      <c r="T965" s="3"/>
      <c r="U965" s="3"/>
      <c r="V965" s="3"/>
      <c r="W965" s="3"/>
      <c r="X965" s="3"/>
      <c r="Y965" s="3"/>
      <c r="Z965" s="3"/>
    </row>
    <row r="966" spans="1:26" ht="12.75" customHeight="1" x14ac:dyDescent="0.25">
      <c r="A966" s="3"/>
      <c r="B966" s="3"/>
      <c r="C966" s="3"/>
      <c r="D966" s="3"/>
      <c r="E966" s="3"/>
      <c r="F966" s="3"/>
      <c r="G966" s="3"/>
      <c r="H966" s="3"/>
      <c r="I966" s="3"/>
      <c r="J966" s="3"/>
      <c r="K966" s="3"/>
      <c r="L966" s="3"/>
      <c r="M966" s="184"/>
      <c r="N966" s="184"/>
      <c r="O966" s="184"/>
      <c r="P966" s="3"/>
      <c r="Q966" s="3"/>
      <c r="R966" s="3"/>
      <c r="S966" s="3"/>
      <c r="T966" s="3"/>
      <c r="U966" s="3"/>
      <c r="V966" s="3"/>
      <c r="W966" s="3"/>
      <c r="X966" s="3"/>
      <c r="Y966" s="3"/>
      <c r="Z966" s="3"/>
    </row>
    <row r="967" spans="1:26" ht="12.75" customHeight="1" x14ac:dyDescent="0.25">
      <c r="A967" s="3"/>
      <c r="B967" s="3"/>
      <c r="C967" s="3"/>
      <c r="D967" s="3"/>
      <c r="E967" s="3"/>
      <c r="F967" s="3"/>
      <c r="G967" s="3"/>
      <c r="H967" s="3"/>
      <c r="I967" s="3"/>
      <c r="J967" s="3"/>
      <c r="K967" s="3"/>
      <c r="L967" s="3"/>
      <c r="M967" s="184"/>
      <c r="N967" s="184"/>
      <c r="O967" s="184"/>
      <c r="P967" s="3"/>
      <c r="Q967" s="3"/>
      <c r="R967" s="3"/>
      <c r="S967" s="3"/>
      <c r="T967" s="3"/>
      <c r="U967" s="3"/>
      <c r="V967" s="3"/>
      <c r="W967" s="3"/>
      <c r="X967" s="3"/>
      <c r="Y967" s="3"/>
      <c r="Z967" s="3"/>
    </row>
    <row r="968" spans="1:26" ht="12.75" customHeight="1" x14ac:dyDescent="0.25">
      <c r="A968" s="3"/>
      <c r="B968" s="3"/>
      <c r="C968" s="3"/>
      <c r="D968" s="3"/>
      <c r="E968" s="3"/>
      <c r="F968" s="3"/>
      <c r="G968" s="3"/>
      <c r="H968" s="3"/>
      <c r="I968" s="3"/>
      <c r="J968" s="3"/>
      <c r="K968" s="3"/>
      <c r="L968" s="3"/>
      <c r="M968" s="184"/>
      <c r="N968" s="184"/>
      <c r="O968" s="184"/>
      <c r="P968" s="3"/>
      <c r="Q968" s="3"/>
      <c r="R968" s="3"/>
      <c r="S968" s="3"/>
      <c r="T968" s="3"/>
      <c r="U968" s="3"/>
      <c r="V968" s="3"/>
      <c r="W968" s="3"/>
      <c r="X968" s="3"/>
      <c r="Y968" s="3"/>
      <c r="Z968" s="3"/>
    </row>
    <row r="969" spans="1:26" ht="12.75" customHeight="1" x14ac:dyDescent="0.25">
      <c r="A969" s="3"/>
      <c r="B969" s="3"/>
      <c r="C969" s="3"/>
      <c r="D969" s="3"/>
      <c r="E969" s="3"/>
      <c r="F969" s="3"/>
      <c r="G969" s="3"/>
      <c r="H969" s="3"/>
      <c r="I969" s="3"/>
      <c r="J969" s="3"/>
      <c r="K969" s="3"/>
      <c r="L969" s="3"/>
      <c r="M969" s="184"/>
      <c r="N969" s="184"/>
      <c r="O969" s="184"/>
      <c r="P969" s="3"/>
      <c r="Q969" s="3"/>
      <c r="R969" s="3"/>
      <c r="S969" s="3"/>
      <c r="T969" s="3"/>
      <c r="U969" s="3"/>
      <c r="V969" s="3"/>
      <c r="W969" s="3"/>
      <c r="X969" s="3"/>
      <c r="Y969" s="3"/>
      <c r="Z969" s="3"/>
    </row>
    <row r="970" spans="1:26" ht="12.75" customHeight="1" x14ac:dyDescent="0.25">
      <c r="A970" s="3"/>
      <c r="B970" s="3"/>
      <c r="C970" s="3"/>
      <c r="D970" s="3"/>
      <c r="E970" s="3"/>
      <c r="F970" s="3"/>
      <c r="G970" s="3"/>
      <c r="H970" s="3"/>
      <c r="I970" s="3"/>
      <c r="J970" s="3"/>
      <c r="K970" s="3"/>
      <c r="L970" s="3"/>
      <c r="M970" s="184"/>
      <c r="N970" s="184"/>
      <c r="O970" s="184"/>
      <c r="P970" s="3"/>
      <c r="Q970" s="3"/>
      <c r="R970" s="3"/>
      <c r="S970" s="3"/>
      <c r="T970" s="3"/>
      <c r="U970" s="3"/>
      <c r="V970" s="3"/>
      <c r="W970" s="3"/>
      <c r="X970" s="3"/>
      <c r="Y970" s="3"/>
      <c r="Z970" s="3"/>
    </row>
    <row r="971" spans="1:26" ht="12.75" customHeight="1" x14ac:dyDescent="0.25">
      <c r="A971" s="3"/>
      <c r="B971" s="3"/>
      <c r="C971" s="3"/>
      <c r="D971" s="3"/>
      <c r="E971" s="3"/>
      <c r="F971" s="3"/>
      <c r="G971" s="3"/>
      <c r="H971" s="3"/>
      <c r="I971" s="3"/>
      <c r="J971" s="3"/>
      <c r="K971" s="3"/>
      <c r="L971" s="3"/>
      <c r="M971" s="184"/>
      <c r="N971" s="184"/>
      <c r="O971" s="184"/>
      <c r="P971" s="3"/>
      <c r="Q971" s="3"/>
      <c r="R971" s="3"/>
      <c r="S971" s="3"/>
      <c r="T971" s="3"/>
      <c r="U971" s="3"/>
      <c r="V971" s="3"/>
      <c r="W971" s="3"/>
      <c r="X971" s="3"/>
      <c r="Y971" s="3"/>
      <c r="Z971" s="3"/>
    </row>
    <row r="972" spans="1:26" ht="12.75" customHeight="1" x14ac:dyDescent="0.25">
      <c r="A972" s="3"/>
      <c r="B972" s="3"/>
      <c r="C972" s="3"/>
      <c r="D972" s="3"/>
      <c r="E972" s="3"/>
      <c r="F972" s="3"/>
      <c r="G972" s="3"/>
      <c r="H972" s="3"/>
      <c r="I972" s="3"/>
      <c r="J972" s="3"/>
      <c r="K972" s="3"/>
      <c r="L972" s="3"/>
      <c r="M972" s="184"/>
      <c r="N972" s="184"/>
      <c r="O972" s="184"/>
      <c r="P972" s="3"/>
      <c r="Q972" s="3"/>
      <c r="R972" s="3"/>
      <c r="S972" s="3"/>
      <c r="T972" s="3"/>
      <c r="U972" s="3"/>
      <c r="V972" s="3"/>
      <c r="W972" s="3"/>
      <c r="X972" s="3"/>
      <c r="Y972" s="3"/>
      <c r="Z972" s="3"/>
    </row>
    <row r="973" spans="1:26" ht="12.75" customHeight="1" x14ac:dyDescent="0.25">
      <c r="A973" s="3"/>
      <c r="B973" s="3"/>
      <c r="C973" s="3"/>
      <c r="D973" s="3"/>
      <c r="E973" s="3"/>
      <c r="F973" s="3"/>
      <c r="G973" s="3"/>
      <c r="H973" s="3"/>
      <c r="I973" s="3"/>
      <c r="J973" s="3"/>
      <c r="K973" s="3"/>
      <c r="L973" s="3"/>
      <c r="M973" s="184"/>
      <c r="N973" s="184"/>
      <c r="O973" s="184"/>
      <c r="P973" s="3"/>
      <c r="Q973" s="3"/>
      <c r="R973" s="3"/>
      <c r="S973" s="3"/>
      <c r="T973" s="3"/>
      <c r="U973" s="3"/>
      <c r="V973" s="3"/>
      <c r="W973" s="3"/>
      <c r="X973" s="3"/>
      <c r="Y973" s="3"/>
      <c r="Z973" s="3"/>
    </row>
    <row r="974" spans="1:26" ht="12.75" customHeight="1" x14ac:dyDescent="0.25">
      <c r="A974" s="3"/>
      <c r="B974" s="3"/>
      <c r="C974" s="3"/>
      <c r="D974" s="3"/>
      <c r="E974" s="3"/>
      <c r="F974" s="3"/>
      <c r="G974" s="3"/>
      <c r="H974" s="3"/>
      <c r="I974" s="3"/>
      <c r="J974" s="3"/>
      <c r="K974" s="3"/>
      <c r="L974" s="3"/>
      <c r="M974" s="184"/>
      <c r="N974" s="184"/>
      <c r="O974" s="184"/>
      <c r="P974" s="3"/>
      <c r="Q974" s="3"/>
      <c r="R974" s="3"/>
      <c r="S974" s="3"/>
      <c r="T974" s="3"/>
      <c r="U974" s="3"/>
      <c r="V974" s="3"/>
      <c r="W974" s="3"/>
      <c r="X974" s="3"/>
      <c r="Y974" s="3"/>
      <c r="Z974" s="3"/>
    </row>
    <row r="975" spans="1:26" ht="12.75" customHeight="1" x14ac:dyDescent="0.25">
      <c r="A975" s="3"/>
      <c r="B975" s="3"/>
      <c r="C975" s="3"/>
      <c r="D975" s="3"/>
      <c r="E975" s="3"/>
      <c r="F975" s="3"/>
      <c r="G975" s="3"/>
      <c r="H975" s="3"/>
      <c r="I975" s="3"/>
      <c r="J975" s="3"/>
      <c r="K975" s="3"/>
      <c r="L975" s="3"/>
      <c r="M975" s="184"/>
      <c r="N975" s="184"/>
      <c r="O975" s="184"/>
      <c r="P975" s="3"/>
      <c r="Q975" s="3"/>
      <c r="R975" s="3"/>
      <c r="S975" s="3"/>
      <c r="T975" s="3"/>
      <c r="U975" s="3"/>
      <c r="V975" s="3"/>
      <c r="W975" s="3"/>
      <c r="X975" s="3"/>
      <c r="Y975" s="3"/>
      <c r="Z975" s="3"/>
    </row>
    <row r="976" spans="1:26" ht="12.75" customHeight="1" x14ac:dyDescent="0.25">
      <c r="A976" s="3"/>
      <c r="B976" s="3"/>
      <c r="C976" s="3"/>
      <c r="D976" s="3"/>
      <c r="E976" s="3"/>
      <c r="F976" s="3"/>
      <c r="G976" s="3"/>
      <c r="H976" s="3"/>
      <c r="I976" s="3"/>
      <c r="J976" s="3"/>
      <c r="K976" s="3"/>
      <c r="L976" s="3"/>
      <c r="M976" s="184"/>
      <c r="N976" s="184"/>
      <c r="O976" s="184"/>
      <c r="P976" s="3"/>
      <c r="Q976" s="3"/>
      <c r="R976" s="3"/>
      <c r="S976" s="3"/>
      <c r="T976" s="3"/>
      <c r="U976" s="3"/>
      <c r="V976" s="3"/>
      <c r="W976" s="3"/>
      <c r="X976" s="3"/>
      <c r="Y976" s="3"/>
      <c r="Z976" s="3"/>
    </row>
    <row r="977" spans="1:26" ht="12.75" customHeight="1" x14ac:dyDescent="0.25">
      <c r="A977" s="3"/>
      <c r="B977" s="3"/>
      <c r="C977" s="3"/>
      <c r="D977" s="3"/>
      <c r="E977" s="3"/>
      <c r="F977" s="3"/>
      <c r="G977" s="3"/>
      <c r="H977" s="3"/>
      <c r="I977" s="3"/>
      <c r="J977" s="3"/>
      <c r="K977" s="3"/>
      <c r="L977" s="3"/>
      <c r="M977" s="184"/>
      <c r="N977" s="184"/>
      <c r="O977" s="184"/>
      <c r="P977" s="3"/>
      <c r="Q977" s="3"/>
      <c r="R977" s="3"/>
      <c r="S977" s="3"/>
      <c r="T977" s="3"/>
      <c r="U977" s="3"/>
      <c r="V977" s="3"/>
      <c r="W977" s="3"/>
      <c r="X977" s="3"/>
      <c r="Y977" s="3"/>
      <c r="Z977" s="3"/>
    </row>
    <row r="978" spans="1:26" ht="12.75" customHeight="1" x14ac:dyDescent="0.25">
      <c r="A978" s="3"/>
      <c r="B978" s="3"/>
      <c r="C978" s="3"/>
      <c r="D978" s="3"/>
      <c r="E978" s="3"/>
      <c r="F978" s="3"/>
      <c r="G978" s="3"/>
      <c r="H978" s="3"/>
      <c r="I978" s="3"/>
      <c r="J978" s="3"/>
      <c r="K978" s="3"/>
      <c r="L978" s="3"/>
      <c r="M978" s="184"/>
      <c r="N978" s="184"/>
      <c r="O978" s="184"/>
      <c r="P978" s="3"/>
      <c r="Q978" s="3"/>
      <c r="R978" s="3"/>
      <c r="S978" s="3"/>
      <c r="T978" s="3"/>
      <c r="U978" s="3"/>
      <c r="V978" s="3"/>
      <c r="W978" s="3"/>
      <c r="X978" s="3"/>
      <c r="Y978" s="3"/>
      <c r="Z978" s="3"/>
    </row>
    <row r="979" spans="1:26" ht="12.75" customHeight="1" x14ac:dyDescent="0.25">
      <c r="A979" s="3"/>
      <c r="B979" s="3"/>
      <c r="C979" s="3"/>
      <c r="D979" s="3"/>
      <c r="E979" s="3"/>
      <c r="F979" s="3"/>
      <c r="G979" s="3"/>
      <c r="H979" s="3"/>
      <c r="I979" s="3"/>
      <c r="J979" s="3"/>
      <c r="K979" s="3"/>
      <c r="L979" s="3"/>
      <c r="M979" s="184"/>
      <c r="N979" s="184"/>
      <c r="O979" s="184"/>
      <c r="P979" s="3"/>
      <c r="Q979" s="3"/>
      <c r="R979" s="3"/>
      <c r="S979" s="3"/>
      <c r="T979" s="3"/>
      <c r="U979" s="3"/>
      <c r="V979" s="3"/>
      <c r="W979" s="3"/>
      <c r="X979" s="3"/>
      <c r="Y979" s="3"/>
      <c r="Z979" s="3"/>
    </row>
    <row r="980" spans="1:26" ht="12.75" customHeight="1" x14ac:dyDescent="0.25">
      <c r="A980" s="3"/>
      <c r="B980" s="3"/>
      <c r="C980" s="3"/>
      <c r="D980" s="3"/>
      <c r="E980" s="3"/>
      <c r="F980" s="3"/>
      <c r="G980" s="3"/>
      <c r="H980" s="3"/>
      <c r="I980" s="3"/>
      <c r="J980" s="3"/>
      <c r="K980" s="3"/>
      <c r="L980" s="3"/>
      <c r="M980" s="184"/>
      <c r="N980" s="184"/>
      <c r="O980" s="184"/>
      <c r="P980" s="3"/>
      <c r="Q980" s="3"/>
      <c r="R980" s="3"/>
      <c r="S980" s="3"/>
      <c r="T980" s="3"/>
      <c r="U980" s="3"/>
      <c r="V980" s="3"/>
      <c r="W980" s="3"/>
      <c r="X980" s="3"/>
      <c r="Y980" s="3"/>
      <c r="Z980" s="3"/>
    </row>
    <row r="981" spans="1:26" ht="12.75" customHeight="1" x14ac:dyDescent="0.25">
      <c r="A981" s="3"/>
      <c r="B981" s="3"/>
      <c r="C981" s="3"/>
      <c r="D981" s="3"/>
      <c r="E981" s="3"/>
      <c r="F981" s="3"/>
      <c r="G981" s="3"/>
      <c r="H981" s="3"/>
      <c r="I981" s="3"/>
      <c r="J981" s="3"/>
      <c r="K981" s="3"/>
      <c r="L981" s="3"/>
      <c r="M981" s="184"/>
      <c r="N981" s="184"/>
      <c r="O981" s="184"/>
      <c r="P981" s="3"/>
      <c r="Q981" s="3"/>
      <c r="R981" s="3"/>
      <c r="S981" s="3"/>
      <c r="T981" s="3"/>
      <c r="U981" s="3"/>
      <c r="V981" s="3"/>
      <c r="W981" s="3"/>
      <c r="X981" s="3"/>
      <c r="Y981" s="3"/>
      <c r="Z981" s="3"/>
    </row>
    <row r="982" spans="1:26" ht="12.75" customHeight="1" x14ac:dyDescent="0.25">
      <c r="A982" s="3"/>
      <c r="B982" s="3"/>
      <c r="C982" s="3"/>
      <c r="D982" s="3"/>
      <c r="E982" s="3"/>
      <c r="F982" s="3"/>
      <c r="G982" s="3"/>
      <c r="H982" s="3"/>
      <c r="I982" s="3"/>
      <c r="J982" s="3"/>
      <c r="K982" s="3"/>
      <c r="L982" s="3"/>
      <c r="M982" s="184"/>
      <c r="N982" s="184"/>
      <c r="O982" s="184"/>
      <c r="P982" s="3"/>
      <c r="Q982" s="3"/>
      <c r="R982" s="3"/>
      <c r="S982" s="3"/>
      <c r="T982" s="3"/>
      <c r="U982" s="3"/>
      <c r="V982" s="3"/>
      <c r="W982" s="3"/>
      <c r="X982" s="3"/>
      <c r="Y982" s="3"/>
      <c r="Z982" s="3"/>
    </row>
    <row r="983" spans="1:26" ht="12.75" customHeight="1" x14ac:dyDescent="0.25">
      <c r="A983" s="3"/>
      <c r="B983" s="3"/>
      <c r="C983" s="3"/>
      <c r="D983" s="3"/>
      <c r="E983" s="3"/>
      <c r="F983" s="3"/>
      <c r="G983" s="3"/>
      <c r="H983" s="3"/>
      <c r="I983" s="3"/>
      <c r="J983" s="3"/>
      <c r="K983" s="3"/>
      <c r="L983" s="3"/>
      <c r="M983" s="184"/>
      <c r="N983" s="184"/>
      <c r="O983" s="184"/>
      <c r="P983" s="3"/>
      <c r="Q983" s="3"/>
      <c r="R983" s="3"/>
      <c r="S983" s="3"/>
      <c r="T983" s="3"/>
      <c r="U983" s="3"/>
      <c r="V983" s="3"/>
      <c r="W983" s="3"/>
      <c r="X983" s="3"/>
      <c r="Y983" s="3"/>
      <c r="Z983" s="3"/>
    </row>
    <row r="984" spans="1:26" ht="12.75" customHeight="1" x14ac:dyDescent="0.25">
      <c r="A984" s="3"/>
      <c r="B984" s="3"/>
      <c r="C984" s="3"/>
      <c r="D984" s="3"/>
      <c r="E984" s="3"/>
      <c r="F984" s="3"/>
      <c r="G984" s="3"/>
      <c r="H984" s="3"/>
      <c r="I984" s="3"/>
      <c r="J984" s="3"/>
      <c r="K984" s="3"/>
      <c r="L984" s="3"/>
      <c r="M984" s="184"/>
      <c r="N984" s="184"/>
      <c r="O984" s="184"/>
      <c r="P984" s="3"/>
      <c r="Q984" s="3"/>
      <c r="R984" s="3"/>
      <c r="S984" s="3"/>
      <c r="T984" s="3"/>
      <c r="U984" s="3"/>
      <c r="V984" s="3"/>
      <c r="W984" s="3"/>
      <c r="X984" s="3"/>
      <c r="Y984" s="3"/>
      <c r="Z984" s="3"/>
    </row>
    <row r="985" spans="1:26" ht="12.75" customHeight="1" x14ac:dyDescent="0.25">
      <c r="A985" s="3"/>
      <c r="B985" s="3"/>
      <c r="C985" s="3"/>
      <c r="D985" s="3"/>
      <c r="E985" s="3"/>
      <c r="F985" s="3"/>
      <c r="G985" s="3"/>
      <c r="H985" s="3"/>
      <c r="I985" s="3"/>
      <c r="J985" s="3"/>
      <c r="K985" s="3"/>
      <c r="L985" s="3"/>
      <c r="M985" s="184"/>
      <c r="N985" s="184"/>
      <c r="O985" s="184"/>
      <c r="P985" s="3"/>
      <c r="Q985" s="3"/>
      <c r="R985" s="3"/>
      <c r="S985" s="3"/>
      <c r="T985" s="3"/>
      <c r="U985" s="3"/>
      <c r="V985" s="3"/>
      <c r="W985" s="3"/>
      <c r="X985" s="3"/>
      <c r="Y985" s="3"/>
      <c r="Z985" s="3"/>
    </row>
    <row r="986" spans="1:26" ht="12.75" customHeight="1" x14ac:dyDescent="0.25">
      <c r="A986" s="3"/>
      <c r="B986" s="3"/>
      <c r="C986" s="3"/>
      <c r="D986" s="3"/>
      <c r="E986" s="3"/>
      <c r="F986" s="3"/>
      <c r="G986" s="3"/>
      <c r="H986" s="3"/>
      <c r="I986" s="3"/>
      <c r="J986" s="3"/>
      <c r="K986" s="3"/>
      <c r="L986" s="3"/>
      <c r="M986" s="184"/>
      <c r="N986" s="184"/>
      <c r="O986" s="184"/>
      <c r="P986" s="3"/>
      <c r="Q986" s="3"/>
      <c r="R986" s="3"/>
      <c r="S986" s="3"/>
      <c r="T986" s="3"/>
      <c r="U986" s="3"/>
      <c r="V986" s="3"/>
      <c r="W986" s="3"/>
      <c r="X986" s="3"/>
      <c r="Y986" s="3"/>
      <c r="Z986" s="3"/>
    </row>
    <row r="987" spans="1:26" ht="12.75" customHeight="1" x14ac:dyDescent="0.25">
      <c r="A987" s="3"/>
      <c r="B987" s="3"/>
      <c r="C987" s="3"/>
      <c r="D987" s="3"/>
      <c r="E987" s="3"/>
      <c r="F987" s="3"/>
      <c r="G987" s="3"/>
      <c r="H987" s="3"/>
      <c r="I987" s="3"/>
      <c r="J987" s="3"/>
      <c r="K987" s="3"/>
      <c r="L987" s="3"/>
      <c r="M987" s="184"/>
      <c r="N987" s="184"/>
      <c r="O987" s="184"/>
      <c r="P987" s="3"/>
      <c r="Q987" s="3"/>
      <c r="R987" s="3"/>
      <c r="S987" s="3"/>
      <c r="T987" s="3"/>
      <c r="U987" s="3"/>
      <c r="V987" s="3"/>
      <c r="W987" s="3"/>
      <c r="X987" s="3"/>
      <c r="Y987" s="3"/>
      <c r="Z987" s="3"/>
    </row>
    <row r="988" spans="1:26" ht="12.75" customHeight="1" x14ac:dyDescent="0.25">
      <c r="A988" s="3"/>
      <c r="B988" s="3"/>
      <c r="C988" s="3"/>
      <c r="D988" s="3"/>
      <c r="E988" s="3"/>
      <c r="F988" s="3"/>
      <c r="G988" s="3"/>
      <c r="H988" s="3"/>
      <c r="I988" s="3"/>
      <c r="J988" s="3"/>
      <c r="K988" s="3"/>
      <c r="L988" s="3"/>
      <c r="M988" s="184"/>
      <c r="N988" s="184"/>
      <c r="O988" s="184"/>
      <c r="P988" s="3"/>
      <c r="Q988" s="3"/>
      <c r="R988" s="3"/>
      <c r="S988" s="3"/>
      <c r="T988" s="3"/>
      <c r="U988" s="3"/>
      <c r="V988" s="3"/>
      <c r="W988" s="3"/>
      <c r="X988" s="3"/>
      <c r="Y988" s="3"/>
      <c r="Z988" s="3"/>
    </row>
    <row r="989" spans="1:26" ht="12.75" customHeight="1" x14ac:dyDescent="0.25">
      <c r="A989" s="3"/>
      <c r="B989" s="3"/>
      <c r="C989" s="3"/>
      <c r="D989" s="3"/>
      <c r="E989" s="3"/>
      <c r="F989" s="3"/>
      <c r="G989" s="3"/>
      <c r="H989" s="3"/>
      <c r="I989" s="3"/>
      <c r="J989" s="3"/>
      <c r="K989" s="3"/>
      <c r="L989" s="3"/>
      <c r="M989" s="184"/>
      <c r="N989" s="184"/>
      <c r="O989" s="184"/>
      <c r="P989" s="3"/>
      <c r="Q989" s="3"/>
      <c r="R989" s="3"/>
      <c r="S989" s="3"/>
      <c r="T989" s="3"/>
      <c r="U989" s="3"/>
      <c r="V989" s="3"/>
      <c r="W989" s="3"/>
      <c r="X989" s="3"/>
      <c r="Y989" s="3"/>
      <c r="Z989" s="3"/>
    </row>
    <row r="990" spans="1:26" ht="12.75" customHeight="1" x14ac:dyDescent="0.25">
      <c r="A990" s="3"/>
      <c r="B990" s="3"/>
      <c r="C990" s="3"/>
      <c r="D990" s="3"/>
      <c r="E990" s="3"/>
      <c r="F990" s="3"/>
      <c r="G990" s="3"/>
      <c r="H990" s="3"/>
      <c r="I990" s="3"/>
      <c r="J990" s="3"/>
      <c r="K990" s="3"/>
      <c r="L990" s="3"/>
      <c r="M990" s="184"/>
      <c r="N990" s="184"/>
      <c r="O990" s="184"/>
      <c r="P990" s="3"/>
      <c r="Q990" s="3"/>
      <c r="R990" s="3"/>
      <c r="S990" s="3"/>
      <c r="T990" s="3"/>
      <c r="U990" s="3"/>
      <c r="V990" s="3"/>
      <c r="W990" s="3"/>
      <c r="X990" s="3"/>
      <c r="Y990" s="3"/>
      <c r="Z990" s="3"/>
    </row>
    <row r="991" spans="1:26" ht="12.75" customHeight="1" x14ac:dyDescent="0.25">
      <c r="A991" s="3"/>
      <c r="B991" s="3"/>
      <c r="C991" s="3"/>
      <c r="D991" s="3"/>
      <c r="E991" s="3"/>
      <c r="F991" s="3"/>
      <c r="G991" s="3"/>
      <c r="H991" s="3"/>
      <c r="I991" s="3"/>
      <c r="J991" s="3"/>
      <c r="K991" s="3"/>
      <c r="L991" s="3"/>
      <c r="M991" s="184"/>
      <c r="N991" s="184"/>
      <c r="O991" s="184"/>
      <c r="P991" s="3"/>
      <c r="Q991" s="3"/>
      <c r="R991" s="3"/>
      <c r="S991" s="3"/>
      <c r="T991" s="3"/>
      <c r="U991" s="3"/>
      <c r="V991" s="3"/>
      <c r="W991" s="3"/>
      <c r="X991" s="3"/>
      <c r="Y991" s="3"/>
      <c r="Z991" s="3"/>
    </row>
    <row r="992" spans="1:26" ht="12.75" customHeight="1" x14ac:dyDescent="0.25">
      <c r="A992" s="3"/>
      <c r="B992" s="3"/>
      <c r="C992" s="3"/>
      <c r="D992" s="3"/>
      <c r="E992" s="3"/>
      <c r="F992" s="3"/>
      <c r="G992" s="3"/>
      <c r="H992" s="3"/>
      <c r="I992" s="3"/>
      <c r="J992" s="3"/>
      <c r="K992" s="3"/>
      <c r="L992" s="3"/>
      <c r="M992" s="184"/>
      <c r="N992" s="184"/>
      <c r="O992" s="184"/>
      <c r="P992" s="3"/>
      <c r="Q992" s="3"/>
      <c r="R992" s="3"/>
      <c r="S992" s="3"/>
      <c r="T992" s="3"/>
      <c r="U992" s="3"/>
      <c r="V992" s="3"/>
      <c r="W992" s="3"/>
      <c r="X992" s="3"/>
      <c r="Y992" s="3"/>
      <c r="Z992" s="3"/>
    </row>
    <row r="993" spans="1:26" ht="12.75" customHeight="1" x14ac:dyDescent="0.25">
      <c r="A993" s="3"/>
      <c r="B993" s="3"/>
      <c r="C993" s="3"/>
      <c r="D993" s="3"/>
      <c r="E993" s="3"/>
      <c r="F993" s="3"/>
      <c r="G993" s="3"/>
      <c r="H993" s="3"/>
      <c r="I993" s="3"/>
      <c r="J993" s="3"/>
      <c r="K993" s="3"/>
      <c r="L993" s="3"/>
      <c r="M993" s="184"/>
      <c r="N993" s="184"/>
      <c r="O993" s="184"/>
      <c r="P993" s="3"/>
      <c r="Q993" s="3"/>
      <c r="R993" s="3"/>
      <c r="S993" s="3"/>
      <c r="T993" s="3"/>
      <c r="U993" s="3"/>
      <c r="V993" s="3"/>
      <c r="W993" s="3"/>
      <c r="X993" s="3"/>
      <c r="Y993" s="3"/>
      <c r="Z993" s="3"/>
    </row>
    <row r="994" spans="1:26" ht="12.75" customHeight="1" x14ac:dyDescent="0.25">
      <c r="A994" s="3"/>
      <c r="B994" s="3"/>
      <c r="C994" s="3"/>
      <c r="D994" s="3"/>
      <c r="E994" s="3"/>
      <c r="F994" s="3"/>
      <c r="G994" s="3"/>
      <c r="H994" s="3"/>
      <c r="I994" s="3"/>
      <c r="J994" s="3"/>
      <c r="K994" s="3"/>
      <c r="L994" s="3"/>
      <c r="M994" s="184"/>
      <c r="N994" s="184"/>
      <c r="O994" s="184"/>
      <c r="P994" s="3"/>
      <c r="Q994" s="3"/>
      <c r="R994" s="3"/>
      <c r="S994" s="3"/>
      <c r="T994" s="3"/>
      <c r="U994" s="3"/>
      <c r="V994" s="3"/>
      <c r="W994" s="3"/>
      <c r="X994" s="3"/>
      <c r="Y994" s="3"/>
      <c r="Z994" s="3"/>
    </row>
    <row r="995" spans="1:26" ht="12.75" customHeight="1" x14ac:dyDescent="0.25">
      <c r="A995" s="3"/>
      <c r="B995" s="3"/>
      <c r="C995" s="3"/>
      <c r="D995" s="3"/>
      <c r="E995" s="3"/>
      <c r="F995" s="3"/>
      <c r="G995" s="3"/>
      <c r="H995" s="3"/>
      <c r="I995" s="3"/>
      <c r="J995" s="3"/>
      <c r="K995" s="3"/>
      <c r="L995" s="3"/>
      <c r="M995" s="184"/>
      <c r="N995" s="184"/>
      <c r="O995" s="184"/>
      <c r="P995" s="3"/>
      <c r="Q995" s="3"/>
      <c r="R995" s="3"/>
      <c r="S995" s="3"/>
      <c r="T995" s="3"/>
      <c r="U995" s="3"/>
      <c r="V995" s="3"/>
      <c r="W995" s="3"/>
      <c r="X995" s="3"/>
      <c r="Y995" s="3"/>
      <c r="Z995" s="3"/>
    </row>
    <row r="996" spans="1:26" ht="12.75" customHeight="1" x14ac:dyDescent="0.25">
      <c r="A996" s="3"/>
      <c r="B996" s="3"/>
      <c r="C996" s="3"/>
      <c r="D996" s="3"/>
      <c r="E996" s="3"/>
      <c r="F996" s="3"/>
      <c r="G996" s="3"/>
      <c r="H996" s="3"/>
      <c r="I996" s="3"/>
      <c r="J996" s="3"/>
      <c r="K996" s="3"/>
      <c r="L996" s="3"/>
      <c r="M996" s="184"/>
      <c r="N996" s="184"/>
      <c r="O996" s="184"/>
      <c r="P996" s="3"/>
      <c r="Q996" s="3"/>
      <c r="R996" s="3"/>
      <c r="S996" s="3"/>
      <c r="T996" s="3"/>
      <c r="U996" s="3"/>
      <c r="V996" s="3"/>
      <c r="W996" s="3"/>
      <c r="X996" s="3"/>
      <c r="Y996" s="3"/>
      <c r="Z996" s="3"/>
    </row>
    <row r="997" spans="1:26" ht="12.75" customHeight="1" x14ac:dyDescent="0.25">
      <c r="A997" s="3"/>
      <c r="B997" s="3"/>
      <c r="C997" s="3"/>
      <c r="D997" s="3"/>
      <c r="E997" s="3"/>
      <c r="F997" s="3"/>
      <c r="G997" s="3"/>
      <c r="H997" s="3"/>
      <c r="I997" s="3"/>
      <c r="J997" s="3"/>
      <c r="K997" s="3"/>
      <c r="L997" s="3"/>
      <c r="M997" s="184"/>
      <c r="N997" s="184"/>
      <c r="O997" s="184"/>
      <c r="P997" s="3"/>
      <c r="Q997" s="3"/>
      <c r="R997" s="3"/>
      <c r="S997" s="3"/>
      <c r="T997" s="3"/>
      <c r="U997" s="3"/>
      <c r="V997" s="3"/>
      <c r="W997" s="3"/>
      <c r="X997" s="3"/>
      <c r="Y997" s="3"/>
      <c r="Z997" s="3"/>
    </row>
    <row r="998" spans="1:26" ht="12.75" customHeight="1" x14ac:dyDescent="0.25">
      <c r="A998" s="3"/>
      <c r="B998" s="3"/>
      <c r="C998" s="3"/>
      <c r="D998" s="3"/>
      <c r="E998" s="3"/>
      <c r="F998" s="3"/>
      <c r="G998" s="3"/>
      <c r="H998" s="3"/>
      <c r="I998" s="3"/>
      <c r="J998" s="3"/>
      <c r="K998" s="3"/>
      <c r="L998" s="3"/>
      <c r="M998" s="184"/>
      <c r="N998" s="184"/>
      <c r="O998" s="184"/>
      <c r="P998" s="3"/>
      <c r="Q998" s="3"/>
      <c r="R998" s="3"/>
      <c r="S998" s="3"/>
      <c r="T998" s="3"/>
      <c r="U998" s="3"/>
      <c r="V998" s="3"/>
      <c r="W998" s="3"/>
      <c r="X998" s="3"/>
      <c r="Y998" s="3"/>
      <c r="Z998" s="3"/>
    </row>
    <row r="999" spans="1:26" ht="12.75" customHeight="1" x14ac:dyDescent="0.25">
      <c r="A999" s="3"/>
      <c r="B999" s="3"/>
      <c r="C999" s="3"/>
      <c r="D999" s="3"/>
      <c r="E999" s="3"/>
      <c r="F999" s="3"/>
      <c r="G999" s="3"/>
      <c r="H999" s="3"/>
      <c r="I999" s="3"/>
      <c r="J999" s="3"/>
      <c r="K999" s="3"/>
      <c r="L999" s="3"/>
      <c r="M999" s="184"/>
      <c r="N999" s="184"/>
      <c r="O999" s="184"/>
      <c r="P999" s="3"/>
      <c r="Q999" s="3"/>
      <c r="R999" s="3"/>
      <c r="S999" s="3"/>
      <c r="T999" s="3"/>
      <c r="U999" s="3"/>
      <c r="V999" s="3"/>
      <c r="W999" s="3"/>
      <c r="X999" s="3"/>
      <c r="Y999" s="3"/>
      <c r="Z999" s="3"/>
    </row>
    <row r="1000" spans="1:26" ht="12.75" customHeight="1" x14ac:dyDescent="0.25">
      <c r="A1000" s="3"/>
      <c r="B1000" s="3"/>
      <c r="C1000" s="3"/>
      <c r="D1000" s="3"/>
      <c r="E1000" s="3"/>
      <c r="F1000" s="3"/>
      <c r="G1000" s="3"/>
      <c r="H1000" s="3"/>
      <c r="I1000" s="3"/>
      <c r="J1000" s="3"/>
      <c r="K1000" s="3"/>
      <c r="L1000" s="3"/>
      <c r="M1000" s="184"/>
      <c r="N1000" s="184"/>
      <c r="O1000" s="184"/>
      <c r="P1000" s="3"/>
      <c r="Q1000" s="3"/>
      <c r="R1000" s="3"/>
      <c r="S1000" s="3"/>
      <c r="T1000" s="3"/>
      <c r="U1000" s="3"/>
      <c r="V1000" s="3"/>
      <c r="W1000" s="3"/>
      <c r="X1000" s="3"/>
      <c r="Y1000" s="3"/>
      <c r="Z1000" s="3"/>
    </row>
  </sheetData>
  <mergeCells count="4">
    <mergeCell ref="C8:E8"/>
    <mergeCell ref="F8:H8"/>
    <mergeCell ref="J8:L8"/>
    <mergeCell ref="M8:O8"/>
  </mergeCells>
  <pageMargins left="0.7" right="0.7" top="0.75" bottom="0.75" header="0" footer="0"/>
  <pageSetup orientation="landscape"/>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ilha9">
    <tabColor rgb="FF993366"/>
  </sheetPr>
  <dimension ref="A1:Z1000"/>
  <sheetViews>
    <sheetView showGridLines="0" workbookViewId="0">
      <selection activeCell="G18" sqref="G18"/>
    </sheetView>
  </sheetViews>
  <sheetFormatPr defaultColWidth="14.44140625" defaultRowHeight="15" customHeight="1" x14ac:dyDescent="0.25"/>
  <cols>
    <col min="1" max="1" width="4" customWidth="1"/>
    <col min="2" max="2" width="7.5546875" customWidth="1"/>
    <col min="3" max="3" width="8.88671875" customWidth="1"/>
    <col min="4" max="4" width="8.44140625" customWidth="1"/>
    <col min="5" max="5" width="9.88671875" customWidth="1"/>
    <col min="6" max="6" width="9.109375" customWidth="1"/>
    <col min="7" max="9" width="8.5546875" customWidth="1"/>
    <col min="10" max="10" width="7.44140625" customWidth="1"/>
    <col min="11" max="11" width="7.88671875" customWidth="1"/>
    <col min="12" max="13" width="8.88671875" customWidth="1"/>
    <col min="14" max="14" width="12.44140625" customWidth="1"/>
    <col min="15" max="15" width="13.88671875" customWidth="1"/>
    <col min="16" max="25" width="11.44140625" customWidth="1"/>
    <col min="26" max="26" width="8" customWidth="1"/>
  </cols>
  <sheetData>
    <row r="1" spans="1:26" ht="13.5" customHeight="1" x14ac:dyDescent="0.25">
      <c r="A1" s="3"/>
      <c r="B1" s="291"/>
      <c r="C1" s="184"/>
      <c r="D1" s="184"/>
      <c r="E1" s="184"/>
      <c r="F1" s="184"/>
      <c r="G1" s="184"/>
      <c r="H1" s="184"/>
      <c r="I1" s="184"/>
      <c r="J1" s="184"/>
      <c r="K1" s="184"/>
      <c r="L1" s="3"/>
      <c r="M1" s="3"/>
      <c r="N1" s="184"/>
      <c r="O1" s="3"/>
      <c r="P1" s="3"/>
      <c r="Q1" s="3"/>
      <c r="R1" s="3"/>
      <c r="S1" s="3"/>
      <c r="T1" s="3"/>
      <c r="U1" s="3"/>
      <c r="V1" s="3"/>
      <c r="W1" s="3"/>
      <c r="X1" s="3"/>
      <c r="Y1" s="3"/>
      <c r="Z1" s="3"/>
    </row>
    <row r="2" spans="1:26" ht="13.5" customHeight="1" x14ac:dyDescent="0.25">
      <c r="A2" s="3"/>
      <c r="B2" s="291"/>
      <c r="C2" s="292" t="s">
        <v>1</v>
      </c>
      <c r="D2" s="861" t="str">
        <f>country</f>
        <v xml:space="preserve">Brazil </v>
      </c>
      <c r="E2" s="809"/>
      <c r="F2" s="810"/>
      <c r="G2" s="184"/>
      <c r="H2" s="862"/>
      <c r="I2" s="847"/>
      <c r="J2" s="847"/>
      <c r="K2" s="847"/>
      <c r="L2" s="3"/>
      <c r="M2" s="3"/>
      <c r="N2" s="184"/>
      <c r="O2" s="3"/>
      <c r="P2" s="3"/>
      <c r="Q2" s="3"/>
      <c r="R2" s="3"/>
      <c r="S2" s="3"/>
      <c r="T2" s="3"/>
      <c r="U2" s="3"/>
      <c r="V2" s="3"/>
      <c r="W2" s="3"/>
      <c r="X2" s="3"/>
      <c r="Y2" s="3"/>
      <c r="Z2" s="3"/>
    </row>
    <row r="3" spans="1:26" ht="12.75" customHeight="1" x14ac:dyDescent="0.25">
      <c r="A3" s="3"/>
      <c r="B3" s="291"/>
      <c r="C3" s="184"/>
      <c r="D3" s="184"/>
      <c r="E3" s="184"/>
      <c r="F3" s="184"/>
      <c r="G3" s="184"/>
      <c r="H3" s="863"/>
      <c r="I3" s="847"/>
      <c r="J3" s="847"/>
      <c r="K3" s="847"/>
      <c r="L3" s="3"/>
      <c r="M3" s="3"/>
      <c r="N3" s="184"/>
      <c r="O3" s="3"/>
      <c r="P3" s="3"/>
      <c r="Q3" s="3"/>
      <c r="R3" s="3"/>
      <c r="S3" s="3"/>
      <c r="T3" s="3"/>
      <c r="U3" s="3"/>
      <c r="V3" s="3"/>
      <c r="W3" s="3"/>
      <c r="X3" s="3"/>
      <c r="Y3" s="3"/>
      <c r="Z3" s="3"/>
    </row>
    <row r="4" spans="1:26" ht="15.75" customHeight="1" x14ac:dyDescent="0.3">
      <c r="A4" s="90"/>
      <c r="B4" s="90"/>
      <c r="C4" s="293" t="s">
        <v>137</v>
      </c>
      <c r="D4" s="293"/>
      <c r="E4" s="293"/>
      <c r="F4" s="293"/>
      <c r="G4" s="293"/>
      <c r="H4" s="293"/>
      <c r="I4" s="293"/>
      <c r="J4" s="293"/>
      <c r="K4" s="293"/>
      <c r="L4" s="90"/>
      <c r="M4" s="90"/>
      <c r="N4" s="293"/>
      <c r="O4" s="90"/>
      <c r="P4" s="90"/>
      <c r="Q4" s="90"/>
      <c r="R4" s="90"/>
      <c r="S4" s="90"/>
      <c r="T4" s="90"/>
      <c r="U4" s="90"/>
      <c r="V4" s="90"/>
      <c r="W4" s="90"/>
      <c r="X4" s="90"/>
      <c r="Y4" s="90"/>
      <c r="Z4" s="90"/>
    </row>
    <row r="5" spans="1:26" ht="12.75" customHeight="1" x14ac:dyDescent="0.25">
      <c r="A5" s="3"/>
      <c r="B5" s="291"/>
      <c r="C5" s="184" t="s">
        <v>138</v>
      </c>
      <c r="D5" s="184"/>
      <c r="E5" s="184"/>
      <c r="F5" s="184"/>
      <c r="G5" s="184"/>
      <c r="H5" s="184"/>
      <c r="I5" s="184"/>
      <c r="J5" s="184"/>
      <c r="K5" s="184"/>
      <c r="L5" s="3"/>
      <c r="M5" s="3"/>
      <c r="N5" s="184"/>
      <c r="O5" s="3"/>
      <c r="P5" s="3"/>
      <c r="Q5" s="3"/>
      <c r="R5" s="3"/>
      <c r="S5" s="3"/>
      <c r="T5" s="3"/>
      <c r="U5" s="3"/>
      <c r="V5" s="3"/>
      <c r="W5" s="3"/>
      <c r="X5" s="3"/>
      <c r="Y5" s="3"/>
      <c r="Z5" s="3"/>
    </row>
    <row r="6" spans="1:26" ht="13.5" customHeight="1" x14ac:dyDescent="0.25">
      <c r="A6" s="3"/>
      <c r="B6" s="184"/>
      <c r="C6" s="184"/>
      <c r="D6" s="184"/>
      <c r="E6" s="184"/>
      <c r="F6" s="184"/>
      <c r="G6" s="184"/>
      <c r="H6" s="184"/>
      <c r="I6" s="184"/>
      <c r="J6" s="184"/>
      <c r="K6" s="184"/>
      <c r="L6" s="3"/>
      <c r="M6" s="3"/>
      <c r="N6" s="184"/>
      <c r="O6" s="3"/>
      <c r="P6" s="3"/>
      <c r="Q6" s="3"/>
      <c r="R6" s="3"/>
      <c r="S6" s="3"/>
      <c r="T6" s="3"/>
      <c r="U6" s="3"/>
      <c r="V6" s="3"/>
      <c r="W6" s="3"/>
      <c r="X6" s="3"/>
      <c r="Y6" s="3"/>
      <c r="Z6" s="3"/>
    </row>
    <row r="7" spans="1:26" ht="13.5" customHeight="1" x14ac:dyDescent="0.25">
      <c r="A7" s="3"/>
      <c r="B7" s="184"/>
      <c r="C7" s="294" t="s">
        <v>139</v>
      </c>
      <c r="D7" s="184"/>
      <c r="E7" s="184"/>
      <c r="F7" s="184"/>
      <c r="G7" s="184"/>
      <c r="H7" s="184"/>
      <c r="I7" s="184"/>
      <c r="J7" s="184"/>
      <c r="K7" s="184"/>
      <c r="L7" s="3"/>
      <c r="M7" s="3"/>
      <c r="N7" s="184"/>
      <c r="O7" s="3"/>
      <c r="P7" s="3"/>
      <c r="Q7" s="3"/>
      <c r="R7" s="3"/>
      <c r="S7" s="3"/>
      <c r="T7" s="3"/>
      <c r="U7" s="3"/>
      <c r="V7" s="3"/>
      <c r="W7" s="3"/>
      <c r="X7" s="3"/>
      <c r="Y7" s="3"/>
      <c r="Z7" s="3"/>
    </row>
    <row r="8" spans="1:26" ht="12.75" customHeight="1" x14ac:dyDescent="0.25">
      <c r="A8" s="3"/>
      <c r="B8" s="184"/>
      <c r="C8" s="295" t="s">
        <v>46</v>
      </c>
      <c r="D8" s="296">
        <f>Parameters!M20</f>
        <v>0</v>
      </c>
      <c r="E8" s="297" t="s">
        <v>18</v>
      </c>
      <c r="F8" s="296">
        <f>Parameters!M13</f>
        <v>0</v>
      </c>
      <c r="G8" s="298" t="s">
        <v>84</v>
      </c>
      <c r="H8" s="299">
        <f>Parameters!M18</f>
        <v>0</v>
      </c>
      <c r="I8" s="184"/>
      <c r="J8" s="184"/>
      <c r="K8" s="184"/>
      <c r="L8" s="291"/>
      <c r="M8" s="3"/>
      <c r="N8" s="184"/>
      <c r="O8" s="3"/>
      <c r="P8" s="3"/>
      <c r="Q8" s="3"/>
      <c r="R8" s="3"/>
      <c r="S8" s="3"/>
      <c r="T8" s="3"/>
      <c r="U8" s="3"/>
      <c r="V8" s="3"/>
      <c r="W8" s="3"/>
      <c r="X8" s="3"/>
      <c r="Y8" s="3"/>
      <c r="Z8" s="3"/>
    </row>
    <row r="9" spans="1:26" ht="12.75" customHeight="1" x14ac:dyDescent="0.25">
      <c r="A9" s="3"/>
      <c r="B9" s="184"/>
      <c r="C9" s="300" t="s">
        <v>20</v>
      </c>
      <c r="D9" s="301">
        <f>Parameters!M15</f>
        <v>0</v>
      </c>
      <c r="E9" s="302" t="s">
        <v>19</v>
      </c>
      <c r="F9" s="301">
        <f>Parameters!M14</f>
        <v>0</v>
      </c>
      <c r="G9" s="303" t="s">
        <v>99</v>
      </c>
      <c r="H9" s="304">
        <f>Parameters!M19</f>
        <v>0</v>
      </c>
      <c r="I9" s="184"/>
      <c r="J9" s="184"/>
      <c r="K9" s="184"/>
      <c r="L9" s="291"/>
      <c r="M9" s="3"/>
      <c r="N9" s="184"/>
      <c r="O9" s="3"/>
      <c r="P9" s="3"/>
      <c r="Q9" s="3"/>
      <c r="R9" s="3"/>
      <c r="S9" s="3"/>
      <c r="T9" s="3"/>
      <c r="U9" s="3"/>
      <c r="V9" s="3"/>
      <c r="W9" s="3"/>
      <c r="X9" s="3"/>
      <c r="Y9" s="3"/>
      <c r="Z9" s="3"/>
    </row>
    <row r="10" spans="1:26" ht="13.5" customHeight="1" x14ac:dyDescent="0.25">
      <c r="A10" s="3"/>
      <c r="B10" s="184"/>
      <c r="C10" s="305" t="s">
        <v>82</v>
      </c>
      <c r="D10" s="306">
        <f>Parameters!M16</f>
        <v>0</v>
      </c>
      <c r="E10" s="307" t="s">
        <v>22</v>
      </c>
      <c r="F10" s="306">
        <f>Parameters!M17</f>
        <v>0</v>
      </c>
      <c r="G10" s="307" t="s">
        <v>140</v>
      </c>
      <c r="H10" s="308">
        <f>Parameters!$M$21</f>
        <v>0</v>
      </c>
      <c r="I10" s="184"/>
      <c r="J10" s="184"/>
      <c r="K10" s="184"/>
      <c r="L10" s="3"/>
      <c r="M10" s="3"/>
      <c r="N10" s="184"/>
      <c r="O10" s="3"/>
      <c r="P10" s="3"/>
      <c r="Q10" s="3"/>
      <c r="R10" s="3"/>
      <c r="S10" s="3"/>
      <c r="T10" s="3"/>
      <c r="U10" s="3"/>
      <c r="V10" s="3"/>
      <c r="W10" s="3"/>
      <c r="X10" s="3"/>
      <c r="Y10" s="3"/>
      <c r="Z10" s="3"/>
    </row>
    <row r="11" spans="1:26" ht="12.75" customHeight="1" x14ac:dyDescent="0.25">
      <c r="A11" s="3"/>
      <c r="B11" s="184"/>
      <c r="C11" s="184"/>
      <c r="D11" s="184"/>
      <c r="E11" s="184"/>
      <c r="F11" s="184"/>
      <c r="G11" s="184"/>
      <c r="H11" s="184"/>
      <c r="I11" s="184"/>
      <c r="J11" s="184"/>
      <c r="K11" s="184"/>
      <c r="L11" s="3"/>
      <c r="M11" s="3"/>
      <c r="N11" s="184"/>
      <c r="O11" s="3"/>
      <c r="P11" s="3"/>
      <c r="Q11" s="3"/>
      <c r="R11" s="3"/>
      <c r="S11" s="3"/>
      <c r="T11" s="3"/>
      <c r="U11" s="3"/>
      <c r="V11" s="3"/>
      <c r="W11" s="3"/>
      <c r="X11" s="3"/>
      <c r="Y11" s="3"/>
      <c r="Z11" s="3"/>
    </row>
    <row r="12" spans="1:26" ht="13.5" customHeight="1" x14ac:dyDescent="0.25">
      <c r="A12" s="3"/>
      <c r="B12" s="169"/>
      <c r="C12" s="184"/>
      <c r="D12" s="184"/>
      <c r="E12" s="184"/>
      <c r="F12" s="184"/>
      <c r="G12" s="184"/>
      <c r="H12" s="184"/>
      <c r="I12" s="184"/>
      <c r="J12" s="184"/>
      <c r="K12" s="184"/>
      <c r="L12" s="3"/>
      <c r="M12" s="3"/>
      <c r="N12" s="184"/>
      <c r="O12" s="3"/>
      <c r="P12" s="3"/>
      <c r="Q12" s="3"/>
      <c r="R12" s="3"/>
      <c r="S12" s="3"/>
      <c r="T12" s="3"/>
      <c r="U12" s="3"/>
      <c r="V12" s="3"/>
      <c r="W12" s="3"/>
      <c r="X12" s="3"/>
      <c r="Y12" s="3"/>
      <c r="Z12" s="3"/>
    </row>
    <row r="13" spans="1:26" ht="39" customHeight="1" x14ac:dyDescent="0.25">
      <c r="A13" s="163"/>
      <c r="B13" s="204" t="s">
        <v>63</v>
      </c>
      <c r="C13" s="204" t="s">
        <v>46</v>
      </c>
      <c r="D13" s="202" t="s">
        <v>81</v>
      </c>
      <c r="E13" s="245" t="s">
        <v>19</v>
      </c>
      <c r="F13" s="245" t="s">
        <v>20</v>
      </c>
      <c r="G13" s="245" t="s">
        <v>82</v>
      </c>
      <c r="H13" s="245" t="s">
        <v>22</v>
      </c>
      <c r="I13" s="309" t="s">
        <v>84</v>
      </c>
      <c r="J13" s="206" t="s">
        <v>99</v>
      </c>
      <c r="K13" s="310" t="s">
        <v>141</v>
      </c>
      <c r="L13" s="245" t="s">
        <v>142</v>
      </c>
      <c r="M13" s="246" t="s">
        <v>143</v>
      </c>
      <c r="N13" s="311" t="s">
        <v>130</v>
      </c>
      <c r="O13" s="203" t="s">
        <v>144</v>
      </c>
      <c r="P13" s="163"/>
      <c r="Q13" s="163"/>
      <c r="R13" s="163"/>
      <c r="S13" s="163"/>
      <c r="T13" s="163"/>
      <c r="U13" s="163"/>
      <c r="V13" s="163"/>
      <c r="W13" s="163"/>
      <c r="X13" s="163"/>
      <c r="Y13" s="163"/>
      <c r="Z13" s="163"/>
    </row>
    <row r="14" spans="1:26" ht="13.5" customHeight="1" x14ac:dyDescent="0.25">
      <c r="A14" s="163"/>
      <c r="B14" s="212"/>
      <c r="C14" s="164" t="s">
        <v>92</v>
      </c>
      <c r="D14" s="250" t="s">
        <v>92</v>
      </c>
      <c r="E14" s="251" t="s">
        <v>92</v>
      </c>
      <c r="F14" s="251" t="s">
        <v>92</v>
      </c>
      <c r="G14" s="251" t="s">
        <v>92</v>
      </c>
      <c r="H14" s="251" t="s">
        <v>92</v>
      </c>
      <c r="I14" s="312" t="s">
        <v>92</v>
      </c>
      <c r="J14" s="117" t="s">
        <v>92</v>
      </c>
      <c r="K14" s="313" t="s">
        <v>92</v>
      </c>
      <c r="L14" s="251" t="s">
        <v>92</v>
      </c>
      <c r="M14" s="135" t="s">
        <v>92</v>
      </c>
      <c r="N14" s="314" t="s">
        <v>92</v>
      </c>
      <c r="O14" s="135" t="s">
        <v>92</v>
      </c>
      <c r="P14" s="163"/>
      <c r="Q14" s="163"/>
      <c r="R14" s="163"/>
      <c r="S14" s="163"/>
      <c r="T14" s="163"/>
      <c r="U14" s="163"/>
      <c r="V14" s="163"/>
      <c r="W14" s="163"/>
      <c r="X14" s="163"/>
      <c r="Y14" s="163"/>
      <c r="Z14" s="163"/>
    </row>
    <row r="15" spans="1:26" ht="12.75" customHeight="1" x14ac:dyDescent="0.25">
      <c r="A15" s="3"/>
      <c r="B15" s="136"/>
      <c r="C15" s="315"/>
      <c r="D15" s="316"/>
      <c r="E15" s="232"/>
      <c r="F15" s="232"/>
      <c r="G15" s="232"/>
      <c r="H15" s="232"/>
      <c r="I15" s="233"/>
      <c r="J15" s="234"/>
      <c r="K15" s="231"/>
      <c r="L15" s="317"/>
      <c r="M15" s="318"/>
      <c r="N15" s="316"/>
      <c r="O15" s="319"/>
      <c r="P15" s="3"/>
      <c r="Q15" s="3"/>
      <c r="R15" s="3"/>
      <c r="S15" s="3"/>
      <c r="T15" s="3"/>
      <c r="U15" s="3"/>
      <c r="V15" s="3"/>
      <c r="W15" s="3"/>
      <c r="X15" s="3"/>
      <c r="Y15" s="3"/>
      <c r="Z15" s="3"/>
    </row>
    <row r="16" spans="1:26" ht="12.75" customHeight="1" x14ac:dyDescent="0.25">
      <c r="A16" s="3"/>
      <c r="B16" s="142">
        <f>year</f>
        <v>0</v>
      </c>
      <c r="C16" s="320">
        <f>Amnt_Deposited!J11*$D$8*(1-DOCF)*MSW!C19</f>
        <v>0</v>
      </c>
      <c r="D16" s="321">
        <f>Amnt_Deposited!C11*$F$8*(1-DOCF)*Food!D19</f>
        <v>0</v>
      </c>
      <c r="E16" s="236">
        <f>Amnt_Deposited!D11*$F$9*(1-DOCF)*Garden!D19</f>
        <v>0</v>
      </c>
      <c r="F16" s="236">
        <f>Amnt_Deposited!E11*$D$9*(1-DOCF)*Paper!D19</f>
        <v>0</v>
      </c>
      <c r="G16" s="236">
        <f>Amnt_Deposited!F11*$D$10*(1-DOCF)*Wood!D19</f>
        <v>0</v>
      </c>
      <c r="H16" s="236">
        <f>Amnt_Deposited!G11*$F$10*(1-DOCF)*Textiles!D19</f>
        <v>0</v>
      </c>
      <c r="I16" s="237">
        <f>Amnt_Deposited!H11*$H$8*(1-DOCF)*Nappies!D19</f>
        <v>0</v>
      </c>
      <c r="J16" s="238">
        <f>Amnt_Deposited!I11*$H$9*(1-DOCF)*Sludge!D19</f>
        <v>0</v>
      </c>
      <c r="K16" s="235">
        <f>Amnt_Deposited!L11*$H$10*(1-DOCF)*Industry!D19</f>
        <v>0</v>
      </c>
      <c r="L16" s="236">
        <f>Amnt_Deposited!L11*Parameters!$E$46*$D$9*(1-DOCF)*Industry!D19</f>
        <v>0</v>
      </c>
      <c r="M16" s="237">
        <f>Amnt_Deposited!L11*Parameters!$E$47*$D$10*(1-DOCF)*Industry!D19</f>
        <v>0</v>
      </c>
      <c r="N16" s="271">
        <f t="shared" ref="N16:N47" si="0">IF(Select2=2,C16+J16+K16,D16+E16+F16+G16+H16+I16+J16+K16)</f>
        <v>0</v>
      </c>
      <c r="O16" s="273">
        <f t="shared" ref="O16:O96" si="1">O15+N16</f>
        <v>0</v>
      </c>
      <c r="P16" s="3"/>
      <c r="Q16" s="3"/>
      <c r="R16" s="3"/>
      <c r="S16" s="3"/>
      <c r="T16" s="3"/>
      <c r="U16" s="3"/>
      <c r="V16" s="3"/>
      <c r="W16" s="3"/>
      <c r="X16" s="3"/>
      <c r="Y16" s="3"/>
      <c r="Z16" s="3"/>
    </row>
    <row r="17" spans="1:26" ht="12.75" customHeight="1" x14ac:dyDescent="0.25">
      <c r="A17" s="3"/>
      <c r="B17" s="142">
        <f t="shared" ref="B17:B96" si="2">B16+1</f>
        <v>1</v>
      </c>
      <c r="C17" s="320">
        <f>Amnt_Deposited!J12*$D$8*(1-DOCF)*MSW!C20</f>
        <v>0</v>
      </c>
      <c r="D17" s="321">
        <f>Amnt_Deposited!C12*$F$8*(1-DOCF)*Food!D20</f>
        <v>0</v>
      </c>
      <c r="E17" s="236">
        <f>Amnt_Deposited!D12*$F$9*(1-DOCF)*Garden!D20</f>
        <v>0</v>
      </c>
      <c r="F17" s="236">
        <f>Amnt_Deposited!E12*$D$9*(1-DOCF)*Paper!D20</f>
        <v>0</v>
      </c>
      <c r="G17" s="236">
        <f>Amnt_Deposited!F12*$D$10*(1-DOCF)*Wood!D20</f>
        <v>0</v>
      </c>
      <c r="H17" s="236">
        <f>Amnt_Deposited!G12*$F$10*(1-DOCF)*Textiles!D20</f>
        <v>0</v>
      </c>
      <c r="I17" s="237">
        <f>Amnt_Deposited!H12*$H$8*(1-DOCF)*Nappies!D20</f>
        <v>0</v>
      </c>
      <c r="J17" s="238">
        <f>Amnt_Deposited!I12*$H$9*(1-DOCF)*Sludge!D20</f>
        <v>0</v>
      </c>
      <c r="K17" s="235">
        <f>Amnt_Deposited!L12*$H$10*(1-DOCF)*Industry!D20</f>
        <v>0</v>
      </c>
      <c r="L17" s="236">
        <f>Amnt_Deposited!L12*Parameters!$E$46*$D$9*(1-DOCF)*Industry!D20</f>
        <v>0</v>
      </c>
      <c r="M17" s="237">
        <f>Amnt_Deposited!L12*Parameters!$E$47*$D$10*(1-DOCF)*Industry!D20</f>
        <v>0</v>
      </c>
      <c r="N17" s="271">
        <f t="shared" si="0"/>
        <v>0</v>
      </c>
      <c r="O17" s="273">
        <f t="shared" si="1"/>
        <v>0</v>
      </c>
      <c r="P17" s="3"/>
      <c r="Q17" s="3"/>
      <c r="R17" s="3"/>
      <c r="S17" s="3"/>
      <c r="T17" s="3"/>
      <c r="U17" s="3"/>
      <c r="V17" s="3"/>
      <c r="W17" s="3"/>
      <c r="X17" s="3"/>
      <c r="Y17" s="3"/>
      <c r="Z17" s="3"/>
    </row>
    <row r="18" spans="1:26" ht="12.75" customHeight="1" x14ac:dyDescent="0.25">
      <c r="A18" s="3"/>
      <c r="B18" s="142">
        <f t="shared" si="2"/>
        <v>2</v>
      </c>
      <c r="C18" s="320">
        <f>Amnt_Deposited!J13*$D$8*(1-DOCF)*MSW!C21</f>
        <v>0</v>
      </c>
      <c r="D18" s="321">
        <f>Amnt_Deposited!C13*$F$8*(1-DOCF)*Food!D21</f>
        <v>0</v>
      </c>
      <c r="E18" s="236">
        <f>Amnt_Deposited!D13*$F$9*(1-DOCF)*Garden!D21</f>
        <v>0</v>
      </c>
      <c r="F18" s="236">
        <f>Amnt_Deposited!E13*$D$9*(1-DOCF)*Paper!D21</f>
        <v>0</v>
      </c>
      <c r="G18" s="236">
        <f>Amnt_Deposited!F13*$D$10*(1-DOCF)*Wood!D21</f>
        <v>0</v>
      </c>
      <c r="H18" s="236">
        <f>Amnt_Deposited!G13*$F$10*(1-DOCF)*Textiles!D21</f>
        <v>0</v>
      </c>
      <c r="I18" s="237">
        <f>Amnt_Deposited!H13*$H$8*(1-DOCF)*Nappies!D21</f>
        <v>0</v>
      </c>
      <c r="J18" s="238">
        <f>Amnt_Deposited!I13*$H$9*(1-DOCF)*Sludge!D21</f>
        <v>0</v>
      </c>
      <c r="K18" s="235">
        <f>Amnt_Deposited!L13*$H$10*(1-DOCF)*Industry!D21</f>
        <v>0</v>
      </c>
      <c r="L18" s="236">
        <f>Amnt_Deposited!L13*Parameters!$E$46*$D$9*(1-DOCF)*Industry!D21</f>
        <v>0</v>
      </c>
      <c r="M18" s="237">
        <f>Amnt_Deposited!L13*Parameters!$E$47*$D$10*(1-DOCF)*Industry!D21</f>
        <v>0</v>
      </c>
      <c r="N18" s="271">
        <f t="shared" si="0"/>
        <v>0</v>
      </c>
      <c r="O18" s="273">
        <f t="shared" si="1"/>
        <v>0</v>
      </c>
      <c r="P18" s="3"/>
      <c r="Q18" s="3"/>
      <c r="R18" s="3"/>
      <c r="S18" s="3"/>
      <c r="T18" s="3"/>
      <c r="U18" s="3"/>
      <c r="V18" s="3"/>
      <c r="W18" s="3"/>
      <c r="X18" s="3"/>
      <c r="Y18" s="3"/>
      <c r="Z18" s="3"/>
    </row>
    <row r="19" spans="1:26" ht="12.75" customHeight="1" x14ac:dyDescent="0.25">
      <c r="A19" s="3"/>
      <c r="B19" s="142">
        <f t="shared" si="2"/>
        <v>3</v>
      </c>
      <c r="C19" s="320">
        <f>Amnt_Deposited!J14*$D$8*(1-DOCF)*MSW!C22</f>
        <v>0</v>
      </c>
      <c r="D19" s="321">
        <f>Amnt_Deposited!C14*$F$8*(1-DOCF)*Food!D22</f>
        <v>0</v>
      </c>
      <c r="E19" s="236">
        <f>Amnt_Deposited!D14*$F$9*(1-DOCF)*Garden!D22</f>
        <v>0</v>
      </c>
      <c r="F19" s="236">
        <f>Amnt_Deposited!E14*$D$9*(1-DOCF)*Paper!D22</f>
        <v>0</v>
      </c>
      <c r="G19" s="236">
        <f>Amnt_Deposited!F14*$D$10*(1-DOCF)*Wood!D22</f>
        <v>0</v>
      </c>
      <c r="H19" s="236">
        <f>Amnt_Deposited!G14*$F$10*(1-DOCF)*Textiles!D22</f>
        <v>0</v>
      </c>
      <c r="I19" s="237">
        <f>Amnt_Deposited!H14*$H$8*(1-DOCF)*Nappies!D22</f>
        <v>0</v>
      </c>
      <c r="J19" s="238">
        <f>Amnt_Deposited!I14*$H$9*(1-DOCF)*Sludge!D22</f>
        <v>0</v>
      </c>
      <c r="K19" s="235">
        <f>Amnt_Deposited!L14*$H$10*(1-DOCF)*Industry!D22</f>
        <v>0</v>
      </c>
      <c r="L19" s="236">
        <f>Amnt_Deposited!L14*Parameters!$E$46*$D$9*(1-DOCF)*Industry!D22</f>
        <v>0</v>
      </c>
      <c r="M19" s="237">
        <f>Amnt_Deposited!L14*Parameters!$E$47*$D$10*(1-DOCF)*Industry!D22</f>
        <v>0</v>
      </c>
      <c r="N19" s="271">
        <f t="shared" si="0"/>
        <v>0</v>
      </c>
      <c r="O19" s="273">
        <f t="shared" si="1"/>
        <v>0</v>
      </c>
      <c r="P19" s="3"/>
      <c r="Q19" s="3"/>
      <c r="R19" s="3"/>
      <c r="S19" s="3"/>
      <c r="T19" s="3"/>
      <c r="U19" s="3"/>
      <c r="V19" s="3"/>
      <c r="W19" s="3"/>
      <c r="X19" s="3"/>
      <c r="Y19" s="3"/>
      <c r="Z19" s="3"/>
    </row>
    <row r="20" spans="1:26" ht="12.75" customHeight="1" x14ac:dyDescent="0.25">
      <c r="A20" s="3"/>
      <c r="B20" s="142">
        <f t="shared" si="2"/>
        <v>4</v>
      </c>
      <c r="C20" s="320">
        <f>Amnt_Deposited!J15*$D$8*(1-DOCF)*MSW!C23</f>
        <v>0</v>
      </c>
      <c r="D20" s="321">
        <f>Amnt_Deposited!C15*$F$8*(1-DOCF)*Food!D23</f>
        <v>0</v>
      </c>
      <c r="E20" s="236">
        <f>Amnt_Deposited!D15*$F$9*(1-DOCF)*Garden!D23</f>
        <v>0</v>
      </c>
      <c r="F20" s="236">
        <f>Amnt_Deposited!E15*$D$9*(1-DOCF)*Paper!D23</f>
        <v>0</v>
      </c>
      <c r="G20" s="236">
        <f>Amnt_Deposited!F15*$D$10*(1-DOCF)*Wood!D23</f>
        <v>0</v>
      </c>
      <c r="H20" s="236">
        <f>Amnt_Deposited!G15*$F$10*(1-DOCF)*Textiles!D23</f>
        <v>0</v>
      </c>
      <c r="I20" s="237">
        <f>Amnt_Deposited!H15*$H$8*(1-DOCF)*Nappies!D23</f>
        <v>0</v>
      </c>
      <c r="J20" s="238">
        <f>Amnt_Deposited!I15*$H$9*(1-DOCF)*Sludge!D23</f>
        <v>0</v>
      </c>
      <c r="K20" s="235">
        <f>Amnt_Deposited!L15*$H$10*(1-DOCF)*Industry!D23</f>
        <v>0</v>
      </c>
      <c r="L20" s="236">
        <f>Amnt_Deposited!L15*Parameters!$E$46*$D$9*(1-DOCF)*Industry!D23</f>
        <v>0</v>
      </c>
      <c r="M20" s="237">
        <f>Amnt_Deposited!L15*Parameters!$E$47*$D$10*(1-DOCF)*Industry!D23</f>
        <v>0</v>
      </c>
      <c r="N20" s="271">
        <f t="shared" si="0"/>
        <v>0</v>
      </c>
      <c r="O20" s="273">
        <f t="shared" si="1"/>
        <v>0</v>
      </c>
      <c r="P20" s="3"/>
      <c r="Q20" s="3"/>
      <c r="R20" s="3"/>
      <c r="S20" s="3"/>
      <c r="T20" s="3"/>
      <c r="U20" s="3"/>
      <c r="V20" s="3"/>
      <c r="W20" s="3"/>
      <c r="X20" s="3"/>
      <c r="Y20" s="3"/>
      <c r="Z20" s="3"/>
    </row>
    <row r="21" spans="1:26" ht="12.75" customHeight="1" x14ac:dyDescent="0.25">
      <c r="A21" s="3"/>
      <c r="B21" s="142">
        <f t="shared" si="2"/>
        <v>5</v>
      </c>
      <c r="C21" s="320">
        <f>Amnt_Deposited!J16*$D$8*(1-DOCF)*MSW!C24</f>
        <v>0</v>
      </c>
      <c r="D21" s="321">
        <f>Amnt_Deposited!C16*$F$8*(1-DOCF)*Food!D24</f>
        <v>0</v>
      </c>
      <c r="E21" s="236">
        <f>Amnt_Deposited!D16*$F$9*(1-DOCF)*Garden!D24</f>
        <v>0</v>
      </c>
      <c r="F21" s="236">
        <f>Amnt_Deposited!E16*$D$9*(1-DOCF)*Paper!D24</f>
        <v>0</v>
      </c>
      <c r="G21" s="236">
        <f>Amnt_Deposited!F16*$D$10*(1-DOCF)*Wood!D24</f>
        <v>0</v>
      </c>
      <c r="H21" s="236">
        <f>Amnt_Deposited!G16*$F$10*(1-DOCF)*Textiles!D24</f>
        <v>0</v>
      </c>
      <c r="I21" s="237">
        <f>Amnt_Deposited!H16*$H$8*(1-DOCF)*Nappies!D24</f>
        <v>0</v>
      </c>
      <c r="J21" s="238">
        <f>Amnt_Deposited!I16*$H$9*(1-DOCF)*Sludge!D24</f>
        <v>0</v>
      </c>
      <c r="K21" s="235">
        <f>Amnt_Deposited!L16*$H$10*(1-DOCF)*Industry!D24</f>
        <v>0</v>
      </c>
      <c r="L21" s="236">
        <f>Amnt_Deposited!L16*Parameters!$E$46*$D$9*(1-DOCF)*Industry!D24</f>
        <v>0</v>
      </c>
      <c r="M21" s="237">
        <f>Amnt_Deposited!L16*Parameters!$E$47*$D$10*(1-DOCF)*Industry!D24</f>
        <v>0</v>
      </c>
      <c r="N21" s="271">
        <f t="shared" si="0"/>
        <v>0</v>
      </c>
      <c r="O21" s="273">
        <f t="shared" si="1"/>
        <v>0</v>
      </c>
      <c r="P21" s="3"/>
      <c r="Q21" s="3"/>
      <c r="R21" s="3"/>
      <c r="S21" s="3"/>
      <c r="T21" s="3"/>
      <c r="U21" s="3"/>
      <c r="V21" s="3"/>
      <c r="W21" s="3"/>
      <c r="X21" s="3"/>
      <c r="Y21" s="3"/>
      <c r="Z21" s="3"/>
    </row>
    <row r="22" spans="1:26" ht="12.75" customHeight="1" x14ac:dyDescent="0.25">
      <c r="A22" s="3"/>
      <c r="B22" s="142">
        <f t="shared" si="2"/>
        <v>6</v>
      </c>
      <c r="C22" s="320">
        <f>Amnt_Deposited!J17*$D$8*(1-DOCF)*MSW!C25</f>
        <v>0</v>
      </c>
      <c r="D22" s="321">
        <f>Amnt_Deposited!C17*$F$8*(1-DOCF)*Food!D25</f>
        <v>0</v>
      </c>
      <c r="E22" s="236">
        <f>Amnt_Deposited!D17*$F$9*(1-DOCF)*Garden!D25</f>
        <v>0</v>
      </c>
      <c r="F22" s="236">
        <f>Amnt_Deposited!E17*$D$9*(1-DOCF)*Paper!D25</f>
        <v>0</v>
      </c>
      <c r="G22" s="236">
        <f>Amnt_Deposited!F17*$D$10*(1-DOCF)*Wood!D25</f>
        <v>0</v>
      </c>
      <c r="H22" s="236">
        <f>Amnt_Deposited!G17*$F$10*(1-DOCF)*Textiles!D25</f>
        <v>0</v>
      </c>
      <c r="I22" s="237">
        <f>Amnt_Deposited!H17*$H$8*(1-DOCF)*Nappies!D25</f>
        <v>0</v>
      </c>
      <c r="J22" s="238">
        <f>Amnt_Deposited!I17*$H$9*(1-DOCF)*Sludge!D25</f>
        <v>0</v>
      </c>
      <c r="K22" s="235">
        <f>Amnt_Deposited!L17*$H$10*(1-DOCF)*Industry!D25</f>
        <v>0</v>
      </c>
      <c r="L22" s="236">
        <f>Amnt_Deposited!L17*Parameters!$E$46*$D$9*(1-DOCF)*Industry!D25</f>
        <v>0</v>
      </c>
      <c r="M22" s="237">
        <f>Amnt_Deposited!L17*Parameters!$E$47*$D$10*(1-DOCF)*Industry!D25</f>
        <v>0</v>
      </c>
      <c r="N22" s="271">
        <f t="shared" si="0"/>
        <v>0</v>
      </c>
      <c r="O22" s="273">
        <f t="shared" si="1"/>
        <v>0</v>
      </c>
      <c r="P22" s="3"/>
      <c r="Q22" s="3"/>
      <c r="R22" s="3"/>
      <c r="S22" s="3"/>
      <c r="T22" s="3"/>
      <c r="U22" s="3"/>
      <c r="V22" s="3"/>
      <c r="W22" s="3"/>
      <c r="X22" s="3"/>
      <c r="Y22" s="3"/>
      <c r="Z22" s="3"/>
    </row>
    <row r="23" spans="1:26" ht="12.75" customHeight="1" x14ac:dyDescent="0.25">
      <c r="A23" s="3"/>
      <c r="B23" s="142">
        <f t="shared" si="2"/>
        <v>7</v>
      </c>
      <c r="C23" s="320">
        <f>Amnt_Deposited!J18*$D$8*(1-DOCF)*MSW!C26</f>
        <v>0</v>
      </c>
      <c r="D23" s="321">
        <f>Amnt_Deposited!C18*$F$8*(1-DOCF)*Food!D26</f>
        <v>0</v>
      </c>
      <c r="E23" s="236">
        <f>Amnt_Deposited!D18*$F$9*(1-DOCF)*Garden!D26</f>
        <v>0</v>
      </c>
      <c r="F23" s="236">
        <f>Amnt_Deposited!E18*$D$9*(1-DOCF)*Paper!D26</f>
        <v>0</v>
      </c>
      <c r="G23" s="236">
        <f>Amnt_Deposited!F18*$D$10*(1-DOCF)*Wood!D26</f>
        <v>0</v>
      </c>
      <c r="H23" s="236">
        <f>Amnt_Deposited!G18*$F$10*(1-DOCF)*Textiles!D26</f>
        <v>0</v>
      </c>
      <c r="I23" s="237">
        <f>Amnt_Deposited!H18*$H$8*(1-DOCF)*Nappies!D26</f>
        <v>0</v>
      </c>
      <c r="J23" s="238">
        <f>Amnt_Deposited!I18*$H$9*(1-DOCF)*Sludge!D26</f>
        <v>0</v>
      </c>
      <c r="K23" s="235">
        <f>Amnt_Deposited!L18*$H$10*(1-DOCF)*Industry!D26</f>
        <v>0</v>
      </c>
      <c r="L23" s="236">
        <f>Amnt_Deposited!L18*Parameters!$E$46*$D$9*(1-DOCF)*Industry!D26</f>
        <v>0</v>
      </c>
      <c r="M23" s="237">
        <f>Amnt_Deposited!L18*Parameters!$E$47*$D$10*(1-DOCF)*Industry!D26</f>
        <v>0</v>
      </c>
      <c r="N23" s="271">
        <f t="shared" si="0"/>
        <v>0</v>
      </c>
      <c r="O23" s="273">
        <f t="shared" si="1"/>
        <v>0</v>
      </c>
      <c r="P23" s="3"/>
      <c r="Q23" s="3"/>
      <c r="R23" s="3"/>
      <c r="S23" s="3"/>
      <c r="T23" s="3"/>
      <c r="U23" s="3"/>
      <c r="V23" s="3"/>
      <c r="W23" s="3"/>
      <c r="X23" s="3"/>
      <c r="Y23" s="3"/>
      <c r="Z23" s="3"/>
    </row>
    <row r="24" spans="1:26" ht="12.75" customHeight="1" x14ac:dyDescent="0.25">
      <c r="A24" s="3"/>
      <c r="B24" s="142">
        <f t="shared" si="2"/>
        <v>8</v>
      </c>
      <c r="C24" s="320">
        <f>Amnt_Deposited!J19*$D$8*(1-DOCF)*MSW!C27</f>
        <v>0</v>
      </c>
      <c r="D24" s="321">
        <f>Amnt_Deposited!C19*$F$8*(1-DOCF)*Food!D27</f>
        <v>0</v>
      </c>
      <c r="E24" s="236">
        <f>Amnt_Deposited!D19*$F$9*(1-DOCF)*Garden!D27</f>
        <v>0</v>
      </c>
      <c r="F24" s="236">
        <f>Amnt_Deposited!E19*$D$9*(1-DOCF)*Paper!D27</f>
        <v>0</v>
      </c>
      <c r="G24" s="236">
        <f>Amnt_Deposited!F19*$D$10*(1-DOCF)*Wood!D27</f>
        <v>0</v>
      </c>
      <c r="H24" s="236">
        <f>Amnt_Deposited!G19*$F$10*(1-DOCF)*Textiles!D27</f>
        <v>0</v>
      </c>
      <c r="I24" s="237">
        <f>Amnt_Deposited!H19*$H$8*(1-DOCF)*Nappies!D27</f>
        <v>0</v>
      </c>
      <c r="J24" s="238">
        <f>Amnt_Deposited!I19*$H$9*(1-DOCF)*Sludge!D27</f>
        <v>0</v>
      </c>
      <c r="K24" s="235">
        <f>Amnt_Deposited!L19*$H$10*(1-DOCF)*Industry!D27</f>
        <v>0</v>
      </c>
      <c r="L24" s="236">
        <f>Amnt_Deposited!L19*Parameters!$E$46*$D$9*(1-DOCF)*Industry!D27</f>
        <v>0</v>
      </c>
      <c r="M24" s="237">
        <f>Amnt_Deposited!L19*Parameters!$E$47*$D$10*(1-DOCF)*Industry!D27</f>
        <v>0</v>
      </c>
      <c r="N24" s="271">
        <f t="shared" si="0"/>
        <v>0</v>
      </c>
      <c r="O24" s="273">
        <f t="shared" si="1"/>
        <v>0</v>
      </c>
      <c r="P24" s="3"/>
      <c r="Q24" s="3"/>
      <c r="R24" s="3"/>
      <c r="S24" s="3"/>
      <c r="T24" s="3"/>
      <c r="U24" s="3"/>
      <c r="V24" s="3"/>
      <c r="W24" s="3"/>
      <c r="X24" s="3"/>
      <c r="Y24" s="3"/>
      <c r="Z24" s="3"/>
    </row>
    <row r="25" spans="1:26" ht="12.75" customHeight="1" x14ac:dyDescent="0.25">
      <c r="A25" s="3"/>
      <c r="B25" s="142">
        <f t="shared" si="2"/>
        <v>9</v>
      </c>
      <c r="C25" s="320">
        <f>Amnt_Deposited!J20*$D$8*(1-DOCF)*MSW!C28</f>
        <v>0</v>
      </c>
      <c r="D25" s="321">
        <f>Amnt_Deposited!C20*$F$8*(1-DOCF)*Food!D28</f>
        <v>0</v>
      </c>
      <c r="E25" s="236">
        <f>Amnt_Deposited!D20*$F$9*(1-DOCF)*Garden!D28</f>
        <v>0</v>
      </c>
      <c r="F25" s="236">
        <f>Amnt_Deposited!E20*$D$9*(1-DOCF)*Paper!D28</f>
        <v>0</v>
      </c>
      <c r="G25" s="236">
        <f>Amnt_Deposited!F20*$D$10*(1-DOCF)*Wood!D28</f>
        <v>0</v>
      </c>
      <c r="H25" s="236">
        <f>Amnt_Deposited!G20*$F$10*(1-DOCF)*Textiles!D28</f>
        <v>0</v>
      </c>
      <c r="I25" s="237">
        <f>Amnt_Deposited!H20*$H$8*(1-DOCF)*Nappies!D28</f>
        <v>0</v>
      </c>
      <c r="J25" s="238">
        <f>Amnt_Deposited!I20*$H$9*(1-DOCF)*Sludge!D28</f>
        <v>0</v>
      </c>
      <c r="K25" s="235">
        <f>Amnt_Deposited!L20*$H$10*(1-DOCF)*Industry!D28</f>
        <v>0</v>
      </c>
      <c r="L25" s="236">
        <f>Amnt_Deposited!L20*Parameters!$E$46*$D$9*(1-DOCF)*Industry!D28</f>
        <v>0</v>
      </c>
      <c r="M25" s="237">
        <f>Amnt_Deposited!L20*Parameters!$E$47*$D$10*(1-DOCF)*Industry!D28</f>
        <v>0</v>
      </c>
      <c r="N25" s="271">
        <f t="shared" si="0"/>
        <v>0</v>
      </c>
      <c r="O25" s="273">
        <f t="shared" si="1"/>
        <v>0</v>
      </c>
      <c r="P25" s="3"/>
      <c r="Q25" s="3"/>
      <c r="R25" s="3"/>
      <c r="S25" s="3"/>
      <c r="T25" s="3"/>
      <c r="U25" s="3"/>
      <c r="V25" s="3"/>
      <c r="W25" s="3"/>
      <c r="X25" s="3"/>
      <c r="Y25" s="3"/>
      <c r="Z25" s="3"/>
    </row>
    <row r="26" spans="1:26" ht="12.75" customHeight="1" x14ac:dyDescent="0.25">
      <c r="A26" s="3"/>
      <c r="B26" s="142">
        <f t="shared" si="2"/>
        <v>10</v>
      </c>
      <c r="C26" s="320">
        <f>Amnt_Deposited!J21*$D$8*(1-DOCF)*MSW!C29</f>
        <v>0</v>
      </c>
      <c r="D26" s="321">
        <f>Amnt_Deposited!C21*$F$8*(1-DOCF)*Food!D29</f>
        <v>0</v>
      </c>
      <c r="E26" s="236">
        <f>Amnt_Deposited!D21*$F$9*(1-DOCF)*Garden!D29</f>
        <v>0</v>
      </c>
      <c r="F26" s="236">
        <f>Amnt_Deposited!E21*$D$9*(1-DOCF)*Paper!D29</f>
        <v>0</v>
      </c>
      <c r="G26" s="236">
        <f>Amnt_Deposited!F21*$D$10*(1-DOCF)*Wood!D29</f>
        <v>0</v>
      </c>
      <c r="H26" s="236">
        <f>Amnt_Deposited!G21*$F$10*(1-DOCF)*Textiles!D29</f>
        <v>0</v>
      </c>
      <c r="I26" s="237">
        <f>Amnt_Deposited!H21*$H$8*(1-DOCF)*Nappies!D29</f>
        <v>0</v>
      </c>
      <c r="J26" s="238">
        <f>Amnt_Deposited!I21*$H$9*(1-DOCF)*Sludge!D29</f>
        <v>0</v>
      </c>
      <c r="K26" s="235">
        <f>Amnt_Deposited!L21*$H$10*(1-DOCF)*Industry!D29</f>
        <v>0</v>
      </c>
      <c r="L26" s="236">
        <f>Amnt_Deposited!L21*Parameters!$E$46*$D$9*(1-DOCF)*Industry!D29</f>
        <v>0</v>
      </c>
      <c r="M26" s="237">
        <f>Amnt_Deposited!L21*Parameters!$E$47*$D$10*(1-DOCF)*Industry!D29</f>
        <v>0</v>
      </c>
      <c r="N26" s="271">
        <f t="shared" si="0"/>
        <v>0</v>
      </c>
      <c r="O26" s="273">
        <f t="shared" si="1"/>
        <v>0</v>
      </c>
      <c r="P26" s="3"/>
      <c r="Q26" s="3"/>
      <c r="R26" s="3"/>
      <c r="S26" s="3"/>
      <c r="T26" s="3"/>
      <c r="U26" s="3"/>
      <c r="V26" s="3"/>
      <c r="W26" s="3"/>
      <c r="X26" s="3"/>
      <c r="Y26" s="3"/>
      <c r="Z26" s="3"/>
    </row>
    <row r="27" spans="1:26" ht="12.75" customHeight="1" x14ac:dyDescent="0.25">
      <c r="A27" s="3"/>
      <c r="B27" s="142">
        <f t="shared" si="2"/>
        <v>11</v>
      </c>
      <c r="C27" s="320">
        <f>Amnt_Deposited!J22*$D$8*(1-DOCF)*MSW!C30</f>
        <v>0</v>
      </c>
      <c r="D27" s="321">
        <f>Amnt_Deposited!C22*$F$8*(1-DOCF)*Food!D30</f>
        <v>0</v>
      </c>
      <c r="E27" s="236">
        <f>Amnt_Deposited!D22*$F$9*(1-DOCF)*Garden!D30</f>
        <v>0</v>
      </c>
      <c r="F27" s="236">
        <f>Amnt_Deposited!E22*$D$9*(1-DOCF)*Paper!D30</f>
        <v>0</v>
      </c>
      <c r="G27" s="236">
        <f>Amnt_Deposited!F22*$D$10*(1-DOCF)*Wood!D30</f>
        <v>0</v>
      </c>
      <c r="H27" s="236">
        <f>Amnt_Deposited!G22*$F$10*(1-DOCF)*Textiles!D30</f>
        <v>0</v>
      </c>
      <c r="I27" s="237">
        <f>Amnt_Deposited!H22*$H$8*(1-DOCF)*Nappies!D30</f>
        <v>0</v>
      </c>
      <c r="J27" s="238">
        <f>Amnt_Deposited!I22*$H$9*(1-DOCF)*Sludge!D30</f>
        <v>0</v>
      </c>
      <c r="K27" s="235">
        <f>Amnt_Deposited!L22*$H$10*(1-DOCF)*Industry!D30</f>
        <v>0</v>
      </c>
      <c r="L27" s="236">
        <f>Amnt_Deposited!L22*Parameters!$E$46*$D$9*(1-DOCF)*Industry!D30</f>
        <v>0</v>
      </c>
      <c r="M27" s="237">
        <f>Amnt_Deposited!L22*Parameters!$E$47*$D$10*(1-DOCF)*Industry!D30</f>
        <v>0</v>
      </c>
      <c r="N27" s="271">
        <f t="shared" si="0"/>
        <v>0</v>
      </c>
      <c r="O27" s="273">
        <f t="shared" si="1"/>
        <v>0</v>
      </c>
      <c r="P27" s="3"/>
      <c r="Q27" s="3"/>
      <c r="R27" s="3"/>
      <c r="S27" s="3"/>
      <c r="T27" s="3"/>
      <c r="U27" s="3"/>
      <c r="V27" s="3"/>
      <c r="W27" s="3"/>
      <c r="X27" s="3"/>
      <c r="Y27" s="3"/>
      <c r="Z27" s="3"/>
    </row>
    <row r="28" spans="1:26" ht="12.75" customHeight="1" x14ac:dyDescent="0.25">
      <c r="A28" s="3"/>
      <c r="B28" s="142">
        <f t="shared" si="2"/>
        <v>12</v>
      </c>
      <c r="C28" s="320">
        <f>Amnt_Deposited!J23*$D$8*(1-DOCF)*MSW!C31</f>
        <v>0</v>
      </c>
      <c r="D28" s="321">
        <f>Amnt_Deposited!C23*$F$8*(1-DOCF)*Food!D31</f>
        <v>0</v>
      </c>
      <c r="E28" s="236">
        <f>Amnt_Deposited!D23*$F$9*(1-DOCF)*Garden!D31</f>
        <v>0</v>
      </c>
      <c r="F28" s="236">
        <f>Amnt_Deposited!E23*$D$9*(1-DOCF)*Paper!D31</f>
        <v>0</v>
      </c>
      <c r="G28" s="236">
        <f>Amnt_Deposited!F23*$D$10*(1-DOCF)*Wood!D31</f>
        <v>0</v>
      </c>
      <c r="H28" s="236">
        <f>Amnt_Deposited!G23*$F$10*(1-DOCF)*Textiles!D31</f>
        <v>0</v>
      </c>
      <c r="I28" s="237">
        <f>Amnt_Deposited!H23*$H$8*(1-DOCF)*Nappies!D31</f>
        <v>0</v>
      </c>
      <c r="J28" s="238">
        <f>Amnt_Deposited!I23*$H$9*(1-DOCF)*Sludge!D31</f>
        <v>0</v>
      </c>
      <c r="K28" s="235">
        <f>Amnt_Deposited!L23*$H$10*(1-DOCF)*Industry!D31</f>
        <v>0</v>
      </c>
      <c r="L28" s="236">
        <f>Amnt_Deposited!L23*Parameters!$E$46*$D$9*(1-DOCF)*Industry!D31</f>
        <v>0</v>
      </c>
      <c r="M28" s="237">
        <f>Amnt_Deposited!L23*Parameters!$E$47*$D$10*(1-DOCF)*Industry!D31</f>
        <v>0</v>
      </c>
      <c r="N28" s="271">
        <f t="shared" si="0"/>
        <v>0</v>
      </c>
      <c r="O28" s="273">
        <f t="shared" si="1"/>
        <v>0</v>
      </c>
      <c r="P28" s="3"/>
      <c r="Q28" s="3"/>
      <c r="R28" s="3"/>
      <c r="S28" s="3"/>
      <c r="T28" s="3"/>
      <c r="U28" s="3"/>
      <c r="V28" s="3"/>
      <c r="W28" s="3"/>
      <c r="X28" s="3"/>
      <c r="Y28" s="3"/>
      <c r="Z28" s="3"/>
    </row>
    <row r="29" spans="1:26" ht="12.75" customHeight="1" x14ac:dyDescent="0.25">
      <c r="A29" s="3"/>
      <c r="B29" s="142">
        <f t="shared" si="2"/>
        <v>13</v>
      </c>
      <c r="C29" s="320">
        <f>Amnt_Deposited!J24*$D$8*(1-DOCF)*MSW!C32</f>
        <v>0</v>
      </c>
      <c r="D29" s="321">
        <f>Amnt_Deposited!C24*$F$8*(1-DOCF)*Food!D32</f>
        <v>0</v>
      </c>
      <c r="E29" s="236">
        <f>Amnt_Deposited!D24*$F$9*(1-DOCF)*Garden!D32</f>
        <v>0</v>
      </c>
      <c r="F29" s="236">
        <f>Amnt_Deposited!E24*$D$9*(1-DOCF)*Paper!D32</f>
        <v>0</v>
      </c>
      <c r="G29" s="236">
        <f>Amnt_Deposited!F24*$D$10*(1-DOCF)*Wood!D32</f>
        <v>0</v>
      </c>
      <c r="H29" s="236">
        <f>Amnt_Deposited!G24*$F$10*(1-DOCF)*Textiles!D32</f>
        <v>0</v>
      </c>
      <c r="I29" s="237">
        <f>Amnt_Deposited!H24*$H$8*(1-DOCF)*Nappies!D32</f>
        <v>0</v>
      </c>
      <c r="J29" s="238">
        <f>Amnt_Deposited!I24*$H$9*(1-DOCF)*Sludge!D32</f>
        <v>0</v>
      </c>
      <c r="K29" s="235">
        <f>Amnt_Deposited!L24*$H$10*(1-DOCF)*Industry!D32</f>
        <v>0</v>
      </c>
      <c r="L29" s="236">
        <f>Amnt_Deposited!L24*Parameters!$E$46*$D$9*(1-DOCF)*Industry!D32</f>
        <v>0</v>
      </c>
      <c r="M29" s="237">
        <f>Amnt_Deposited!L24*Parameters!$E$47*$D$10*(1-DOCF)*Industry!D32</f>
        <v>0</v>
      </c>
      <c r="N29" s="271">
        <f t="shared" si="0"/>
        <v>0</v>
      </c>
      <c r="O29" s="273">
        <f t="shared" si="1"/>
        <v>0</v>
      </c>
      <c r="P29" s="3"/>
      <c r="Q29" s="3"/>
      <c r="R29" s="3"/>
      <c r="S29" s="3"/>
      <c r="T29" s="3"/>
      <c r="U29" s="3"/>
      <c r="V29" s="3"/>
      <c r="W29" s="3"/>
      <c r="X29" s="3"/>
      <c r="Y29" s="3"/>
      <c r="Z29" s="3"/>
    </row>
    <row r="30" spans="1:26" ht="12.75" customHeight="1" x14ac:dyDescent="0.25">
      <c r="A30" s="3"/>
      <c r="B30" s="142">
        <f t="shared" si="2"/>
        <v>14</v>
      </c>
      <c r="C30" s="320">
        <f>Amnt_Deposited!J25*$D$8*(1-DOCF)*MSW!C33</f>
        <v>0</v>
      </c>
      <c r="D30" s="321">
        <f>Amnt_Deposited!C25*$F$8*(1-DOCF)*Food!D33</f>
        <v>0</v>
      </c>
      <c r="E30" s="236">
        <f>Amnt_Deposited!D25*$F$9*(1-DOCF)*Garden!D33</f>
        <v>0</v>
      </c>
      <c r="F30" s="236">
        <f>Amnt_Deposited!E25*$D$9*(1-DOCF)*Paper!D33</f>
        <v>0</v>
      </c>
      <c r="G30" s="236">
        <f>Amnt_Deposited!F25*$D$10*(1-DOCF)*Wood!D33</f>
        <v>0</v>
      </c>
      <c r="H30" s="236">
        <f>Amnt_Deposited!G25*$F$10*(1-DOCF)*Textiles!D33</f>
        <v>0</v>
      </c>
      <c r="I30" s="237">
        <f>Amnt_Deposited!H25*$H$8*(1-DOCF)*Nappies!D33</f>
        <v>0</v>
      </c>
      <c r="J30" s="238">
        <f>Amnt_Deposited!I25*$H$9*(1-DOCF)*Sludge!D33</f>
        <v>0</v>
      </c>
      <c r="K30" s="235">
        <f>Amnt_Deposited!L25*$H$10*(1-DOCF)*Industry!D33</f>
        <v>0</v>
      </c>
      <c r="L30" s="236">
        <f>Amnt_Deposited!L25*Parameters!$E$46*$D$9*(1-DOCF)*Industry!D33</f>
        <v>0</v>
      </c>
      <c r="M30" s="237">
        <f>Amnt_Deposited!L25*Parameters!$E$47*$D$10*(1-DOCF)*Industry!D33</f>
        <v>0</v>
      </c>
      <c r="N30" s="271">
        <f t="shared" si="0"/>
        <v>0</v>
      </c>
      <c r="O30" s="273">
        <f t="shared" si="1"/>
        <v>0</v>
      </c>
      <c r="P30" s="3"/>
      <c r="Q30" s="3"/>
      <c r="R30" s="3"/>
      <c r="S30" s="3"/>
      <c r="T30" s="3"/>
      <c r="U30" s="3"/>
      <c r="V30" s="3"/>
      <c r="W30" s="3"/>
      <c r="X30" s="3"/>
      <c r="Y30" s="3"/>
      <c r="Z30" s="3"/>
    </row>
    <row r="31" spans="1:26" ht="12.75" customHeight="1" x14ac:dyDescent="0.25">
      <c r="A31" s="3"/>
      <c r="B31" s="142">
        <f t="shared" si="2"/>
        <v>15</v>
      </c>
      <c r="C31" s="320">
        <f>Amnt_Deposited!J26*$D$8*(1-DOCF)*MSW!C34</f>
        <v>0</v>
      </c>
      <c r="D31" s="321">
        <f>Amnt_Deposited!C26*$F$8*(1-DOCF)*Food!D34</f>
        <v>0</v>
      </c>
      <c r="E31" s="236">
        <f>Amnt_Deposited!D26*$F$9*(1-DOCF)*Garden!D34</f>
        <v>0</v>
      </c>
      <c r="F31" s="236">
        <f>Amnt_Deposited!E26*$D$9*(1-DOCF)*Paper!D34</f>
        <v>0</v>
      </c>
      <c r="G31" s="236">
        <f>Amnt_Deposited!F26*$D$10*(1-DOCF)*Wood!D34</f>
        <v>0</v>
      </c>
      <c r="H31" s="236">
        <f>Amnt_Deposited!G26*$F$10*(1-DOCF)*Textiles!D34</f>
        <v>0</v>
      </c>
      <c r="I31" s="237">
        <f>Amnt_Deposited!H26*$H$8*(1-DOCF)*Nappies!D34</f>
        <v>0</v>
      </c>
      <c r="J31" s="238">
        <f>Amnt_Deposited!I26*$H$9*(1-DOCF)*Sludge!D34</f>
        <v>0</v>
      </c>
      <c r="K31" s="235">
        <f>Amnt_Deposited!L26*$H$10*(1-DOCF)*Industry!D34</f>
        <v>0</v>
      </c>
      <c r="L31" s="236">
        <f>Amnt_Deposited!L26*Parameters!$E$46*$D$9*(1-DOCF)*Industry!D34</f>
        <v>0</v>
      </c>
      <c r="M31" s="237">
        <f>Amnt_Deposited!L26*Parameters!$E$47*$D$10*(1-DOCF)*Industry!D34</f>
        <v>0</v>
      </c>
      <c r="N31" s="271">
        <f t="shared" si="0"/>
        <v>0</v>
      </c>
      <c r="O31" s="273">
        <f t="shared" si="1"/>
        <v>0</v>
      </c>
      <c r="P31" s="3"/>
      <c r="Q31" s="3"/>
      <c r="R31" s="3"/>
      <c r="S31" s="3"/>
      <c r="T31" s="3"/>
      <c r="U31" s="3"/>
      <c r="V31" s="3"/>
      <c r="W31" s="3"/>
      <c r="X31" s="3"/>
      <c r="Y31" s="3"/>
      <c r="Z31" s="3"/>
    </row>
    <row r="32" spans="1:26" ht="12.75" customHeight="1" x14ac:dyDescent="0.25">
      <c r="A32" s="3"/>
      <c r="B32" s="142">
        <f t="shared" si="2"/>
        <v>16</v>
      </c>
      <c r="C32" s="320">
        <f>Amnt_Deposited!J27*$D$8*(1-DOCF)*MSW!C35</f>
        <v>0</v>
      </c>
      <c r="D32" s="321">
        <f>Amnt_Deposited!C27*$F$8*(1-DOCF)*Food!D35</f>
        <v>0</v>
      </c>
      <c r="E32" s="236">
        <f>Amnt_Deposited!D27*$F$9*(1-DOCF)*Garden!D35</f>
        <v>0</v>
      </c>
      <c r="F32" s="236">
        <f>Amnt_Deposited!E27*$D$9*(1-DOCF)*Paper!D35</f>
        <v>0</v>
      </c>
      <c r="G32" s="236">
        <f>Amnt_Deposited!F27*$D$10*(1-DOCF)*Wood!D35</f>
        <v>0</v>
      </c>
      <c r="H32" s="236">
        <f>Amnt_Deposited!G27*$F$10*(1-DOCF)*Textiles!D35</f>
        <v>0</v>
      </c>
      <c r="I32" s="237">
        <f>Amnt_Deposited!H27*$H$8*(1-DOCF)*Nappies!D35</f>
        <v>0</v>
      </c>
      <c r="J32" s="238">
        <f>Amnt_Deposited!I27*$H$9*(1-DOCF)*Sludge!D35</f>
        <v>0</v>
      </c>
      <c r="K32" s="235">
        <f>Amnt_Deposited!L27*$H$10*(1-DOCF)*Industry!D35</f>
        <v>0</v>
      </c>
      <c r="L32" s="236">
        <f>Amnt_Deposited!L27*Parameters!$E$46*$D$9*(1-DOCF)*Industry!D35</f>
        <v>0</v>
      </c>
      <c r="M32" s="237">
        <f>Amnt_Deposited!L27*Parameters!$E$47*$D$10*(1-DOCF)*Industry!D35</f>
        <v>0</v>
      </c>
      <c r="N32" s="271">
        <f t="shared" si="0"/>
        <v>0</v>
      </c>
      <c r="O32" s="273">
        <f t="shared" si="1"/>
        <v>0</v>
      </c>
      <c r="P32" s="3"/>
      <c r="Q32" s="3"/>
      <c r="R32" s="3"/>
      <c r="S32" s="3"/>
      <c r="T32" s="3"/>
      <c r="U32" s="3"/>
      <c r="V32" s="3"/>
      <c r="W32" s="3"/>
      <c r="X32" s="3"/>
      <c r="Y32" s="3"/>
      <c r="Z32" s="3"/>
    </row>
    <row r="33" spans="1:26" ht="12.75" customHeight="1" x14ac:dyDescent="0.25">
      <c r="A33" s="3"/>
      <c r="B33" s="142">
        <f t="shared" si="2"/>
        <v>17</v>
      </c>
      <c r="C33" s="320">
        <f>Amnt_Deposited!J28*$D$8*(1-DOCF)*MSW!C36</f>
        <v>0</v>
      </c>
      <c r="D33" s="321">
        <f>Amnt_Deposited!C28*$F$8*(1-DOCF)*Food!D36</f>
        <v>0</v>
      </c>
      <c r="E33" s="236">
        <f>Amnt_Deposited!D28*$F$9*(1-DOCF)*Garden!D36</f>
        <v>0</v>
      </c>
      <c r="F33" s="236">
        <f>Amnt_Deposited!E28*$D$9*(1-DOCF)*Paper!D36</f>
        <v>0</v>
      </c>
      <c r="G33" s="236">
        <f>Amnt_Deposited!F28*$D$10*(1-DOCF)*Wood!D36</f>
        <v>0</v>
      </c>
      <c r="H33" s="236">
        <f>Amnt_Deposited!G28*$F$10*(1-DOCF)*Textiles!D36</f>
        <v>0</v>
      </c>
      <c r="I33" s="237">
        <f>Amnt_Deposited!H28*$H$8*(1-DOCF)*Nappies!D36</f>
        <v>0</v>
      </c>
      <c r="J33" s="238">
        <f>Amnt_Deposited!I28*$H$9*(1-DOCF)*Sludge!D36</f>
        <v>0</v>
      </c>
      <c r="K33" s="235">
        <f>Amnt_Deposited!L28*$H$10*(1-DOCF)*Industry!D36</f>
        <v>0</v>
      </c>
      <c r="L33" s="236">
        <f>Amnt_Deposited!L28*Parameters!$E$46*$D$9*(1-DOCF)*Industry!D36</f>
        <v>0</v>
      </c>
      <c r="M33" s="237">
        <f>Amnt_Deposited!L28*Parameters!$E$47*$D$10*(1-DOCF)*Industry!D36</f>
        <v>0</v>
      </c>
      <c r="N33" s="271">
        <f t="shared" si="0"/>
        <v>0</v>
      </c>
      <c r="O33" s="273">
        <f t="shared" si="1"/>
        <v>0</v>
      </c>
      <c r="P33" s="3"/>
      <c r="Q33" s="3"/>
      <c r="R33" s="3"/>
      <c r="S33" s="3"/>
      <c r="T33" s="3"/>
      <c r="U33" s="3"/>
      <c r="V33" s="3"/>
      <c r="W33" s="3"/>
      <c r="X33" s="3"/>
      <c r="Y33" s="3"/>
      <c r="Z33" s="3"/>
    </row>
    <row r="34" spans="1:26" ht="12.75" customHeight="1" x14ac:dyDescent="0.25">
      <c r="A34" s="3"/>
      <c r="B34" s="142">
        <f t="shared" si="2"/>
        <v>18</v>
      </c>
      <c r="C34" s="320">
        <f>Amnt_Deposited!J29*$D$8*(1-DOCF)*MSW!C37</f>
        <v>0</v>
      </c>
      <c r="D34" s="321">
        <f>Amnt_Deposited!C29*$F$8*(1-DOCF)*Food!D37</f>
        <v>0</v>
      </c>
      <c r="E34" s="236">
        <f>Amnt_Deposited!D29*$F$9*(1-DOCF)*Garden!D37</f>
        <v>0</v>
      </c>
      <c r="F34" s="236">
        <f>Amnt_Deposited!E29*$D$9*(1-DOCF)*Paper!D37</f>
        <v>0</v>
      </c>
      <c r="G34" s="236">
        <f>Amnt_Deposited!F29*$D$10*(1-DOCF)*Wood!D37</f>
        <v>0</v>
      </c>
      <c r="H34" s="236">
        <f>Amnt_Deposited!G29*$F$10*(1-DOCF)*Textiles!D37</f>
        <v>0</v>
      </c>
      <c r="I34" s="237">
        <f>Amnt_Deposited!H29*$H$8*(1-DOCF)*Nappies!D37</f>
        <v>0</v>
      </c>
      <c r="J34" s="238">
        <f>Amnt_Deposited!I29*$H$9*(1-DOCF)*Sludge!D37</f>
        <v>0</v>
      </c>
      <c r="K34" s="235">
        <f>Amnt_Deposited!L29*$H$10*(1-DOCF)*Industry!D37</f>
        <v>0</v>
      </c>
      <c r="L34" s="236">
        <f>Amnt_Deposited!L29*Parameters!$E$46*$D$9*(1-DOCF)*Industry!D37</f>
        <v>0</v>
      </c>
      <c r="M34" s="237">
        <f>Amnt_Deposited!L29*Parameters!$E$47*$D$10*(1-DOCF)*Industry!D37</f>
        <v>0</v>
      </c>
      <c r="N34" s="271">
        <f t="shared" si="0"/>
        <v>0</v>
      </c>
      <c r="O34" s="273">
        <f t="shared" si="1"/>
        <v>0</v>
      </c>
      <c r="P34" s="3"/>
      <c r="Q34" s="3"/>
      <c r="R34" s="3"/>
      <c r="S34" s="3"/>
      <c r="T34" s="3"/>
      <c r="U34" s="3"/>
      <c r="V34" s="3"/>
      <c r="W34" s="3"/>
      <c r="X34" s="3"/>
      <c r="Y34" s="3"/>
      <c r="Z34" s="3"/>
    </row>
    <row r="35" spans="1:26" ht="12.75" customHeight="1" x14ac:dyDescent="0.25">
      <c r="A35" s="3"/>
      <c r="B35" s="142">
        <f t="shared" si="2"/>
        <v>19</v>
      </c>
      <c r="C35" s="320">
        <f>Amnt_Deposited!J30*$D$8*(1-DOCF)*MSW!C38</f>
        <v>0</v>
      </c>
      <c r="D35" s="321">
        <f>Amnt_Deposited!C30*$F$8*(1-DOCF)*Food!D38</f>
        <v>0</v>
      </c>
      <c r="E35" s="236">
        <f>Amnt_Deposited!D30*$F$9*(1-DOCF)*Garden!D38</f>
        <v>0</v>
      </c>
      <c r="F35" s="236">
        <f>Amnt_Deposited!E30*$D$9*(1-DOCF)*Paper!D38</f>
        <v>0</v>
      </c>
      <c r="G35" s="236">
        <f>Amnt_Deposited!F30*$D$10*(1-DOCF)*Wood!D38</f>
        <v>0</v>
      </c>
      <c r="H35" s="236">
        <f>Amnt_Deposited!G30*$F$10*(1-DOCF)*Textiles!D38</f>
        <v>0</v>
      </c>
      <c r="I35" s="237">
        <f>Amnt_Deposited!H30*$H$8*(1-DOCF)*Nappies!D38</f>
        <v>0</v>
      </c>
      <c r="J35" s="238">
        <f>Amnt_Deposited!I30*$H$9*(1-DOCF)*Sludge!D38</f>
        <v>0</v>
      </c>
      <c r="K35" s="235">
        <f>Amnt_Deposited!L30*$H$10*(1-DOCF)*Industry!D38</f>
        <v>0</v>
      </c>
      <c r="L35" s="236">
        <f>Amnt_Deposited!L30*Parameters!$E$46*$D$9*(1-DOCF)*Industry!D38</f>
        <v>0</v>
      </c>
      <c r="M35" s="237">
        <f>Amnt_Deposited!L30*Parameters!$E$47*$D$10*(1-DOCF)*Industry!D38</f>
        <v>0</v>
      </c>
      <c r="N35" s="271">
        <f t="shared" si="0"/>
        <v>0</v>
      </c>
      <c r="O35" s="273">
        <f t="shared" si="1"/>
        <v>0</v>
      </c>
      <c r="P35" s="3"/>
      <c r="Q35" s="3"/>
      <c r="R35" s="3"/>
      <c r="S35" s="3"/>
      <c r="T35" s="3"/>
      <c r="U35" s="3"/>
      <c r="V35" s="3"/>
      <c r="W35" s="3"/>
      <c r="X35" s="3"/>
      <c r="Y35" s="3"/>
      <c r="Z35" s="3"/>
    </row>
    <row r="36" spans="1:26" ht="12.75" customHeight="1" x14ac:dyDescent="0.25">
      <c r="A36" s="3"/>
      <c r="B36" s="142">
        <f t="shared" si="2"/>
        <v>20</v>
      </c>
      <c r="C36" s="320">
        <f>Amnt_Deposited!J31*$D$8*(1-DOCF)*MSW!C39</f>
        <v>0</v>
      </c>
      <c r="D36" s="321">
        <f>Amnt_Deposited!C31*$F$8*(1-DOCF)*Food!D39</f>
        <v>0</v>
      </c>
      <c r="E36" s="236">
        <f>Amnt_Deposited!D31*$F$9*(1-DOCF)*Garden!D39</f>
        <v>0</v>
      </c>
      <c r="F36" s="236">
        <f>Amnt_Deposited!E31*$D$9*(1-DOCF)*Paper!D39</f>
        <v>0</v>
      </c>
      <c r="G36" s="236">
        <f>Amnt_Deposited!F31*$D$10*(1-DOCF)*Wood!D39</f>
        <v>0</v>
      </c>
      <c r="H36" s="236">
        <f>Amnt_Deposited!G31*$F$10*(1-DOCF)*Textiles!D39</f>
        <v>0</v>
      </c>
      <c r="I36" s="237">
        <f>Amnt_Deposited!H31*$H$8*(1-DOCF)*Nappies!D39</f>
        <v>0</v>
      </c>
      <c r="J36" s="238">
        <f>Amnt_Deposited!I31*$H$9*(1-DOCF)*Sludge!D39</f>
        <v>0</v>
      </c>
      <c r="K36" s="235">
        <f>Amnt_Deposited!L31*$H$10*(1-DOCF)*Industry!D39</f>
        <v>0</v>
      </c>
      <c r="L36" s="236">
        <f>Amnt_Deposited!L31*Parameters!$E$46*$D$9*(1-DOCF)*Industry!D39</f>
        <v>0</v>
      </c>
      <c r="M36" s="237">
        <f>Amnt_Deposited!L31*Parameters!$E$47*$D$10*(1-DOCF)*Industry!D39</f>
        <v>0</v>
      </c>
      <c r="N36" s="271">
        <f t="shared" si="0"/>
        <v>0</v>
      </c>
      <c r="O36" s="273">
        <f t="shared" si="1"/>
        <v>0</v>
      </c>
      <c r="P36" s="3"/>
      <c r="Q36" s="3"/>
      <c r="R36" s="3"/>
      <c r="S36" s="3"/>
      <c r="T36" s="3"/>
      <c r="U36" s="3"/>
      <c r="V36" s="3"/>
      <c r="W36" s="3"/>
      <c r="X36" s="3"/>
      <c r="Y36" s="3"/>
      <c r="Z36" s="3"/>
    </row>
    <row r="37" spans="1:26" ht="12.75" customHeight="1" x14ac:dyDescent="0.25">
      <c r="A37" s="3"/>
      <c r="B37" s="142">
        <f t="shared" si="2"/>
        <v>21</v>
      </c>
      <c r="C37" s="320">
        <f>Amnt_Deposited!J32*$D$8*(1-DOCF)*MSW!C40</f>
        <v>0</v>
      </c>
      <c r="D37" s="321">
        <f>Amnt_Deposited!C32*$F$8*(1-DOCF)*Food!D40</f>
        <v>0</v>
      </c>
      <c r="E37" s="236">
        <f>Amnt_Deposited!D32*$F$9*(1-DOCF)*Garden!D40</f>
        <v>0</v>
      </c>
      <c r="F37" s="236">
        <f>Amnt_Deposited!E32*$D$9*(1-DOCF)*Paper!D40</f>
        <v>0</v>
      </c>
      <c r="G37" s="236">
        <f>Amnt_Deposited!F32*$D$10*(1-DOCF)*Wood!D40</f>
        <v>0</v>
      </c>
      <c r="H37" s="236">
        <f>Amnt_Deposited!G32*$F$10*(1-DOCF)*Textiles!D40</f>
        <v>0</v>
      </c>
      <c r="I37" s="237">
        <f>Amnt_Deposited!H32*$H$8*(1-DOCF)*Nappies!D40</f>
        <v>0</v>
      </c>
      <c r="J37" s="238">
        <f>Amnt_Deposited!I32*$H$9*(1-DOCF)*Sludge!D40</f>
        <v>0</v>
      </c>
      <c r="K37" s="235">
        <f>Amnt_Deposited!L32*$H$10*(1-DOCF)*Industry!D40</f>
        <v>0</v>
      </c>
      <c r="L37" s="236">
        <f>Amnt_Deposited!L32*Parameters!$E$46*$D$9*(1-DOCF)*Industry!D40</f>
        <v>0</v>
      </c>
      <c r="M37" s="237">
        <f>Amnt_Deposited!L32*Parameters!$E$47*$D$10*(1-DOCF)*Industry!D40</f>
        <v>0</v>
      </c>
      <c r="N37" s="271">
        <f t="shared" si="0"/>
        <v>0</v>
      </c>
      <c r="O37" s="273">
        <f t="shared" si="1"/>
        <v>0</v>
      </c>
      <c r="P37" s="3"/>
      <c r="Q37" s="3"/>
      <c r="R37" s="3"/>
      <c r="S37" s="3"/>
      <c r="T37" s="3"/>
      <c r="U37" s="3"/>
      <c r="V37" s="3"/>
      <c r="W37" s="3"/>
      <c r="X37" s="3"/>
      <c r="Y37" s="3"/>
      <c r="Z37" s="3"/>
    </row>
    <row r="38" spans="1:26" ht="12.75" customHeight="1" x14ac:dyDescent="0.25">
      <c r="A38" s="3"/>
      <c r="B38" s="142">
        <f t="shared" si="2"/>
        <v>22</v>
      </c>
      <c r="C38" s="320">
        <f>Amnt_Deposited!J33*$D$8*(1-DOCF)*MSW!C41</f>
        <v>0</v>
      </c>
      <c r="D38" s="321">
        <f>Amnt_Deposited!C33*$F$8*(1-DOCF)*Food!D41</f>
        <v>0</v>
      </c>
      <c r="E38" s="236">
        <f>Amnt_Deposited!D33*$F$9*(1-DOCF)*Garden!D41</f>
        <v>0</v>
      </c>
      <c r="F38" s="236">
        <f>Amnt_Deposited!E33*$D$9*(1-DOCF)*Paper!D41</f>
        <v>0</v>
      </c>
      <c r="G38" s="236">
        <f>Amnt_Deposited!F33*$D$10*(1-DOCF)*Wood!D41</f>
        <v>0</v>
      </c>
      <c r="H38" s="236">
        <f>Amnt_Deposited!G33*$F$10*(1-DOCF)*Textiles!D41</f>
        <v>0</v>
      </c>
      <c r="I38" s="237">
        <f>Amnt_Deposited!H33*$H$8*(1-DOCF)*Nappies!D41</f>
        <v>0</v>
      </c>
      <c r="J38" s="238">
        <f>Amnt_Deposited!I33*$H$9*(1-DOCF)*Sludge!D41</f>
        <v>0</v>
      </c>
      <c r="K38" s="235">
        <f>Amnt_Deposited!L33*$H$10*(1-DOCF)*Industry!D41</f>
        <v>0</v>
      </c>
      <c r="L38" s="236">
        <f>Amnt_Deposited!L33*Parameters!$E$46*$D$9*(1-DOCF)*Industry!D41</f>
        <v>0</v>
      </c>
      <c r="M38" s="237">
        <f>Amnt_Deposited!L33*Parameters!$E$47*$D$10*(1-DOCF)*Industry!D41</f>
        <v>0</v>
      </c>
      <c r="N38" s="271">
        <f t="shared" si="0"/>
        <v>0</v>
      </c>
      <c r="O38" s="273">
        <f t="shared" si="1"/>
        <v>0</v>
      </c>
      <c r="P38" s="3"/>
      <c r="Q38" s="3"/>
      <c r="R38" s="3"/>
      <c r="S38" s="3"/>
      <c r="T38" s="3"/>
      <c r="U38" s="3"/>
      <c r="V38" s="3"/>
      <c r="W38" s="3"/>
      <c r="X38" s="3"/>
      <c r="Y38" s="3"/>
      <c r="Z38" s="3"/>
    </row>
    <row r="39" spans="1:26" ht="12.75" customHeight="1" x14ac:dyDescent="0.25">
      <c r="A39" s="3"/>
      <c r="B39" s="142">
        <f t="shared" si="2"/>
        <v>23</v>
      </c>
      <c r="C39" s="320">
        <f>Amnt_Deposited!J34*$D$8*(1-DOCF)*MSW!C42</f>
        <v>0</v>
      </c>
      <c r="D39" s="321">
        <f>Amnt_Deposited!C34*$F$8*(1-DOCF)*Food!D42</f>
        <v>0</v>
      </c>
      <c r="E39" s="236">
        <f>Amnt_Deposited!D34*$F$9*(1-DOCF)*Garden!D42</f>
        <v>0</v>
      </c>
      <c r="F39" s="236">
        <f>Amnt_Deposited!E34*$D$9*(1-DOCF)*Paper!D42</f>
        <v>0</v>
      </c>
      <c r="G39" s="236">
        <f>Amnt_Deposited!F34*$D$10*(1-DOCF)*Wood!D42</f>
        <v>0</v>
      </c>
      <c r="H39" s="236">
        <f>Amnt_Deposited!G34*$F$10*(1-DOCF)*Textiles!D42</f>
        <v>0</v>
      </c>
      <c r="I39" s="237">
        <f>Amnt_Deposited!H34*$H$8*(1-DOCF)*Nappies!D42</f>
        <v>0</v>
      </c>
      <c r="J39" s="238">
        <f>Amnt_Deposited!I34*$H$9*(1-DOCF)*Sludge!D42</f>
        <v>0</v>
      </c>
      <c r="K39" s="235">
        <f>Amnt_Deposited!L34*$H$10*(1-DOCF)*Industry!D42</f>
        <v>0</v>
      </c>
      <c r="L39" s="236">
        <f>Amnt_Deposited!L34*Parameters!$E$46*$D$9*(1-DOCF)*Industry!D42</f>
        <v>0</v>
      </c>
      <c r="M39" s="237">
        <f>Amnt_Deposited!L34*Parameters!$E$47*$D$10*(1-DOCF)*Industry!D42</f>
        <v>0</v>
      </c>
      <c r="N39" s="271">
        <f t="shared" si="0"/>
        <v>0</v>
      </c>
      <c r="O39" s="273">
        <f t="shared" si="1"/>
        <v>0</v>
      </c>
      <c r="P39" s="3"/>
      <c r="Q39" s="3"/>
      <c r="R39" s="3"/>
      <c r="S39" s="3"/>
      <c r="T39" s="3"/>
      <c r="U39" s="3"/>
      <c r="V39" s="3"/>
      <c r="W39" s="3"/>
      <c r="X39" s="3"/>
      <c r="Y39" s="3"/>
      <c r="Z39" s="3"/>
    </row>
    <row r="40" spans="1:26" ht="12.75" customHeight="1" x14ac:dyDescent="0.25">
      <c r="A40" s="3"/>
      <c r="B40" s="142">
        <f t="shared" si="2"/>
        <v>24</v>
      </c>
      <c r="C40" s="320">
        <f>Amnt_Deposited!J35*$D$8*(1-DOCF)*MSW!C43</f>
        <v>0</v>
      </c>
      <c r="D40" s="321">
        <f>Amnt_Deposited!C35*$F$8*(1-DOCF)*Food!D43</f>
        <v>0</v>
      </c>
      <c r="E40" s="236">
        <f>Amnt_Deposited!D35*$F$9*(1-DOCF)*Garden!D43</f>
        <v>0</v>
      </c>
      <c r="F40" s="236">
        <f>Amnt_Deposited!E35*$D$9*(1-DOCF)*Paper!D43</f>
        <v>0</v>
      </c>
      <c r="G40" s="236">
        <f>Amnt_Deposited!F35*$D$10*(1-DOCF)*Wood!D43</f>
        <v>0</v>
      </c>
      <c r="H40" s="236">
        <f>Amnt_Deposited!G35*$F$10*(1-DOCF)*Textiles!D43</f>
        <v>0</v>
      </c>
      <c r="I40" s="237">
        <f>Amnt_Deposited!H35*$H$8*(1-DOCF)*Nappies!D43</f>
        <v>0</v>
      </c>
      <c r="J40" s="238">
        <f>Amnt_Deposited!I35*$H$9*(1-DOCF)*Sludge!D43</f>
        <v>0</v>
      </c>
      <c r="K40" s="235">
        <f>Amnt_Deposited!L35*$H$10*(1-DOCF)*Industry!D43</f>
        <v>0</v>
      </c>
      <c r="L40" s="236">
        <f>Amnt_Deposited!L35*Parameters!$E$46*$D$9*(1-DOCF)*Industry!D43</f>
        <v>0</v>
      </c>
      <c r="M40" s="237">
        <f>Amnt_Deposited!L35*Parameters!$E$47*$D$10*(1-DOCF)*Industry!D43</f>
        <v>0</v>
      </c>
      <c r="N40" s="271">
        <f t="shared" si="0"/>
        <v>0</v>
      </c>
      <c r="O40" s="273">
        <f t="shared" si="1"/>
        <v>0</v>
      </c>
      <c r="P40" s="3"/>
      <c r="Q40" s="3"/>
      <c r="R40" s="3"/>
      <c r="S40" s="3"/>
      <c r="T40" s="3"/>
      <c r="U40" s="3"/>
      <c r="V40" s="3"/>
      <c r="W40" s="3"/>
      <c r="X40" s="3"/>
      <c r="Y40" s="3"/>
      <c r="Z40" s="3"/>
    </row>
    <row r="41" spans="1:26" ht="12.75" customHeight="1" x14ac:dyDescent="0.25">
      <c r="A41" s="3"/>
      <c r="B41" s="142">
        <f t="shared" si="2"/>
        <v>25</v>
      </c>
      <c r="C41" s="320">
        <f>Amnt_Deposited!J36*$D$8*(1-DOCF)*MSW!C44</f>
        <v>0</v>
      </c>
      <c r="D41" s="321">
        <f>Amnt_Deposited!C36*$F$8*(1-DOCF)*Food!D44</f>
        <v>0</v>
      </c>
      <c r="E41" s="236">
        <f>Amnt_Deposited!D36*$F$9*(1-DOCF)*Garden!D44</f>
        <v>0</v>
      </c>
      <c r="F41" s="236">
        <f>Amnt_Deposited!E36*$D$9*(1-DOCF)*Paper!D44</f>
        <v>0</v>
      </c>
      <c r="G41" s="236">
        <f>Amnt_Deposited!F36*$D$10*(1-DOCF)*Wood!D44</f>
        <v>0</v>
      </c>
      <c r="H41" s="236">
        <f>Amnt_Deposited!G36*$F$10*(1-DOCF)*Textiles!D44</f>
        <v>0</v>
      </c>
      <c r="I41" s="237">
        <f>Amnt_Deposited!H36*$H$8*(1-DOCF)*Nappies!D44</f>
        <v>0</v>
      </c>
      <c r="J41" s="238">
        <f>Amnt_Deposited!I36*$H$9*(1-DOCF)*Sludge!D44</f>
        <v>0</v>
      </c>
      <c r="K41" s="235">
        <f>Amnt_Deposited!L36*$H$10*(1-DOCF)*Industry!D44</f>
        <v>0</v>
      </c>
      <c r="L41" s="236">
        <f>Amnt_Deposited!L36*Parameters!$E$46*$D$9*(1-DOCF)*Industry!D44</f>
        <v>0</v>
      </c>
      <c r="M41" s="237">
        <f>Amnt_Deposited!L36*Parameters!$E$47*$D$10*(1-DOCF)*Industry!D44</f>
        <v>0</v>
      </c>
      <c r="N41" s="271">
        <f t="shared" si="0"/>
        <v>0</v>
      </c>
      <c r="O41" s="273">
        <f t="shared" si="1"/>
        <v>0</v>
      </c>
      <c r="P41" s="3"/>
      <c r="Q41" s="3"/>
      <c r="R41" s="3"/>
      <c r="S41" s="3"/>
      <c r="T41" s="3"/>
      <c r="U41" s="3"/>
      <c r="V41" s="3"/>
      <c r="W41" s="3"/>
      <c r="X41" s="3"/>
      <c r="Y41" s="3"/>
      <c r="Z41" s="3"/>
    </row>
    <row r="42" spans="1:26" ht="12.75" customHeight="1" x14ac:dyDescent="0.25">
      <c r="A42" s="3"/>
      <c r="B42" s="142">
        <f t="shared" si="2"/>
        <v>26</v>
      </c>
      <c r="C42" s="320">
        <f>Amnt_Deposited!J37*$D$8*(1-DOCF)*MSW!C45</f>
        <v>0</v>
      </c>
      <c r="D42" s="321">
        <f>Amnt_Deposited!C37*$F$8*(1-DOCF)*Food!D45</f>
        <v>0</v>
      </c>
      <c r="E42" s="236">
        <f>Amnt_Deposited!D37*$F$9*(1-DOCF)*Garden!D45</f>
        <v>0</v>
      </c>
      <c r="F42" s="236">
        <f>Amnt_Deposited!E37*$D$9*(1-DOCF)*Paper!D45</f>
        <v>0</v>
      </c>
      <c r="G42" s="236">
        <f>Amnt_Deposited!F37*$D$10*(1-DOCF)*Wood!D45</f>
        <v>0</v>
      </c>
      <c r="H42" s="236">
        <f>Amnt_Deposited!G37*$F$10*(1-DOCF)*Textiles!D45</f>
        <v>0</v>
      </c>
      <c r="I42" s="237">
        <f>Amnt_Deposited!H37*$H$8*(1-DOCF)*Nappies!D45</f>
        <v>0</v>
      </c>
      <c r="J42" s="238">
        <f>Amnt_Deposited!I37*$H$9*(1-DOCF)*Sludge!D45</f>
        <v>0</v>
      </c>
      <c r="K42" s="235">
        <f>Amnt_Deposited!L37*$H$10*(1-DOCF)*Industry!D45</f>
        <v>0</v>
      </c>
      <c r="L42" s="236">
        <f>Amnt_Deposited!L37*Parameters!$E$46*$D$9*(1-DOCF)*Industry!D45</f>
        <v>0</v>
      </c>
      <c r="M42" s="237">
        <f>Amnt_Deposited!L37*Parameters!$E$47*$D$10*(1-DOCF)*Industry!D45</f>
        <v>0</v>
      </c>
      <c r="N42" s="271">
        <f t="shared" si="0"/>
        <v>0</v>
      </c>
      <c r="O42" s="273">
        <f t="shared" si="1"/>
        <v>0</v>
      </c>
      <c r="P42" s="3"/>
      <c r="Q42" s="3"/>
      <c r="R42" s="3"/>
      <c r="S42" s="3"/>
      <c r="T42" s="3"/>
      <c r="U42" s="3"/>
      <c r="V42" s="3"/>
      <c r="W42" s="3"/>
      <c r="X42" s="3"/>
      <c r="Y42" s="3"/>
      <c r="Z42" s="3"/>
    </row>
    <row r="43" spans="1:26" ht="12.75" customHeight="1" x14ac:dyDescent="0.25">
      <c r="A43" s="3"/>
      <c r="B43" s="142">
        <f t="shared" si="2"/>
        <v>27</v>
      </c>
      <c r="C43" s="320">
        <f>Amnt_Deposited!J38*$D$8*(1-DOCF)*MSW!C46</f>
        <v>0</v>
      </c>
      <c r="D43" s="321">
        <f>Amnt_Deposited!C38*$F$8*(1-DOCF)*Food!D46</f>
        <v>0</v>
      </c>
      <c r="E43" s="236">
        <f>Amnt_Deposited!D38*$F$9*(1-DOCF)*Garden!D46</f>
        <v>0</v>
      </c>
      <c r="F43" s="236">
        <f>Amnt_Deposited!E38*$D$9*(1-DOCF)*Paper!D46</f>
        <v>0</v>
      </c>
      <c r="G43" s="236">
        <f>Amnt_Deposited!F38*$D$10*(1-DOCF)*Wood!D46</f>
        <v>0</v>
      </c>
      <c r="H43" s="236">
        <f>Amnt_Deposited!G38*$F$10*(1-DOCF)*Textiles!D46</f>
        <v>0</v>
      </c>
      <c r="I43" s="237">
        <f>Amnt_Deposited!H38*$H$8*(1-DOCF)*Nappies!D46</f>
        <v>0</v>
      </c>
      <c r="J43" s="238">
        <f>Amnt_Deposited!I38*$H$9*(1-DOCF)*Sludge!D46</f>
        <v>0</v>
      </c>
      <c r="K43" s="235">
        <f>Amnt_Deposited!L38*$H$10*(1-DOCF)*Industry!D46</f>
        <v>0</v>
      </c>
      <c r="L43" s="236">
        <f>Amnt_Deposited!L38*Parameters!$E$46*$D$9*(1-DOCF)*Industry!D46</f>
        <v>0</v>
      </c>
      <c r="M43" s="237">
        <f>Amnt_Deposited!L38*Parameters!$E$47*$D$10*(1-DOCF)*Industry!D46</f>
        <v>0</v>
      </c>
      <c r="N43" s="271">
        <f t="shared" si="0"/>
        <v>0</v>
      </c>
      <c r="O43" s="273">
        <f t="shared" si="1"/>
        <v>0</v>
      </c>
      <c r="P43" s="3"/>
      <c r="Q43" s="3"/>
      <c r="R43" s="3"/>
      <c r="S43" s="3"/>
      <c r="T43" s="3"/>
      <c r="U43" s="3"/>
      <c r="V43" s="3"/>
      <c r="W43" s="3"/>
      <c r="X43" s="3"/>
      <c r="Y43" s="3"/>
      <c r="Z43" s="3"/>
    </row>
    <row r="44" spans="1:26" ht="12.75" customHeight="1" x14ac:dyDescent="0.25">
      <c r="A44" s="3"/>
      <c r="B44" s="142">
        <f t="shared" si="2"/>
        <v>28</v>
      </c>
      <c r="C44" s="320">
        <f>Amnt_Deposited!J39*$D$8*(1-DOCF)*MSW!C47</f>
        <v>0</v>
      </c>
      <c r="D44" s="321">
        <f>Amnt_Deposited!C39*$F$8*(1-DOCF)*Food!D47</f>
        <v>0</v>
      </c>
      <c r="E44" s="236">
        <f>Amnt_Deposited!D39*$F$9*(1-DOCF)*Garden!D47</f>
        <v>0</v>
      </c>
      <c r="F44" s="236">
        <f>Amnt_Deposited!E39*$D$9*(1-DOCF)*Paper!D47</f>
        <v>0</v>
      </c>
      <c r="G44" s="236">
        <f>Amnt_Deposited!F39*$D$10*(1-DOCF)*Wood!D47</f>
        <v>0</v>
      </c>
      <c r="H44" s="236">
        <f>Amnt_Deposited!G39*$F$10*(1-DOCF)*Textiles!D47</f>
        <v>0</v>
      </c>
      <c r="I44" s="237">
        <f>Amnt_Deposited!H39*$H$8*(1-DOCF)*Nappies!D47</f>
        <v>0</v>
      </c>
      <c r="J44" s="238">
        <f>Amnt_Deposited!I39*$H$9*(1-DOCF)*Sludge!D47</f>
        <v>0</v>
      </c>
      <c r="K44" s="235">
        <f>Amnt_Deposited!L39*$H$10*(1-DOCF)*Industry!D47</f>
        <v>0</v>
      </c>
      <c r="L44" s="236">
        <f>Amnt_Deposited!L39*Parameters!$E$46*$D$9*(1-DOCF)*Industry!D47</f>
        <v>0</v>
      </c>
      <c r="M44" s="237">
        <f>Amnt_Deposited!L39*Parameters!$E$47*$D$10*(1-DOCF)*Industry!D47</f>
        <v>0</v>
      </c>
      <c r="N44" s="271">
        <f t="shared" si="0"/>
        <v>0</v>
      </c>
      <c r="O44" s="273">
        <f t="shared" si="1"/>
        <v>0</v>
      </c>
      <c r="P44" s="3"/>
      <c r="Q44" s="3"/>
      <c r="R44" s="3"/>
      <c r="S44" s="3"/>
      <c r="T44" s="3"/>
      <c r="U44" s="3"/>
      <c r="V44" s="3"/>
      <c r="W44" s="3"/>
      <c r="X44" s="3"/>
      <c r="Y44" s="3"/>
      <c r="Z44" s="3"/>
    </row>
    <row r="45" spans="1:26" ht="12.75" customHeight="1" x14ac:dyDescent="0.25">
      <c r="A45" s="3"/>
      <c r="B45" s="142">
        <f t="shared" si="2"/>
        <v>29</v>
      </c>
      <c r="C45" s="320">
        <f>Amnt_Deposited!J40*$D$8*(1-DOCF)*MSW!C48</f>
        <v>0</v>
      </c>
      <c r="D45" s="321">
        <f>Amnt_Deposited!C40*$F$8*(1-DOCF)*Food!D48</f>
        <v>0</v>
      </c>
      <c r="E45" s="236">
        <f>Amnt_Deposited!D40*$F$9*(1-DOCF)*Garden!D48</f>
        <v>0</v>
      </c>
      <c r="F45" s="236">
        <f>Amnt_Deposited!E40*$D$9*(1-DOCF)*Paper!D48</f>
        <v>0</v>
      </c>
      <c r="G45" s="236">
        <f>Amnt_Deposited!F40*$D$10*(1-DOCF)*Wood!D48</f>
        <v>0</v>
      </c>
      <c r="H45" s="236">
        <f>Amnt_Deposited!G40*$F$10*(1-DOCF)*Textiles!D48</f>
        <v>0</v>
      </c>
      <c r="I45" s="237">
        <f>Amnt_Deposited!H40*$H$8*(1-DOCF)*Nappies!D48</f>
        <v>0</v>
      </c>
      <c r="J45" s="238">
        <f>Amnt_Deposited!I40*$H$9*(1-DOCF)*Sludge!D48</f>
        <v>0</v>
      </c>
      <c r="K45" s="235">
        <f>Amnt_Deposited!L40*$H$10*(1-DOCF)*Industry!D48</f>
        <v>0</v>
      </c>
      <c r="L45" s="236">
        <f>Amnt_Deposited!L40*Parameters!$E$46*$D$9*(1-DOCF)*Industry!D48</f>
        <v>0</v>
      </c>
      <c r="M45" s="237">
        <f>Amnt_Deposited!L40*Parameters!$E$47*$D$10*(1-DOCF)*Industry!D48</f>
        <v>0</v>
      </c>
      <c r="N45" s="271">
        <f t="shared" si="0"/>
        <v>0</v>
      </c>
      <c r="O45" s="273">
        <f t="shared" si="1"/>
        <v>0</v>
      </c>
      <c r="P45" s="3"/>
      <c r="Q45" s="3"/>
      <c r="R45" s="3"/>
      <c r="S45" s="3"/>
      <c r="T45" s="3"/>
      <c r="U45" s="3"/>
      <c r="V45" s="3"/>
      <c r="W45" s="3"/>
      <c r="X45" s="3"/>
      <c r="Y45" s="3"/>
      <c r="Z45" s="3"/>
    </row>
    <row r="46" spans="1:26" ht="12.75" customHeight="1" x14ac:dyDescent="0.25">
      <c r="A46" s="3"/>
      <c r="B46" s="142">
        <f t="shared" si="2"/>
        <v>30</v>
      </c>
      <c r="C46" s="320">
        <f>Amnt_Deposited!J41*$D$8*(1-DOCF)*MSW!C49</f>
        <v>0</v>
      </c>
      <c r="D46" s="321">
        <f>Amnt_Deposited!C41*$F$8*(1-DOCF)*Food!D49</f>
        <v>0</v>
      </c>
      <c r="E46" s="236">
        <f>Amnt_Deposited!D41*$F$9*(1-DOCF)*Garden!D49</f>
        <v>0</v>
      </c>
      <c r="F46" s="236">
        <f>Amnt_Deposited!E41*$D$9*(1-DOCF)*Paper!D49</f>
        <v>0</v>
      </c>
      <c r="G46" s="236">
        <f>Amnt_Deposited!F41*$D$10*(1-DOCF)*Wood!D49</f>
        <v>0</v>
      </c>
      <c r="H46" s="236">
        <f>Amnt_Deposited!G41*$F$10*(1-DOCF)*Textiles!D49</f>
        <v>0</v>
      </c>
      <c r="I46" s="237">
        <f>Amnt_Deposited!H41*$H$8*(1-DOCF)*Nappies!D49</f>
        <v>0</v>
      </c>
      <c r="J46" s="238">
        <f>Amnt_Deposited!I41*$H$9*(1-DOCF)*Sludge!D49</f>
        <v>0</v>
      </c>
      <c r="K46" s="235">
        <f>Amnt_Deposited!L41*$H$10*(1-DOCF)*Industry!D49</f>
        <v>0</v>
      </c>
      <c r="L46" s="236">
        <f>Amnt_Deposited!L41*Parameters!$E$46*$D$9*(1-DOCF)*Industry!D49</f>
        <v>0</v>
      </c>
      <c r="M46" s="237">
        <f>Amnt_Deposited!L41*Parameters!$E$47*$D$10*(1-DOCF)*Industry!D49</f>
        <v>0</v>
      </c>
      <c r="N46" s="271">
        <f t="shared" si="0"/>
        <v>0</v>
      </c>
      <c r="O46" s="273">
        <f t="shared" si="1"/>
        <v>0</v>
      </c>
      <c r="P46" s="3"/>
      <c r="Q46" s="3"/>
      <c r="R46" s="3"/>
      <c r="S46" s="3"/>
      <c r="T46" s="3"/>
      <c r="U46" s="3"/>
      <c r="V46" s="3"/>
      <c r="W46" s="3"/>
      <c r="X46" s="3"/>
      <c r="Y46" s="3"/>
      <c r="Z46" s="3"/>
    </row>
    <row r="47" spans="1:26" ht="12.75" customHeight="1" x14ac:dyDescent="0.25">
      <c r="A47" s="3"/>
      <c r="B47" s="142">
        <f t="shared" si="2"/>
        <v>31</v>
      </c>
      <c r="C47" s="320">
        <f>Amnt_Deposited!J42*$D$8*(1-DOCF)*MSW!C50</f>
        <v>0</v>
      </c>
      <c r="D47" s="321">
        <f>Amnt_Deposited!C42*$F$8*(1-DOCF)*Food!D50</f>
        <v>0</v>
      </c>
      <c r="E47" s="236">
        <f>Amnt_Deposited!D42*$F$9*(1-DOCF)*Garden!D50</f>
        <v>0</v>
      </c>
      <c r="F47" s="236">
        <f>Amnt_Deposited!E42*$D$9*(1-DOCF)*Paper!D50</f>
        <v>0</v>
      </c>
      <c r="G47" s="236">
        <f>Amnt_Deposited!F42*$D$10*(1-DOCF)*Wood!D50</f>
        <v>0</v>
      </c>
      <c r="H47" s="236">
        <f>Amnt_Deposited!G42*$F$10*(1-DOCF)*Textiles!D50</f>
        <v>0</v>
      </c>
      <c r="I47" s="237">
        <f>Amnt_Deposited!H42*$H$8*(1-DOCF)*Nappies!D50</f>
        <v>0</v>
      </c>
      <c r="J47" s="238">
        <f>Amnt_Deposited!I42*$H$9*(1-DOCF)*Sludge!D50</f>
        <v>0</v>
      </c>
      <c r="K47" s="235">
        <f>Amnt_Deposited!L42*$H$10*(1-DOCF)*Industry!D50</f>
        <v>0</v>
      </c>
      <c r="L47" s="236">
        <f>Amnt_Deposited!L42*Parameters!$E$46*$D$9*(1-DOCF)*Industry!D50</f>
        <v>0</v>
      </c>
      <c r="M47" s="237">
        <f>Amnt_Deposited!L42*Parameters!$E$47*$D$10*(1-DOCF)*Industry!D50</f>
        <v>0</v>
      </c>
      <c r="N47" s="271">
        <f t="shared" si="0"/>
        <v>0</v>
      </c>
      <c r="O47" s="273">
        <f t="shared" si="1"/>
        <v>0</v>
      </c>
      <c r="P47" s="3"/>
      <c r="Q47" s="3"/>
      <c r="R47" s="3"/>
      <c r="S47" s="3"/>
      <c r="T47" s="3"/>
      <c r="U47" s="3"/>
      <c r="V47" s="3"/>
      <c r="W47" s="3"/>
      <c r="X47" s="3"/>
      <c r="Y47" s="3"/>
      <c r="Z47" s="3"/>
    </row>
    <row r="48" spans="1:26" ht="12.75" customHeight="1" x14ac:dyDescent="0.25">
      <c r="A48" s="3"/>
      <c r="B48" s="142">
        <f t="shared" si="2"/>
        <v>32</v>
      </c>
      <c r="C48" s="320">
        <f>Amnt_Deposited!J43*$D$8*(1-DOCF)*MSW!C51</f>
        <v>0</v>
      </c>
      <c r="D48" s="321">
        <f>Amnt_Deposited!C43*$F$8*(1-DOCF)*Food!D51</f>
        <v>0</v>
      </c>
      <c r="E48" s="236">
        <f>Amnt_Deposited!D43*$F$9*(1-DOCF)*Garden!D51</f>
        <v>0</v>
      </c>
      <c r="F48" s="236">
        <f>Amnt_Deposited!E43*$D$9*(1-DOCF)*Paper!D51</f>
        <v>0</v>
      </c>
      <c r="G48" s="236">
        <f>Amnt_Deposited!F43*$D$10*(1-DOCF)*Wood!D51</f>
        <v>0</v>
      </c>
      <c r="H48" s="236">
        <f>Amnt_Deposited!G43*$F$10*(1-DOCF)*Textiles!D51</f>
        <v>0</v>
      </c>
      <c r="I48" s="237">
        <f>Amnt_Deposited!H43*$H$8*(1-DOCF)*Nappies!D51</f>
        <v>0</v>
      </c>
      <c r="J48" s="238">
        <f>Amnt_Deposited!I43*$H$9*(1-DOCF)*Sludge!D51</f>
        <v>0</v>
      </c>
      <c r="K48" s="235">
        <f>Amnt_Deposited!L43*$H$10*(1-DOCF)*Industry!D51</f>
        <v>0</v>
      </c>
      <c r="L48" s="236">
        <f>Amnt_Deposited!L43*Parameters!$E$46*$D$9*(1-DOCF)*Industry!D51</f>
        <v>0</v>
      </c>
      <c r="M48" s="237">
        <f>Amnt_Deposited!L43*Parameters!$E$47*$D$10*(1-DOCF)*Industry!D51</f>
        <v>0</v>
      </c>
      <c r="N48" s="271">
        <f t="shared" ref="N48:N79" si="3">IF(Select2=2,C48+J48+K48,D48+E48+F48+G48+H48+I48+J48+K48)</f>
        <v>0</v>
      </c>
      <c r="O48" s="273">
        <f t="shared" si="1"/>
        <v>0</v>
      </c>
      <c r="P48" s="3"/>
      <c r="Q48" s="3"/>
      <c r="R48" s="3"/>
      <c r="S48" s="3"/>
      <c r="T48" s="3"/>
      <c r="U48" s="3"/>
      <c r="V48" s="3"/>
      <c r="W48" s="3"/>
      <c r="X48" s="3"/>
      <c r="Y48" s="3"/>
      <c r="Z48" s="3"/>
    </row>
    <row r="49" spans="1:26" ht="12.75" customHeight="1" x14ac:dyDescent="0.25">
      <c r="A49" s="3"/>
      <c r="B49" s="142">
        <f t="shared" si="2"/>
        <v>33</v>
      </c>
      <c r="C49" s="320">
        <f>Amnt_Deposited!J44*$D$8*(1-DOCF)*MSW!C52</f>
        <v>0</v>
      </c>
      <c r="D49" s="321">
        <f>Amnt_Deposited!C44*$F$8*(1-DOCF)*Food!D52</f>
        <v>0</v>
      </c>
      <c r="E49" s="236">
        <f>Amnt_Deposited!D44*$F$9*(1-DOCF)*Garden!D52</f>
        <v>0</v>
      </c>
      <c r="F49" s="236">
        <f>Amnt_Deposited!E44*$D$9*(1-DOCF)*Paper!D52</f>
        <v>0</v>
      </c>
      <c r="G49" s="236">
        <f>Amnt_Deposited!F44*$D$10*(1-DOCF)*Wood!D52</f>
        <v>0</v>
      </c>
      <c r="H49" s="236">
        <f>Amnt_Deposited!G44*$F$10*(1-DOCF)*Textiles!D52</f>
        <v>0</v>
      </c>
      <c r="I49" s="237">
        <f>Amnt_Deposited!H44*$H$8*(1-DOCF)*Nappies!D52</f>
        <v>0</v>
      </c>
      <c r="J49" s="238">
        <f>Amnt_Deposited!I44*$H$9*(1-DOCF)*Sludge!D52</f>
        <v>0</v>
      </c>
      <c r="K49" s="235">
        <f>Amnt_Deposited!L44*$H$10*(1-DOCF)*Industry!D52</f>
        <v>0</v>
      </c>
      <c r="L49" s="236">
        <f>Amnt_Deposited!L44*Parameters!$E$46*$D$9*(1-DOCF)*Industry!D52</f>
        <v>0</v>
      </c>
      <c r="M49" s="237">
        <f>Amnt_Deposited!L44*Parameters!$E$47*$D$10*(1-DOCF)*Industry!D52</f>
        <v>0</v>
      </c>
      <c r="N49" s="271">
        <f t="shared" si="3"/>
        <v>0</v>
      </c>
      <c r="O49" s="273">
        <f t="shared" si="1"/>
        <v>0</v>
      </c>
      <c r="P49" s="3"/>
      <c r="Q49" s="3"/>
      <c r="R49" s="3"/>
      <c r="S49" s="3"/>
      <c r="T49" s="3"/>
      <c r="U49" s="3"/>
      <c r="V49" s="3"/>
      <c r="W49" s="3"/>
      <c r="X49" s="3"/>
      <c r="Y49" s="3"/>
      <c r="Z49" s="3"/>
    </row>
    <row r="50" spans="1:26" ht="12.75" customHeight="1" x14ac:dyDescent="0.25">
      <c r="A50" s="3"/>
      <c r="B50" s="142">
        <f t="shared" si="2"/>
        <v>34</v>
      </c>
      <c r="C50" s="320">
        <f>Amnt_Deposited!J45*$D$8*(1-DOCF)*MSW!C53</f>
        <v>0</v>
      </c>
      <c r="D50" s="321">
        <f>Amnt_Deposited!C45*$F$8*(1-DOCF)*Food!D53</f>
        <v>0</v>
      </c>
      <c r="E50" s="236">
        <f>Amnt_Deposited!D45*$F$9*(1-DOCF)*Garden!D53</f>
        <v>0</v>
      </c>
      <c r="F50" s="236">
        <f>Amnt_Deposited!E45*$D$9*(1-DOCF)*Paper!D53</f>
        <v>0</v>
      </c>
      <c r="G50" s="236">
        <f>Amnt_Deposited!F45*$D$10*(1-DOCF)*Wood!D53</f>
        <v>0</v>
      </c>
      <c r="H50" s="236">
        <f>Amnt_Deposited!G45*$F$10*(1-DOCF)*Textiles!D53</f>
        <v>0</v>
      </c>
      <c r="I50" s="237">
        <f>Amnt_Deposited!H45*$H$8*(1-DOCF)*Nappies!D53</f>
        <v>0</v>
      </c>
      <c r="J50" s="238">
        <f>Amnt_Deposited!I45*$H$9*(1-DOCF)*Sludge!D53</f>
        <v>0</v>
      </c>
      <c r="K50" s="235">
        <f>Amnt_Deposited!L45*$H$10*(1-DOCF)*Industry!D53</f>
        <v>0</v>
      </c>
      <c r="L50" s="236">
        <f>Amnt_Deposited!L45*Parameters!$E$46*$D$9*(1-DOCF)*Industry!D53</f>
        <v>0</v>
      </c>
      <c r="M50" s="237">
        <f>Amnt_Deposited!L45*Parameters!$E$47*$D$10*(1-DOCF)*Industry!D53</f>
        <v>0</v>
      </c>
      <c r="N50" s="271">
        <f t="shared" si="3"/>
        <v>0</v>
      </c>
      <c r="O50" s="273">
        <f t="shared" si="1"/>
        <v>0</v>
      </c>
      <c r="P50" s="3"/>
      <c r="Q50" s="3"/>
      <c r="R50" s="3"/>
      <c r="S50" s="3"/>
      <c r="T50" s="3"/>
      <c r="U50" s="3"/>
      <c r="V50" s="3"/>
      <c r="W50" s="3"/>
      <c r="X50" s="3"/>
      <c r="Y50" s="3"/>
      <c r="Z50" s="3"/>
    </row>
    <row r="51" spans="1:26" ht="12.75" customHeight="1" x14ac:dyDescent="0.25">
      <c r="A51" s="3"/>
      <c r="B51" s="142">
        <f t="shared" si="2"/>
        <v>35</v>
      </c>
      <c r="C51" s="320">
        <f>Amnt_Deposited!J46*$D$8*(1-DOCF)*MSW!C54</f>
        <v>0</v>
      </c>
      <c r="D51" s="321">
        <f>Amnt_Deposited!C46*$F$8*(1-DOCF)*Food!D54</f>
        <v>0</v>
      </c>
      <c r="E51" s="236">
        <f>Amnt_Deposited!D46*$F$9*(1-DOCF)*Garden!D54</f>
        <v>0</v>
      </c>
      <c r="F51" s="236">
        <f>Amnt_Deposited!E46*$D$9*(1-DOCF)*Paper!D54</f>
        <v>0</v>
      </c>
      <c r="G51" s="236">
        <f>Amnt_Deposited!F46*$D$10*(1-DOCF)*Wood!D54</f>
        <v>0</v>
      </c>
      <c r="H51" s="236">
        <f>Amnt_Deposited!G46*$F$10*(1-DOCF)*Textiles!D54</f>
        <v>0</v>
      </c>
      <c r="I51" s="237">
        <f>Amnt_Deposited!H46*$H$8*(1-DOCF)*Nappies!D54</f>
        <v>0</v>
      </c>
      <c r="J51" s="238">
        <f>Amnt_Deposited!I46*$H$9*(1-DOCF)*Sludge!D54</f>
        <v>0</v>
      </c>
      <c r="K51" s="235">
        <f>Amnt_Deposited!L46*$H$10*(1-DOCF)*Industry!D54</f>
        <v>0</v>
      </c>
      <c r="L51" s="236">
        <f>Amnt_Deposited!L46*Parameters!$E$46*$D$9*(1-DOCF)*Industry!D54</f>
        <v>0</v>
      </c>
      <c r="M51" s="237">
        <f>Amnt_Deposited!L46*Parameters!$E$47*$D$10*(1-DOCF)*Industry!D54</f>
        <v>0</v>
      </c>
      <c r="N51" s="271">
        <f t="shared" si="3"/>
        <v>0</v>
      </c>
      <c r="O51" s="273">
        <f t="shared" si="1"/>
        <v>0</v>
      </c>
      <c r="P51" s="3"/>
      <c r="Q51" s="3"/>
      <c r="R51" s="3"/>
      <c r="S51" s="3"/>
      <c r="T51" s="3"/>
      <c r="U51" s="3"/>
      <c r="V51" s="3"/>
      <c r="W51" s="3"/>
      <c r="X51" s="3"/>
      <c r="Y51" s="3"/>
      <c r="Z51" s="3"/>
    </row>
    <row r="52" spans="1:26" ht="12.75" customHeight="1" x14ac:dyDescent="0.25">
      <c r="A52" s="3"/>
      <c r="B52" s="142">
        <f t="shared" si="2"/>
        <v>36</v>
      </c>
      <c r="C52" s="320">
        <f>Amnt_Deposited!J47*$D$8*(1-DOCF)*MSW!C55</f>
        <v>0</v>
      </c>
      <c r="D52" s="321">
        <f>Amnt_Deposited!C47*$F$8*(1-DOCF)*Food!D55</f>
        <v>0</v>
      </c>
      <c r="E52" s="236">
        <f>Amnt_Deposited!D47*$F$9*(1-DOCF)*Garden!D55</f>
        <v>0</v>
      </c>
      <c r="F52" s="236">
        <f>Amnt_Deposited!E47*$D$9*(1-DOCF)*Paper!D55</f>
        <v>0</v>
      </c>
      <c r="G52" s="236">
        <f>Amnt_Deposited!F47*$D$10*(1-DOCF)*Wood!D55</f>
        <v>0</v>
      </c>
      <c r="H52" s="236">
        <f>Amnt_Deposited!G47*$F$10*(1-DOCF)*Textiles!D55</f>
        <v>0</v>
      </c>
      <c r="I52" s="237">
        <f>Amnt_Deposited!H47*$H$8*(1-DOCF)*Nappies!D55</f>
        <v>0</v>
      </c>
      <c r="J52" s="238">
        <f>Amnt_Deposited!I47*$H$9*(1-DOCF)*Sludge!D55</f>
        <v>0</v>
      </c>
      <c r="K52" s="235">
        <f>Amnt_Deposited!L47*$H$10*(1-DOCF)*Industry!D55</f>
        <v>0</v>
      </c>
      <c r="L52" s="236">
        <f>Amnt_Deposited!L47*Parameters!$E$46*$D$9*(1-DOCF)*Industry!D55</f>
        <v>0</v>
      </c>
      <c r="M52" s="237">
        <f>Amnt_Deposited!L47*Parameters!$E$47*$D$10*(1-DOCF)*Industry!D55</f>
        <v>0</v>
      </c>
      <c r="N52" s="271">
        <f t="shared" si="3"/>
        <v>0</v>
      </c>
      <c r="O52" s="273">
        <f t="shared" si="1"/>
        <v>0</v>
      </c>
      <c r="P52" s="3"/>
      <c r="Q52" s="3"/>
      <c r="R52" s="3"/>
      <c r="S52" s="3"/>
      <c r="T52" s="3"/>
      <c r="U52" s="3"/>
      <c r="V52" s="3"/>
      <c r="W52" s="3"/>
      <c r="X52" s="3"/>
      <c r="Y52" s="3"/>
      <c r="Z52" s="3"/>
    </row>
    <row r="53" spans="1:26" ht="12.75" customHeight="1" x14ac:dyDescent="0.25">
      <c r="A53" s="3"/>
      <c r="B53" s="142">
        <f t="shared" si="2"/>
        <v>37</v>
      </c>
      <c r="C53" s="320">
        <f>Amnt_Deposited!J48*$D$8*(1-DOCF)*MSW!C56</f>
        <v>0</v>
      </c>
      <c r="D53" s="321">
        <f>Amnt_Deposited!C48*$F$8*(1-DOCF)*Food!D56</f>
        <v>0</v>
      </c>
      <c r="E53" s="236">
        <f>Amnt_Deposited!D48*$F$9*(1-DOCF)*Garden!D56</f>
        <v>0</v>
      </c>
      <c r="F53" s="236">
        <f>Amnt_Deposited!E48*$D$9*(1-DOCF)*Paper!D56</f>
        <v>0</v>
      </c>
      <c r="G53" s="236">
        <f>Amnt_Deposited!F48*$D$10*(1-DOCF)*Wood!D56</f>
        <v>0</v>
      </c>
      <c r="H53" s="236">
        <f>Amnt_Deposited!G48*$F$10*(1-DOCF)*Textiles!D56</f>
        <v>0</v>
      </c>
      <c r="I53" s="237">
        <f>Amnt_Deposited!H48*$H$8*(1-DOCF)*Nappies!D56</f>
        <v>0</v>
      </c>
      <c r="J53" s="238">
        <f>Amnt_Deposited!I48*$H$9*(1-DOCF)*Sludge!D56</f>
        <v>0</v>
      </c>
      <c r="K53" s="235">
        <f>Amnt_Deposited!L48*$H$10*(1-DOCF)*Industry!D56</f>
        <v>0</v>
      </c>
      <c r="L53" s="236">
        <f>Amnt_Deposited!L48*Parameters!$E$46*$D$9*(1-DOCF)*Industry!D56</f>
        <v>0</v>
      </c>
      <c r="M53" s="237">
        <f>Amnt_Deposited!L48*Parameters!$E$47*$D$10*(1-DOCF)*Industry!D56</f>
        <v>0</v>
      </c>
      <c r="N53" s="271">
        <f t="shared" si="3"/>
        <v>0</v>
      </c>
      <c r="O53" s="273">
        <f t="shared" si="1"/>
        <v>0</v>
      </c>
      <c r="P53" s="3"/>
      <c r="Q53" s="3"/>
      <c r="R53" s="3"/>
      <c r="S53" s="3"/>
      <c r="T53" s="3"/>
      <c r="U53" s="3"/>
      <c r="V53" s="3"/>
      <c r="W53" s="3"/>
      <c r="X53" s="3"/>
      <c r="Y53" s="3"/>
      <c r="Z53" s="3"/>
    </row>
    <row r="54" spans="1:26" ht="12.75" customHeight="1" x14ac:dyDescent="0.25">
      <c r="A54" s="3"/>
      <c r="B54" s="142">
        <f t="shared" si="2"/>
        <v>38</v>
      </c>
      <c r="C54" s="320">
        <f>Amnt_Deposited!J49*$D$8*(1-DOCF)*MSW!C57</f>
        <v>0</v>
      </c>
      <c r="D54" s="321">
        <f>Amnt_Deposited!C49*$F$8*(1-DOCF)*Food!D57</f>
        <v>0</v>
      </c>
      <c r="E54" s="236">
        <f>Amnt_Deposited!D49*$F$9*(1-DOCF)*Garden!D57</f>
        <v>0</v>
      </c>
      <c r="F54" s="236">
        <f>Amnt_Deposited!E49*$D$9*(1-DOCF)*Paper!D57</f>
        <v>0</v>
      </c>
      <c r="G54" s="236">
        <f>Amnt_Deposited!F49*$D$10*(1-DOCF)*Wood!D57</f>
        <v>0</v>
      </c>
      <c r="H54" s="236">
        <f>Amnt_Deposited!G49*$F$10*(1-DOCF)*Textiles!D57</f>
        <v>0</v>
      </c>
      <c r="I54" s="237">
        <f>Amnt_Deposited!H49*$H$8*(1-DOCF)*Nappies!D57</f>
        <v>0</v>
      </c>
      <c r="J54" s="238">
        <f>Amnt_Deposited!I49*$H$9*(1-DOCF)*Sludge!D57</f>
        <v>0</v>
      </c>
      <c r="K54" s="235">
        <f>Amnt_Deposited!L49*$H$10*(1-DOCF)*Industry!D57</f>
        <v>0</v>
      </c>
      <c r="L54" s="236">
        <f>Amnt_Deposited!L49*Parameters!$E$46*$D$9*(1-DOCF)*Industry!D57</f>
        <v>0</v>
      </c>
      <c r="M54" s="237">
        <f>Amnt_Deposited!L49*Parameters!$E$47*$D$10*(1-DOCF)*Industry!D57</f>
        <v>0</v>
      </c>
      <c r="N54" s="271">
        <f t="shared" si="3"/>
        <v>0</v>
      </c>
      <c r="O54" s="273">
        <f t="shared" si="1"/>
        <v>0</v>
      </c>
      <c r="P54" s="3"/>
      <c r="Q54" s="3"/>
      <c r="R54" s="3"/>
      <c r="S54" s="3"/>
      <c r="T54" s="3"/>
      <c r="U54" s="3"/>
      <c r="V54" s="3"/>
      <c r="W54" s="3"/>
      <c r="X54" s="3"/>
      <c r="Y54" s="3"/>
      <c r="Z54" s="3"/>
    </row>
    <row r="55" spans="1:26" ht="12.75" customHeight="1" x14ac:dyDescent="0.25">
      <c r="A55" s="3"/>
      <c r="B55" s="142">
        <f t="shared" si="2"/>
        <v>39</v>
      </c>
      <c r="C55" s="320">
        <f>Amnt_Deposited!J50*$D$8*(1-DOCF)*MSW!C58</f>
        <v>0</v>
      </c>
      <c r="D55" s="321">
        <f>Amnt_Deposited!C50*$F$8*(1-DOCF)*Food!D58</f>
        <v>0</v>
      </c>
      <c r="E55" s="236">
        <f>Amnt_Deposited!D50*$F$9*(1-DOCF)*Garden!D58</f>
        <v>0</v>
      </c>
      <c r="F55" s="236">
        <f>Amnt_Deposited!E50*$D$9*(1-DOCF)*Paper!D58</f>
        <v>0</v>
      </c>
      <c r="G55" s="236">
        <f>Amnt_Deposited!F50*$D$10*(1-DOCF)*Wood!D58</f>
        <v>0</v>
      </c>
      <c r="H55" s="236">
        <f>Amnt_Deposited!G50*$F$10*(1-DOCF)*Textiles!D58</f>
        <v>0</v>
      </c>
      <c r="I55" s="237">
        <f>Amnt_Deposited!H50*$H$8*(1-DOCF)*Nappies!D58</f>
        <v>0</v>
      </c>
      <c r="J55" s="238">
        <f>Amnt_Deposited!I50*$H$9*(1-DOCF)*Sludge!D58</f>
        <v>0</v>
      </c>
      <c r="K55" s="235">
        <f>Amnt_Deposited!L50*$H$10*(1-DOCF)*Industry!D58</f>
        <v>0</v>
      </c>
      <c r="L55" s="236">
        <f>Amnt_Deposited!L50*Parameters!$E$46*$D$9*(1-DOCF)*Industry!D58</f>
        <v>0</v>
      </c>
      <c r="M55" s="237">
        <f>Amnt_Deposited!L50*Parameters!$E$47*$D$10*(1-DOCF)*Industry!D58</f>
        <v>0</v>
      </c>
      <c r="N55" s="271">
        <f t="shared" si="3"/>
        <v>0</v>
      </c>
      <c r="O55" s="273">
        <f t="shared" si="1"/>
        <v>0</v>
      </c>
      <c r="P55" s="3"/>
      <c r="Q55" s="3"/>
      <c r="R55" s="3"/>
      <c r="S55" s="3"/>
      <c r="T55" s="3"/>
      <c r="U55" s="3"/>
      <c r="V55" s="3"/>
      <c r="W55" s="3"/>
      <c r="X55" s="3"/>
      <c r="Y55" s="3"/>
      <c r="Z55" s="3"/>
    </row>
    <row r="56" spans="1:26" ht="12.75" customHeight="1" x14ac:dyDescent="0.25">
      <c r="A56" s="3"/>
      <c r="B56" s="142">
        <f t="shared" si="2"/>
        <v>40</v>
      </c>
      <c r="C56" s="320">
        <f>Amnt_Deposited!J51*$D$8*(1-DOCF)*MSW!C59</f>
        <v>0</v>
      </c>
      <c r="D56" s="321">
        <f>Amnt_Deposited!C51*$F$8*(1-DOCF)*Food!D59</f>
        <v>0</v>
      </c>
      <c r="E56" s="236">
        <f>Amnt_Deposited!D51*$F$9*(1-DOCF)*Garden!D59</f>
        <v>0</v>
      </c>
      <c r="F56" s="236">
        <f>Amnt_Deposited!E51*$D$9*(1-DOCF)*Paper!D59</f>
        <v>0</v>
      </c>
      <c r="G56" s="236">
        <f>Amnt_Deposited!F51*$D$10*(1-DOCF)*Wood!D59</f>
        <v>0</v>
      </c>
      <c r="H56" s="236">
        <f>Amnt_Deposited!G51*$F$10*(1-DOCF)*Textiles!D59</f>
        <v>0</v>
      </c>
      <c r="I56" s="237">
        <f>Amnt_Deposited!H51*$H$8*(1-DOCF)*Nappies!D59</f>
        <v>0</v>
      </c>
      <c r="J56" s="238">
        <f>Amnt_Deposited!I51*$H$9*(1-DOCF)*Sludge!D59</f>
        <v>0</v>
      </c>
      <c r="K56" s="235">
        <f>Amnt_Deposited!L51*$H$10*(1-DOCF)*Industry!D59</f>
        <v>0</v>
      </c>
      <c r="L56" s="236">
        <f>Amnt_Deposited!L51*Parameters!$E$46*$D$9*(1-DOCF)*Industry!D59</f>
        <v>0</v>
      </c>
      <c r="M56" s="237">
        <f>Amnt_Deposited!L51*Parameters!$E$47*$D$10*(1-DOCF)*Industry!D59</f>
        <v>0</v>
      </c>
      <c r="N56" s="271">
        <f t="shared" si="3"/>
        <v>0</v>
      </c>
      <c r="O56" s="273">
        <f t="shared" si="1"/>
        <v>0</v>
      </c>
      <c r="P56" s="3"/>
      <c r="Q56" s="3"/>
      <c r="R56" s="3"/>
      <c r="S56" s="3"/>
      <c r="T56" s="3"/>
      <c r="U56" s="3"/>
      <c r="V56" s="3"/>
      <c r="W56" s="3"/>
      <c r="X56" s="3"/>
      <c r="Y56" s="3"/>
      <c r="Z56" s="3"/>
    </row>
    <row r="57" spans="1:26" ht="12.75" customHeight="1" x14ac:dyDescent="0.25">
      <c r="A57" s="3"/>
      <c r="B57" s="142">
        <f t="shared" si="2"/>
        <v>41</v>
      </c>
      <c r="C57" s="320">
        <f>Amnt_Deposited!J52*$D$8*(1-DOCF)*MSW!C60</f>
        <v>0</v>
      </c>
      <c r="D57" s="321">
        <f>Amnt_Deposited!C52*$F$8*(1-DOCF)*Food!D60</f>
        <v>0</v>
      </c>
      <c r="E57" s="236">
        <f>Amnt_Deposited!D52*$F$9*(1-DOCF)*Garden!D60</f>
        <v>0</v>
      </c>
      <c r="F57" s="236">
        <f>Amnt_Deposited!E52*$D$9*(1-DOCF)*Paper!D60</f>
        <v>0</v>
      </c>
      <c r="G57" s="236">
        <f>Amnt_Deposited!F52*$D$10*(1-DOCF)*Wood!D60</f>
        <v>0</v>
      </c>
      <c r="H57" s="236">
        <f>Amnt_Deposited!G52*$F$10*(1-DOCF)*Textiles!D60</f>
        <v>0</v>
      </c>
      <c r="I57" s="237">
        <f>Amnt_Deposited!H52*$H$8*(1-DOCF)*Nappies!D60</f>
        <v>0</v>
      </c>
      <c r="J57" s="238">
        <f>Amnt_Deposited!I52*$H$9*(1-DOCF)*Sludge!D60</f>
        <v>0</v>
      </c>
      <c r="K57" s="235">
        <f>Amnt_Deposited!L52*$H$10*(1-DOCF)*Industry!D60</f>
        <v>0</v>
      </c>
      <c r="L57" s="236">
        <f>Amnt_Deposited!L52*Parameters!$E$46*$D$9*(1-DOCF)*Industry!D60</f>
        <v>0</v>
      </c>
      <c r="M57" s="237">
        <f>Amnt_Deposited!L52*Parameters!$E$47*$D$10*(1-DOCF)*Industry!D60</f>
        <v>0</v>
      </c>
      <c r="N57" s="271">
        <f t="shared" si="3"/>
        <v>0</v>
      </c>
      <c r="O57" s="273">
        <f t="shared" si="1"/>
        <v>0</v>
      </c>
      <c r="P57" s="3"/>
      <c r="Q57" s="3"/>
      <c r="R57" s="3"/>
      <c r="S57" s="3"/>
      <c r="T57" s="3"/>
      <c r="U57" s="3"/>
      <c r="V57" s="3"/>
      <c r="W57" s="3"/>
      <c r="X57" s="3"/>
      <c r="Y57" s="3"/>
      <c r="Z57" s="3"/>
    </row>
    <row r="58" spans="1:26" ht="12.75" customHeight="1" x14ac:dyDescent="0.25">
      <c r="A58" s="3"/>
      <c r="B58" s="142">
        <f t="shared" si="2"/>
        <v>42</v>
      </c>
      <c r="C58" s="320">
        <f>Amnt_Deposited!J53*$D$8*(1-DOCF)*MSW!C61</f>
        <v>0</v>
      </c>
      <c r="D58" s="321">
        <f>Amnt_Deposited!C53*$F$8*(1-DOCF)*Food!D61</f>
        <v>0</v>
      </c>
      <c r="E58" s="236">
        <f>Amnt_Deposited!D53*$F$9*(1-DOCF)*Garden!D61</f>
        <v>0</v>
      </c>
      <c r="F58" s="236">
        <f>Amnt_Deposited!E53*$D$9*(1-DOCF)*Paper!D61</f>
        <v>0</v>
      </c>
      <c r="G58" s="236">
        <f>Amnt_Deposited!F53*$D$10*(1-DOCF)*Wood!D61</f>
        <v>0</v>
      </c>
      <c r="H58" s="236">
        <f>Amnt_Deposited!G53*$F$10*(1-DOCF)*Textiles!D61</f>
        <v>0</v>
      </c>
      <c r="I58" s="237">
        <f>Amnt_Deposited!H53*$H$8*(1-DOCF)*Nappies!D61</f>
        <v>0</v>
      </c>
      <c r="J58" s="238">
        <f>Amnt_Deposited!I53*$H$9*(1-DOCF)*Sludge!D61</f>
        <v>0</v>
      </c>
      <c r="K58" s="235">
        <f>Amnt_Deposited!L53*$H$10*(1-DOCF)*Industry!D61</f>
        <v>0</v>
      </c>
      <c r="L58" s="236">
        <f>Amnt_Deposited!L53*Parameters!$E$46*$D$9*(1-DOCF)*Industry!D61</f>
        <v>0</v>
      </c>
      <c r="M58" s="237">
        <f>Amnt_Deposited!L53*Parameters!$E$47*$D$10*(1-DOCF)*Industry!D61</f>
        <v>0</v>
      </c>
      <c r="N58" s="271">
        <f t="shared" si="3"/>
        <v>0</v>
      </c>
      <c r="O58" s="273">
        <f t="shared" si="1"/>
        <v>0</v>
      </c>
      <c r="P58" s="3"/>
      <c r="Q58" s="3"/>
      <c r="R58" s="3"/>
      <c r="S58" s="3"/>
      <c r="T58" s="3"/>
      <c r="U58" s="3"/>
      <c r="V58" s="3"/>
      <c r="W58" s="3"/>
      <c r="X58" s="3"/>
      <c r="Y58" s="3"/>
      <c r="Z58" s="3"/>
    </row>
    <row r="59" spans="1:26" ht="12.75" customHeight="1" x14ac:dyDescent="0.25">
      <c r="A59" s="3"/>
      <c r="B59" s="142">
        <f t="shared" si="2"/>
        <v>43</v>
      </c>
      <c r="C59" s="320">
        <f>Amnt_Deposited!J54*$D$8*(1-DOCF)*MSW!C62</f>
        <v>0</v>
      </c>
      <c r="D59" s="321">
        <f>Amnt_Deposited!C54*$F$8*(1-DOCF)*Food!D62</f>
        <v>0</v>
      </c>
      <c r="E59" s="236">
        <f>Amnt_Deposited!D54*$F$9*(1-DOCF)*Garden!D62</f>
        <v>0</v>
      </c>
      <c r="F59" s="236">
        <f>Amnt_Deposited!E54*$D$9*(1-DOCF)*Paper!D62</f>
        <v>0</v>
      </c>
      <c r="G59" s="236">
        <f>Amnt_Deposited!F54*$D$10*(1-DOCF)*Wood!D62</f>
        <v>0</v>
      </c>
      <c r="H59" s="236">
        <f>Amnt_Deposited!G54*$F$10*(1-DOCF)*Textiles!D62</f>
        <v>0</v>
      </c>
      <c r="I59" s="237">
        <f>Amnt_Deposited!H54*$H$8*(1-DOCF)*Nappies!D62</f>
        <v>0</v>
      </c>
      <c r="J59" s="238">
        <f>Amnt_Deposited!I54*$H$9*(1-DOCF)*Sludge!D62</f>
        <v>0</v>
      </c>
      <c r="K59" s="235">
        <f>Amnt_Deposited!L54*$H$10*(1-DOCF)*Industry!D62</f>
        <v>0</v>
      </c>
      <c r="L59" s="236">
        <f>Amnt_Deposited!L54*Parameters!$E$46*$D$9*(1-DOCF)*Industry!D62</f>
        <v>0</v>
      </c>
      <c r="M59" s="237">
        <f>Amnt_Deposited!L54*Parameters!$E$47*$D$10*(1-DOCF)*Industry!D62</f>
        <v>0</v>
      </c>
      <c r="N59" s="271">
        <f t="shared" si="3"/>
        <v>0</v>
      </c>
      <c r="O59" s="273">
        <f t="shared" si="1"/>
        <v>0</v>
      </c>
      <c r="P59" s="3"/>
      <c r="Q59" s="3"/>
      <c r="R59" s="3"/>
      <c r="S59" s="3"/>
      <c r="T59" s="3"/>
      <c r="U59" s="3"/>
      <c r="V59" s="3"/>
      <c r="W59" s="3"/>
      <c r="X59" s="3"/>
      <c r="Y59" s="3"/>
      <c r="Z59" s="3"/>
    </row>
    <row r="60" spans="1:26" ht="12.75" customHeight="1" x14ac:dyDescent="0.25">
      <c r="A60" s="3"/>
      <c r="B60" s="142">
        <f t="shared" si="2"/>
        <v>44</v>
      </c>
      <c r="C60" s="320">
        <f>Amnt_Deposited!J55*$D$8*(1-DOCF)*MSW!C63</f>
        <v>0</v>
      </c>
      <c r="D60" s="321">
        <f>Amnt_Deposited!C55*$F$8*(1-DOCF)*Food!D63</f>
        <v>0</v>
      </c>
      <c r="E60" s="236">
        <f>Amnt_Deposited!D55*$F$9*(1-DOCF)*Garden!D63</f>
        <v>0</v>
      </c>
      <c r="F60" s="236">
        <f>Amnt_Deposited!E55*$D$9*(1-DOCF)*Paper!D63</f>
        <v>0</v>
      </c>
      <c r="G60" s="236">
        <f>Amnt_Deposited!F55*$D$10*(1-DOCF)*Wood!D63</f>
        <v>0</v>
      </c>
      <c r="H60" s="236">
        <f>Amnt_Deposited!G55*$F$10*(1-DOCF)*Textiles!D63</f>
        <v>0</v>
      </c>
      <c r="I60" s="237">
        <f>Amnt_Deposited!H55*$H$8*(1-DOCF)*Nappies!D63</f>
        <v>0</v>
      </c>
      <c r="J60" s="238">
        <f>Amnt_Deposited!I55*$H$9*(1-DOCF)*Sludge!D63</f>
        <v>0</v>
      </c>
      <c r="K60" s="235">
        <f>Amnt_Deposited!L55*$H$10*(1-DOCF)*Industry!D63</f>
        <v>0</v>
      </c>
      <c r="L60" s="236">
        <f>Amnt_Deposited!L55*Parameters!$E$46*$D$9*(1-DOCF)*Industry!D63</f>
        <v>0</v>
      </c>
      <c r="M60" s="237">
        <f>Amnt_Deposited!L55*Parameters!$E$47*$D$10*(1-DOCF)*Industry!D63</f>
        <v>0</v>
      </c>
      <c r="N60" s="271">
        <f t="shared" si="3"/>
        <v>0</v>
      </c>
      <c r="O60" s="273">
        <f t="shared" si="1"/>
        <v>0</v>
      </c>
      <c r="P60" s="3"/>
      <c r="Q60" s="3"/>
      <c r="R60" s="3"/>
      <c r="S60" s="3"/>
      <c r="T60" s="3"/>
      <c r="U60" s="3"/>
      <c r="V60" s="3"/>
      <c r="W60" s="3"/>
      <c r="X60" s="3"/>
      <c r="Y60" s="3"/>
      <c r="Z60" s="3"/>
    </row>
    <row r="61" spans="1:26" ht="12.75" customHeight="1" x14ac:dyDescent="0.25">
      <c r="A61" s="3"/>
      <c r="B61" s="142">
        <f t="shared" si="2"/>
        <v>45</v>
      </c>
      <c r="C61" s="320">
        <f>Amnt_Deposited!J56*$D$8*(1-DOCF)*MSW!C64</f>
        <v>0</v>
      </c>
      <c r="D61" s="321">
        <f>Amnt_Deposited!C56*$F$8*(1-DOCF)*Food!D64</f>
        <v>0</v>
      </c>
      <c r="E61" s="236">
        <f>Amnt_Deposited!D56*$F$9*(1-DOCF)*Garden!D64</f>
        <v>0</v>
      </c>
      <c r="F61" s="236">
        <f>Amnt_Deposited!E56*$D$9*(1-DOCF)*Paper!D64</f>
        <v>0</v>
      </c>
      <c r="G61" s="236">
        <f>Amnt_Deposited!F56*$D$10*(1-DOCF)*Wood!D64</f>
        <v>0</v>
      </c>
      <c r="H61" s="236">
        <f>Amnt_Deposited!G56*$F$10*(1-DOCF)*Textiles!D64</f>
        <v>0</v>
      </c>
      <c r="I61" s="237">
        <f>Amnt_Deposited!H56*$H$8*(1-DOCF)*Nappies!D64</f>
        <v>0</v>
      </c>
      <c r="J61" s="238">
        <f>Amnt_Deposited!I56*$H$9*(1-DOCF)*Sludge!D64</f>
        <v>0</v>
      </c>
      <c r="K61" s="235">
        <f>Amnt_Deposited!L56*$H$10*(1-DOCF)*Industry!D64</f>
        <v>0</v>
      </c>
      <c r="L61" s="236">
        <f>Amnt_Deposited!L56*Parameters!$E$46*$D$9*(1-DOCF)*Industry!D64</f>
        <v>0</v>
      </c>
      <c r="M61" s="237">
        <f>Amnt_Deposited!L56*Parameters!$E$47*$D$10*(1-DOCF)*Industry!D64</f>
        <v>0</v>
      </c>
      <c r="N61" s="271">
        <f t="shared" si="3"/>
        <v>0</v>
      </c>
      <c r="O61" s="273">
        <f t="shared" si="1"/>
        <v>0</v>
      </c>
      <c r="P61" s="3"/>
      <c r="Q61" s="3"/>
      <c r="R61" s="3"/>
      <c r="S61" s="3"/>
      <c r="T61" s="3"/>
      <c r="U61" s="3"/>
      <c r="V61" s="3"/>
      <c r="W61" s="3"/>
      <c r="X61" s="3"/>
      <c r="Y61" s="3"/>
      <c r="Z61" s="3"/>
    </row>
    <row r="62" spans="1:26" ht="12.75" customHeight="1" x14ac:dyDescent="0.25">
      <c r="A62" s="3"/>
      <c r="B62" s="142">
        <f t="shared" si="2"/>
        <v>46</v>
      </c>
      <c r="C62" s="320">
        <f>Amnt_Deposited!J57*$D$8*(1-DOCF)*MSW!C65</f>
        <v>0</v>
      </c>
      <c r="D62" s="321">
        <f>Amnt_Deposited!C57*$F$8*(1-DOCF)*Food!D65</f>
        <v>0</v>
      </c>
      <c r="E62" s="236">
        <f>Amnt_Deposited!D57*$F$9*(1-DOCF)*Garden!D65</f>
        <v>0</v>
      </c>
      <c r="F62" s="236">
        <f>Amnt_Deposited!E57*$D$9*(1-DOCF)*Paper!D65</f>
        <v>0</v>
      </c>
      <c r="G62" s="236">
        <f>Amnt_Deposited!F57*$D$10*(1-DOCF)*Wood!D65</f>
        <v>0</v>
      </c>
      <c r="H62" s="236">
        <f>Amnt_Deposited!G57*$F$10*(1-DOCF)*Textiles!D65</f>
        <v>0</v>
      </c>
      <c r="I62" s="237">
        <f>Amnt_Deposited!H57*$H$8*(1-DOCF)*Nappies!D65</f>
        <v>0</v>
      </c>
      <c r="J62" s="238">
        <f>Amnt_Deposited!I57*$H$9*(1-DOCF)*Sludge!D65</f>
        <v>0</v>
      </c>
      <c r="K62" s="235">
        <f>Amnt_Deposited!L57*$H$10*(1-DOCF)*Industry!D65</f>
        <v>0</v>
      </c>
      <c r="L62" s="236">
        <f>Amnt_Deposited!L57*Parameters!$E$46*$D$9*(1-DOCF)*Industry!D65</f>
        <v>0</v>
      </c>
      <c r="M62" s="237">
        <f>Amnt_Deposited!L57*Parameters!$E$47*$D$10*(1-DOCF)*Industry!D65</f>
        <v>0</v>
      </c>
      <c r="N62" s="271">
        <f t="shared" si="3"/>
        <v>0</v>
      </c>
      <c r="O62" s="273">
        <f t="shared" si="1"/>
        <v>0</v>
      </c>
      <c r="P62" s="3"/>
      <c r="Q62" s="3"/>
      <c r="R62" s="3"/>
      <c r="S62" s="3"/>
      <c r="T62" s="3"/>
      <c r="U62" s="3"/>
      <c r="V62" s="3"/>
      <c r="W62" s="3"/>
      <c r="X62" s="3"/>
      <c r="Y62" s="3"/>
      <c r="Z62" s="3"/>
    </row>
    <row r="63" spans="1:26" ht="12.75" customHeight="1" x14ac:dyDescent="0.25">
      <c r="A63" s="3"/>
      <c r="B63" s="142">
        <f t="shared" si="2"/>
        <v>47</v>
      </c>
      <c r="C63" s="320">
        <f>Amnt_Deposited!J58*$D$8*(1-DOCF)*MSW!C66</f>
        <v>0</v>
      </c>
      <c r="D63" s="321">
        <f>Amnt_Deposited!C58*$F$8*(1-DOCF)*Food!D66</f>
        <v>0</v>
      </c>
      <c r="E63" s="236">
        <f>Amnt_Deposited!D58*$F$9*(1-DOCF)*Garden!D66</f>
        <v>0</v>
      </c>
      <c r="F63" s="236">
        <f>Amnt_Deposited!E58*$D$9*(1-DOCF)*Paper!D66</f>
        <v>0</v>
      </c>
      <c r="G63" s="236">
        <f>Amnt_Deposited!F58*$D$10*(1-DOCF)*Wood!D66</f>
        <v>0</v>
      </c>
      <c r="H63" s="236">
        <f>Amnt_Deposited!G58*$F$10*(1-DOCF)*Textiles!D66</f>
        <v>0</v>
      </c>
      <c r="I63" s="237">
        <f>Amnt_Deposited!H58*$H$8*(1-DOCF)*Nappies!D66</f>
        <v>0</v>
      </c>
      <c r="J63" s="238">
        <f>Amnt_Deposited!I58*$H$9*(1-DOCF)*Sludge!D66</f>
        <v>0</v>
      </c>
      <c r="K63" s="235">
        <f>Amnt_Deposited!L58*$H$10*(1-DOCF)*Industry!D66</f>
        <v>0</v>
      </c>
      <c r="L63" s="236">
        <f>Amnt_Deposited!L58*Parameters!$E$46*$D$9*(1-DOCF)*Industry!D66</f>
        <v>0</v>
      </c>
      <c r="M63" s="237">
        <f>Amnt_Deposited!L58*Parameters!$E$47*$D$10*(1-DOCF)*Industry!D66</f>
        <v>0</v>
      </c>
      <c r="N63" s="271">
        <f t="shared" si="3"/>
        <v>0</v>
      </c>
      <c r="O63" s="273">
        <f t="shared" si="1"/>
        <v>0</v>
      </c>
      <c r="P63" s="3"/>
      <c r="Q63" s="3"/>
      <c r="R63" s="3"/>
      <c r="S63" s="3"/>
      <c r="T63" s="3"/>
      <c r="U63" s="3"/>
      <c r="V63" s="3"/>
      <c r="W63" s="3"/>
      <c r="X63" s="3"/>
      <c r="Y63" s="3"/>
      <c r="Z63" s="3"/>
    </row>
    <row r="64" spans="1:26" ht="12.75" customHeight="1" x14ac:dyDescent="0.25">
      <c r="A64" s="3"/>
      <c r="B64" s="142">
        <f t="shared" si="2"/>
        <v>48</v>
      </c>
      <c r="C64" s="320">
        <f>Amnt_Deposited!J59*$D$8*(1-DOCF)*MSW!C67</f>
        <v>0</v>
      </c>
      <c r="D64" s="321">
        <f>Amnt_Deposited!C59*$F$8*(1-DOCF)*Food!D67</f>
        <v>0</v>
      </c>
      <c r="E64" s="236">
        <f>Amnt_Deposited!D59*$F$9*(1-DOCF)*Garden!D67</f>
        <v>0</v>
      </c>
      <c r="F64" s="236">
        <f>Amnt_Deposited!E59*$D$9*(1-DOCF)*Paper!D67</f>
        <v>0</v>
      </c>
      <c r="G64" s="236">
        <f>Amnt_Deposited!F59*$D$10*(1-DOCF)*Wood!D67</f>
        <v>0</v>
      </c>
      <c r="H64" s="236">
        <f>Amnt_Deposited!G59*$F$10*(1-DOCF)*Textiles!D67</f>
        <v>0</v>
      </c>
      <c r="I64" s="237">
        <f>Amnt_Deposited!H59*$H$8*(1-DOCF)*Nappies!D67</f>
        <v>0</v>
      </c>
      <c r="J64" s="238">
        <f>Amnt_Deposited!I59*$H$9*(1-DOCF)*Sludge!D67</f>
        <v>0</v>
      </c>
      <c r="K64" s="235">
        <f>Amnt_Deposited!L59*$H$10*(1-DOCF)*Industry!D67</f>
        <v>0</v>
      </c>
      <c r="L64" s="236">
        <f>Amnt_Deposited!L59*Parameters!$E$46*$D$9*(1-DOCF)*Industry!D67</f>
        <v>0</v>
      </c>
      <c r="M64" s="237">
        <f>Amnt_Deposited!L59*Parameters!$E$47*$D$10*(1-DOCF)*Industry!D67</f>
        <v>0</v>
      </c>
      <c r="N64" s="271">
        <f t="shared" si="3"/>
        <v>0</v>
      </c>
      <c r="O64" s="273">
        <f t="shared" si="1"/>
        <v>0</v>
      </c>
      <c r="P64" s="3"/>
      <c r="Q64" s="3"/>
      <c r="R64" s="3"/>
      <c r="S64" s="3"/>
      <c r="T64" s="3"/>
      <c r="U64" s="3"/>
      <c r="V64" s="3"/>
      <c r="W64" s="3"/>
      <c r="X64" s="3"/>
      <c r="Y64" s="3"/>
      <c r="Z64" s="3"/>
    </row>
    <row r="65" spans="1:26" ht="12.75" customHeight="1" x14ac:dyDescent="0.25">
      <c r="A65" s="3"/>
      <c r="B65" s="142">
        <f t="shared" si="2"/>
        <v>49</v>
      </c>
      <c r="C65" s="320">
        <f>Amnt_Deposited!J60*$D$8*(1-DOCF)*MSW!C68</f>
        <v>0</v>
      </c>
      <c r="D65" s="321">
        <f>Amnt_Deposited!C60*$F$8*(1-DOCF)*Food!D68</f>
        <v>0</v>
      </c>
      <c r="E65" s="236">
        <f>Amnt_Deposited!D60*$F$9*(1-DOCF)*Garden!D68</f>
        <v>0</v>
      </c>
      <c r="F65" s="236">
        <f>Amnt_Deposited!E60*$D$9*(1-DOCF)*Paper!D68</f>
        <v>0</v>
      </c>
      <c r="G65" s="236">
        <f>Amnt_Deposited!F60*$D$10*(1-DOCF)*Wood!D68</f>
        <v>0</v>
      </c>
      <c r="H65" s="236">
        <f>Amnt_Deposited!G60*$F$10*(1-DOCF)*Textiles!D68</f>
        <v>0</v>
      </c>
      <c r="I65" s="237">
        <f>Amnt_Deposited!H60*$H$8*(1-DOCF)*Nappies!D68</f>
        <v>0</v>
      </c>
      <c r="J65" s="238">
        <f>Amnt_Deposited!I60*$H$9*(1-DOCF)*Sludge!D68</f>
        <v>0</v>
      </c>
      <c r="K65" s="235">
        <f>Amnt_Deposited!L60*$H$10*(1-DOCF)*Industry!D68</f>
        <v>0</v>
      </c>
      <c r="L65" s="236">
        <f>Amnt_Deposited!L60*Parameters!$E$46*$D$9*(1-DOCF)*Industry!D68</f>
        <v>0</v>
      </c>
      <c r="M65" s="237">
        <f>Amnt_Deposited!L60*Parameters!$E$47*$D$10*(1-DOCF)*Industry!D68</f>
        <v>0</v>
      </c>
      <c r="N65" s="271">
        <f t="shared" si="3"/>
        <v>0</v>
      </c>
      <c r="O65" s="273">
        <f t="shared" si="1"/>
        <v>0</v>
      </c>
      <c r="P65" s="3"/>
      <c r="Q65" s="3"/>
      <c r="R65" s="3"/>
      <c r="S65" s="3"/>
      <c r="T65" s="3"/>
      <c r="U65" s="3"/>
      <c r="V65" s="3"/>
      <c r="W65" s="3"/>
      <c r="X65" s="3"/>
      <c r="Y65" s="3"/>
      <c r="Z65" s="3"/>
    </row>
    <row r="66" spans="1:26" ht="12.75" customHeight="1" x14ac:dyDescent="0.25">
      <c r="A66" s="3"/>
      <c r="B66" s="142">
        <f t="shared" si="2"/>
        <v>50</v>
      </c>
      <c r="C66" s="320">
        <f>Amnt_Deposited!J61*$D$8*(1-DOCF)*MSW!C69</f>
        <v>0</v>
      </c>
      <c r="D66" s="321">
        <f>Amnt_Deposited!C61*$F$8*(1-DOCF)*Food!D69</f>
        <v>0</v>
      </c>
      <c r="E66" s="236">
        <f>Amnt_Deposited!D61*$F$9*(1-DOCF)*Garden!D69</f>
        <v>0</v>
      </c>
      <c r="F66" s="236">
        <f>Amnt_Deposited!E61*$D$9*(1-DOCF)*Paper!D69</f>
        <v>0</v>
      </c>
      <c r="G66" s="236">
        <f>Amnt_Deposited!F61*$D$10*(1-DOCF)*Wood!D69</f>
        <v>0</v>
      </c>
      <c r="H66" s="236">
        <f>Amnt_Deposited!G61*$F$10*(1-DOCF)*Textiles!D69</f>
        <v>0</v>
      </c>
      <c r="I66" s="237">
        <f>Amnt_Deposited!H61*$H$8*(1-DOCF)*Nappies!D69</f>
        <v>0</v>
      </c>
      <c r="J66" s="238">
        <f>Amnt_Deposited!I61*$H$9*(1-DOCF)*Sludge!D69</f>
        <v>0</v>
      </c>
      <c r="K66" s="235">
        <f>Amnt_Deposited!L61*$H$10*(1-DOCF)*Industry!D69</f>
        <v>0</v>
      </c>
      <c r="L66" s="236">
        <f>Amnt_Deposited!L61*Parameters!$E$46*$D$9*(1-DOCF)*Industry!D69</f>
        <v>0</v>
      </c>
      <c r="M66" s="237">
        <f>Amnt_Deposited!L61*Parameters!$E$47*$D$10*(1-DOCF)*Industry!D69</f>
        <v>0</v>
      </c>
      <c r="N66" s="271">
        <f t="shared" si="3"/>
        <v>0</v>
      </c>
      <c r="O66" s="273">
        <f t="shared" si="1"/>
        <v>0</v>
      </c>
      <c r="P66" s="3"/>
      <c r="Q66" s="3"/>
      <c r="R66" s="3"/>
      <c r="S66" s="3"/>
      <c r="T66" s="3"/>
      <c r="U66" s="3"/>
      <c r="V66" s="3"/>
      <c r="W66" s="3"/>
      <c r="X66" s="3"/>
      <c r="Y66" s="3"/>
      <c r="Z66" s="3"/>
    </row>
    <row r="67" spans="1:26" ht="12.75" customHeight="1" x14ac:dyDescent="0.25">
      <c r="A67" s="3"/>
      <c r="B67" s="142">
        <f t="shared" si="2"/>
        <v>51</v>
      </c>
      <c r="C67" s="320">
        <f>Amnt_Deposited!J62*$D$8*(1-DOCF)*MSW!C70</f>
        <v>0</v>
      </c>
      <c r="D67" s="321">
        <f>Amnt_Deposited!C62*$F$8*(1-DOCF)*Food!D70</f>
        <v>0</v>
      </c>
      <c r="E67" s="236">
        <f>Amnt_Deposited!D62*$F$9*(1-DOCF)*Garden!D70</f>
        <v>0</v>
      </c>
      <c r="F67" s="236">
        <f>Amnt_Deposited!E62*$D$9*(1-DOCF)*Paper!D70</f>
        <v>0</v>
      </c>
      <c r="G67" s="236">
        <f>Amnt_Deposited!F62*$D$10*(1-DOCF)*Wood!D70</f>
        <v>0</v>
      </c>
      <c r="H67" s="236">
        <f>Amnt_Deposited!G62*$F$10*(1-DOCF)*Textiles!D70</f>
        <v>0</v>
      </c>
      <c r="I67" s="237">
        <f>Amnt_Deposited!H62*$H$8*(1-DOCF)*Nappies!D70</f>
        <v>0</v>
      </c>
      <c r="J67" s="238">
        <f>Amnt_Deposited!I62*$H$9*(1-DOCF)*Sludge!D70</f>
        <v>0</v>
      </c>
      <c r="K67" s="235">
        <f>Amnt_Deposited!L62*$H$10*(1-DOCF)*Industry!D70</f>
        <v>0</v>
      </c>
      <c r="L67" s="236">
        <f>Amnt_Deposited!L62*Parameters!$E$46*$D$9*(1-DOCF)*Industry!D70</f>
        <v>0</v>
      </c>
      <c r="M67" s="237">
        <f>Amnt_Deposited!L62*Parameters!$E$47*$D$10*(1-DOCF)*Industry!D70</f>
        <v>0</v>
      </c>
      <c r="N67" s="271">
        <f t="shared" si="3"/>
        <v>0</v>
      </c>
      <c r="O67" s="273">
        <f t="shared" si="1"/>
        <v>0</v>
      </c>
      <c r="P67" s="3"/>
      <c r="Q67" s="3"/>
      <c r="R67" s="3"/>
      <c r="S67" s="3"/>
      <c r="T67" s="3"/>
      <c r="U67" s="3"/>
      <c r="V67" s="3"/>
      <c r="W67" s="3"/>
      <c r="X67" s="3"/>
      <c r="Y67" s="3"/>
      <c r="Z67" s="3"/>
    </row>
    <row r="68" spans="1:26" ht="12.75" customHeight="1" x14ac:dyDescent="0.25">
      <c r="A68" s="3"/>
      <c r="B68" s="142">
        <f t="shared" si="2"/>
        <v>52</v>
      </c>
      <c r="C68" s="320">
        <f>Amnt_Deposited!J63*$D$8*(1-DOCF)*MSW!C71</f>
        <v>0</v>
      </c>
      <c r="D68" s="321">
        <f>Amnt_Deposited!C63*$F$8*(1-DOCF)*Food!D71</f>
        <v>0</v>
      </c>
      <c r="E68" s="236">
        <f>Amnt_Deposited!D63*$F$9*(1-DOCF)*Garden!D71</f>
        <v>0</v>
      </c>
      <c r="F68" s="236">
        <f>Amnt_Deposited!E63*$D$9*(1-DOCF)*Paper!D71</f>
        <v>0</v>
      </c>
      <c r="G68" s="236">
        <f>Amnt_Deposited!F63*$D$10*(1-DOCF)*Wood!D71</f>
        <v>0</v>
      </c>
      <c r="H68" s="236">
        <f>Amnt_Deposited!G63*$F$10*(1-DOCF)*Textiles!D71</f>
        <v>0</v>
      </c>
      <c r="I68" s="237">
        <f>Amnt_Deposited!H63*$H$8*(1-DOCF)*Nappies!D71</f>
        <v>0</v>
      </c>
      <c r="J68" s="238">
        <f>Amnt_Deposited!I63*$H$9*(1-DOCF)*Sludge!D71</f>
        <v>0</v>
      </c>
      <c r="K68" s="235">
        <f>Amnt_Deposited!L63*$H$10*(1-DOCF)*Industry!D71</f>
        <v>0</v>
      </c>
      <c r="L68" s="236">
        <f>Amnt_Deposited!L63*Parameters!$E$46*$D$9*(1-DOCF)*Industry!D71</f>
        <v>0</v>
      </c>
      <c r="M68" s="237">
        <f>Amnt_Deposited!L63*Parameters!$E$47*$D$10*(1-DOCF)*Industry!D71</f>
        <v>0</v>
      </c>
      <c r="N68" s="271">
        <f t="shared" si="3"/>
        <v>0</v>
      </c>
      <c r="O68" s="273">
        <f t="shared" si="1"/>
        <v>0</v>
      </c>
      <c r="P68" s="3"/>
      <c r="Q68" s="3"/>
      <c r="R68" s="3"/>
      <c r="S68" s="3"/>
      <c r="T68" s="3"/>
      <c r="U68" s="3"/>
      <c r="V68" s="3"/>
      <c r="W68" s="3"/>
      <c r="X68" s="3"/>
      <c r="Y68" s="3"/>
      <c r="Z68" s="3"/>
    </row>
    <row r="69" spans="1:26" ht="12.75" customHeight="1" x14ac:dyDescent="0.25">
      <c r="A69" s="3"/>
      <c r="B69" s="142">
        <f t="shared" si="2"/>
        <v>53</v>
      </c>
      <c r="C69" s="320">
        <f>Amnt_Deposited!J64*$D$8*(1-DOCF)*MSW!C72</f>
        <v>0</v>
      </c>
      <c r="D69" s="321">
        <f>Amnt_Deposited!C64*$F$8*(1-DOCF)*Food!D72</f>
        <v>0</v>
      </c>
      <c r="E69" s="236">
        <f>Amnt_Deposited!D64*$F$9*(1-DOCF)*Garden!D72</f>
        <v>0</v>
      </c>
      <c r="F69" s="236">
        <f>Amnt_Deposited!E64*$D$9*(1-DOCF)*Paper!D72</f>
        <v>0</v>
      </c>
      <c r="G69" s="236">
        <f>Amnt_Deposited!F64*$D$10*(1-DOCF)*Wood!D72</f>
        <v>0</v>
      </c>
      <c r="H69" s="236">
        <f>Amnt_Deposited!G64*$F$10*(1-DOCF)*Textiles!D72</f>
        <v>0</v>
      </c>
      <c r="I69" s="237">
        <f>Amnt_Deposited!H64*$H$8*(1-DOCF)*Nappies!D72</f>
        <v>0</v>
      </c>
      <c r="J69" s="238">
        <f>Amnt_Deposited!I64*$H$9*(1-DOCF)*Sludge!D72</f>
        <v>0</v>
      </c>
      <c r="K69" s="235">
        <f>Amnt_Deposited!L64*$H$10*(1-DOCF)*Industry!D72</f>
        <v>0</v>
      </c>
      <c r="L69" s="236">
        <f>Amnt_Deposited!L64*Parameters!$E$46*$D$9*(1-DOCF)*Industry!D72</f>
        <v>0</v>
      </c>
      <c r="M69" s="237">
        <f>Amnt_Deposited!L64*Parameters!$E$47*$D$10*(1-DOCF)*Industry!D72</f>
        <v>0</v>
      </c>
      <c r="N69" s="271">
        <f t="shared" si="3"/>
        <v>0</v>
      </c>
      <c r="O69" s="273">
        <f t="shared" si="1"/>
        <v>0</v>
      </c>
      <c r="P69" s="3"/>
      <c r="Q69" s="3"/>
      <c r="R69" s="3"/>
      <c r="S69" s="3"/>
      <c r="T69" s="3"/>
      <c r="U69" s="3"/>
      <c r="V69" s="3"/>
      <c r="W69" s="3"/>
      <c r="X69" s="3"/>
      <c r="Y69" s="3"/>
      <c r="Z69" s="3"/>
    </row>
    <row r="70" spans="1:26" ht="12.75" customHeight="1" x14ac:dyDescent="0.25">
      <c r="A70" s="3"/>
      <c r="B70" s="142">
        <f t="shared" si="2"/>
        <v>54</v>
      </c>
      <c r="C70" s="320">
        <f>Amnt_Deposited!J65*$D$8*(1-DOCF)*MSW!C73</f>
        <v>0</v>
      </c>
      <c r="D70" s="321">
        <f>Amnt_Deposited!C65*$F$8*(1-DOCF)*Food!D73</f>
        <v>0</v>
      </c>
      <c r="E70" s="236">
        <f>Amnt_Deposited!D65*$F$9*(1-DOCF)*Garden!D73</f>
        <v>0</v>
      </c>
      <c r="F70" s="236">
        <f>Amnt_Deposited!E65*$D$9*(1-DOCF)*Paper!D73</f>
        <v>0</v>
      </c>
      <c r="G70" s="236">
        <f>Amnt_Deposited!F65*$D$10*(1-DOCF)*Wood!D73</f>
        <v>0</v>
      </c>
      <c r="H70" s="236">
        <f>Amnt_Deposited!G65*$F$10*(1-DOCF)*Textiles!D73</f>
        <v>0</v>
      </c>
      <c r="I70" s="237">
        <f>Amnt_Deposited!H65*$H$8*(1-DOCF)*Nappies!D73</f>
        <v>0</v>
      </c>
      <c r="J70" s="238">
        <f>Amnt_Deposited!I65*$H$9*(1-DOCF)*Sludge!D73</f>
        <v>0</v>
      </c>
      <c r="K70" s="235">
        <f>Amnt_Deposited!L65*$H$10*(1-DOCF)*Industry!D73</f>
        <v>0</v>
      </c>
      <c r="L70" s="236">
        <f>Amnt_Deposited!L65*Parameters!$E$46*$D$9*(1-DOCF)*Industry!D73</f>
        <v>0</v>
      </c>
      <c r="M70" s="237">
        <f>Amnt_Deposited!L65*Parameters!$E$47*$D$10*(1-DOCF)*Industry!D73</f>
        <v>0</v>
      </c>
      <c r="N70" s="271">
        <f t="shared" si="3"/>
        <v>0</v>
      </c>
      <c r="O70" s="273">
        <f t="shared" si="1"/>
        <v>0</v>
      </c>
      <c r="P70" s="3"/>
      <c r="Q70" s="3"/>
      <c r="R70" s="3"/>
      <c r="S70" s="3"/>
      <c r="T70" s="3"/>
      <c r="U70" s="3"/>
      <c r="V70" s="3"/>
      <c r="W70" s="3"/>
      <c r="X70" s="3"/>
      <c r="Y70" s="3"/>
      <c r="Z70" s="3"/>
    </row>
    <row r="71" spans="1:26" ht="12.75" customHeight="1" x14ac:dyDescent="0.25">
      <c r="A71" s="3"/>
      <c r="B71" s="142">
        <f t="shared" si="2"/>
        <v>55</v>
      </c>
      <c r="C71" s="320">
        <f>Amnt_Deposited!J66*$D$8*(1-DOCF)*MSW!C74</f>
        <v>0</v>
      </c>
      <c r="D71" s="321">
        <f>Amnt_Deposited!C66*$F$8*(1-DOCF)*Food!D74</f>
        <v>0</v>
      </c>
      <c r="E71" s="236">
        <f>Amnt_Deposited!D66*$F$9*(1-DOCF)*Garden!D74</f>
        <v>0</v>
      </c>
      <c r="F71" s="236">
        <f>Amnt_Deposited!E66*$D$9*(1-DOCF)*Paper!D74</f>
        <v>0</v>
      </c>
      <c r="G71" s="236">
        <f>Amnt_Deposited!F66*$D$10*(1-DOCF)*Wood!D74</f>
        <v>0</v>
      </c>
      <c r="H71" s="236">
        <f>Amnt_Deposited!G66*$F$10*(1-DOCF)*Textiles!D74</f>
        <v>0</v>
      </c>
      <c r="I71" s="237">
        <f>Amnt_Deposited!H66*$H$8*(1-DOCF)*Nappies!D74</f>
        <v>0</v>
      </c>
      <c r="J71" s="238">
        <f>Amnt_Deposited!I66*$H$9*(1-DOCF)*Sludge!D74</f>
        <v>0</v>
      </c>
      <c r="K71" s="235">
        <f>Amnt_Deposited!L66*$H$10*(1-DOCF)*Industry!D74</f>
        <v>0</v>
      </c>
      <c r="L71" s="236">
        <f>Amnt_Deposited!L66*Parameters!$E$46*$D$9*(1-DOCF)*Industry!D74</f>
        <v>0</v>
      </c>
      <c r="M71" s="237">
        <f>Amnt_Deposited!L66*Parameters!$E$47*$D$10*(1-DOCF)*Industry!D74</f>
        <v>0</v>
      </c>
      <c r="N71" s="271">
        <f t="shared" si="3"/>
        <v>0</v>
      </c>
      <c r="O71" s="273">
        <f t="shared" si="1"/>
        <v>0</v>
      </c>
      <c r="P71" s="3"/>
      <c r="Q71" s="3"/>
      <c r="R71" s="3"/>
      <c r="S71" s="3"/>
      <c r="T71" s="3"/>
      <c r="U71" s="3"/>
      <c r="V71" s="3"/>
      <c r="W71" s="3"/>
      <c r="X71" s="3"/>
      <c r="Y71" s="3"/>
      <c r="Z71" s="3"/>
    </row>
    <row r="72" spans="1:26" ht="12.75" customHeight="1" x14ac:dyDescent="0.25">
      <c r="A72" s="3"/>
      <c r="B72" s="142">
        <f t="shared" si="2"/>
        <v>56</v>
      </c>
      <c r="C72" s="320">
        <f>Amnt_Deposited!J67*$D$8*(1-DOCF)*MSW!C75</f>
        <v>0</v>
      </c>
      <c r="D72" s="321">
        <f>Amnt_Deposited!C67*$F$8*(1-DOCF)*Food!D75</f>
        <v>0</v>
      </c>
      <c r="E72" s="236">
        <f>Amnt_Deposited!D67*$F$9*(1-DOCF)*Garden!D75</f>
        <v>0</v>
      </c>
      <c r="F72" s="236">
        <f>Amnt_Deposited!E67*$D$9*(1-DOCF)*Paper!D75</f>
        <v>0</v>
      </c>
      <c r="G72" s="236">
        <f>Amnt_Deposited!F67*$D$10*(1-DOCF)*Wood!D75</f>
        <v>0</v>
      </c>
      <c r="H72" s="236">
        <f>Amnt_Deposited!G67*$F$10*(1-DOCF)*Textiles!D75</f>
        <v>0</v>
      </c>
      <c r="I72" s="237">
        <f>Amnt_Deposited!H67*$H$8*(1-DOCF)*Nappies!D75</f>
        <v>0</v>
      </c>
      <c r="J72" s="238">
        <f>Amnt_Deposited!I67*$H$9*(1-DOCF)*Sludge!D75</f>
        <v>0</v>
      </c>
      <c r="K72" s="235">
        <f>Amnt_Deposited!L67*$H$10*(1-DOCF)*Industry!D75</f>
        <v>0</v>
      </c>
      <c r="L72" s="236">
        <f>Amnt_Deposited!L67*Parameters!$E$46*$D$9*(1-DOCF)*Industry!D75</f>
        <v>0</v>
      </c>
      <c r="M72" s="237">
        <f>Amnt_Deposited!L67*Parameters!$E$47*$D$10*(1-DOCF)*Industry!D75</f>
        <v>0</v>
      </c>
      <c r="N72" s="271">
        <f t="shared" si="3"/>
        <v>0</v>
      </c>
      <c r="O72" s="273">
        <f t="shared" si="1"/>
        <v>0</v>
      </c>
      <c r="P72" s="3"/>
      <c r="Q72" s="3"/>
      <c r="R72" s="3"/>
      <c r="S72" s="3"/>
      <c r="T72" s="3"/>
      <c r="U72" s="3"/>
      <c r="V72" s="3"/>
      <c r="W72" s="3"/>
      <c r="X72" s="3"/>
      <c r="Y72" s="3"/>
      <c r="Z72" s="3"/>
    </row>
    <row r="73" spans="1:26" ht="12.75" customHeight="1" x14ac:dyDescent="0.25">
      <c r="A73" s="3"/>
      <c r="B73" s="142">
        <f t="shared" si="2"/>
        <v>57</v>
      </c>
      <c r="C73" s="320">
        <f>Amnt_Deposited!J68*$D$8*(1-DOCF)*MSW!C76</f>
        <v>0</v>
      </c>
      <c r="D73" s="321">
        <f>Amnt_Deposited!C68*$F$8*(1-DOCF)*Food!D76</f>
        <v>0</v>
      </c>
      <c r="E73" s="236">
        <f>Amnt_Deposited!D68*$F$9*(1-DOCF)*Garden!D76</f>
        <v>0</v>
      </c>
      <c r="F73" s="236">
        <f>Amnt_Deposited!E68*$D$9*(1-DOCF)*Paper!D76</f>
        <v>0</v>
      </c>
      <c r="G73" s="236">
        <f>Amnt_Deposited!F68*$D$10*(1-DOCF)*Wood!D76</f>
        <v>0</v>
      </c>
      <c r="H73" s="236">
        <f>Amnt_Deposited!G68*$F$10*(1-DOCF)*Textiles!D76</f>
        <v>0</v>
      </c>
      <c r="I73" s="237">
        <f>Amnt_Deposited!H68*$H$8*(1-DOCF)*Nappies!D76</f>
        <v>0</v>
      </c>
      <c r="J73" s="238">
        <f>Amnt_Deposited!I68*$H$9*(1-DOCF)*Sludge!D76</f>
        <v>0</v>
      </c>
      <c r="K73" s="235">
        <f>Amnt_Deposited!L68*$H$10*(1-DOCF)*Industry!D76</f>
        <v>0</v>
      </c>
      <c r="L73" s="236">
        <f>Amnt_Deposited!L68*Parameters!$E$46*$D$9*(1-DOCF)*Industry!D76</f>
        <v>0</v>
      </c>
      <c r="M73" s="237">
        <f>Amnt_Deposited!L68*Parameters!$E$47*$D$10*(1-DOCF)*Industry!D76</f>
        <v>0</v>
      </c>
      <c r="N73" s="271">
        <f t="shared" si="3"/>
        <v>0</v>
      </c>
      <c r="O73" s="273">
        <f t="shared" si="1"/>
        <v>0</v>
      </c>
      <c r="P73" s="3"/>
      <c r="Q73" s="3"/>
      <c r="R73" s="3"/>
      <c r="S73" s="3"/>
      <c r="T73" s="3"/>
      <c r="U73" s="3"/>
      <c r="V73" s="3"/>
      <c r="W73" s="3"/>
      <c r="X73" s="3"/>
      <c r="Y73" s="3"/>
      <c r="Z73" s="3"/>
    </row>
    <row r="74" spans="1:26" ht="12.75" customHeight="1" x14ac:dyDescent="0.25">
      <c r="A74" s="3"/>
      <c r="B74" s="142">
        <f t="shared" si="2"/>
        <v>58</v>
      </c>
      <c r="C74" s="320">
        <f>Amnt_Deposited!J69*$D$8*(1-DOCF)*MSW!C77</f>
        <v>0</v>
      </c>
      <c r="D74" s="321">
        <f>Amnt_Deposited!C69*$F$8*(1-DOCF)*Food!D77</f>
        <v>0</v>
      </c>
      <c r="E74" s="236">
        <f>Amnt_Deposited!D69*$F$9*(1-DOCF)*Garden!D77</f>
        <v>0</v>
      </c>
      <c r="F74" s="236">
        <f>Amnt_Deposited!E69*$D$9*(1-DOCF)*Paper!D77</f>
        <v>0</v>
      </c>
      <c r="G74" s="236">
        <f>Amnt_Deposited!F69*$D$10*(1-DOCF)*Wood!D77</f>
        <v>0</v>
      </c>
      <c r="H74" s="236">
        <f>Amnt_Deposited!G69*$F$10*(1-DOCF)*Textiles!D77</f>
        <v>0</v>
      </c>
      <c r="I74" s="237">
        <f>Amnt_Deposited!H69*$H$8*(1-DOCF)*Nappies!D77</f>
        <v>0</v>
      </c>
      <c r="J74" s="238">
        <f>Amnt_Deposited!I69*$H$9*(1-DOCF)*Sludge!D77</f>
        <v>0</v>
      </c>
      <c r="K74" s="235">
        <f>Amnt_Deposited!L69*$H$10*(1-DOCF)*Industry!D77</f>
        <v>0</v>
      </c>
      <c r="L74" s="236">
        <f>Amnt_Deposited!L69*Parameters!$E$46*$D$9*(1-DOCF)*Industry!D77</f>
        <v>0</v>
      </c>
      <c r="M74" s="237">
        <f>Amnt_Deposited!L69*Parameters!$E$47*$D$10*(1-DOCF)*Industry!D77</f>
        <v>0</v>
      </c>
      <c r="N74" s="271">
        <f t="shared" si="3"/>
        <v>0</v>
      </c>
      <c r="O74" s="273">
        <f t="shared" si="1"/>
        <v>0</v>
      </c>
      <c r="P74" s="3"/>
      <c r="Q74" s="3"/>
      <c r="R74" s="3"/>
      <c r="S74" s="3"/>
      <c r="T74" s="3"/>
      <c r="U74" s="3"/>
      <c r="V74" s="3"/>
      <c r="W74" s="3"/>
      <c r="X74" s="3"/>
      <c r="Y74" s="3"/>
      <c r="Z74" s="3"/>
    </row>
    <row r="75" spans="1:26" ht="12.75" customHeight="1" x14ac:dyDescent="0.25">
      <c r="A75" s="3"/>
      <c r="B75" s="142">
        <f t="shared" si="2"/>
        <v>59</v>
      </c>
      <c r="C75" s="320">
        <f>Amnt_Deposited!J70*$D$8*(1-DOCF)*MSW!C78</f>
        <v>0</v>
      </c>
      <c r="D75" s="321">
        <f>Amnt_Deposited!C70*$F$8*(1-DOCF)*Food!D78</f>
        <v>0</v>
      </c>
      <c r="E75" s="236">
        <f>Amnt_Deposited!D70*$F$9*(1-DOCF)*Garden!D78</f>
        <v>0</v>
      </c>
      <c r="F75" s="236">
        <f>Amnt_Deposited!E70*$D$9*(1-DOCF)*Paper!D78</f>
        <v>0</v>
      </c>
      <c r="G75" s="236">
        <f>Amnt_Deposited!F70*$D$10*(1-DOCF)*Wood!D78</f>
        <v>0</v>
      </c>
      <c r="H75" s="236">
        <f>Amnt_Deposited!G70*$F$10*(1-DOCF)*Textiles!D78</f>
        <v>0</v>
      </c>
      <c r="I75" s="237">
        <f>Amnt_Deposited!H70*$H$8*(1-DOCF)*Nappies!D78</f>
        <v>0</v>
      </c>
      <c r="J75" s="238">
        <f>Amnt_Deposited!I70*$H$9*(1-DOCF)*Sludge!D78</f>
        <v>0</v>
      </c>
      <c r="K75" s="235">
        <f>Amnt_Deposited!L70*$H$10*(1-DOCF)*Industry!D78</f>
        <v>0</v>
      </c>
      <c r="L75" s="236">
        <f>Amnt_Deposited!L70*Parameters!$E$46*$D$9*(1-DOCF)*Industry!D78</f>
        <v>0</v>
      </c>
      <c r="M75" s="237">
        <f>Amnt_Deposited!L70*Parameters!$E$47*$D$10*(1-DOCF)*Industry!D78</f>
        <v>0</v>
      </c>
      <c r="N75" s="271">
        <f t="shared" si="3"/>
        <v>0</v>
      </c>
      <c r="O75" s="273">
        <f t="shared" si="1"/>
        <v>0</v>
      </c>
      <c r="P75" s="3"/>
      <c r="Q75" s="3"/>
      <c r="R75" s="3"/>
      <c r="S75" s="3"/>
      <c r="T75" s="3"/>
      <c r="U75" s="3"/>
      <c r="V75" s="3"/>
      <c r="W75" s="3"/>
      <c r="X75" s="3"/>
      <c r="Y75" s="3"/>
      <c r="Z75" s="3"/>
    </row>
    <row r="76" spans="1:26" ht="12.75" customHeight="1" x14ac:dyDescent="0.25">
      <c r="A76" s="3"/>
      <c r="B76" s="142">
        <f t="shared" si="2"/>
        <v>60</v>
      </c>
      <c r="C76" s="320">
        <f>Amnt_Deposited!J71*$D$8*(1-DOCF)*MSW!C79</f>
        <v>0</v>
      </c>
      <c r="D76" s="321">
        <f>Amnt_Deposited!C71*$F$8*(1-DOCF)*Food!D79</f>
        <v>0</v>
      </c>
      <c r="E76" s="236">
        <f>Amnt_Deposited!D71*$F$9*(1-DOCF)*Garden!D79</f>
        <v>0</v>
      </c>
      <c r="F76" s="236">
        <f>Amnt_Deposited!E71*$D$9*(1-DOCF)*Paper!D79</f>
        <v>0</v>
      </c>
      <c r="G76" s="236">
        <f>Amnt_Deposited!F71*$D$10*(1-DOCF)*Wood!D79</f>
        <v>0</v>
      </c>
      <c r="H76" s="236">
        <f>Amnt_Deposited!G71*$F$10*(1-DOCF)*Textiles!D79</f>
        <v>0</v>
      </c>
      <c r="I76" s="237">
        <f>Amnt_Deposited!H71*$H$8*(1-DOCF)*Nappies!D79</f>
        <v>0</v>
      </c>
      <c r="J76" s="238">
        <f>Amnt_Deposited!I71*$H$9*(1-DOCF)*Sludge!D79</f>
        <v>0</v>
      </c>
      <c r="K76" s="235">
        <f>Amnt_Deposited!L71*$H$10*(1-DOCF)*Industry!D79</f>
        <v>0</v>
      </c>
      <c r="L76" s="236">
        <f>Amnt_Deposited!L71*Parameters!$E$46*$D$9*(1-DOCF)*Industry!D79</f>
        <v>0</v>
      </c>
      <c r="M76" s="237">
        <f>Amnt_Deposited!L71*Parameters!$E$47*$D$10*(1-DOCF)*Industry!D79</f>
        <v>0</v>
      </c>
      <c r="N76" s="271">
        <f t="shared" si="3"/>
        <v>0</v>
      </c>
      <c r="O76" s="273">
        <f t="shared" si="1"/>
        <v>0</v>
      </c>
      <c r="P76" s="3"/>
      <c r="Q76" s="3"/>
      <c r="R76" s="3"/>
      <c r="S76" s="3"/>
      <c r="T76" s="3"/>
      <c r="U76" s="3"/>
      <c r="V76" s="3"/>
      <c r="W76" s="3"/>
      <c r="X76" s="3"/>
      <c r="Y76" s="3"/>
      <c r="Z76" s="3"/>
    </row>
    <row r="77" spans="1:26" ht="12.75" customHeight="1" x14ac:dyDescent="0.25">
      <c r="A77" s="3"/>
      <c r="B77" s="142">
        <f t="shared" si="2"/>
        <v>61</v>
      </c>
      <c r="C77" s="320">
        <f>Amnt_Deposited!J72*$D$8*(1-DOCF)*MSW!C80</f>
        <v>0</v>
      </c>
      <c r="D77" s="321">
        <f>Amnt_Deposited!C72*$F$8*(1-DOCF)*Food!D80</f>
        <v>0</v>
      </c>
      <c r="E77" s="236">
        <f>Amnt_Deposited!D72*$F$9*(1-DOCF)*Garden!D80</f>
        <v>0</v>
      </c>
      <c r="F77" s="236">
        <f>Amnt_Deposited!E72*$D$9*(1-DOCF)*Paper!D80</f>
        <v>0</v>
      </c>
      <c r="G77" s="236">
        <f>Amnt_Deposited!F72*$D$10*(1-DOCF)*Wood!D80</f>
        <v>0</v>
      </c>
      <c r="H77" s="236">
        <f>Amnt_Deposited!G72*$F$10*(1-DOCF)*Textiles!D80</f>
        <v>0</v>
      </c>
      <c r="I77" s="237">
        <f>Amnt_Deposited!H72*$H$8*(1-DOCF)*Nappies!D80</f>
        <v>0</v>
      </c>
      <c r="J77" s="238">
        <f>Amnt_Deposited!I72*$H$9*(1-DOCF)*Sludge!D80</f>
        <v>0</v>
      </c>
      <c r="K77" s="235">
        <f>Amnt_Deposited!L72*$H$10*(1-DOCF)*Industry!D80</f>
        <v>0</v>
      </c>
      <c r="L77" s="236">
        <f>Amnt_Deposited!L72*Parameters!$E$46*$D$9*(1-DOCF)*Industry!D80</f>
        <v>0</v>
      </c>
      <c r="M77" s="237">
        <f>Amnt_Deposited!L72*Parameters!$E$47*$D$10*(1-DOCF)*Industry!D80</f>
        <v>0</v>
      </c>
      <c r="N77" s="271">
        <f t="shared" si="3"/>
        <v>0</v>
      </c>
      <c r="O77" s="273">
        <f t="shared" si="1"/>
        <v>0</v>
      </c>
      <c r="P77" s="3"/>
      <c r="Q77" s="3"/>
      <c r="R77" s="3"/>
      <c r="S77" s="3"/>
      <c r="T77" s="3"/>
      <c r="U77" s="3"/>
      <c r="V77" s="3"/>
      <c r="W77" s="3"/>
      <c r="X77" s="3"/>
      <c r="Y77" s="3"/>
      <c r="Z77" s="3"/>
    </row>
    <row r="78" spans="1:26" ht="12.75" customHeight="1" x14ac:dyDescent="0.25">
      <c r="A78" s="3"/>
      <c r="B78" s="142">
        <f t="shared" si="2"/>
        <v>62</v>
      </c>
      <c r="C78" s="320">
        <f>Amnt_Deposited!J73*$D$8*(1-DOCF)*MSW!C81</f>
        <v>0</v>
      </c>
      <c r="D78" s="321">
        <f>Amnt_Deposited!C73*$F$8*(1-DOCF)*Food!D81</f>
        <v>0</v>
      </c>
      <c r="E78" s="236">
        <f>Amnt_Deposited!D73*$F$9*(1-DOCF)*Garden!D81</f>
        <v>0</v>
      </c>
      <c r="F78" s="236">
        <f>Amnt_Deposited!E73*$D$9*(1-DOCF)*Paper!D81</f>
        <v>0</v>
      </c>
      <c r="G78" s="236">
        <f>Amnt_Deposited!F73*$D$10*(1-DOCF)*Wood!D81</f>
        <v>0</v>
      </c>
      <c r="H78" s="236">
        <f>Amnt_Deposited!G73*$F$10*(1-DOCF)*Textiles!D81</f>
        <v>0</v>
      </c>
      <c r="I78" s="237">
        <f>Amnt_Deposited!H73*$H$8*(1-DOCF)*Nappies!D81</f>
        <v>0</v>
      </c>
      <c r="J78" s="238">
        <f>Amnt_Deposited!I73*$H$9*(1-DOCF)*Sludge!D81</f>
        <v>0</v>
      </c>
      <c r="K78" s="235">
        <f>Amnt_Deposited!L73*$H$10*(1-DOCF)*Industry!D81</f>
        <v>0</v>
      </c>
      <c r="L78" s="236">
        <f>Amnt_Deposited!L73*Parameters!$E$46*$D$9*(1-DOCF)*Industry!D81</f>
        <v>0</v>
      </c>
      <c r="M78" s="237">
        <f>Amnt_Deposited!L73*Parameters!$E$47*$D$10*(1-DOCF)*Industry!D81</f>
        <v>0</v>
      </c>
      <c r="N78" s="271">
        <f t="shared" si="3"/>
        <v>0</v>
      </c>
      <c r="O78" s="273">
        <f t="shared" si="1"/>
        <v>0</v>
      </c>
      <c r="P78" s="3"/>
      <c r="Q78" s="3"/>
      <c r="R78" s="3"/>
      <c r="S78" s="3"/>
      <c r="T78" s="3"/>
      <c r="U78" s="3"/>
      <c r="V78" s="3"/>
      <c r="W78" s="3"/>
      <c r="X78" s="3"/>
      <c r="Y78" s="3"/>
      <c r="Z78" s="3"/>
    </row>
    <row r="79" spans="1:26" ht="12.75" customHeight="1" x14ac:dyDescent="0.25">
      <c r="A79" s="3"/>
      <c r="B79" s="142">
        <f t="shared" si="2"/>
        <v>63</v>
      </c>
      <c r="C79" s="320">
        <f>Amnt_Deposited!J74*$D$8*(1-DOCF)*MSW!C82</f>
        <v>0</v>
      </c>
      <c r="D79" s="321">
        <f>Amnt_Deposited!C74*$F$8*(1-DOCF)*Food!D82</f>
        <v>0</v>
      </c>
      <c r="E79" s="236">
        <f>Amnt_Deposited!D74*$F$9*(1-DOCF)*Garden!D82</f>
        <v>0</v>
      </c>
      <c r="F79" s="236">
        <f>Amnt_Deposited!E74*$D$9*(1-DOCF)*Paper!D82</f>
        <v>0</v>
      </c>
      <c r="G79" s="236">
        <f>Amnt_Deposited!F74*$D$10*(1-DOCF)*Wood!D82</f>
        <v>0</v>
      </c>
      <c r="H79" s="236">
        <f>Amnt_Deposited!G74*$F$10*(1-DOCF)*Textiles!D82</f>
        <v>0</v>
      </c>
      <c r="I79" s="237">
        <f>Amnt_Deposited!H74*$H$8*(1-DOCF)*Nappies!D82</f>
        <v>0</v>
      </c>
      <c r="J79" s="238">
        <f>Amnt_Deposited!I74*$H$9*(1-DOCF)*Sludge!D82</f>
        <v>0</v>
      </c>
      <c r="K79" s="235">
        <f>Amnt_Deposited!L74*$H$10*(1-DOCF)*Industry!D82</f>
        <v>0</v>
      </c>
      <c r="L79" s="236">
        <f>Amnt_Deposited!L74*Parameters!$E$46*$D$9*(1-DOCF)*Industry!D82</f>
        <v>0</v>
      </c>
      <c r="M79" s="237">
        <f>Amnt_Deposited!L74*Parameters!$E$47*$D$10*(1-DOCF)*Industry!D82</f>
        <v>0</v>
      </c>
      <c r="N79" s="271">
        <f t="shared" si="3"/>
        <v>0</v>
      </c>
      <c r="O79" s="273">
        <f t="shared" si="1"/>
        <v>0</v>
      </c>
      <c r="P79" s="3"/>
      <c r="Q79" s="3"/>
      <c r="R79" s="3"/>
      <c r="S79" s="3"/>
      <c r="T79" s="3"/>
      <c r="U79" s="3"/>
      <c r="V79" s="3"/>
      <c r="W79" s="3"/>
      <c r="X79" s="3"/>
      <c r="Y79" s="3"/>
      <c r="Z79" s="3"/>
    </row>
    <row r="80" spans="1:26" ht="12.75" customHeight="1" x14ac:dyDescent="0.25">
      <c r="A80" s="3"/>
      <c r="B80" s="142">
        <f t="shared" si="2"/>
        <v>64</v>
      </c>
      <c r="C80" s="320">
        <f>Amnt_Deposited!J75*$D$8*(1-DOCF)*MSW!C83</f>
        <v>0</v>
      </c>
      <c r="D80" s="321">
        <f>Amnt_Deposited!C75*$F$8*(1-DOCF)*Food!D83</f>
        <v>0</v>
      </c>
      <c r="E80" s="236">
        <f>Amnt_Deposited!D75*$F$9*(1-DOCF)*Garden!D83</f>
        <v>0</v>
      </c>
      <c r="F80" s="236">
        <f>Amnt_Deposited!E75*$D$9*(1-DOCF)*Paper!D83</f>
        <v>0</v>
      </c>
      <c r="G80" s="236">
        <f>Amnt_Deposited!F75*$D$10*(1-DOCF)*Wood!D83</f>
        <v>0</v>
      </c>
      <c r="H80" s="236">
        <f>Amnt_Deposited!G75*$F$10*(1-DOCF)*Textiles!D83</f>
        <v>0</v>
      </c>
      <c r="I80" s="237">
        <f>Amnt_Deposited!H75*$H$8*(1-DOCF)*Nappies!D83</f>
        <v>0</v>
      </c>
      <c r="J80" s="238">
        <f>Amnt_Deposited!I75*$H$9*(1-DOCF)*Sludge!D83</f>
        <v>0</v>
      </c>
      <c r="K80" s="235">
        <f>Amnt_Deposited!L75*$H$10*(1-DOCF)*Industry!D83</f>
        <v>0</v>
      </c>
      <c r="L80" s="236">
        <f>Amnt_Deposited!L75*Parameters!$E$46*$D$9*(1-DOCF)*Industry!D83</f>
        <v>0</v>
      </c>
      <c r="M80" s="237">
        <f>Amnt_Deposited!L75*Parameters!$E$47*$D$10*(1-DOCF)*Industry!D83</f>
        <v>0</v>
      </c>
      <c r="N80" s="271">
        <f t="shared" ref="N80:N96" si="4">IF(Select2=2,C80+J80+K80,D80+E80+F80+G80+H80+I80+J80+K80)</f>
        <v>0</v>
      </c>
      <c r="O80" s="273">
        <f t="shared" si="1"/>
        <v>0</v>
      </c>
      <c r="P80" s="3"/>
      <c r="Q80" s="3"/>
      <c r="R80" s="3"/>
      <c r="S80" s="3"/>
      <c r="T80" s="3"/>
      <c r="U80" s="3"/>
      <c r="V80" s="3"/>
      <c r="W80" s="3"/>
      <c r="X80" s="3"/>
      <c r="Y80" s="3"/>
      <c r="Z80" s="3"/>
    </row>
    <row r="81" spans="1:26" ht="12.75" customHeight="1" x14ac:dyDescent="0.25">
      <c r="A81" s="3"/>
      <c r="B81" s="142">
        <f t="shared" si="2"/>
        <v>65</v>
      </c>
      <c r="C81" s="320">
        <f>Amnt_Deposited!J76*$D$8*(1-DOCF)*MSW!C84</f>
        <v>0</v>
      </c>
      <c r="D81" s="321">
        <f>Amnt_Deposited!C76*$F$8*(1-DOCF)*Food!D84</f>
        <v>0</v>
      </c>
      <c r="E81" s="236">
        <f>Amnt_Deposited!D76*$F$9*(1-DOCF)*Garden!D84</f>
        <v>0</v>
      </c>
      <c r="F81" s="236">
        <f>Amnt_Deposited!E76*$D$9*(1-DOCF)*Paper!D84</f>
        <v>0</v>
      </c>
      <c r="G81" s="236">
        <f>Amnt_Deposited!F76*$D$10*(1-DOCF)*Wood!D84</f>
        <v>0</v>
      </c>
      <c r="H81" s="236">
        <f>Amnt_Deposited!G76*$F$10*(1-DOCF)*Textiles!D84</f>
        <v>0</v>
      </c>
      <c r="I81" s="237">
        <f>Amnt_Deposited!H76*$H$8*(1-DOCF)*Nappies!D84</f>
        <v>0</v>
      </c>
      <c r="J81" s="238">
        <f>Amnt_Deposited!I76*$H$9*(1-DOCF)*Sludge!D84</f>
        <v>0</v>
      </c>
      <c r="K81" s="235">
        <f>Amnt_Deposited!L76*$H$10*(1-DOCF)*Industry!D84</f>
        <v>0</v>
      </c>
      <c r="L81" s="236">
        <f>Amnt_Deposited!L76*Parameters!$E$46*$D$9*(1-DOCF)*Industry!D84</f>
        <v>0</v>
      </c>
      <c r="M81" s="237">
        <f>Amnt_Deposited!L76*Parameters!$E$47*$D$10*(1-DOCF)*Industry!D84</f>
        <v>0</v>
      </c>
      <c r="N81" s="271">
        <f t="shared" si="4"/>
        <v>0</v>
      </c>
      <c r="O81" s="273">
        <f t="shared" si="1"/>
        <v>0</v>
      </c>
      <c r="P81" s="3"/>
      <c r="Q81" s="3"/>
      <c r="R81" s="3"/>
      <c r="S81" s="3"/>
      <c r="T81" s="3"/>
      <c r="U81" s="3"/>
      <c r="V81" s="3"/>
      <c r="W81" s="3"/>
      <c r="X81" s="3"/>
      <c r="Y81" s="3"/>
      <c r="Z81" s="3"/>
    </row>
    <row r="82" spans="1:26" ht="12.75" customHeight="1" x14ac:dyDescent="0.25">
      <c r="A82" s="3"/>
      <c r="B82" s="142">
        <f t="shared" si="2"/>
        <v>66</v>
      </c>
      <c r="C82" s="320">
        <f>Amnt_Deposited!J77*$D$8*(1-DOCF)*MSW!C85</f>
        <v>0</v>
      </c>
      <c r="D82" s="321">
        <f>Amnt_Deposited!C77*$F$8*(1-DOCF)*Food!D85</f>
        <v>0</v>
      </c>
      <c r="E82" s="236">
        <f>Amnt_Deposited!D77*$F$9*(1-DOCF)*Garden!D85</f>
        <v>0</v>
      </c>
      <c r="F82" s="236">
        <f>Amnt_Deposited!E77*$D$9*(1-DOCF)*Paper!D85</f>
        <v>0</v>
      </c>
      <c r="G82" s="236">
        <f>Amnt_Deposited!F77*$D$10*(1-DOCF)*Wood!D85</f>
        <v>0</v>
      </c>
      <c r="H82" s="236">
        <f>Amnt_Deposited!G77*$F$10*(1-DOCF)*Textiles!D85</f>
        <v>0</v>
      </c>
      <c r="I82" s="237">
        <f>Amnt_Deposited!H77*$H$8*(1-DOCF)*Nappies!D85</f>
        <v>0</v>
      </c>
      <c r="J82" s="238">
        <f>Amnt_Deposited!I77*$H$9*(1-DOCF)*Sludge!D85</f>
        <v>0</v>
      </c>
      <c r="K82" s="235">
        <f>Amnt_Deposited!L77*$H$10*(1-DOCF)*Industry!D85</f>
        <v>0</v>
      </c>
      <c r="L82" s="236">
        <f>Amnt_Deposited!L77*Parameters!$E$46*$D$9*(1-DOCF)*Industry!D85</f>
        <v>0</v>
      </c>
      <c r="M82" s="237">
        <f>Amnt_Deposited!L77*Parameters!$E$47*$D$10*(1-DOCF)*Industry!D85</f>
        <v>0</v>
      </c>
      <c r="N82" s="271">
        <f t="shared" si="4"/>
        <v>0</v>
      </c>
      <c r="O82" s="273">
        <f t="shared" si="1"/>
        <v>0</v>
      </c>
      <c r="P82" s="3"/>
      <c r="Q82" s="3"/>
      <c r="R82" s="3"/>
      <c r="S82" s="3"/>
      <c r="T82" s="3"/>
      <c r="U82" s="3"/>
      <c r="V82" s="3"/>
      <c r="W82" s="3"/>
      <c r="X82" s="3"/>
      <c r="Y82" s="3"/>
      <c r="Z82" s="3"/>
    </row>
    <row r="83" spans="1:26" ht="12.75" customHeight="1" x14ac:dyDescent="0.25">
      <c r="A83" s="3"/>
      <c r="B83" s="142">
        <f t="shared" si="2"/>
        <v>67</v>
      </c>
      <c r="C83" s="320">
        <f>Amnt_Deposited!J78*$D$8*(1-DOCF)*MSW!C86</f>
        <v>0</v>
      </c>
      <c r="D83" s="321">
        <f>Amnt_Deposited!C78*$F$8*(1-DOCF)*Food!D86</f>
        <v>0</v>
      </c>
      <c r="E83" s="236">
        <f>Amnt_Deposited!D78*$F$9*(1-DOCF)*Garden!D86</f>
        <v>0</v>
      </c>
      <c r="F83" s="236">
        <f>Amnt_Deposited!E78*$D$9*(1-DOCF)*Paper!D86</f>
        <v>0</v>
      </c>
      <c r="G83" s="236">
        <f>Amnt_Deposited!F78*$D$10*(1-DOCF)*Wood!D86</f>
        <v>0</v>
      </c>
      <c r="H83" s="236">
        <f>Amnt_Deposited!G78*$F$10*(1-DOCF)*Textiles!D86</f>
        <v>0</v>
      </c>
      <c r="I83" s="237">
        <f>Amnt_Deposited!H78*$H$8*(1-DOCF)*Nappies!D86</f>
        <v>0</v>
      </c>
      <c r="J83" s="238">
        <f>Amnt_Deposited!I78*$H$9*(1-DOCF)*Sludge!D86</f>
        <v>0</v>
      </c>
      <c r="K83" s="235">
        <f>Amnt_Deposited!L78*$H$10*(1-DOCF)*Industry!D86</f>
        <v>0</v>
      </c>
      <c r="L83" s="236">
        <f>Amnt_Deposited!L78*Parameters!$E$46*$D$9*(1-DOCF)*Industry!D86</f>
        <v>0</v>
      </c>
      <c r="M83" s="237">
        <f>Amnt_Deposited!L78*Parameters!$E$47*$D$10*(1-DOCF)*Industry!D86</f>
        <v>0</v>
      </c>
      <c r="N83" s="271">
        <f t="shared" si="4"/>
        <v>0</v>
      </c>
      <c r="O83" s="273">
        <f t="shared" si="1"/>
        <v>0</v>
      </c>
      <c r="P83" s="3"/>
      <c r="Q83" s="3"/>
      <c r="R83" s="3"/>
      <c r="S83" s="3"/>
      <c r="T83" s="3"/>
      <c r="U83" s="3"/>
      <c r="V83" s="3"/>
      <c r="W83" s="3"/>
      <c r="X83" s="3"/>
      <c r="Y83" s="3"/>
      <c r="Z83" s="3"/>
    </row>
    <row r="84" spans="1:26" ht="12.75" customHeight="1" x14ac:dyDescent="0.25">
      <c r="A84" s="3"/>
      <c r="B84" s="142">
        <f t="shared" si="2"/>
        <v>68</v>
      </c>
      <c r="C84" s="320">
        <f>Amnt_Deposited!J79*$D$8*(1-DOCF)*MSW!C87</f>
        <v>0</v>
      </c>
      <c r="D84" s="321">
        <f>Amnt_Deposited!C79*$F$8*(1-DOCF)*Food!D87</f>
        <v>0</v>
      </c>
      <c r="E84" s="236">
        <f>Amnt_Deposited!D79*$F$9*(1-DOCF)*Garden!D87</f>
        <v>0</v>
      </c>
      <c r="F84" s="236">
        <f>Amnt_Deposited!E79*$D$9*(1-DOCF)*Paper!D87</f>
        <v>0</v>
      </c>
      <c r="G84" s="236">
        <f>Amnt_Deposited!F79*$D$10*(1-DOCF)*Wood!D87</f>
        <v>0</v>
      </c>
      <c r="H84" s="236">
        <f>Amnt_Deposited!G79*$F$10*(1-DOCF)*Textiles!D87</f>
        <v>0</v>
      </c>
      <c r="I84" s="237">
        <f>Amnt_Deposited!H79*$H$8*(1-DOCF)*Nappies!D87</f>
        <v>0</v>
      </c>
      <c r="J84" s="238">
        <f>Amnt_Deposited!I79*$H$9*(1-DOCF)*Sludge!D87</f>
        <v>0</v>
      </c>
      <c r="K84" s="235">
        <f>Amnt_Deposited!L79*$H$10*(1-DOCF)*Industry!D87</f>
        <v>0</v>
      </c>
      <c r="L84" s="236">
        <f>Amnt_Deposited!L79*Parameters!$E$46*$D$9*(1-DOCF)*Industry!D87</f>
        <v>0</v>
      </c>
      <c r="M84" s="237">
        <f>Amnt_Deposited!L79*Parameters!$E$47*$D$10*(1-DOCF)*Industry!D87</f>
        <v>0</v>
      </c>
      <c r="N84" s="271">
        <f t="shared" si="4"/>
        <v>0</v>
      </c>
      <c r="O84" s="273">
        <f t="shared" si="1"/>
        <v>0</v>
      </c>
      <c r="P84" s="3"/>
      <c r="Q84" s="3"/>
      <c r="R84" s="3"/>
      <c r="S84" s="3"/>
      <c r="T84" s="3"/>
      <c r="U84" s="3"/>
      <c r="V84" s="3"/>
      <c r="W84" s="3"/>
      <c r="X84" s="3"/>
      <c r="Y84" s="3"/>
      <c r="Z84" s="3"/>
    </row>
    <row r="85" spans="1:26" ht="12.75" customHeight="1" x14ac:dyDescent="0.25">
      <c r="A85" s="3"/>
      <c r="B85" s="142">
        <f t="shared" si="2"/>
        <v>69</v>
      </c>
      <c r="C85" s="320">
        <f>Amnt_Deposited!J80*$D$8*(1-DOCF)*MSW!C88</f>
        <v>0</v>
      </c>
      <c r="D85" s="321">
        <f>Amnt_Deposited!C80*$F$8*(1-DOCF)*Food!D88</f>
        <v>0</v>
      </c>
      <c r="E85" s="236">
        <f>Amnt_Deposited!D80*$F$9*(1-DOCF)*Garden!D88</f>
        <v>0</v>
      </c>
      <c r="F85" s="236">
        <f>Amnt_Deposited!E80*$D$9*(1-DOCF)*Paper!D88</f>
        <v>0</v>
      </c>
      <c r="G85" s="236">
        <f>Amnt_Deposited!F80*$D$10*(1-DOCF)*Wood!D88</f>
        <v>0</v>
      </c>
      <c r="H85" s="236">
        <f>Amnt_Deposited!G80*$F$10*(1-DOCF)*Textiles!D88</f>
        <v>0</v>
      </c>
      <c r="I85" s="237">
        <f>Amnt_Deposited!H80*$H$8*(1-DOCF)*Nappies!D88</f>
        <v>0</v>
      </c>
      <c r="J85" s="238">
        <f>Amnt_Deposited!I80*$H$9*(1-DOCF)*Sludge!D88</f>
        <v>0</v>
      </c>
      <c r="K85" s="235">
        <f>Amnt_Deposited!L80*$H$10*(1-DOCF)*Industry!D88</f>
        <v>0</v>
      </c>
      <c r="L85" s="236">
        <f>Amnt_Deposited!L80*Parameters!$E$46*$D$9*(1-DOCF)*Industry!D88</f>
        <v>0</v>
      </c>
      <c r="M85" s="237">
        <f>Amnt_Deposited!L80*Parameters!$E$47*$D$10*(1-DOCF)*Industry!D88</f>
        <v>0</v>
      </c>
      <c r="N85" s="271">
        <f t="shared" si="4"/>
        <v>0</v>
      </c>
      <c r="O85" s="273">
        <f t="shared" si="1"/>
        <v>0</v>
      </c>
      <c r="P85" s="3"/>
      <c r="Q85" s="3"/>
      <c r="R85" s="3"/>
      <c r="S85" s="3"/>
      <c r="T85" s="3"/>
      <c r="U85" s="3"/>
      <c r="V85" s="3"/>
      <c r="W85" s="3"/>
      <c r="X85" s="3"/>
      <c r="Y85" s="3"/>
      <c r="Z85" s="3"/>
    </row>
    <row r="86" spans="1:26" ht="12.75" customHeight="1" x14ac:dyDescent="0.25">
      <c r="A86" s="3"/>
      <c r="B86" s="142">
        <f t="shared" si="2"/>
        <v>70</v>
      </c>
      <c r="C86" s="320">
        <f>Amnt_Deposited!J81*$D$8*(1-DOCF)*MSW!C89</f>
        <v>0</v>
      </c>
      <c r="D86" s="321">
        <f>Amnt_Deposited!C81*$F$8*(1-DOCF)*Food!D89</f>
        <v>0</v>
      </c>
      <c r="E86" s="236">
        <f>Amnt_Deposited!D81*$F$9*(1-DOCF)*Garden!D89</f>
        <v>0</v>
      </c>
      <c r="F86" s="236">
        <f>Amnt_Deposited!E81*$D$9*(1-DOCF)*Paper!D89</f>
        <v>0</v>
      </c>
      <c r="G86" s="236">
        <f>Amnt_Deposited!F81*$D$10*(1-DOCF)*Wood!D89</f>
        <v>0</v>
      </c>
      <c r="H86" s="236">
        <f>Amnt_Deposited!G81*$F$10*(1-DOCF)*Textiles!D89</f>
        <v>0</v>
      </c>
      <c r="I86" s="237">
        <f>Amnt_Deposited!H81*$H$8*(1-DOCF)*Nappies!D89</f>
        <v>0</v>
      </c>
      <c r="J86" s="238">
        <f>Amnt_Deposited!I81*$H$9*(1-DOCF)*Sludge!D89</f>
        <v>0</v>
      </c>
      <c r="K86" s="235">
        <f>Amnt_Deposited!L81*$H$10*(1-DOCF)*Industry!D89</f>
        <v>0</v>
      </c>
      <c r="L86" s="236">
        <f>Amnt_Deposited!L81*Parameters!$E$46*$D$9*(1-DOCF)*Industry!D89</f>
        <v>0</v>
      </c>
      <c r="M86" s="237">
        <f>Amnt_Deposited!L81*Parameters!$E$47*$D$10*(1-DOCF)*Industry!D89</f>
        <v>0</v>
      </c>
      <c r="N86" s="271">
        <f t="shared" si="4"/>
        <v>0</v>
      </c>
      <c r="O86" s="273">
        <f t="shared" si="1"/>
        <v>0</v>
      </c>
      <c r="P86" s="3"/>
      <c r="Q86" s="3"/>
      <c r="R86" s="3"/>
      <c r="S86" s="3"/>
      <c r="T86" s="3"/>
      <c r="U86" s="3"/>
      <c r="V86" s="3"/>
      <c r="W86" s="3"/>
      <c r="X86" s="3"/>
      <c r="Y86" s="3"/>
      <c r="Z86" s="3"/>
    </row>
    <row r="87" spans="1:26" ht="12.75" customHeight="1" x14ac:dyDescent="0.25">
      <c r="A87" s="3"/>
      <c r="B87" s="142">
        <f t="shared" si="2"/>
        <v>71</v>
      </c>
      <c r="C87" s="320">
        <f>Amnt_Deposited!J82*$D$8*(1-DOCF)*MSW!C90</f>
        <v>0</v>
      </c>
      <c r="D87" s="321">
        <f>Amnt_Deposited!C82*$F$8*(1-DOCF)*Food!D90</f>
        <v>0</v>
      </c>
      <c r="E87" s="236">
        <f>Amnt_Deposited!D82*$F$9*(1-DOCF)*Garden!D90</f>
        <v>0</v>
      </c>
      <c r="F87" s="236">
        <f>Amnt_Deposited!E82*$D$9*(1-DOCF)*Paper!D90</f>
        <v>0</v>
      </c>
      <c r="G87" s="236">
        <f>Amnt_Deposited!F82*$D$10*(1-DOCF)*Wood!D90</f>
        <v>0</v>
      </c>
      <c r="H87" s="236">
        <f>Amnt_Deposited!G82*$F$10*(1-DOCF)*Textiles!D90</f>
        <v>0</v>
      </c>
      <c r="I87" s="237">
        <f>Amnt_Deposited!H82*$H$8*(1-DOCF)*Nappies!D90</f>
        <v>0</v>
      </c>
      <c r="J87" s="238">
        <f>Amnt_Deposited!I82*$H$9*(1-DOCF)*Sludge!D90</f>
        <v>0</v>
      </c>
      <c r="K87" s="235">
        <f>Amnt_Deposited!L82*$H$10*(1-DOCF)*Industry!D90</f>
        <v>0</v>
      </c>
      <c r="L87" s="236">
        <f>Amnt_Deposited!L82*Parameters!$E$46*$D$9*(1-DOCF)*Industry!D90</f>
        <v>0</v>
      </c>
      <c r="M87" s="237">
        <f>Amnt_Deposited!L82*Parameters!$E$47*$D$10*(1-DOCF)*Industry!D90</f>
        <v>0</v>
      </c>
      <c r="N87" s="271">
        <f t="shared" si="4"/>
        <v>0</v>
      </c>
      <c r="O87" s="273">
        <f t="shared" si="1"/>
        <v>0</v>
      </c>
      <c r="P87" s="3"/>
      <c r="Q87" s="3"/>
      <c r="R87" s="3"/>
      <c r="S87" s="3"/>
      <c r="T87" s="3"/>
      <c r="U87" s="3"/>
      <c r="V87" s="3"/>
      <c r="W87" s="3"/>
      <c r="X87" s="3"/>
      <c r="Y87" s="3"/>
      <c r="Z87" s="3"/>
    </row>
    <row r="88" spans="1:26" ht="12.75" customHeight="1" x14ac:dyDescent="0.25">
      <c r="A88" s="3"/>
      <c r="B88" s="142">
        <f t="shared" si="2"/>
        <v>72</v>
      </c>
      <c r="C88" s="320">
        <f>Amnt_Deposited!J83*$D$8*(1-DOCF)*MSW!C91</f>
        <v>0</v>
      </c>
      <c r="D88" s="321">
        <f>Amnt_Deposited!C83*$F$8*(1-DOCF)*Food!D91</f>
        <v>0</v>
      </c>
      <c r="E88" s="236">
        <f>Amnt_Deposited!D83*$F$9*(1-DOCF)*Garden!D91</f>
        <v>0</v>
      </c>
      <c r="F88" s="236">
        <f>Amnt_Deposited!E83*$D$9*(1-DOCF)*Paper!D91</f>
        <v>0</v>
      </c>
      <c r="G88" s="236">
        <f>Amnt_Deposited!F83*$D$10*(1-DOCF)*Wood!D91</f>
        <v>0</v>
      </c>
      <c r="H88" s="236">
        <f>Amnt_Deposited!G83*$F$10*(1-DOCF)*Textiles!D91</f>
        <v>0</v>
      </c>
      <c r="I88" s="237">
        <f>Amnt_Deposited!H83*$H$8*(1-DOCF)*Nappies!D91</f>
        <v>0</v>
      </c>
      <c r="J88" s="238">
        <f>Amnt_Deposited!I83*$H$9*(1-DOCF)*Sludge!D91</f>
        <v>0</v>
      </c>
      <c r="K88" s="235">
        <f>Amnt_Deposited!L83*$H$10*(1-DOCF)*Industry!D91</f>
        <v>0</v>
      </c>
      <c r="L88" s="236">
        <f>Amnt_Deposited!L83*Parameters!$E$46*$D$9*(1-DOCF)*Industry!D91</f>
        <v>0</v>
      </c>
      <c r="M88" s="237">
        <f>Amnt_Deposited!L83*Parameters!$E$47*$D$10*(1-DOCF)*Industry!D91</f>
        <v>0</v>
      </c>
      <c r="N88" s="271">
        <f t="shared" si="4"/>
        <v>0</v>
      </c>
      <c r="O88" s="273">
        <f t="shared" si="1"/>
        <v>0</v>
      </c>
      <c r="P88" s="3"/>
      <c r="Q88" s="3"/>
      <c r="R88" s="3"/>
      <c r="S88" s="3"/>
      <c r="T88" s="3"/>
      <c r="U88" s="3"/>
      <c r="V88" s="3"/>
      <c r="W88" s="3"/>
      <c r="X88" s="3"/>
      <c r="Y88" s="3"/>
      <c r="Z88" s="3"/>
    </row>
    <row r="89" spans="1:26" ht="12.75" customHeight="1" x14ac:dyDescent="0.25">
      <c r="A89" s="3"/>
      <c r="B89" s="142">
        <f t="shared" si="2"/>
        <v>73</v>
      </c>
      <c r="C89" s="320">
        <f>Amnt_Deposited!J84*$D$8*(1-DOCF)*MSW!C92</f>
        <v>0</v>
      </c>
      <c r="D89" s="321">
        <f>Amnt_Deposited!C84*$F$8*(1-DOCF)*Food!D92</f>
        <v>0</v>
      </c>
      <c r="E89" s="236">
        <f>Amnt_Deposited!D84*$F$9*(1-DOCF)*Garden!D92</f>
        <v>0</v>
      </c>
      <c r="F89" s="236">
        <f>Amnt_Deposited!E84*$D$9*(1-DOCF)*Paper!D92</f>
        <v>0</v>
      </c>
      <c r="G89" s="236">
        <f>Amnt_Deposited!F84*$D$10*(1-DOCF)*Wood!D92</f>
        <v>0</v>
      </c>
      <c r="H89" s="236">
        <f>Amnt_Deposited!G84*$F$10*(1-DOCF)*Textiles!D92</f>
        <v>0</v>
      </c>
      <c r="I89" s="237">
        <f>Amnt_Deposited!H84*$H$8*(1-DOCF)*Nappies!D92</f>
        <v>0</v>
      </c>
      <c r="J89" s="238">
        <f>Amnt_Deposited!I84*$H$9*(1-DOCF)*Sludge!D92</f>
        <v>0</v>
      </c>
      <c r="K89" s="235">
        <f>Amnt_Deposited!L84*$H$10*(1-DOCF)*Industry!D92</f>
        <v>0</v>
      </c>
      <c r="L89" s="236">
        <f>Amnt_Deposited!L84*Parameters!$E$46*$D$9*(1-DOCF)*Industry!D92</f>
        <v>0</v>
      </c>
      <c r="M89" s="237">
        <f>Amnt_Deposited!L84*Parameters!$E$47*$D$10*(1-DOCF)*Industry!D92</f>
        <v>0</v>
      </c>
      <c r="N89" s="271">
        <f t="shared" si="4"/>
        <v>0</v>
      </c>
      <c r="O89" s="273">
        <f t="shared" si="1"/>
        <v>0</v>
      </c>
      <c r="P89" s="3"/>
      <c r="Q89" s="3"/>
      <c r="R89" s="3"/>
      <c r="S89" s="3"/>
      <c r="T89" s="3"/>
      <c r="U89" s="3"/>
      <c r="V89" s="3"/>
      <c r="W89" s="3"/>
      <c r="X89" s="3"/>
      <c r="Y89" s="3"/>
      <c r="Z89" s="3"/>
    </row>
    <row r="90" spans="1:26" ht="12.75" customHeight="1" x14ac:dyDescent="0.25">
      <c r="A90" s="3"/>
      <c r="B90" s="142">
        <f t="shared" si="2"/>
        <v>74</v>
      </c>
      <c r="C90" s="320">
        <f>Amnt_Deposited!J85*$D$8*(1-DOCF)*MSW!C93</f>
        <v>0</v>
      </c>
      <c r="D90" s="321">
        <f>Amnt_Deposited!C85*$F$8*(1-DOCF)*Food!D93</f>
        <v>0</v>
      </c>
      <c r="E90" s="236">
        <f>Amnt_Deposited!D85*$F$9*(1-DOCF)*Garden!D93</f>
        <v>0</v>
      </c>
      <c r="F90" s="236">
        <f>Amnt_Deposited!E85*$D$9*(1-DOCF)*Paper!D93</f>
        <v>0</v>
      </c>
      <c r="G90" s="236">
        <f>Amnt_Deposited!F85*$D$10*(1-DOCF)*Wood!D93</f>
        <v>0</v>
      </c>
      <c r="H90" s="236">
        <f>Amnt_Deposited!G85*$F$10*(1-DOCF)*Textiles!D93</f>
        <v>0</v>
      </c>
      <c r="I90" s="237">
        <f>Amnt_Deposited!H85*$H$8*(1-DOCF)*Nappies!D93</f>
        <v>0</v>
      </c>
      <c r="J90" s="238">
        <f>Amnt_Deposited!I85*$H$9*(1-DOCF)*Sludge!D93</f>
        <v>0</v>
      </c>
      <c r="K90" s="235">
        <f>Amnt_Deposited!L85*$H$10*(1-DOCF)*Industry!D93</f>
        <v>0</v>
      </c>
      <c r="L90" s="236">
        <f>Amnt_Deposited!L85*Parameters!$E$46*$D$9*(1-DOCF)*Industry!D93</f>
        <v>0</v>
      </c>
      <c r="M90" s="237">
        <f>Amnt_Deposited!L85*Parameters!$E$47*$D$10*(1-DOCF)*Industry!D93</f>
        <v>0</v>
      </c>
      <c r="N90" s="271">
        <f t="shared" si="4"/>
        <v>0</v>
      </c>
      <c r="O90" s="273">
        <f t="shared" si="1"/>
        <v>0</v>
      </c>
      <c r="P90" s="3"/>
      <c r="Q90" s="3"/>
      <c r="R90" s="3"/>
      <c r="S90" s="3"/>
      <c r="T90" s="3"/>
      <c r="U90" s="3"/>
      <c r="V90" s="3"/>
      <c r="W90" s="3"/>
      <c r="X90" s="3"/>
      <c r="Y90" s="3"/>
      <c r="Z90" s="3"/>
    </row>
    <row r="91" spans="1:26" ht="12.75" customHeight="1" x14ac:dyDescent="0.25">
      <c r="A91" s="3"/>
      <c r="B91" s="142">
        <f t="shared" si="2"/>
        <v>75</v>
      </c>
      <c r="C91" s="320">
        <f>Amnt_Deposited!J86*$D$8*(1-DOCF)*MSW!C94</f>
        <v>0</v>
      </c>
      <c r="D91" s="321">
        <f>Amnt_Deposited!C86*$F$8*(1-DOCF)*Food!D94</f>
        <v>0</v>
      </c>
      <c r="E91" s="236">
        <f>Amnt_Deposited!D86*$F$9*(1-DOCF)*Garden!D94</f>
        <v>0</v>
      </c>
      <c r="F91" s="236">
        <f>Amnt_Deposited!E86*$D$9*(1-DOCF)*Paper!D94</f>
        <v>0</v>
      </c>
      <c r="G91" s="236">
        <f>Amnt_Deposited!F86*$D$10*(1-DOCF)*Wood!D94</f>
        <v>0</v>
      </c>
      <c r="H91" s="236">
        <f>Amnt_Deposited!G86*$F$10*(1-DOCF)*Textiles!D94</f>
        <v>0</v>
      </c>
      <c r="I91" s="237">
        <f>Amnt_Deposited!H86*$H$8*(1-DOCF)*Nappies!D94</f>
        <v>0</v>
      </c>
      <c r="J91" s="238">
        <f>Amnt_Deposited!I86*$H$9*(1-DOCF)*Sludge!D94</f>
        <v>0</v>
      </c>
      <c r="K91" s="235">
        <f>Amnt_Deposited!L86*$H$10*(1-DOCF)*Industry!D94</f>
        <v>0</v>
      </c>
      <c r="L91" s="236">
        <f>Amnt_Deposited!L86*Parameters!$E$46*$D$9*(1-DOCF)*Industry!D94</f>
        <v>0</v>
      </c>
      <c r="M91" s="237">
        <f>Amnt_Deposited!L86*Parameters!$E$47*$D$10*(1-DOCF)*Industry!D94</f>
        <v>0</v>
      </c>
      <c r="N91" s="271">
        <f t="shared" si="4"/>
        <v>0</v>
      </c>
      <c r="O91" s="273">
        <f t="shared" si="1"/>
        <v>0</v>
      </c>
      <c r="P91" s="3"/>
      <c r="Q91" s="3"/>
      <c r="R91" s="3"/>
      <c r="S91" s="3"/>
      <c r="T91" s="3"/>
      <c r="U91" s="3"/>
      <c r="V91" s="3"/>
      <c r="W91" s="3"/>
      <c r="X91" s="3"/>
      <c r="Y91" s="3"/>
      <c r="Z91" s="3"/>
    </row>
    <row r="92" spans="1:26" ht="12.75" customHeight="1" x14ac:dyDescent="0.25">
      <c r="A92" s="3"/>
      <c r="B92" s="142">
        <f t="shared" si="2"/>
        <v>76</v>
      </c>
      <c r="C92" s="320">
        <f>Amnt_Deposited!J87*$D$8*(1-DOCF)*MSW!C95</f>
        <v>0</v>
      </c>
      <c r="D92" s="321">
        <f>Amnt_Deposited!C87*$F$8*(1-DOCF)*Food!D95</f>
        <v>0</v>
      </c>
      <c r="E92" s="236">
        <f>Amnt_Deposited!D87*$F$9*(1-DOCF)*Garden!D95</f>
        <v>0</v>
      </c>
      <c r="F92" s="236">
        <f>Amnt_Deposited!E87*$D$9*(1-DOCF)*Paper!D95</f>
        <v>0</v>
      </c>
      <c r="G92" s="236">
        <f>Amnt_Deposited!F87*$D$10*(1-DOCF)*Wood!D95</f>
        <v>0</v>
      </c>
      <c r="H92" s="236">
        <f>Amnt_Deposited!G87*$F$10*(1-DOCF)*Textiles!D95</f>
        <v>0</v>
      </c>
      <c r="I92" s="237">
        <f>Amnt_Deposited!H87*$H$8*(1-DOCF)*Nappies!D95</f>
        <v>0</v>
      </c>
      <c r="J92" s="238">
        <f>Amnt_Deposited!I87*$H$9*(1-DOCF)*Sludge!D95</f>
        <v>0</v>
      </c>
      <c r="K92" s="235">
        <f>Amnt_Deposited!L87*$H$10*(1-DOCF)*Industry!D95</f>
        <v>0</v>
      </c>
      <c r="L92" s="236">
        <f>Amnt_Deposited!L87*Parameters!$E$46*$D$9*(1-DOCF)*Industry!D95</f>
        <v>0</v>
      </c>
      <c r="M92" s="237">
        <f>Amnt_Deposited!L87*Parameters!$E$47*$D$10*(1-DOCF)*Industry!D95</f>
        <v>0</v>
      </c>
      <c r="N92" s="271">
        <f t="shared" si="4"/>
        <v>0</v>
      </c>
      <c r="O92" s="273">
        <f t="shared" si="1"/>
        <v>0</v>
      </c>
      <c r="P92" s="3"/>
      <c r="Q92" s="3"/>
      <c r="R92" s="3"/>
      <c r="S92" s="3"/>
      <c r="T92" s="3"/>
      <c r="U92" s="3"/>
      <c r="V92" s="3"/>
      <c r="W92" s="3"/>
      <c r="X92" s="3"/>
      <c r="Y92" s="3"/>
      <c r="Z92" s="3"/>
    </row>
    <row r="93" spans="1:26" ht="12.75" customHeight="1" x14ac:dyDescent="0.25">
      <c r="A93" s="3"/>
      <c r="B93" s="142">
        <f t="shared" si="2"/>
        <v>77</v>
      </c>
      <c r="C93" s="320">
        <f>Amnt_Deposited!J88*$D$8*(1-DOCF)*MSW!C96</f>
        <v>0</v>
      </c>
      <c r="D93" s="321">
        <f>Amnt_Deposited!C88*$F$8*(1-DOCF)*Food!D96</f>
        <v>0</v>
      </c>
      <c r="E93" s="236">
        <f>Amnt_Deposited!D88*$F$9*(1-DOCF)*Garden!D96</f>
        <v>0</v>
      </c>
      <c r="F93" s="236">
        <f>Amnt_Deposited!E88*$D$9*(1-DOCF)*Paper!D96</f>
        <v>0</v>
      </c>
      <c r="G93" s="236">
        <f>Amnt_Deposited!F88*$D$10*(1-DOCF)*Wood!D96</f>
        <v>0</v>
      </c>
      <c r="H93" s="236">
        <f>Amnt_Deposited!G88*$F$10*(1-DOCF)*Textiles!D96</f>
        <v>0</v>
      </c>
      <c r="I93" s="237">
        <f>Amnt_Deposited!H88*$H$8*(1-DOCF)*Nappies!D96</f>
        <v>0</v>
      </c>
      <c r="J93" s="238">
        <f>Amnt_Deposited!I88*$H$9*(1-DOCF)*Sludge!D96</f>
        <v>0</v>
      </c>
      <c r="K93" s="235">
        <f>Amnt_Deposited!L88*$H$10*(1-DOCF)*Industry!D96</f>
        <v>0</v>
      </c>
      <c r="L93" s="236">
        <f>Amnt_Deposited!L88*Parameters!$E$46*$D$9*(1-DOCF)*Industry!D96</f>
        <v>0</v>
      </c>
      <c r="M93" s="237">
        <f>Amnt_Deposited!L88*Parameters!$E$47*$D$10*(1-DOCF)*Industry!D96</f>
        <v>0</v>
      </c>
      <c r="N93" s="271">
        <f t="shared" si="4"/>
        <v>0</v>
      </c>
      <c r="O93" s="273">
        <f t="shared" si="1"/>
        <v>0</v>
      </c>
      <c r="P93" s="3"/>
      <c r="Q93" s="3"/>
      <c r="R93" s="3"/>
      <c r="S93" s="3"/>
      <c r="T93" s="3"/>
      <c r="U93" s="3"/>
      <c r="V93" s="3"/>
      <c r="W93" s="3"/>
      <c r="X93" s="3"/>
      <c r="Y93" s="3"/>
      <c r="Z93" s="3"/>
    </row>
    <row r="94" spans="1:26" ht="12.75" customHeight="1" x14ac:dyDescent="0.25">
      <c r="A94" s="3"/>
      <c r="B94" s="142">
        <f t="shared" si="2"/>
        <v>78</v>
      </c>
      <c r="C94" s="320">
        <f>Amnt_Deposited!J89*$D$8*(1-DOCF)*MSW!C97</f>
        <v>0</v>
      </c>
      <c r="D94" s="321">
        <f>Amnt_Deposited!C89*$F$8*(1-DOCF)*Food!D97</f>
        <v>0</v>
      </c>
      <c r="E94" s="236">
        <f>Amnt_Deposited!D89*$F$9*(1-DOCF)*Garden!D97</f>
        <v>0</v>
      </c>
      <c r="F94" s="236">
        <f>Amnt_Deposited!E89*$D$9*(1-DOCF)*Paper!D97</f>
        <v>0</v>
      </c>
      <c r="G94" s="236">
        <f>Amnt_Deposited!F89*$D$10*(1-DOCF)*Wood!D97</f>
        <v>0</v>
      </c>
      <c r="H94" s="236">
        <f>Amnt_Deposited!G89*$F$10*(1-DOCF)*Textiles!D97</f>
        <v>0</v>
      </c>
      <c r="I94" s="237">
        <f>Amnt_Deposited!H89*$H$8*(1-DOCF)*Nappies!D97</f>
        <v>0</v>
      </c>
      <c r="J94" s="238">
        <f>Amnt_Deposited!I89*$H$9*(1-DOCF)*Sludge!D97</f>
        <v>0</v>
      </c>
      <c r="K94" s="235">
        <f>Amnt_Deposited!L89*$H$10*(1-DOCF)*Industry!D97</f>
        <v>0</v>
      </c>
      <c r="L94" s="236">
        <f>Amnt_Deposited!L89*Parameters!$E$46*$D$9*(1-DOCF)*Industry!D97</f>
        <v>0</v>
      </c>
      <c r="M94" s="237">
        <f>Amnt_Deposited!L89*Parameters!$E$47*$D$10*(1-DOCF)*Industry!D97</f>
        <v>0</v>
      </c>
      <c r="N94" s="271">
        <f t="shared" si="4"/>
        <v>0</v>
      </c>
      <c r="O94" s="273">
        <f t="shared" si="1"/>
        <v>0</v>
      </c>
      <c r="P94" s="3"/>
      <c r="Q94" s="3"/>
      <c r="R94" s="3"/>
      <c r="S94" s="3"/>
      <c r="T94" s="3"/>
      <c r="U94" s="3"/>
      <c r="V94" s="3"/>
      <c r="W94" s="3"/>
      <c r="X94" s="3"/>
      <c r="Y94" s="3"/>
      <c r="Z94" s="3"/>
    </row>
    <row r="95" spans="1:26" ht="12.75" customHeight="1" x14ac:dyDescent="0.25">
      <c r="A95" s="3"/>
      <c r="B95" s="142">
        <f t="shared" si="2"/>
        <v>79</v>
      </c>
      <c r="C95" s="320">
        <f>Amnt_Deposited!J90*$D$8*(1-DOCF)*MSW!C98</f>
        <v>0</v>
      </c>
      <c r="D95" s="321">
        <f>Amnt_Deposited!C90*$F$8*(1-DOCF)*Food!D98</f>
        <v>0</v>
      </c>
      <c r="E95" s="236">
        <f>Amnt_Deposited!D90*$F$9*(1-DOCF)*Garden!D98</f>
        <v>0</v>
      </c>
      <c r="F95" s="236">
        <f>Amnt_Deposited!E90*$D$9*(1-DOCF)*Paper!D98</f>
        <v>0</v>
      </c>
      <c r="G95" s="236">
        <f>Amnt_Deposited!F90*$D$10*(1-DOCF)*Wood!D98</f>
        <v>0</v>
      </c>
      <c r="H95" s="236">
        <f>Amnt_Deposited!G90*$F$10*(1-DOCF)*Textiles!D98</f>
        <v>0</v>
      </c>
      <c r="I95" s="237">
        <f>Amnt_Deposited!H90*$H$8*(1-DOCF)*Nappies!D98</f>
        <v>0</v>
      </c>
      <c r="J95" s="238">
        <f>Amnt_Deposited!I90*$H$9*(1-DOCF)*Sludge!D98</f>
        <v>0</v>
      </c>
      <c r="K95" s="235">
        <f>Amnt_Deposited!L90*$H$10*(1-DOCF)*Industry!D98</f>
        <v>0</v>
      </c>
      <c r="L95" s="236">
        <f>Amnt_Deposited!L90*Parameters!$E$46*$D$9*(1-DOCF)*Industry!D98</f>
        <v>0</v>
      </c>
      <c r="M95" s="237">
        <f>Amnt_Deposited!L90*Parameters!$E$47*$D$10*(1-DOCF)*Industry!D98</f>
        <v>0</v>
      </c>
      <c r="N95" s="271">
        <f t="shared" si="4"/>
        <v>0</v>
      </c>
      <c r="O95" s="273">
        <f t="shared" si="1"/>
        <v>0</v>
      </c>
      <c r="P95" s="3"/>
      <c r="Q95" s="3"/>
      <c r="R95" s="3"/>
      <c r="S95" s="3"/>
      <c r="T95" s="3"/>
      <c r="U95" s="3"/>
      <c r="V95" s="3"/>
      <c r="W95" s="3"/>
      <c r="X95" s="3"/>
      <c r="Y95" s="3"/>
      <c r="Z95" s="3"/>
    </row>
    <row r="96" spans="1:26" ht="13.5" customHeight="1" x14ac:dyDescent="0.25">
      <c r="A96" s="3"/>
      <c r="B96" s="150">
        <f t="shared" si="2"/>
        <v>80</v>
      </c>
      <c r="C96" s="322">
        <f>Amnt_Deposited!J91*$D$8*(1-DOCF)*MSW!C99</f>
        <v>0</v>
      </c>
      <c r="D96" s="323">
        <f>Amnt_Deposited!C91*$F$8*(1-DOCF)*Food!D99</f>
        <v>0</v>
      </c>
      <c r="E96" s="280">
        <f>Amnt_Deposited!D91*$F$9*(1-DOCF)*Garden!D99</f>
        <v>0</v>
      </c>
      <c r="F96" s="280">
        <f>Amnt_Deposited!E91*$D$9*(1-DOCF)*Paper!D99</f>
        <v>0</v>
      </c>
      <c r="G96" s="280">
        <f>Amnt_Deposited!F91*$D$10*(1-DOCF)*Wood!D99</f>
        <v>0</v>
      </c>
      <c r="H96" s="280">
        <f>Amnt_Deposited!G91*$F$10*(1-DOCF)*Textiles!D99</f>
        <v>0</v>
      </c>
      <c r="I96" s="281">
        <f>Amnt_Deposited!H91*$H$8*(1-DOCF)*Nappies!D99</f>
        <v>0</v>
      </c>
      <c r="J96" s="282">
        <f>Amnt_Deposited!I91*$H$9*(1-DOCF)*Sludge!D99</f>
        <v>0</v>
      </c>
      <c r="K96" s="279">
        <f>Amnt_Deposited!L91*$H$10*(1-DOCF)*Industry!D99</f>
        <v>0</v>
      </c>
      <c r="L96" s="280">
        <f>Amnt_Deposited!L91*Parameters!$E$46*$D$9*(1-DOCF)*Industry!D99</f>
        <v>0</v>
      </c>
      <c r="M96" s="281">
        <f>Amnt_Deposited!L91*Parameters!$E$47*$D$10*(1-DOCF)*Industry!D99</f>
        <v>0</v>
      </c>
      <c r="N96" s="283">
        <f t="shared" si="4"/>
        <v>0</v>
      </c>
      <c r="O96" s="285">
        <f t="shared" si="1"/>
        <v>0</v>
      </c>
      <c r="P96" s="3"/>
      <c r="Q96" s="3"/>
      <c r="R96" s="3"/>
      <c r="S96" s="3"/>
      <c r="T96" s="3"/>
      <c r="U96" s="3"/>
      <c r="V96" s="3"/>
      <c r="W96" s="3"/>
      <c r="X96" s="3"/>
      <c r="Y96" s="3"/>
      <c r="Z96" s="3"/>
    </row>
    <row r="97" spans="1:26" ht="12.75" customHeight="1" x14ac:dyDescent="0.25">
      <c r="A97" s="3"/>
      <c r="B97" s="291"/>
      <c r="C97" s="184"/>
      <c r="D97" s="184"/>
      <c r="E97" s="184"/>
      <c r="F97" s="184"/>
      <c r="G97" s="184"/>
      <c r="H97" s="184"/>
      <c r="I97" s="184"/>
      <c r="J97" s="184"/>
      <c r="K97" s="184"/>
      <c r="L97" s="3"/>
      <c r="M97" s="3"/>
      <c r="N97" s="184"/>
      <c r="O97" s="3"/>
      <c r="P97" s="3"/>
      <c r="Q97" s="3"/>
      <c r="R97" s="3"/>
      <c r="S97" s="3"/>
      <c r="T97" s="3"/>
      <c r="U97" s="3"/>
      <c r="V97" s="3"/>
      <c r="W97" s="3"/>
      <c r="X97" s="3"/>
      <c r="Y97" s="3"/>
      <c r="Z97" s="3"/>
    </row>
    <row r="98" spans="1:26" ht="12.75" customHeight="1" x14ac:dyDescent="0.25">
      <c r="A98" s="3"/>
      <c r="B98" s="291"/>
      <c r="C98" s="184"/>
      <c r="D98" s="184"/>
      <c r="E98" s="184"/>
      <c r="F98" s="184"/>
      <c r="G98" s="184"/>
      <c r="H98" s="184"/>
      <c r="I98" s="184"/>
      <c r="J98" s="184"/>
      <c r="K98" s="184"/>
      <c r="L98" s="3"/>
      <c r="M98" s="3"/>
      <c r="N98" s="184"/>
      <c r="O98" s="3"/>
      <c r="P98" s="3"/>
      <c r="Q98" s="3"/>
      <c r="R98" s="3"/>
      <c r="S98" s="3"/>
      <c r="T98" s="3"/>
      <c r="U98" s="3"/>
      <c r="V98" s="3"/>
      <c r="W98" s="3"/>
      <c r="X98" s="3"/>
      <c r="Y98" s="3"/>
      <c r="Z98" s="3"/>
    </row>
    <row r="99" spans="1:26" ht="12.75" customHeight="1" x14ac:dyDescent="0.25">
      <c r="A99" s="3"/>
      <c r="B99" s="291"/>
      <c r="C99" s="184"/>
      <c r="D99" s="184"/>
      <c r="E99" s="184"/>
      <c r="F99" s="184"/>
      <c r="G99" s="184"/>
      <c r="H99" s="184"/>
      <c r="I99" s="184"/>
      <c r="J99" s="184"/>
      <c r="K99" s="184"/>
      <c r="L99" s="3"/>
      <c r="M99" s="3"/>
      <c r="N99" s="184"/>
      <c r="O99" s="3"/>
      <c r="P99" s="3"/>
      <c r="Q99" s="3"/>
      <c r="R99" s="3"/>
      <c r="S99" s="3"/>
      <c r="T99" s="3"/>
      <c r="U99" s="3"/>
      <c r="V99" s="3"/>
      <c r="W99" s="3"/>
      <c r="X99" s="3"/>
      <c r="Y99" s="3"/>
      <c r="Z99" s="3"/>
    </row>
    <row r="100" spans="1:26" ht="12.75" customHeight="1" x14ac:dyDescent="0.25">
      <c r="A100" s="3"/>
      <c r="B100" s="291"/>
      <c r="C100" s="184"/>
      <c r="D100" s="184"/>
      <c r="E100" s="184"/>
      <c r="F100" s="184"/>
      <c r="G100" s="184"/>
      <c r="H100" s="184"/>
      <c r="I100" s="184"/>
      <c r="J100" s="184"/>
      <c r="K100" s="184"/>
      <c r="L100" s="3"/>
      <c r="M100" s="3"/>
      <c r="N100" s="184"/>
      <c r="O100" s="3"/>
      <c r="P100" s="3"/>
      <c r="Q100" s="3"/>
      <c r="R100" s="3"/>
      <c r="S100" s="3"/>
      <c r="T100" s="3"/>
      <c r="U100" s="3"/>
      <c r="V100" s="3"/>
      <c r="W100" s="3"/>
      <c r="X100" s="3"/>
      <c r="Y100" s="3"/>
      <c r="Z100" s="3"/>
    </row>
    <row r="101" spans="1:26" ht="12.75" customHeight="1" x14ac:dyDescent="0.25">
      <c r="A101" s="3"/>
      <c r="B101" s="291"/>
      <c r="C101" s="184"/>
      <c r="D101" s="184"/>
      <c r="E101" s="184"/>
      <c r="F101" s="184"/>
      <c r="G101" s="184"/>
      <c r="H101" s="184"/>
      <c r="I101" s="184"/>
      <c r="J101" s="184"/>
      <c r="K101" s="184"/>
      <c r="L101" s="3"/>
      <c r="M101" s="3"/>
      <c r="N101" s="184"/>
      <c r="O101" s="3"/>
      <c r="P101" s="3"/>
      <c r="Q101" s="3"/>
      <c r="R101" s="3"/>
      <c r="S101" s="3"/>
      <c r="T101" s="3"/>
      <c r="U101" s="3"/>
      <c r="V101" s="3"/>
      <c r="W101" s="3"/>
      <c r="X101" s="3"/>
      <c r="Y101" s="3"/>
      <c r="Z101" s="3"/>
    </row>
    <row r="102" spans="1:26" ht="12.75" customHeight="1" x14ac:dyDescent="0.25">
      <c r="A102" s="3"/>
      <c r="B102" s="291"/>
      <c r="C102" s="184"/>
      <c r="D102" s="184"/>
      <c r="E102" s="184"/>
      <c r="F102" s="184"/>
      <c r="G102" s="184"/>
      <c r="H102" s="184"/>
      <c r="I102" s="184"/>
      <c r="J102" s="184"/>
      <c r="K102" s="184"/>
      <c r="L102" s="3"/>
      <c r="M102" s="3"/>
      <c r="N102" s="184"/>
      <c r="O102" s="3"/>
      <c r="P102" s="3"/>
      <c r="Q102" s="3"/>
      <c r="R102" s="3"/>
      <c r="S102" s="3"/>
      <c r="T102" s="3"/>
      <c r="U102" s="3"/>
      <c r="V102" s="3"/>
      <c r="W102" s="3"/>
      <c r="X102" s="3"/>
      <c r="Y102" s="3"/>
      <c r="Z102" s="3"/>
    </row>
    <row r="103" spans="1:26" ht="12.75" customHeight="1" x14ac:dyDescent="0.25">
      <c r="A103" s="3"/>
      <c r="B103" s="291"/>
      <c r="C103" s="184"/>
      <c r="D103" s="184"/>
      <c r="E103" s="184"/>
      <c r="F103" s="184"/>
      <c r="G103" s="184"/>
      <c r="H103" s="184"/>
      <c r="I103" s="184"/>
      <c r="J103" s="184"/>
      <c r="K103" s="184"/>
      <c r="L103" s="3"/>
      <c r="M103" s="3"/>
      <c r="N103" s="184"/>
      <c r="O103" s="3"/>
      <c r="P103" s="3"/>
      <c r="Q103" s="3"/>
      <c r="R103" s="3"/>
      <c r="S103" s="3"/>
      <c r="T103" s="3"/>
      <c r="U103" s="3"/>
      <c r="V103" s="3"/>
      <c r="W103" s="3"/>
      <c r="X103" s="3"/>
      <c r="Y103" s="3"/>
      <c r="Z103" s="3"/>
    </row>
    <row r="104" spans="1:26" ht="12.75" customHeight="1" x14ac:dyDescent="0.25">
      <c r="A104" s="3"/>
      <c r="B104" s="291"/>
      <c r="C104" s="184"/>
      <c r="D104" s="184"/>
      <c r="E104" s="184"/>
      <c r="F104" s="184"/>
      <c r="G104" s="184"/>
      <c r="H104" s="184"/>
      <c r="I104" s="184"/>
      <c r="J104" s="184"/>
      <c r="K104" s="184"/>
      <c r="L104" s="3"/>
      <c r="M104" s="3"/>
      <c r="N104" s="184"/>
      <c r="O104" s="3"/>
      <c r="P104" s="3"/>
      <c r="Q104" s="3"/>
      <c r="R104" s="3"/>
      <c r="S104" s="3"/>
      <c r="T104" s="3"/>
      <c r="U104" s="3"/>
      <c r="V104" s="3"/>
      <c r="W104" s="3"/>
      <c r="X104" s="3"/>
      <c r="Y104" s="3"/>
      <c r="Z104" s="3"/>
    </row>
    <row r="105" spans="1:26" ht="12.75" customHeight="1" x14ac:dyDescent="0.25">
      <c r="A105" s="3"/>
      <c r="B105" s="291"/>
      <c r="C105" s="184"/>
      <c r="D105" s="184"/>
      <c r="E105" s="184"/>
      <c r="F105" s="184"/>
      <c r="G105" s="184"/>
      <c r="H105" s="184"/>
      <c r="I105" s="184"/>
      <c r="J105" s="184"/>
      <c r="K105" s="184"/>
      <c r="L105" s="3"/>
      <c r="M105" s="3"/>
      <c r="N105" s="184"/>
      <c r="O105" s="3"/>
      <c r="P105" s="3"/>
      <c r="Q105" s="3"/>
      <c r="R105" s="3"/>
      <c r="S105" s="3"/>
      <c r="T105" s="3"/>
      <c r="U105" s="3"/>
      <c r="V105" s="3"/>
      <c r="W105" s="3"/>
      <c r="X105" s="3"/>
      <c r="Y105" s="3"/>
      <c r="Z105" s="3"/>
    </row>
    <row r="106" spans="1:26" ht="12.75" customHeight="1" x14ac:dyDescent="0.25">
      <c r="A106" s="3"/>
      <c r="B106" s="291"/>
      <c r="C106" s="184"/>
      <c r="D106" s="184"/>
      <c r="E106" s="184"/>
      <c r="F106" s="184"/>
      <c r="G106" s="184"/>
      <c r="H106" s="184"/>
      <c r="I106" s="184"/>
      <c r="J106" s="184"/>
      <c r="K106" s="184"/>
      <c r="L106" s="3"/>
      <c r="M106" s="3"/>
      <c r="N106" s="184"/>
      <c r="O106" s="3"/>
      <c r="P106" s="3"/>
      <c r="Q106" s="3"/>
      <c r="R106" s="3"/>
      <c r="S106" s="3"/>
      <c r="T106" s="3"/>
      <c r="U106" s="3"/>
      <c r="V106" s="3"/>
      <c r="W106" s="3"/>
      <c r="X106" s="3"/>
      <c r="Y106" s="3"/>
      <c r="Z106" s="3"/>
    </row>
    <row r="107" spans="1:26" ht="12.75" customHeight="1" x14ac:dyDescent="0.25">
      <c r="A107" s="3"/>
      <c r="B107" s="291"/>
      <c r="C107" s="184"/>
      <c r="D107" s="184"/>
      <c r="E107" s="184"/>
      <c r="F107" s="184"/>
      <c r="G107" s="184"/>
      <c r="H107" s="184"/>
      <c r="I107" s="184"/>
      <c r="J107" s="184"/>
      <c r="K107" s="184"/>
      <c r="L107" s="3"/>
      <c r="M107" s="3"/>
      <c r="N107" s="184"/>
      <c r="O107" s="3"/>
      <c r="P107" s="3"/>
      <c r="Q107" s="3"/>
      <c r="R107" s="3"/>
      <c r="S107" s="3"/>
      <c r="T107" s="3"/>
      <c r="U107" s="3"/>
      <c r="V107" s="3"/>
      <c r="W107" s="3"/>
      <c r="X107" s="3"/>
      <c r="Y107" s="3"/>
      <c r="Z107" s="3"/>
    </row>
    <row r="108" spans="1:26" ht="12.75" customHeight="1" x14ac:dyDescent="0.25">
      <c r="A108" s="3"/>
      <c r="B108" s="291"/>
      <c r="C108" s="184"/>
      <c r="D108" s="184"/>
      <c r="E108" s="184"/>
      <c r="F108" s="184"/>
      <c r="G108" s="184"/>
      <c r="H108" s="184"/>
      <c r="I108" s="184"/>
      <c r="J108" s="184"/>
      <c r="K108" s="184"/>
      <c r="L108" s="3"/>
      <c r="M108" s="3"/>
      <c r="N108" s="184"/>
      <c r="O108" s="3"/>
      <c r="P108" s="3"/>
      <c r="Q108" s="3"/>
      <c r="R108" s="3"/>
      <c r="S108" s="3"/>
      <c r="T108" s="3"/>
      <c r="U108" s="3"/>
      <c r="V108" s="3"/>
      <c r="W108" s="3"/>
      <c r="X108" s="3"/>
      <c r="Y108" s="3"/>
      <c r="Z108" s="3"/>
    </row>
    <row r="109" spans="1:26" ht="12.75" customHeight="1" x14ac:dyDescent="0.25">
      <c r="A109" s="3"/>
      <c r="B109" s="291"/>
      <c r="C109" s="184"/>
      <c r="D109" s="184"/>
      <c r="E109" s="184"/>
      <c r="F109" s="184"/>
      <c r="G109" s="184"/>
      <c r="H109" s="184"/>
      <c r="I109" s="184"/>
      <c r="J109" s="184"/>
      <c r="K109" s="184"/>
      <c r="L109" s="3"/>
      <c r="M109" s="3"/>
      <c r="N109" s="184"/>
      <c r="O109" s="3"/>
      <c r="P109" s="3"/>
      <c r="Q109" s="3"/>
      <c r="R109" s="3"/>
      <c r="S109" s="3"/>
      <c r="T109" s="3"/>
      <c r="U109" s="3"/>
      <c r="V109" s="3"/>
      <c r="W109" s="3"/>
      <c r="X109" s="3"/>
      <c r="Y109" s="3"/>
      <c r="Z109" s="3"/>
    </row>
    <row r="110" spans="1:26" ht="12.75" customHeight="1" x14ac:dyDescent="0.25">
      <c r="A110" s="3"/>
      <c r="B110" s="291"/>
      <c r="C110" s="184"/>
      <c r="D110" s="184"/>
      <c r="E110" s="184"/>
      <c r="F110" s="184"/>
      <c r="G110" s="184"/>
      <c r="H110" s="184"/>
      <c r="I110" s="184"/>
      <c r="J110" s="184"/>
      <c r="K110" s="184"/>
      <c r="L110" s="3"/>
      <c r="M110" s="3"/>
      <c r="N110" s="184"/>
      <c r="O110" s="3"/>
      <c r="P110" s="3"/>
      <c r="Q110" s="3"/>
      <c r="R110" s="3"/>
      <c r="S110" s="3"/>
      <c r="T110" s="3"/>
      <c r="U110" s="3"/>
      <c r="V110" s="3"/>
      <c r="W110" s="3"/>
      <c r="X110" s="3"/>
      <c r="Y110" s="3"/>
      <c r="Z110" s="3"/>
    </row>
    <row r="111" spans="1:26" ht="12.75" customHeight="1" x14ac:dyDescent="0.25">
      <c r="A111" s="3"/>
      <c r="B111" s="291"/>
      <c r="C111" s="184"/>
      <c r="D111" s="184"/>
      <c r="E111" s="184"/>
      <c r="F111" s="184"/>
      <c r="G111" s="184"/>
      <c r="H111" s="184"/>
      <c r="I111" s="184"/>
      <c r="J111" s="184"/>
      <c r="K111" s="184"/>
      <c r="L111" s="3"/>
      <c r="M111" s="3"/>
      <c r="N111" s="184"/>
      <c r="O111" s="3"/>
      <c r="P111" s="3"/>
      <c r="Q111" s="3"/>
      <c r="R111" s="3"/>
      <c r="S111" s="3"/>
      <c r="T111" s="3"/>
      <c r="U111" s="3"/>
      <c r="V111" s="3"/>
      <c r="W111" s="3"/>
      <c r="X111" s="3"/>
      <c r="Y111" s="3"/>
      <c r="Z111" s="3"/>
    </row>
    <row r="112" spans="1:26" ht="12.75" customHeight="1" x14ac:dyDescent="0.25">
      <c r="A112" s="3"/>
      <c r="B112" s="291"/>
      <c r="C112" s="184"/>
      <c r="D112" s="184"/>
      <c r="E112" s="184"/>
      <c r="F112" s="184"/>
      <c r="G112" s="184"/>
      <c r="H112" s="184"/>
      <c r="I112" s="184"/>
      <c r="J112" s="184"/>
      <c r="K112" s="184"/>
      <c r="L112" s="3"/>
      <c r="M112" s="3"/>
      <c r="N112" s="184"/>
      <c r="O112" s="3"/>
      <c r="P112" s="3"/>
      <c r="Q112" s="3"/>
      <c r="R112" s="3"/>
      <c r="S112" s="3"/>
      <c r="T112" s="3"/>
      <c r="U112" s="3"/>
      <c r="V112" s="3"/>
      <c r="W112" s="3"/>
      <c r="X112" s="3"/>
      <c r="Y112" s="3"/>
      <c r="Z112" s="3"/>
    </row>
    <row r="113" spans="1:26" ht="12.75" customHeight="1" x14ac:dyDescent="0.25">
      <c r="A113" s="3"/>
      <c r="B113" s="291"/>
      <c r="C113" s="184"/>
      <c r="D113" s="184"/>
      <c r="E113" s="184"/>
      <c r="F113" s="184"/>
      <c r="G113" s="184"/>
      <c r="H113" s="184"/>
      <c r="I113" s="184"/>
      <c r="J113" s="184"/>
      <c r="K113" s="184"/>
      <c r="L113" s="3"/>
      <c r="M113" s="3"/>
      <c r="N113" s="184"/>
      <c r="O113" s="3"/>
      <c r="P113" s="3"/>
      <c r="Q113" s="3"/>
      <c r="R113" s="3"/>
      <c r="S113" s="3"/>
      <c r="T113" s="3"/>
      <c r="U113" s="3"/>
      <c r="V113" s="3"/>
      <c r="W113" s="3"/>
      <c r="X113" s="3"/>
      <c r="Y113" s="3"/>
      <c r="Z113" s="3"/>
    </row>
    <row r="114" spans="1:26" ht="12.75" customHeight="1" x14ac:dyDescent="0.25">
      <c r="A114" s="3"/>
      <c r="B114" s="291"/>
      <c r="C114" s="184"/>
      <c r="D114" s="184"/>
      <c r="E114" s="184"/>
      <c r="F114" s="184"/>
      <c r="G114" s="184"/>
      <c r="H114" s="184"/>
      <c r="I114" s="184"/>
      <c r="J114" s="184"/>
      <c r="K114" s="184"/>
      <c r="L114" s="3"/>
      <c r="M114" s="3"/>
      <c r="N114" s="184"/>
      <c r="O114" s="3"/>
      <c r="P114" s="3"/>
      <c r="Q114" s="3"/>
      <c r="R114" s="3"/>
      <c r="S114" s="3"/>
      <c r="T114" s="3"/>
      <c r="U114" s="3"/>
      <c r="V114" s="3"/>
      <c r="W114" s="3"/>
      <c r="X114" s="3"/>
      <c r="Y114" s="3"/>
      <c r="Z114" s="3"/>
    </row>
    <row r="115" spans="1:26" ht="12.75" customHeight="1" x14ac:dyDescent="0.25">
      <c r="A115" s="3"/>
      <c r="B115" s="291"/>
      <c r="C115" s="184"/>
      <c r="D115" s="184"/>
      <c r="E115" s="184"/>
      <c r="F115" s="184"/>
      <c r="G115" s="184"/>
      <c r="H115" s="184"/>
      <c r="I115" s="184"/>
      <c r="J115" s="184"/>
      <c r="K115" s="184"/>
      <c r="L115" s="3"/>
      <c r="M115" s="3"/>
      <c r="N115" s="184"/>
      <c r="O115" s="3"/>
      <c r="P115" s="3"/>
      <c r="Q115" s="3"/>
      <c r="R115" s="3"/>
      <c r="S115" s="3"/>
      <c r="T115" s="3"/>
      <c r="U115" s="3"/>
      <c r="V115" s="3"/>
      <c r="W115" s="3"/>
      <c r="X115" s="3"/>
      <c r="Y115" s="3"/>
      <c r="Z115" s="3"/>
    </row>
    <row r="116" spans="1:26" ht="12.75" customHeight="1" x14ac:dyDescent="0.25">
      <c r="A116" s="3"/>
      <c r="B116" s="291"/>
      <c r="C116" s="184"/>
      <c r="D116" s="184"/>
      <c r="E116" s="184"/>
      <c r="F116" s="184"/>
      <c r="G116" s="184"/>
      <c r="H116" s="184"/>
      <c r="I116" s="184"/>
      <c r="J116" s="184"/>
      <c r="K116" s="184"/>
      <c r="L116" s="3"/>
      <c r="M116" s="3"/>
      <c r="N116" s="184"/>
      <c r="O116" s="3"/>
      <c r="P116" s="3"/>
      <c r="Q116" s="3"/>
      <c r="R116" s="3"/>
      <c r="S116" s="3"/>
      <c r="T116" s="3"/>
      <c r="U116" s="3"/>
      <c r="V116" s="3"/>
      <c r="W116" s="3"/>
      <c r="X116" s="3"/>
      <c r="Y116" s="3"/>
      <c r="Z116" s="3"/>
    </row>
    <row r="117" spans="1:26" ht="12.75" customHeight="1" x14ac:dyDescent="0.25">
      <c r="A117" s="3"/>
      <c r="B117" s="291"/>
      <c r="C117" s="184"/>
      <c r="D117" s="184"/>
      <c r="E117" s="184"/>
      <c r="F117" s="184"/>
      <c r="G117" s="184"/>
      <c r="H117" s="184"/>
      <c r="I117" s="184"/>
      <c r="J117" s="184"/>
      <c r="K117" s="184"/>
      <c r="L117" s="3"/>
      <c r="M117" s="3"/>
      <c r="N117" s="184"/>
      <c r="O117" s="3"/>
      <c r="P117" s="3"/>
      <c r="Q117" s="3"/>
      <c r="R117" s="3"/>
      <c r="S117" s="3"/>
      <c r="T117" s="3"/>
      <c r="U117" s="3"/>
      <c r="V117" s="3"/>
      <c r="W117" s="3"/>
      <c r="X117" s="3"/>
      <c r="Y117" s="3"/>
      <c r="Z117" s="3"/>
    </row>
    <row r="118" spans="1:26" ht="12.75" customHeight="1" x14ac:dyDescent="0.25">
      <c r="A118" s="3"/>
      <c r="B118" s="291"/>
      <c r="C118" s="184"/>
      <c r="D118" s="184"/>
      <c r="E118" s="184"/>
      <c r="F118" s="184"/>
      <c r="G118" s="184"/>
      <c r="H118" s="184"/>
      <c r="I118" s="184"/>
      <c r="J118" s="184"/>
      <c r="K118" s="184"/>
      <c r="L118" s="3"/>
      <c r="M118" s="3"/>
      <c r="N118" s="184"/>
      <c r="O118" s="3"/>
      <c r="P118" s="3"/>
      <c r="Q118" s="3"/>
      <c r="R118" s="3"/>
      <c r="S118" s="3"/>
      <c r="T118" s="3"/>
      <c r="U118" s="3"/>
      <c r="V118" s="3"/>
      <c r="W118" s="3"/>
      <c r="X118" s="3"/>
      <c r="Y118" s="3"/>
      <c r="Z118" s="3"/>
    </row>
    <row r="119" spans="1:26" ht="12.75" customHeight="1" x14ac:dyDescent="0.25">
      <c r="A119" s="3"/>
      <c r="B119" s="291"/>
      <c r="C119" s="184"/>
      <c r="D119" s="184"/>
      <c r="E119" s="184"/>
      <c r="F119" s="184"/>
      <c r="G119" s="184"/>
      <c r="H119" s="184"/>
      <c r="I119" s="184"/>
      <c r="J119" s="184"/>
      <c r="K119" s="184"/>
      <c r="L119" s="3"/>
      <c r="M119" s="3"/>
      <c r="N119" s="184"/>
      <c r="O119" s="3"/>
      <c r="P119" s="3"/>
      <c r="Q119" s="3"/>
      <c r="R119" s="3"/>
      <c r="S119" s="3"/>
      <c r="T119" s="3"/>
      <c r="U119" s="3"/>
      <c r="V119" s="3"/>
      <c r="W119" s="3"/>
      <c r="X119" s="3"/>
      <c r="Y119" s="3"/>
      <c r="Z119" s="3"/>
    </row>
    <row r="120" spans="1:26" ht="12.75" customHeight="1" x14ac:dyDescent="0.25">
      <c r="A120" s="3"/>
      <c r="B120" s="291"/>
      <c r="C120" s="184"/>
      <c r="D120" s="184"/>
      <c r="E120" s="184"/>
      <c r="F120" s="184"/>
      <c r="G120" s="184"/>
      <c r="H120" s="184"/>
      <c r="I120" s="184"/>
      <c r="J120" s="184"/>
      <c r="K120" s="184"/>
      <c r="L120" s="3"/>
      <c r="M120" s="3"/>
      <c r="N120" s="184"/>
      <c r="O120" s="3"/>
      <c r="P120" s="3"/>
      <c r="Q120" s="3"/>
      <c r="R120" s="3"/>
      <c r="S120" s="3"/>
      <c r="T120" s="3"/>
      <c r="U120" s="3"/>
      <c r="V120" s="3"/>
      <c r="W120" s="3"/>
      <c r="X120" s="3"/>
      <c r="Y120" s="3"/>
      <c r="Z120" s="3"/>
    </row>
    <row r="121" spans="1:26" ht="12.75" customHeight="1" x14ac:dyDescent="0.25">
      <c r="A121" s="3"/>
      <c r="B121" s="291"/>
      <c r="C121" s="184"/>
      <c r="D121" s="184"/>
      <c r="E121" s="184"/>
      <c r="F121" s="184"/>
      <c r="G121" s="184"/>
      <c r="H121" s="184"/>
      <c r="I121" s="184"/>
      <c r="J121" s="184"/>
      <c r="K121" s="184"/>
      <c r="L121" s="3"/>
      <c r="M121" s="3"/>
      <c r="N121" s="184"/>
      <c r="O121" s="3"/>
      <c r="P121" s="3"/>
      <c r="Q121" s="3"/>
      <c r="R121" s="3"/>
      <c r="S121" s="3"/>
      <c r="T121" s="3"/>
      <c r="U121" s="3"/>
      <c r="V121" s="3"/>
      <c r="W121" s="3"/>
      <c r="X121" s="3"/>
      <c r="Y121" s="3"/>
      <c r="Z121" s="3"/>
    </row>
    <row r="122" spans="1:26" ht="12.75" customHeight="1" x14ac:dyDescent="0.25">
      <c r="A122" s="3"/>
      <c r="B122" s="291"/>
      <c r="C122" s="184"/>
      <c r="D122" s="184"/>
      <c r="E122" s="184"/>
      <c r="F122" s="184"/>
      <c r="G122" s="184"/>
      <c r="H122" s="184"/>
      <c r="I122" s="184"/>
      <c r="J122" s="184"/>
      <c r="K122" s="184"/>
      <c r="L122" s="3"/>
      <c r="M122" s="3"/>
      <c r="N122" s="184"/>
      <c r="O122" s="3"/>
      <c r="P122" s="3"/>
      <c r="Q122" s="3"/>
      <c r="R122" s="3"/>
      <c r="S122" s="3"/>
      <c r="T122" s="3"/>
      <c r="U122" s="3"/>
      <c r="V122" s="3"/>
      <c r="W122" s="3"/>
      <c r="X122" s="3"/>
      <c r="Y122" s="3"/>
      <c r="Z122" s="3"/>
    </row>
    <row r="123" spans="1:26" ht="12.75" customHeight="1" x14ac:dyDescent="0.25">
      <c r="A123" s="3"/>
      <c r="B123" s="291"/>
      <c r="C123" s="184"/>
      <c r="D123" s="184"/>
      <c r="E123" s="184"/>
      <c r="F123" s="184"/>
      <c r="G123" s="184"/>
      <c r="H123" s="184"/>
      <c r="I123" s="184"/>
      <c r="J123" s="184"/>
      <c r="K123" s="184"/>
      <c r="L123" s="3"/>
      <c r="M123" s="3"/>
      <c r="N123" s="184"/>
      <c r="O123" s="3"/>
      <c r="P123" s="3"/>
      <c r="Q123" s="3"/>
      <c r="R123" s="3"/>
      <c r="S123" s="3"/>
      <c r="T123" s="3"/>
      <c r="U123" s="3"/>
      <c r="V123" s="3"/>
      <c r="W123" s="3"/>
      <c r="X123" s="3"/>
      <c r="Y123" s="3"/>
      <c r="Z123" s="3"/>
    </row>
    <row r="124" spans="1:26" ht="12.75" customHeight="1" x14ac:dyDescent="0.25">
      <c r="A124" s="3"/>
      <c r="B124" s="291"/>
      <c r="C124" s="184"/>
      <c r="D124" s="184"/>
      <c r="E124" s="184"/>
      <c r="F124" s="184"/>
      <c r="G124" s="184"/>
      <c r="H124" s="184"/>
      <c r="I124" s="184"/>
      <c r="J124" s="184"/>
      <c r="K124" s="184"/>
      <c r="L124" s="3"/>
      <c r="M124" s="3"/>
      <c r="N124" s="184"/>
      <c r="O124" s="3"/>
      <c r="P124" s="3"/>
      <c r="Q124" s="3"/>
      <c r="R124" s="3"/>
      <c r="S124" s="3"/>
      <c r="T124" s="3"/>
      <c r="U124" s="3"/>
      <c r="V124" s="3"/>
      <c r="W124" s="3"/>
      <c r="X124" s="3"/>
      <c r="Y124" s="3"/>
      <c r="Z124" s="3"/>
    </row>
    <row r="125" spans="1:26" ht="12.75" customHeight="1" x14ac:dyDescent="0.25">
      <c r="A125" s="3"/>
      <c r="B125" s="291"/>
      <c r="C125" s="184"/>
      <c r="D125" s="184"/>
      <c r="E125" s="184"/>
      <c r="F125" s="184"/>
      <c r="G125" s="184"/>
      <c r="H125" s="184"/>
      <c r="I125" s="184"/>
      <c r="J125" s="184"/>
      <c r="K125" s="184"/>
      <c r="L125" s="3"/>
      <c r="M125" s="3"/>
      <c r="N125" s="184"/>
      <c r="O125" s="3"/>
      <c r="P125" s="3"/>
      <c r="Q125" s="3"/>
      <c r="R125" s="3"/>
      <c r="S125" s="3"/>
      <c r="T125" s="3"/>
      <c r="U125" s="3"/>
      <c r="V125" s="3"/>
      <c r="W125" s="3"/>
      <c r="X125" s="3"/>
      <c r="Y125" s="3"/>
      <c r="Z125" s="3"/>
    </row>
    <row r="126" spans="1:26" ht="12.75" customHeight="1" x14ac:dyDescent="0.25">
      <c r="A126" s="3"/>
      <c r="B126" s="291"/>
      <c r="C126" s="184"/>
      <c r="D126" s="184"/>
      <c r="E126" s="184"/>
      <c r="F126" s="184"/>
      <c r="G126" s="184"/>
      <c r="H126" s="184"/>
      <c r="I126" s="184"/>
      <c r="J126" s="184"/>
      <c r="K126" s="184"/>
      <c r="L126" s="3"/>
      <c r="M126" s="3"/>
      <c r="N126" s="184"/>
      <c r="O126" s="3"/>
      <c r="P126" s="3"/>
      <c r="Q126" s="3"/>
      <c r="R126" s="3"/>
      <c r="S126" s="3"/>
      <c r="T126" s="3"/>
      <c r="U126" s="3"/>
      <c r="V126" s="3"/>
      <c r="W126" s="3"/>
      <c r="X126" s="3"/>
      <c r="Y126" s="3"/>
      <c r="Z126" s="3"/>
    </row>
    <row r="127" spans="1:26" ht="12.75" customHeight="1" x14ac:dyDescent="0.25">
      <c r="A127" s="3"/>
      <c r="B127" s="291"/>
      <c r="C127" s="184"/>
      <c r="D127" s="184"/>
      <c r="E127" s="184"/>
      <c r="F127" s="184"/>
      <c r="G127" s="184"/>
      <c r="H127" s="184"/>
      <c r="I127" s="184"/>
      <c r="J127" s="184"/>
      <c r="K127" s="184"/>
      <c r="L127" s="3"/>
      <c r="M127" s="3"/>
      <c r="N127" s="184"/>
      <c r="O127" s="3"/>
      <c r="P127" s="3"/>
      <c r="Q127" s="3"/>
      <c r="R127" s="3"/>
      <c r="S127" s="3"/>
      <c r="T127" s="3"/>
      <c r="U127" s="3"/>
      <c r="V127" s="3"/>
      <c r="W127" s="3"/>
      <c r="X127" s="3"/>
      <c r="Y127" s="3"/>
      <c r="Z127" s="3"/>
    </row>
    <row r="128" spans="1:26" ht="12.75" customHeight="1" x14ac:dyDescent="0.25">
      <c r="A128" s="3"/>
      <c r="B128" s="291"/>
      <c r="C128" s="184"/>
      <c r="D128" s="184"/>
      <c r="E128" s="184"/>
      <c r="F128" s="184"/>
      <c r="G128" s="184"/>
      <c r="H128" s="184"/>
      <c r="I128" s="184"/>
      <c r="J128" s="184"/>
      <c r="K128" s="184"/>
      <c r="L128" s="3"/>
      <c r="M128" s="3"/>
      <c r="N128" s="184"/>
      <c r="O128" s="3"/>
      <c r="P128" s="3"/>
      <c r="Q128" s="3"/>
      <c r="R128" s="3"/>
      <c r="S128" s="3"/>
      <c r="T128" s="3"/>
      <c r="U128" s="3"/>
      <c r="V128" s="3"/>
      <c r="W128" s="3"/>
      <c r="X128" s="3"/>
      <c r="Y128" s="3"/>
      <c r="Z128" s="3"/>
    </row>
    <row r="129" spans="1:26" ht="12.75" customHeight="1" x14ac:dyDescent="0.25">
      <c r="A129" s="3"/>
      <c r="B129" s="291"/>
      <c r="C129" s="184"/>
      <c r="D129" s="184"/>
      <c r="E129" s="184"/>
      <c r="F129" s="184"/>
      <c r="G129" s="184"/>
      <c r="H129" s="184"/>
      <c r="I129" s="184"/>
      <c r="J129" s="184"/>
      <c r="K129" s="184"/>
      <c r="L129" s="3"/>
      <c r="M129" s="3"/>
      <c r="N129" s="184"/>
      <c r="O129" s="3"/>
      <c r="P129" s="3"/>
      <c r="Q129" s="3"/>
      <c r="R129" s="3"/>
      <c r="S129" s="3"/>
      <c r="T129" s="3"/>
      <c r="U129" s="3"/>
      <c r="V129" s="3"/>
      <c r="W129" s="3"/>
      <c r="X129" s="3"/>
      <c r="Y129" s="3"/>
      <c r="Z129" s="3"/>
    </row>
    <row r="130" spans="1:26" ht="12.75" customHeight="1" x14ac:dyDescent="0.25">
      <c r="A130" s="3"/>
      <c r="B130" s="291"/>
      <c r="C130" s="184"/>
      <c r="D130" s="184"/>
      <c r="E130" s="184"/>
      <c r="F130" s="184"/>
      <c r="G130" s="184"/>
      <c r="H130" s="184"/>
      <c r="I130" s="184"/>
      <c r="J130" s="184"/>
      <c r="K130" s="184"/>
      <c r="L130" s="3"/>
      <c r="M130" s="3"/>
      <c r="N130" s="184"/>
      <c r="O130" s="3"/>
      <c r="P130" s="3"/>
      <c r="Q130" s="3"/>
      <c r="R130" s="3"/>
      <c r="S130" s="3"/>
      <c r="T130" s="3"/>
      <c r="U130" s="3"/>
      <c r="V130" s="3"/>
      <c r="W130" s="3"/>
      <c r="X130" s="3"/>
      <c r="Y130" s="3"/>
      <c r="Z130" s="3"/>
    </row>
    <row r="131" spans="1:26" ht="12.75" customHeight="1" x14ac:dyDescent="0.25">
      <c r="A131" s="3"/>
      <c r="B131" s="291"/>
      <c r="C131" s="184"/>
      <c r="D131" s="184"/>
      <c r="E131" s="184"/>
      <c r="F131" s="184"/>
      <c r="G131" s="184"/>
      <c r="H131" s="184"/>
      <c r="I131" s="184"/>
      <c r="J131" s="184"/>
      <c r="K131" s="184"/>
      <c r="L131" s="3"/>
      <c r="M131" s="3"/>
      <c r="N131" s="184"/>
      <c r="O131" s="3"/>
      <c r="P131" s="3"/>
      <c r="Q131" s="3"/>
      <c r="R131" s="3"/>
      <c r="S131" s="3"/>
      <c r="T131" s="3"/>
      <c r="U131" s="3"/>
      <c r="V131" s="3"/>
      <c r="W131" s="3"/>
      <c r="X131" s="3"/>
      <c r="Y131" s="3"/>
      <c r="Z131" s="3"/>
    </row>
    <row r="132" spans="1:26" ht="12.75" customHeight="1" x14ac:dyDescent="0.25">
      <c r="A132" s="3"/>
      <c r="B132" s="291"/>
      <c r="C132" s="184"/>
      <c r="D132" s="184"/>
      <c r="E132" s="184"/>
      <c r="F132" s="184"/>
      <c r="G132" s="184"/>
      <c r="H132" s="184"/>
      <c r="I132" s="184"/>
      <c r="J132" s="184"/>
      <c r="K132" s="184"/>
      <c r="L132" s="3"/>
      <c r="M132" s="3"/>
      <c r="N132" s="184"/>
      <c r="O132" s="3"/>
      <c r="P132" s="3"/>
      <c r="Q132" s="3"/>
      <c r="R132" s="3"/>
      <c r="S132" s="3"/>
      <c r="T132" s="3"/>
      <c r="U132" s="3"/>
      <c r="V132" s="3"/>
      <c r="W132" s="3"/>
      <c r="X132" s="3"/>
      <c r="Y132" s="3"/>
      <c r="Z132" s="3"/>
    </row>
    <row r="133" spans="1:26" ht="12.75" customHeight="1" x14ac:dyDescent="0.25">
      <c r="A133" s="3"/>
      <c r="B133" s="291"/>
      <c r="C133" s="184"/>
      <c r="D133" s="184"/>
      <c r="E133" s="184"/>
      <c r="F133" s="184"/>
      <c r="G133" s="184"/>
      <c r="H133" s="184"/>
      <c r="I133" s="184"/>
      <c r="J133" s="184"/>
      <c r="K133" s="184"/>
      <c r="L133" s="3"/>
      <c r="M133" s="3"/>
      <c r="N133" s="184"/>
      <c r="O133" s="3"/>
      <c r="P133" s="3"/>
      <c r="Q133" s="3"/>
      <c r="R133" s="3"/>
      <c r="S133" s="3"/>
      <c r="T133" s="3"/>
      <c r="U133" s="3"/>
      <c r="V133" s="3"/>
      <c r="W133" s="3"/>
      <c r="X133" s="3"/>
      <c r="Y133" s="3"/>
      <c r="Z133" s="3"/>
    </row>
    <row r="134" spans="1:26" ht="12.75" customHeight="1" x14ac:dyDescent="0.25">
      <c r="A134" s="3"/>
      <c r="B134" s="291"/>
      <c r="C134" s="184"/>
      <c r="D134" s="184"/>
      <c r="E134" s="184"/>
      <c r="F134" s="184"/>
      <c r="G134" s="184"/>
      <c r="H134" s="184"/>
      <c r="I134" s="184"/>
      <c r="J134" s="184"/>
      <c r="K134" s="184"/>
      <c r="L134" s="3"/>
      <c r="M134" s="3"/>
      <c r="N134" s="184"/>
      <c r="O134" s="3"/>
      <c r="P134" s="3"/>
      <c r="Q134" s="3"/>
      <c r="R134" s="3"/>
      <c r="S134" s="3"/>
      <c r="T134" s="3"/>
      <c r="U134" s="3"/>
      <c r="V134" s="3"/>
      <c r="W134" s="3"/>
      <c r="X134" s="3"/>
      <c r="Y134" s="3"/>
      <c r="Z134" s="3"/>
    </row>
    <row r="135" spans="1:26" ht="12.75" customHeight="1" x14ac:dyDescent="0.25">
      <c r="A135" s="3"/>
      <c r="B135" s="291"/>
      <c r="C135" s="184"/>
      <c r="D135" s="184"/>
      <c r="E135" s="184"/>
      <c r="F135" s="184"/>
      <c r="G135" s="184"/>
      <c r="H135" s="184"/>
      <c r="I135" s="184"/>
      <c r="J135" s="184"/>
      <c r="K135" s="184"/>
      <c r="L135" s="3"/>
      <c r="M135" s="3"/>
      <c r="N135" s="184"/>
      <c r="O135" s="3"/>
      <c r="P135" s="3"/>
      <c r="Q135" s="3"/>
      <c r="R135" s="3"/>
      <c r="S135" s="3"/>
      <c r="T135" s="3"/>
      <c r="U135" s="3"/>
      <c r="V135" s="3"/>
      <c r="W135" s="3"/>
      <c r="X135" s="3"/>
      <c r="Y135" s="3"/>
      <c r="Z135" s="3"/>
    </row>
    <row r="136" spans="1:26" ht="12.75" customHeight="1" x14ac:dyDescent="0.25">
      <c r="A136" s="3"/>
      <c r="B136" s="291"/>
      <c r="C136" s="184"/>
      <c r="D136" s="184"/>
      <c r="E136" s="184"/>
      <c r="F136" s="184"/>
      <c r="G136" s="184"/>
      <c r="H136" s="184"/>
      <c r="I136" s="184"/>
      <c r="J136" s="184"/>
      <c r="K136" s="184"/>
      <c r="L136" s="3"/>
      <c r="M136" s="3"/>
      <c r="N136" s="184"/>
      <c r="O136" s="3"/>
      <c r="P136" s="3"/>
      <c r="Q136" s="3"/>
      <c r="R136" s="3"/>
      <c r="S136" s="3"/>
      <c r="T136" s="3"/>
      <c r="U136" s="3"/>
      <c r="V136" s="3"/>
      <c r="W136" s="3"/>
      <c r="X136" s="3"/>
      <c r="Y136" s="3"/>
      <c r="Z136" s="3"/>
    </row>
    <row r="137" spans="1:26" ht="12.75" customHeight="1" x14ac:dyDescent="0.25">
      <c r="A137" s="3"/>
      <c r="B137" s="291"/>
      <c r="C137" s="184"/>
      <c r="D137" s="184"/>
      <c r="E137" s="184"/>
      <c r="F137" s="184"/>
      <c r="G137" s="184"/>
      <c r="H137" s="184"/>
      <c r="I137" s="184"/>
      <c r="J137" s="184"/>
      <c r="K137" s="184"/>
      <c r="L137" s="3"/>
      <c r="M137" s="3"/>
      <c r="N137" s="184"/>
      <c r="O137" s="3"/>
      <c r="P137" s="3"/>
      <c r="Q137" s="3"/>
      <c r="R137" s="3"/>
      <c r="S137" s="3"/>
      <c r="T137" s="3"/>
      <c r="U137" s="3"/>
      <c r="V137" s="3"/>
      <c r="W137" s="3"/>
      <c r="X137" s="3"/>
      <c r="Y137" s="3"/>
      <c r="Z137" s="3"/>
    </row>
    <row r="138" spans="1:26" ht="12.75" customHeight="1" x14ac:dyDescent="0.25">
      <c r="A138" s="3"/>
      <c r="B138" s="291"/>
      <c r="C138" s="184"/>
      <c r="D138" s="184"/>
      <c r="E138" s="184"/>
      <c r="F138" s="184"/>
      <c r="G138" s="184"/>
      <c r="H138" s="184"/>
      <c r="I138" s="184"/>
      <c r="J138" s="184"/>
      <c r="K138" s="184"/>
      <c r="L138" s="3"/>
      <c r="M138" s="3"/>
      <c r="N138" s="184"/>
      <c r="O138" s="3"/>
      <c r="P138" s="3"/>
      <c r="Q138" s="3"/>
      <c r="R138" s="3"/>
      <c r="S138" s="3"/>
      <c r="T138" s="3"/>
      <c r="U138" s="3"/>
      <c r="V138" s="3"/>
      <c r="W138" s="3"/>
      <c r="X138" s="3"/>
      <c r="Y138" s="3"/>
      <c r="Z138" s="3"/>
    </row>
    <row r="139" spans="1:26" ht="12.75" customHeight="1" x14ac:dyDescent="0.25">
      <c r="A139" s="3"/>
      <c r="B139" s="291"/>
      <c r="C139" s="184"/>
      <c r="D139" s="184"/>
      <c r="E139" s="184"/>
      <c r="F139" s="184"/>
      <c r="G139" s="184"/>
      <c r="H139" s="184"/>
      <c r="I139" s="184"/>
      <c r="J139" s="184"/>
      <c r="K139" s="184"/>
      <c r="L139" s="3"/>
      <c r="M139" s="3"/>
      <c r="N139" s="184"/>
      <c r="O139" s="3"/>
      <c r="P139" s="3"/>
      <c r="Q139" s="3"/>
      <c r="R139" s="3"/>
      <c r="S139" s="3"/>
      <c r="T139" s="3"/>
      <c r="U139" s="3"/>
      <c r="V139" s="3"/>
      <c r="W139" s="3"/>
      <c r="X139" s="3"/>
      <c r="Y139" s="3"/>
      <c r="Z139" s="3"/>
    </row>
    <row r="140" spans="1:26" ht="12.75" customHeight="1" x14ac:dyDescent="0.25">
      <c r="A140" s="3"/>
      <c r="B140" s="291"/>
      <c r="C140" s="184"/>
      <c r="D140" s="184"/>
      <c r="E140" s="184"/>
      <c r="F140" s="184"/>
      <c r="G140" s="184"/>
      <c r="H140" s="184"/>
      <c r="I140" s="184"/>
      <c r="J140" s="184"/>
      <c r="K140" s="184"/>
      <c r="L140" s="3"/>
      <c r="M140" s="3"/>
      <c r="N140" s="184"/>
      <c r="O140" s="3"/>
      <c r="P140" s="3"/>
      <c r="Q140" s="3"/>
      <c r="R140" s="3"/>
      <c r="S140" s="3"/>
      <c r="T140" s="3"/>
      <c r="U140" s="3"/>
      <c r="V140" s="3"/>
      <c r="W140" s="3"/>
      <c r="X140" s="3"/>
      <c r="Y140" s="3"/>
      <c r="Z140" s="3"/>
    </row>
    <row r="141" spans="1:26" ht="12.75" customHeight="1" x14ac:dyDescent="0.25">
      <c r="A141" s="3"/>
      <c r="B141" s="291"/>
      <c r="C141" s="184"/>
      <c r="D141" s="184"/>
      <c r="E141" s="184"/>
      <c r="F141" s="184"/>
      <c r="G141" s="184"/>
      <c r="H141" s="184"/>
      <c r="I141" s="184"/>
      <c r="J141" s="184"/>
      <c r="K141" s="184"/>
      <c r="L141" s="3"/>
      <c r="M141" s="3"/>
      <c r="N141" s="184"/>
      <c r="O141" s="3"/>
      <c r="P141" s="3"/>
      <c r="Q141" s="3"/>
      <c r="R141" s="3"/>
      <c r="S141" s="3"/>
      <c r="T141" s="3"/>
      <c r="U141" s="3"/>
      <c r="V141" s="3"/>
      <c r="W141" s="3"/>
      <c r="X141" s="3"/>
      <c r="Y141" s="3"/>
      <c r="Z141" s="3"/>
    </row>
    <row r="142" spans="1:26" ht="12.75" customHeight="1" x14ac:dyDescent="0.25">
      <c r="A142" s="3"/>
      <c r="B142" s="291"/>
      <c r="C142" s="184"/>
      <c r="D142" s="184"/>
      <c r="E142" s="184"/>
      <c r="F142" s="184"/>
      <c r="G142" s="184"/>
      <c r="H142" s="184"/>
      <c r="I142" s="184"/>
      <c r="J142" s="184"/>
      <c r="K142" s="184"/>
      <c r="L142" s="3"/>
      <c r="M142" s="3"/>
      <c r="N142" s="184"/>
      <c r="O142" s="3"/>
      <c r="P142" s="3"/>
      <c r="Q142" s="3"/>
      <c r="R142" s="3"/>
      <c r="S142" s="3"/>
      <c r="T142" s="3"/>
      <c r="U142" s="3"/>
      <c r="V142" s="3"/>
      <c r="W142" s="3"/>
      <c r="X142" s="3"/>
      <c r="Y142" s="3"/>
      <c r="Z142" s="3"/>
    </row>
    <row r="143" spans="1:26" ht="12.75" customHeight="1" x14ac:dyDescent="0.25">
      <c r="A143" s="3"/>
      <c r="B143" s="291"/>
      <c r="C143" s="184"/>
      <c r="D143" s="184"/>
      <c r="E143" s="184"/>
      <c r="F143" s="184"/>
      <c r="G143" s="184"/>
      <c r="H143" s="184"/>
      <c r="I143" s="184"/>
      <c r="J143" s="184"/>
      <c r="K143" s="184"/>
      <c r="L143" s="3"/>
      <c r="M143" s="3"/>
      <c r="N143" s="184"/>
      <c r="O143" s="3"/>
      <c r="P143" s="3"/>
      <c r="Q143" s="3"/>
      <c r="R143" s="3"/>
      <c r="S143" s="3"/>
      <c r="T143" s="3"/>
      <c r="U143" s="3"/>
      <c r="V143" s="3"/>
      <c r="W143" s="3"/>
      <c r="X143" s="3"/>
      <c r="Y143" s="3"/>
      <c r="Z143" s="3"/>
    </row>
    <row r="144" spans="1:26" ht="12.75" customHeight="1" x14ac:dyDescent="0.25">
      <c r="A144" s="3"/>
      <c r="B144" s="291"/>
      <c r="C144" s="184"/>
      <c r="D144" s="184"/>
      <c r="E144" s="184"/>
      <c r="F144" s="184"/>
      <c r="G144" s="184"/>
      <c r="H144" s="184"/>
      <c r="I144" s="184"/>
      <c r="J144" s="184"/>
      <c r="K144" s="184"/>
      <c r="L144" s="3"/>
      <c r="M144" s="3"/>
      <c r="N144" s="184"/>
      <c r="O144" s="3"/>
      <c r="P144" s="3"/>
      <c r="Q144" s="3"/>
      <c r="R144" s="3"/>
      <c r="S144" s="3"/>
      <c r="T144" s="3"/>
      <c r="U144" s="3"/>
      <c r="V144" s="3"/>
      <c r="W144" s="3"/>
      <c r="X144" s="3"/>
      <c r="Y144" s="3"/>
      <c r="Z144" s="3"/>
    </row>
    <row r="145" spans="1:26" ht="12.75" customHeight="1" x14ac:dyDescent="0.25">
      <c r="A145" s="3"/>
      <c r="B145" s="291"/>
      <c r="C145" s="184"/>
      <c r="D145" s="184"/>
      <c r="E145" s="184"/>
      <c r="F145" s="184"/>
      <c r="G145" s="184"/>
      <c r="H145" s="184"/>
      <c r="I145" s="184"/>
      <c r="J145" s="184"/>
      <c r="K145" s="184"/>
      <c r="L145" s="3"/>
      <c r="M145" s="3"/>
      <c r="N145" s="184"/>
      <c r="O145" s="3"/>
      <c r="P145" s="3"/>
      <c r="Q145" s="3"/>
      <c r="R145" s="3"/>
      <c r="S145" s="3"/>
      <c r="T145" s="3"/>
      <c r="U145" s="3"/>
      <c r="V145" s="3"/>
      <c r="W145" s="3"/>
      <c r="X145" s="3"/>
      <c r="Y145" s="3"/>
      <c r="Z145" s="3"/>
    </row>
    <row r="146" spans="1:26" ht="12.75" customHeight="1" x14ac:dyDescent="0.25">
      <c r="A146" s="3"/>
      <c r="B146" s="291"/>
      <c r="C146" s="184"/>
      <c r="D146" s="184"/>
      <c r="E146" s="184"/>
      <c r="F146" s="184"/>
      <c r="G146" s="184"/>
      <c r="H146" s="184"/>
      <c r="I146" s="184"/>
      <c r="J146" s="184"/>
      <c r="K146" s="184"/>
      <c r="L146" s="3"/>
      <c r="M146" s="3"/>
      <c r="N146" s="184"/>
      <c r="O146" s="3"/>
      <c r="P146" s="3"/>
      <c r="Q146" s="3"/>
      <c r="R146" s="3"/>
      <c r="S146" s="3"/>
      <c r="T146" s="3"/>
      <c r="U146" s="3"/>
      <c r="V146" s="3"/>
      <c r="W146" s="3"/>
      <c r="X146" s="3"/>
      <c r="Y146" s="3"/>
      <c r="Z146" s="3"/>
    </row>
    <row r="147" spans="1:26" ht="12.75" customHeight="1" x14ac:dyDescent="0.25">
      <c r="A147" s="3"/>
      <c r="B147" s="291"/>
      <c r="C147" s="184"/>
      <c r="D147" s="184"/>
      <c r="E147" s="184"/>
      <c r="F147" s="184"/>
      <c r="G147" s="184"/>
      <c r="H147" s="184"/>
      <c r="I147" s="184"/>
      <c r="J147" s="184"/>
      <c r="K147" s="184"/>
      <c r="L147" s="3"/>
      <c r="M147" s="3"/>
      <c r="N147" s="184"/>
      <c r="O147" s="3"/>
      <c r="P147" s="3"/>
      <c r="Q147" s="3"/>
      <c r="R147" s="3"/>
      <c r="S147" s="3"/>
      <c r="T147" s="3"/>
      <c r="U147" s="3"/>
      <c r="V147" s="3"/>
      <c r="W147" s="3"/>
      <c r="X147" s="3"/>
      <c r="Y147" s="3"/>
      <c r="Z147" s="3"/>
    </row>
    <row r="148" spans="1:26" ht="12.75" customHeight="1" x14ac:dyDescent="0.25">
      <c r="A148" s="3"/>
      <c r="B148" s="291"/>
      <c r="C148" s="184"/>
      <c r="D148" s="184"/>
      <c r="E148" s="184"/>
      <c r="F148" s="184"/>
      <c r="G148" s="184"/>
      <c r="H148" s="184"/>
      <c r="I148" s="184"/>
      <c r="J148" s="184"/>
      <c r="K148" s="184"/>
      <c r="L148" s="3"/>
      <c r="M148" s="3"/>
      <c r="N148" s="184"/>
      <c r="O148" s="3"/>
      <c r="P148" s="3"/>
      <c r="Q148" s="3"/>
      <c r="R148" s="3"/>
      <c r="S148" s="3"/>
      <c r="T148" s="3"/>
      <c r="U148" s="3"/>
      <c r="V148" s="3"/>
      <c r="W148" s="3"/>
      <c r="X148" s="3"/>
      <c r="Y148" s="3"/>
      <c r="Z148" s="3"/>
    </row>
    <row r="149" spans="1:26" ht="12.75" customHeight="1" x14ac:dyDescent="0.25">
      <c r="A149" s="3"/>
      <c r="B149" s="291"/>
      <c r="C149" s="184"/>
      <c r="D149" s="184"/>
      <c r="E149" s="184"/>
      <c r="F149" s="184"/>
      <c r="G149" s="184"/>
      <c r="H149" s="184"/>
      <c r="I149" s="184"/>
      <c r="J149" s="184"/>
      <c r="K149" s="184"/>
      <c r="L149" s="3"/>
      <c r="M149" s="3"/>
      <c r="N149" s="184"/>
      <c r="O149" s="3"/>
      <c r="P149" s="3"/>
      <c r="Q149" s="3"/>
      <c r="R149" s="3"/>
      <c r="S149" s="3"/>
      <c r="T149" s="3"/>
      <c r="U149" s="3"/>
      <c r="V149" s="3"/>
      <c r="W149" s="3"/>
      <c r="X149" s="3"/>
      <c r="Y149" s="3"/>
      <c r="Z149" s="3"/>
    </row>
    <row r="150" spans="1:26" ht="12.75" customHeight="1" x14ac:dyDescent="0.25">
      <c r="A150" s="3"/>
      <c r="B150" s="291"/>
      <c r="C150" s="184"/>
      <c r="D150" s="184"/>
      <c r="E150" s="184"/>
      <c r="F150" s="184"/>
      <c r="G150" s="184"/>
      <c r="H150" s="184"/>
      <c r="I150" s="184"/>
      <c r="J150" s="184"/>
      <c r="K150" s="184"/>
      <c r="L150" s="3"/>
      <c r="M150" s="3"/>
      <c r="N150" s="184"/>
      <c r="O150" s="3"/>
      <c r="P150" s="3"/>
      <c r="Q150" s="3"/>
      <c r="R150" s="3"/>
      <c r="S150" s="3"/>
      <c r="T150" s="3"/>
      <c r="U150" s="3"/>
      <c r="V150" s="3"/>
      <c r="W150" s="3"/>
      <c r="X150" s="3"/>
      <c r="Y150" s="3"/>
      <c r="Z150" s="3"/>
    </row>
    <row r="151" spans="1:26" ht="12.75" customHeight="1" x14ac:dyDescent="0.25">
      <c r="A151" s="3"/>
      <c r="B151" s="291"/>
      <c r="C151" s="184"/>
      <c r="D151" s="184"/>
      <c r="E151" s="184"/>
      <c r="F151" s="184"/>
      <c r="G151" s="184"/>
      <c r="H151" s="184"/>
      <c r="I151" s="184"/>
      <c r="J151" s="184"/>
      <c r="K151" s="184"/>
      <c r="L151" s="3"/>
      <c r="M151" s="3"/>
      <c r="N151" s="184"/>
      <c r="O151" s="3"/>
      <c r="P151" s="3"/>
      <c r="Q151" s="3"/>
      <c r="R151" s="3"/>
      <c r="S151" s="3"/>
      <c r="T151" s="3"/>
      <c r="U151" s="3"/>
      <c r="V151" s="3"/>
      <c r="W151" s="3"/>
      <c r="X151" s="3"/>
      <c r="Y151" s="3"/>
      <c r="Z151" s="3"/>
    </row>
    <row r="152" spans="1:26" ht="12.75" customHeight="1" x14ac:dyDescent="0.25">
      <c r="A152" s="3"/>
      <c r="B152" s="291"/>
      <c r="C152" s="184"/>
      <c r="D152" s="184"/>
      <c r="E152" s="184"/>
      <c r="F152" s="184"/>
      <c r="G152" s="184"/>
      <c r="H152" s="184"/>
      <c r="I152" s="184"/>
      <c r="J152" s="184"/>
      <c r="K152" s="184"/>
      <c r="L152" s="3"/>
      <c r="M152" s="3"/>
      <c r="N152" s="184"/>
      <c r="O152" s="3"/>
      <c r="P152" s="3"/>
      <c r="Q152" s="3"/>
      <c r="R152" s="3"/>
      <c r="S152" s="3"/>
      <c r="T152" s="3"/>
      <c r="U152" s="3"/>
      <c r="V152" s="3"/>
      <c r="W152" s="3"/>
      <c r="X152" s="3"/>
      <c r="Y152" s="3"/>
      <c r="Z152" s="3"/>
    </row>
    <row r="153" spans="1:26" ht="12.75" customHeight="1" x14ac:dyDescent="0.25">
      <c r="A153" s="3"/>
      <c r="B153" s="291"/>
      <c r="C153" s="184"/>
      <c r="D153" s="184"/>
      <c r="E153" s="184"/>
      <c r="F153" s="184"/>
      <c r="G153" s="184"/>
      <c r="H153" s="184"/>
      <c r="I153" s="184"/>
      <c r="J153" s="184"/>
      <c r="K153" s="184"/>
      <c r="L153" s="3"/>
      <c r="M153" s="3"/>
      <c r="N153" s="184"/>
      <c r="O153" s="3"/>
      <c r="P153" s="3"/>
      <c r="Q153" s="3"/>
      <c r="R153" s="3"/>
      <c r="S153" s="3"/>
      <c r="T153" s="3"/>
      <c r="U153" s="3"/>
      <c r="V153" s="3"/>
      <c r="W153" s="3"/>
      <c r="X153" s="3"/>
      <c r="Y153" s="3"/>
      <c r="Z153" s="3"/>
    </row>
    <row r="154" spans="1:26" ht="12.75" customHeight="1" x14ac:dyDescent="0.25">
      <c r="A154" s="3"/>
      <c r="B154" s="291"/>
      <c r="C154" s="184"/>
      <c r="D154" s="184"/>
      <c r="E154" s="184"/>
      <c r="F154" s="184"/>
      <c r="G154" s="184"/>
      <c r="H154" s="184"/>
      <c r="I154" s="184"/>
      <c r="J154" s="184"/>
      <c r="K154" s="184"/>
      <c r="L154" s="3"/>
      <c r="M154" s="3"/>
      <c r="N154" s="184"/>
      <c r="O154" s="3"/>
      <c r="P154" s="3"/>
      <c r="Q154" s="3"/>
      <c r="R154" s="3"/>
      <c r="S154" s="3"/>
      <c r="T154" s="3"/>
      <c r="U154" s="3"/>
      <c r="V154" s="3"/>
      <c r="W154" s="3"/>
      <c r="X154" s="3"/>
      <c r="Y154" s="3"/>
      <c r="Z154" s="3"/>
    </row>
    <row r="155" spans="1:26" ht="12.75" customHeight="1" x14ac:dyDescent="0.25">
      <c r="A155" s="3"/>
      <c r="B155" s="291"/>
      <c r="C155" s="184"/>
      <c r="D155" s="184"/>
      <c r="E155" s="184"/>
      <c r="F155" s="184"/>
      <c r="G155" s="184"/>
      <c r="H155" s="184"/>
      <c r="I155" s="184"/>
      <c r="J155" s="184"/>
      <c r="K155" s="184"/>
      <c r="L155" s="3"/>
      <c r="M155" s="3"/>
      <c r="N155" s="184"/>
      <c r="O155" s="3"/>
      <c r="P155" s="3"/>
      <c r="Q155" s="3"/>
      <c r="R155" s="3"/>
      <c r="S155" s="3"/>
      <c r="T155" s="3"/>
      <c r="U155" s="3"/>
      <c r="V155" s="3"/>
      <c r="W155" s="3"/>
      <c r="X155" s="3"/>
      <c r="Y155" s="3"/>
      <c r="Z155" s="3"/>
    </row>
    <row r="156" spans="1:26" ht="12.75" customHeight="1" x14ac:dyDescent="0.25">
      <c r="A156" s="3"/>
      <c r="B156" s="291"/>
      <c r="C156" s="184"/>
      <c r="D156" s="184"/>
      <c r="E156" s="184"/>
      <c r="F156" s="184"/>
      <c r="G156" s="184"/>
      <c r="H156" s="184"/>
      <c r="I156" s="184"/>
      <c r="J156" s="184"/>
      <c r="K156" s="184"/>
      <c r="L156" s="3"/>
      <c r="M156" s="3"/>
      <c r="N156" s="184"/>
      <c r="O156" s="3"/>
      <c r="P156" s="3"/>
      <c r="Q156" s="3"/>
      <c r="R156" s="3"/>
      <c r="S156" s="3"/>
      <c r="T156" s="3"/>
      <c r="U156" s="3"/>
      <c r="V156" s="3"/>
      <c r="W156" s="3"/>
      <c r="X156" s="3"/>
      <c r="Y156" s="3"/>
      <c r="Z156" s="3"/>
    </row>
    <row r="157" spans="1:26" ht="12.75" customHeight="1" x14ac:dyDescent="0.25">
      <c r="A157" s="3"/>
      <c r="B157" s="291"/>
      <c r="C157" s="184"/>
      <c r="D157" s="184"/>
      <c r="E157" s="184"/>
      <c r="F157" s="184"/>
      <c r="G157" s="184"/>
      <c r="H157" s="184"/>
      <c r="I157" s="184"/>
      <c r="J157" s="184"/>
      <c r="K157" s="184"/>
      <c r="L157" s="3"/>
      <c r="M157" s="3"/>
      <c r="N157" s="184"/>
      <c r="O157" s="3"/>
      <c r="P157" s="3"/>
      <c r="Q157" s="3"/>
      <c r="R157" s="3"/>
      <c r="S157" s="3"/>
      <c r="T157" s="3"/>
      <c r="U157" s="3"/>
      <c r="V157" s="3"/>
      <c r="W157" s="3"/>
      <c r="X157" s="3"/>
      <c r="Y157" s="3"/>
      <c r="Z157" s="3"/>
    </row>
    <row r="158" spans="1:26" ht="12.75" customHeight="1" x14ac:dyDescent="0.25">
      <c r="A158" s="3"/>
      <c r="B158" s="291"/>
      <c r="C158" s="184"/>
      <c r="D158" s="184"/>
      <c r="E158" s="184"/>
      <c r="F158" s="184"/>
      <c r="G158" s="184"/>
      <c r="H158" s="184"/>
      <c r="I158" s="184"/>
      <c r="J158" s="184"/>
      <c r="K158" s="184"/>
      <c r="L158" s="3"/>
      <c r="M158" s="3"/>
      <c r="N158" s="184"/>
      <c r="O158" s="3"/>
      <c r="P158" s="3"/>
      <c r="Q158" s="3"/>
      <c r="R158" s="3"/>
      <c r="S158" s="3"/>
      <c r="T158" s="3"/>
      <c r="U158" s="3"/>
      <c r="V158" s="3"/>
      <c r="W158" s="3"/>
      <c r="X158" s="3"/>
      <c r="Y158" s="3"/>
      <c r="Z158" s="3"/>
    </row>
    <row r="159" spans="1:26" ht="12.75" customHeight="1" x14ac:dyDescent="0.25">
      <c r="A159" s="3"/>
      <c r="B159" s="291"/>
      <c r="C159" s="184"/>
      <c r="D159" s="184"/>
      <c r="E159" s="184"/>
      <c r="F159" s="184"/>
      <c r="G159" s="184"/>
      <c r="H159" s="184"/>
      <c r="I159" s="184"/>
      <c r="J159" s="184"/>
      <c r="K159" s="184"/>
      <c r="L159" s="3"/>
      <c r="M159" s="3"/>
      <c r="N159" s="184"/>
      <c r="O159" s="3"/>
      <c r="P159" s="3"/>
      <c r="Q159" s="3"/>
      <c r="R159" s="3"/>
      <c r="S159" s="3"/>
      <c r="T159" s="3"/>
      <c r="U159" s="3"/>
      <c r="V159" s="3"/>
      <c r="W159" s="3"/>
      <c r="X159" s="3"/>
      <c r="Y159" s="3"/>
      <c r="Z159" s="3"/>
    </row>
    <row r="160" spans="1:26" ht="12.75" customHeight="1" x14ac:dyDescent="0.25">
      <c r="A160" s="3"/>
      <c r="B160" s="291"/>
      <c r="C160" s="184"/>
      <c r="D160" s="184"/>
      <c r="E160" s="184"/>
      <c r="F160" s="184"/>
      <c r="G160" s="184"/>
      <c r="H160" s="184"/>
      <c r="I160" s="184"/>
      <c r="J160" s="184"/>
      <c r="K160" s="184"/>
      <c r="L160" s="3"/>
      <c r="M160" s="3"/>
      <c r="N160" s="184"/>
      <c r="O160" s="3"/>
      <c r="P160" s="3"/>
      <c r="Q160" s="3"/>
      <c r="R160" s="3"/>
      <c r="S160" s="3"/>
      <c r="T160" s="3"/>
      <c r="U160" s="3"/>
      <c r="V160" s="3"/>
      <c r="W160" s="3"/>
      <c r="X160" s="3"/>
      <c r="Y160" s="3"/>
      <c r="Z160" s="3"/>
    </row>
    <row r="161" spans="1:26" ht="12.75" customHeight="1" x14ac:dyDescent="0.25">
      <c r="A161" s="3"/>
      <c r="B161" s="291"/>
      <c r="C161" s="184"/>
      <c r="D161" s="184"/>
      <c r="E161" s="184"/>
      <c r="F161" s="184"/>
      <c r="G161" s="184"/>
      <c r="H161" s="184"/>
      <c r="I161" s="184"/>
      <c r="J161" s="184"/>
      <c r="K161" s="184"/>
      <c r="L161" s="3"/>
      <c r="M161" s="3"/>
      <c r="N161" s="184"/>
      <c r="O161" s="3"/>
      <c r="P161" s="3"/>
      <c r="Q161" s="3"/>
      <c r="R161" s="3"/>
      <c r="S161" s="3"/>
      <c r="T161" s="3"/>
      <c r="U161" s="3"/>
      <c r="V161" s="3"/>
      <c r="W161" s="3"/>
      <c r="X161" s="3"/>
      <c r="Y161" s="3"/>
      <c r="Z161" s="3"/>
    </row>
    <row r="162" spans="1:26" ht="12.75" customHeight="1" x14ac:dyDescent="0.25">
      <c r="A162" s="3"/>
      <c r="B162" s="291"/>
      <c r="C162" s="184"/>
      <c r="D162" s="184"/>
      <c r="E162" s="184"/>
      <c r="F162" s="184"/>
      <c r="G162" s="184"/>
      <c r="H162" s="184"/>
      <c r="I162" s="184"/>
      <c r="J162" s="184"/>
      <c r="K162" s="184"/>
      <c r="L162" s="3"/>
      <c r="M162" s="3"/>
      <c r="N162" s="184"/>
      <c r="O162" s="3"/>
      <c r="P162" s="3"/>
      <c r="Q162" s="3"/>
      <c r="R162" s="3"/>
      <c r="S162" s="3"/>
      <c r="T162" s="3"/>
      <c r="U162" s="3"/>
      <c r="V162" s="3"/>
      <c r="W162" s="3"/>
      <c r="X162" s="3"/>
      <c r="Y162" s="3"/>
      <c r="Z162" s="3"/>
    </row>
    <row r="163" spans="1:26" ht="12.75" customHeight="1" x14ac:dyDescent="0.25">
      <c r="A163" s="3"/>
      <c r="B163" s="291"/>
      <c r="C163" s="184"/>
      <c r="D163" s="184"/>
      <c r="E163" s="184"/>
      <c r="F163" s="184"/>
      <c r="G163" s="184"/>
      <c r="H163" s="184"/>
      <c r="I163" s="184"/>
      <c r="J163" s="184"/>
      <c r="K163" s="184"/>
      <c r="L163" s="3"/>
      <c r="M163" s="3"/>
      <c r="N163" s="184"/>
      <c r="O163" s="3"/>
      <c r="P163" s="3"/>
      <c r="Q163" s="3"/>
      <c r="R163" s="3"/>
      <c r="S163" s="3"/>
      <c r="T163" s="3"/>
      <c r="U163" s="3"/>
      <c r="V163" s="3"/>
      <c r="W163" s="3"/>
      <c r="X163" s="3"/>
      <c r="Y163" s="3"/>
      <c r="Z163" s="3"/>
    </row>
    <row r="164" spans="1:26" ht="12.75" customHeight="1" x14ac:dyDescent="0.25">
      <c r="A164" s="3"/>
      <c r="B164" s="291"/>
      <c r="C164" s="184"/>
      <c r="D164" s="184"/>
      <c r="E164" s="184"/>
      <c r="F164" s="184"/>
      <c r="G164" s="184"/>
      <c r="H164" s="184"/>
      <c r="I164" s="184"/>
      <c r="J164" s="184"/>
      <c r="K164" s="184"/>
      <c r="L164" s="3"/>
      <c r="M164" s="3"/>
      <c r="N164" s="184"/>
      <c r="O164" s="3"/>
      <c r="P164" s="3"/>
      <c r="Q164" s="3"/>
      <c r="R164" s="3"/>
      <c r="S164" s="3"/>
      <c r="T164" s="3"/>
      <c r="U164" s="3"/>
      <c r="V164" s="3"/>
      <c r="W164" s="3"/>
      <c r="X164" s="3"/>
      <c r="Y164" s="3"/>
      <c r="Z164" s="3"/>
    </row>
    <row r="165" spans="1:26" ht="12.75" customHeight="1" x14ac:dyDescent="0.25">
      <c r="A165" s="3"/>
      <c r="B165" s="291"/>
      <c r="C165" s="184"/>
      <c r="D165" s="184"/>
      <c r="E165" s="184"/>
      <c r="F165" s="184"/>
      <c r="G165" s="184"/>
      <c r="H165" s="184"/>
      <c r="I165" s="184"/>
      <c r="J165" s="184"/>
      <c r="K165" s="184"/>
      <c r="L165" s="3"/>
      <c r="M165" s="3"/>
      <c r="N165" s="184"/>
      <c r="O165" s="3"/>
      <c r="P165" s="3"/>
      <c r="Q165" s="3"/>
      <c r="R165" s="3"/>
      <c r="S165" s="3"/>
      <c r="T165" s="3"/>
      <c r="U165" s="3"/>
      <c r="V165" s="3"/>
      <c r="W165" s="3"/>
      <c r="X165" s="3"/>
      <c r="Y165" s="3"/>
      <c r="Z165" s="3"/>
    </row>
    <row r="166" spans="1:26" ht="12.75" customHeight="1" x14ac:dyDescent="0.25">
      <c r="A166" s="3"/>
      <c r="B166" s="291"/>
      <c r="C166" s="184"/>
      <c r="D166" s="184"/>
      <c r="E166" s="184"/>
      <c r="F166" s="184"/>
      <c r="G166" s="184"/>
      <c r="H166" s="184"/>
      <c r="I166" s="184"/>
      <c r="J166" s="184"/>
      <c r="K166" s="184"/>
      <c r="L166" s="3"/>
      <c r="M166" s="3"/>
      <c r="N166" s="184"/>
      <c r="O166" s="3"/>
      <c r="P166" s="3"/>
      <c r="Q166" s="3"/>
      <c r="R166" s="3"/>
      <c r="S166" s="3"/>
      <c r="T166" s="3"/>
      <c r="U166" s="3"/>
      <c r="V166" s="3"/>
      <c r="W166" s="3"/>
      <c r="X166" s="3"/>
      <c r="Y166" s="3"/>
      <c r="Z166" s="3"/>
    </row>
    <row r="167" spans="1:26" ht="12.75" customHeight="1" x14ac:dyDescent="0.25">
      <c r="A167" s="3"/>
      <c r="B167" s="291"/>
      <c r="C167" s="184"/>
      <c r="D167" s="184"/>
      <c r="E167" s="184"/>
      <c r="F167" s="184"/>
      <c r="G167" s="184"/>
      <c r="H167" s="184"/>
      <c r="I167" s="184"/>
      <c r="J167" s="184"/>
      <c r="K167" s="184"/>
      <c r="L167" s="3"/>
      <c r="M167" s="3"/>
      <c r="N167" s="184"/>
      <c r="O167" s="3"/>
      <c r="P167" s="3"/>
      <c r="Q167" s="3"/>
      <c r="R167" s="3"/>
      <c r="S167" s="3"/>
      <c r="T167" s="3"/>
      <c r="U167" s="3"/>
      <c r="V167" s="3"/>
      <c r="W167" s="3"/>
      <c r="X167" s="3"/>
      <c r="Y167" s="3"/>
      <c r="Z167" s="3"/>
    </row>
    <row r="168" spans="1:26" ht="12.75" customHeight="1" x14ac:dyDescent="0.25">
      <c r="A168" s="3"/>
      <c r="B168" s="291"/>
      <c r="C168" s="184"/>
      <c r="D168" s="184"/>
      <c r="E168" s="184"/>
      <c r="F168" s="184"/>
      <c r="G168" s="184"/>
      <c r="H168" s="184"/>
      <c r="I168" s="184"/>
      <c r="J168" s="184"/>
      <c r="K168" s="184"/>
      <c r="L168" s="3"/>
      <c r="M168" s="3"/>
      <c r="N168" s="184"/>
      <c r="O168" s="3"/>
      <c r="P168" s="3"/>
      <c r="Q168" s="3"/>
      <c r="R168" s="3"/>
      <c r="S168" s="3"/>
      <c r="T168" s="3"/>
      <c r="U168" s="3"/>
      <c r="V168" s="3"/>
      <c r="W168" s="3"/>
      <c r="X168" s="3"/>
      <c r="Y168" s="3"/>
      <c r="Z168" s="3"/>
    </row>
    <row r="169" spans="1:26" ht="12.75" customHeight="1" x14ac:dyDescent="0.25">
      <c r="A169" s="3"/>
      <c r="B169" s="291"/>
      <c r="C169" s="184"/>
      <c r="D169" s="184"/>
      <c r="E169" s="184"/>
      <c r="F169" s="184"/>
      <c r="G169" s="184"/>
      <c r="H169" s="184"/>
      <c r="I169" s="184"/>
      <c r="J169" s="184"/>
      <c r="K169" s="184"/>
      <c r="L169" s="3"/>
      <c r="M169" s="3"/>
      <c r="N169" s="184"/>
      <c r="O169" s="3"/>
      <c r="P169" s="3"/>
      <c r="Q169" s="3"/>
      <c r="R169" s="3"/>
      <c r="S169" s="3"/>
      <c r="T169" s="3"/>
      <c r="U169" s="3"/>
      <c r="V169" s="3"/>
      <c r="W169" s="3"/>
      <c r="X169" s="3"/>
      <c r="Y169" s="3"/>
      <c r="Z169" s="3"/>
    </row>
    <row r="170" spans="1:26" ht="12.75" customHeight="1" x14ac:dyDescent="0.25">
      <c r="A170" s="3"/>
      <c r="B170" s="291"/>
      <c r="C170" s="184"/>
      <c r="D170" s="184"/>
      <c r="E170" s="184"/>
      <c r="F170" s="184"/>
      <c r="G170" s="184"/>
      <c r="H170" s="184"/>
      <c r="I170" s="184"/>
      <c r="J170" s="184"/>
      <c r="K170" s="184"/>
      <c r="L170" s="3"/>
      <c r="M170" s="3"/>
      <c r="N170" s="184"/>
      <c r="O170" s="3"/>
      <c r="P170" s="3"/>
      <c r="Q170" s="3"/>
      <c r="R170" s="3"/>
      <c r="S170" s="3"/>
      <c r="T170" s="3"/>
      <c r="U170" s="3"/>
      <c r="V170" s="3"/>
      <c r="W170" s="3"/>
      <c r="X170" s="3"/>
      <c r="Y170" s="3"/>
      <c r="Z170" s="3"/>
    </row>
    <row r="171" spans="1:26" ht="12.75" customHeight="1" x14ac:dyDescent="0.25">
      <c r="A171" s="3"/>
      <c r="B171" s="291"/>
      <c r="C171" s="184"/>
      <c r="D171" s="184"/>
      <c r="E171" s="184"/>
      <c r="F171" s="184"/>
      <c r="G171" s="184"/>
      <c r="H171" s="184"/>
      <c r="I171" s="184"/>
      <c r="J171" s="184"/>
      <c r="K171" s="184"/>
      <c r="L171" s="3"/>
      <c r="M171" s="3"/>
      <c r="N171" s="184"/>
      <c r="O171" s="3"/>
      <c r="P171" s="3"/>
      <c r="Q171" s="3"/>
      <c r="R171" s="3"/>
      <c r="S171" s="3"/>
      <c r="T171" s="3"/>
      <c r="U171" s="3"/>
      <c r="V171" s="3"/>
      <c r="W171" s="3"/>
      <c r="X171" s="3"/>
      <c r="Y171" s="3"/>
      <c r="Z171" s="3"/>
    </row>
    <row r="172" spans="1:26" ht="12.75" customHeight="1" x14ac:dyDescent="0.25">
      <c r="A172" s="3"/>
      <c r="B172" s="291"/>
      <c r="C172" s="184"/>
      <c r="D172" s="184"/>
      <c r="E172" s="184"/>
      <c r="F172" s="184"/>
      <c r="G172" s="184"/>
      <c r="H172" s="184"/>
      <c r="I172" s="184"/>
      <c r="J172" s="184"/>
      <c r="K172" s="184"/>
      <c r="L172" s="3"/>
      <c r="M172" s="3"/>
      <c r="N172" s="184"/>
      <c r="O172" s="3"/>
      <c r="P172" s="3"/>
      <c r="Q172" s="3"/>
      <c r="R172" s="3"/>
      <c r="S172" s="3"/>
      <c r="T172" s="3"/>
      <c r="U172" s="3"/>
      <c r="V172" s="3"/>
      <c r="W172" s="3"/>
      <c r="X172" s="3"/>
      <c r="Y172" s="3"/>
      <c r="Z172" s="3"/>
    </row>
    <row r="173" spans="1:26" ht="12.75" customHeight="1" x14ac:dyDescent="0.25">
      <c r="A173" s="3"/>
      <c r="B173" s="291"/>
      <c r="C173" s="184"/>
      <c r="D173" s="184"/>
      <c r="E173" s="184"/>
      <c r="F173" s="184"/>
      <c r="G173" s="184"/>
      <c r="H173" s="184"/>
      <c r="I173" s="184"/>
      <c r="J173" s="184"/>
      <c r="K173" s="184"/>
      <c r="L173" s="3"/>
      <c r="M173" s="3"/>
      <c r="N173" s="184"/>
      <c r="O173" s="3"/>
      <c r="P173" s="3"/>
      <c r="Q173" s="3"/>
      <c r="R173" s="3"/>
      <c r="S173" s="3"/>
      <c r="T173" s="3"/>
      <c r="U173" s="3"/>
      <c r="V173" s="3"/>
      <c r="W173" s="3"/>
      <c r="X173" s="3"/>
      <c r="Y173" s="3"/>
      <c r="Z173" s="3"/>
    </row>
    <row r="174" spans="1:26" ht="12.75" customHeight="1" x14ac:dyDescent="0.25">
      <c r="A174" s="3"/>
      <c r="B174" s="291"/>
      <c r="C174" s="184"/>
      <c r="D174" s="184"/>
      <c r="E174" s="184"/>
      <c r="F174" s="184"/>
      <c r="G174" s="184"/>
      <c r="H174" s="184"/>
      <c r="I174" s="184"/>
      <c r="J174" s="184"/>
      <c r="K174" s="184"/>
      <c r="L174" s="3"/>
      <c r="M174" s="3"/>
      <c r="N174" s="184"/>
      <c r="O174" s="3"/>
      <c r="P174" s="3"/>
      <c r="Q174" s="3"/>
      <c r="R174" s="3"/>
      <c r="S174" s="3"/>
      <c r="T174" s="3"/>
      <c r="U174" s="3"/>
      <c r="V174" s="3"/>
      <c r="W174" s="3"/>
      <c r="X174" s="3"/>
      <c r="Y174" s="3"/>
      <c r="Z174" s="3"/>
    </row>
    <row r="175" spans="1:26" ht="12.75" customHeight="1" x14ac:dyDescent="0.25">
      <c r="A175" s="3"/>
      <c r="B175" s="291"/>
      <c r="C175" s="184"/>
      <c r="D175" s="184"/>
      <c r="E175" s="184"/>
      <c r="F175" s="184"/>
      <c r="G175" s="184"/>
      <c r="H175" s="184"/>
      <c r="I175" s="184"/>
      <c r="J175" s="184"/>
      <c r="K175" s="184"/>
      <c r="L175" s="3"/>
      <c r="M175" s="3"/>
      <c r="N175" s="184"/>
      <c r="O175" s="3"/>
      <c r="P175" s="3"/>
      <c r="Q175" s="3"/>
      <c r="R175" s="3"/>
      <c r="S175" s="3"/>
      <c r="T175" s="3"/>
      <c r="U175" s="3"/>
      <c r="V175" s="3"/>
      <c r="W175" s="3"/>
      <c r="X175" s="3"/>
      <c r="Y175" s="3"/>
      <c r="Z175" s="3"/>
    </row>
    <row r="176" spans="1:26" ht="12.75" customHeight="1" x14ac:dyDescent="0.25">
      <c r="A176" s="3"/>
      <c r="B176" s="291"/>
      <c r="C176" s="184"/>
      <c r="D176" s="184"/>
      <c r="E176" s="184"/>
      <c r="F176" s="184"/>
      <c r="G176" s="184"/>
      <c r="H176" s="184"/>
      <c r="I176" s="184"/>
      <c r="J176" s="184"/>
      <c r="K176" s="184"/>
      <c r="L176" s="3"/>
      <c r="M176" s="3"/>
      <c r="N176" s="184"/>
      <c r="O176" s="3"/>
      <c r="P176" s="3"/>
      <c r="Q176" s="3"/>
      <c r="R176" s="3"/>
      <c r="S176" s="3"/>
      <c r="T176" s="3"/>
      <c r="U176" s="3"/>
      <c r="V176" s="3"/>
      <c r="W176" s="3"/>
      <c r="X176" s="3"/>
      <c r="Y176" s="3"/>
      <c r="Z176" s="3"/>
    </row>
    <row r="177" spans="1:26" ht="12.75" customHeight="1" x14ac:dyDescent="0.25">
      <c r="A177" s="3"/>
      <c r="B177" s="291"/>
      <c r="C177" s="184"/>
      <c r="D177" s="184"/>
      <c r="E177" s="184"/>
      <c r="F177" s="184"/>
      <c r="G177" s="184"/>
      <c r="H177" s="184"/>
      <c r="I177" s="184"/>
      <c r="J177" s="184"/>
      <c r="K177" s="184"/>
      <c r="L177" s="3"/>
      <c r="M177" s="3"/>
      <c r="N177" s="184"/>
      <c r="O177" s="3"/>
      <c r="P177" s="3"/>
      <c r="Q177" s="3"/>
      <c r="R177" s="3"/>
      <c r="S177" s="3"/>
      <c r="T177" s="3"/>
      <c r="U177" s="3"/>
      <c r="V177" s="3"/>
      <c r="W177" s="3"/>
      <c r="X177" s="3"/>
      <c r="Y177" s="3"/>
      <c r="Z177" s="3"/>
    </row>
    <row r="178" spans="1:26" ht="12.75" customHeight="1" x14ac:dyDescent="0.25">
      <c r="A178" s="3"/>
      <c r="B178" s="291"/>
      <c r="C178" s="184"/>
      <c r="D178" s="184"/>
      <c r="E178" s="184"/>
      <c r="F178" s="184"/>
      <c r="G178" s="184"/>
      <c r="H178" s="184"/>
      <c r="I178" s="184"/>
      <c r="J178" s="184"/>
      <c r="K178" s="184"/>
      <c r="L178" s="3"/>
      <c r="M178" s="3"/>
      <c r="N178" s="184"/>
      <c r="O178" s="3"/>
      <c r="P178" s="3"/>
      <c r="Q178" s="3"/>
      <c r="R178" s="3"/>
      <c r="S178" s="3"/>
      <c r="T178" s="3"/>
      <c r="U178" s="3"/>
      <c r="V178" s="3"/>
      <c r="W178" s="3"/>
      <c r="X178" s="3"/>
      <c r="Y178" s="3"/>
      <c r="Z178" s="3"/>
    </row>
    <row r="179" spans="1:26" ht="12.75" customHeight="1" x14ac:dyDescent="0.25">
      <c r="A179" s="3"/>
      <c r="B179" s="291"/>
      <c r="C179" s="184"/>
      <c r="D179" s="184"/>
      <c r="E179" s="184"/>
      <c r="F179" s="184"/>
      <c r="G179" s="184"/>
      <c r="H179" s="184"/>
      <c r="I179" s="184"/>
      <c r="J179" s="184"/>
      <c r="K179" s="184"/>
      <c r="L179" s="3"/>
      <c r="M179" s="3"/>
      <c r="N179" s="184"/>
      <c r="O179" s="3"/>
      <c r="P179" s="3"/>
      <c r="Q179" s="3"/>
      <c r="R179" s="3"/>
      <c r="S179" s="3"/>
      <c r="T179" s="3"/>
      <c r="U179" s="3"/>
      <c r="V179" s="3"/>
      <c r="W179" s="3"/>
      <c r="X179" s="3"/>
      <c r="Y179" s="3"/>
      <c r="Z179" s="3"/>
    </row>
    <row r="180" spans="1:26" ht="12.75" customHeight="1" x14ac:dyDescent="0.25">
      <c r="A180" s="3"/>
      <c r="B180" s="291"/>
      <c r="C180" s="184"/>
      <c r="D180" s="184"/>
      <c r="E180" s="184"/>
      <c r="F180" s="184"/>
      <c r="G180" s="184"/>
      <c r="H180" s="184"/>
      <c r="I180" s="184"/>
      <c r="J180" s="184"/>
      <c r="K180" s="184"/>
      <c r="L180" s="3"/>
      <c r="M180" s="3"/>
      <c r="N180" s="184"/>
      <c r="O180" s="3"/>
      <c r="P180" s="3"/>
      <c r="Q180" s="3"/>
      <c r="R180" s="3"/>
      <c r="S180" s="3"/>
      <c r="T180" s="3"/>
      <c r="U180" s="3"/>
      <c r="V180" s="3"/>
      <c r="W180" s="3"/>
      <c r="X180" s="3"/>
      <c r="Y180" s="3"/>
      <c r="Z180" s="3"/>
    </row>
    <row r="181" spans="1:26" ht="12.75" customHeight="1" x14ac:dyDescent="0.25">
      <c r="A181" s="3"/>
      <c r="B181" s="291"/>
      <c r="C181" s="184"/>
      <c r="D181" s="184"/>
      <c r="E181" s="184"/>
      <c r="F181" s="184"/>
      <c r="G181" s="184"/>
      <c r="H181" s="184"/>
      <c r="I181" s="184"/>
      <c r="J181" s="184"/>
      <c r="K181" s="184"/>
      <c r="L181" s="3"/>
      <c r="M181" s="3"/>
      <c r="N181" s="184"/>
      <c r="O181" s="3"/>
      <c r="P181" s="3"/>
      <c r="Q181" s="3"/>
      <c r="R181" s="3"/>
      <c r="S181" s="3"/>
      <c r="T181" s="3"/>
      <c r="U181" s="3"/>
      <c r="V181" s="3"/>
      <c r="W181" s="3"/>
      <c r="X181" s="3"/>
      <c r="Y181" s="3"/>
      <c r="Z181" s="3"/>
    </row>
    <row r="182" spans="1:26" ht="12.75" customHeight="1" x14ac:dyDescent="0.25">
      <c r="A182" s="3"/>
      <c r="B182" s="291"/>
      <c r="C182" s="184"/>
      <c r="D182" s="184"/>
      <c r="E182" s="184"/>
      <c r="F182" s="184"/>
      <c r="G182" s="184"/>
      <c r="H182" s="184"/>
      <c r="I182" s="184"/>
      <c r="J182" s="184"/>
      <c r="K182" s="184"/>
      <c r="L182" s="3"/>
      <c r="M182" s="3"/>
      <c r="N182" s="184"/>
      <c r="O182" s="3"/>
      <c r="P182" s="3"/>
      <c r="Q182" s="3"/>
      <c r="R182" s="3"/>
      <c r="S182" s="3"/>
      <c r="T182" s="3"/>
      <c r="U182" s="3"/>
      <c r="V182" s="3"/>
      <c r="W182" s="3"/>
      <c r="X182" s="3"/>
      <c r="Y182" s="3"/>
      <c r="Z182" s="3"/>
    </row>
    <row r="183" spans="1:26" ht="12.75" customHeight="1" x14ac:dyDescent="0.25">
      <c r="A183" s="3"/>
      <c r="B183" s="291"/>
      <c r="C183" s="184"/>
      <c r="D183" s="184"/>
      <c r="E183" s="184"/>
      <c r="F183" s="184"/>
      <c r="G183" s="184"/>
      <c r="H183" s="184"/>
      <c r="I183" s="184"/>
      <c r="J183" s="184"/>
      <c r="K183" s="184"/>
      <c r="L183" s="3"/>
      <c r="M183" s="3"/>
      <c r="N183" s="184"/>
      <c r="O183" s="3"/>
      <c r="P183" s="3"/>
      <c r="Q183" s="3"/>
      <c r="R183" s="3"/>
      <c r="S183" s="3"/>
      <c r="T183" s="3"/>
      <c r="U183" s="3"/>
      <c r="V183" s="3"/>
      <c r="W183" s="3"/>
      <c r="X183" s="3"/>
      <c r="Y183" s="3"/>
      <c r="Z183" s="3"/>
    </row>
    <row r="184" spans="1:26" ht="12.75" customHeight="1" x14ac:dyDescent="0.25">
      <c r="A184" s="3"/>
      <c r="B184" s="291"/>
      <c r="C184" s="184"/>
      <c r="D184" s="184"/>
      <c r="E184" s="184"/>
      <c r="F184" s="184"/>
      <c r="G184" s="184"/>
      <c r="H184" s="184"/>
      <c r="I184" s="184"/>
      <c r="J184" s="184"/>
      <c r="K184" s="184"/>
      <c r="L184" s="3"/>
      <c r="M184" s="3"/>
      <c r="N184" s="184"/>
      <c r="O184" s="3"/>
      <c r="P184" s="3"/>
      <c r="Q184" s="3"/>
      <c r="R184" s="3"/>
      <c r="S184" s="3"/>
      <c r="T184" s="3"/>
      <c r="U184" s="3"/>
      <c r="V184" s="3"/>
      <c r="W184" s="3"/>
      <c r="X184" s="3"/>
      <c r="Y184" s="3"/>
      <c r="Z184" s="3"/>
    </row>
    <row r="185" spans="1:26" ht="12.75" customHeight="1" x14ac:dyDescent="0.25">
      <c r="A185" s="3"/>
      <c r="B185" s="291"/>
      <c r="C185" s="184"/>
      <c r="D185" s="184"/>
      <c r="E185" s="184"/>
      <c r="F185" s="184"/>
      <c r="G185" s="184"/>
      <c r="H185" s="184"/>
      <c r="I185" s="184"/>
      <c r="J185" s="184"/>
      <c r="K185" s="184"/>
      <c r="L185" s="3"/>
      <c r="M185" s="3"/>
      <c r="N185" s="184"/>
      <c r="O185" s="3"/>
      <c r="P185" s="3"/>
      <c r="Q185" s="3"/>
      <c r="R185" s="3"/>
      <c r="S185" s="3"/>
      <c r="T185" s="3"/>
      <c r="U185" s="3"/>
      <c r="V185" s="3"/>
      <c r="W185" s="3"/>
      <c r="X185" s="3"/>
      <c r="Y185" s="3"/>
      <c r="Z185" s="3"/>
    </row>
    <row r="186" spans="1:26" ht="12.75" customHeight="1" x14ac:dyDescent="0.25">
      <c r="A186" s="3"/>
      <c r="B186" s="291"/>
      <c r="C186" s="184"/>
      <c r="D186" s="184"/>
      <c r="E186" s="184"/>
      <c r="F186" s="184"/>
      <c r="G186" s="184"/>
      <c r="H186" s="184"/>
      <c r="I186" s="184"/>
      <c r="J186" s="184"/>
      <c r="K186" s="184"/>
      <c r="L186" s="3"/>
      <c r="M186" s="3"/>
      <c r="N186" s="184"/>
      <c r="O186" s="3"/>
      <c r="P186" s="3"/>
      <c r="Q186" s="3"/>
      <c r="R186" s="3"/>
      <c r="S186" s="3"/>
      <c r="T186" s="3"/>
      <c r="U186" s="3"/>
      <c r="V186" s="3"/>
      <c r="W186" s="3"/>
      <c r="X186" s="3"/>
      <c r="Y186" s="3"/>
      <c r="Z186" s="3"/>
    </row>
    <row r="187" spans="1:26" ht="12.75" customHeight="1" x14ac:dyDescent="0.25">
      <c r="A187" s="3"/>
      <c r="B187" s="291"/>
      <c r="C187" s="184"/>
      <c r="D187" s="184"/>
      <c r="E187" s="184"/>
      <c r="F187" s="184"/>
      <c r="G187" s="184"/>
      <c r="H187" s="184"/>
      <c r="I187" s="184"/>
      <c r="J187" s="184"/>
      <c r="K187" s="184"/>
      <c r="L187" s="3"/>
      <c r="M187" s="3"/>
      <c r="N187" s="184"/>
      <c r="O187" s="3"/>
      <c r="P187" s="3"/>
      <c r="Q187" s="3"/>
      <c r="R187" s="3"/>
      <c r="S187" s="3"/>
      <c r="T187" s="3"/>
      <c r="U187" s="3"/>
      <c r="V187" s="3"/>
      <c r="W187" s="3"/>
      <c r="X187" s="3"/>
      <c r="Y187" s="3"/>
      <c r="Z187" s="3"/>
    </row>
    <row r="188" spans="1:26" ht="12.75" customHeight="1" x14ac:dyDescent="0.25">
      <c r="A188" s="3"/>
      <c r="B188" s="291"/>
      <c r="C188" s="184"/>
      <c r="D188" s="184"/>
      <c r="E188" s="184"/>
      <c r="F188" s="184"/>
      <c r="G188" s="184"/>
      <c r="H188" s="184"/>
      <c r="I188" s="184"/>
      <c r="J188" s="184"/>
      <c r="K188" s="184"/>
      <c r="L188" s="3"/>
      <c r="M188" s="3"/>
      <c r="N188" s="184"/>
      <c r="O188" s="3"/>
      <c r="P188" s="3"/>
      <c r="Q188" s="3"/>
      <c r="R188" s="3"/>
      <c r="S188" s="3"/>
      <c r="T188" s="3"/>
      <c r="U188" s="3"/>
      <c r="V188" s="3"/>
      <c r="W188" s="3"/>
      <c r="X188" s="3"/>
      <c r="Y188" s="3"/>
      <c r="Z188" s="3"/>
    </row>
    <row r="189" spans="1:26" ht="12.75" customHeight="1" x14ac:dyDescent="0.25">
      <c r="A189" s="3"/>
      <c r="B189" s="291"/>
      <c r="C189" s="184"/>
      <c r="D189" s="184"/>
      <c r="E189" s="184"/>
      <c r="F189" s="184"/>
      <c r="G189" s="184"/>
      <c r="H189" s="184"/>
      <c r="I189" s="184"/>
      <c r="J189" s="184"/>
      <c r="K189" s="184"/>
      <c r="L189" s="3"/>
      <c r="M189" s="3"/>
      <c r="N189" s="184"/>
      <c r="O189" s="3"/>
      <c r="P189" s="3"/>
      <c r="Q189" s="3"/>
      <c r="R189" s="3"/>
      <c r="S189" s="3"/>
      <c r="T189" s="3"/>
      <c r="U189" s="3"/>
      <c r="V189" s="3"/>
      <c r="W189" s="3"/>
      <c r="X189" s="3"/>
      <c r="Y189" s="3"/>
      <c r="Z189" s="3"/>
    </row>
    <row r="190" spans="1:26" ht="12.75" customHeight="1" x14ac:dyDescent="0.25">
      <c r="A190" s="3"/>
      <c r="B190" s="291"/>
      <c r="C190" s="184"/>
      <c r="D190" s="184"/>
      <c r="E190" s="184"/>
      <c r="F190" s="184"/>
      <c r="G190" s="184"/>
      <c r="H190" s="184"/>
      <c r="I190" s="184"/>
      <c r="J190" s="184"/>
      <c r="K190" s="184"/>
      <c r="L190" s="3"/>
      <c r="M190" s="3"/>
      <c r="N190" s="184"/>
      <c r="O190" s="3"/>
      <c r="P190" s="3"/>
      <c r="Q190" s="3"/>
      <c r="R190" s="3"/>
      <c r="S190" s="3"/>
      <c r="T190" s="3"/>
      <c r="U190" s="3"/>
      <c r="V190" s="3"/>
      <c r="W190" s="3"/>
      <c r="X190" s="3"/>
      <c r="Y190" s="3"/>
      <c r="Z190" s="3"/>
    </row>
    <row r="191" spans="1:26" ht="12.75" customHeight="1" x14ac:dyDescent="0.25">
      <c r="A191" s="3"/>
      <c r="B191" s="291"/>
      <c r="C191" s="184"/>
      <c r="D191" s="184"/>
      <c r="E191" s="184"/>
      <c r="F191" s="184"/>
      <c r="G191" s="184"/>
      <c r="H191" s="184"/>
      <c r="I191" s="184"/>
      <c r="J191" s="184"/>
      <c r="K191" s="184"/>
      <c r="L191" s="3"/>
      <c r="M191" s="3"/>
      <c r="N191" s="184"/>
      <c r="O191" s="3"/>
      <c r="P191" s="3"/>
      <c r="Q191" s="3"/>
      <c r="R191" s="3"/>
      <c r="S191" s="3"/>
      <c r="T191" s="3"/>
      <c r="U191" s="3"/>
      <c r="V191" s="3"/>
      <c r="W191" s="3"/>
      <c r="X191" s="3"/>
      <c r="Y191" s="3"/>
      <c r="Z191" s="3"/>
    </row>
    <row r="192" spans="1:26" ht="12.75" customHeight="1" x14ac:dyDescent="0.25">
      <c r="A192" s="3"/>
      <c r="B192" s="291"/>
      <c r="C192" s="184"/>
      <c r="D192" s="184"/>
      <c r="E192" s="184"/>
      <c r="F192" s="184"/>
      <c r="G192" s="184"/>
      <c r="H192" s="184"/>
      <c r="I192" s="184"/>
      <c r="J192" s="184"/>
      <c r="K192" s="184"/>
      <c r="L192" s="3"/>
      <c r="M192" s="3"/>
      <c r="N192" s="184"/>
      <c r="O192" s="3"/>
      <c r="P192" s="3"/>
      <c r="Q192" s="3"/>
      <c r="R192" s="3"/>
      <c r="S192" s="3"/>
      <c r="T192" s="3"/>
      <c r="U192" s="3"/>
      <c r="V192" s="3"/>
      <c r="W192" s="3"/>
      <c r="X192" s="3"/>
      <c r="Y192" s="3"/>
      <c r="Z192" s="3"/>
    </row>
    <row r="193" spans="1:26" ht="12.75" customHeight="1" x14ac:dyDescent="0.25">
      <c r="A193" s="3"/>
      <c r="B193" s="291"/>
      <c r="C193" s="184"/>
      <c r="D193" s="184"/>
      <c r="E193" s="184"/>
      <c r="F193" s="184"/>
      <c r="G193" s="184"/>
      <c r="H193" s="184"/>
      <c r="I193" s="184"/>
      <c r="J193" s="184"/>
      <c r="K193" s="184"/>
      <c r="L193" s="3"/>
      <c r="M193" s="3"/>
      <c r="N193" s="184"/>
      <c r="O193" s="3"/>
      <c r="P193" s="3"/>
      <c r="Q193" s="3"/>
      <c r="R193" s="3"/>
      <c r="S193" s="3"/>
      <c r="T193" s="3"/>
      <c r="U193" s="3"/>
      <c r="V193" s="3"/>
      <c r="W193" s="3"/>
      <c r="X193" s="3"/>
      <c r="Y193" s="3"/>
      <c r="Z193" s="3"/>
    </row>
    <row r="194" spans="1:26" ht="12.75" customHeight="1" x14ac:dyDescent="0.25">
      <c r="A194" s="3"/>
      <c r="B194" s="291"/>
      <c r="C194" s="184"/>
      <c r="D194" s="184"/>
      <c r="E194" s="184"/>
      <c r="F194" s="184"/>
      <c r="G194" s="184"/>
      <c r="H194" s="184"/>
      <c r="I194" s="184"/>
      <c r="J194" s="184"/>
      <c r="K194" s="184"/>
      <c r="L194" s="3"/>
      <c r="M194" s="3"/>
      <c r="N194" s="184"/>
      <c r="O194" s="3"/>
      <c r="P194" s="3"/>
      <c r="Q194" s="3"/>
      <c r="R194" s="3"/>
      <c r="S194" s="3"/>
      <c r="T194" s="3"/>
      <c r="U194" s="3"/>
      <c r="V194" s="3"/>
      <c r="W194" s="3"/>
      <c r="X194" s="3"/>
      <c r="Y194" s="3"/>
      <c r="Z194" s="3"/>
    </row>
    <row r="195" spans="1:26" ht="12.75" customHeight="1" x14ac:dyDescent="0.25">
      <c r="A195" s="3"/>
      <c r="B195" s="291"/>
      <c r="C195" s="184"/>
      <c r="D195" s="184"/>
      <c r="E195" s="184"/>
      <c r="F195" s="184"/>
      <c r="G195" s="184"/>
      <c r="H195" s="184"/>
      <c r="I195" s="184"/>
      <c r="J195" s="184"/>
      <c r="K195" s="184"/>
      <c r="L195" s="3"/>
      <c r="M195" s="3"/>
      <c r="N195" s="184"/>
      <c r="O195" s="3"/>
      <c r="P195" s="3"/>
      <c r="Q195" s="3"/>
      <c r="R195" s="3"/>
      <c r="S195" s="3"/>
      <c r="T195" s="3"/>
      <c r="U195" s="3"/>
      <c r="V195" s="3"/>
      <c r="W195" s="3"/>
      <c r="X195" s="3"/>
      <c r="Y195" s="3"/>
      <c r="Z195" s="3"/>
    </row>
    <row r="196" spans="1:26" ht="12.75" customHeight="1" x14ac:dyDescent="0.25">
      <c r="A196" s="3"/>
      <c r="B196" s="291"/>
      <c r="C196" s="184"/>
      <c r="D196" s="184"/>
      <c r="E196" s="184"/>
      <c r="F196" s="184"/>
      <c r="G196" s="184"/>
      <c r="H196" s="184"/>
      <c r="I196" s="184"/>
      <c r="J196" s="184"/>
      <c r="K196" s="184"/>
      <c r="L196" s="3"/>
      <c r="M196" s="3"/>
      <c r="N196" s="184"/>
      <c r="O196" s="3"/>
      <c r="P196" s="3"/>
      <c r="Q196" s="3"/>
      <c r="R196" s="3"/>
      <c r="S196" s="3"/>
      <c r="T196" s="3"/>
      <c r="U196" s="3"/>
      <c r="V196" s="3"/>
      <c r="W196" s="3"/>
      <c r="X196" s="3"/>
      <c r="Y196" s="3"/>
      <c r="Z196" s="3"/>
    </row>
    <row r="197" spans="1:26" ht="12.75" customHeight="1" x14ac:dyDescent="0.25">
      <c r="A197" s="3"/>
      <c r="B197" s="291"/>
      <c r="C197" s="184"/>
      <c r="D197" s="184"/>
      <c r="E197" s="184"/>
      <c r="F197" s="184"/>
      <c r="G197" s="184"/>
      <c r="H197" s="184"/>
      <c r="I197" s="184"/>
      <c r="J197" s="184"/>
      <c r="K197" s="184"/>
      <c r="L197" s="3"/>
      <c r="M197" s="3"/>
      <c r="N197" s="184"/>
      <c r="O197" s="3"/>
      <c r="P197" s="3"/>
      <c r="Q197" s="3"/>
      <c r="R197" s="3"/>
      <c r="S197" s="3"/>
      <c r="T197" s="3"/>
      <c r="U197" s="3"/>
      <c r="V197" s="3"/>
      <c r="W197" s="3"/>
      <c r="X197" s="3"/>
      <c r="Y197" s="3"/>
      <c r="Z197" s="3"/>
    </row>
    <row r="198" spans="1:26" ht="12.75" customHeight="1" x14ac:dyDescent="0.25">
      <c r="A198" s="3"/>
      <c r="B198" s="291"/>
      <c r="C198" s="184"/>
      <c r="D198" s="184"/>
      <c r="E198" s="184"/>
      <c r="F198" s="184"/>
      <c r="G198" s="184"/>
      <c r="H198" s="184"/>
      <c r="I198" s="184"/>
      <c r="J198" s="184"/>
      <c r="K198" s="184"/>
      <c r="L198" s="3"/>
      <c r="M198" s="3"/>
      <c r="N198" s="184"/>
      <c r="O198" s="3"/>
      <c r="P198" s="3"/>
      <c r="Q198" s="3"/>
      <c r="R198" s="3"/>
      <c r="S198" s="3"/>
      <c r="T198" s="3"/>
      <c r="U198" s="3"/>
      <c r="V198" s="3"/>
      <c r="W198" s="3"/>
      <c r="X198" s="3"/>
      <c r="Y198" s="3"/>
      <c r="Z198" s="3"/>
    </row>
    <row r="199" spans="1:26" ht="12.75" customHeight="1" x14ac:dyDescent="0.25">
      <c r="A199" s="3"/>
      <c r="B199" s="291"/>
      <c r="C199" s="184"/>
      <c r="D199" s="184"/>
      <c r="E199" s="184"/>
      <c r="F199" s="184"/>
      <c r="G199" s="184"/>
      <c r="H199" s="184"/>
      <c r="I199" s="184"/>
      <c r="J199" s="184"/>
      <c r="K199" s="184"/>
      <c r="L199" s="3"/>
      <c r="M199" s="3"/>
      <c r="N199" s="184"/>
      <c r="O199" s="3"/>
      <c r="P199" s="3"/>
      <c r="Q199" s="3"/>
      <c r="R199" s="3"/>
      <c r="S199" s="3"/>
      <c r="T199" s="3"/>
      <c r="U199" s="3"/>
      <c r="V199" s="3"/>
      <c r="W199" s="3"/>
      <c r="X199" s="3"/>
      <c r="Y199" s="3"/>
      <c r="Z199" s="3"/>
    </row>
    <row r="200" spans="1:26" ht="12.75" customHeight="1" x14ac:dyDescent="0.25">
      <c r="A200" s="3"/>
      <c r="B200" s="291"/>
      <c r="C200" s="184"/>
      <c r="D200" s="184"/>
      <c r="E200" s="184"/>
      <c r="F200" s="184"/>
      <c r="G200" s="184"/>
      <c r="H200" s="184"/>
      <c r="I200" s="184"/>
      <c r="J200" s="184"/>
      <c r="K200" s="184"/>
      <c r="L200" s="3"/>
      <c r="M200" s="3"/>
      <c r="N200" s="184"/>
      <c r="O200" s="3"/>
      <c r="P200" s="3"/>
      <c r="Q200" s="3"/>
      <c r="R200" s="3"/>
      <c r="S200" s="3"/>
      <c r="T200" s="3"/>
      <c r="U200" s="3"/>
      <c r="V200" s="3"/>
      <c r="W200" s="3"/>
      <c r="X200" s="3"/>
      <c r="Y200" s="3"/>
      <c r="Z200" s="3"/>
    </row>
    <row r="201" spans="1:26" ht="12.75" customHeight="1" x14ac:dyDescent="0.25">
      <c r="A201" s="3"/>
      <c r="B201" s="291"/>
      <c r="C201" s="184"/>
      <c r="D201" s="184"/>
      <c r="E201" s="184"/>
      <c r="F201" s="184"/>
      <c r="G201" s="184"/>
      <c r="H201" s="184"/>
      <c r="I201" s="184"/>
      <c r="J201" s="184"/>
      <c r="K201" s="184"/>
      <c r="L201" s="3"/>
      <c r="M201" s="3"/>
      <c r="N201" s="184"/>
      <c r="O201" s="3"/>
      <c r="P201" s="3"/>
      <c r="Q201" s="3"/>
      <c r="R201" s="3"/>
      <c r="S201" s="3"/>
      <c r="T201" s="3"/>
      <c r="U201" s="3"/>
      <c r="V201" s="3"/>
      <c r="W201" s="3"/>
      <c r="X201" s="3"/>
      <c r="Y201" s="3"/>
      <c r="Z201" s="3"/>
    </row>
    <row r="202" spans="1:26" ht="12.75" customHeight="1" x14ac:dyDescent="0.25">
      <c r="A202" s="3"/>
      <c r="B202" s="291"/>
      <c r="C202" s="184"/>
      <c r="D202" s="184"/>
      <c r="E202" s="184"/>
      <c r="F202" s="184"/>
      <c r="G202" s="184"/>
      <c r="H202" s="184"/>
      <c r="I202" s="184"/>
      <c r="J202" s="184"/>
      <c r="K202" s="184"/>
      <c r="L202" s="3"/>
      <c r="M202" s="3"/>
      <c r="N202" s="184"/>
      <c r="O202" s="3"/>
      <c r="P202" s="3"/>
      <c r="Q202" s="3"/>
      <c r="R202" s="3"/>
      <c r="S202" s="3"/>
      <c r="T202" s="3"/>
      <c r="U202" s="3"/>
      <c r="V202" s="3"/>
      <c r="W202" s="3"/>
      <c r="X202" s="3"/>
      <c r="Y202" s="3"/>
      <c r="Z202" s="3"/>
    </row>
    <row r="203" spans="1:26" ht="12.75" customHeight="1" x14ac:dyDescent="0.25">
      <c r="A203" s="3"/>
      <c r="B203" s="291"/>
      <c r="C203" s="184"/>
      <c r="D203" s="184"/>
      <c r="E203" s="184"/>
      <c r="F203" s="184"/>
      <c r="G203" s="184"/>
      <c r="H203" s="184"/>
      <c r="I203" s="184"/>
      <c r="J203" s="184"/>
      <c r="K203" s="184"/>
      <c r="L203" s="3"/>
      <c r="M203" s="3"/>
      <c r="N203" s="184"/>
      <c r="O203" s="3"/>
      <c r="P203" s="3"/>
      <c r="Q203" s="3"/>
      <c r="R203" s="3"/>
      <c r="S203" s="3"/>
      <c r="T203" s="3"/>
      <c r="U203" s="3"/>
      <c r="V203" s="3"/>
      <c r="W203" s="3"/>
      <c r="X203" s="3"/>
      <c r="Y203" s="3"/>
      <c r="Z203" s="3"/>
    </row>
    <row r="204" spans="1:26" ht="12.75" customHeight="1" x14ac:dyDescent="0.25">
      <c r="A204" s="3"/>
      <c r="B204" s="291"/>
      <c r="C204" s="184"/>
      <c r="D204" s="184"/>
      <c r="E204" s="184"/>
      <c r="F204" s="184"/>
      <c r="G204" s="184"/>
      <c r="H204" s="184"/>
      <c r="I204" s="184"/>
      <c r="J204" s="184"/>
      <c r="K204" s="184"/>
      <c r="L204" s="3"/>
      <c r="M204" s="3"/>
      <c r="N204" s="184"/>
      <c r="O204" s="3"/>
      <c r="P204" s="3"/>
      <c r="Q204" s="3"/>
      <c r="R204" s="3"/>
      <c r="S204" s="3"/>
      <c r="T204" s="3"/>
      <c r="U204" s="3"/>
      <c r="V204" s="3"/>
      <c r="W204" s="3"/>
      <c r="X204" s="3"/>
      <c r="Y204" s="3"/>
      <c r="Z204" s="3"/>
    </row>
    <row r="205" spans="1:26" ht="12.75" customHeight="1" x14ac:dyDescent="0.25">
      <c r="A205" s="3"/>
      <c r="B205" s="291"/>
      <c r="C205" s="184"/>
      <c r="D205" s="184"/>
      <c r="E205" s="184"/>
      <c r="F205" s="184"/>
      <c r="G205" s="184"/>
      <c r="H205" s="184"/>
      <c r="I205" s="184"/>
      <c r="J205" s="184"/>
      <c r="K205" s="184"/>
      <c r="L205" s="3"/>
      <c r="M205" s="3"/>
      <c r="N205" s="184"/>
      <c r="O205" s="3"/>
      <c r="P205" s="3"/>
      <c r="Q205" s="3"/>
      <c r="R205" s="3"/>
      <c r="S205" s="3"/>
      <c r="T205" s="3"/>
      <c r="U205" s="3"/>
      <c r="V205" s="3"/>
      <c r="W205" s="3"/>
      <c r="X205" s="3"/>
      <c r="Y205" s="3"/>
      <c r="Z205" s="3"/>
    </row>
    <row r="206" spans="1:26" ht="12.75" customHeight="1" x14ac:dyDescent="0.25">
      <c r="A206" s="3"/>
      <c r="B206" s="291"/>
      <c r="C206" s="184"/>
      <c r="D206" s="184"/>
      <c r="E206" s="184"/>
      <c r="F206" s="184"/>
      <c r="G206" s="184"/>
      <c r="H206" s="184"/>
      <c r="I206" s="184"/>
      <c r="J206" s="184"/>
      <c r="K206" s="184"/>
      <c r="L206" s="3"/>
      <c r="M206" s="3"/>
      <c r="N206" s="184"/>
      <c r="O206" s="3"/>
      <c r="P206" s="3"/>
      <c r="Q206" s="3"/>
      <c r="R206" s="3"/>
      <c r="S206" s="3"/>
      <c r="T206" s="3"/>
      <c r="U206" s="3"/>
      <c r="V206" s="3"/>
      <c r="W206" s="3"/>
      <c r="X206" s="3"/>
      <c r="Y206" s="3"/>
      <c r="Z206" s="3"/>
    </row>
    <row r="207" spans="1:26" ht="12.75" customHeight="1" x14ac:dyDescent="0.25">
      <c r="A207" s="3"/>
      <c r="B207" s="291"/>
      <c r="C207" s="184"/>
      <c r="D207" s="184"/>
      <c r="E207" s="184"/>
      <c r="F207" s="184"/>
      <c r="G207" s="184"/>
      <c r="H207" s="184"/>
      <c r="I207" s="184"/>
      <c r="J207" s="184"/>
      <c r="K207" s="184"/>
      <c r="L207" s="3"/>
      <c r="M207" s="3"/>
      <c r="N207" s="184"/>
      <c r="O207" s="3"/>
      <c r="P207" s="3"/>
      <c r="Q207" s="3"/>
      <c r="R207" s="3"/>
      <c r="S207" s="3"/>
      <c r="T207" s="3"/>
      <c r="U207" s="3"/>
      <c r="V207" s="3"/>
      <c r="W207" s="3"/>
      <c r="X207" s="3"/>
      <c r="Y207" s="3"/>
      <c r="Z207" s="3"/>
    </row>
    <row r="208" spans="1:26" ht="12.75" customHeight="1" x14ac:dyDescent="0.25">
      <c r="A208" s="3"/>
      <c r="B208" s="291"/>
      <c r="C208" s="184"/>
      <c r="D208" s="184"/>
      <c r="E208" s="184"/>
      <c r="F208" s="184"/>
      <c r="G208" s="184"/>
      <c r="H208" s="184"/>
      <c r="I208" s="184"/>
      <c r="J208" s="184"/>
      <c r="K208" s="184"/>
      <c r="L208" s="3"/>
      <c r="M208" s="3"/>
      <c r="N208" s="184"/>
      <c r="O208" s="3"/>
      <c r="P208" s="3"/>
      <c r="Q208" s="3"/>
      <c r="R208" s="3"/>
      <c r="S208" s="3"/>
      <c r="T208" s="3"/>
      <c r="U208" s="3"/>
      <c r="V208" s="3"/>
      <c r="W208" s="3"/>
      <c r="X208" s="3"/>
      <c r="Y208" s="3"/>
      <c r="Z208" s="3"/>
    </row>
    <row r="209" spans="1:26" ht="12.75" customHeight="1" x14ac:dyDescent="0.25">
      <c r="A209" s="3"/>
      <c r="B209" s="291"/>
      <c r="C209" s="184"/>
      <c r="D209" s="184"/>
      <c r="E209" s="184"/>
      <c r="F209" s="184"/>
      <c r="G209" s="184"/>
      <c r="H209" s="184"/>
      <c r="I209" s="184"/>
      <c r="J209" s="184"/>
      <c r="K209" s="184"/>
      <c r="L209" s="3"/>
      <c r="M209" s="3"/>
      <c r="N209" s="184"/>
      <c r="O209" s="3"/>
      <c r="P209" s="3"/>
      <c r="Q209" s="3"/>
      <c r="R209" s="3"/>
      <c r="S209" s="3"/>
      <c r="T209" s="3"/>
      <c r="U209" s="3"/>
      <c r="V209" s="3"/>
      <c r="W209" s="3"/>
      <c r="X209" s="3"/>
      <c r="Y209" s="3"/>
      <c r="Z209" s="3"/>
    </row>
    <row r="210" spans="1:26" ht="12.75" customHeight="1" x14ac:dyDescent="0.25">
      <c r="A210" s="3"/>
      <c r="B210" s="291"/>
      <c r="C210" s="184"/>
      <c r="D210" s="184"/>
      <c r="E210" s="184"/>
      <c r="F210" s="184"/>
      <c r="G210" s="184"/>
      <c r="H210" s="184"/>
      <c r="I210" s="184"/>
      <c r="J210" s="184"/>
      <c r="K210" s="184"/>
      <c r="L210" s="3"/>
      <c r="M210" s="3"/>
      <c r="N210" s="184"/>
      <c r="O210" s="3"/>
      <c r="P210" s="3"/>
      <c r="Q210" s="3"/>
      <c r="R210" s="3"/>
      <c r="S210" s="3"/>
      <c r="T210" s="3"/>
      <c r="U210" s="3"/>
      <c r="V210" s="3"/>
      <c r="W210" s="3"/>
      <c r="X210" s="3"/>
      <c r="Y210" s="3"/>
      <c r="Z210" s="3"/>
    </row>
    <row r="211" spans="1:26" ht="12.75" customHeight="1" x14ac:dyDescent="0.25">
      <c r="A211" s="3"/>
      <c r="B211" s="291"/>
      <c r="C211" s="184"/>
      <c r="D211" s="184"/>
      <c r="E211" s="184"/>
      <c r="F211" s="184"/>
      <c r="G211" s="184"/>
      <c r="H211" s="184"/>
      <c r="I211" s="184"/>
      <c r="J211" s="184"/>
      <c r="K211" s="184"/>
      <c r="L211" s="3"/>
      <c r="M211" s="3"/>
      <c r="N211" s="184"/>
      <c r="O211" s="3"/>
      <c r="P211" s="3"/>
      <c r="Q211" s="3"/>
      <c r="R211" s="3"/>
      <c r="S211" s="3"/>
      <c r="T211" s="3"/>
      <c r="U211" s="3"/>
      <c r="V211" s="3"/>
      <c r="W211" s="3"/>
      <c r="X211" s="3"/>
      <c r="Y211" s="3"/>
      <c r="Z211" s="3"/>
    </row>
    <row r="212" spans="1:26" ht="12.75" customHeight="1" x14ac:dyDescent="0.25">
      <c r="A212" s="3"/>
      <c r="B212" s="291"/>
      <c r="C212" s="184"/>
      <c r="D212" s="184"/>
      <c r="E212" s="184"/>
      <c r="F212" s="184"/>
      <c r="G212" s="184"/>
      <c r="H212" s="184"/>
      <c r="I212" s="184"/>
      <c r="J212" s="184"/>
      <c r="K212" s="184"/>
      <c r="L212" s="3"/>
      <c r="M212" s="3"/>
      <c r="N212" s="184"/>
      <c r="O212" s="3"/>
      <c r="P212" s="3"/>
      <c r="Q212" s="3"/>
      <c r="R212" s="3"/>
      <c r="S212" s="3"/>
      <c r="T212" s="3"/>
      <c r="U212" s="3"/>
      <c r="V212" s="3"/>
      <c r="W212" s="3"/>
      <c r="X212" s="3"/>
      <c r="Y212" s="3"/>
      <c r="Z212" s="3"/>
    </row>
    <row r="213" spans="1:26" ht="12.75" customHeight="1" x14ac:dyDescent="0.25">
      <c r="A213" s="3"/>
      <c r="B213" s="291"/>
      <c r="C213" s="184"/>
      <c r="D213" s="184"/>
      <c r="E213" s="184"/>
      <c r="F213" s="184"/>
      <c r="G213" s="184"/>
      <c r="H213" s="184"/>
      <c r="I213" s="184"/>
      <c r="J213" s="184"/>
      <c r="K213" s="184"/>
      <c r="L213" s="3"/>
      <c r="M213" s="3"/>
      <c r="N213" s="184"/>
      <c r="O213" s="3"/>
      <c r="P213" s="3"/>
      <c r="Q213" s="3"/>
      <c r="R213" s="3"/>
      <c r="S213" s="3"/>
      <c r="T213" s="3"/>
      <c r="U213" s="3"/>
      <c r="V213" s="3"/>
      <c r="W213" s="3"/>
      <c r="X213" s="3"/>
      <c r="Y213" s="3"/>
      <c r="Z213" s="3"/>
    </row>
    <row r="214" spans="1:26" ht="12.75" customHeight="1" x14ac:dyDescent="0.25">
      <c r="A214" s="3"/>
      <c r="B214" s="291"/>
      <c r="C214" s="184"/>
      <c r="D214" s="184"/>
      <c r="E214" s="184"/>
      <c r="F214" s="184"/>
      <c r="G214" s="184"/>
      <c r="H214" s="184"/>
      <c r="I214" s="184"/>
      <c r="J214" s="184"/>
      <c r="K214" s="184"/>
      <c r="L214" s="3"/>
      <c r="M214" s="3"/>
      <c r="N214" s="184"/>
      <c r="O214" s="3"/>
      <c r="P214" s="3"/>
      <c r="Q214" s="3"/>
      <c r="R214" s="3"/>
      <c r="S214" s="3"/>
      <c r="T214" s="3"/>
      <c r="U214" s="3"/>
      <c r="V214" s="3"/>
      <c r="W214" s="3"/>
      <c r="X214" s="3"/>
      <c r="Y214" s="3"/>
      <c r="Z214" s="3"/>
    </row>
    <row r="215" spans="1:26" ht="12.75" customHeight="1" x14ac:dyDescent="0.25">
      <c r="A215" s="3"/>
      <c r="B215" s="291"/>
      <c r="C215" s="184"/>
      <c r="D215" s="184"/>
      <c r="E215" s="184"/>
      <c r="F215" s="184"/>
      <c r="G215" s="184"/>
      <c r="H215" s="184"/>
      <c r="I215" s="184"/>
      <c r="J215" s="184"/>
      <c r="K215" s="184"/>
      <c r="L215" s="3"/>
      <c r="M215" s="3"/>
      <c r="N215" s="184"/>
      <c r="O215" s="3"/>
      <c r="P215" s="3"/>
      <c r="Q215" s="3"/>
      <c r="R215" s="3"/>
      <c r="S215" s="3"/>
      <c r="T215" s="3"/>
      <c r="U215" s="3"/>
      <c r="V215" s="3"/>
      <c r="W215" s="3"/>
      <c r="X215" s="3"/>
      <c r="Y215" s="3"/>
      <c r="Z215" s="3"/>
    </row>
    <row r="216" spans="1:26" ht="12.75" customHeight="1" x14ac:dyDescent="0.25">
      <c r="A216" s="3"/>
      <c r="B216" s="291"/>
      <c r="C216" s="184"/>
      <c r="D216" s="184"/>
      <c r="E216" s="184"/>
      <c r="F216" s="184"/>
      <c r="G216" s="184"/>
      <c r="H216" s="184"/>
      <c r="I216" s="184"/>
      <c r="J216" s="184"/>
      <c r="K216" s="184"/>
      <c r="L216" s="3"/>
      <c r="M216" s="3"/>
      <c r="N216" s="184"/>
      <c r="O216" s="3"/>
      <c r="P216" s="3"/>
      <c r="Q216" s="3"/>
      <c r="R216" s="3"/>
      <c r="S216" s="3"/>
      <c r="T216" s="3"/>
      <c r="U216" s="3"/>
      <c r="V216" s="3"/>
      <c r="W216" s="3"/>
      <c r="X216" s="3"/>
      <c r="Y216" s="3"/>
      <c r="Z216" s="3"/>
    </row>
    <row r="217" spans="1:26" ht="12.75" customHeight="1" x14ac:dyDescent="0.25">
      <c r="A217" s="3"/>
      <c r="B217" s="291"/>
      <c r="C217" s="184"/>
      <c r="D217" s="184"/>
      <c r="E217" s="184"/>
      <c r="F217" s="184"/>
      <c r="G217" s="184"/>
      <c r="H217" s="184"/>
      <c r="I217" s="184"/>
      <c r="J217" s="184"/>
      <c r="K217" s="184"/>
      <c r="L217" s="3"/>
      <c r="M217" s="3"/>
      <c r="N217" s="184"/>
      <c r="O217" s="3"/>
      <c r="P217" s="3"/>
      <c r="Q217" s="3"/>
      <c r="R217" s="3"/>
      <c r="S217" s="3"/>
      <c r="T217" s="3"/>
      <c r="U217" s="3"/>
      <c r="V217" s="3"/>
      <c r="W217" s="3"/>
      <c r="X217" s="3"/>
      <c r="Y217" s="3"/>
      <c r="Z217" s="3"/>
    </row>
    <row r="218" spans="1:26" ht="12.75" customHeight="1" x14ac:dyDescent="0.25">
      <c r="A218" s="3"/>
      <c r="B218" s="291"/>
      <c r="C218" s="184"/>
      <c r="D218" s="184"/>
      <c r="E218" s="184"/>
      <c r="F218" s="184"/>
      <c r="G218" s="184"/>
      <c r="H218" s="184"/>
      <c r="I218" s="184"/>
      <c r="J218" s="184"/>
      <c r="K218" s="184"/>
      <c r="L218" s="3"/>
      <c r="M218" s="3"/>
      <c r="N218" s="184"/>
      <c r="O218" s="3"/>
      <c r="P218" s="3"/>
      <c r="Q218" s="3"/>
      <c r="R218" s="3"/>
      <c r="S218" s="3"/>
      <c r="T218" s="3"/>
      <c r="U218" s="3"/>
      <c r="V218" s="3"/>
      <c r="W218" s="3"/>
      <c r="X218" s="3"/>
      <c r="Y218" s="3"/>
      <c r="Z218" s="3"/>
    </row>
    <row r="219" spans="1:26" ht="12.75" customHeight="1" x14ac:dyDescent="0.25">
      <c r="A219" s="3"/>
      <c r="B219" s="291"/>
      <c r="C219" s="184"/>
      <c r="D219" s="184"/>
      <c r="E219" s="184"/>
      <c r="F219" s="184"/>
      <c r="G219" s="184"/>
      <c r="H219" s="184"/>
      <c r="I219" s="184"/>
      <c r="J219" s="184"/>
      <c r="K219" s="184"/>
      <c r="L219" s="3"/>
      <c r="M219" s="3"/>
      <c r="N219" s="184"/>
      <c r="O219" s="3"/>
      <c r="P219" s="3"/>
      <c r="Q219" s="3"/>
      <c r="R219" s="3"/>
      <c r="S219" s="3"/>
      <c r="T219" s="3"/>
      <c r="U219" s="3"/>
      <c r="V219" s="3"/>
      <c r="W219" s="3"/>
      <c r="X219" s="3"/>
      <c r="Y219" s="3"/>
      <c r="Z219" s="3"/>
    </row>
    <row r="220" spans="1:26" ht="12.75" customHeight="1" x14ac:dyDescent="0.25">
      <c r="A220" s="3"/>
      <c r="B220" s="291"/>
      <c r="C220" s="184"/>
      <c r="D220" s="184"/>
      <c r="E220" s="184"/>
      <c r="F220" s="184"/>
      <c r="G220" s="184"/>
      <c r="H220" s="184"/>
      <c r="I220" s="184"/>
      <c r="J220" s="184"/>
      <c r="K220" s="184"/>
      <c r="L220" s="3"/>
      <c r="M220" s="3"/>
      <c r="N220" s="184"/>
      <c r="O220" s="3"/>
      <c r="P220" s="3"/>
      <c r="Q220" s="3"/>
      <c r="R220" s="3"/>
      <c r="S220" s="3"/>
      <c r="T220" s="3"/>
      <c r="U220" s="3"/>
      <c r="V220" s="3"/>
      <c r="W220" s="3"/>
      <c r="X220" s="3"/>
      <c r="Y220" s="3"/>
      <c r="Z220" s="3"/>
    </row>
    <row r="221" spans="1:26" ht="12.75" customHeight="1" x14ac:dyDescent="0.25">
      <c r="A221" s="3"/>
      <c r="B221" s="291"/>
      <c r="C221" s="184"/>
      <c r="D221" s="184"/>
      <c r="E221" s="184"/>
      <c r="F221" s="184"/>
      <c r="G221" s="184"/>
      <c r="H221" s="184"/>
      <c r="I221" s="184"/>
      <c r="J221" s="184"/>
      <c r="K221" s="184"/>
      <c r="L221" s="3"/>
      <c r="M221" s="3"/>
      <c r="N221" s="184"/>
      <c r="O221" s="3"/>
      <c r="P221" s="3"/>
      <c r="Q221" s="3"/>
      <c r="R221" s="3"/>
      <c r="S221" s="3"/>
      <c r="T221" s="3"/>
      <c r="U221" s="3"/>
      <c r="V221" s="3"/>
      <c r="W221" s="3"/>
      <c r="X221" s="3"/>
      <c r="Y221" s="3"/>
      <c r="Z221" s="3"/>
    </row>
    <row r="222" spans="1:26" ht="12.75" customHeight="1" x14ac:dyDescent="0.25">
      <c r="A222" s="3"/>
      <c r="B222" s="291"/>
      <c r="C222" s="184"/>
      <c r="D222" s="184"/>
      <c r="E222" s="184"/>
      <c r="F222" s="184"/>
      <c r="G222" s="184"/>
      <c r="H222" s="184"/>
      <c r="I222" s="184"/>
      <c r="J222" s="184"/>
      <c r="K222" s="184"/>
      <c r="L222" s="3"/>
      <c r="M222" s="3"/>
      <c r="N222" s="184"/>
      <c r="O222" s="3"/>
      <c r="P222" s="3"/>
      <c r="Q222" s="3"/>
      <c r="R222" s="3"/>
      <c r="S222" s="3"/>
      <c r="T222" s="3"/>
      <c r="U222" s="3"/>
      <c r="V222" s="3"/>
      <c r="W222" s="3"/>
      <c r="X222" s="3"/>
      <c r="Y222" s="3"/>
      <c r="Z222" s="3"/>
    </row>
    <row r="223" spans="1:26" ht="12.75" customHeight="1" x14ac:dyDescent="0.25">
      <c r="A223" s="3"/>
      <c r="B223" s="291"/>
      <c r="C223" s="184"/>
      <c r="D223" s="184"/>
      <c r="E223" s="184"/>
      <c r="F223" s="184"/>
      <c r="G223" s="184"/>
      <c r="H223" s="184"/>
      <c r="I223" s="184"/>
      <c r="J223" s="184"/>
      <c r="K223" s="184"/>
      <c r="L223" s="3"/>
      <c r="M223" s="3"/>
      <c r="N223" s="184"/>
      <c r="O223" s="3"/>
      <c r="P223" s="3"/>
      <c r="Q223" s="3"/>
      <c r="R223" s="3"/>
      <c r="S223" s="3"/>
      <c r="T223" s="3"/>
      <c r="U223" s="3"/>
      <c r="V223" s="3"/>
      <c r="W223" s="3"/>
      <c r="X223" s="3"/>
      <c r="Y223" s="3"/>
      <c r="Z223" s="3"/>
    </row>
    <row r="224" spans="1:26" ht="12.75" customHeight="1" x14ac:dyDescent="0.25">
      <c r="A224" s="3"/>
      <c r="B224" s="291"/>
      <c r="C224" s="184"/>
      <c r="D224" s="184"/>
      <c r="E224" s="184"/>
      <c r="F224" s="184"/>
      <c r="G224" s="184"/>
      <c r="H224" s="184"/>
      <c r="I224" s="184"/>
      <c r="J224" s="184"/>
      <c r="K224" s="184"/>
      <c r="L224" s="3"/>
      <c r="M224" s="3"/>
      <c r="N224" s="184"/>
      <c r="O224" s="3"/>
      <c r="P224" s="3"/>
      <c r="Q224" s="3"/>
      <c r="R224" s="3"/>
      <c r="S224" s="3"/>
      <c r="T224" s="3"/>
      <c r="U224" s="3"/>
      <c r="V224" s="3"/>
      <c r="W224" s="3"/>
      <c r="X224" s="3"/>
      <c r="Y224" s="3"/>
      <c r="Z224" s="3"/>
    </row>
    <row r="225" spans="1:26" ht="12.75" customHeight="1" x14ac:dyDescent="0.25">
      <c r="A225" s="3"/>
      <c r="B225" s="291"/>
      <c r="C225" s="184"/>
      <c r="D225" s="184"/>
      <c r="E225" s="184"/>
      <c r="F225" s="184"/>
      <c r="G225" s="184"/>
      <c r="H225" s="184"/>
      <c r="I225" s="184"/>
      <c r="J225" s="184"/>
      <c r="K225" s="184"/>
      <c r="L225" s="3"/>
      <c r="M225" s="3"/>
      <c r="N225" s="184"/>
      <c r="O225" s="3"/>
      <c r="P225" s="3"/>
      <c r="Q225" s="3"/>
      <c r="R225" s="3"/>
      <c r="S225" s="3"/>
      <c r="T225" s="3"/>
      <c r="U225" s="3"/>
      <c r="V225" s="3"/>
      <c r="W225" s="3"/>
      <c r="X225" s="3"/>
      <c r="Y225" s="3"/>
      <c r="Z225" s="3"/>
    </row>
    <row r="226" spans="1:26" ht="12.75" customHeight="1" x14ac:dyDescent="0.25">
      <c r="A226" s="3"/>
      <c r="B226" s="291"/>
      <c r="C226" s="184"/>
      <c r="D226" s="184"/>
      <c r="E226" s="184"/>
      <c r="F226" s="184"/>
      <c r="G226" s="184"/>
      <c r="H226" s="184"/>
      <c r="I226" s="184"/>
      <c r="J226" s="184"/>
      <c r="K226" s="184"/>
      <c r="L226" s="3"/>
      <c r="M226" s="3"/>
      <c r="N226" s="184"/>
      <c r="O226" s="3"/>
      <c r="P226" s="3"/>
      <c r="Q226" s="3"/>
      <c r="R226" s="3"/>
      <c r="S226" s="3"/>
      <c r="T226" s="3"/>
      <c r="U226" s="3"/>
      <c r="V226" s="3"/>
      <c r="W226" s="3"/>
      <c r="X226" s="3"/>
      <c r="Y226" s="3"/>
      <c r="Z226" s="3"/>
    </row>
    <row r="227" spans="1:26" ht="12.75" customHeight="1" x14ac:dyDescent="0.25">
      <c r="A227" s="3"/>
      <c r="B227" s="291"/>
      <c r="C227" s="184"/>
      <c r="D227" s="184"/>
      <c r="E227" s="184"/>
      <c r="F227" s="184"/>
      <c r="G227" s="184"/>
      <c r="H227" s="184"/>
      <c r="I227" s="184"/>
      <c r="J227" s="184"/>
      <c r="K227" s="184"/>
      <c r="L227" s="3"/>
      <c r="M227" s="3"/>
      <c r="N227" s="184"/>
      <c r="O227" s="3"/>
      <c r="P227" s="3"/>
      <c r="Q227" s="3"/>
      <c r="R227" s="3"/>
      <c r="S227" s="3"/>
      <c r="T227" s="3"/>
      <c r="U227" s="3"/>
      <c r="V227" s="3"/>
      <c r="W227" s="3"/>
      <c r="X227" s="3"/>
      <c r="Y227" s="3"/>
      <c r="Z227" s="3"/>
    </row>
    <row r="228" spans="1:26" ht="12.75" customHeight="1" x14ac:dyDescent="0.25">
      <c r="A228" s="3"/>
      <c r="B228" s="291"/>
      <c r="C228" s="184"/>
      <c r="D228" s="184"/>
      <c r="E228" s="184"/>
      <c r="F228" s="184"/>
      <c r="G228" s="184"/>
      <c r="H228" s="184"/>
      <c r="I228" s="184"/>
      <c r="J228" s="184"/>
      <c r="K228" s="184"/>
      <c r="L228" s="3"/>
      <c r="M228" s="3"/>
      <c r="N228" s="184"/>
      <c r="O228" s="3"/>
      <c r="P228" s="3"/>
      <c r="Q228" s="3"/>
      <c r="R228" s="3"/>
      <c r="S228" s="3"/>
      <c r="T228" s="3"/>
      <c r="U228" s="3"/>
      <c r="V228" s="3"/>
      <c r="W228" s="3"/>
      <c r="X228" s="3"/>
      <c r="Y228" s="3"/>
      <c r="Z228" s="3"/>
    </row>
    <row r="229" spans="1:26" ht="12.75" customHeight="1" x14ac:dyDescent="0.25">
      <c r="A229" s="3"/>
      <c r="B229" s="291"/>
      <c r="C229" s="184"/>
      <c r="D229" s="184"/>
      <c r="E229" s="184"/>
      <c r="F229" s="184"/>
      <c r="G229" s="184"/>
      <c r="H229" s="184"/>
      <c r="I229" s="184"/>
      <c r="J229" s="184"/>
      <c r="K229" s="184"/>
      <c r="L229" s="3"/>
      <c r="M229" s="3"/>
      <c r="N229" s="184"/>
      <c r="O229" s="3"/>
      <c r="P229" s="3"/>
      <c r="Q229" s="3"/>
      <c r="R229" s="3"/>
      <c r="S229" s="3"/>
      <c r="T229" s="3"/>
      <c r="U229" s="3"/>
      <c r="V229" s="3"/>
      <c r="W229" s="3"/>
      <c r="X229" s="3"/>
      <c r="Y229" s="3"/>
      <c r="Z229" s="3"/>
    </row>
    <row r="230" spans="1:26" ht="12.75" customHeight="1" x14ac:dyDescent="0.25">
      <c r="A230" s="3"/>
      <c r="B230" s="291"/>
      <c r="C230" s="184"/>
      <c r="D230" s="184"/>
      <c r="E230" s="184"/>
      <c r="F230" s="184"/>
      <c r="G230" s="184"/>
      <c r="H230" s="184"/>
      <c r="I230" s="184"/>
      <c r="J230" s="184"/>
      <c r="K230" s="184"/>
      <c r="L230" s="3"/>
      <c r="M230" s="3"/>
      <c r="N230" s="184"/>
      <c r="O230" s="3"/>
      <c r="P230" s="3"/>
      <c r="Q230" s="3"/>
      <c r="R230" s="3"/>
      <c r="S230" s="3"/>
      <c r="T230" s="3"/>
      <c r="U230" s="3"/>
      <c r="V230" s="3"/>
      <c r="W230" s="3"/>
      <c r="X230" s="3"/>
      <c r="Y230" s="3"/>
      <c r="Z230" s="3"/>
    </row>
    <row r="231" spans="1:26" ht="12.75" customHeight="1" x14ac:dyDescent="0.25">
      <c r="A231" s="3"/>
      <c r="B231" s="291"/>
      <c r="C231" s="184"/>
      <c r="D231" s="184"/>
      <c r="E231" s="184"/>
      <c r="F231" s="184"/>
      <c r="G231" s="184"/>
      <c r="H231" s="184"/>
      <c r="I231" s="184"/>
      <c r="J231" s="184"/>
      <c r="K231" s="184"/>
      <c r="L231" s="3"/>
      <c r="M231" s="3"/>
      <c r="N231" s="184"/>
      <c r="O231" s="3"/>
      <c r="P231" s="3"/>
      <c r="Q231" s="3"/>
      <c r="R231" s="3"/>
      <c r="S231" s="3"/>
      <c r="T231" s="3"/>
      <c r="U231" s="3"/>
      <c r="V231" s="3"/>
      <c r="W231" s="3"/>
      <c r="X231" s="3"/>
      <c r="Y231" s="3"/>
      <c r="Z231" s="3"/>
    </row>
    <row r="232" spans="1:26" ht="12.75" customHeight="1" x14ac:dyDescent="0.25">
      <c r="A232" s="3"/>
      <c r="B232" s="291"/>
      <c r="C232" s="184"/>
      <c r="D232" s="184"/>
      <c r="E232" s="184"/>
      <c r="F232" s="184"/>
      <c r="G232" s="184"/>
      <c r="H232" s="184"/>
      <c r="I232" s="184"/>
      <c r="J232" s="184"/>
      <c r="K232" s="184"/>
      <c r="L232" s="3"/>
      <c r="M232" s="3"/>
      <c r="N232" s="184"/>
      <c r="O232" s="3"/>
      <c r="P232" s="3"/>
      <c r="Q232" s="3"/>
      <c r="R232" s="3"/>
      <c r="S232" s="3"/>
      <c r="T232" s="3"/>
      <c r="U232" s="3"/>
      <c r="V232" s="3"/>
      <c r="W232" s="3"/>
      <c r="X232" s="3"/>
      <c r="Y232" s="3"/>
      <c r="Z232" s="3"/>
    </row>
    <row r="233" spans="1:26" ht="12.75" customHeight="1" x14ac:dyDescent="0.25">
      <c r="A233" s="3"/>
      <c r="B233" s="291"/>
      <c r="C233" s="184"/>
      <c r="D233" s="184"/>
      <c r="E233" s="184"/>
      <c r="F233" s="184"/>
      <c r="G233" s="184"/>
      <c r="H233" s="184"/>
      <c r="I233" s="184"/>
      <c r="J233" s="184"/>
      <c r="K233" s="184"/>
      <c r="L233" s="3"/>
      <c r="M233" s="3"/>
      <c r="N233" s="184"/>
      <c r="O233" s="3"/>
      <c r="P233" s="3"/>
      <c r="Q233" s="3"/>
      <c r="R233" s="3"/>
      <c r="S233" s="3"/>
      <c r="T233" s="3"/>
      <c r="U233" s="3"/>
      <c r="V233" s="3"/>
      <c r="W233" s="3"/>
      <c r="X233" s="3"/>
      <c r="Y233" s="3"/>
      <c r="Z233" s="3"/>
    </row>
    <row r="234" spans="1:26" ht="12.75" customHeight="1" x14ac:dyDescent="0.25">
      <c r="A234" s="3"/>
      <c r="B234" s="291"/>
      <c r="C234" s="184"/>
      <c r="D234" s="184"/>
      <c r="E234" s="184"/>
      <c r="F234" s="184"/>
      <c r="G234" s="184"/>
      <c r="H234" s="184"/>
      <c r="I234" s="184"/>
      <c r="J234" s="184"/>
      <c r="K234" s="184"/>
      <c r="L234" s="3"/>
      <c r="M234" s="3"/>
      <c r="N234" s="184"/>
      <c r="O234" s="3"/>
      <c r="P234" s="3"/>
      <c r="Q234" s="3"/>
      <c r="R234" s="3"/>
      <c r="S234" s="3"/>
      <c r="T234" s="3"/>
      <c r="U234" s="3"/>
      <c r="V234" s="3"/>
      <c r="W234" s="3"/>
      <c r="X234" s="3"/>
      <c r="Y234" s="3"/>
      <c r="Z234" s="3"/>
    </row>
    <row r="235" spans="1:26" ht="12.75" customHeight="1" x14ac:dyDescent="0.25">
      <c r="A235" s="3"/>
      <c r="B235" s="291"/>
      <c r="C235" s="184"/>
      <c r="D235" s="184"/>
      <c r="E235" s="184"/>
      <c r="F235" s="184"/>
      <c r="G235" s="184"/>
      <c r="H235" s="184"/>
      <c r="I235" s="184"/>
      <c r="J235" s="184"/>
      <c r="K235" s="184"/>
      <c r="L235" s="3"/>
      <c r="M235" s="3"/>
      <c r="N235" s="184"/>
      <c r="O235" s="3"/>
      <c r="P235" s="3"/>
      <c r="Q235" s="3"/>
      <c r="R235" s="3"/>
      <c r="S235" s="3"/>
      <c r="T235" s="3"/>
      <c r="U235" s="3"/>
      <c r="V235" s="3"/>
      <c r="W235" s="3"/>
      <c r="X235" s="3"/>
      <c r="Y235" s="3"/>
      <c r="Z235" s="3"/>
    </row>
    <row r="236" spans="1:26" ht="12.75" customHeight="1" x14ac:dyDescent="0.25">
      <c r="A236" s="3"/>
      <c r="B236" s="291"/>
      <c r="C236" s="184"/>
      <c r="D236" s="184"/>
      <c r="E236" s="184"/>
      <c r="F236" s="184"/>
      <c r="G236" s="184"/>
      <c r="H236" s="184"/>
      <c r="I236" s="184"/>
      <c r="J236" s="184"/>
      <c r="K236" s="184"/>
      <c r="L236" s="3"/>
      <c r="M236" s="3"/>
      <c r="N236" s="184"/>
      <c r="O236" s="3"/>
      <c r="P236" s="3"/>
      <c r="Q236" s="3"/>
      <c r="R236" s="3"/>
      <c r="S236" s="3"/>
      <c r="T236" s="3"/>
      <c r="U236" s="3"/>
      <c r="V236" s="3"/>
      <c r="W236" s="3"/>
      <c r="X236" s="3"/>
      <c r="Y236" s="3"/>
      <c r="Z236" s="3"/>
    </row>
    <row r="237" spans="1:26" ht="12.75" customHeight="1" x14ac:dyDescent="0.25">
      <c r="A237" s="3"/>
      <c r="B237" s="291"/>
      <c r="C237" s="184"/>
      <c r="D237" s="184"/>
      <c r="E237" s="184"/>
      <c r="F237" s="184"/>
      <c r="G237" s="184"/>
      <c r="H237" s="184"/>
      <c r="I237" s="184"/>
      <c r="J237" s="184"/>
      <c r="K237" s="184"/>
      <c r="L237" s="3"/>
      <c r="M237" s="3"/>
      <c r="N237" s="184"/>
      <c r="O237" s="3"/>
      <c r="P237" s="3"/>
      <c r="Q237" s="3"/>
      <c r="R237" s="3"/>
      <c r="S237" s="3"/>
      <c r="T237" s="3"/>
      <c r="U237" s="3"/>
      <c r="V237" s="3"/>
      <c r="W237" s="3"/>
      <c r="X237" s="3"/>
      <c r="Y237" s="3"/>
      <c r="Z237" s="3"/>
    </row>
    <row r="238" spans="1:26" ht="12.75" customHeight="1" x14ac:dyDescent="0.25">
      <c r="A238" s="3"/>
      <c r="B238" s="291"/>
      <c r="C238" s="184"/>
      <c r="D238" s="184"/>
      <c r="E238" s="184"/>
      <c r="F238" s="184"/>
      <c r="G238" s="184"/>
      <c r="H238" s="184"/>
      <c r="I238" s="184"/>
      <c r="J238" s="184"/>
      <c r="K238" s="184"/>
      <c r="L238" s="3"/>
      <c r="M238" s="3"/>
      <c r="N238" s="184"/>
      <c r="O238" s="3"/>
      <c r="P238" s="3"/>
      <c r="Q238" s="3"/>
      <c r="R238" s="3"/>
      <c r="S238" s="3"/>
      <c r="T238" s="3"/>
      <c r="U238" s="3"/>
      <c r="V238" s="3"/>
      <c r="W238" s="3"/>
      <c r="X238" s="3"/>
      <c r="Y238" s="3"/>
      <c r="Z238" s="3"/>
    </row>
    <row r="239" spans="1:26" ht="12.75" customHeight="1" x14ac:dyDescent="0.25">
      <c r="A239" s="3"/>
      <c r="B239" s="291"/>
      <c r="C239" s="184"/>
      <c r="D239" s="184"/>
      <c r="E239" s="184"/>
      <c r="F239" s="184"/>
      <c r="G239" s="184"/>
      <c r="H239" s="184"/>
      <c r="I239" s="184"/>
      <c r="J239" s="184"/>
      <c r="K239" s="184"/>
      <c r="L239" s="3"/>
      <c r="M239" s="3"/>
      <c r="N239" s="184"/>
      <c r="O239" s="3"/>
      <c r="P239" s="3"/>
      <c r="Q239" s="3"/>
      <c r="R239" s="3"/>
      <c r="S239" s="3"/>
      <c r="T239" s="3"/>
      <c r="U239" s="3"/>
      <c r="V239" s="3"/>
      <c r="W239" s="3"/>
      <c r="X239" s="3"/>
      <c r="Y239" s="3"/>
      <c r="Z239" s="3"/>
    </row>
    <row r="240" spans="1:26" ht="12.75" customHeight="1" x14ac:dyDescent="0.25">
      <c r="A240" s="3"/>
      <c r="B240" s="291"/>
      <c r="C240" s="184"/>
      <c r="D240" s="184"/>
      <c r="E240" s="184"/>
      <c r="F240" s="184"/>
      <c r="G240" s="184"/>
      <c r="H240" s="184"/>
      <c r="I240" s="184"/>
      <c r="J240" s="184"/>
      <c r="K240" s="184"/>
      <c r="L240" s="3"/>
      <c r="M240" s="3"/>
      <c r="N240" s="184"/>
      <c r="O240" s="3"/>
      <c r="P240" s="3"/>
      <c r="Q240" s="3"/>
      <c r="R240" s="3"/>
      <c r="S240" s="3"/>
      <c r="T240" s="3"/>
      <c r="U240" s="3"/>
      <c r="V240" s="3"/>
      <c r="W240" s="3"/>
      <c r="X240" s="3"/>
      <c r="Y240" s="3"/>
      <c r="Z240" s="3"/>
    </row>
    <row r="241" spans="1:26" ht="12.75" customHeight="1" x14ac:dyDescent="0.25">
      <c r="A241" s="3"/>
      <c r="B241" s="291"/>
      <c r="C241" s="184"/>
      <c r="D241" s="184"/>
      <c r="E241" s="184"/>
      <c r="F241" s="184"/>
      <c r="G241" s="184"/>
      <c r="H241" s="184"/>
      <c r="I241" s="184"/>
      <c r="J241" s="184"/>
      <c r="K241" s="184"/>
      <c r="L241" s="3"/>
      <c r="M241" s="3"/>
      <c r="N241" s="184"/>
      <c r="O241" s="3"/>
      <c r="P241" s="3"/>
      <c r="Q241" s="3"/>
      <c r="R241" s="3"/>
      <c r="S241" s="3"/>
      <c r="T241" s="3"/>
      <c r="U241" s="3"/>
      <c r="V241" s="3"/>
      <c r="W241" s="3"/>
      <c r="X241" s="3"/>
      <c r="Y241" s="3"/>
      <c r="Z241" s="3"/>
    </row>
    <row r="242" spans="1:26" ht="12.75" customHeight="1" x14ac:dyDescent="0.25">
      <c r="A242" s="3"/>
      <c r="B242" s="291"/>
      <c r="C242" s="184"/>
      <c r="D242" s="184"/>
      <c r="E242" s="184"/>
      <c r="F242" s="184"/>
      <c r="G242" s="184"/>
      <c r="H242" s="184"/>
      <c r="I242" s="184"/>
      <c r="J242" s="184"/>
      <c r="K242" s="184"/>
      <c r="L242" s="3"/>
      <c r="M242" s="3"/>
      <c r="N242" s="184"/>
      <c r="O242" s="3"/>
      <c r="P242" s="3"/>
      <c r="Q242" s="3"/>
      <c r="R242" s="3"/>
      <c r="S242" s="3"/>
      <c r="T242" s="3"/>
      <c r="U242" s="3"/>
      <c r="V242" s="3"/>
      <c r="W242" s="3"/>
      <c r="X242" s="3"/>
      <c r="Y242" s="3"/>
      <c r="Z242" s="3"/>
    </row>
    <row r="243" spans="1:26" ht="12.75" customHeight="1" x14ac:dyDescent="0.25">
      <c r="A243" s="3"/>
      <c r="B243" s="291"/>
      <c r="C243" s="184"/>
      <c r="D243" s="184"/>
      <c r="E243" s="184"/>
      <c r="F243" s="184"/>
      <c r="G243" s="184"/>
      <c r="H243" s="184"/>
      <c r="I243" s="184"/>
      <c r="J243" s="184"/>
      <c r="K243" s="184"/>
      <c r="L243" s="3"/>
      <c r="M243" s="3"/>
      <c r="N243" s="184"/>
      <c r="O243" s="3"/>
      <c r="P243" s="3"/>
      <c r="Q243" s="3"/>
      <c r="R243" s="3"/>
      <c r="S243" s="3"/>
      <c r="T243" s="3"/>
      <c r="U243" s="3"/>
      <c r="V243" s="3"/>
      <c r="W243" s="3"/>
      <c r="X243" s="3"/>
      <c r="Y243" s="3"/>
      <c r="Z243" s="3"/>
    </row>
    <row r="244" spans="1:26" ht="12.75" customHeight="1" x14ac:dyDescent="0.25">
      <c r="A244" s="3"/>
      <c r="B244" s="291"/>
      <c r="C244" s="184"/>
      <c r="D244" s="184"/>
      <c r="E244" s="184"/>
      <c r="F244" s="184"/>
      <c r="G244" s="184"/>
      <c r="H244" s="184"/>
      <c r="I244" s="184"/>
      <c r="J244" s="184"/>
      <c r="K244" s="184"/>
      <c r="L244" s="3"/>
      <c r="M244" s="3"/>
      <c r="N244" s="184"/>
      <c r="O244" s="3"/>
      <c r="P244" s="3"/>
      <c r="Q244" s="3"/>
      <c r="R244" s="3"/>
      <c r="S244" s="3"/>
      <c r="T244" s="3"/>
      <c r="U244" s="3"/>
      <c r="V244" s="3"/>
      <c r="W244" s="3"/>
      <c r="X244" s="3"/>
      <c r="Y244" s="3"/>
      <c r="Z244" s="3"/>
    </row>
    <row r="245" spans="1:26" ht="12.75" customHeight="1" x14ac:dyDescent="0.25">
      <c r="A245" s="3"/>
      <c r="B245" s="291"/>
      <c r="C245" s="184"/>
      <c r="D245" s="184"/>
      <c r="E245" s="184"/>
      <c r="F245" s="184"/>
      <c r="G245" s="184"/>
      <c r="H245" s="184"/>
      <c r="I245" s="184"/>
      <c r="J245" s="184"/>
      <c r="K245" s="184"/>
      <c r="L245" s="3"/>
      <c r="M245" s="3"/>
      <c r="N245" s="184"/>
      <c r="O245" s="3"/>
      <c r="P245" s="3"/>
      <c r="Q245" s="3"/>
      <c r="R245" s="3"/>
      <c r="S245" s="3"/>
      <c r="T245" s="3"/>
      <c r="U245" s="3"/>
      <c r="V245" s="3"/>
      <c r="W245" s="3"/>
      <c r="X245" s="3"/>
      <c r="Y245" s="3"/>
      <c r="Z245" s="3"/>
    </row>
    <row r="246" spans="1:26" ht="12.75" customHeight="1" x14ac:dyDescent="0.25">
      <c r="A246" s="3"/>
      <c r="B246" s="291"/>
      <c r="C246" s="184"/>
      <c r="D246" s="184"/>
      <c r="E246" s="184"/>
      <c r="F246" s="184"/>
      <c r="G246" s="184"/>
      <c r="H246" s="184"/>
      <c r="I246" s="184"/>
      <c r="J246" s="184"/>
      <c r="K246" s="184"/>
      <c r="L246" s="3"/>
      <c r="M246" s="3"/>
      <c r="N246" s="184"/>
      <c r="O246" s="3"/>
      <c r="P246" s="3"/>
      <c r="Q246" s="3"/>
      <c r="R246" s="3"/>
      <c r="S246" s="3"/>
      <c r="T246" s="3"/>
      <c r="U246" s="3"/>
      <c r="V246" s="3"/>
      <c r="W246" s="3"/>
      <c r="X246" s="3"/>
      <c r="Y246" s="3"/>
      <c r="Z246" s="3"/>
    </row>
    <row r="247" spans="1:26" ht="12.75" customHeight="1" x14ac:dyDescent="0.25">
      <c r="A247" s="3"/>
      <c r="B247" s="291"/>
      <c r="C247" s="184"/>
      <c r="D247" s="184"/>
      <c r="E247" s="184"/>
      <c r="F247" s="184"/>
      <c r="G247" s="184"/>
      <c r="H247" s="184"/>
      <c r="I247" s="184"/>
      <c r="J247" s="184"/>
      <c r="K247" s="184"/>
      <c r="L247" s="3"/>
      <c r="M247" s="3"/>
      <c r="N247" s="184"/>
      <c r="O247" s="3"/>
      <c r="P247" s="3"/>
      <c r="Q247" s="3"/>
      <c r="R247" s="3"/>
      <c r="S247" s="3"/>
      <c r="T247" s="3"/>
      <c r="U247" s="3"/>
      <c r="V247" s="3"/>
      <c r="W247" s="3"/>
      <c r="X247" s="3"/>
      <c r="Y247" s="3"/>
      <c r="Z247" s="3"/>
    </row>
    <row r="248" spans="1:26" ht="12.75" customHeight="1" x14ac:dyDescent="0.25">
      <c r="A248" s="3"/>
      <c r="B248" s="291"/>
      <c r="C248" s="184"/>
      <c r="D248" s="184"/>
      <c r="E248" s="184"/>
      <c r="F248" s="184"/>
      <c r="G248" s="184"/>
      <c r="H248" s="184"/>
      <c r="I248" s="184"/>
      <c r="J248" s="184"/>
      <c r="K248" s="184"/>
      <c r="L248" s="3"/>
      <c r="M248" s="3"/>
      <c r="N248" s="184"/>
      <c r="O248" s="3"/>
      <c r="P248" s="3"/>
      <c r="Q248" s="3"/>
      <c r="R248" s="3"/>
      <c r="S248" s="3"/>
      <c r="T248" s="3"/>
      <c r="U248" s="3"/>
      <c r="V248" s="3"/>
      <c r="W248" s="3"/>
      <c r="X248" s="3"/>
      <c r="Y248" s="3"/>
      <c r="Z248" s="3"/>
    </row>
    <row r="249" spans="1:26" ht="12.75" customHeight="1" x14ac:dyDescent="0.25">
      <c r="A249" s="3"/>
      <c r="B249" s="291"/>
      <c r="C249" s="184"/>
      <c r="D249" s="184"/>
      <c r="E249" s="184"/>
      <c r="F249" s="184"/>
      <c r="G249" s="184"/>
      <c r="H249" s="184"/>
      <c r="I249" s="184"/>
      <c r="J249" s="184"/>
      <c r="K249" s="184"/>
      <c r="L249" s="3"/>
      <c r="M249" s="3"/>
      <c r="N249" s="184"/>
      <c r="O249" s="3"/>
      <c r="P249" s="3"/>
      <c r="Q249" s="3"/>
      <c r="R249" s="3"/>
      <c r="S249" s="3"/>
      <c r="T249" s="3"/>
      <c r="U249" s="3"/>
      <c r="V249" s="3"/>
      <c r="W249" s="3"/>
      <c r="X249" s="3"/>
      <c r="Y249" s="3"/>
      <c r="Z249" s="3"/>
    </row>
    <row r="250" spans="1:26" ht="12.75" customHeight="1" x14ac:dyDescent="0.25">
      <c r="A250" s="3"/>
      <c r="B250" s="291"/>
      <c r="C250" s="184"/>
      <c r="D250" s="184"/>
      <c r="E250" s="184"/>
      <c r="F250" s="184"/>
      <c r="G250" s="184"/>
      <c r="H250" s="184"/>
      <c r="I250" s="184"/>
      <c r="J250" s="184"/>
      <c r="K250" s="184"/>
      <c r="L250" s="3"/>
      <c r="M250" s="3"/>
      <c r="N250" s="184"/>
      <c r="O250" s="3"/>
      <c r="P250" s="3"/>
      <c r="Q250" s="3"/>
      <c r="R250" s="3"/>
      <c r="S250" s="3"/>
      <c r="T250" s="3"/>
      <c r="U250" s="3"/>
      <c r="V250" s="3"/>
      <c r="W250" s="3"/>
      <c r="X250" s="3"/>
      <c r="Y250" s="3"/>
      <c r="Z250" s="3"/>
    </row>
    <row r="251" spans="1:26" ht="12.75" customHeight="1" x14ac:dyDescent="0.25">
      <c r="A251" s="3"/>
      <c r="B251" s="291"/>
      <c r="C251" s="184"/>
      <c r="D251" s="184"/>
      <c r="E251" s="184"/>
      <c r="F251" s="184"/>
      <c r="G251" s="184"/>
      <c r="H251" s="184"/>
      <c r="I251" s="184"/>
      <c r="J251" s="184"/>
      <c r="K251" s="184"/>
      <c r="L251" s="3"/>
      <c r="M251" s="3"/>
      <c r="N251" s="184"/>
      <c r="O251" s="3"/>
      <c r="P251" s="3"/>
      <c r="Q251" s="3"/>
      <c r="R251" s="3"/>
      <c r="S251" s="3"/>
      <c r="T251" s="3"/>
      <c r="U251" s="3"/>
      <c r="V251" s="3"/>
      <c r="W251" s="3"/>
      <c r="X251" s="3"/>
      <c r="Y251" s="3"/>
      <c r="Z251" s="3"/>
    </row>
    <row r="252" spans="1:26" ht="12.75" customHeight="1" x14ac:dyDescent="0.25">
      <c r="A252" s="3"/>
      <c r="B252" s="291"/>
      <c r="C252" s="184"/>
      <c r="D252" s="184"/>
      <c r="E252" s="184"/>
      <c r="F252" s="184"/>
      <c r="G252" s="184"/>
      <c r="H252" s="184"/>
      <c r="I252" s="184"/>
      <c r="J252" s="184"/>
      <c r="K252" s="184"/>
      <c r="L252" s="3"/>
      <c r="M252" s="3"/>
      <c r="N252" s="184"/>
      <c r="O252" s="3"/>
      <c r="P252" s="3"/>
      <c r="Q252" s="3"/>
      <c r="R252" s="3"/>
      <c r="S252" s="3"/>
      <c r="T252" s="3"/>
      <c r="U252" s="3"/>
      <c r="V252" s="3"/>
      <c r="W252" s="3"/>
      <c r="X252" s="3"/>
      <c r="Y252" s="3"/>
      <c r="Z252" s="3"/>
    </row>
    <row r="253" spans="1:26" ht="12.75" customHeight="1" x14ac:dyDescent="0.25">
      <c r="A253" s="3"/>
      <c r="B253" s="291"/>
      <c r="C253" s="184"/>
      <c r="D253" s="184"/>
      <c r="E253" s="184"/>
      <c r="F253" s="184"/>
      <c r="G253" s="184"/>
      <c r="H253" s="184"/>
      <c r="I253" s="184"/>
      <c r="J253" s="184"/>
      <c r="K253" s="184"/>
      <c r="L253" s="3"/>
      <c r="M253" s="3"/>
      <c r="N253" s="184"/>
      <c r="O253" s="3"/>
      <c r="P253" s="3"/>
      <c r="Q253" s="3"/>
      <c r="R253" s="3"/>
      <c r="S253" s="3"/>
      <c r="T253" s="3"/>
      <c r="U253" s="3"/>
      <c r="V253" s="3"/>
      <c r="W253" s="3"/>
      <c r="X253" s="3"/>
      <c r="Y253" s="3"/>
      <c r="Z253" s="3"/>
    </row>
    <row r="254" spans="1:26" ht="12.75" customHeight="1" x14ac:dyDescent="0.25">
      <c r="A254" s="3"/>
      <c r="B254" s="291"/>
      <c r="C254" s="184"/>
      <c r="D254" s="184"/>
      <c r="E254" s="184"/>
      <c r="F254" s="184"/>
      <c r="G254" s="184"/>
      <c r="H254" s="184"/>
      <c r="I254" s="184"/>
      <c r="J254" s="184"/>
      <c r="K254" s="184"/>
      <c r="L254" s="3"/>
      <c r="M254" s="3"/>
      <c r="N254" s="184"/>
      <c r="O254" s="3"/>
      <c r="P254" s="3"/>
      <c r="Q254" s="3"/>
      <c r="R254" s="3"/>
      <c r="S254" s="3"/>
      <c r="T254" s="3"/>
      <c r="U254" s="3"/>
      <c r="V254" s="3"/>
      <c r="W254" s="3"/>
      <c r="X254" s="3"/>
      <c r="Y254" s="3"/>
      <c r="Z254" s="3"/>
    </row>
    <row r="255" spans="1:26" ht="12.75" customHeight="1" x14ac:dyDescent="0.25">
      <c r="A255" s="3"/>
      <c r="B255" s="291"/>
      <c r="C255" s="184"/>
      <c r="D255" s="184"/>
      <c r="E255" s="184"/>
      <c r="F255" s="184"/>
      <c r="G255" s="184"/>
      <c r="H255" s="184"/>
      <c r="I255" s="184"/>
      <c r="J255" s="184"/>
      <c r="K255" s="184"/>
      <c r="L255" s="3"/>
      <c r="M255" s="3"/>
      <c r="N255" s="184"/>
      <c r="O255" s="3"/>
      <c r="P255" s="3"/>
      <c r="Q255" s="3"/>
      <c r="R255" s="3"/>
      <c r="S255" s="3"/>
      <c r="T255" s="3"/>
      <c r="U255" s="3"/>
      <c r="V255" s="3"/>
      <c r="W255" s="3"/>
      <c r="X255" s="3"/>
      <c r="Y255" s="3"/>
      <c r="Z255" s="3"/>
    </row>
    <row r="256" spans="1:26" ht="12.75" customHeight="1" x14ac:dyDescent="0.25">
      <c r="A256" s="3"/>
      <c r="B256" s="291"/>
      <c r="C256" s="184"/>
      <c r="D256" s="184"/>
      <c r="E256" s="184"/>
      <c r="F256" s="184"/>
      <c r="G256" s="184"/>
      <c r="H256" s="184"/>
      <c r="I256" s="184"/>
      <c r="J256" s="184"/>
      <c r="K256" s="184"/>
      <c r="L256" s="3"/>
      <c r="M256" s="3"/>
      <c r="N256" s="184"/>
      <c r="O256" s="3"/>
      <c r="P256" s="3"/>
      <c r="Q256" s="3"/>
      <c r="R256" s="3"/>
      <c r="S256" s="3"/>
      <c r="T256" s="3"/>
      <c r="U256" s="3"/>
      <c r="V256" s="3"/>
      <c r="W256" s="3"/>
      <c r="X256" s="3"/>
      <c r="Y256" s="3"/>
      <c r="Z256" s="3"/>
    </row>
    <row r="257" spans="1:26" ht="12.75" customHeight="1" x14ac:dyDescent="0.25">
      <c r="A257" s="3"/>
      <c r="B257" s="291"/>
      <c r="C257" s="184"/>
      <c r="D257" s="184"/>
      <c r="E257" s="184"/>
      <c r="F257" s="184"/>
      <c r="G257" s="184"/>
      <c r="H257" s="184"/>
      <c r="I257" s="184"/>
      <c r="J257" s="184"/>
      <c r="K257" s="184"/>
      <c r="L257" s="3"/>
      <c r="M257" s="3"/>
      <c r="N257" s="184"/>
      <c r="O257" s="3"/>
      <c r="P257" s="3"/>
      <c r="Q257" s="3"/>
      <c r="R257" s="3"/>
      <c r="S257" s="3"/>
      <c r="T257" s="3"/>
      <c r="U257" s="3"/>
      <c r="V257" s="3"/>
      <c r="W257" s="3"/>
      <c r="X257" s="3"/>
      <c r="Y257" s="3"/>
      <c r="Z257" s="3"/>
    </row>
    <row r="258" spans="1:26" ht="12.75" customHeight="1" x14ac:dyDescent="0.25">
      <c r="A258" s="3"/>
      <c r="B258" s="291"/>
      <c r="C258" s="184"/>
      <c r="D258" s="184"/>
      <c r="E258" s="184"/>
      <c r="F258" s="184"/>
      <c r="G258" s="184"/>
      <c r="H258" s="184"/>
      <c r="I258" s="184"/>
      <c r="J258" s="184"/>
      <c r="K258" s="184"/>
      <c r="L258" s="3"/>
      <c r="M258" s="3"/>
      <c r="N258" s="184"/>
      <c r="O258" s="3"/>
      <c r="P258" s="3"/>
      <c r="Q258" s="3"/>
      <c r="R258" s="3"/>
      <c r="S258" s="3"/>
      <c r="T258" s="3"/>
      <c r="U258" s="3"/>
      <c r="V258" s="3"/>
      <c r="W258" s="3"/>
      <c r="X258" s="3"/>
      <c r="Y258" s="3"/>
      <c r="Z258" s="3"/>
    </row>
    <row r="259" spans="1:26" ht="12.75" customHeight="1" x14ac:dyDescent="0.25">
      <c r="A259" s="3"/>
      <c r="B259" s="291"/>
      <c r="C259" s="184"/>
      <c r="D259" s="184"/>
      <c r="E259" s="184"/>
      <c r="F259" s="184"/>
      <c r="G259" s="184"/>
      <c r="H259" s="184"/>
      <c r="I259" s="184"/>
      <c r="J259" s="184"/>
      <c r="K259" s="184"/>
      <c r="L259" s="3"/>
      <c r="M259" s="3"/>
      <c r="N259" s="184"/>
      <c r="O259" s="3"/>
      <c r="P259" s="3"/>
      <c r="Q259" s="3"/>
      <c r="R259" s="3"/>
      <c r="S259" s="3"/>
      <c r="T259" s="3"/>
      <c r="U259" s="3"/>
      <c r="V259" s="3"/>
      <c r="W259" s="3"/>
      <c r="X259" s="3"/>
      <c r="Y259" s="3"/>
      <c r="Z259" s="3"/>
    </row>
    <row r="260" spans="1:26" ht="12.75" customHeight="1" x14ac:dyDescent="0.25">
      <c r="A260" s="3"/>
      <c r="B260" s="291"/>
      <c r="C260" s="184"/>
      <c r="D260" s="184"/>
      <c r="E260" s="184"/>
      <c r="F260" s="184"/>
      <c r="G260" s="184"/>
      <c r="H260" s="184"/>
      <c r="I260" s="184"/>
      <c r="J260" s="184"/>
      <c r="K260" s="184"/>
      <c r="L260" s="3"/>
      <c r="M260" s="3"/>
      <c r="N260" s="184"/>
      <c r="O260" s="3"/>
      <c r="P260" s="3"/>
      <c r="Q260" s="3"/>
      <c r="R260" s="3"/>
      <c r="S260" s="3"/>
      <c r="T260" s="3"/>
      <c r="U260" s="3"/>
      <c r="V260" s="3"/>
      <c r="W260" s="3"/>
      <c r="X260" s="3"/>
      <c r="Y260" s="3"/>
      <c r="Z260" s="3"/>
    </row>
    <row r="261" spans="1:26" ht="12.75" customHeight="1" x14ac:dyDescent="0.25">
      <c r="A261" s="3"/>
      <c r="B261" s="291"/>
      <c r="C261" s="184"/>
      <c r="D261" s="184"/>
      <c r="E261" s="184"/>
      <c r="F261" s="184"/>
      <c r="G261" s="184"/>
      <c r="H261" s="184"/>
      <c r="I261" s="184"/>
      <c r="J261" s="184"/>
      <c r="K261" s="184"/>
      <c r="L261" s="3"/>
      <c r="M261" s="3"/>
      <c r="N261" s="184"/>
      <c r="O261" s="3"/>
      <c r="P261" s="3"/>
      <c r="Q261" s="3"/>
      <c r="R261" s="3"/>
      <c r="S261" s="3"/>
      <c r="T261" s="3"/>
      <c r="U261" s="3"/>
      <c r="V261" s="3"/>
      <c r="W261" s="3"/>
      <c r="X261" s="3"/>
      <c r="Y261" s="3"/>
      <c r="Z261" s="3"/>
    </row>
    <row r="262" spans="1:26" ht="12.75" customHeight="1" x14ac:dyDescent="0.25">
      <c r="A262" s="3"/>
      <c r="B262" s="291"/>
      <c r="C262" s="184"/>
      <c r="D262" s="184"/>
      <c r="E262" s="184"/>
      <c r="F262" s="184"/>
      <c r="G262" s="184"/>
      <c r="H262" s="184"/>
      <c r="I262" s="184"/>
      <c r="J262" s="184"/>
      <c r="K262" s="184"/>
      <c r="L262" s="3"/>
      <c r="M262" s="3"/>
      <c r="N262" s="184"/>
      <c r="O262" s="3"/>
      <c r="P262" s="3"/>
      <c r="Q262" s="3"/>
      <c r="R262" s="3"/>
      <c r="S262" s="3"/>
      <c r="T262" s="3"/>
      <c r="U262" s="3"/>
      <c r="V262" s="3"/>
      <c r="W262" s="3"/>
      <c r="X262" s="3"/>
      <c r="Y262" s="3"/>
      <c r="Z262" s="3"/>
    </row>
    <row r="263" spans="1:26" ht="12.75" customHeight="1" x14ac:dyDescent="0.25">
      <c r="A263" s="3"/>
      <c r="B263" s="291"/>
      <c r="C263" s="184"/>
      <c r="D263" s="184"/>
      <c r="E263" s="184"/>
      <c r="F263" s="184"/>
      <c r="G263" s="184"/>
      <c r="H263" s="184"/>
      <c r="I263" s="184"/>
      <c r="J263" s="184"/>
      <c r="K263" s="184"/>
      <c r="L263" s="3"/>
      <c r="M263" s="3"/>
      <c r="N263" s="184"/>
      <c r="O263" s="3"/>
      <c r="P263" s="3"/>
      <c r="Q263" s="3"/>
      <c r="R263" s="3"/>
      <c r="S263" s="3"/>
      <c r="T263" s="3"/>
      <c r="U263" s="3"/>
      <c r="V263" s="3"/>
      <c r="W263" s="3"/>
      <c r="X263" s="3"/>
      <c r="Y263" s="3"/>
      <c r="Z263" s="3"/>
    </row>
    <row r="264" spans="1:26" ht="12.75" customHeight="1" x14ac:dyDescent="0.25">
      <c r="A264" s="3"/>
      <c r="B264" s="291"/>
      <c r="C264" s="184"/>
      <c r="D264" s="184"/>
      <c r="E264" s="184"/>
      <c r="F264" s="184"/>
      <c r="G264" s="184"/>
      <c r="H264" s="184"/>
      <c r="I264" s="184"/>
      <c r="J264" s="184"/>
      <c r="K264" s="184"/>
      <c r="L264" s="3"/>
      <c r="M264" s="3"/>
      <c r="N264" s="184"/>
      <c r="O264" s="3"/>
      <c r="P264" s="3"/>
      <c r="Q264" s="3"/>
      <c r="R264" s="3"/>
      <c r="S264" s="3"/>
      <c r="T264" s="3"/>
      <c r="U264" s="3"/>
      <c r="V264" s="3"/>
      <c r="W264" s="3"/>
      <c r="X264" s="3"/>
      <c r="Y264" s="3"/>
      <c r="Z264" s="3"/>
    </row>
    <row r="265" spans="1:26" ht="12.75" customHeight="1" x14ac:dyDescent="0.25">
      <c r="A265" s="3"/>
      <c r="B265" s="291"/>
      <c r="C265" s="184"/>
      <c r="D265" s="184"/>
      <c r="E265" s="184"/>
      <c r="F265" s="184"/>
      <c r="G265" s="184"/>
      <c r="H265" s="184"/>
      <c r="I265" s="184"/>
      <c r="J265" s="184"/>
      <c r="K265" s="184"/>
      <c r="L265" s="3"/>
      <c r="M265" s="3"/>
      <c r="N265" s="184"/>
      <c r="O265" s="3"/>
      <c r="P265" s="3"/>
      <c r="Q265" s="3"/>
      <c r="R265" s="3"/>
      <c r="S265" s="3"/>
      <c r="T265" s="3"/>
      <c r="U265" s="3"/>
      <c r="V265" s="3"/>
      <c r="W265" s="3"/>
      <c r="X265" s="3"/>
      <c r="Y265" s="3"/>
      <c r="Z265" s="3"/>
    </row>
    <row r="266" spans="1:26" ht="12.75" customHeight="1" x14ac:dyDescent="0.25">
      <c r="A266" s="3"/>
      <c r="B266" s="291"/>
      <c r="C266" s="184"/>
      <c r="D266" s="184"/>
      <c r="E266" s="184"/>
      <c r="F266" s="184"/>
      <c r="G266" s="184"/>
      <c r="H266" s="184"/>
      <c r="I266" s="184"/>
      <c r="J266" s="184"/>
      <c r="K266" s="184"/>
      <c r="L266" s="3"/>
      <c r="M266" s="3"/>
      <c r="N266" s="184"/>
      <c r="O266" s="3"/>
      <c r="P266" s="3"/>
      <c r="Q266" s="3"/>
      <c r="R266" s="3"/>
      <c r="S266" s="3"/>
      <c r="T266" s="3"/>
      <c r="U266" s="3"/>
      <c r="V266" s="3"/>
      <c r="W266" s="3"/>
      <c r="X266" s="3"/>
      <c r="Y266" s="3"/>
      <c r="Z266" s="3"/>
    </row>
    <row r="267" spans="1:26" ht="12.75" customHeight="1" x14ac:dyDescent="0.25">
      <c r="A267" s="3"/>
      <c r="B267" s="291"/>
      <c r="C267" s="184"/>
      <c r="D267" s="184"/>
      <c r="E267" s="184"/>
      <c r="F267" s="184"/>
      <c r="G267" s="184"/>
      <c r="H267" s="184"/>
      <c r="I267" s="184"/>
      <c r="J267" s="184"/>
      <c r="K267" s="184"/>
      <c r="L267" s="3"/>
      <c r="M267" s="3"/>
      <c r="N267" s="184"/>
      <c r="O267" s="3"/>
      <c r="P267" s="3"/>
      <c r="Q267" s="3"/>
      <c r="R267" s="3"/>
      <c r="S267" s="3"/>
      <c r="T267" s="3"/>
      <c r="U267" s="3"/>
      <c r="V267" s="3"/>
      <c r="W267" s="3"/>
      <c r="X267" s="3"/>
      <c r="Y267" s="3"/>
      <c r="Z267" s="3"/>
    </row>
    <row r="268" spans="1:26" ht="12.75" customHeight="1" x14ac:dyDescent="0.25">
      <c r="A268" s="3"/>
      <c r="B268" s="291"/>
      <c r="C268" s="184"/>
      <c r="D268" s="184"/>
      <c r="E268" s="184"/>
      <c r="F268" s="184"/>
      <c r="G268" s="184"/>
      <c r="H268" s="184"/>
      <c r="I268" s="184"/>
      <c r="J268" s="184"/>
      <c r="K268" s="184"/>
      <c r="L268" s="3"/>
      <c r="M268" s="3"/>
      <c r="N268" s="184"/>
      <c r="O268" s="3"/>
      <c r="P268" s="3"/>
      <c r="Q268" s="3"/>
      <c r="R268" s="3"/>
      <c r="S268" s="3"/>
      <c r="T268" s="3"/>
      <c r="U268" s="3"/>
      <c r="V268" s="3"/>
      <c r="W268" s="3"/>
      <c r="X268" s="3"/>
      <c r="Y268" s="3"/>
      <c r="Z268" s="3"/>
    </row>
    <row r="269" spans="1:26" ht="12.75" customHeight="1" x14ac:dyDescent="0.25">
      <c r="A269" s="3"/>
      <c r="B269" s="291"/>
      <c r="C269" s="184"/>
      <c r="D269" s="184"/>
      <c r="E269" s="184"/>
      <c r="F269" s="184"/>
      <c r="G269" s="184"/>
      <c r="H269" s="184"/>
      <c r="I269" s="184"/>
      <c r="J269" s="184"/>
      <c r="K269" s="184"/>
      <c r="L269" s="3"/>
      <c r="M269" s="3"/>
      <c r="N269" s="184"/>
      <c r="O269" s="3"/>
      <c r="P269" s="3"/>
      <c r="Q269" s="3"/>
      <c r="R269" s="3"/>
      <c r="S269" s="3"/>
      <c r="T269" s="3"/>
      <c r="U269" s="3"/>
      <c r="V269" s="3"/>
      <c r="W269" s="3"/>
      <c r="X269" s="3"/>
      <c r="Y269" s="3"/>
      <c r="Z269" s="3"/>
    </row>
    <row r="270" spans="1:26" ht="12.75" customHeight="1" x14ac:dyDescent="0.25">
      <c r="A270" s="3"/>
      <c r="B270" s="291"/>
      <c r="C270" s="184"/>
      <c r="D270" s="184"/>
      <c r="E270" s="184"/>
      <c r="F270" s="184"/>
      <c r="G270" s="184"/>
      <c r="H270" s="184"/>
      <c r="I270" s="184"/>
      <c r="J270" s="184"/>
      <c r="K270" s="184"/>
      <c r="L270" s="3"/>
      <c r="M270" s="3"/>
      <c r="N270" s="184"/>
      <c r="O270" s="3"/>
      <c r="P270" s="3"/>
      <c r="Q270" s="3"/>
      <c r="R270" s="3"/>
      <c r="S270" s="3"/>
      <c r="T270" s="3"/>
      <c r="U270" s="3"/>
      <c r="V270" s="3"/>
      <c r="W270" s="3"/>
      <c r="X270" s="3"/>
      <c r="Y270" s="3"/>
      <c r="Z270" s="3"/>
    </row>
    <row r="271" spans="1:26" ht="12.75" customHeight="1" x14ac:dyDescent="0.25">
      <c r="A271" s="3"/>
      <c r="B271" s="291"/>
      <c r="C271" s="184"/>
      <c r="D271" s="184"/>
      <c r="E271" s="184"/>
      <c r="F271" s="184"/>
      <c r="G271" s="184"/>
      <c r="H271" s="184"/>
      <c r="I271" s="184"/>
      <c r="J271" s="184"/>
      <c r="K271" s="184"/>
      <c r="L271" s="3"/>
      <c r="M271" s="3"/>
      <c r="N271" s="184"/>
      <c r="O271" s="3"/>
      <c r="P271" s="3"/>
      <c r="Q271" s="3"/>
      <c r="R271" s="3"/>
      <c r="S271" s="3"/>
      <c r="T271" s="3"/>
      <c r="U271" s="3"/>
      <c r="V271" s="3"/>
      <c r="W271" s="3"/>
      <c r="X271" s="3"/>
      <c r="Y271" s="3"/>
      <c r="Z271" s="3"/>
    </row>
    <row r="272" spans="1:26" ht="12.75" customHeight="1" x14ac:dyDescent="0.25">
      <c r="A272" s="3"/>
      <c r="B272" s="291"/>
      <c r="C272" s="184"/>
      <c r="D272" s="184"/>
      <c r="E272" s="184"/>
      <c r="F272" s="184"/>
      <c r="G272" s="184"/>
      <c r="H272" s="184"/>
      <c r="I272" s="184"/>
      <c r="J272" s="184"/>
      <c r="K272" s="184"/>
      <c r="L272" s="3"/>
      <c r="M272" s="3"/>
      <c r="N272" s="184"/>
      <c r="O272" s="3"/>
      <c r="P272" s="3"/>
      <c r="Q272" s="3"/>
      <c r="R272" s="3"/>
      <c r="S272" s="3"/>
      <c r="T272" s="3"/>
      <c r="U272" s="3"/>
      <c r="V272" s="3"/>
      <c r="W272" s="3"/>
      <c r="X272" s="3"/>
      <c r="Y272" s="3"/>
      <c r="Z272" s="3"/>
    </row>
    <row r="273" spans="1:26" ht="12.75" customHeight="1" x14ac:dyDescent="0.25">
      <c r="A273" s="3"/>
      <c r="B273" s="291"/>
      <c r="C273" s="184"/>
      <c r="D273" s="184"/>
      <c r="E273" s="184"/>
      <c r="F273" s="184"/>
      <c r="G273" s="184"/>
      <c r="H273" s="184"/>
      <c r="I273" s="184"/>
      <c r="J273" s="184"/>
      <c r="K273" s="184"/>
      <c r="L273" s="3"/>
      <c r="M273" s="3"/>
      <c r="N273" s="184"/>
      <c r="O273" s="3"/>
      <c r="P273" s="3"/>
      <c r="Q273" s="3"/>
      <c r="R273" s="3"/>
      <c r="S273" s="3"/>
      <c r="T273" s="3"/>
      <c r="U273" s="3"/>
      <c r="V273" s="3"/>
      <c r="W273" s="3"/>
      <c r="X273" s="3"/>
      <c r="Y273" s="3"/>
      <c r="Z273" s="3"/>
    </row>
    <row r="274" spans="1:26" ht="12.75" customHeight="1" x14ac:dyDescent="0.25">
      <c r="A274" s="3"/>
      <c r="B274" s="291"/>
      <c r="C274" s="184"/>
      <c r="D274" s="184"/>
      <c r="E274" s="184"/>
      <c r="F274" s="184"/>
      <c r="G274" s="184"/>
      <c r="H274" s="184"/>
      <c r="I274" s="184"/>
      <c r="J274" s="184"/>
      <c r="K274" s="184"/>
      <c r="L274" s="3"/>
      <c r="M274" s="3"/>
      <c r="N274" s="184"/>
      <c r="O274" s="3"/>
      <c r="P274" s="3"/>
      <c r="Q274" s="3"/>
      <c r="R274" s="3"/>
      <c r="S274" s="3"/>
      <c r="T274" s="3"/>
      <c r="U274" s="3"/>
      <c r="V274" s="3"/>
      <c r="W274" s="3"/>
      <c r="X274" s="3"/>
      <c r="Y274" s="3"/>
      <c r="Z274" s="3"/>
    </row>
    <row r="275" spans="1:26" ht="12.75" customHeight="1" x14ac:dyDescent="0.25">
      <c r="A275" s="3"/>
      <c r="B275" s="291"/>
      <c r="C275" s="184"/>
      <c r="D275" s="184"/>
      <c r="E275" s="184"/>
      <c r="F275" s="184"/>
      <c r="G275" s="184"/>
      <c r="H275" s="184"/>
      <c r="I275" s="184"/>
      <c r="J275" s="184"/>
      <c r="K275" s="184"/>
      <c r="L275" s="3"/>
      <c r="M275" s="3"/>
      <c r="N275" s="184"/>
      <c r="O275" s="3"/>
      <c r="P275" s="3"/>
      <c r="Q275" s="3"/>
      <c r="R275" s="3"/>
      <c r="S275" s="3"/>
      <c r="T275" s="3"/>
      <c r="U275" s="3"/>
      <c r="V275" s="3"/>
      <c r="W275" s="3"/>
      <c r="X275" s="3"/>
      <c r="Y275" s="3"/>
      <c r="Z275" s="3"/>
    </row>
    <row r="276" spans="1:26" ht="12.75" customHeight="1" x14ac:dyDescent="0.25">
      <c r="A276" s="3"/>
      <c r="B276" s="291"/>
      <c r="C276" s="184"/>
      <c r="D276" s="184"/>
      <c r="E276" s="184"/>
      <c r="F276" s="184"/>
      <c r="G276" s="184"/>
      <c r="H276" s="184"/>
      <c r="I276" s="184"/>
      <c r="J276" s="184"/>
      <c r="K276" s="184"/>
      <c r="L276" s="3"/>
      <c r="M276" s="3"/>
      <c r="N276" s="184"/>
      <c r="O276" s="3"/>
      <c r="P276" s="3"/>
      <c r="Q276" s="3"/>
      <c r="R276" s="3"/>
      <c r="S276" s="3"/>
      <c r="T276" s="3"/>
      <c r="U276" s="3"/>
      <c r="V276" s="3"/>
      <c r="W276" s="3"/>
      <c r="X276" s="3"/>
      <c r="Y276" s="3"/>
      <c r="Z276" s="3"/>
    </row>
    <row r="277" spans="1:26" ht="12.75" customHeight="1" x14ac:dyDescent="0.25">
      <c r="A277" s="3"/>
      <c r="B277" s="291"/>
      <c r="C277" s="184"/>
      <c r="D277" s="184"/>
      <c r="E277" s="184"/>
      <c r="F277" s="184"/>
      <c r="G277" s="184"/>
      <c r="H277" s="184"/>
      <c r="I277" s="184"/>
      <c r="J277" s="184"/>
      <c r="K277" s="184"/>
      <c r="L277" s="3"/>
      <c r="M277" s="3"/>
      <c r="N277" s="184"/>
      <c r="O277" s="3"/>
      <c r="P277" s="3"/>
      <c r="Q277" s="3"/>
      <c r="R277" s="3"/>
      <c r="S277" s="3"/>
      <c r="T277" s="3"/>
      <c r="U277" s="3"/>
      <c r="V277" s="3"/>
      <c r="W277" s="3"/>
      <c r="X277" s="3"/>
      <c r="Y277" s="3"/>
      <c r="Z277" s="3"/>
    </row>
    <row r="278" spans="1:26" ht="12.75" customHeight="1" x14ac:dyDescent="0.25">
      <c r="A278" s="3"/>
      <c r="B278" s="291"/>
      <c r="C278" s="184"/>
      <c r="D278" s="184"/>
      <c r="E278" s="184"/>
      <c r="F278" s="184"/>
      <c r="G278" s="184"/>
      <c r="H278" s="184"/>
      <c r="I278" s="184"/>
      <c r="J278" s="184"/>
      <c r="K278" s="184"/>
      <c r="L278" s="3"/>
      <c r="M278" s="3"/>
      <c r="N278" s="184"/>
      <c r="O278" s="3"/>
      <c r="P278" s="3"/>
      <c r="Q278" s="3"/>
      <c r="R278" s="3"/>
      <c r="S278" s="3"/>
      <c r="T278" s="3"/>
      <c r="U278" s="3"/>
      <c r="V278" s="3"/>
      <c r="W278" s="3"/>
      <c r="X278" s="3"/>
      <c r="Y278" s="3"/>
      <c r="Z278" s="3"/>
    </row>
    <row r="279" spans="1:26" ht="12.75" customHeight="1" x14ac:dyDescent="0.25">
      <c r="A279" s="3"/>
      <c r="B279" s="291"/>
      <c r="C279" s="184"/>
      <c r="D279" s="184"/>
      <c r="E279" s="184"/>
      <c r="F279" s="184"/>
      <c r="G279" s="184"/>
      <c r="H279" s="184"/>
      <c r="I279" s="184"/>
      <c r="J279" s="184"/>
      <c r="K279" s="184"/>
      <c r="L279" s="3"/>
      <c r="M279" s="3"/>
      <c r="N279" s="184"/>
      <c r="O279" s="3"/>
      <c r="P279" s="3"/>
      <c r="Q279" s="3"/>
      <c r="R279" s="3"/>
      <c r="S279" s="3"/>
      <c r="T279" s="3"/>
      <c r="U279" s="3"/>
      <c r="V279" s="3"/>
      <c r="W279" s="3"/>
      <c r="X279" s="3"/>
      <c r="Y279" s="3"/>
      <c r="Z279" s="3"/>
    </row>
    <row r="280" spans="1:26" ht="12.75" customHeight="1" x14ac:dyDescent="0.25">
      <c r="A280" s="3"/>
      <c r="B280" s="291"/>
      <c r="C280" s="184"/>
      <c r="D280" s="184"/>
      <c r="E280" s="184"/>
      <c r="F280" s="184"/>
      <c r="G280" s="184"/>
      <c r="H280" s="184"/>
      <c r="I280" s="184"/>
      <c r="J280" s="184"/>
      <c r="K280" s="184"/>
      <c r="L280" s="3"/>
      <c r="M280" s="3"/>
      <c r="N280" s="184"/>
      <c r="O280" s="3"/>
      <c r="P280" s="3"/>
      <c r="Q280" s="3"/>
      <c r="R280" s="3"/>
      <c r="S280" s="3"/>
      <c r="T280" s="3"/>
      <c r="U280" s="3"/>
      <c r="V280" s="3"/>
      <c r="W280" s="3"/>
      <c r="X280" s="3"/>
      <c r="Y280" s="3"/>
      <c r="Z280" s="3"/>
    </row>
    <row r="281" spans="1:26" ht="12.75" customHeight="1" x14ac:dyDescent="0.25">
      <c r="A281" s="3"/>
      <c r="B281" s="291"/>
      <c r="C281" s="184"/>
      <c r="D281" s="184"/>
      <c r="E281" s="184"/>
      <c r="F281" s="184"/>
      <c r="G281" s="184"/>
      <c r="H281" s="184"/>
      <c r="I281" s="184"/>
      <c r="J281" s="184"/>
      <c r="K281" s="184"/>
      <c r="L281" s="3"/>
      <c r="M281" s="3"/>
      <c r="N281" s="184"/>
      <c r="O281" s="3"/>
      <c r="P281" s="3"/>
      <c r="Q281" s="3"/>
      <c r="R281" s="3"/>
      <c r="S281" s="3"/>
      <c r="T281" s="3"/>
      <c r="U281" s="3"/>
      <c r="V281" s="3"/>
      <c r="W281" s="3"/>
      <c r="X281" s="3"/>
      <c r="Y281" s="3"/>
      <c r="Z281" s="3"/>
    </row>
    <row r="282" spans="1:26" ht="12.75" customHeight="1" x14ac:dyDescent="0.25">
      <c r="A282" s="3"/>
      <c r="B282" s="291"/>
      <c r="C282" s="184"/>
      <c r="D282" s="184"/>
      <c r="E282" s="184"/>
      <c r="F282" s="184"/>
      <c r="G282" s="184"/>
      <c r="H282" s="184"/>
      <c r="I282" s="184"/>
      <c r="J282" s="184"/>
      <c r="K282" s="184"/>
      <c r="L282" s="3"/>
      <c r="M282" s="3"/>
      <c r="N282" s="184"/>
      <c r="O282" s="3"/>
      <c r="P282" s="3"/>
      <c r="Q282" s="3"/>
      <c r="R282" s="3"/>
      <c r="S282" s="3"/>
      <c r="T282" s="3"/>
      <c r="U282" s="3"/>
      <c r="V282" s="3"/>
      <c r="W282" s="3"/>
      <c r="X282" s="3"/>
      <c r="Y282" s="3"/>
      <c r="Z282" s="3"/>
    </row>
    <row r="283" spans="1:26" ht="12.75" customHeight="1" x14ac:dyDescent="0.25">
      <c r="A283" s="3"/>
      <c r="B283" s="291"/>
      <c r="C283" s="184"/>
      <c r="D283" s="184"/>
      <c r="E283" s="184"/>
      <c r="F283" s="184"/>
      <c r="G283" s="184"/>
      <c r="H283" s="184"/>
      <c r="I283" s="184"/>
      <c r="J283" s="184"/>
      <c r="K283" s="184"/>
      <c r="L283" s="3"/>
      <c r="M283" s="3"/>
      <c r="N283" s="184"/>
      <c r="O283" s="3"/>
      <c r="P283" s="3"/>
      <c r="Q283" s="3"/>
      <c r="R283" s="3"/>
      <c r="S283" s="3"/>
      <c r="T283" s="3"/>
      <c r="U283" s="3"/>
      <c r="V283" s="3"/>
      <c r="W283" s="3"/>
      <c r="X283" s="3"/>
      <c r="Y283" s="3"/>
      <c r="Z283" s="3"/>
    </row>
    <row r="284" spans="1:26" ht="12.75" customHeight="1" x14ac:dyDescent="0.25">
      <c r="A284" s="3"/>
      <c r="B284" s="291"/>
      <c r="C284" s="184"/>
      <c r="D284" s="184"/>
      <c r="E284" s="184"/>
      <c r="F284" s="184"/>
      <c r="G284" s="184"/>
      <c r="H284" s="184"/>
      <c r="I284" s="184"/>
      <c r="J284" s="184"/>
      <c r="K284" s="184"/>
      <c r="L284" s="3"/>
      <c r="M284" s="3"/>
      <c r="N284" s="184"/>
      <c r="O284" s="3"/>
      <c r="P284" s="3"/>
      <c r="Q284" s="3"/>
      <c r="R284" s="3"/>
      <c r="S284" s="3"/>
      <c r="T284" s="3"/>
      <c r="U284" s="3"/>
      <c r="V284" s="3"/>
      <c r="W284" s="3"/>
      <c r="X284" s="3"/>
      <c r="Y284" s="3"/>
      <c r="Z284" s="3"/>
    </row>
    <row r="285" spans="1:26" ht="12.75" customHeight="1" x14ac:dyDescent="0.25">
      <c r="A285" s="3"/>
      <c r="B285" s="291"/>
      <c r="C285" s="184"/>
      <c r="D285" s="184"/>
      <c r="E285" s="184"/>
      <c r="F285" s="184"/>
      <c r="G285" s="184"/>
      <c r="H285" s="184"/>
      <c r="I285" s="184"/>
      <c r="J285" s="184"/>
      <c r="K285" s="184"/>
      <c r="L285" s="3"/>
      <c r="M285" s="3"/>
      <c r="N285" s="184"/>
      <c r="O285" s="3"/>
      <c r="P285" s="3"/>
      <c r="Q285" s="3"/>
      <c r="R285" s="3"/>
      <c r="S285" s="3"/>
      <c r="T285" s="3"/>
      <c r="U285" s="3"/>
      <c r="V285" s="3"/>
      <c r="W285" s="3"/>
      <c r="X285" s="3"/>
      <c r="Y285" s="3"/>
      <c r="Z285" s="3"/>
    </row>
    <row r="286" spans="1:26" ht="12.75" customHeight="1" x14ac:dyDescent="0.25">
      <c r="A286" s="3"/>
      <c r="B286" s="291"/>
      <c r="C286" s="184"/>
      <c r="D286" s="184"/>
      <c r="E286" s="184"/>
      <c r="F286" s="184"/>
      <c r="G286" s="184"/>
      <c r="H286" s="184"/>
      <c r="I286" s="184"/>
      <c r="J286" s="184"/>
      <c r="K286" s="184"/>
      <c r="L286" s="3"/>
      <c r="M286" s="3"/>
      <c r="N286" s="184"/>
      <c r="O286" s="3"/>
      <c r="P286" s="3"/>
      <c r="Q286" s="3"/>
      <c r="R286" s="3"/>
      <c r="S286" s="3"/>
      <c r="T286" s="3"/>
      <c r="U286" s="3"/>
      <c r="V286" s="3"/>
      <c r="W286" s="3"/>
      <c r="X286" s="3"/>
      <c r="Y286" s="3"/>
      <c r="Z286" s="3"/>
    </row>
    <row r="287" spans="1:26" ht="12.75" customHeight="1" x14ac:dyDescent="0.25">
      <c r="A287" s="3"/>
      <c r="B287" s="291"/>
      <c r="C287" s="184"/>
      <c r="D287" s="184"/>
      <c r="E287" s="184"/>
      <c r="F287" s="184"/>
      <c r="G287" s="184"/>
      <c r="H287" s="184"/>
      <c r="I287" s="184"/>
      <c r="J287" s="184"/>
      <c r="K287" s="184"/>
      <c r="L287" s="3"/>
      <c r="M287" s="3"/>
      <c r="N287" s="184"/>
      <c r="O287" s="3"/>
      <c r="P287" s="3"/>
      <c r="Q287" s="3"/>
      <c r="R287" s="3"/>
      <c r="S287" s="3"/>
      <c r="T287" s="3"/>
      <c r="U287" s="3"/>
      <c r="V287" s="3"/>
      <c r="W287" s="3"/>
      <c r="X287" s="3"/>
      <c r="Y287" s="3"/>
      <c r="Z287" s="3"/>
    </row>
    <row r="288" spans="1:26" ht="12.75" customHeight="1" x14ac:dyDescent="0.25">
      <c r="A288" s="3"/>
      <c r="B288" s="291"/>
      <c r="C288" s="184"/>
      <c r="D288" s="184"/>
      <c r="E288" s="184"/>
      <c r="F288" s="184"/>
      <c r="G288" s="184"/>
      <c r="H288" s="184"/>
      <c r="I288" s="184"/>
      <c r="J288" s="184"/>
      <c r="K288" s="184"/>
      <c r="L288" s="3"/>
      <c r="M288" s="3"/>
      <c r="N288" s="184"/>
      <c r="O288" s="3"/>
      <c r="P288" s="3"/>
      <c r="Q288" s="3"/>
      <c r="R288" s="3"/>
      <c r="S288" s="3"/>
      <c r="T288" s="3"/>
      <c r="U288" s="3"/>
      <c r="V288" s="3"/>
      <c r="W288" s="3"/>
      <c r="X288" s="3"/>
      <c r="Y288" s="3"/>
      <c r="Z288" s="3"/>
    </row>
    <row r="289" spans="1:26" ht="12.75" customHeight="1" x14ac:dyDescent="0.25">
      <c r="A289" s="3"/>
      <c r="B289" s="291"/>
      <c r="C289" s="184"/>
      <c r="D289" s="184"/>
      <c r="E289" s="184"/>
      <c r="F289" s="184"/>
      <c r="G289" s="184"/>
      <c r="H289" s="184"/>
      <c r="I289" s="184"/>
      <c r="J289" s="184"/>
      <c r="K289" s="184"/>
      <c r="L289" s="3"/>
      <c r="M289" s="3"/>
      <c r="N289" s="184"/>
      <c r="O289" s="3"/>
      <c r="P289" s="3"/>
      <c r="Q289" s="3"/>
      <c r="R289" s="3"/>
      <c r="S289" s="3"/>
      <c r="T289" s="3"/>
      <c r="U289" s="3"/>
      <c r="V289" s="3"/>
      <c r="W289" s="3"/>
      <c r="X289" s="3"/>
      <c r="Y289" s="3"/>
      <c r="Z289" s="3"/>
    </row>
    <row r="290" spans="1:26" ht="12.75" customHeight="1" x14ac:dyDescent="0.25">
      <c r="A290" s="3"/>
      <c r="B290" s="291"/>
      <c r="C290" s="184"/>
      <c r="D290" s="184"/>
      <c r="E290" s="184"/>
      <c r="F290" s="184"/>
      <c r="G290" s="184"/>
      <c r="H290" s="184"/>
      <c r="I290" s="184"/>
      <c r="J290" s="184"/>
      <c r="K290" s="184"/>
      <c r="L290" s="3"/>
      <c r="M290" s="3"/>
      <c r="N290" s="184"/>
      <c r="O290" s="3"/>
      <c r="P290" s="3"/>
      <c r="Q290" s="3"/>
      <c r="R290" s="3"/>
      <c r="S290" s="3"/>
      <c r="T290" s="3"/>
      <c r="U290" s="3"/>
      <c r="V290" s="3"/>
      <c r="W290" s="3"/>
      <c r="X290" s="3"/>
      <c r="Y290" s="3"/>
      <c r="Z290" s="3"/>
    </row>
    <row r="291" spans="1:26" ht="12.75" customHeight="1" x14ac:dyDescent="0.25">
      <c r="A291" s="3"/>
      <c r="B291" s="291"/>
      <c r="C291" s="184"/>
      <c r="D291" s="184"/>
      <c r="E291" s="184"/>
      <c r="F291" s="184"/>
      <c r="G291" s="184"/>
      <c r="H291" s="184"/>
      <c r="I291" s="184"/>
      <c r="J291" s="184"/>
      <c r="K291" s="184"/>
      <c r="L291" s="3"/>
      <c r="M291" s="3"/>
      <c r="N291" s="184"/>
      <c r="O291" s="3"/>
      <c r="P291" s="3"/>
      <c r="Q291" s="3"/>
      <c r="R291" s="3"/>
      <c r="S291" s="3"/>
      <c r="T291" s="3"/>
      <c r="U291" s="3"/>
      <c r="V291" s="3"/>
      <c r="W291" s="3"/>
      <c r="X291" s="3"/>
      <c r="Y291" s="3"/>
      <c r="Z291" s="3"/>
    </row>
    <row r="292" spans="1:26" ht="12.75" customHeight="1" x14ac:dyDescent="0.25">
      <c r="A292" s="3"/>
      <c r="B292" s="291"/>
      <c r="C292" s="184"/>
      <c r="D292" s="184"/>
      <c r="E292" s="184"/>
      <c r="F292" s="184"/>
      <c r="G292" s="184"/>
      <c r="H292" s="184"/>
      <c r="I292" s="184"/>
      <c r="J292" s="184"/>
      <c r="K292" s="184"/>
      <c r="L292" s="3"/>
      <c r="M292" s="3"/>
      <c r="N292" s="184"/>
      <c r="O292" s="3"/>
      <c r="P292" s="3"/>
      <c r="Q292" s="3"/>
      <c r="R292" s="3"/>
      <c r="S292" s="3"/>
      <c r="T292" s="3"/>
      <c r="U292" s="3"/>
      <c r="V292" s="3"/>
      <c r="W292" s="3"/>
      <c r="X292" s="3"/>
      <c r="Y292" s="3"/>
      <c r="Z292" s="3"/>
    </row>
    <row r="293" spans="1:26" ht="12.75" customHeight="1" x14ac:dyDescent="0.25">
      <c r="A293" s="3"/>
      <c r="B293" s="291"/>
      <c r="C293" s="184"/>
      <c r="D293" s="184"/>
      <c r="E293" s="184"/>
      <c r="F293" s="184"/>
      <c r="G293" s="184"/>
      <c r="H293" s="184"/>
      <c r="I293" s="184"/>
      <c r="J293" s="184"/>
      <c r="K293" s="184"/>
      <c r="L293" s="3"/>
      <c r="M293" s="3"/>
      <c r="N293" s="184"/>
      <c r="O293" s="3"/>
      <c r="P293" s="3"/>
      <c r="Q293" s="3"/>
      <c r="R293" s="3"/>
      <c r="S293" s="3"/>
      <c r="T293" s="3"/>
      <c r="U293" s="3"/>
      <c r="V293" s="3"/>
      <c r="W293" s="3"/>
      <c r="X293" s="3"/>
      <c r="Y293" s="3"/>
      <c r="Z293" s="3"/>
    </row>
    <row r="294" spans="1:26" ht="12.75" customHeight="1" x14ac:dyDescent="0.25">
      <c r="A294" s="3"/>
      <c r="B294" s="291"/>
      <c r="C294" s="184"/>
      <c r="D294" s="184"/>
      <c r="E294" s="184"/>
      <c r="F294" s="184"/>
      <c r="G294" s="184"/>
      <c r="H294" s="184"/>
      <c r="I294" s="184"/>
      <c r="J294" s="184"/>
      <c r="K294" s="184"/>
      <c r="L294" s="3"/>
      <c r="M294" s="3"/>
      <c r="N294" s="184"/>
      <c r="O294" s="3"/>
      <c r="P294" s="3"/>
      <c r="Q294" s="3"/>
      <c r="R294" s="3"/>
      <c r="S294" s="3"/>
      <c r="T294" s="3"/>
      <c r="U294" s="3"/>
      <c r="V294" s="3"/>
      <c r="W294" s="3"/>
      <c r="X294" s="3"/>
      <c r="Y294" s="3"/>
      <c r="Z294" s="3"/>
    </row>
    <row r="295" spans="1:26" ht="12.75" customHeight="1" x14ac:dyDescent="0.25">
      <c r="A295" s="3"/>
      <c r="B295" s="291"/>
      <c r="C295" s="184"/>
      <c r="D295" s="184"/>
      <c r="E295" s="184"/>
      <c r="F295" s="184"/>
      <c r="G295" s="184"/>
      <c r="H295" s="184"/>
      <c r="I295" s="184"/>
      <c r="J295" s="184"/>
      <c r="K295" s="184"/>
      <c r="L295" s="3"/>
      <c r="M295" s="3"/>
      <c r="N295" s="184"/>
      <c r="O295" s="3"/>
      <c r="P295" s="3"/>
      <c r="Q295" s="3"/>
      <c r="R295" s="3"/>
      <c r="S295" s="3"/>
      <c r="T295" s="3"/>
      <c r="U295" s="3"/>
      <c r="V295" s="3"/>
      <c r="W295" s="3"/>
      <c r="X295" s="3"/>
      <c r="Y295" s="3"/>
      <c r="Z295" s="3"/>
    </row>
    <row r="296" spans="1:26" ht="12.75" customHeight="1" x14ac:dyDescent="0.25">
      <c r="A296" s="3"/>
      <c r="B296" s="291"/>
      <c r="C296" s="184"/>
      <c r="D296" s="184"/>
      <c r="E296" s="184"/>
      <c r="F296" s="184"/>
      <c r="G296" s="184"/>
      <c r="H296" s="184"/>
      <c r="I296" s="184"/>
      <c r="J296" s="184"/>
      <c r="K296" s="184"/>
      <c r="L296" s="3"/>
      <c r="M296" s="3"/>
      <c r="N296" s="184"/>
      <c r="O296" s="3"/>
      <c r="P296" s="3"/>
      <c r="Q296" s="3"/>
      <c r="R296" s="3"/>
      <c r="S296" s="3"/>
      <c r="T296" s="3"/>
      <c r="U296" s="3"/>
      <c r="V296" s="3"/>
      <c r="W296" s="3"/>
      <c r="X296" s="3"/>
      <c r="Y296" s="3"/>
      <c r="Z296" s="3"/>
    </row>
    <row r="297" spans="1:26" ht="12.75" customHeight="1" x14ac:dyDescent="0.25">
      <c r="A297" s="3"/>
      <c r="B297" s="291"/>
      <c r="C297" s="184"/>
      <c r="D297" s="184"/>
      <c r="E297" s="184"/>
      <c r="F297" s="184"/>
      <c r="G297" s="184"/>
      <c r="H297" s="184"/>
      <c r="I297" s="184"/>
      <c r="J297" s="184"/>
      <c r="K297" s="184"/>
      <c r="L297" s="3"/>
      <c r="M297" s="3"/>
      <c r="N297" s="184"/>
      <c r="O297" s="3"/>
      <c r="P297" s="3"/>
      <c r="Q297" s="3"/>
      <c r="R297" s="3"/>
      <c r="S297" s="3"/>
      <c r="T297" s="3"/>
      <c r="U297" s="3"/>
      <c r="V297" s="3"/>
      <c r="W297" s="3"/>
      <c r="X297" s="3"/>
      <c r="Y297" s="3"/>
      <c r="Z297" s="3"/>
    </row>
    <row r="298" spans="1:26" ht="12.75" customHeight="1" x14ac:dyDescent="0.25">
      <c r="A298" s="3"/>
      <c r="B298" s="291"/>
      <c r="C298" s="184"/>
      <c r="D298" s="184"/>
      <c r="E298" s="184"/>
      <c r="F298" s="184"/>
      <c r="G298" s="184"/>
      <c r="H298" s="184"/>
      <c r="I298" s="184"/>
      <c r="J298" s="184"/>
      <c r="K298" s="184"/>
      <c r="L298" s="3"/>
      <c r="M298" s="3"/>
      <c r="N298" s="184"/>
      <c r="O298" s="3"/>
      <c r="P298" s="3"/>
      <c r="Q298" s="3"/>
      <c r="R298" s="3"/>
      <c r="S298" s="3"/>
      <c r="T298" s="3"/>
      <c r="U298" s="3"/>
      <c r="V298" s="3"/>
      <c r="W298" s="3"/>
      <c r="X298" s="3"/>
      <c r="Y298" s="3"/>
      <c r="Z298" s="3"/>
    </row>
    <row r="299" spans="1:26" ht="12.75" customHeight="1" x14ac:dyDescent="0.25">
      <c r="A299" s="3"/>
      <c r="B299" s="291"/>
      <c r="C299" s="184"/>
      <c r="D299" s="184"/>
      <c r="E299" s="184"/>
      <c r="F299" s="184"/>
      <c r="G299" s="184"/>
      <c r="H299" s="184"/>
      <c r="I299" s="184"/>
      <c r="J299" s="184"/>
      <c r="K299" s="184"/>
      <c r="L299" s="3"/>
      <c r="M299" s="3"/>
      <c r="N299" s="184"/>
      <c r="O299" s="3"/>
      <c r="P299" s="3"/>
      <c r="Q299" s="3"/>
      <c r="R299" s="3"/>
      <c r="S299" s="3"/>
      <c r="T299" s="3"/>
      <c r="U299" s="3"/>
      <c r="V299" s="3"/>
      <c r="W299" s="3"/>
      <c r="X299" s="3"/>
      <c r="Y299" s="3"/>
      <c r="Z299" s="3"/>
    </row>
    <row r="300" spans="1:26" ht="12.75" customHeight="1" x14ac:dyDescent="0.25">
      <c r="A300" s="3"/>
      <c r="B300" s="291"/>
      <c r="C300" s="184"/>
      <c r="D300" s="184"/>
      <c r="E300" s="184"/>
      <c r="F300" s="184"/>
      <c r="G300" s="184"/>
      <c r="H300" s="184"/>
      <c r="I300" s="184"/>
      <c r="J300" s="184"/>
      <c r="K300" s="184"/>
      <c r="L300" s="3"/>
      <c r="M300" s="3"/>
      <c r="N300" s="184"/>
      <c r="O300" s="3"/>
      <c r="P300" s="3"/>
      <c r="Q300" s="3"/>
      <c r="R300" s="3"/>
      <c r="S300" s="3"/>
      <c r="T300" s="3"/>
      <c r="U300" s="3"/>
      <c r="V300" s="3"/>
      <c r="W300" s="3"/>
      <c r="X300" s="3"/>
      <c r="Y300" s="3"/>
      <c r="Z300" s="3"/>
    </row>
    <row r="301" spans="1:26" ht="12.75" customHeight="1" x14ac:dyDescent="0.25">
      <c r="A301" s="3"/>
      <c r="B301" s="291"/>
      <c r="C301" s="184"/>
      <c r="D301" s="184"/>
      <c r="E301" s="184"/>
      <c r="F301" s="184"/>
      <c r="G301" s="184"/>
      <c r="H301" s="184"/>
      <c r="I301" s="184"/>
      <c r="J301" s="184"/>
      <c r="K301" s="184"/>
      <c r="L301" s="3"/>
      <c r="M301" s="3"/>
      <c r="N301" s="184"/>
      <c r="O301" s="3"/>
      <c r="P301" s="3"/>
      <c r="Q301" s="3"/>
      <c r="R301" s="3"/>
      <c r="S301" s="3"/>
      <c r="T301" s="3"/>
      <c r="U301" s="3"/>
      <c r="V301" s="3"/>
      <c r="W301" s="3"/>
      <c r="X301" s="3"/>
      <c r="Y301" s="3"/>
      <c r="Z301" s="3"/>
    </row>
    <row r="302" spans="1:26" ht="12.75" customHeight="1" x14ac:dyDescent="0.25">
      <c r="A302" s="3"/>
      <c r="B302" s="291"/>
      <c r="C302" s="184"/>
      <c r="D302" s="184"/>
      <c r="E302" s="184"/>
      <c r="F302" s="184"/>
      <c r="G302" s="184"/>
      <c r="H302" s="184"/>
      <c r="I302" s="184"/>
      <c r="J302" s="184"/>
      <c r="K302" s="184"/>
      <c r="L302" s="3"/>
      <c r="M302" s="3"/>
      <c r="N302" s="184"/>
      <c r="O302" s="3"/>
      <c r="P302" s="3"/>
      <c r="Q302" s="3"/>
      <c r="R302" s="3"/>
      <c r="S302" s="3"/>
      <c r="T302" s="3"/>
      <c r="U302" s="3"/>
      <c r="V302" s="3"/>
      <c r="W302" s="3"/>
      <c r="X302" s="3"/>
      <c r="Y302" s="3"/>
      <c r="Z302" s="3"/>
    </row>
    <row r="303" spans="1:26" ht="12.75" customHeight="1" x14ac:dyDescent="0.25">
      <c r="A303" s="3"/>
      <c r="B303" s="291"/>
      <c r="C303" s="184"/>
      <c r="D303" s="184"/>
      <c r="E303" s="184"/>
      <c r="F303" s="184"/>
      <c r="G303" s="184"/>
      <c r="H303" s="184"/>
      <c r="I303" s="184"/>
      <c r="J303" s="184"/>
      <c r="K303" s="184"/>
      <c r="L303" s="3"/>
      <c r="M303" s="3"/>
      <c r="N303" s="184"/>
      <c r="O303" s="3"/>
      <c r="P303" s="3"/>
      <c r="Q303" s="3"/>
      <c r="R303" s="3"/>
      <c r="S303" s="3"/>
      <c r="T303" s="3"/>
      <c r="U303" s="3"/>
      <c r="V303" s="3"/>
      <c r="W303" s="3"/>
      <c r="X303" s="3"/>
      <c r="Y303" s="3"/>
      <c r="Z303" s="3"/>
    </row>
    <row r="304" spans="1:26" ht="12.75" customHeight="1" x14ac:dyDescent="0.25">
      <c r="A304" s="3"/>
      <c r="B304" s="291"/>
      <c r="C304" s="184"/>
      <c r="D304" s="184"/>
      <c r="E304" s="184"/>
      <c r="F304" s="184"/>
      <c r="G304" s="184"/>
      <c r="H304" s="184"/>
      <c r="I304" s="184"/>
      <c r="J304" s="184"/>
      <c r="K304" s="184"/>
      <c r="L304" s="3"/>
      <c r="M304" s="3"/>
      <c r="N304" s="184"/>
      <c r="O304" s="3"/>
      <c r="P304" s="3"/>
      <c r="Q304" s="3"/>
      <c r="R304" s="3"/>
      <c r="S304" s="3"/>
      <c r="T304" s="3"/>
      <c r="U304" s="3"/>
      <c r="V304" s="3"/>
      <c r="W304" s="3"/>
      <c r="X304" s="3"/>
      <c r="Y304" s="3"/>
      <c r="Z304" s="3"/>
    </row>
    <row r="305" spans="1:26" ht="12.75" customHeight="1" x14ac:dyDescent="0.25">
      <c r="A305" s="3"/>
      <c r="B305" s="291"/>
      <c r="C305" s="184"/>
      <c r="D305" s="184"/>
      <c r="E305" s="184"/>
      <c r="F305" s="184"/>
      <c r="G305" s="184"/>
      <c r="H305" s="184"/>
      <c r="I305" s="184"/>
      <c r="J305" s="184"/>
      <c r="K305" s="184"/>
      <c r="L305" s="3"/>
      <c r="M305" s="3"/>
      <c r="N305" s="184"/>
      <c r="O305" s="3"/>
      <c r="P305" s="3"/>
      <c r="Q305" s="3"/>
      <c r="R305" s="3"/>
      <c r="S305" s="3"/>
      <c r="T305" s="3"/>
      <c r="U305" s="3"/>
      <c r="V305" s="3"/>
      <c r="W305" s="3"/>
      <c r="X305" s="3"/>
      <c r="Y305" s="3"/>
      <c r="Z305" s="3"/>
    </row>
    <row r="306" spans="1:26" ht="12.75" customHeight="1" x14ac:dyDescent="0.25">
      <c r="A306" s="3"/>
      <c r="B306" s="291"/>
      <c r="C306" s="184"/>
      <c r="D306" s="184"/>
      <c r="E306" s="184"/>
      <c r="F306" s="184"/>
      <c r="G306" s="184"/>
      <c r="H306" s="184"/>
      <c r="I306" s="184"/>
      <c r="J306" s="184"/>
      <c r="K306" s="184"/>
      <c r="L306" s="3"/>
      <c r="M306" s="3"/>
      <c r="N306" s="184"/>
      <c r="O306" s="3"/>
      <c r="P306" s="3"/>
      <c r="Q306" s="3"/>
      <c r="R306" s="3"/>
      <c r="S306" s="3"/>
      <c r="T306" s="3"/>
      <c r="U306" s="3"/>
      <c r="V306" s="3"/>
      <c r="W306" s="3"/>
      <c r="X306" s="3"/>
      <c r="Y306" s="3"/>
      <c r="Z306" s="3"/>
    </row>
    <row r="307" spans="1:26" ht="12.75" customHeight="1" x14ac:dyDescent="0.25">
      <c r="A307" s="3"/>
      <c r="B307" s="291"/>
      <c r="C307" s="184"/>
      <c r="D307" s="184"/>
      <c r="E307" s="184"/>
      <c r="F307" s="184"/>
      <c r="G307" s="184"/>
      <c r="H307" s="184"/>
      <c r="I307" s="184"/>
      <c r="J307" s="184"/>
      <c r="K307" s="184"/>
      <c r="L307" s="3"/>
      <c r="M307" s="3"/>
      <c r="N307" s="184"/>
      <c r="O307" s="3"/>
      <c r="P307" s="3"/>
      <c r="Q307" s="3"/>
      <c r="R307" s="3"/>
      <c r="S307" s="3"/>
      <c r="T307" s="3"/>
      <c r="U307" s="3"/>
      <c r="V307" s="3"/>
      <c r="W307" s="3"/>
      <c r="X307" s="3"/>
      <c r="Y307" s="3"/>
      <c r="Z307" s="3"/>
    </row>
    <row r="308" spans="1:26" ht="12.75" customHeight="1" x14ac:dyDescent="0.25">
      <c r="A308" s="3"/>
      <c r="B308" s="291"/>
      <c r="C308" s="184"/>
      <c r="D308" s="184"/>
      <c r="E308" s="184"/>
      <c r="F308" s="184"/>
      <c r="G308" s="184"/>
      <c r="H308" s="184"/>
      <c r="I308" s="184"/>
      <c r="J308" s="184"/>
      <c r="K308" s="184"/>
      <c r="L308" s="3"/>
      <c r="M308" s="3"/>
      <c r="N308" s="184"/>
      <c r="O308" s="3"/>
      <c r="P308" s="3"/>
      <c r="Q308" s="3"/>
      <c r="R308" s="3"/>
      <c r="S308" s="3"/>
      <c r="T308" s="3"/>
      <c r="U308" s="3"/>
      <c r="V308" s="3"/>
      <c r="W308" s="3"/>
      <c r="X308" s="3"/>
      <c r="Y308" s="3"/>
      <c r="Z308" s="3"/>
    </row>
    <row r="309" spans="1:26" ht="12.75" customHeight="1" x14ac:dyDescent="0.25">
      <c r="A309" s="3"/>
      <c r="B309" s="291"/>
      <c r="C309" s="184"/>
      <c r="D309" s="184"/>
      <c r="E309" s="184"/>
      <c r="F309" s="184"/>
      <c r="G309" s="184"/>
      <c r="H309" s="184"/>
      <c r="I309" s="184"/>
      <c r="J309" s="184"/>
      <c r="K309" s="184"/>
      <c r="L309" s="3"/>
      <c r="M309" s="3"/>
      <c r="N309" s="184"/>
      <c r="O309" s="3"/>
      <c r="P309" s="3"/>
      <c r="Q309" s="3"/>
      <c r="R309" s="3"/>
      <c r="S309" s="3"/>
      <c r="T309" s="3"/>
      <c r="U309" s="3"/>
      <c r="V309" s="3"/>
      <c r="W309" s="3"/>
      <c r="X309" s="3"/>
      <c r="Y309" s="3"/>
      <c r="Z309" s="3"/>
    </row>
    <row r="310" spans="1:26" ht="12.75" customHeight="1" x14ac:dyDescent="0.25">
      <c r="A310" s="3"/>
      <c r="B310" s="291"/>
      <c r="C310" s="184"/>
      <c r="D310" s="184"/>
      <c r="E310" s="184"/>
      <c r="F310" s="184"/>
      <c r="G310" s="184"/>
      <c r="H310" s="184"/>
      <c r="I310" s="184"/>
      <c r="J310" s="184"/>
      <c r="K310" s="184"/>
      <c r="L310" s="3"/>
      <c r="M310" s="3"/>
      <c r="N310" s="184"/>
      <c r="O310" s="3"/>
      <c r="P310" s="3"/>
      <c r="Q310" s="3"/>
      <c r="R310" s="3"/>
      <c r="S310" s="3"/>
      <c r="T310" s="3"/>
      <c r="U310" s="3"/>
      <c r="V310" s="3"/>
      <c r="W310" s="3"/>
      <c r="X310" s="3"/>
      <c r="Y310" s="3"/>
      <c r="Z310" s="3"/>
    </row>
    <row r="311" spans="1:26" ht="12.75" customHeight="1" x14ac:dyDescent="0.25">
      <c r="A311" s="3"/>
      <c r="B311" s="291"/>
      <c r="C311" s="184"/>
      <c r="D311" s="184"/>
      <c r="E311" s="184"/>
      <c r="F311" s="184"/>
      <c r="G311" s="184"/>
      <c r="H311" s="184"/>
      <c r="I311" s="184"/>
      <c r="J311" s="184"/>
      <c r="K311" s="184"/>
      <c r="L311" s="3"/>
      <c r="M311" s="3"/>
      <c r="N311" s="184"/>
      <c r="O311" s="3"/>
      <c r="P311" s="3"/>
      <c r="Q311" s="3"/>
      <c r="R311" s="3"/>
      <c r="S311" s="3"/>
      <c r="T311" s="3"/>
      <c r="U311" s="3"/>
      <c r="V311" s="3"/>
      <c r="W311" s="3"/>
      <c r="X311" s="3"/>
      <c r="Y311" s="3"/>
      <c r="Z311" s="3"/>
    </row>
    <row r="312" spans="1:26" ht="12.75" customHeight="1" x14ac:dyDescent="0.25">
      <c r="A312" s="3"/>
      <c r="B312" s="291"/>
      <c r="C312" s="184"/>
      <c r="D312" s="184"/>
      <c r="E312" s="184"/>
      <c r="F312" s="184"/>
      <c r="G312" s="184"/>
      <c r="H312" s="184"/>
      <c r="I312" s="184"/>
      <c r="J312" s="184"/>
      <c r="K312" s="184"/>
      <c r="L312" s="3"/>
      <c r="M312" s="3"/>
      <c r="N312" s="184"/>
      <c r="O312" s="3"/>
      <c r="P312" s="3"/>
      <c r="Q312" s="3"/>
      <c r="R312" s="3"/>
      <c r="S312" s="3"/>
      <c r="T312" s="3"/>
      <c r="U312" s="3"/>
      <c r="V312" s="3"/>
      <c r="W312" s="3"/>
      <c r="X312" s="3"/>
      <c r="Y312" s="3"/>
      <c r="Z312" s="3"/>
    </row>
    <row r="313" spans="1:26" ht="12.75" customHeight="1" x14ac:dyDescent="0.25">
      <c r="A313" s="3"/>
      <c r="B313" s="291"/>
      <c r="C313" s="184"/>
      <c r="D313" s="184"/>
      <c r="E313" s="184"/>
      <c r="F313" s="184"/>
      <c r="G313" s="184"/>
      <c r="H313" s="184"/>
      <c r="I313" s="184"/>
      <c r="J313" s="184"/>
      <c r="K313" s="184"/>
      <c r="L313" s="3"/>
      <c r="M313" s="3"/>
      <c r="N313" s="184"/>
      <c r="O313" s="3"/>
      <c r="P313" s="3"/>
      <c r="Q313" s="3"/>
      <c r="R313" s="3"/>
      <c r="S313" s="3"/>
      <c r="T313" s="3"/>
      <c r="U313" s="3"/>
      <c r="V313" s="3"/>
      <c r="W313" s="3"/>
      <c r="X313" s="3"/>
      <c r="Y313" s="3"/>
      <c r="Z313" s="3"/>
    </row>
    <row r="314" spans="1:26" ht="12.75" customHeight="1" x14ac:dyDescent="0.25">
      <c r="A314" s="3"/>
      <c r="B314" s="291"/>
      <c r="C314" s="184"/>
      <c r="D314" s="184"/>
      <c r="E314" s="184"/>
      <c r="F314" s="184"/>
      <c r="G314" s="184"/>
      <c r="H314" s="184"/>
      <c r="I314" s="184"/>
      <c r="J314" s="184"/>
      <c r="K314" s="184"/>
      <c r="L314" s="3"/>
      <c r="M314" s="3"/>
      <c r="N314" s="184"/>
      <c r="O314" s="3"/>
      <c r="P314" s="3"/>
      <c r="Q314" s="3"/>
      <c r="R314" s="3"/>
      <c r="S314" s="3"/>
      <c r="T314" s="3"/>
      <c r="U314" s="3"/>
      <c r="V314" s="3"/>
      <c r="W314" s="3"/>
      <c r="X314" s="3"/>
      <c r="Y314" s="3"/>
      <c r="Z314" s="3"/>
    </row>
    <row r="315" spans="1:26" ht="12.75" customHeight="1" x14ac:dyDescent="0.25">
      <c r="A315" s="3"/>
      <c r="B315" s="291"/>
      <c r="C315" s="184"/>
      <c r="D315" s="184"/>
      <c r="E315" s="184"/>
      <c r="F315" s="184"/>
      <c r="G315" s="184"/>
      <c r="H315" s="184"/>
      <c r="I315" s="184"/>
      <c r="J315" s="184"/>
      <c r="K315" s="184"/>
      <c r="L315" s="3"/>
      <c r="M315" s="3"/>
      <c r="N315" s="184"/>
      <c r="O315" s="3"/>
      <c r="P315" s="3"/>
      <c r="Q315" s="3"/>
      <c r="R315" s="3"/>
      <c r="S315" s="3"/>
      <c r="T315" s="3"/>
      <c r="U315" s="3"/>
      <c r="V315" s="3"/>
      <c r="W315" s="3"/>
      <c r="X315" s="3"/>
      <c r="Y315" s="3"/>
      <c r="Z315" s="3"/>
    </row>
    <row r="316" spans="1:26" ht="12.75" customHeight="1" x14ac:dyDescent="0.25">
      <c r="A316" s="3"/>
      <c r="B316" s="291"/>
      <c r="C316" s="184"/>
      <c r="D316" s="184"/>
      <c r="E316" s="184"/>
      <c r="F316" s="184"/>
      <c r="G316" s="184"/>
      <c r="H316" s="184"/>
      <c r="I316" s="184"/>
      <c r="J316" s="184"/>
      <c r="K316" s="184"/>
      <c r="L316" s="3"/>
      <c r="M316" s="3"/>
      <c r="N316" s="184"/>
      <c r="O316" s="3"/>
      <c r="P316" s="3"/>
      <c r="Q316" s="3"/>
      <c r="R316" s="3"/>
      <c r="S316" s="3"/>
      <c r="T316" s="3"/>
      <c r="U316" s="3"/>
      <c r="V316" s="3"/>
      <c r="W316" s="3"/>
      <c r="X316" s="3"/>
      <c r="Y316" s="3"/>
      <c r="Z316" s="3"/>
    </row>
    <row r="317" spans="1:26" ht="12.75" customHeight="1" x14ac:dyDescent="0.25">
      <c r="A317" s="3"/>
      <c r="B317" s="291"/>
      <c r="C317" s="184"/>
      <c r="D317" s="184"/>
      <c r="E317" s="184"/>
      <c r="F317" s="184"/>
      <c r="G317" s="184"/>
      <c r="H317" s="184"/>
      <c r="I317" s="184"/>
      <c r="J317" s="184"/>
      <c r="K317" s="184"/>
      <c r="L317" s="3"/>
      <c r="M317" s="3"/>
      <c r="N317" s="184"/>
      <c r="O317" s="3"/>
      <c r="P317" s="3"/>
      <c r="Q317" s="3"/>
      <c r="R317" s="3"/>
      <c r="S317" s="3"/>
      <c r="T317" s="3"/>
      <c r="U317" s="3"/>
      <c r="V317" s="3"/>
      <c r="W317" s="3"/>
      <c r="X317" s="3"/>
      <c r="Y317" s="3"/>
      <c r="Z317" s="3"/>
    </row>
    <row r="318" spans="1:26" ht="12.75" customHeight="1" x14ac:dyDescent="0.25">
      <c r="A318" s="3"/>
      <c r="B318" s="291"/>
      <c r="C318" s="184"/>
      <c r="D318" s="184"/>
      <c r="E318" s="184"/>
      <c r="F318" s="184"/>
      <c r="G318" s="184"/>
      <c r="H318" s="184"/>
      <c r="I318" s="184"/>
      <c r="J318" s="184"/>
      <c r="K318" s="184"/>
      <c r="L318" s="3"/>
      <c r="M318" s="3"/>
      <c r="N318" s="184"/>
      <c r="O318" s="3"/>
      <c r="P318" s="3"/>
      <c r="Q318" s="3"/>
      <c r="R318" s="3"/>
      <c r="S318" s="3"/>
      <c r="T318" s="3"/>
      <c r="U318" s="3"/>
      <c r="V318" s="3"/>
      <c r="W318" s="3"/>
      <c r="X318" s="3"/>
      <c r="Y318" s="3"/>
      <c r="Z318" s="3"/>
    </row>
    <row r="319" spans="1:26" ht="12.75" customHeight="1" x14ac:dyDescent="0.25">
      <c r="A319" s="3"/>
      <c r="B319" s="291"/>
      <c r="C319" s="184"/>
      <c r="D319" s="184"/>
      <c r="E319" s="184"/>
      <c r="F319" s="184"/>
      <c r="G319" s="184"/>
      <c r="H319" s="184"/>
      <c r="I319" s="184"/>
      <c r="J319" s="184"/>
      <c r="K319" s="184"/>
      <c r="L319" s="3"/>
      <c r="M319" s="3"/>
      <c r="N319" s="184"/>
      <c r="O319" s="3"/>
      <c r="P319" s="3"/>
      <c r="Q319" s="3"/>
      <c r="R319" s="3"/>
      <c r="S319" s="3"/>
      <c r="T319" s="3"/>
      <c r="U319" s="3"/>
      <c r="V319" s="3"/>
      <c r="W319" s="3"/>
      <c r="X319" s="3"/>
      <c r="Y319" s="3"/>
      <c r="Z319" s="3"/>
    </row>
    <row r="320" spans="1:26" ht="12.75" customHeight="1" x14ac:dyDescent="0.25">
      <c r="A320" s="3"/>
      <c r="B320" s="291"/>
      <c r="C320" s="184"/>
      <c r="D320" s="184"/>
      <c r="E320" s="184"/>
      <c r="F320" s="184"/>
      <c r="G320" s="184"/>
      <c r="H320" s="184"/>
      <c r="I320" s="184"/>
      <c r="J320" s="184"/>
      <c r="K320" s="184"/>
      <c r="L320" s="3"/>
      <c r="M320" s="3"/>
      <c r="N320" s="184"/>
      <c r="O320" s="3"/>
      <c r="P320" s="3"/>
      <c r="Q320" s="3"/>
      <c r="R320" s="3"/>
      <c r="S320" s="3"/>
      <c r="T320" s="3"/>
      <c r="U320" s="3"/>
      <c r="V320" s="3"/>
      <c r="W320" s="3"/>
      <c r="X320" s="3"/>
      <c r="Y320" s="3"/>
      <c r="Z320" s="3"/>
    </row>
    <row r="321" spans="1:26" ht="12.75" customHeight="1" x14ac:dyDescent="0.25">
      <c r="A321" s="3"/>
      <c r="B321" s="291"/>
      <c r="C321" s="184"/>
      <c r="D321" s="184"/>
      <c r="E321" s="184"/>
      <c r="F321" s="184"/>
      <c r="G321" s="184"/>
      <c r="H321" s="184"/>
      <c r="I321" s="184"/>
      <c r="J321" s="184"/>
      <c r="K321" s="184"/>
      <c r="L321" s="3"/>
      <c r="M321" s="3"/>
      <c r="N321" s="184"/>
      <c r="O321" s="3"/>
      <c r="P321" s="3"/>
      <c r="Q321" s="3"/>
      <c r="R321" s="3"/>
      <c r="S321" s="3"/>
      <c r="T321" s="3"/>
      <c r="U321" s="3"/>
      <c r="V321" s="3"/>
      <c r="W321" s="3"/>
      <c r="X321" s="3"/>
      <c r="Y321" s="3"/>
      <c r="Z321" s="3"/>
    </row>
    <row r="322" spans="1:26" ht="12.75" customHeight="1" x14ac:dyDescent="0.25">
      <c r="A322" s="3"/>
      <c r="B322" s="291"/>
      <c r="C322" s="184"/>
      <c r="D322" s="184"/>
      <c r="E322" s="184"/>
      <c r="F322" s="184"/>
      <c r="G322" s="184"/>
      <c r="H322" s="184"/>
      <c r="I322" s="184"/>
      <c r="J322" s="184"/>
      <c r="K322" s="184"/>
      <c r="L322" s="3"/>
      <c r="M322" s="3"/>
      <c r="N322" s="184"/>
      <c r="O322" s="3"/>
      <c r="P322" s="3"/>
      <c r="Q322" s="3"/>
      <c r="R322" s="3"/>
      <c r="S322" s="3"/>
      <c r="T322" s="3"/>
      <c r="U322" s="3"/>
      <c r="V322" s="3"/>
      <c r="W322" s="3"/>
      <c r="X322" s="3"/>
      <c r="Y322" s="3"/>
      <c r="Z322" s="3"/>
    </row>
    <row r="323" spans="1:26" ht="12.75" customHeight="1" x14ac:dyDescent="0.25">
      <c r="A323" s="3"/>
      <c r="B323" s="291"/>
      <c r="C323" s="184"/>
      <c r="D323" s="184"/>
      <c r="E323" s="184"/>
      <c r="F323" s="184"/>
      <c r="G323" s="184"/>
      <c r="H323" s="184"/>
      <c r="I323" s="184"/>
      <c r="J323" s="184"/>
      <c r="K323" s="184"/>
      <c r="L323" s="3"/>
      <c r="M323" s="3"/>
      <c r="N323" s="184"/>
      <c r="O323" s="3"/>
      <c r="P323" s="3"/>
      <c r="Q323" s="3"/>
      <c r="R323" s="3"/>
      <c r="S323" s="3"/>
      <c r="T323" s="3"/>
      <c r="U323" s="3"/>
      <c r="V323" s="3"/>
      <c r="W323" s="3"/>
      <c r="X323" s="3"/>
      <c r="Y323" s="3"/>
      <c r="Z323" s="3"/>
    </row>
    <row r="324" spans="1:26" ht="12.75" customHeight="1" x14ac:dyDescent="0.25">
      <c r="A324" s="3"/>
      <c r="B324" s="291"/>
      <c r="C324" s="184"/>
      <c r="D324" s="184"/>
      <c r="E324" s="184"/>
      <c r="F324" s="184"/>
      <c r="G324" s="184"/>
      <c r="H324" s="184"/>
      <c r="I324" s="184"/>
      <c r="J324" s="184"/>
      <c r="K324" s="184"/>
      <c r="L324" s="3"/>
      <c r="M324" s="3"/>
      <c r="N324" s="184"/>
      <c r="O324" s="3"/>
      <c r="P324" s="3"/>
      <c r="Q324" s="3"/>
      <c r="R324" s="3"/>
      <c r="S324" s="3"/>
      <c r="T324" s="3"/>
      <c r="U324" s="3"/>
      <c r="V324" s="3"/>
      <c r="W324" s="3"/>
      <c r="X324" s="3"/>
      <c r="Y324" s="3"/>
      <c r="Z324" s="3"/>
    </row>
    <row r="325" spans="1:26" ht="12.75" customHeight="1" x14ac:dyDescent="0.25">
      <c r="A325" s="3"/>
      <c r="B325" s="291"/>
      <c r="C325" s="184"/>
      <c r="D325" s="184"/>
      <c r="E325" s="184"/>
      <c r="F325" s="184"/>
      <c r="G325" s="184"/>
      <c r="H325" s="184"/>
      <c r="I325" s="184"/>
      <c r="J325" s="184"/>
      <c r="K325" s="184"/>
      <c r="L325" s="3"/>
      <c r="M325" s="3"/>
      <c r="N325" s="184"/>
      <c r="O325" s="3"/>
      <c r="P325" s="3"/>
      <c r="Q325" s="3"/>
      <c r="R325" s="3"/>
      <c r="S325" s="3"/>
      <c r="T325" s="3"/>
      <c r="U325" s="3"/>
      <c r="V325" s="3"/>
      <c r="W325" s="3"/>
      <c r="X325" s="3"/>
      <c r="Y325" s="3"/>
      <c r="Z325" s="3"/>
    </row>
    <row r="326" spans="1:26" ht="12.75" customHeight="1" x14ac:dyDescent="0.25">
      <c r="A326" s="3"/>
      <c r="B326" s="291"/>
      <c r="C326" s="184"/>
      <c r="D326" s="184"/>
      <c r="E326" s="184"/>
      <c r="F326" s="184"/>
      <c r="G326" s="184"/>
      <c r="H326" s="184"/>
      <c r="I326" s="184"/>
      <c r="J326" s="184"/>
      <c r="K326" s="184"/>
      <c r="L326" s="3"/>
      <c r="M326" s="3"/>
      <c r="N326" s="184"/>
      <c r="O326" s="3"/>
      <c r="P326" s="3"/>
      <c r="Q326" s="3"/>
      <c r="R326" s="3"/>
      <c r="S326" s="3"/>
      <c r="T326" s="3"/>
      <c r="U326" s="3"/>
      <c r="V326" s="3"/>
      <c r="W326" s="3"/>
      <c r="X326" s="3"/>
      <c r="Y326" s="3"/>
      <c r="Z326" s="3"/>
    </row>
    <row r="327" spans="1:26" ht="12.75" customHeight="1" x14ac:dyDescent="0.25">
      <c r="A327" s="3"/>
      <c r="B327" s="291"/>
      <c r="C327" s="184"/>
      <c r="D327" s="184"/>
      <c r="E327" s="184"/>
      <c r="F327" s="184"/>
      <c r="G327" s="184"/>
      <c r="H327" s="184"/>
      <c r="I327" s="184"/>
      <c r="J327" s="184"/>
      <c r="K327" s="184"/>
      <c r="L327" s="3"/>
      <c r="M327" s="3"/>
      <c r="N327" s="184"/>
      <c r="O327" s="3"/>
      <c r="P327" s="3"/>
      <c r="Q327" s="3"/>
      <c r="R327" s="3"/>
      <c r="S327" s="3"/>
      <c r="T327" s="3"/>
      <c r="U327" s="3"/>
      <c r="V327" s="3"/>
      <c r="W327" s="3"/>
      <c r="X327" s="3"/>
      <c r="Y327" s="3"/>
      <c r="Z327" s="3"/>
    </row>
    <row r="328" spans="1:26" ht="12.75" customHeight="1" x14ac:dyDescent="0.25">
      <c r="A328" s="3"/>
      <c r="B328" s="291"/>
      <c r="C328" s="184"/>
      <c r="D328" s="184"/>
      <c r="E328" s="184"/>
      <c r="F328" s="184"/>
      <c r="G328" s="184"/>
      <c r="H328" s="184"/>
      <c r="I328" s="184"/>
      <c r="J328" s="184"/>
      <c r="K328" s="184"/>
      <c r="L328" s="3"/>
      <c r="M328" s="3"/>
      <c r="N328" s="184"/>
      <c r="O328" s="3"/>
      <c r="P328" s="3"/>
      <c r="Q328" s="3"/>
      <c r="R328" s="3"/>
      <c r="S328" s="3"/>
      <c r="T328" s="3"/>
      <c r="U328" s="3"/>
      <c r="V328" s="3"/>
      <c r="W328" s="3"/>
      <c r="X328" s="3"/>
      <c r="Y328" s="3"/>
      <c r="Z328" s="3"/>
    </row>
    <row r="329" spans="1:26" ht="12.75" customHeight="1" x14ac:dyDescent="0.25">
      <c r="A329" s="3"/>
      <c r="B329" s="291"/>
      <c r="C329" s="184"/>
      <c r="D329" s="184"/>
      <c r="E329" s="184"/>
      <c r="F329" s="184"/>
      <c r="G329" s="184"/>
      <c r="H329" s="184"/>
      <c r="I329" s="184"/>
      <c r="J329" s="184"/>
      <c r="K329" s="184"/>
      <c r="L329" s="3"/>
      <c r="M329" s="3"/>
      <c r="N329" s="184"/>
      <c r="O329" s="3"/>
      <c r="P329" s="3"/>
      <c r="Q329" s="3"/>
      <c r="R329" s="3"/>
      <c r="S329" s="3"/>
      <c r="T329" s="3"/>
      <c r="U329" s="3"/>
      <c r="V329" s="3"/>
      <c r="W329" s="3"/>
      <c r="X329" s="3"/>
      <c r="Y329" s="3"/>
      <c r="Z329" s="3"/>
    </row>
    <row r="330" spans="1:26" ht="12.75" customHeight="1" x14ac:dyDescent="0.25">
      <c r="A330" s="3"/>
      <c r="B330" s="291"/>
      <c r="C330" s="184"/>
      <c r="D330" s="184"/>
      <c r="E330" s="184"/>
      <c r="F330" s="184"/>
      <c r="G330" s="184"/>
      <c r="H330" s="184"/>
      <c r="I330" s="184"/>
      <c r="J330" s="184"/>
      <c r="K330" s="184"/>
      <c r="L330" s="3"/>
      <c r="M330" s="3"/>
      <c r="N330" s="184"/>
      <c r="O330" s="3"/>
      <c r="P330" s="3"/>
      <c r="Q330" s="3"/>
      <c r="R330" s="3"/>
      <c r="S330" s="3"/>
      <c r="T330" s="3"/>
      <c r="U330" s="3"/>
      <c r="V330" s="3"/>
      <c r="W330" s="3"/>
      <c r="X330" s="3"/>
      <c r="Y330" s="3"/>
      <c r="Z330" s="3"/>
    </row>
    <row r="331" spans="1:26" ht="12.75" customHeight="1" x14ac:dyDescent="0.25">
      <c r="A331" s="3"/>
      <c r="B331" s="291"/>
      <c r="C331" s="184"/>
      <c r="D331" s="184"/>
      <c r="E331" s="184"/>
      <c r="F331" s="184"/>
      <c r="G331" s="184"/>
      <c r="H331" s="184"/>
      <c r="I331" s="184"/>
      <c r="J331" s="184"/>
      <c r="K331" s="184"/>
      <c r="L331" s="3"/>
      <c r="M331" s="3"/>
      <c r="N331" s="184"/>
      <c r="O331" s="3"/>
      <c r="P331" s="3"/>
      <c r="Q331" s="3"/>
      <c r="R331" s="3"/>
      <c r="S331" s="3"/>
      <c r="T331" s="3"/>
      <c r="U331" s="3"/>
      <c r="V331" s="3"/>
      <c r="W331" s="3"/>
      <c r="X331" s="3"/>
      <c r="Y331" s="3"/>
      <c r="Z331" s="3"/>
    </row>
    <row r="332" spans="1:26" ht="12.75" customHeight="1" x14ac:dyDescent="0.25">
      <c r="A332" s="3"/>
      <c r="B332" s="291"/>
      <c r="C332" s="184"/>
      <c r="D332" s="184"/>
      <c r="E332" s="184"/>
      <c r="F332" s="184"/>
      <c r="G332" s="184"/>
      <c r="H332" s="184"/>
      <c r="I332" s="184"/>
      <c r="J332" s="184"/>
      <c r="K332" s="184"/>
      <c r="L332" s="3"/>
      <c r="M332" s="3"/>
      <c r="N332" s="184"/>
      <c r="O332" s="3"/>
      <c r="P332" s="3"/>
      <c r="Q332" s="3"/>
      <c r="R332" s="3"/>
      <c r="S332" s="3"/>
      <c r="T332" s="3"/>
      <c r="U332" s="3"/>
      <c r="V332" s="3"/>
      <c r="W332" s="3"/>
      <c r="X332" s="3"/>
      <c r="Y332" s="3"/>
      <c r="Z332" s="3"/>
    </row>
    <row r="333" spans="1:26" ht="12.75" customHeight="1" x14ac:dyDescent="0.25">
      <c r="A333" s="3"/>
      <c r="B333" s="291"/>
      <c r="C333" s="184"/>
      <c r="D333" s="184"/>
      <c r="E333" s="184"/>
      <c r="F333" s="184"/>
      <c r="G333" s="184"/>
      <c r="H333" s="184"/>
      <c r="I333" s="184"/>
      <c r="J333" s="184"/>
      <c r="K333" s="184"/>
      <c r="L333" s="3"/>
      <c r="M333" s="3"/>
      <c r="N333" s="184"/>
      <c r="O333" s="3"/>
      <c r="P333" s="3"/>
      <c r="Q333" s="3"/>
      <c r="R333" s="3"/>
      <c r="S333" s="3"/>
      <c r="T333" s="3"/>
      <c r="U333" s="3"/>
      <c r="V333" s="3"/>
      <c r="W333" s="3"/>
      <c r="X333" s="3"/>
      <c r="Y333" s="3"/>
      <c r="Z333" s="3"/>
    </row>
    <row r="334" spans="1:26" ht="12.75" customHeight="1" x14ac:dyDescent="0.25">
      <c r="A334" s="3"/>
      <c r="B334" s="291"/>
      <c r="C334" s="184"/>
      <c r="D334" s="184"/>
      <c r="E334" s="184"/>
      <c r="F334" s="184"/>
      <c r="G334" s="184"/>
      <c r="H334" s="184"/>
      <c r="I334" s="184"/>
      <c r="J334" s="184"/>
      <c r="K334" s="184"/>
      <c r="L334" s="3"/>
      <c r="M334" s="3"/>
      <c r="N334" s="184"/>
      <c r="O334" s="3"/>
      <c r="P334" s="3"/>
      <c r="Q334" s="3"/>
      <c r="R334" s="3"/>
      <c r="S334" s="3"/>
      <c r="T334" s="3"/>
      <c r="U334" s="3"/>
      <c r="V334" s="3"/>
      <c r="W334" s="3"/>
      <c r="X334" s="3"/>
      <c r="Y334" s="3"/>
      <c r="Z334" s="3"/>
    </row>
    <row r="335" spans="1:26" ht="12.75" customHeight="1" x14ac:dyDescent="0.25">
      <c r="A335" s="3"/>
      <c r="B335" s="291"/>
      <c r="C335" s="184"/>
      <c r="D335" s="184"/>
      <c r="E335" s="184"/>
      <c r="F335" s="184"/>
      <c r="G335" s="184"/>
      <c r="H335" s="184"/>
      <c r="I335" s="184"/>
      <c r="J335" s="184"/>
      <c r="K335" s="184"/>
      <c r="L335" s="3"/>
      <c r="M335" s="3"/>
      <c r="N335" s="184"/>
      <c r="O335" s="3"/>
      <c r="P335" s="3"/>
      <c r="Q335" s="3"/>
      <c r="R335" s="3"/>
      <c r="S335" s="3"/>
      <c r="T335" s="3"/>
      <c r="U335" s="3"/>
      <c r="V335" s="3"/>
      <c r="W335" s="3"/>
      <c r="X335" s="3"/>
      <c r="Y335" s="3"/>
      <c r="Z335" s="3"/>
    </row>
    <row r="336" spans="1:26" ht="12.75" customHeight="1" x14ac:dyDescent="0.25">
      <c r="A336" s="3"/>
      <c r="B336" s="291"/>
      <c r="C336" s="184"/>
      <c r="D336" s="184"/>
      <c r="E336" s="184"/>
      <c r="F336" s="184"/>
      <c r="G336" s="184"/>
      <c r="H336" s="184"/>
      <c r="I336" s="184"/>
      <c r="J336" s="184"/>
      <c r="K336" s="184"/>
      <c r="L336" s="3"/>
      <c r="M336" s="3"/>
      <c r="N336" s="184"/>
      <c r="O336" s="3"/>
      <c r="P336" s="3"/>
      <c r="Q336" s="3"/>
      <c r="R336" s="3"/>
      <c r="S336" s="3"/>
      <c r="T336" s="3"/>
      <c r="U336" s="3"/>
      <c r="V336" s="3"/>
      <c r="W336" s="3"/>
      <c r="X336" s="3"/>
      <c r="Y336" s="3"/>
      <c r="Z336" s="3"/>
    </row>
    <row r="337" spans="1:26" ht="12.75" customHeight="1" x14ac:dyDescent="0.25">
      <c r="A337" s="3"/>
      <c r="B337" s="291"/>
      <c r="C337" s="184"/>
      <c r="D337" s="184"/>
      <c r="E337" s="184"/>
      <c r="F337" s="184"/>
      <c r="G337" s="184"/>
      <c r="H337" s="184"/>
      <c r="I337" s="184"/>
      <c r="J337" s="184"/>
      <c r="K337" s="184"/>
      <c r="L337" s="3"/>
      <c r="M337" s="3"/>
      <c r="N337" s="184"/>
      <c r="O337" s="3"/>
      <c r="P337" s="3"/>
      <c r="Q337" s="3"/>
      <c r="R337" s="3"/>
      <c r="S337" s="3"/>
      <c r="T337" s="3"/>
      <c r="U337" s="3"/>
      <c r="V337" s="3"/>
      <c r="W337" s="3"/>
      <c r="X337" s="3"/>
      <c r="Y337" s="3"/>
      <c r="Z337" s="3"/>
    </row>
    <row r="338" spans="1:26" ht="12.75" customHeight="1" x14ac:dyDescent="0.25">
      <c r="A338" s="3"/>
      <c r="B338" s="291"/>
      <c r="C338" s="184"/>
      <c r="D338" s="184"/>
      <c r="E338" s="184"/>
      <c r="F338" s="184"/>
      <c r="G338" s="184"/>
      <c r="H338" s="184"/>
      <c r="I338" s="184"/>
      <c r="J338" s="184"/>
      <c r="K338" s="184"/>
      <c r="L338" s="3"/>
      <c r="M338" s="3"/>
      <c r="N338" s="184"/>
      <c r="O338" s="3"/>
      <c r="P338" s="3"/>
      <c r="Q338" s="3"/>
      <c r="R338" s="3"/>
      <c r="S338" s="3"/>
      <c r="T338" s="3"/>
      <c r="U338" s="3"/>
      <c r="V338" s="3"/>
      <c r="W338" s="3"/>
      <c r="X338" s="3"/>
      <c r="Y338" s="3"/>
      <c r="Z338" s="3"/>
    </row>
    <row r="339" spans="1:26" ht="12.75" customHeight="1" x14ac:dyDescent="0.25">
      <c r="A339" s="3"/>
      <c r="B339" s="291"/>
      <c r="C339" s="184"/>
      <c r="D339" s="184"/>
      <c r="E339" s="184"/>
      <c r="F339" s="184"/>
      <c r="G339" s="184"/>
      <c r="H339" s="184"/>
      <c r="I339" s="184"/>
      <c r="J339" s="184"/>
      <c r="K339" s="184"/>
      <c r="L339" s="3"/>
      <c r="M339" s="3"/>
      <c r="N339" s="184"/>
      <c r="O339" s="3"/>
      <c r="P339" s="3"/>
      <c r="Q339" s="3"/>
      <c r="R339" s="3"/>
      <c r="S339" s="3"/>
      <c r="T339" s="3"/>
      <c r="U339" s="3"/>
      <c r="V339" s="3"/>
      <c r="W339" s="3"/>
      <c r="X339" s="3"/>
      <c r="Y339" s="3"/>
      <c r="Z339" s="3"/>
    </row>
    <row r="340" spans="1:26" ht="12.75" customHeight="1" x14ac:dyDescent="0.25">
      <c r="A340" s="3"/>
      <c r="B340" s="291"/>
      <c r="C340" s="184"/>
      <c r="D340" s="184"/>
      <c r="E340" s="184"/>
      <c r="F340" s="184"/>
      <c r="G340" s="184"/>
      <c r="H340" s="184"/>
      <c r="I340" s="184"/>
      <c r="J340" s="184"/>
      <c r="K340" s="184"/>
      <c r="L340" s="3"/>
      <c r="M340" s="3"/>
      <c r="N340" s="184"/>
      <c r="O340" s="3"/>
      <c r="P340" s="3"/>
      <c r="Q340" s="3"/>
      <c r="R340" s="3"/>
      <c r="S340" s="3"/>
      <c r="T340" s="3"/>
      <c r="U340" s="3"/>
      <c r="V340" s="3"/>
      <c r="W340" s="3"/>
      <c r="X340" s="3"/>
      <c r="Y340" s="3"/>
      <c r="Z340" s="3"/>
    </row>
    <row r="341" spans="1:26" ht="12.75" customHeight="1" x14ac:dyDescent="0.25">
      <c r="A341" s="3"/>
      <c r="B341" s="291"/>
      <c r="C341" s="184"/>
      <c r="D341" s="184"/>
      <c r="E341" s="184"/>
      <c r="F341" s="184"/>
      <c r="G341" s="184"/>
      <c r="H341" s="184"/>
      <c r="I341" s="184"/>
      <c r="J341" s="184"/>
      <c r="K341" s="184"/>
      <c r="L341" s="3"/>
      <c r="M341" s="3"/>
      <c r="N341" s="184"/>
      <c r="O341" s="3"/>
      <c r="P341" s="3"/>
      <c r="Q341" s="3"/>
      <c r="R341" s="3"/>
      <c r="S341" s="3"/>
      <c r="T341" s="3"/>
      <c r="U341" s="3"/>
      <c r="V341" s="3"/>
      <c r="W341" s="3"/>
      <c r="X341" s="3"/>
      <c r="Y341" s="3"/>
      <c r="Z341" s="3"/>
    </row>
    <row r="342" spans="1:26" ht="12.75" customHeight="1" x14ac:dyDescent="0.25">
      <c r="A342" s="3"/>
      <c r="B342" s="291"/>
      <c r="C342" s="184"/>
      <c r="D342" s="184"/>
      <c r="E342" s="184"/>
      <c r="F342" s="184"/>
      <c r="G342" s="184"/>
      <c r="H342" s="184"/>
      <c r="I342" s="184"/>
      <c r="J342" s="184"/>
      <c r="K342" s="184"/>
      <c r="L342" s="3"/>
      <c r="M342" s="3"/>
      <c r="N342" s="184"/>
      <c r="O342" s="3"/>
      <c r="P342" s="3"/>
      <c r="Q342" s="3"/>
      <c r="R342" s="3"/>
      <c r="S342" s="3"/>
      <c r="T342" s="3"/>
      <c r="U342" s="3"/>
      <c r="V342" s="3"/>
      <c r="W342" s="3"/>
      <c r="X342" s="3"/>
      <c r="Y342" s="3"/>
      <c r="Z342" s="3"/>
    </row>
    <row r="343" spans="1:26" ht="12.75" customHeight="1" x14ac:dyDescent="0.25">
      <c r="A343" s="3"/>
      <c r="B343" s="291"/>
      <c r="C343" s="184"/>
      <c r="D343" s="184"/>
      <c r="E343" s="184"/>
      <c r="F343" s="184"/>
      <c r="G343" s="184"/>
      <c r="H343" s="184"/>
      <c r="I343" s="184"/>
      <c r="J343" s="184"/>
      <c r="K343" s="184"/>
      <c r="L343" s="3"/>
      <c r="M343" s="3"/>
      <c r="N343" s="184"/>
      <c r="O343" s="3"/>
      <c r="P343" s="3"/>
      <c r="Q343" s="3"/>
      <c r="R343" s="3"/>
      <c r="S343" s="3"/>
      <c r="T343" s="3"/>
      <c r="U343" s="3"/>
      <c r="V343" s="3"/>
      <c r="W343" s="3"/>
      <c r="X343" s="3"/>
      <c r="Y343" s="3"/>
      <c r="Z343" s="3"/>
    </row>
    <row r="344" spans="1:26" ht="12.75" customHeight="1" x14ac:dyDescent="0.25">
      <c r="A344" s="3"/>
      <c r="B344" s="291"/>
      <c r="C344" s="184"/>
      <c r="D344" s="184"/>
      <c r="E344" s="184"/>
      <c r="F344" s="184"/>
      <c r="G344" s="184"/>
      <c r="H344" s="184"/>
      <c r="I344" s="184"/>
      <c r="J344" s="184"/>
      <c r="K344" s="184"/>
      <c r="L344" s="3"/>
      <c r="M344" s="3"/>
      <c r="N344" s="184"/>
      <c r="O344" s="3"/>
      <c r="P344" s="3"/>
      <c r="Q344" s="3"/>
      <c r="R344" s="3"/>
      <c r="S344" s="3"/>
      <c r="T344" s="3"/>
      <c r="U344" s="3"/>
      <c r="V344" s="3"/>
      <c r="W344" s="3"/>
      <c r="X344" s="3"/>
      <c r="Y344" s="3"/>
      <c r="Z344" s="3"/>
    </row>
    <row r="345" spans="1:26" ht="12.75" customHeight="1" x14ac:dyDescent="0.25">
      <c r="A345" s="3"/>
      <c r="B345" s="291"/>
      <c r="C345" s="184"/>
      <c r="D345" s="184"/>
      <c r="E345" s="184"/>
      <c r="F345" s="184"/>
      <c r="G345" s="184"/>
      <c r="H345" s="184"/>
      <c r="I345" s="184"/>
      <c r="J345" s="184"/>
      <c r="K345" s="184"/>
      <c r="L345" s="3"/>
      <c r="M345" s="3"/>
      <c r="N345" s="184"/>
      <c r="O345" s="3"/>
      <c r="P345" s="3"/>
      <c r="Q345" s="3"/>
      <c r="R345" s="3"/>
      <c r="S345" s="3"/>
      <c r="T345" s="3"/>
      <c r="U345" s="3"/>
      <c r="V345" s="3"/>
      <c r="W345" s="3"/>
      <c r="X345" s="3"/>
      <c r="Y345" s="3"/>
      <c r="Z345" s="3"/>
    </row>
    <row r="346" spans="1:26" ht="12.75" customHeight="1" x14ac:dyDescent="0.25">
      <c r="A346" s="3"/>
      <c r="B346" s="291"/>
      <c r="C346" s="184"/>
      <c r="D346" s="184"/>
      <c r="E346" s="184"/>
      <c r="F346" s="184"/>
      <c r="G346" s="184"/>
      <c r="H346" s="184"/>
      <c r="I346" s="184"/>
      <c r="J346" s="184"/>
      <c r="K346" s="184"/>
      <c r="L346" s="3"/>
      <c r="M346" s="3"/>
      <c r="N346" s="184"/>
      <c r="O346" s="3"/>
      <c r="P346" s="3"/>
      <c r="Q346" s="3"/>
      <c r="R346" s="3"/>
      <c r="S346" s="3"/>
      <c r="T346" s="3"/>
      <c r="U346" s="3"/>
      <c r="V346" s="3"/>
      <c r="W346" s="3"/>
      <c r="X346" s="3"/>
      <c r="Y346" s="3"/>
      <c r="Z346" s="3"/>
    </row>
    <row r="347" spans="1:26" ht="12.75" customHeight="1" x14ac:dyDescent="0.25">
      <c r="A347" s="3"/>
      <c r="B347" s="291"/>
      <c r="C347" s="184"/>
      <c r="D347" s="184"/>
      <c r="E347" s="184"/>
      <c r="F347" s="184"/>
      <c r="G347" s="184"/>
      <c r="H347" s="184"/>
      <c r="I347" s="184"/>
      <c r="J347" s="184"/>
      <c r="K347" s="184"/>
      <c r="L347" s="3"/>
      <c r="M347" s="3"/>
      <c r="N347" s="184"/>
      <c r="O347" s="3"/>
      <c r="P347" s="3"/>
      <c r="Q347" s="3"/>
      <c r="R347" s="3"/>
      <c r="S347" s="3"/>
      <c r="T347" s="3"/>
      <c r="U347" s="3"/>
      <c r="V347" s="3"/>
      <c r="W347" s="3"/>
      <c r="X347" s="3"/>
      <c r="Y347" s="3"/>
      <c r="Z347" s="3"/>
    </row>
    <row r="348" spans="1:26" ht="12.75" customHeight="1" x14ac:dyDescent="0.25">
      <c r="A348" s="3"/>
      <c r="B348" s="291"/>
      <c r="C348" s="184"/>
      <c r="D348" s="184"/>
      <c r="E348" s="184"/>
      <c r="F348" s="184"/>
      <c r="G348" s="184"/>
      <c r="H348" s="184"/>
      <c r="I348" s="184"/>
      <c r="J348" s="184"/>
      <c r="K348" s="184"/>
      <c r="L348" s="3"/>
      <c r="M348" s="3"/>
      <c r="N348" s="184"/>
      <c r="O348" s="3"/>
      <c r="P348" s="3"/>
      <c r="Q348" s="3"/>
      <c r="R348" s="3"/>
      <c r="S348" s="3"/>
      <c r="T348" s="3"/>
      <c r="U348" s="3"/>
      <c r="V348" s="3"/>
      <c r="W348" s="3"/>
      <c r="X348" s="3"/>
      <c r="Y348" s="3"/>
      <c r="Z348" s="3"/>
    </row>
    <row r="349" spans="1:26" ht="12.75" customHeight="1" x14ac:dyDescent="0.25">
      <c r="A349" s="3"/>
      <c r="B349" s="291"/>
      <c r="C349" s="184"/>
      <c r="D349" s="184"/>
      <c r="E349" s="184"/>
      <c r="F349" s="184"/>
      <c r="G349" s="184"/>
      <c r="H349" s="184"/>
      <c r="I349" s="184"/>
      <c r="J349" s="184"/>
      <c r="K349" s="184"/>
      <c r="L349" s="3"/>
      <c r="M349" s="3"/>
      <c r="N349" s="184"/>
      <c r="O349" s="3"/>
      <c r="P349" s="3"/>
      <c r="Q349" s="3"/>
      <c r="R349" s="3"/>
      <c r="S349" s="3"/>
      <c r="T349" s="3"/>
      <c r="U349" s="3"/>
      <c r="V349" s="3"/>
      <c r="W349" s="3"/>
      <c r="X349" s="3"/>
      <c r="Y349" s="3"/>
      <c r="Z349" s="3"/>
    </row>
    <row r="350" spans="1:26" ht="12.75" customHeight="1" x14ac:dyDescent="0.25">
      <c r="A350" s="3"/>
      <c r="B350" s="291"/>
      <c r="C350" s="184"/>
      <c r="D350" s="184"/>
      <c r="E350" s="184"/>
      <c r="F350" s="184"/>
      <c r="G350" s="184"/>
      <c r="H350" s="184"/>
      <c r="I350" s="184"/>
      <c r="J350" s="184"/>
      <c r="K350" s="184"/>
      <c r="L350" s="3"/>
      <c r="M350" s="3"/>
      <c r="N350" s="184"/>
      <c r="O350" s="3"/>
      <c r="P350" s="3"/>
      <c r="Q350" s="3"/>
      <c r="R350" s="3"/>
      <c r="S350" s="3"/>
      <c r="T350" s="3"/>
      <c r="U350" s="3"/>
      <c r="V350" s="3"/>
      <c r="W350" s="3"/>
      <c r="X350" s="3"/>
      <c r="Y350" s="3"/>
      <c r="Z350" s="3"/>
    </row>
    <row r="351" spans="1:26" ht="12.75" customHeight="1" x14ac:dyDescent="0.25">
      <c r="A351" s="3"/>
      <c r="B351" s="291"/>
      <c r="C351" s="184"/>
      <c r="D351" s="184"/>
      <c r="E351" s="184"/>
      <c r="F351" s="184"/>
      <c r="G351" s="184"/>
      <c r="H351" s="184"/>
      <c r="I351" s="184"/>
      <c r="J351" s="184"/>
      <c r="K351" s="184"/>
      <c r="L351" s="3"/>
      <c r="M351" s="3"/>
      <c r="N351" s="184"/>
      <c r="O351" s="3"/>
      <c r="P351" s="3"/>
      <c r="Q351" s="3"/>
      <c r="R351" s="3"/>
      <c r="S351" s="3"/>
      <c r="T351" s="3"/>
      <c r="U351" s="3"/>
      <c r="V351" s="3"/>
      <c r="W351" s="3"/>
      <c r="X351" s="3"/>
      <c r="Y351" s="3"/>
      <c r="Z351" s="3"/>
    </row>
    <row r="352" spans="1:26" ht="12.75" customHeight="1" x14ac:dyDescent="0.25">
      <c r="A352" s="3"/>
      <c r="B352" s="291"/>
      <c r="C352" s="184"/>
      <c r="D352" s="184"/>
      <c r="E352" s="184"/>
      <c r="F352" s="184"/>
      <c r="G352" s="184"/>
      <c r="H352" s="184"/>
      <c r="I352" s="184"/>
      <c r="J352" s="184"/>
      <c r="K352" s="184"/>
      <c r="L352" s="3"/>
      <c r="M352" s="3"/>
      <c r="N352" s="184"/>
      <c r="O352" s="3"/>
      <c r="P352" s="3"/>
      <c r="Q352" s="3"/>
      <c r="R352" s="3"/>
      <c r="S352" s="3"/>
      <c r="T352" s="3"/>
      <c r="U352" s="3"/>
      <c r="V352" s="3"/>
      <c r="W352" s="3"/>
      <c r="X352" s="3"/>
      <c r="Y352" s="3"/>
      <c r="Z352" s="3"/>
    </row>
    <row r="353" spans="1:26" ht="12.75" customHeight="1" x14ac:dyDescent="0.25">
      <c r="A353" s="3"/>
      <c r="B353" s="291"/>
      <c r="C353" s="184"/>
      <c r="D353" s="184"/>
      <c r="E353" s="184"/>
      <c r="F353" s="184"/>
      <c r="G353" s="184"/>
      <c r="H353" s="184"/>
      <c r="I353" s="184"/>
      <c r="J353" s="184"/>
      <c r="K353" s="184"/>
      <c r="L353" s="3"/>
      <c r="M353" s="3"/>
      <c r="N353" s="184"/>
      <c r="O353" s="3"/>
      <c r="P353" s="3"/>
      <c r="Q353" s="3"/>
      <c r="R353" s="3"/>
      <c r="S353" s="3"/>
      <c r="T353" s="3"/>
      <c r="U353" s="3"/>
      <c r="V353" s="3"/>
      <c r="W353" s="3"/>
      <c r="X353" s="3"/>
      <c r="Y353" s="3"/>
      <c r="Z353" s="3"/>
    </row>
    <row r="354" spans="1:26" ht="12.75" customHeight="1" x14ac:dyDescent="0.25">
      <c r="A354" s="3"/>
      <c r="B354" s="291"/>
      <c r="C354" s="184"/>
      <c r="D354" s="184"/>
      <c r="E354" s="184"/>
      <c r="F354" s="184"/>
      <c r="G354" s="184"/>
      <c r="H354" s="184"/>
      <c r="I354" s="184"/>
      <c r="J354" s="184"/>
      <c r="K354" s="184"/>
      <c r="L354" s="3"/>
      <c r="M354" s="3"/>
      <c r="N354" s="184"/>
      <c r="O354" s="3"/>
      <c r="P354" s="3"/>
      <c r="Q354" s="3"/>
      <c r="R354" s="3"/>
      <c r="S354" s="3"/>
      <c r="T354" s="3"/>
      <c r="U354" s="3"/>
      <c r="V354" s="3"/>
      <c r="W354" s="3"/>
      <c r="X354" s="3"/>
      <c r="Y354" s="3"/>
      <c r="Z354" s="3"/>
    </row>
    <row r="355" spans="1:26" ht="12.75" customHeight="1" x14ac:dyDescent="0.25">
      <c r="A355" s="3"/>
      <c r="B355" s="291"/>
      <c r="C355" s="184"/>
      <c r="D355" s="184"/>
      <c r="E355" s="184"/>
      <c r="F355" s="184"/>
      <c r="G355" s="184"/>
      <c r="H355" s="184"/>
      <c r="I355" s="184"/>
      <c r="J355" s="184"/>
      <c r="K355" s="184"/>
      <c r="L355" s="3"/>
      <c r="M355" s="3"/>
      <c r="N355" s="184"/>
      <c r="O355" s="3"/>
      <c r="P355" s="3"/>
      <c r="Q355" s="3"/>
      <c r="R355" s="3"/>
      <c r="S355" s="3"/>
      <c r="T355" s="3"/>
      <c r="U355" s="3"/>
      <c r="V355" s="3"/>
      <c r="W355" s="3"/>
      <c r="X355" s="3"/>
      <c r="Y355" s="3"/>
      <c r="Z355" s="3"/>
    </row>
    <row r="356" spans="1:26" ht="12.75" customHeight="1" x14ac:dyDescent="0.25">
      <c r="A356" s="3"/>
      <c r="B356" s="291"/>
      <c r="C356" s="184"/>
      <c r="D356" s="184"/>
      <c r="E356" s="184"/>
      <c r="F356" s="184"/>
      <c r="G356" s="184"/>
      <c r="H356" s="184"/>
      <c r="I356" s="184"/>
      <c r="J356" s="184"/>
      <c r="K356" s="184"/>
      <c r="L356" s="3"/>
      <c r="M356" s="3"/>
      <c r="N356" s="184"/>
      <c r="O356" s="3"/>
      <c r="P356" s="3"/>
      <c r="Q356" s="3"/>
      <c r="R356" s="3"/>
      <c r="S356" s="3"/>
      <c r="T356" s="3"/>
      <c r="U356" s="3"/>
      <c r="V356" s="3"/>
      <c r="W356" s="3"/>
      <c r="X356" s="3"/>
      <c r="Y356" s="3"/>
      <c r="Z356" s="3"/>
    </row>
    <row r="357" spans="1:26" ht="12.75" customHeight="1" x14ac:dyDescent="0.25">
      <c r="A357" s="3"/>
      <c r="B357" s="291"/>
      <c r="C357" s="184"/>
      <c r="D357" s="184"/>
      <c r="E357" s="184"/>
      <c r="F357" s="184"/>
      <c r="G357" s="184"/>
      <c r="H357" s="184"/>
      <c r="I357" s="184"/>
      <c r="J357" s="184"/>
      <c r="K357" s="184"/>
      <c r="L357" s="3"/>
      <c r="M357" s="3"/>
      <c r="N357" s="184"/>
      <c r="O357" s="3"/>
      <c r="P357" s="3"/>
      <c r="Q357" s="3"/>
      <c r="R357" s="3"/>
      <c r="S357" s="3"/>
      <c r="T357" s="3"/>
      <c r="U357" s="3"/>
      <c r="V357" s="3"/>
      <c r="W357" s="3"/>
      <c r="X357" s="3"/>
      <c r="Y357" s="3"/>
      <c r="Z357" s="3"/>
    </row>
    <row r="358" spans="1:26" ht="12.75" customHeight="1" x14ac:dyDescent="0.25">
      <c r="A358" s="3"/>
      <c r="B358" s="291"/>
      <c r="C358" s="184"/>
      <c r="D358" s="184"/>
      <c r="E358" s="184"/>
      <c r="F358" s="184"/>
      <c r="G358" s="184"/>
      <c r="H358" s="184"/>
      <c r="I358" s="184"/>
      <c r="J358" s="184"/>
      <c r="K358" s="184"/>
      <c r="L358" s="3"/>
      <c r="M358" s="3"/>
      <c r="N358" s="184"/>
      <c r="O358" s="3"/>
      <c r="P358" s="3"/>
      <c r="Q358" s="3"/>
      <c r="R358" s="3"/>
      <c r="S358" s="3"/>
      <c r="T358" s="3"/>
      <c r="U358" s="3"/>
      <c r="V358" s="3"/>
      <c r="W358" s="3"/>
      <c r="X358" s="3"/>
      <c r="Y358" s="3"/>
      <c r="Z358" s="3"/>
    </row>
    <row r="359" spans="1:26" ht="12.75" customHeight="1" x14ac:dyDescent="0.25">
      <c r="A359" s="3"/>
      <c r="B359" s="291"/>
      <c r="C359" s="184"/>
      <c r="D359" s="184"/>
      <c r="E359" s="184"/>
      <c r="F359" s="184"/>
      <c r="G359" s="184"/>
      <c r="H359" s="184"/>
      <c r="I359" s="184"/>
      <c r="J359" s="184"/>
      <c r="K359" s="184"/>
      <c r="L359" s="3"/>
      <c r="M359" s="3"/>
      <c r="N359" s="184"/>
      <c r="O359" s="3"/>
      <c r="P359" s="3"/>
      <c r="Q359" s="3"/>
      <c r="R359" s="3"/>
      <c r="S359" s="3"/>
      <c r="T359" s="3"/>
      <c r="U359" s="3"/>
      <c r="V359" s="3"/>
      <c r="W359" s="3"/>
      <c r="X359" s="3"/>
      <c r="Y359" s="3"/>
      <c r="Z359" s="3"/>
    </row>
    <row r="360" spans="1:26" ht="12.75" customHeight="1" x14ac:dyDescent="0.25">
      <c r="A360" s="3"/>
      <c r="B360" s="291"/>
      <c r="C360" s="184"/>
      <c r="D360" s="184"/>
      <c r="E360" s="184"/>
      <c r="F360" s="184"/>
      <c r="G360" s="184"/>
      <c r="H360" s="184"/>
      <c r="I360" s="184"/>
      <c r="J360" s="184"/>
      <c r="K360" s="184"/>
      <c r="L360" s="3"/>
      <c r="M360" s="3"/>
      <c r="N360" s="184"/>
      <c r="O360" s="3"/>
      <c r="P360" s="3"/>
      <c r="Q360" s="3"/>
      <c r="R360" s="3"/>
      <c r="S360" s="3"/>
      <c r="T360" s="3"/>
      <c r="U360" s="3"/>
      <c r="V360" s="3"/>
      <c r="W360" s="3"/>
      <c r="X360" s="3"/>
      <c r="Y360" s="3"/>
      <c r="Z360" s="3"/>
    </row>
    <row r="361" spans="1:26" ht="12.75" customHeight="1" x14ac:dyDescent="0.25">
      <c r="A361" s="3"/>
      <c r="B361" s="291"/>
      <c r="C361" s="184"/>
      <c r="D361" s="184"/>
      <c r="E361" s="184"/>
      <c r="F361" s="184"/>
      <c r="G361" s="184"/>
      <c r="H361" s="184"/>
      <c r="I361" s="184"/>
      <c r="J361" s="184"/>
      <c r="K361" s="184"/>
      <c r="L361" s="3"/>
      <c r="M361" s="3"/>
      <c r="N361" s="184"/>
      <c r="O361" s="3"/>
      <c r="P361" s="3"/>
      <c r="Q361" s="3"/>
      <c r="R361" s="3"/>
      <c r="S361" s="3"/>
      <c r="T361" s="3"/>
      <c r="U361" s="3"/>
      <c r="V361" s="3"/>
      <c r="W361" s="3"/>
      <c r="X361" s="3"/>
      <c r="Y361" s="3"/>
      <c r="Z361" s="3"/>
    </row>
    <row r="362" spans="1:26" ht="12.75" customHeight="1" x14ac:dyDescent="0.25">
      <c r="A362" s="3"/>
      <c r="B362" s="291"/>
      <c r="C362" s="184"/>
      <c r="D362" s="184"/>
      <c r="E362" s="184"/>
      <c r="F362" s="184"/>
      <c r="G362" s="184"/>
      <c r="H362" s="184"/>
      <c r="I362" s="184"/>
      <c r="J362" s="184"/>
      <c r="K362" s="184"/>
      <c r="L362" s="3"/>
      <c r="M362" s="3"/>
      <c r="N362" s="184"/>
      <c r="O362" s="3"/>
      <c r="P362" s="3"/>
      <c r="Q362" s="3"/>
      <c r="R362" s="3"/>
      <c r="S362" s="3"/>
      <c r="T362" s="3"/>
      <c r="U362" s="3"/>
      <c r="V362" s="3"/>
      <c r="W362" s="3"/>
      <c r="X362" s="3"/>
      <c r="Y362" s="3"/>
      <c r="Z362" s="3"/>
    </row>
    <row r="363" spans="1:26" ht="12.75" customHeight="1" x14ac:dyDescent="0.25">
      <c r="A363" s="3"/>
      <c r="B363" s="291"/>
      <c r="C363" s="184"/>
      <c r="D363" s="184"/>
      <c r="E363" s="184"/>
      <c r="F363" s="184"/>
      <c r="G363" s="184"/>
      <c r="H363" s="184"/>
      <c r="I363" s="184"/>
      <c r="J363" s="184"/>
      <c r="K363" s="184"/>
      <c r="L363" s="3"/>
      <c r="M363" s="3"/>
      <c r="N363" s="184"/>
      <c r="O363" s="3"/>
      <c r="P363" s="3"/>
      <c r="Q363" s="3"/>
      <c r="R363" s="3"/>
      <c r="S363" s="3"/>
      <c r="T363" s="3"/>
      <c r="U363" s="3"/>
      <c r="V363" s="3"/>
      <c r="W363" s="3"/>
      <c r="X363" s="3"/>
      <c r="Y363" s="3"/>
      <c r="Z363" s="3"/>
    </row>
    <row r="364" spans="1:26" ht="12.75" customHeight="1" x14ac:dyDescent="0.25">
      <c r="A364" s="3"/>
      <c r="B364" s="291"/>
      <c r="C364" s="184"/>
      <c r="D364" s="184"/>
      <c r="E364" s="184"/>
      <c r="F364" s="184"/>
      <c r="G364" s="184"/>
      <c r="H364" s="184"/>
      <c r="I364" s="184"/>
      <c r="J364" s="184"/>
      <c r="K364" s="184"/>
      <c r="L364" s="3"/>
      <c r="M364" s="3"/>
      <c r="N364" s="184"/>
      <c r="O364" s="3"/>
      <c r="P364" s="3"/>
      <c r="Q364" s="3"/>
      <c r="R364" s="3"/>
      <c r="S364" s="3"/>
      <c r="T364" s="3"/>
      <c r="U364" s="3"/>
      <c r="V364" s="3"/>
      <c r="W364" s="3"/>
      <c r="X364" s="3"/>
      <c r="Y364" s="3"/>
      <c r="Z364" s="3"/>
    </row>
    <row r="365" spans="1:26" ht="12.75" customHeight="1" x14ac:dyDescent="0.25">
      <c r="A365" s="3"/>
      <c r="B365" s="291"/>
      <c r="C365" s="184"/>
      <c r="D365" s="184"/>
      <c r="E365" s="184"/>
      <c r="F365" s="184"/>
      <c r="G365" s="184"/>
      <c r="H365" s="184"/>
      <c r="I365" s="184"/>
      <c r="J365" s="184"/>
      <c r="K365" s="184"/>
      <c r="L365" s="3"/>
      <c r="M365" s="3"/>
      <c r="N365" s="184"/>
      <c r="O365" s="3"/>
      <c r="P365" s="3"/>
      <c r="Q365" s="3"/>
      <c r="R365" s="3"/>
      <c r="S365" s="3"/>
      <c r="T365" s="3"/>
      <c r="U365" s="3"/>
      <c r="V365" s="3"/>
      <c r="W365" s="3"/>
      <c r="X365" s="3"/>
      <c r="Y365" s="3"/>
      <c r="Z365" s="3"/>
    </row>
    <row r="366" spans="1:26" ht="12.75" customHeight="1" x14ac:dyDescent="0.25">
      <c r="A366" s="3"/>
      <c r="B366" s="291"/>
      <c r="C366" s="184"/>
      <c r="D366" s="184"/>
      <c r="E366" s="184"/>
      <c r="F366" s="184"/>
      <c r="G366" s="184"/>
      <c r="H366" s="184"/>
      <c r="I366" s="184"/>
      <c r="J366" s="184"/>
      <c r="K366" s="184"/>
      <c r="L366" s="3"/>
      <c r="M366" s="3"/>
      <c r="N366" s="184"/>
      <c r="O366" s="3"/>
      <c r="P366" s="3"/>
      <c r="Q366" s="3"/>
      <c r="R366" s="3"/>
      <c r="S366" s="3"/>
      <c r="T366" s="3"/>
      <c r="U366" s="3"/>
      <c r="V366" s="3"/>
      <c r="W366" s="3"/>
      <c r="X366" s="3"/>
      <c r="Y366" s="3"/>
      <c r="Z366" s="3"/>
    </row>
    <row r="367" spans="1:26" ht="12.75" customHeight="1" x14ac:dyDescent="0.25">
      <c r="A367" s="3"/>
      <c r="B367" s="291"/>
      <c r="C367" s="184"/>
      <c r="D367" s="184"/>
      <c r="E367" s="184"/>
      <c r="F367" s="184"/>
      <c r="G367" s="184"/>
      <c r="H367" s="184"/>
      <c r="I367" s="184"/>
      <c r="J367" s="184"/>
      <c r="K367" s="184"/>
      <c r="L367" s="3"/>
      <c r="M367" s="3"/>
      <c r="N367" s="184"/>
      <c r="O367" s="3"/>
      <c r="P367" s="3"/>
      <c r="Q367" s="3"/>
      <c r="R367" s="3"/>
      <c r="S367" s="3"/>
      <c r="T367" s="3"/>
      <c r="U367" s="3"/>
      <c r="V367" s="3"/>
      <c r="W367" s="3"/>
      <c r="X367" s="3"/>
      <c r="Y367" s="3"/>
      <c r="Z367" s="3"/>
    </row>
    <row r="368" spans="1:26" ht="12.75" customHeight="1" x14ac:dyDescent="0.25">
      <c r="A368" s="3"/>
      <c r="B368" s="291"/>
      <c r="C368" s="184"/>
      <c r="D368" s="184"/>
      <c r="E368" s="184"/>
      <c r="F368" s="184"/>
      <c r="G368" s="184"/>
      <c r="H368" s="184"/>
      <c r="I368" s="184"/>
      <c r="J368" s="184"/>
      <c r="K368" s="184"/>
      <c r="L368" s="3"/>
      <c r="M368" s="3"/>
      <c r="N368" s="184"/>
      <c r="O368" s="3"/>
      <c r="P368" s="3"/>
      <c r="Q368" s="3"/>
      <c r="R368" s="3"/>
      <c r="S368" s="3"/>
      <c r="T368" s="3"/>
      <c r="U368" s="3"/>
      <c r="V368" s="3"/>
      <c r="W368" s="3"/>
      <c r="X368" s="3"/>
      <c r="Y368" s="3"/>
      <c r="Z368" s="3"/>
    </row>
    <row r="369" spans="1:26" ht="12.75" customHeight="1" x14ac:dyDescent="0.25">
      <c r="A369" s="3"/>
      <c r="B369" s="291"/>
      <c r="C369" s="184"/>
      <c r="D369" s="184"/>
      <c r="E369" s="184"/>
      <c r="F369" s="184"/>
      <c r="G369" s="184"/>
      <c r="H369" s="184"/>
      <c r="I369" s="184"/>
      <c r="J369" s="184"/>
      <c r="K369" s="184"/>
      <c r="L369" s="3"/>
      <c r="M369" s="3"/>
      <c r="N369" s="184"/>
      <c r="O369" s="3"/>
      <c r="P369" s="3"/>
      <c r="Q369" s="3"/>
      <c r="R369" s="3"/>
      <c r="S369" s="3"/>
      <c r="T369" s="3"/>
      <c r="U369" s="3"/>
      <c r="V369" s="3"/>
      <c r="W369" s="3"/>
      <c r="X369" s="3"/>
      <c r="Y369" s="3"/>
      <c r="Z369" s="3"/>
    </row>
    <row r="370" spans="1:26" ht="12.75" customHeight="1" x14ac:dyDescent="0.25">
      <c r="A370" s="3"/>
      <c r="B370" s="291"/>
      <c r="C370" s="184"/>
      <c r="D370" s="184"/>
      <c r="E370" s="184"/>
      <c r="F370" s="184"/>
      <c r="G370" s="184"/>
      <c r="H370" s="184"/>
      <c r="I370" s="184"/>
      <c r="J370" s="184"/>
      <c r="K370" s="184"/>
      <c r="L370" s="3"/>
      <c r="M370" s="3"/>
      <c r="N370" s="184"/>
      <c r="O370" s="3"/>
      <c r="P370" s="3"/>
      <c r="Q370" s="3"/>
      <c r="R370" s="3"/>
      <c r="S370" s="3"/>
      <c r="T370" s="3"/>
      <c r="U370" s="3"/>
      <c r="V370" s="3"/>
      <c r="W370" s="3"/>
      <c r="X370" s="3"/>
      <c r="Y370" s="3"/>
      <c r="Z370" s="3"/>
    </row>
    <row r="371" spans="1:26" ht="12.75" customHeight="1" x14ac:dyDescent="0.25">
      <c r="A371" s="3"/>
      <c r="B371" s="291"/>
      <c r="C371" s="184"/>
      <c r="D371" s="184"/>
      <c r="E371" s="184"/>
      <c r="F371" s="184"/>
      <c r="G371" s="184"/>
      <c r="H371" s="184"/>
      <c r="I371" s="184"/>
      <c r="J371" s="184"/>
      <c r="K371" s="184"/>
      <c r="L371" s="3"/>
      <c r="M371" s="3"/>
      <c r="N371" s="184"/>
      <c r="O371" s="3"/>
      <c r="P371" s="3"/>
      <c r="Q371" s="3"/>
      <c r="R371" s="3"/>
      <c r="S371" s="3"/>
      <c r="T371" s="3"/>
      <c r="U371" s="3"/>
      <c r="V371" s="3"/>
      <c r="W371" s="3"/>
      <c r="X371" s="3"/>
      <c r="Y371" s="3"/>
      <c r="Z371" s="3"/>
    </row>
    <row r="372" spans="1:26" ht="12.75" customHeight="1" x14ac:dyDescent="0.25">
      <c r="A372" s="3"/>
      <c r="B372" s="291"/>
      <c r="C372" s="184"/>
      <c r="D372" s="184"/>
      <c r="E372" s="184"/>
      <c r="F372" s="184"/>
      <c r="G372" s="184"/>
      <c r="H372" s="184"/>
      <c r="I372" s="184"/>
      <c r="J372" s="184"/>
      <c r="K372" s="184"/>
      <c r="L372" s="3"/>
      <c r="M372" s="3"/>
      <c r="N372" s="184"/>
      <c r="O372" s="3"/>
      <c r="P372" s="3"/>
      <c r="Q372" s="3"/>
      <c r="R372" s="3"/>
      <c r="S372" s="3"/>
      <c r="T372" s="3"/>
      <c r="U372" s="3"/>
      <c r="V372" s="3"/>
      <c r="W372" s="3"/>
      <c r="X372" s="3"/>
      <c r="Y372" s="3"/>
      <c r="Z372" s="3"/>
    </row>
    <row r="373" spans="1:26" ht="12.75" customHeight="1" x14ac:dyDescent="0.25">
      <c r="A373" s="3"/>
      <c r="B373" s="291"/>
      <c r="C373" s="184"/>
      <c r="D373" s="184"/>
      <c r="E373" s="184"/>
      <c r="F373" s="184"/>
      <c r="G373" s="184"/>
      <c r="H373" s="184"/>
      <c r="I373" s="184"/>
      <c r="J373" s="184"/>
      <c r="K373" s="184"/>
      <c r="L373" s="3"/>
      <c r="M373" s="3"/>
      <c r="N373" s="184"/>
      <c r="O373" s="3"/>
      <c r="P373" s="3"/>
      <c r="Q373" s="3"/>
      <c r="R373" s="3"/>
      <c r="S373" s="3"/>
      <c r="T373" s="3"/>
      <c r="U373" s="3"/>
      <c r="V373" s="3"/>
      <c r="W373" s="3"/>
      <c r="X373" s="3"/>
      <c r="Y373" s="3"/>
      <c r="Z373" s="3"/>
    </row>
    <row r="374" spans="1:26" ht="12.75" customHeight="1" x14ac:dyDescent="0.25">
      <c r="A374" s="3"/>
      <c r="B374" s="291"/>
      <c r="C374" s="184"/>
      <c r="D374" s="184"/>
      <c r="E374" s="184"/>
      <c r="F374" s="184"/>
      <c r="G374" s="184"/>
      <c r="H374" s="184"/>
      <c r="I374" s="184"/>
      <c r="J374" s="184"/>
      <c r="K374" s="184"/>
      <c r="L374" s="3"/>
      <c r="M374" s="3"/>
      <c r="N374" s="184"/>
      <c r="O374" s="3"/>
      <c r="P374" s="3"/>
      <c r="Q374" s="3"/>
      <c r="R374" s="3"/>
      <c r="S374" s="3"/>
      <c r="T374" s="3"/>
      <c r="U374" s="3"/>
      <c r="V374" s="3"/>
      <c r="W374" s="3"/>
      <c r="X374" s="3"/>
      <c r="Y374" s="3"/>
      <c r="Z374" s="3"/>
    </row>
    <row r="375" spans="1:26" ht="12.75" customHeight="1" x14ac:dyDescent="0.25">
      <c r="A375" s="3"/>
      <c r="B375" s="291"/>
      <c r="C375" s="184"/>
      <c r="D375" s="184"/>
      <c r="E375" s="184"/>
      <c r="F375" s="184"/>
      <c r="G375" s="184"/>
      <c r="H375" s="184"/>
      <c r="I375" s="184"/>
      <c r="J375" s="184"/>
      <c r="K375" s="184"/>
      <c r="L375" s="3"/>
      <c r="M375" s="3"/>
      <c r="N375" s="184"/>
      <c r="O375" s="3"/>
      <c r="P375" s="3"/>
      <c r="Q375" s="3"/>
      <c r="R375" s="3"/>
      <c r="S375" s="3"/>
      <c r="T375" s="3"/>
      <c r="U375" s="3"/>
      <c r="V375" s="3"/>
      <c r="W375" s="3"/>
      <c r="X375" s="3"/>
      <c r="Y375" s="3"/>
      <c r="Z375" s="3"/>
    </row>
    <row r="376" spans="1:26" ht="12.75" customHeight="1" x14ac:dyDescent="0.25">
      <c r="A376" s="3"/>
      <c r="B376" s="291"/>
      <c r="C376" s="184"/>
      <c r="D376" s="184"/>
      <c r="E376" s="184"/>
      <c r="F376" s="184"/>
      <c r="G376" s="184"/>
      <c r="H376" s="184"/>
      <c r="I376" s="184"/>
      <c r="J376" s="184"/>
      <c r="K376" s="184"/>
      <c r="L376" s="3"/>
      <c r="M376" s="3"/>
      <c r="N376" s="184"/>
      <c r="O376" s="3"/>
      <c r="P376" s="3"/>
      <c r="Q376" s="3"/>
      <c r="R376" s="3"/>
      <c r="S376" s="3"/>
      <c r="T376" s="3"/>
      <c r="U376" s="3"/>
      <c r="V376" s="3"/>
      <c r="W376" s="3"/>
      <c r="X376" s="3"/>
      <c r="Y376" s="3"/>
      <c r="Z376" s="3"/>
    </row>
    <row r="377" spans="1:26" ht="12.75" customHeight="1" x14ac:dyDescent="0.25">
      <c r="A377" s="3"/>
      <c r="B377" s="291"/>
      <c r="C377" s="184"/>
      <c r="D377" s="184"/>
      <c r="E377" s="184"/>
      <c r="F377" s="184"/>
      <c r="G377" s="184"/>
      <c r="H377" s="184"/>
      <c r="I377" s="184"/>
      <c r="J377" s="184"/>
      <c r="K377" s="184"/>
      <c r="L377" s="3"/>
      <c r="M377" s="3"/>
      <c r="N377" s="184"/>
      <c r="O377" s="3"/>
      <c r="P377" s="3"/>
      <c r="Q377" s="3"/>
      <c r="R377" s="3"/>
      <c r="S377" s="3"/>
      <c r="T377" s="3"/>
      <c r="U377" s="3"/>
      <c r="V377" s="3"/>
      <c r="W377" s="3"/>
      <c r="X377" s="3"/>
      <c r="Y377" s="3"/>
      <c r="Z377" s="3"/>
    </row>
    <row r="378" spans="1:26" ht="12.75" customHeight="1" x14ac:dyDescent="0.25">
      <c r="A378" s="3"/>
      <c r="B378" s="291"/>
      <c r="C378" s="184"/>
      <c r="D378" s="184"/>
      <c r="E378" s="184"/>
      <c r="F378" s="184"/>
      <c r="G378" s="184"/>
      <c r="H378" s="184"/>
      <c r="I378" s="184"/>
      <c r="J378" s="184"/>
      <c r="K378" s="184"/>
      <c r="L378" s="3"/>
      <c r="M378" s="3"/>
      <c r="N378" s="184"/>
      <c r="O378" s="3"/>
      <c r="P378" s="3"/>
      <c r="Q378" s="3"/>
      <c r="R378" s="3"/>
      <c r="S378" s="3"/>
      <c r="T378" s="3"/>
      <c r="U378" s="3"/>
      <c r="V378" s="3"/>
      <c r="W378" s="3"/>
      <c r="X378" s="3"/>
      <c r="Y378" s="3"/>
      <c r="Z378" s="3"/>
    </row>
    <row r="379" spans="1:26" ht="12.75" customHeight="1" x14ac:dyDescent="0.25">
      <c r="A379" s="3"/>
      <c r="B379" s="291"/>
      <c r="C379" s="184"/>
      <c r="D379" s="184"/>
      <c r="E379" s="184"/>
      <c r="F379" s="184"/>
      <c r="G379" s="184"/>
      <c r="H379" s="184"/>
      <c r="I379" s="184"/>
      <c r="J379" s="184"/>
      <c r="K379" s="184"/>
      <c r="L379" s="3"/>
      <c r="M379" s="3"/>
      <c r="N379" s="184"/>
      <c r="O379" s="3"/>
      <c r="P379" s="3"/>
      <c r="Q379" s="3"/>
      <c r="R379" s="3"/>
      <c r="S379" s="3"/>
      <c r="T379" s="3"/>
      <c r="U379" s="3"/>
      <c r="V379" s="3"/>
      <c r="W379" s="3"/>
      <c r="X379" s="3"/>
      <c r="Y379" s="3"/>
      <c r="Z379" s="3"/>
    </row>
    <row r="380" spans="1:26" ht="12.75" customHeight="1" x14ac:dyDescent="0.25">
      <c r="A380" s="3"/>
      <c r="B380" s="291"/>
      <c r="C380" s="184"/>
      <c r="D380" s="184"/>
      <c r="E380" s="184"/>
      <c r="F380" s="184"/>
      <c r="G380" s="184"/>
      <c r="H380" s="184"/>
      <c r="I380" s="184"/>
      <c r="J380" s="184"/>
      <c r="K380" s="184"/>
      <c r="L380" s="3"/>
      <c r="M380" s="3"/>
      <c r="N380" s="184"/>
      <c r="O380" s="3"/>
      <c r="P380" s="3"/>
      <c r="Q380" s="3"/>
      <c r="R380" s="3"/>
      <c r="S380" s="3"/>
      <c r="T380" s="3"/>
      <c r="U380" s="3"/>
      <c r="V380" s="3"/>
      <c r="W380" s="3"/>
      <c r="X380" s="3"/>
      <c r="Y380" s="3"/>
      <c r="Z380" s="3"/>
    </row>
    <row r="381" spans="1:26" ht="12.75" customHeight="1" x14ac:dyDescent="0.25">
      <c r="A381" s="3"/>
      <c r="B381" s="291"/>
      <c r="C381" s="184"/>
      <c r="D381" s="184"/>
      <c r="E381" s="184"/>
      <c r="F381" s="184"/>
      <c r="G381" s="184"/>
      <c r="H381" s="184"/>
      <c r="I381" s="184"/>
      <c r="J381" s="184"/>
      <c r="K381" s="184"/>
      <c r="L381" s="3"/>
      <c r="M381" s="3"/>
      <c r="N381" s="184"/>
      <c r="O381" s="3"/>
      <c r="P381" s="3"/>
      <c r="Q381" s="3"/>
      <c r="R381" s="3"/>
      <c r="S381" s="3"/>
      <c r="T381" s="3"/>
      <c r="U381" s="3"/>
      <c r="V381" s="3"/>
      <c r="W381" s="3"/>
      <c r="X381" s="3"/>
      <c r="Y381" s="3"/>
      <c r="Z381" s="3"/>
    </row>
    <row r="382" spans="1:26" ht="12.75" customHeight="1" x14ac:dyDescent="0.25">
      <c r="A382" s="3"/>
      <c r="B382" s="291"/>
      <c r="C382" s="184"/>
      <c r="D382" s="184"/>
      <c r="E382" s="184"/>
      <c r="F382" s="184"/>
      <c r="G382" s="184"/>
      <c r="H382" s="184"/>
      <c r="I382" s="184"/>
      <c r="J382" s="184"/>
      <c r="K382" s="184"/>
      <c r="L382" s="3"/>
      <c r="M382" s="3"/>
      <c r="N382" s="184"/>
      <c r="O382" s="3"/>
      <c r="P382" s="3"/>
      <c r="Q382" s="3"/>
      <c r="R382" s="3"/>
      <c r="S382" s="3"/>
      <c r="T382" s="3"/>
      <c r="U382" s="3"/>
      <c r="V382" s="3"/>
      <c r="W382" s="3"/>
      <c r="X382" s="3"/>
      <c r="Y382" s="3"/>
      <c r="Z382" s="3"/>
    </row>
    <row r="383" spans="1:26" ht="12.75" customHeight="1" x14ac:dyDescent="0.25">
      <c r="A383" s="3"/>
      <c r="B383" s="291"/>
      <c r="C383" s="184"/>
      <c r="D383" s="184"/>
      <c r="E383" s="184"/>
      <c r="F383" s="184"/>
      <c r="G383" s="184"/>
      <c r="H383" s="184"/>
      <c r="I383" s="184"/>
      <c r="J383" s="184"/>
      <c r="K383" s="184"/>
      <c r="L383" s="3"/>
      <c r="M383" s="3"/>
      <c r="N383" s="184"/>
      <c r="O383" s="3"/>
      <c r="P383" s="3"/>
      <c r="Q383" s="3"/>
      <c r="R383" s="3"/>
      <c r="S383" s="3"/>
      <c r="T383" s="3"/>
      <c r="U383" s="3"/>
      <c r="V383" s="3"/>
      <c r="W383" s="3"/>
      <c r="X383" s="3"/>
      <c r="Y383" s="3"/>
      <c r="Z383" s="3"/>
    </row>
    <row r="384" spans="1:26" ht="12.75" customHeight="1" x14ac:dyDescent="0.25">
      <c r="A384" s="3"/>
      <c r="B384" s="291"/>
      <c r="C384" s="184"/>
      <c r="D384" s="184"/>
      <c r="E384" s="184"/>
      <c r="F384" s="184"/>
      <c r="G384" s="184"/>
      <c r="H384" s="184"/>
      <c r="I384" s="184"/>
      <c r="J384" s="184"/>
      <c r="K384" s="184"/>
      <c r="L384" s="3"/>
      <c r="M384" s="3"/>
      <c r="N384" s="184"/>
      <c r="O384" s="3"/>
      <c r="P384" s="3"/>
      <c r="Q384" s="3"/>
      <c r="R384" s="3"/>
      <c r="S384" s="3"/>
      <c r="T384" s="3"/>
      <c r="U384" s="3"/>
      <c r="V384" s="3"/>
      <c r="W384" s="3"/>
      <c r="X384" s="3"/>
      <c r="Y384" s="3"/>
      <c r="Z384" s="3"/>
    </row>
    <row r="385" spans="1:26" ht="12.75" customHeight="1" x14ac:dyDescent="0.25">
      <c r="A385" s="3"/>
      <c r="B385" s="291"/>
      <c r="C385" s="184"/>
      <c r="D385" s="184"/>
      <c r="E385" s="184"/>
      <c r="F385" s="184"/>
      <c r="G385" s="184"/>
      <c r="H385" s="184"/>
      <c r="I385" s="184"/>
      <c r="J385" s="184"/>
      <c r="K385" s="184"/>
      <c r="L385" s="3"/>
      <c r="M385" s="3"/>
      <c r="N385" s="184"/>
      <c r="O385" s="3"/>
      <c r="P385" s="3"/>
      <c r="Q385" s="3"/>
      <c r="R385" s="3"/>
      <c r="S385" s="3"/>
      <c r="T385" s="3"/>
      <c r="U385" s="3"/>
      <c r="V385" s="3"/>
      <c r="W385" s="3"/>
      <c r="X385" s="3"/>
      <c r="Y385" s="3"/>
      <c r="Z385" s="3"/>
    </row>
    <row r="386" spans="1:26" ht="12.75" customHeight="1" x14ac:dyDescent="0.25">
      <c r="A386" s="3"/>
      <c r="B386" s="291"/>
      <c r="C386" s="184"/>
      <c r="D386" s="184"/>
      <c r="E386" s="184"/>
      <c r="F386" s="184"/>
      <c r="G386" s="184"/>
      <c r="H386" s="184"/>
      <c r="I386" s="184"/>
      <c r="J386" s="184"/>
      <c r="K386" s="184"/>
      <c r="L386" s="3"/>
      <c r="M386" s="3"/>
      <c r="N386" s="184"/>
      <c r="O386" s="3"/>
      <c r="P386" s="3"/>
      <c r="Q386" s="3"/>
      <c r="R386" s="3"/>
      <c r="S386" s="3"/>
      <c r="T386" s="3"/>
      <c r="U386" s="3"/>
      <c r="V386" s="3"/>
      <c r="W386" s="3"/>
      <c r="X386" s="3"/>
      <c r="Y386" s="3"/>
      <c r="Z386" s="3"/>
    </row>
    <row r="387" spans="1:26" ht="12.75" customHeight="1" x14ac:dyDescent="0.25">
      <c r="A387" s="3"/>
      <c r="B387" s="291"/>
      <c r="C387" s="184"/>
      <c r="D387" s="184"/>
      <c r="E387" s="184"/>
      <c r="F387" s="184"/>
      <c r="G387" s="184"/>
      <c r="H387" s="184"/>
      <c r="I387" s="184"/>
      <c r="J387" s="184"/>
      <c r="K387" s="184"/>
      <c r="L387" s="3"/>
      <c r="M387" s="3"/>
      <c r="N387" s="184"/>
      <c r="O387" s="3"/>
      <c r="P387" s="3"/>
      <c r="Q387" s="3"/>
      <c r="R387" s="3"/>
      <c r="S387" s="3"/>
      <c r="T387" s="3"/>
      <c r="U387" s="3"/>
      <c r="V387" s="3"/>
      <c r="W387" s="3"/>
      <c r="X387" s="3"/>
      <c r="Y387" s="3"/>
      <c r="Z387" s="3"/>
    </row>
    <row r="388" spans="1:26" ht="12.75" customHeight="1" x14ac:dyDescent="0.25">
      <c r="A388" s="3"/>
      <c r="B388" s="291"/>
      <c r="C388" s="184"/>
      <c r="D388" s="184"/>
      <c r="E388" s="184"/>
      <c r="F388" s="184"/>
      <c r="G388" s="184"/>
      <c r="H388" s="184"/>
      <c r="I388" s="184"/>
      <c r="J388" s="184"/>
      <c r="K388" s="184"/>
      <c r="L388" s="3"/>
      <c r="M388" s="3"/>
      <c r="N388" s="184"/>
      <c r="O388" s="3"/>
      <c r="P388" s="3"/>
      <c r="Q388" s="3"/>
      <c r="R388" s="3"/>
      <c r="S388" s="3"/>
      <c r="T388" s="3"/>
      <c r="U388" s="3"/>
      <c r="V388" s="3"/>
      <c r="W388" s="3"/>
      <c r="X388" s="3"/>
      <c r="Y388" s="3"/>
      <c r="Z388" s="3"/>
    </row>
    <row r="389" spans="1:26" ht="12.75" customHeight="1" x14ac:dyDescent="0.25">
      <c r="A389" s="3"/>
      <c r="B389" s="291"/>
      <c r="C389" s="184"/>
      <c r="D389" s="184"/>
      <c r="E389" s="184"/>
      <c r="F389" s="184"/>
      <c r="G389" s="184"/>
      <c r="H389" s="184"/>
      <c r="I389" s="184"/>
      <c r="J389" s="184"/>
      <c r="K389" s="184"/>
      <c r="L389" s="3"/>
      <c r="M389" s="3"/>
      <c r="N389" s="184"/>
      <c r="O389" s="3"/>
      <c r="P389" s="3"/>
      <c r="Q389" s="3"/>
      <c r="R389" s="3"/>
      <c r="S389" s="3"/>
      <c r="T389" s="3"/>
      <c r="U389" s="3"/>
      <c r="V389" s="3"/>
      <c r="W389" s="3"/>
      <c r="X389" s="3"/>
      <c r="Y389" s="3"/>
      <c r="Z389" s="3"/>
    </row>
    <row r="390" spans="1:26" ht="12.75" customHeight="1" x14ac:dyDescent="0.25">
      <c r="A390" s="3"/>
      <c r="B390" s="291"/>
      <c r="C390" s="184"/>
      <c r="D390" s="184"/>
      <c r="E390" s="184"/>
      <c r="F390" s="184"/>
      <c r="G390" s="184"/>
      <c r="H390" s="184"/>
      <c r="I390" s="184"/>
      <c r="J390" s="184"/>
      <c r="K390" s="184"/>
      <c r="L390" s="3"/>
      <c r="M390" s="3"/>
      <c r="N390" s="184"/>
      <c r="O390" s="3"/>
      <c r="P390" s="3"/>
      <c r="Q390" s="3"/>
      <c r="R390" s="3"/>
      <c r="S390" s="3"/>
      <c r="T390" s="3"/>
      <c r="U390" s="3"/>
      <c r="V390" s="3"/>
      <c r="W390" s="3"/>
      <c r="X390" s="3"/>
      <c r="Y390" s="3"/>
      <c r="Z390" s="3"/>
    </row>
    <row r="391" spans="1:26" ht="12.75" customHeight="1" x14ac:dyDescent="0.25">
      <c r="A391" s="3"/>
      <c r="B391" s="291"/>
      <c r="C391" s="184"/>
      <c r="D391" s="184"/>
      <c r="E391" s="184"/>
      <c r="F391" s="184"/>
      <c r="G391" s="184"/>
      <c r="H391" s="184"/>
      <c r="I391" s="184"/>
      <c r="J391" s="184"/>
      <c r="K391" s="184"/>
      <c r="L391" s="3"/>
      <c r="M391" s="3"/>
      <c r="N391" s="184"/>
      <c r="O391" s="3"/>
      <c r="P391" s="3"/>
      <c r="Q391" s="3"/>
      <c r="R391" s="3"/>
      <c r="S391" s="3"/>
      <c r="T391" s="3"/>
      <c r="U391" s="3"/>
      <c r="V391" s="3"/>
      <c r="W391" s="3"/>
      <c r="X391" s="3"/>
      <c r="Y391" s="3"/>
      <c r="Z391" s="3"/>
    </row>
    <row r="392" spans="1:26" ht="12.75" customHeight="1" x14ac:dyDescent="0.25">
      <c r="A392" s="3"/>
      <c r="B392" s="291"/>
      <c r="C392" s="184"/>
      <c r="D392" s="184"/>
      <c r="E392" s="184"/>
      <c r="F392" s="184"/>
      <c r="G392" s="184"/>
      <c r="H392" s="184"/>
      <c r="I392" s="184"/>
      <c r="J392" s="184"/>
      <c r="K392" s="184"/>
      <c r="L392" s="3"/>
      <c r="M392" s="3"/>
      <c r="N392" s="184"/>
      <c r="O392" s="3"/>
      <c r="P392" s="3"/>
      <c r="Q392" s="3"/>
      <c r="R392" s="3"/>
      <c r="S392" s="3"/>
      <c r="T392" s="3"/>
      <c r="U392" s="3"/>
      <c r="V392" s="3"/>
      <c r="W392" s="3"/>
      <c r="X392" s="3"/>
      <c r="Y392" s="3"/>
      <c r="Z392" s="3"/>
    </row>
    <row r="393" spans="1:26" ht="12.75" customHeight="1" x14ac:dyDescent="0.25">
      <c r="A393" s="3"/>
      <c r="B393" s="291"/>
      <c r="C393" s="184"/>
      <c r="D393" s="184"/>
      <c r="E393" s="184"/>
      <c r="F393" s="184"/>
      <c r="G393" s="184"/>
      <c r="H393" s="184"/>
      <c r="I393" s="184"/>
      <c r="J393" s="184"/>
      <c r="K393" s="184"/>
      <c r="L393" s="3"/>
      <c r="M393" s="3"/>
      <c r="N393" s="184"/>
      <c r="O393" s="3"/>
      <c r="P393" s="3"/>
      <c r="Q393" s="3"/>
      <c r="R393" s="3"/>
      <c r="S393" s="3"/>
      <c r="T393" s="3"/>
      <c r="U393" s="3"/>
      <c r="V393" s="3"/>
      <c r="W393" s="3"/>
      <c r="X393" s="3"/>
      <c r="Y393" s="3"/>
      <c r="Z393" s="3"/>
    </row>
    <row r="394" spans="1:26" ht="12.75" customHeight="1" x14ac:dyDescent="0.25">
      <c r="A394" s="3"/>
      <c r="B394" s="291"/>
      <c r="C394" s="184"/>
      <c r="D394" s="184"/>
      <c r="E394" s="184"/>
      <c r="F394" s="184"/>
      <c r="G394" s="184"/>
      <c r="H394" s="184"/>
      <c r="I394" s="184"/>
      <c r="J394" s="184"/>
      <c r="K394" s="184"/>
      <c r="L394" s="3"/>
      <c r="M394" s="3"/>
      <c r="N394" s="184"/>
      <c r="O394" s="3"/>
      <c r="P394" s="3"/>
      <c r="Q394" s="3"/>
      <c r="R394" s="3"/>
      <c r="S394" s="3"/>
      <c r="T394" s="3"/>
      <c r="U394" s="3"/>
      <c r="V394" s="3"/>
      <c r="W394" s="3"/>
      <c r="X394" s="3"/>
      <c r="Y394" s="3"/>
      <c r="Z394" s="3"/>
    </row>
    <row r="395" spans="1:26" ht="12.75" customHeight="1" x14ac:dyDescent="0.25">
      <c r="A395" s="3"/>
      <c r="B395" s="291"/>
      <c r="C395" s="184"/>
      <c r="D395" s="184"/>
      <c r="E395" s="184"/>
      <c r="F395" s="184"/>
      <c r="G395" s="184"/>
      <c r="H395" s="184"/>
      <c r="I395" s="184"/>
      <c r="J395" s="184"/>
      <c r="K395" s="184"/>
      <c r="L395" s="3"/>
      <c r="M395" s="3"/>
      <c r="N395" s="184"/>
      <c r="O395" s="3"/>
      <c r="P395" s="3"/>
      <c r="Q395" s="3"/>
      <c r="R395" s="3"/>
      <c r="S395" s="3"/>
      <c r="T395" s="3"/>
      <c r="U395" s="3"/>
      <c r="V395" s="3"/>
      <c r="W395" s="3"/>
      <c r="X395" s="3"/>
      <c r="Y395" s="3"/>
      <c r="Z395" s="3"/>
    </row>
    <row r="396" spans="1:26" ht="12.75" customHeight="1" x14ac:dyDescent="0.25">
      <c r="A396" s="3"/>
      <c r="B396" s="291"/>
      <c r="C396" s="184"/>
      <c r="D396" s="184"/>
      <c r="E396" s="184"/>
      <c r="F396" s="184"/>
      <c r="G396" s="184"/>
      <c r="H396" s="184"/>
      <c r="I396" s="184"/>
      <c r="J396" s="184"/>
      <c r="K396" s="184"/>
      <c r="L396" s="3"/>
      <c r="M396" s="3"/>
      <c r="N396" s="184"/>
      <c r="O396" s="3"/>
      <c r="P396" s="3"/>
      <c r="Q396" s="3"/>
      <c r="R396" s="3"/>
      <c r="S396" s="3"/>
      <c r="T396" s="3"/>
      <c r="U396" s="3"/>
      <c r="V396" s="3"/>
      <c r="W396" s="3"/>
      <c r="X396" s="3"/>
      <c r="Y396" s="3"/>
      <c r="Z396" s="3"/>
    </row>
    <row r="397" spans="1:26" ht="12.75" customHeight="1" x14ac:dyDescent="0.25">
      <c r="A397" s="3"/>
      <c r="B397" s="291"/>
      <c r="C397" s="184"/>
      <c r="D397" s="184"/>
      <c r="E397" s="184"/>
      <c r="F397" s="184"/>
      <c r="G397" s="184"/>
      <c r="H397" s="184"/>
      <c r="I397" s="184"/>
      <c r="J397" s="184"/>
      <c r="K397" s="184"/>
      <c r="L397" s="3"/>
      <c r="M397" s="3"/>
      <c r="N397" s="184"/>
      <c r="O397" s="3"/>
      <c r="P397" s="3"/>
      <c r="Q397" s="3"/>
      <c r="R397" s="3"/>
      <c r="S397" s="3"/>
      <c r="T397" s="3"/>
      <c r="U397" s="3"/>
      <c r="V397" s="3"/>
      <c r="W397" s="3"/>
      <c r="X397" s="3"/>
      <c r="Y397" s="3"/>
      <c r="Z397" s="3"/>
    </row>
    <row r="398" spans="1:26" ht="12.75" customHeight="1" x14ac:dyDescent="0.25">
      <c r="A398" s="3"/>
      <c r="B398" s="291"/>
      <c r="C398" s="184"/>
      <c r="D398" s="184"/>
      <c r="E398" s="184"/>
      <c r="F398" s="184"/>
      <c r="G398" s="184"/>
      <c r="H398" s="184"/>
      <c r="I398" s="184"/>
      <c r="J398" s="184"/>
      <c r="K398" s="184"/>
      <c r="L398" s="3"/>
      <c r="M398" s="3"/>
      <c r="N398" s="184"/>
      <c r="O398" s="3"/>
      <c r="P398" s="3"/>
      <c r="Q398" s="3"/>
      <c r="R398" s="3"/>
      <c r="S398" s="3"/>
      <c r="T398" s="3"/>
      <c r="U398" s="3"/>
      <c r="V398" s="3"/>
      <c r="W398" s="3"/>
      <c r="X398" s="3"/>
      <c r="Y398" s="3"/>
      <c r="Z398" s="3"/>
    </row>
    <row r="399" spans="1:26" ht="12.75" customHeight="1" x14ac:dyDescent="0.25">
      <c r="A399" s="3"/>
      <c r="B399" s="291"/>
      <c r="C399" s="184"/>
      <c r="D399" s="184"/>
      <c r="E399" s="184"/>
      <c r="F399" s="184"/>
      <c r="G399" s="184"/>
      <c r="H399" s="184"/>
      <c r="I399" s="184"/>
      <c r="J399" s="184"/>
      <c r="K399" s="184"/>
      <c r="L399" s="3"/>
      <c r="M399" s="3"/>
      <c r="N399" s="184"/>
      <c r="O399" s="3"/>
      <c r="P399" s="3"/>
      <c r="Q399" s="3"/>
      <c r="R399" s="3"/>
      <c r="S399" s="3"/>
      <c r="T399" s="3"/>
      <c r="U399" s="3"/>
      <c r="V399" s="3"/>
      <c r="W399" s="3"/>
      <c r="X399" s="3"/>
      <c r="Y399" s="3"/>
      <c r="Z399" s="3"/>
    </row>
    <row r="400" spans="1:26" ht="12.75" customHeight="1" x14ac:dyDescent="0.25">
      <c r="A400" s="3"/>
      <c r="B400" s="291"/>
      <c r="C400" s="184"/>
      <c r="D400" s="184"/>
      <c r="E400" s="184"/>
      <c r="F400" s="184"/>
      <c r="G400" s="184"/>
      <c r="H400" s="184"/>
      <c r="I400" s="184"/>
      <c r="J400" s="184"/>
      <c r="K400" s="184"/>
      <c r="L400" s="3"/>
      <c r="M400" s="3"/>
      <c r="N400" s="184"/>
      <c r="O400" s="3"/>
      <c r="P400" s="3"/>
      <c r="Q400" s="3"/>
      <c r="R400" s="3"/>
      <c r="S400" s="3"/>
      <c r="T400" s="3"/>
      <c r="U400" s="3"/>
      <c r="V400" s="3"/>
      <c r="W400" s="3"/>
      <c r="X400" s="3"/>
      <c r="Y400" s="3"/>
      <c r="Z400" s="3"/>
    </row>
    <row r="401" spans="1:26" ht="12.75" customHeight="1" x14ac:dyDescent="0.25">
      <c r="A401" s="3"/>
      <c r="B401" s="291"/>
      <c r="C401" s="184"/>
      <c r="D401" s="184"/>
      <c r="E401" s="184"/>
      <c r="F401" s="184"/>
      <c r="G401" s="184"/>
      <c r="H401" s="184"/>
      <c r="I401" s="184"/>
      <c r="J401" s="184"/>
      <c r="K401" s="184"/>
      <c r="L401" s="3"/>
      <c r="M401" s="3"/>
      <c r="N401" s="184"/>
      <c r="O401" s="3"/>
      <c r="P401" s="3"/>
      <c r="Q401" s="3"/>
      <c r="R401" s="3"/>
      <c r="S401" s="3"/>
      <c r="T401" s="3"/>
      <c r="U401" s="3"/>
      <c r="V401" s="3"/>
      <c r="W401" s="3"/>
      <c r="X401" s="3"/>
      <c r="Y401" s="3"/>
      <c r="Z401" s="3"/>
    </row>
    <row r="402" spans="1:26" ht="12.75" customHeight="1" x14ac:dyDescent="0.25">
      <c r="A402" s="3"/>
      <c r="B402" s="291"/>
      <c r="C402" s="184"/>
      <c r="D402" s="184"/>
      <c r="E402" s="184"/>
      <c r="F402" s="184"/>
      <c r="G402" s="184"/>
      <c r="H402" s="184"/>
      <c r="I402" s="184"/>
      <c r="J402" s="184"/>
      <c r="K402" s="184"/>
      <c r="L402" s="3"/>
      <c r="M402" s="3"/>
      <c r="N402" s="184"/>
      <c r="O402" s="3"/>
      <c r="P402" s="3"/>
      <c r="Q402" s="3"/>
      <c r="R402" s="3"/>
      <c r="S402" s="3"/>
      <c r="T402" s="3"/>
      <c r="U402" s="3"/>
      <c r="V402" s="3"/>
      <c r="W402" s="3"/>
      <c r="X402" s="3"/>
      <c r="Y402" s="3"/>
      <c r="Z402" s="3"/>
    </row>
    <row r="403" spans="1:26" ht="12.75" customHeight="1" x14ac:dyDescent="0.25">
      <c r="A403" s="3"/>
      <c r="B403" s="291"/>
      <c r="C403" s="184"/>
      <c r="D403" s="184"/>
      <c r="E403" s="184"/>
      <c r="F403" s="184"/>
      <c r="G403" s="184"/>
      <c r="H403" s="184"/>
      <c r="I403" s="184"/>
      <c r="J403" s="184"/>
      <c r="K403" s="184"/>
      <c r="L403" s="3"/>
      <c r="M403" s="3"/>
      <c r="N403" s="184"/>
      <c r="O403" s="3"/>
      <c r="P403" s="3"/>
      <c r="Q403" s="3"/>
      <c r="R403" s="3"/>
      <c r="S403" s="3"/>
      <c r="T403" s="3"/>
      <c r="U403" s="3"/>
      <c r="V403" s="3"/>
      <c r="W403" s="3"/>
      <c r="X403" s="3"/>
      <c r="Y403" s="3"/>
      <c r="Z403" s="3"/>
    </row>
    <row r="404" spans="1:26" ht="12.75" customHeight="1" x14ac:dyDescent="0.25">
      <c r="A404" s="3"/>
      <c r="B404" s="291"/>
      <c r="C404" s="184"/>
      <c r="D404" s="184"/>
      <c r="E404" s="184"/>
      <c r="F404" s="184"/>
      <c r="G404" s="184"/>
      <c r="H404" s="184"/>
      <c r="I404" s="184"/>
      <c r="J404" s="184"/>
      <c r="K404" s="184"/>
      <c r="L404" s="3"/>
      <c r="M404" s="3"/>
      <c r="N404" s="184"/>
      <c r="O404" s="3"/>
      <c r="P404" s="3"/>
      <c r="Q404" s="3"/>
      <c r="R404" s="3"/>
      <c r="S404" s="3"/>
      <c r="T404" s="3"/>
      <c r="U404" s="3"/>
      <c r="V404" s="3"/>
      <c r="W404" s="3"/>
      <c r="X404" s="3"/>
      <c r="Y404" s="3"/>
      <c r="Z404" s="3"/>
    </row>
    <row r="405" spans="1:26" ht="12.75" customHeight="1" x14ac:dyDescent="0.25">
      <c r="A405" s="3"/>
      <c r="B405" s="291"/>
      <c r="C405" s="184"/>
      <c r="D405" s="184"/>
      <c r="E405" s="184"/>
      <c r="F405" s="184"/>
      <c r="G405" s="184"/>
      <c r="H405" s="184"/>
      <c r="I405" s="184"/>
      <c r="J405" s="184"/>
      <c r="K405" s="184"/>
      <c r="L405" s="3"/>
      <c r="M405" s="3"/>
      <c r="N405" s="184"/>
      <c r="O405" s="3"/>
      <c r="P405" s="3"/>
      <c r="Q405" s="3"/>
      <c r="R405" s="3"/>
      <c r="S405" s="3"/>
      <c r="T405" s="3"/>
      <c r="U405" s="3"/>
      <c r="V405" s="3"/>
      <c r="W405" s="3"/>
      <c r="X405" s="3"/>
      <c r="Y405" s="3"/>
      <c r="Z405" s="3"/>
    </row>
    <row r="406" spans="1:26" ht="12.75" customHeight="1" x14ac:dyDescent="0.25">
      <c r="A406" s="3"/>
      <c r="B406" s="291"/>
      <c r="C406" s="184"/>
      <c r="D406" s="184"/>
      <c r="E406" s="184"/>
      <c r="F406" s="184"/>
      <c r="G406" s="184"/>
      <c r="H406" s="184"/>
      <c r="I406" s="184"/>
      <c r="J406" s="184"/>
      <c r="K406" s="184"/>
      <c r="L406" s="3"/>
      <c r="M406" s="3"/>
      <c r="N406" s="184"/>
      <c r="O406" s="3"/>
      <c r="P406" s="3"/>
      <c r="Q406" s="3"/>
      <c r="R406" s="3"/>
      <c r="S406" s="3"/>
      <c r="T406" s="3"/>
      <c r="U406" s="3"/>
      <c r="V406" s="3"/>
      <c r="W406" s="3"/>
      <c r="X406" s="3"/>
      <c r="Y406" s="3"/>
      <c r="Z406" s="3"/>
    </row>
    <row r="407" spans="1:26" ht="12.75" customHeight="1" x14ac:dyDescent="0.25">
      <c r="A407" s="3"/>
      <c r="B407" s="291"/>
      <c r="C407" s="184"/>
      <c r="D407" s="184"/>
      <c r="E407" s="184"/>
      <c r="F407" s="184"/>
      <c r="G407" s="184"/>
      <c r="H407" s="184"/>
      <c r="I407" s="184"/>
      <c r="J407" s="184"/>
      <c r="K407" s="184"/>
      <c r="L407" s="3"/>
      <c r="M407" s="3"/>
      <c r="N407" s="184"/>
      <c r="O407" s="3"/>
      <c r="P407" s="3"/>
      <c r="Q407" s="3"/>
      <c r="R407" s="3"/>
      <c r="S407" s="3"/>
      <c r="T407" s="3"/>
      <c r="U407" s="3"/>
      <c r="V407" s="3"/>
      <c r="W407" s="3"/>
      <c r="X407" s="3"/>
      <c r="Y407" s="3"/>
      <c r="Z407" s="3"/>
    </row>
    <row r="408" spans="1:26" ht="12.75" customHeight="1" x14ac:dyDescent="0.25">
      <c r="A408" s="3"/>
      <c r="B408" s="291"/>
      <c r="C408" s="184"/>
      <c r="D408" s="184"/>
      <c r="E408" s="184"/>
      <c r="F408" s="184"/>
      <c r="G408" s="184"/>
      <c r="H408" s="184"/>
      <c r="I408" s="184"/>
      <c r="J408" s="184"/>
      <c r="K408" s="184"/>
      <c r="L408" s="3"/>
      <c r="M408" s="3"/>
      <c r="N408" s="184"/>
      <c r="O408" s="3"/>
      <c r="P408" s="3"/>
      <c r="Q408" s="3"/>
      <c r="R408" s="3"/>
      <c r="S408" s="3"/>
      <c r="T408" s="3"/>
      <c r="U408" s="3"/>
      <c r="V408" s="3"/>
      <c r="W408" s="3"/>
      <c r="X408" s="3"/>
      <c r="Y408" s="3"/>
      <c r="Z408" s="3"/>
    </row>
    <row r="409" spans="1:26" ht="12.75" customHeight="1" x14ac:dyDescent="0.25">
      <c r="A409" s="3"/>
      <c r="B409" s="291"/>
      <c r="C409" s="184"/>
      <c r="D409" s="184"/>
      <c r="E409" s="184"/>
      <c r="F409" s="184"/>
      <c r="G409" s="184"/>
      <c r="H409" s="184"/>
      <c r="I409" s="184"/>
      <c r="J409" s="184"/>
      <c r="K409" s="184"/>
      <c r="L409" s="3"/>
      <c r="M409" s="3"/>
      <c r="N409" s="184"/>
      <c r="O409" s="3"/>
      <c r="P409" s="3"/>
      <c r="Q409" s="3"/>
      <c r="R409" s="3"/>
      <c r="S409" s="3"/>
      <c r="T409" s="3"/>
      <c r="U409" s="3"/>
      <c r="V409" s="3"/>
      <c r="W409" s="3"/>
      <c r="X409" s="3"/>
      <c r="Y409" s="3"/>
      <c r="Z409" s="3"/>
    </row>
    <row r="410" spans="1:26" ht="12.75" customHeight="1" x14ac:dyDescent="0.25">
      <c r="A410" s="3"/>
      <c r="B410" s="291"/>
      <c r="C410" s="184"/>
      <c r="D410" s="184"/>
      <c r="E410" s="184"/>
      <c r="F410" s="184"/>
      <c r="G410" s="184"/>
      <c r="H410" s="184"/>
      <c r="I410" s="184"/>
      <c r="J410" s="184"/>
      <c r="K410" s="184"/>
      <c r="L410" s="3"/>
      <c r="M410" s="3"/>
      <c r="N410" s="184"/>
      <c r="O410" s="3"/>
      <c r="P410" s="3"/>
      <c r="Q410" s="3"/>
      <c r="R410" s="3"/>
      <c r="S410" s="3"/>
      <c r="T410" s="3"/>
      <c r="U410" s="3"/>
      <c r="V410" s="3"/>
      <c r="W410" s="3"/>
      <c r="X410" s="3"/>
      <c r="Y410" s="3"/>
      <c r="Z410" s="3"/>
    </row>
    <row r="411" spans="1:26" ht="12.75" customHeight="1" x14ac:dyDescent="0.25">
      <c r="A411" s="3"/>
      <c r="B411" s="291"/>
      <c r="C411" s="184"/>
      <c r="D411" s="184"/>
      <c r="E411" s="184"/>
      <c r="F411" s="184"/>
      <c r="G411" s="184"/>
      <c r="H411" s="184"/>
      <c r="I411" s="184"/>
      <c r="J411" s="184"/>
      <c r="K411" s="184"/>
      <c r="L411" s="3"/>
      <c r="M411" s="3"/>
      <c r="N411" s="184"/>
      <c r="O411" s="3"/>
      <c r="P411" s="3"/>
      <c r="Q411" s="3"/>
      <c r="R411" s="3"/>
      <c r="S411" s="3"/>
      <c r="T411" s="3"/>
      <c r="U411" s="3"/>
      <c r="V411" s="3"/>
      <c r="W411" s="3"/>
      <c r="X411" s="3"/>
      <c r="Y411" s="3"/>
      <c r="Z411" s="3"/>
    </row>
    <row r="412" spans="1:26" ht="12.75" customHeight="1" x14ac:dyDescent="0.25">
      <c r="A412" s="3"/>
      <c r="B412" s="291"/>
      <c r="C412" s="184"/>
      <c r="D412" s="184"/>
      <c r="E412" s="184"/>
      <c r="F412" s="184"/>
      <c r="G412" s="184"/>
      <c r="H412" s="184"/>
      <c r="I412" s="184"/>
      <c r="J412" s="184"/>
      <c r="K412" s="184"/>
      <c r="L412" s="3"/>
      <c r="M412" s="3"/>
      <c r="N412" s="184"/>
      <c r="O412" s="3"/>
      <c r="P412" s="3"/>
      <c r="Q412" s="3"/>
      <c r="R412" s="3"/>
      <c r="S412" s="3"/>
      <c r="T412" s="3"/>
      <c r="U412" s="3"/>
      <c r="V412" s="3"/>
      <c r="W412" s="3"/>
      <c r="X412" s="3"/>
      <c r="Y412" s="3"/>
      <c r="Z412" s="3"/>
    </row>
    <row r="413" spans="1:26" ht="12.75" customHeight="1" x14ac:dyDescent="0.25">
      <c r="A413" s="3"/>
      <c r="B413" s="291"/>
      <c r="C413" s="184"/>
      <c r="D413" s="184"/>
      <c r="E413" s="184"/>
      <c r="F413" s="184"/>
      <c r="G413" s="184"/>
      <c r="H413" s="184"/>
      <c r="I413" s="184"/>
      <c r="J413" s="184"/>
      <c r="K413" s="184"/>
      <c r="L413" s="3"/>
      <c r="M413" s="3"/>
      <c r="N413" s="184"/>
      <c r="O413" s="3"/>
      <c r="P413" s="3"/>
      <c r="Q413" s="3"/>
      <c r="R413" s="3"/>
      <c r="S413" s="3"/>
      <c r="T413" s="3"/>
      <c r="U413" s="3"/>
      <c r="V413" s="3"/>
      <c r="W413" s="3"/>
      <c r="X413" s="3"/>
      <c r="Y413" s="3"/>
      <c r="Z413" s="3"/>
    </row>
    <row r="414" spans="1:26" ht="12.75" customHeight="1" x14ac:dyDescent="0.25">
      <c r="A414" s="3"/>
      <c r="B414" s="291"/>
      <c r="C414" s="184"/>
      <c r="D414" s="184"/>
      <c r="E414" s="184"/>
      <c r="F414" s="184"/>
      <c r="G414" s="184"/>
      <c r="H414" s="184"/>
      <c r="I414" s="184"/>
      <c r="J414" s="184"/>
      <c r="K414" s="184"/>
      <c r="L414" s="3"/>
      <c r="M414" s="3"/>
      <c r="N414" s="184"/>
      <c r="O414" s="3"/>
      <c r="P414" s="3"/>
      <c r="Q414" s="3"/>
      <c r="R414" s="3"/>
      <c r="S414" s="3"/>
      <c r="T414" s="3"/>
      <c r="U414" s="3"/>
      <c r="V414" s="3"/>
      <c r="W414" s="3"/>
      <c r="X414" s="3"/>
      <c r="Y414" s="3"/>
      <c r="Z414" s="3"/>
    </row>
    <row r="415" spans="1:26" ht="12.75" customHeight="1" x14ac:dyDescent="0.25">
      <c r="A415" s="3"/>
      <c r="B415" s="291"/>
      <c r="C415" s="184"/>
      <c r="D415" s="184"/>
      <c r="E415" s="184"/>
      <c r="F415" s="184"/>
      <c r="G415" s="184"/>
      <c r="H415" s="184"/>
      <c r="I415" s="184"/>
      <c r="J415" s="184"/>
      <c r="K415" s="184"/>
      <c r="L415" s="3"/>
      <c r="M415" s="3"/>
      <c r="N415" s="184"/>
      <c r="O415" s="3"/>
      <c r="P415" s="3"/>
      <c r="Q415" s="3"/>
      <c r="R415" s="3"/>
      <c r="S415" s="3"/>
      <c r="T415" s="3"/>
      <c r="U415" s="3"/>
      <c r="V415" s="3"/>
      <c r="W415" s="3"/>
      <c r="X415" s="3"/>
      <c r="Y415" s="3"/>
      <c r="Z415" s="3"/>
    </row>
    <row r="416" spans="1:26" ht="12.75" customHeight="1" x14ac:dyDescent="0.25">
      <c r="A416" s="3"/>
      <c r="B416" s="291"/>
      <c r="C416" s="184"/>
      <c r="D416" s="184"/>
      <c r="E416" s="184"/>
      <c r="F416" s="184"/>
      <c r="G416" s="184"/>
      <c r="H416" s="184"/>
      <c r="I416" s="184"/>
      <c r="J416" s="184"/>
      <c r="K416" s="184"/>
      <c r="L416" s="3"/>
      <c r="M416" s="3"/>
      <c r="N416" s="184"/>
      <c r="O416" s="3"/>
      <c r="P416" s="3"/>
      <c r="Q416" s="3"/>
      <c r="R416" s="3"/>
      <c r="S416" s="3"/>
      <c r="T416" s="3"/>
      <c r="U416" s="3"/>
      <c r="V416" s="3"/>
      <c r="W416" s="3"/>
      <c r="X416" s="3"/>
      <c r="Y416" s="3"/>
      <c r="Z416" s="3"/>
    </row>
    <row r="417" spans="1:26" ht="12.75" customHeight="1" x14ac:dyDescent="0.25">
      <c r="A417" s="3"/>
      <c r="B417" s="291"/>
      <c r="C417" s="184"/>
      <c r="D417" s="184"/>
      <c r="E417" s="184"/>
      <c r="F417" s="184"/>
      <c r="G417" s="184"/>
      <c r="H417" s="184"/>
      <c r="I417" s="184"/>
      <c r="J417" s="184"/>
      <c r="K417" s="184"/>
      <c r="L417" s="3"/>
      <c r="M417" s="3"/>
      <c r="N417" s="184"/>
      <c r="O417" s="3"/>
      <c r="P417" s="3"/>
      <c r="Q417" s="3"/>
      <c r="R417" s="3"/>
      <c r="S417" s="3"/>
      <c r="T417" s="3"/>
      <c r="U417" s="3"/>
      <c r="V417" s="3"/>
      <c r="W417" s="3"/>
      <c r="X417" s="3"/>
      <c r="Y417" s="3"/>
      <c r="Z417" s="3"/>
    </row>
    <row r="418" spans="1:26" ht="12.75" customHeight="1" x14ac:dyDescent="0.25">
      <c r="A418" s="3"/>
      <c r="B418" s="291"/>
      <c r="C418" s="184"/>
      <c r="D418" s="184"/>
      <c r="E418" s="184"/>
      <c r="F418" s="184"/>
      <c r="G418" s="184"/>
      <c r="H418" s="184"/>
      <c r="I418" s="184"/>
      <c r="J418" s="184"/>
      <c r="K418" s="184"/>
      <c r="L418" s="3"/>
      <c r="M418" s="3"/>
      <c r="N418" s="184"/>
      <c r="O418" s="3"/>
      <c r="P418" s="3"/>
      <c r="Q418" s="3"/>
      <c r="R418" s="3"/>
      <c r="S418" s="3"/>
      <c r="T418" s="3"/>
      <c r="U418" s="3"/>
      <c r="V418" s="3"/>
      <c r="W418" s="3"/>
      <c r="X418" s="3"/>
      <c r="Y418" s="3"/>
      <c r="Z418" s="3"/>
    </row>
    <row r="419" spans="1:26" ht="12.75" customHeight="1" x14ac:dyDescent="0.25">
      <c r="A419" s="3"/>
      <c r="B419" s="291"/>
      <c r="C419" s="184"/>
      <c r="D419" s="184"/>
      <c r="E419" s="184"/>
      <c r="F419" s="184"/>
      <c r="G419" s="184"/>
      <c r="H419" s="184"/>
      <c r="I419" s="184"/>
      <c r="J419" s="184"/>
      <c r="K419" s="184"/>
      <c r="L419" s="3"/>
      <c r="M419" s="3"/>
      <c r="N419" s="184"/>
      <c r="O419" s="3"/>
      <c r="P419" s="3"/>
      <c r="Q419" s="3"/>
      <c r="R419" s="3"/>
      <c r="S419" s="3"/>
      <c r="T419" s="3"/>
      <c r="U419" s="3"/>
      <c r="V419" s="3"/>
      <c r="W419" s="3"/>
      <c r="X419" s="3"/>
      <c r="Y419" s="3"/>
      <c r="Z419" s="3"/>
    </row>
    <row r="420" spans="1:26" ht="12.75" customHeight="1" x14ac:dyDescent="0.25">
      <c r="A420" s="3"/>
      <c r="B420" s="291"/>
      <c r="C420" s="184"/>
      <c r="D420" s="184"/>
      <c r="E420" s="184"/>
      <c r="F420" s="184"/>
      <c r="G420" s="184"/>
      <c r="H420" s="184"/>
      <c r="I420" s="184"/>
      <c r="J420" s="184"/>
      <c r="K420" s="184"/>
      <c r="L420" s="3"/>
      <c r="M420" s="3"/>
      <c r="N420" s="184"/>
      <c r="O420" s="3"/>
      <c r="P420" s="3"/>
      <c r="Q420" s="3"/>
      <c r="R420" s="3"/>
      <c r="S420" s="3"/>
      <c r="T420" s="3"/>
      <c r="U420" s="3"/>
      <c r="V420" s="3"/>
      <c r="W420" s="3"/>
      <c r="X420" s="3"/>
      <c r="Y420" s="3"/>
      <c r="Z420" s="3"/>
    </row>
    <row r="421" spans="1:26" ht="12.75" customHeight="1" x14ac:dyDescent="0.25">
      <c r="A421" s="3"/>
      <c r="B421" s="291"/>
      <c r="C421" s="184"/>
      <c r="D421" s="184"/>
      <c r="E421" s="184"/>
      <c r="F421" s="184"/>
      <c r="G421" s="184"/>
      <c r="H421" s="184"/>
      <c r="I421" s="184"/>
      <c r="J421" s="184"/>
      <c r="K421" s="184"/>
      <c r="L421" s="3"/>
      <c r="M421" s="3"/>
      <c r="N421" s="184"/>
      <c r="O421" s="3"/>
      <c r="P421" s="3"/>
      <c r="Q421" s="3"/>
      <c r="R421" s="3"/>
      <c r="S421" s="3"/>
      <c r="T421" s="3"/>
      <c r="U421" s="3"/>
      <c r="V421" s="3"/>
      <c r="W421" s="3"/>
      <c r="X421" s="3"/>
      <c r="Y421" s="3"/>
      <c r="Z421" s="3"/>
    </row>
    <row r="422" spans="1:26" ht="12.75" customHeight="1" x14ac:dyDescent="0.25">
      <c r="A422" s="3"/>
      <c r="B422" s="291"/>
      <c r="C422" s="184"/>
      <c r="D422" s="184"/>
      <c r="E422" s="184"/>
      <c r="F422" s="184"/>
      <c r="G422" s="184"/>
      <c r="H422" s="184"/>
      <c r="I422" s="184"/>
      <c r="J422" s="184"/>
      <c r="K422" s="184"/>
      <c r="L422" s="3"/>
      <c r="M422" s="3"/>
      <c r="N422" s="184"/>
      <c r="O422" s="3"/>
      <c r="P422" s="3"/>
      <c r="Q422" s="3"/>
      <c r="R422" s="3"/>
      <c r="S422" s="3"/>
      <c r="T422" s="3"/>
      <c r="U422" s="3"/>
      <c r="V422" s="3"/>
      <c r="W422" s="3"/>
      <c r="X422" s="3"/>
      <c r="Y422" s="3"/>
      <c r="Z422" s="3"/>
    </row>
    <row r="423" spans="1:26" ht="12.75" customHeight="1" x14ac:dyDescent="0.25">
      <c r="A423" s="3"/>
      <c r="B423" s="291"/>
      <c r="C423" s="184"/>
      <c r="D423" s="184"/>
      <c r="E423" s="184"/>
      <c r="F423" s="184"/>
      <c r="G423" s="184"/>
      <c r="H423" s="184"/>
      <c r="I423" s="184"/>
      <c r="J423" s="184"/>
      <c r="K423" s="184"/>
      <c r="L423" s="3"/>
      <c r="M423" s="3"/>
      <c r="N423" s="184"/>
      <c r="O423" s="3"/>
      <c r="P423" s="3"/>
      <c r="Q423" s="3"/>
      <c r="R423" s="3"/>
      <c r="S423" s="3"/>
      <c r="T423" s="3"/>
      <c r="U423" s="3"/>
      <c r="V423" s="3"/>
      <c r="W423" s="3"/>
      <c r="X423" s="3"/>
      <c r="Y423" s="3"/>
      <c r="Z423" s="3"/>
    </row>
    <row r="424" spans="1:26" ht="12.75" customHeight="1" x14ac:dyDescent="0.25">
      <c r="A424" s="3"/>
      <c r="B424" s="291"/>
      <c r="C424" s="184"/>
      <c r="D424" s="184"/>
      <c r="E424" s="184"/>
      <c r="F424" s="184"/>
      <c r="G424" s="184"/>
      <c r="H424" s="184"/>
      <c r="I424" s="184"/>
      <c r="J424" s="184"/>
      <c r="K424" s="184"/>
      <c r="L424" s="3"/>
      <c r="M424" s="3"/>
      <c r="N424" s="184"/>
      <c r="O424" s="3"/>
      <c r="P424" s="3"/>
      <c r="Q424" s="3"/>
      <c r="R424" s="3"/>
      <c r="S424" s="3"/>
      <c r="T424" s="3"/>
      <c r="U424" s="3"/>
      <c r="V424" s="3"/>
      <c r="W424" s="3"/>
      <c r="X424" s="3"/>
      <c r="Y424" s="3"/>
      <c r="Z424" s="3"/>
    </row>
    <row r="425" spans="1:26" ht="12.75" customHeight="1" x14ac:dyDescent="0.25">
      <c r="A425" s="3"/>
      <c r="B425" s="291"/>
      <c r="C425" s="184"/>
      <c r="D425" s="184"/>
      <c r="E425" s="184"/>
      <c r="F425" s="184"/>
      <c r="G425" s="184"/>
      <c r="H425" s="184"/>
      <c r="I425" s="184"/>
      <c r="J425" s="184"/>
      <c r="K425" s="184"/>
      <c r="L425" s="3"/>
      <c r="M425" s="3"/>
      <c r="N425" s="184"/>
      <c r="O425" s="3"/>
      <c r="P425" s="3"/>
      <c r="Q425" s="3"/>
      <c r="R425" s="3"/>
      <c r="S425" s="3"/>
      <c r="T425" s="3"/>
      <c r="U425" s="3"/>
      <c r="V425" s="3"/>
      <c r="W425" s="3"/>
      <c r="X425" s="3"/>
      <c r="Y425" s="3"/>
      <c r="Z425" s="3"/>
    </row>
    <row r="426" spans="1:26" ht="12.75" customHeight="1" x14ac:dyDescent="0.25">
      <c r="A426" s="3"/>
      <c r="B426" s="291"/>
      <c r="C426" s="184"/>
      <c r="D426" s="184"/>
      <c r="E426" s="184"/>
      <c r="F426" s="184"/>
      <c r="G426" s="184"/>
      <c r="H426" s="184"/>
      <c r="I426" s="184"/>
      <c r="J426" s="184"/>
      <c r="K426" s="184"/>
      <c r="L426" s="3"/>
      <c r="M426" s="3"/>
      <c r="N426" s="184"/>
      <c r="O426" s="3"/>
      <c r="P426" s="3"/>
      <c r="Q426" s="3"/>
      <c r="R426" s="3"/>
      <c r="S426" s="3"/>
      <c r="T426" s="3"/>
      <c r="U426" s="3"/>
      <c r="V426" s="3"/>
      <c r="W426" s="3"/>
      <c r="X426" s="3"/>
      <c r="Y426" s="3"/>
      <c r="Z426" s="3"/>
    </row>
    <row r="427" spans="1:26" ht="12.75" customHeight="1" x14ac:dyDescent="0.25">
      <c r="A427" s="3"/>
      <c r="B427" s="291"/>
      <c r="C427" s="184"/>
      <c r="D427" s="184"/>
      <c r="E427" s="184"/>
      <c r="F427" s="184"/>
      <c r="G427" s="184"/>
      <c r="H427" s="184"/>
      <c r="I427" s="184"/>
      <c r="J427" s="184"/>
      <c r="K427" s="184"/>
      <c r="L427" s="3"/>
      <c r="M427" s="3"/>
      <c r="N427" s="184"/>
      <c r="O427" s="3"/>
      <c r="P427" s="3"/>
      <c r="Q427" s="3"/>
      <c r="R427" s="3"/>
      <c r="S427" s="3"/>
      <c r="T427" s="3"/>
      <c r="U427" s="3"/>
      <c r="V427" s="3"/>
      <c r="W427" s="3"/>
      <c r="X427" s="3"/>
      <c r="Y427" s="3"/>
      <c r="Z427" s="3"/>
    </row>
    <row r="428" spans="1:26" ht="12.75" customHeight="1" x14ac:dyDescent="0.25">
      <c r="A428" s="3"/>
      <c r="B428" s="291"/>
      <c r="C428" s="184"/>
      <c r="D428" s="184"/>
      <c r="E428" s="184"/>
      <c r="F428" s="184"/>
      <c r="G428" s="184"/>
      <c r="H428" s="184"/>
      <c r="I428" s="184"/>
      <c r="J428" s="184"/>
      <c r="K428" s="184"/>
      <c r="L428" s="3"/>
      <c r="M428" s="3"/>
      <c r="N428" s="184"/>
      <c r="O428" s="3"/>
      <c r="P428" s="3"/>
      <c r="Q428" s="3"/>
      <c r="R428" s="3"/>
      <c r="S428" s="3"/>
      <c r="T428" s="3"/>
      <c r="U428" s="3"/>
      <c r="V428" s="3"/>
      <c r="W428" s="3"/>
      <c r="X428" s="3"/>
      <c r="Y428" s="3"/>
      <c r="Z428" s="3"/>
    </row>
    <row r="429" spans="1:26" ht="12.75" customHeight="1" x14ac:dyDescent="0.25">
      <c r="A429" s="3"/>
      <c r="B429" s="291"/>
      <c r="C429" s="184"/>
      <c r="D429" s="184"/>
      <c r="E429" s="184"/>
      <c r="F429" s="184"/>
      <c r="G429" s="184"/>
      <c r="H429" s="184"/>
      <c r="I429" s="184"/>
      <c r="J429" s="184"/>
      <c r="K429" s="184"/>
      <c r="L429" s="3"/>
      <c r="M429" s="3"/>
      <c r="N429" s="184"/>
      <c r="O429" s="3"/>
      <c r="P429" s="3"/>
      <c r="Q429" s="3"/>
      <c r="R429" s="3"/>
      <c r="S429" s="3"/>
      <c r="T429" s="3"/>
      <c r="U429" s="3"/>
      <c r="V429" s="3"/>
      <c r="W429" s="3"/>
      <c r="X429" s="3"/>
      <c r="Y429" s="3"/>
      <c r="Z429" s="3"/>
    </row>
    <row r="430" spans="1:26" ht="12.75" customHeight="1" x14ac:dyDescent="0.25">
      <c r="A430" s="3"/>
      <c r="B430" s="291"/>
      <c r="C430" s="184"/>
      <c r="D430" s="184"/>
      <c r="E430" s="184"/>
      <c r="F430" s="184"/>
      <c r="G430" s="184"/>
      <c r="H430" s="184"/>
      <c r="I430" s="184"/>
      <c r="J430" s="184"/>
      <c r="K430" s="184"/>
      <c r="L430" s="3"/>
      <c r="M430" s="3"/>
      <c r="N430" s="184"/>
      <c r="O430" s="3"/>
      <c r="P430" s="3"/>
      <c r="Q430" s="3"/>
      <c r="R430" s="3"/>
      <c r="S430" s="3"/>
      <c r="T430" s="3"/>
      <c r="U430" s="3"/>
      <c r="V430" s="3"/>
      <c r="W430" s="3"/>
      <c r="X430" s="3"/>
      <c r="Y430" s="3"/>
      <c r="Z430" s="3"/>
    </row>
    <row r="431" spans="1:26" ht="12.75" customHeight="1" x14ac:dyDescent="0.25">
      <c r="A431" s="3"/>
      <c r="B431" s="291"/>
      <c r="C431" s="184"/>
      <c r="D431" s="184"/>
      <c r="E431" s="184"/>
      <c r="F431" s="184"/>
      <c r="G431" s="184"/>
      <c r="H431" s="184"/>
      <c r="I431" s="184"/>
      <c r="J431" s="184"/>
      <c r="K431" s="184"/>
      <c r="L431" s="3"/>
      <c r="M431" s="3"/>
      <c r="N431" s="184"/>
      <c r="O431" s="3"/>
      <c r="P431" s="3"/>
      <c r="Q431" s="3"/>
      <c r="R431" s="3"/>
      <c r="S431" s="3"/>
      <c r="T431" s="3"/>
      <c r="U431" s="3"/>
      <c r="V431" s="3"/>
      <c r="W431" s="3"/>
      <c r="X431" s="3"/>
      <c r="Y431" s="3"/>
      <c r="Z431" s="3"/>
    </row>
    <row r="432" spans="1:26" ht="12.75" customHeight="1" x14ac:dyDescent="0.25">
      <c r="A432" s="3"/>
      <c r="B432" s="291"/>
      <c r="C432" s="184"/>
      <c r="D432" s="184"/>
      <c r="E432" s="184"/>
      <c r="F432" s="184"/>
      <c r="G432" s="184"/>
      <c r="H432" s="184"/>
      <c r="I432" s="184"/>
      <c r="J432" s="184"/>
      <c r="K432" s="184"/>
      <c r="L432" s="3"/>
      <c r="M432" s="3"/>
      <c r="N432" s="184"/>
      <c r="O432" s="3"/>
      <c r="P432" s="3"/>
      <c r="Q432" s="3"/>
      <c r="R432" s="3"/>
      <c r="S432" s="3"/>
      <c r="T432" s="3"/>
      <c r="U432" s="3"/>
      <c r="V432" s="3"/>
      <c r="W432" s="3"/>
      <c r="X432" s="3"/>
      <c r="Y432" s="3"/>
      <c r="Z432" s="3"/>
    </row>
    <row r="433" spans="1:26" ht="12.75" customHeight="1" x14ac:dyDescent="0.25">
      <c r="A433" s="3"/>
      <c r="B433" s="291"/>
      <c r="C433" s="184"/>
      <c r="D433" s="184"/>
      <c r="E433" s="184"/>
      <c r="F433" s="184"/>
      <c r="G433" s="184"/>
      <c r="H433" s="184"/>
      <c r="I433" s="184"/>
      <c r="J433" s="184"/>
      <c r="K433" s="184"/>
      <c r="L433" s="3"/>
      <c r="M433" s="3"/>
      <c r="N433" s="184"/>
      <c r="O433" s="3"/>
      <c r="P433" s="3"/>
      <c r="Q433" s="3"/>
      <c r="R433" s="3"/>
      <c r="S433" s="3"/>
      <c r="T433" s="3"/>
      <c r="U433" s="3"/>
      <c r="V433" s="3"/>
      <c r="W433" s="3"/>
      <c r="X433" s="3"/>
      <c r="Y433" s="3"/>
      <c r="Z433" s="3"/>
    </row>
    <row r="434" spans="1:26" ht="12.75" customHeight="1" x14ac:dyDescent="0.25">
      <c r="A434" s="3"/>
      <c r="B434" s="291"/>
      <c r="C434" s="184"/>
      <c r="D434" s="184"/>
      <c r="E434" s="184"/>
      <c r="F434" s="184"/>
      <c r="G434" s="184"/>
      <c r="H434" s="184"/>
      <c r="I434" s="184"/>
      <c r="J434" s="184"/>
      <c r="K434" s="184"/>
      <c r="L434" s="3"/>
      <c r="M434" s="3"/>
      <c r="N434" s="184"/>
      <c r="O434" s="3"/>
      <c r="P434" s="3"/>
      <c r="Q434" s="3"/>
      <c r="R434" s="3"/>
      <c r="S434" s="3"/>
      <c r="T434" s="3"/>
      <c r="U434" s="3"/>
      <c r="V434" s="3"/>
      <c r="W434" s="3"/>
      <c r="X434" s="3"/>
      <c r="Y434" s="3"/>
      <c r="Z434" s="3"/>
    </row>
    <row r="435" spans="1:26" ht="12.75" customHeight="1" x14ac:dyDescent="0.25">
      <c r="A435" s="3"/>
      <c r="B435" s="291"/>
      <c r="C435" s="184"/>
      <c r="D435" s="184"/>
      <c r="E435" s="184"/>
      <c r="F435" s="184"/>
      <c r="G435" s="184"/>
      <c r="H435" s="184"/>
      <c r="I435" s="184"/>
      <c r="J435" s="184"/>
      <c r="K435" s="184"/>
      <c r="L435" s="3"/>
      <c r="M435" s="3"/>
      <c r="N435" s="184"/>
      <c r="O435" s="3"/>
      <c r="P435" s="3"/>
      <c r="Q435" s="3"/>
      <c r="R435" s="3"/>
      <c r="S435" s="3"/>
      <c r="T435" s="3"/>
      <c r="U435" s="3"/>
      <c r="V435" s="3"/>
      <c r="W435" s="3"/>
      <c r="X435" s="3"/>
      <c r="Y435" s="3"/>
      <c r="Z435" s="3"/>
    </row>
    <row r="436" spans="1:26" ht="12.75" customHeight="1" x14ac:dyDescent="0.25">
      <c r="A436" s="3"/>
      <c r="B436" s="291"/>
      <c r="C436" s="184"/>
      <c r="D436" s="184"/>
      <c r="E436" s="184"/>
      <c r="F436" s="184"/>
      <c r="G436" s="184"/>
      <c r="H436" s="184"/>
      <c r="I436" s="184"/>
      <c r="J436" s="184"/>
      <c r="K436" s="184"/>
      <c r="L436" s="3"/>
      <c r="M436" s="3"/>
      <c r="N436" s="184"/>
      <c r="O436" s="3"/>
      <c r="P436" s="3"/>
      <c r="Q436" s="3"/>
      <c r="R436" s="3"/>
      <c r="S436" s="3"/>
      <c r="T436" s="3"/>
      <c r="U436" s="3"/>
      <c r="V436" s="3"/>
      <c r="W436" s="3"/>
      <c r="X436" s="3"/>
      <c r="Y436" s="3"/>
      <c r="Z436" s="3"/>
    </row>
    <row r="437" spans="1:26" ht="12.75" customHeight="1" x14ac:dyDescent="0.25">
      <c r="A437" s="3"/>
      <c r="B437" s="291"/>
      <c r="C437" s="184"/>
      <c r="D437" s="184"/>
      <c r="E437" s="184"/>
      <c r="F437" s="184"/>
      <c r="G437" s="184"/>
      <c r="H437" s="184"/>
      <c r="I437" s="184"/>
      <c r="J437" s="184"/>
      <c r="K437" s="184"/>
      <c r="L437" s="3"/>
      <c r="M437" s="3"/>
      <c r="N437" s="184"/>
      <c r="O437" s="3"/>
      <c r="P437" s="3"/>
      <c r="Q437" s="3"/>
      <c r="R437" s="3"/>
      <c r="S437" s="3"/>
      <c r="T437" s="3"/>
      <c r="U437" s="3"/>
      <c r="V437" s="3"/>
      <c r="W437" s="3"/>
      <c r="X437" s="3"/>
      <c r="Y437" s="3"/>
      <c r="Z437" s="3"/>
    </row>
    <row r="438" spans="1:26" ht="12.75" customHeight="1" x14ac:dyDescent="0.25">
      <c r="A438" s="3"/>
      <c r="B438" s="291"/>
      <c r="C438" s="184"/>
      <c r="D438" s="184"/>
      <c r="E438" s="184"/>
      <c r="F438" s="184"/>
      <c r="G438" s="184"/>
      <c r="H438" s="184"/>
      <c r="I438" s="184"/>
      <c r="J438" s="184"/>
      <c r="K438" s="184"/>
      <c r="L438" s="3"/>
      <c r="M438" s="3"/>
      <c r="N438" s="184"/>
      <c r="O438" s="3"/>
      <c r="P438" s="3"/>
      <c r="Q438" s="3"/>
      <c r="R438" s="3"/>
      <c r="S438" s="3"/>
      <c r="T438" s="3"/>
      <c r="U438" s="3"/>
      <c r="V438" s="3"/>
      <c r="W438" s="3"/>
      <c r="X438" s="3"/>
      <c r="Y438" s="3"/>
      <c r="Z438" s="3"/>
    </row>
    <row r="439" spans="1:26" ht="12.75" customHeight="1" x14ac:dyDescent="0.25">
      <c r="A439" s="3"/>
      <c r="B439" s="291"/>
      <c r="C439" s="184"/>
      <c r="D439" s="184"/>
      <c r="E439" s="184"/>
      <c r="F439" s="184"/>
      <c r="G439" s="184"/>
      <c r="H439" s="184"/>
      <c r="I439" s="184"/>
      <c r="J439" s="184"/>
      <c r="K439" s="184"/>
      <c r="L439" s="3"/>
      <c r="M439" s="3"/>
      <c r="N439" s="184"/>
      <c r="O439" s="3"/>
      <c r="P439" s="3"/>
      <c r="Q439" s="3"/>
      <c r="R439" s="3"/>
      <c r="S439" s="3"/>
      <c r="T439" s="3"/>
      <c r="U439" s="3"/>
      <c r="V439" s="3"/>
      <c r="W439" s="3"/>
      <c r="X439" s="3"/>
      <c r="Y439" s="3"/>
      <c r="Z439" s="3"/>
    </row>
    <row r="440" spans="1:26" ht="12.75" customHeight="1" x14ac:dyDescent="0.25">
      <c r="A440" s="3"/>
      <c r="B440" s="291"/>
      <c r="C440" s="184"/>
      <c r="D440" s="184"/>
      <c r="E440" s="184"/>
      <c r="F440" s="184"/>
      <c r="G440" s="184"/>
      <c r="H440" s="184"/>
      <c r="I440" s="184"/>
      <c r="J440" s="184"/>
      <c r="K440" s="184"/>
      <c r="L440" s="3"/>
      <c r="M440" s="3"/>
      <c r="N440" s="184"/>
      <c r="O440" s="3"/>
      <c r="P440" s="3"/>
      <c r="Q440" s="3"/>
      <c r="R440" s="3"/>
      <c r="S440" s="3"/>
      <c r="T440" s="3"/>
      <c r="U440" s="3"/>
      <c r="V440" s="3"/>
      <c r="W440" s="3"/>
      <c r="X440" s="3"/>
      <c r="Y440" s="3"/>
      <c r="Z440" s="3"/>
    </row>
    <row r="441" spans="1:26" ht="12.75" customHeight="1" x14ac:dyDescent="0.25">
      <c r="A441" s="3"/>
      <c r="B441" s="291"/>
      <c r="C441" s="184"/>
      <c r="D441" s="184"/>
      <c r="E441" s="184"/>
      <c r="F441" s="184"/>
      <c r="G441" s="184"/>
      <c r="H441" s="184"/>
      <c r="I441" s="184"/>
      <c r="J441" s="184"/>
      <c r="K441" s="184"/>
      <c r="L441" s="3"/>
      <c r="M441" s="3"/>
      <c r="N441" s="184"/>
      <c r="O441" s="3"/>
      <c r="P441" s="3"/>
      <c r="Q441" s="3"/>
      <c r="R441" s="3"/>
      <c r="S441" s="3"/>
      <c r="T441" s="3"/>
      <c r="U441" s="3"/>
      <c r="V441" s="3"/>
      <c r="W441" s="3"/>
      <c r="X441" s="3"/>
      <c r="Y441" s="3"/>
      <c r="Z441" s="3"/>
    </row>
    <row r="442" spans="1:26" ht="12.75" customHeight="1" x14ac:dyDescent="0.25">
      <c r="A442" s="3"/>
      <c r="B442" s="291"/>
      <c r="C442" s="184"/>
      <c r="D442" s="184"/>
      <c r="E442" s="184"/>
      <c r="F442" s="184"/>
      <c r="G442" s="184"/>
      <c r="H442" s="184"/>
      <c r="I442" s="184"/>
      <c r="J442" s="184"/>
      <c r="K442" s="184"/>
      <c r="L442" s="3"/>
      <c r="M442" s="3"/>
      <c r="N442" s="184"/>
      <c r="O442" s="3"/>
      <c r="P442" s="3"/>
      <c r="Q442" s="3"/>
      <c r="R442" s="3"/>
      <c r="S442" s="3"/>
      <c r="T442" s="3"/>
      <c r="U442" s="3"/>
      <c r="V442" s="3"/>
      <c r="W442" s="3"/>
      <c r="X442" s="3"/>
      <c r="Y442" s="3"/>
      <c r="Z442" s="3"/>
    </row>
    <row r="443" spans="1:26" ht="12.75" customHeight="1" x14ac:dyDescent="0.25">
      <c r="A443" s="3"/>
      <c r="B443" s="291"/>
      <c r="C443" s="184"/>
      <c r="D443" s="184"/>
      <c r="E443" s="184"/>
      <c r="F443" s="184"/>
      <c r="G443" s="184"/>
      <c r="H443" s="184"/>
      <c r="I443" s="184"/>
      <c r="J443" s="184"/>
      <c r="K443" s="184"/>
      <c r="L443" s="3"/>
      <c r="M443" s="3"/>
      <c r="N443" s="184"/>
      <c r="O443" s="3"/>
      <c r="P443" s="3"/>
      <c r="Q443" s="3"/>
      <c r="R443" s="3"/>
      <c r="S443" s="3"/>
      <c r="T443" s="3"/>
      <c r="U443" s="3"/>
      <c r="V443" s="3"/>
      <c r="W443" s="3"/>
      <c r="X443" s="3"/>
      <c r="Y443" s="3"/>
      <c r="Z443" s="3"/>
    </row>
    <row r="444" spans="1:26" ht="12.75" customHeight="1" x14ac:dyDescent="0.25">
      <c r="A444" s="3"/>
      <c r="B444" s="291"/>
      <c r="C444" s="184"/>
      <c r="D444" s="184"/>
      <c r="E444" s="184"/>
      <c r="F444" s="184"/>
      <c r="G444" s="184"/>
      <c r="H444" s="184"/>
      <c r="I444" s="184"/>
      <c r="J444" s="184"/>
      <c r="K444" s="184"/>
      <c r="L444" s="3"/>
      <c r="M444" s="3"/>
      <c r="N444" s="184"/>
      <c r="O444" s="3"/>
      <c r="P444" s="3"/>
      <c r="Q444" s="3"/>
      <c r="R444" s="3"/>
      <c r="S444" s="3"/>
      <c r="T444" s="3"/>
      <c r="U444" s="3"/>
      <c r="V444" s="3"/>
      <c r="W444" s="3"/>
      <c r="X444" s="3"/>
      <c r="Y444" s="3"/>
      <c r="Z444" s="3"/>
    </row>
    <row r="445" spans="1:26" ht="12.75" customHeight="1" x14ac:dyDescent="0.25">
      <c r="A445" s="3"/>
      <c r="B445" s="291"/>
      <c r="C445" s="184"/>
      <c r="D445" s="184"/>
      <c r="E445" s="184"/>
      <c r="F445" s="184"/>
      <c r="G445" s="184"/>
      <c r="H445" s="184"/>
      <c r="I445" s="184"/>
      <c r="J445" s="184"/>
      <c r="K445" s="184"/>
      <c r="L445" s="3"/>
      <c r="M445" s="3"/>
      <c r="N445" s="184"/>
      <c r="O445" s="3"/>
      <c r="P445" s="3"/>
      <c r="Q445" s="3"/>
      <c r="R445" s="3"/>
      <c r="S445" s="3"/>
      <c r="T445" s="3"/>
      <c r="U445" s="3"/>
      <c r="V445" s="3"/>
      <c r="W445" s="3"/>
      <c r="X445" s="3"/>
      <c r="Y445" s="3"/>
      <c r="Z445" s="3"/>
    </row>
    <row r="446" spans="1:26" ht="12.75" customHeight="1" x14ac:dyDescent="0.25">
      <c r="A446" s="3"/>
      <c r="B446" s="291"/>
      <c r="C446" s="184"/>
      <c r="D446" s="184"/>
      <c r="E446" s="184"/>
      <c r="F446" s="184"/>
      <c r="G446" s="184"/>
      <c r="H446" s="184"/>
      <c r="I446" s="184"/>
      <c r="J446" s="184"/>
      <c r="K446" s="184"/>
      <c r="L446" s="3"/>
      <c r="M446" s="3"/>
      <c r="N446" s="184"/>
      <c r="O446" s="3"/>
      <c r="P446" s="3"/>
      <c r="Q446" s="3"/>
      <c r="R446" s="3"/>
      <c r="S446" s="3"/>
      <c r="T446" s="3"/>
      <c r="U446" s="3"/>
      <c r="V446" s="3"/>
      <c r="W446" s="3"/>
      <c r="X446" s="3"/>
      <c r="Y446" s="3"/>
      <c r="Z446" s="3"/>
    </row>
    <row r="447" spans="1:26" ht="12.75" customHeight="1" x14ac:dyDescent="0.25">
      <c r="A447" s="3"/>
      <c r="B447" s="291"/>
      <c r="C447" s="184"/>
      <c r="D447" s="184"/>
      <c r="E447" s="184"/>
      <c r="F447" s="184"/>
      <c r="G447" s="184"/>
      <c r="H447" s="184"/>
      <c r="I447" s="184"/>
      <c r="J447" s="184"/>
      <c r="K447" s="184"/>
      <c r="L447" s="3"/>
      <c r="M447" s="3"/>
      <c r="N447" s="184"/>
      <c r="O447" s="3"/>
      <c r="P447" s="3"/>
      <c r="Q447" s="3"/>
      <c r="R447" s="3"/>
      <c r="S447" s="3"/>
      <c r="T447" s="3"/>
      <c r="U447" s="3"/>
      <c r="V447" s="3"/>
      <c r="W447" s="3"/>
      <c r="X447" s="3"/>
      <c r="Y447" s="3"/>
      <c r="Z447" s="3"/>
    </row>
    <row r="448" spans="1:26" ht="12.75" customHeight="1" x14ac:dyDescent="0.25">
      <c r="A448" s="3"/>
      <c r="B448" s="291"/>
      <c r="C448" s="184"/>
      <c r="D448" s="184"/>
      <c r="E448" s="184"/>
      <c r="F448" s="184"/>
      <c r="G448" s="184"/>
      <c r="H448" s="184"/>
      <c r="I448" s="184"/>
      <c r="J448" s="184"/>
      <c r="K448" s="184"/>
      <c r="L448" s="3"/>
      <c r="M448" s="3"/>
      <c r="N448" s="184"/>
      <c r="O448" s="3"/>
      <c r="P448" s="3"/>
      <c r="Q448" s="3"/>
      <c r="R448" s="3"/>
      <c r="S448" s="3"/>
      <c r="T448" s="3"/>
      <c r="U448" s="3"/>
      <c r="V448" s="3"/>
      <c r="W448" s="3"/>
      <c r="X448" s="3"/>
      <c r="Y448" s="3"/>
      <c r="Z448" s="3"/>
    </row>
    <row r="449" spans="1:26" ht="12.75" customHeight="1" x14ac:dyDescent="0.25">
      <c r="A449" s="3"/>
      <c r="B449" s="291"/>
      <c r="C449" s="184"/>
      <c r="D449" s="184"/>
      <c r="E449" s="184"/>
      <c r="F449" s="184"/>
      <c r="G449" s="184"/>
      <c r="H449" s="184"/>
      <c r="I449" s="184"/>
      <c r="J449" s="184"/>
      <c r="K449" s="184"/>
      <c r="L449" s="3"/>
      <c r="M449" s="3"/>
      <c r="N449" s="184"/>
      <c r="O449" s="3"/>
      <c r="P449" s="3"/>
      <c r="Q449" s="3"/>
      <c r="R449" s="3"/>
      <c r="S449" s="3"/>
      <c r="T449" s="3"/>
      <c r="U449" s="3"/>
      <c r="V449" s="3"/>
      <c r="W449" s="3"/>
      <c r="X449" s="3"/>
      <c r="Y449" s="3"/>
      <c r="Z449" s="3"/>
    </row>
    <row r="450" spans="1:26" ht="12.75" customHeight="1" x14ac:dyDescent="0.25">
      <c r="A450" s="3"/>
      <c r="B450" s="291"/>
      <c r="C450" s="184"/>
      <c r="D450" s="184"/>
      <c r="E450" s="184"/>
      <c r="F450" s="184"/>
      <c r="G450" s="184"/>
      <c r="H450" s="184"/>
      <c r="I450" s="184"/>
      <c r="J450" s="184"/>
      <c r="K450" s="184"/>
      <c r="L450" s="3"/>
      <c r="M450" s="3"/>
      <c r="N450" s="184"/>
      <c r="O450" s="3"/>
      <c r="P450" s="3"/>
      <c r="Q450" s="3"/>
      <c r="R450" s="3"/>
      <c r="S450" s="3"/>
      <c r="T450" s="3"/>
      <c r="U450" s="3"/>
      <c r="V450" s="3"/>
      <c r="W450" s="3"/>
      <c r="X450" s="3"/>
      <c r="Y450" s="3"/>
      <c r="Z450" s="3"/>
    </row>
    <row r="451" spans="1:26" ht="12.75" customHeight="1" x14ac:dyDescent="0.25">
      <c r="A451" s="3"/>
      <c r="B451" s="291"/>
      <c r="C451" s="184"/>
      <c r="D451" s="184"/>
      <c r="E451" s="184"/>
      <c r="F451" s="184"/>
      <c r="G451" s="184"/>
      <c r="H451" s="184"/>
      <c r="I451" s="184"/>
      <c r="J451" s="184"/>
      <c r="K451" s="184"/>
      <c r="L451" s="3"/>
      <c r="M451" s="3"/>
      <c r="N451" s="184"/>
      <c r="O451" s="3"/>
      <c r="P451" s="3"/>
      <c r="Q451" s="3"/>
      <c r="R451" s="3"/>
      <c r="S451" s="3"/>
      <c r="T451" s="3"/>
      <c r="U451" s="3"/>
      <c r="V451" s="3"/>
      <c r="W451" s="3"/>
      <c r="X451" s="3"/>
      <c r="Y451" s="3"/>
      <c r="Z451" s="3"/>
    </row>
    <row r="452" spans="1:26" ht="12.75" customHeight="1" x14ac:dyDescent="0.25">
      <c r="A452" s="3"/>
      <c r="B452" s="291"/>
      <c r="C452" s="184"/>
      <c r="D452" s="184"/>
      <c r="E452" s="184"/>
      <c r="F452" s="184"/>
      <c r="G452" s="184"/>
      <c r="H452" s="184"/>
      <c r="I452" s="184"/>
      <c r="J452" s="184"/>
      <c r="K452" s="184"/>
      <c r="L452" s="3"/>
      <c r="M452" s="3"/>
      <c r="N452" s="184"/>
      <c r="O452" s="3"/>
      <c r="P452" s="3"/>
      <c r="Q452" s="3"/>
      <c r="R452" s="3"/>
      <c r="S452" s="3"/>
      <c r="T452" s="3"/>
      <c r="U452" s="3"/>
      <c r="V452" s="3"/>
      <c r="W452" s="3"/>
      <c r="X452" s="3"/>
      <c r="Y452" s="3"/>
      <c r="Z452" s="3"/>
    </row>
    <row r="453" spans="1:26" ht="12.75" customHeight="1" x14ac:dyDescent="0.25">
      <c r="A453" s="3"/>
      <c r="B453" s="291"/>
      <c r="C453" s="184"/>
      <c r="D453" s="184"/>
      <c r="E453" s="184"/>
      <c r="F453" s="184"/>
      <c r="G453" s="184"/>
      <c r="H453" s="184"/>
      <c r="I453" s="184"/>
      <c r="J453" s="184"/>
      <c r="K453" s="184"/>
      <c r="L453" s="3"/>
      <c r="M453" s="3"/>
      <c r="N453" s="184"/>
      <c r="O453" s="3"/>
      <c r="P453" s="3"/>
      <c r="Q453" s="3"/>
      <c r="R453" s="3"/>
      <c r="S453" s="3"/>
      <c r="T453" s="3"/>
      <c r="U453" s="3"/>
      <c r="V453" s="3"/>
      <c r="W453" s="3"/>
      <c r="X453" s="3"/>
      <c r="Y453" s="3"/>
      <c r="Z453" s="3"/>
    </row>
    <row r="454" spans="1:26" ht="12.75" customHeight="1" x14ac:dyDescent="0.25">
      <c r="A454" s="3"/>
      <c r="B454" s="291"/>
      <c r="C454" s="184"/>
      <c r="D454" s="184"/>
      <c r="E454" s="184"/>
      <c r="F454" s="184"/>
      <c r="G454" s="184"/>
      <c r="H454" s="184"/>
      <c r="I454" s="184"/>
      <c r="J454" s="184"/>
      <c r="K454" s="184"/>
      <c r="L454" s="3"/>
      <c r="M454" s="3"/>
      <c r="N454" s="184"/>
      <c r="O454" s="3"/>
      <c r="P454" s="3"/>
      <c r="Q454" s="3"/>
      <c r="R454" s="3"/>
      <c r="S454" s="3"/>
      <c r="T454" s="3"/>
      <c r="U454" s="3"/>
      <c r="V454" s="3"/>
      <c r="W454" s="3"/>
      <c r="X454" s="3"/>
      <c r="Y454" s="3"/>
      <c r="Z454" s="3"/>
    </row>
    <row r="455" spans="1:26" ht="12.75" customHeight="1" x14ac:dyDescent="0.25">
      <c r="A455" s="3"/>
      <c r="B455" s="291"/>
      <c r="C455" s="184"/>
      <c r="D455" s="184"/>
      <c r="E455" s="184"/>
      <c r="F455" s="184"/>
      <c r="G455" s="184"/>
      <c r="H455" s="184"/>
      <c r="I455" s="184"/>
      <c r="J455" s="184"/>
      <c r="K455" s="184"/>
      <c r="L455" s="3"/>
      <c r="M455" s="3"/>
      <c r="N455" s="184"/>
      <c r="O455" s="3"/>
      <c r="P455" s="3"/>
      <c r="Q455" s="3"/>
      <c r="R455" s="3"/>
      <c r="S455" s="3"/>
      <c r="T455" s="3"/>
      <c r="U455" s="3"/>
      <c r="V455" s="3"/>
      <c r="W455" s="3"/>
      <c r="X455" s="3"/>
      <c r="Y455" s="3"/>
      <c r="Z455" s="3"/>
    </row>
    <row r="456" spans="1:26" ht="12.75" customHeight="1" x14ac:dyDescent="0.25">
      <c r="A456" s="3"/>
      <c r="B456" s="291"/>
      <c r="C456" s="184"/>
      <c r="D456" s="184"/>
      <c r="E456" s="184"/>
      <c r="F456" s="184"/>
      <c r="G456" s="184"/>
      <c r="H456" s="184"/>
      <c r="I456" s="184"/>
      <c r="J456" s="184"/>
      <c r="K456" s="184"/>
      <c r="L456" s="3"/>
      <c r="M456" s="3"/>
      <c r="N456" s="184"/>
      <c r="O456" s="3"/>
      <c r="P456" s="3"/>
      <c r="Q456" s="3"/>
      <c r="R456" s="3"/>
      <c r="S456" s="3"/>
      <c r="T456" s="3"/>
      <c r="U456" s="3"/>
      <c r="V456" s="3"/>
      <c r="W456" s="3"/>
      <c r="X456" s="3"/>
      <c r="Y456" s="3"/>
      <c r="Z456" s="3"/>
    </row>
    <row r="457" spans="1:26" ht="12.75" customHeight="1" x14ac:dyDescent="0.25">
      <c r="A457" s="3"/>
      <c r="B457" s="291"/>
      <c r="C457" s="184"/>
      <c r="D457" s="184"/>
      <c r="E457" s="184"/>
      <c r="F457" s="184"/>
      <c r="G457" s="184"/>
      <c r="H457" s="184"/>
      <c r="I457" s="184"/>
      <c r="J457" s="184"/>
      <c r="K457" s="184"/>
      <c r="L457" s="3"/>
      <c r="M457" s="3"/>
      <c r="N457" s="184"/>
      <c r="O457" s="3"/>
      <c r="P457" s="3"/>
      <c r="Q457" s="3"/>
      <c r="R457" s="3"/>
      <c r="S457" s="3"/>
      <c r="T457" s="3"/>
      <c r="U457" s="3"/>
      <c r="V457" s="3"/>
      <c r="W457" s="3"/>
      <c r="X457" s="3"/>
      <c r="Y457" s="3"/>
      <c r="Z457" s="3"/>
    </row>
    <row r="458" spans="1:26" ht="12.75" customHeight="1" x14ac:dyDescent="0.25">
      <c r="A458" s="3"/>
      <c r="B458" s="291"/>
      <c r="C458" s="184"/>
      <c r="D458" s="184"/>
      <c r="E458" s="184"/>
      <c r="F458" s="184"/>
      <c r="G458" s="184"/>
      <c r="H458" s="184"/>
      <c r="I458" s="184"/>
      <c r="J458" s="184"/>
      <c r="K458" s="184"/>
      <c r="L458" s="3"/>
      <c r="M458" s="3"/>
      <c r="N458" s="184"/>
      <c r="O458" s="3"/>
      <c r="P458" s="3"/>
      <c r="Q458" s="3"/>
      <c r="R458" s="3"/>
      <c r="S458" s="3"/>
      <c r="T458" s="3"/>
      <c r="U458" s="3"/>
      <c r="V458" s="3"/>
      <c r="W458" s="3"/>
      <c r="X458" s="3"/>
      <c r="Y458" s="3"/>
      <c r="Z458" s="3"/>
    </row>
    <row r="459" spans="1:26" ht="12.75" customHeight="1" x14ac:dyDescent="0.25">
      <c r="A459" s="3"/>
      <c r="B459" s="291"/>
      <c r="C459" s="184"/>
      <c r="D459" s="184"/>
      <c r="E459" s="184"/>
      <c r="F459" s="184"/>
      <c r="G459" s="184"/>
      <c r="H459" s="184"/>
      <c r="I459" s="184"/>
      <c r="J459" s="184"/>
      <c r="K459" s="184"/>
      <c r="L459" s="3"/>
      <c r="M459" s="3"/>
      <c r="N459" s="184"/>
      <c r="O459" s="3"/>
      <c r="P459" s="3"/>
      <c r="Q459" s="3"/>
      <c r="R459" s="3"/>
      <c r="S459" s="3"/>
      <c r="T459" s="3"/>
      <c r="U459" s="3"/>
      <c r="V459" s="3"/>
      <c r="W459" s="3"/>
      <c r="X459" s="3"/>
      <c r="Y459" s="3"/>
      <c r="Z459" s="3"/>
    </row>
    <row r="460" spans="1:26" ht="12.75" customHeight="1" x14ac:dyDescent="0.25">
      <c r="A460" s="3"/>
      <c r="B460" s="291"/>
      <c r="C460" s="184"/>
      <c r="D460" s="184"/>
      <c r="E460" s="184"/>
      <c r="F460" s="184"/>
      <c r="G460" s="184"/>
      <c r="H460" s="184"/>
      <c r="I460" s="184"/>
      <c r="J460" s="184"/>
      <c r="K460" s="184"/>
      <c r="L460" s="3"/>
      <c r="M460" s="3"/>
      <c r="N460" s="184"/>
      <c r="O460" s="3"/>
      <c r="P460" s="3"/>
      <c r="Q460" s="3"/>
      <c r="R460" s="3"/>
      <c r="S460" s="3"/>
      <c r="T460" s="3"/>
      <c r="U460" s="3"/>
      <c r="V460" s="3"/>
      <c r="W460" s="3"/>
      <c r="X460" s="3"/>
      <c r="Y460" s="3"/>
      <c r="Z460" s="3"/>
    </row>
    <row r="461" spans="1:26" ht="12.75" customHeight="1" x14ac:dyDescent="0.25">
      <c r="A461" s="3"/>
      <c r="B461" s="291"/>
      <c r="C461" s="184"/>
      <c r="D461" s="184"/>
      <c r="E461" s="184"/>
      <c r="F461" s="184"/>
      <c r="G461" s="184"/>
      <c r="H461" s="184"/>
      <c r="I461" s="184"/>
      <c r="J461" s="184"/>
      <c r="K461" s="184"/>
      <c r="L461" s="3"/>
      <c r="M461" s="3"/>
      <c r="N461" s="184"/>
      <c r="O461" s="3"/>
      <c r="P461" s="3"/>
      <c r="Q461" s="3"/>
      <c r="R461" s="3"/>
      <c r="S461" s="3"/>
      <c r="T461" s="3"/>
      <c r="U461" s="3"/>
      <c r="V461" s="3"/>
      <c r="W461" s="3"/>
      <c r="X461" s="3"/>
      <c r="Y461" s="3"/>
      <c r="Z461" s="3"/>
    </row>
    <row r="462" spans="1:26" ht="12.75" customHeight="1" x14ac:dyDescent="0.25">
      <c r="A462" s="3"/>
      <c r="B462" s="291"/>
      <c r="C462" s="184"/>
      <c r="D462" s="184"/>
      <c r="E462" s="184"/>
      <c r="F462" s="184"/>
      <c r="G462" s="184"/>
      <c r="H462" s="184"/>
      <c r="I462" s="184"/>
      <c r="J462" s="184"/>
      <c r="K462" s="184"/>
      <c r="L462" s="3"/>
      <c r="M462" s="3"/>
      <c r="N462" s="184"/>
      <c r="O462" s="3"/>
      <c r="P462" s="3"/>
      <c r="Q462" s="3"/>
      <c r="R462" s="3"/>
      <c r="S462" s="3"/>
      <c r="T462" s="3"/>
      <c r="U462" s="3"/>
      <c r="V462" s="3"/>
      <c r="W462" s="3"/>
      <c r="X462" s="3"/>
      <c r="Y462" s="3"/>
      <c r="Z462" s="3"/>
    </row>
    <row r="463" spans="1:26" ht="12.75" customHeight="1" x14ac:dyDescent="0.25">
      <c r="A463" s="3"/>
      <c r="B463" s="291"/>
      <c r="C463" s="184"/>
      <c r="D463" s="184"/>
      <c r="E463" s="184"/>
      <c r="F463" s="184"/>
      <c r="G463" s="184"/>
      <c r="H463" s="184"/>
      <c r="I463" s="184"/>
      <c r="J463" s="184"/>
      <c r="K463" s="184"/>
      <c r="L463" s="3"/>
      <c r="M463" s="3"/>
      <c r="N463" s="184"/>
      <c r="O463" s="3"/>
      <c r="P463" s="3"/>
      <c r="Q463" s="3"/>
      <c r="R463" s="3"/>
      <c r="S463" s="3"/>
      <c r="T463" s="3"/>
      <c r="U463" s="3"/>
      <c r="V463" s="3"/>
      <c r="W463" s="3"/>
      <c r="X463" s="3"/>
      <c r="Y463" s="3"/>
      <c r="Z463" s="3"/>
    </row>
    <row r="464" spans="1:26" ht="12.75" customHeight="1" x14ac:dyDescent="0.25">
      <c r="A464" s="3"/>
      <c r="B464" s="291"/>
      <c r="C464" s="184"/>
      <c r="D464" s="184"/>
      <c r="E464" s="184"/>
      <c r="F464" s="184"/>
      <c r="G464" s="184"/>
      <c r="H464" s="184"/>
      <c r="I464" s="184"/>
      <c r="J464" s="184"/>
      <c r="K464" s="184"/>
      <c r="L464" s="3"/>
      <c r="M464" s="3"/>
      <c r="N464" s="184"/>
      <c r="O464" s="3"/>
      <c r="P464" s="3"/>
      <c r="Q464" s="3"/>
      <c r="R464" s="3"/>
      <c r="S464" s="3"/>
      <c r="T464" s="3"/>
      <c r="U464" s="3"/>
      <c r="V464" s="3"/>
      <c r="W464" s="3"/>
      <c r="X464" s="3"/>
      <c r="Y464" s="3"/>
      <c r="Z464" s="3"/>
    </row>
    <row r="465" spans="1:26" ht="12.75" customHeight="1" x14ac:dyDescent="0.25">
      <c r="A465" s="3"/>
      <c r="B465" s="291"/>
      <c r="C465" s="184"/>
      <c r="D465" s="184"/>
      <c r="E465" s="184"/>
      <c r="F465" s="184"/>
      <c r="G465" s="184"/>
      <c r="H465" s="184"/>
      <c r="I465" s="184"/>
      <c r="J465" s="184"/>
      <c r="K465" s="184"/>
      <c r="L465" s="3"/>
      <c r="M465" s="3"/>
      <c r="N465" s="184"/>
      <c r="O465" s="3"/>
      <c r="P465" s="3"/>
      <c r="Q465" s="3"/>
      <c r="R465" s="3"/>
      <c r="S465" s="3"/>
      <c r="T465" s="3"/>
      <c r="U465" s="3"/>
      <c r="V465" s="3"/>
      <c r="W465" s="3"/>
      <c r="X465" s="3"/>
      <c r="Y465" s="3"/>
      <c r="Z465" s="3"/>
    </row>
    <row r="466" spans="1:26" ht="12.75" customHeight="1" x14ac:dyDescent="0.25">
      <c r="A466" s="3"/>
      <c r="B466" s="291"/>
      <c r="C466" s="184"/>
      <c r="D466" s="184"/>
      <c r="E466" s="184"/>
      <c r="F466" s="184"/>
      <c r="G466" s="184"/>
      <c r="H466" s="184"/>
      <c r="I466" s="184"/>
      <c r="J466" s="184"/>
      <c r="K466" s="184"/>
      <c r="L466" s="3"/>
      <c r="M466" s="3"/>
      <c r="N466" s="184"/>
      <c r="O466" s="3"/>
      <c r="P466" s="3"/>
      <c r="Q466" s="3"/>
      <c r="R466" s="3"/>
      <c r="S466" s="3"/>
      <c r="T466" s="3"/>
      <c r="U466" s="3"/>
      <c r="V466" s="3"/>
      <c r="W466" s="3"/>
      <c r="X466" s="3"/>
      <c r="Y466" s="3"/>
      <c r="Z466" s="3"/>
    </row>
    <row r="467" spans="1:26" ht="12.75" customHeight="1" x14ac:dyDescent="0.25">
      <c r="A467" s="3"/>
      <c r="B467" s="291"/>
      <c r="C467" s="184"/>
      <c r="D467" s="184"/>
      <c r="E467" s="184"/>
      <c r="F467" s="184"/>
      <c r="G467" s="184"/>
      <c r="H467" s="184"/>
      <c r="I467" s="184"/>
      <c r="J467" s="184"/>
      <c r="K467" s="184"/>
      <c r="L467" s="3"/>
      <c r="M467" s="3"/>
      <c r="N467" s="184"/>
      <c r="O467" s="3"/>
      <c r="P467" s="3"/>
      <c r="Q467" s="3"/>
      <c r="R467" s="3"/>
      <c r="S467" s="3"/>
      <c r="T467" s="3"/>
      <c r="U467" s="3"/>
      <c r="V467" s="3"/>
      <c r="W467" s="3"/>
      <c r="X467" s="3"/>
      <c r="Y467" s="3"/>
      <c r="Z467" s="3"/>
    </row>
    <row r="468" spans="1:26" ht="12.75" customHeight="1" x14ac:dyDescent="0.25">
      <c r="A468" s="3"/>
      <c r="B468" s="291"/>
      <c r="C468" s="184"/>
      <c r="D468" s="184"/>
      <c r="E468" s="184"/>
      <c r="F468" s="184"/>
      <c r="G468" s="184"/>
      <c r="H468" s="184"/>
      <c r="I468" s="184"/>
      <c r="J468" s="184"/>
      <c r="K468" s="184"/>
      <c r="L468" s="3"/>
      <c r="M468" s="3"/>
      <c r="N468" s="184"/>
      <c r="O468" s="3"/>
      <c r="P468" s="3"/>
      <c r="Q468" s="3"/>
      <c r="R468" s="3"/>
      <c r="S468" s="3"/>
      <c r="T468" s="3"/>
      <c r="U468" s="3"/>
      <c r="V468" s="3"/>
      <c r="W468" s="3"/>
      <c r="X468" s="3"/>
      <c r="Y468" s="3"/>
      <c r="Z468" s="3"/>
    </row>
    <row r="469" spans="1:26" ht="12.75" customHeight="1" x14ac:dyDescent="0.25">
      <c r="A469" s="3"/>
      <c r="B469" s="291"/>
      <c r="C469" s="184"/>
      <c r="D469" s="184"/>
      <c r="E469" s="184"/>
      <c r="F469" s="184"/>
      <c r="G469" s="184"/>
      <c r="H469" s="184"/>
      <c r="I469" s="184"/>
      <c r="J469" s="184"/>
      <c r="K469" s="184"/>
      <c r="L469" s="3"/>
      <c r="M469" s="3"/>
      <c r="N469" s="184"/>
      <c r="O469" s="3"/>
      <c r="P469" s="3"/>
      <c r="Q469" s="3"/>
      <c r="R469" s="3"/>
      <c r="S469" s="3"/>
      <c r="T469" s="3"/>
      <c r="U469" s="3"/>
      <c r="V469" s="3"/>
      <c r="W469" s="3"/>
      <c r="X469" s="3"/>
      <c r="Y469" s="3"/>
      <c r="Z469" s="3"/>
    </row>
    <row r="470" spans="1:26" ht="12.75" customHeight="1" x14ac:dyDescent="0.25">
      <c r="A470" s="3"/>
      <c r="B470" s="291"/>
      <c r="C470" s="184"/>
      <c r="D470" s="184"/>
      <c r="E470" s="184"/>
      <c r="F470" s="184"/>
      <c r="G470" s="184"/>
      <c r="H470" s="184"/>
      <c r="I470" s="184"/>
      <c r="J470" s="184"/>
      <c r="K470" s="184"/>
      <c r="L470" s="3"/>
      <c r="M470" s="3"/>
      <c r="N470" s="184"/>
      <c r="O470" s="3"/>
      <c r="P470" s="3"/>
      <c r="Q470" s="3"/>
      <c r="R470" s="3"/>
      <c r="S470" s="3"/>
      <c r="T470" s="3"/>
      <c r="U470" s="3"/>
      <c r="V470" s="3"/>
      <c r="W470" s="3"/>
      <c r="X470" s="3"/>
      <c r="Y470" s="3"/>
      <c r="Z470" s="3"/>
    </row>
    <row r="471" spans="1:26" ht="12.75" customHeight="1" x14ac:dyDescent="0.25">
      <c r="A471" s="3"/>
      <c r="B471" s="291"/>
      <c r="C471" s="184"/>
      <c r="D471" s="184"/>
      <c r="E471" s="184"/>
      <c r="F471" s="184"/>
      <c r="G471" s="184"/>
      <c r="H471" s="184"/>
      <c r="I471" s="184"/>
      <c r="J471" s="184"/>
      <c r="K471" s="184"/>
      <c r="L471" s="3"/>
      <c r="M471" s="3"/>
      <c r="N471" s="184"/>
      <c r="O471" s="3"/>
      <c r="P471" s="3"/>
      <c r="Q471" s="3"/>
      <c r="R471" s="3"/>
      <c r="S471" s="3"/>
      <c r="T471" s="3"/>
      <c r="U471" s="3"/>
      <c r="V471" s="3"/>
      <c r="W471" s="3"/>
      <c r="X471" s="3"/>
      <c r="Y471" s="3"/>
      <c r="Z471" s="3"/>
    </row>
    <row r="472" spans="1:26" ht="12.75" customHeight="1" x14ac:dyDescent="0.25">
      <c r="A472" s="3"/>
      <c r="B472" s="291"/>
      <c r="C472" s="184"/>
      <c r="D472" s="184"/>
      <c r="E472" s="184"/>
      <c r="F472" s="184"/>
      <c r="G472" s="184"/>
      <c r="H472" s="184"/>
      <c r="I472" s="184"/>
      <c r="J472" s="184"/>
      <c r="K472" s="184"/>
      <c r="L472" s="3"/>
      <c r="M472" s="3"/>
      <c r="N472" s="184"/>
      <c r="O472" s="3"/>
      <c r="P472" s="3"/>
      <c r="Q472" s="3"/>
      <c r="R472" s="3"/>
      <c r="S472" s="3"/>
      <c r="T472" s="3"/>
      <c r="U472" s="3"/>
      <c r="V472" s="3"/>
      <c r="W472" s="3"/>
      <c r="X472" s="3"/>
      <c r="Y472" s="3"/>
      <c r="Z472" s="3"/>
    </row>
    <row r="473" spans="1:26" ht="12.75" customHeight="1" x14ac:dyDescent="0.25">
      <c r="A473" s="3"/>
      <c r="B473" s="291"/>
      <c r="C473" s="184"/>
      <c r="D473" s="184"/>
      <c r="E473" s="184"/>
      <c r="F473" s="184"/>
      <c r="G473" s="184"/>
      <c r="H473" s="184"/>
      <c r="I473" s="184"/>
      <c r="J473" s="184"/>
      <c r="K473" s="184"/>
      <c r="L473" s="3"/>
      <c r="M473" s="3"/>
      <c r="N473" s="184"/>
      <c r="O473" s="3"/>
      <c r="P473" s="3"/>
      <c r="Q473" s="3"/>
      <c r="R473" s="3"/>
      <c r="S473" s="3"/>
      <c r="T473" s="3"/>
      <c r="U473" s="3"/>
      <c r="V473" s="3"/>
      <c r="W473" s="3"/>
      <c r="X473" s="3"/>
      <c r="Y473" s="3"/>
      <c r="Z473" s="3"/>
    </row>
    <row r="474" spans="1:26" ht="12.75" customHeight="1" x14ac:dyDescent="0.25">
      <c r="A474" s="3"/>
      <c r="B474" s="291"/>
      <c r="C474" s="184"/>
      <c r="D474" s="184"/>
      <c r="E474" s="184"/>
      <c r="F474" s="184"/>
      <c r="G474" s="184"/>
      <c r="H474" s="184"/>
      <c r="I474" s="184"/>
      <c r="J474" s="184"/>
      <c r="K474" s="184"/>
      <c r="L474" s="3"/>
      <c r="M474" s="3"/>
      <c r="N474" s="184"/>
      <c r="O474" s="3"/>
      <c r="P474" s="3"/>
      <c r="Q474" s="3"/>
      <c r="R474" s="3"/>
      <c r="S474" s="3"/>
      <c r="T474" s="3"/>
      <c r="U474" s="3"/>
      <c r="V474" s="3"/>
      <c r="W474" s="3"/>
      <c r="X474" s="3"/>
      <c r="Y474" s="3"/>
      <c r="Z474" s="3"/>
    </row>
    <row r="475" spans="1:26" ht="12.75" customHeight="1" x14ac:dyDescent="0.25">
      <c r="A475" s="3"/>
      <c r="B475" s="291"/>
      <c r="C475" s="184"/>
      <c r="D475" s="184"/>
      <c r="E475" s="184"/>
      <c r="F475" s="184"/>
      <c r="G475" s="184"/>
      <c r="H475" s="184"/>
      <c r="I475" s="184"/>
      <c r="J475" s="184"/>
      <c r="K475" s="184"/>
      <c r="L475" s="3"/>
      <c r="M475" s="3"/>
      <c r="N475" s="184"/>
      <c r="O475" s="3"/>
      <c r="P475" s="3"/>
      <c r="Q475" s="3"/>
      <c r="R475" s="3"/>
      <c r="S475" s="3"/>
      <c r="T475" s="3"/>
      <c r="U475" s="3"/>
      <c r="V475" s="3"/>
      <c r="W475" s="3"/>
      <c r="X475" s="3"/>
      <c r="Y475" s="3"/>
      <c r="Z475" s="3"/>
    </row>
    <row r="476" spans="1:26" ht="12.75" customHeight="1" x14ac:dyDescent="0.25">
      <c r="A476" s="3"/>
      <c r="B476" s="291"/>
      <c r="C476" s="184"/>
      <c r="D476" s="184"/>
      <c r="E476" s="184"/>
      <c r="F476" s="184"/>
      <c r="G476" s="184"/>
      <c r="H476" s="184"/>
      <c r="I476" s="184"/>
      <c r="J476" s="184"/>
      <c r="K476" s="184"/>
      <c r="L476" s="3"/>
      <c r="M476" s="3"/>
      <c r="N476" s="184"/>
      <c r="O476" s="3"/>
      <c r="P476" s="3"/>
      <c r="Q476" s="3"/>
      <c r="R476" s="3"/>
      <c r="S476" s="3"/>
      <c r="T476" s="3"/>
      <c r="U476" s="3"/>
      <c r="V476" s="3"/>
      <c r="W476" s="3"/>
      <c r="X476" s="3"/>
      <c r="Y476" s="3"/>
      <c r="Z476" s="3"/>
    </row>
    <row r="477" spans="1:26" ht="12.75" customHeight="1" x14ac:dyDescent="0.25">
      <c r="A477" s="3"/>
      <c r="B477" s="291"/>
      <c r="C477" s="184"/>
      <c r="D477" s="184"/>
      <c r="E477" s="184"/>
      <c r="F477" s="184"/>
      <c r="G477" s="184"/>
      <c r="H477" s="184"/>
      <c r="I477" s="184"/>
      <c r="J477" s="184"/>
      <c r="K477" s="184"/>
      <c r="L477" s="3"/>
      <c r="M477" s="3"/>
      <c r="N477" s="184"/>
      <c r="O477" s="3"/>
      <c r="P477" s="3"/>
      <c r="Q477" s="3"/>
      <c r="R477" s="3"/>
      <c r="S477" s="3"/>
      <c r="T477" s="3"/>
      <c r="U477" s="3"/>
      <c r="V477" s="3"/>
      <c r="W477" s="3"/>
      <c r="X477" s="3"/>
      <c r="Y477" s="3"/>
      <c r="Z477" s="3"/>
    </row>
    <row r="478" spans="1:26" ht="12.75" customHeight="1" x14ac:dyDescent="0.25">
      <c r="A478" s="3"/>
      <c r="B478" s="291"/>
      <c r="C478" s="184"/>
      <c r="D478" s="184"/>
      <c r="E478" s="184"/>
      <c r="F478" s="184"/>
      <c r="G478" s="184"/>
      <c r="H478" s="184"/>
      <c r="I478" s="184"/>
      <c r="J478" s="184"/>
      <c r="K478" s="184"/>
      <c r="L478" s="3"/>
      <c r="M478" s="3"/>
      <c r="N478" s="184"/>
      <c r="O478" s="3"/>
      <c r="P478" s="3"/>
      <c r="Q478" s="3"/>
      <c r="R478" s="3"/>
      <c r="S478" s="3"/>
      <c r="T478" s="3"/>
      <c r="U478" s="3"/>
      <c r="V478" s="3"/>
      <c r="W478" s="3"/>
      <c r="X478" s="3"/>
      <c r="Y478" s="3"/>
      <c r="Z478" s="3"/>
    </row>
    <row r="479" spans="1:26" ht="12.75" customHeight="1" x14ac:dyDescent="0.25">
      <c r="A479" s="3"/>
      <c r="B479" s="291"/>
      <c r="C479" s="184"/>
      <c r="D479" s="184"/>
      <c r="E479" s="184"/>
      <c r="F479" s="184"/>
      <c r="G479" s="184"/>
      <c r="H479" s="184"/>
      <c r="I479" s="184"/>
      <c r="J479" s="184"/>
      <c r="K479" s="184"/>
      <c r="L479" s="3"/>
      <c r="M479" s="3"/>
      <c r="N479" s="184"/>
      <c r="O479" s="3"/>
      <c r="P479" s="3"/>
      <c r="Q479" s="3"/>
      <c r="R479" s="3"/>
      <c r="S479" s="3"/>
      <c r="T479" s="3"/>
      <c r="U479" s="3"/>
      <c r="V479" s="3"/>
      <c r="W479" s="3"/>
      <c r="X479" s="3"/>
      <c r="Y479" s="3"/>
      <c r="Z479" s="3"/>
    </row>
    <row r="480" spans="1:26" ht="12.75" customHeight="1" x14ac:dyDescent="0.25">
      <c r="A480" s="3"/>
      <c r="B480" s="291"/>
      <c r="C480" s="184"/>
      <c r="D480" s="184"/>
      <c r="E480" s="184"/>
      <c r="F480" s="184"/>
      <c r="G480" s="184"/>
      <c r="H480" s="184"/>
      <c r="I480" s="184"/>
      <c r="J480" s="184"/>
      <c r="K480" s="184"/>
      <c r="L480" s="3"/>
      <c r="M480" s="3"/>
      <c r="N480" s="184"/>
      <c r="O480" s="3"/>
      <c r="P480" s="3"/>
      <c r="Q480" s="3"/>
      <c r="R480" s="3"/>
      <c r="S480" s="3"/>
      <c r="T480" s="3"/>
      <c r="U480" s="3"/>
      <c r="V480" s="3"/>
      <c r="W480" s="3"/>
      <c r="X480" s="3"/>
      <c r="Y480" s="3"/>
      <c r="Z480" s="3"/>
    </row>
    <row r="481" spans="1:26" ht="12.75" customHeight="1" x14ac:dyDescent="0.25">
      <c r="A481" s="3"/>
      <c r="B481" s="291"/>
      <c r="C481" s="184"/>
      <c r="D481" s="184"/>
      <c r="E481" s="184"/>
      <c r="F481" s="184"/>
      <c r="G481" s="184"/>
      <c r="H481" s="184"/>
      <c r="I481" s="184"/>
      <c r="J481" s="184"/>
      <c r="K481" s="184"/>
      <c r="L481" s="3"/>
      <c r="M481" s="3"/>
      <c r="N481" s="184"/>
      <c r="O481" s="3"/>
      <c r="P481" s="3"/>
      <c r="Q481" s="3"/>
      <c r="R481" s="3"/>
      <c r="S481" s="3"/>
      <c r="T481" s="3"/>
      <c r="U481" s="3"/>
      <c r="V481" s="3"/>
      <c r="W481" s="3"/>
      <c r="X481" s="3"/>
      <c r="Y481" s="3"/>
      <c r="Z481" s="3"/>
    </row>
    <row r="482" spans="1:26" ht="12.75" customHeight="1" x14ac:dyDescent="0.25">
      <c r="A482" s="3"/>
      <c r="B482" s="291"/>
      <c r="C482" s="184"/>
      <c r="D482" s="184"/>
      <c r="E482" s="184"/>
      <c r="F482" s="184"/>
      <c r="G482" s="184"/>
      <c r="H482" s="184"/>
      <c r="I482" s="184"/>
      <c r="J482" s="184"/>
      <c r="K482" s="184"/>
      <c r="L482" s="3"/>
      <c r="M482" s="3"/>
      <c r="N482" s="184"/>
      <c r="O482" s="3"/>
      <c r="P482" s="3"/>
      <c r="Q482" s="3"/>
      <c r="R482" s="3"/>
      <c r="S482" s="3"/>
      <c r="T482" s="3"/>
      <c r="U482" s="3"/>
      <c r="V482" s="3"/>
      <c r="W482" s="3"/>
      <c r="X482" s="3"/>
      <c r="Y482" s="3"/>
      <c r="Z482" s="3"/>
    </row>
    <row r="483" spans="1:26" ht="12.75" customHeight="1" x14ac:dyDescent="0.25">
      <c r="A483" s="3"/>
      <c r="B483" s="291"/>
      <c r="C483" s="184"/>
      <c r="D483" s="184"/>
      <c r="E483" s="184"/>
      <c r="F483" s="184"/>
      <c r="G483" s="184"/>
      <c r="H483" s="184"/>
      <c r="I483" s="184"/>
      <c r="J483" s="184"/>
      <c r="K483" s="184"/>
      <c r="L483" s="3"/>
      <c r="M483" s="3"/>
      <c r="N483" s="184"/>
      <c r="O483" s="3"/>
      <c r="P483" s="3"/>
      <c r="Q483" s="3"/>
      <c r="R483" s="3"/>
      <c r="S483" s="3"/>
      <c r="T483" s="3"/>
      <c r="U483" s="3"/>
      <c r="V483" s="3"/>
      <c r="W483" s="3"/>
      <c r="X483" s="3"/>
      <c r="Y483" s="3"/>
      <c r="Z483" s="3"/>
    </row>
    <row r="484" spans="1:26" ht="12.75" customHeight="1" x14ac:dyDescent="0.25">
      <c r="A484" s="3"/>
      <c r="B484" s="291"/>
      <c r="C484" s="184"/>
      <c r="D484" s="184"/>
      <c r="E484" s="184"/>
      <c r="F484" s="184"/>
      <c r="G484" s="184"/>
      <c r="H484" s="184"/>
      <c r="I484" s="184"/>
      <c r="J484" s="184"/>
      <c r="K484" s="184"/>
      <c r="L484" s="3"/>
      <c r="M484" s="3"/>
      <c r="N484" s="184"/>
      <c r="O484" s="3"/>
      <c r="P484" s="3"/>
      <c r="Q484" s="3"/>
      <c r="R484" s="3"/>
      <c r="S484" s="3"/>
      <c r="T484" s="3"/>
      <c r="U484" s="3"/>
      <c r="V484" s="3"/>
      <c r="W484" s="3"/>
      <c r="X484" s="3"/>
      <c r="Y484" s="3"/>
      <c r="Z484" s="3"/>
    </row>
    <row r="485" spans="1:26" ht="12.75" customHeight="1" x14ac:dyDescent="0.25">
      <c r="A485" s="3"/>
      <c r="B485" s="291"/>
      <c r="C485" s="184"/>
      <c r="D485" s="184"/>
      <c r="E485" s="184"/>
      <c r="F485" s="184"/>
      <c r="G485" s="184"/>
      <c r="H485" s="184"/>
      <c r="I485" s="184"/>
      <c r="J485" s="184"/>
      <c r="K485" s="184"/>
      <c r="L485" s="3"/>
      <c r="M485" s="3"/>
      <c r="N485" s="184"/>
      <c r="O485" s="3"/>
      <c r="P485" s="3"/>
      <c r="Q485" s="3"/>
      <c r="R485" s="3"/>
      <c r="S485" s="3"/>
      <c r="T485" s="3"/>
      <c r="U485" s="3"/>
      <c r="V485" s="3"/>
      <c r="W485" s="3"/>
      <c r="X485" s="3"/>
      <c r="Y485" s="3"/>
      <c r="Z485" s="3"/>
    </row>
    <row r="486" spans="1:26" ht="12.75" customHeight="1" x14ac:dyDescent="0.25">
      <c r="A486" s="3"/>
      <c r="B486" s="291"/>
      <c r="C486" s="184"/>
      <c r="D486" s="184"/>
      <c r="E486" s="184"/>
      <c r="F486" s="184"/>
      <c r="G486" s="184"/>
      <c r="H486" s="184"/>
      <c r="I486" s="184"/>
      <c r="J486" s="184"/>
      <c r="K486" s="184"/>
      <c r="L486" s="3"/>
      <c r="M486" s="3"/>
      <c r="N486" s="184"/>
      <c r="O486" s="3"/>
      <c r="P486" s="3"/>
      <c r="Q486" s="3"/>
      <c r="R486" s="3"/>
      <c r="S486" s="3"/>
      <c r="T486" s="3"/>
      <c r="U486" s="3"/>
      <c r="V486" s="3"/>
      <c r="W486" s="3"/>
      <c r="X486" s="3"/>
      <c r="Y486" s="3"/>
      <c r="Z486" s="3"/>
    </row>
    <row r="487" spans="1:26" ht="12.75" customHeight="1" x14ac:dyDescent="0.25">
      <c r="A487" s="3"/>
      <c r="B487" s="291"/>
      <c r="C487" s="184"/>
      <c r="D487" s="184"/>
      <c r="E487" s="184"/>
      <c r="F487" s="184"/>
      <c r="G487" s="184"/>
      <c r="H487" s="184"/>
      <c r="I487" s="184"/>
      <c r="J487" s="184"/>
      <c r="K487" s="184"/>
      <c r="L487" s="3"/>
      <c r="M487" s="3"/>
      <c r="N487" s="184"/>
      <c r="O487" s="3"/>
      <c r="P487" s="3"/>
      <c r="Q487" s="3"/>
      <c r="R487" s="3"/>
      <c r="S487" s="3"/>
      <c r="T487" s="3"/>
      <c r="U487" s="3"/>
      <c r="V487" s="3"/>
      <c r="W487" s="3"/>
      <c r="X487" s="3"/>
      <c r="Y487" s="3"/>
      <c r="Z487" s="3"/>
    </row>
    <row r="488" spans="1:26" ht="12.75" customHeight="1" x14ac:dyDescent="0.25">
      <c r="A488" s="3"/>
      <c r="B488" s="291"/>
      <c r="C488" s="184"/>
      <c r="D488" s="184"/>
      <c r="E488" s="184"/>
      <c r="F488" s="184"/>
      <c r="G488" s="184"/>
      <c r="H488" s="184"/>
      <c r="I488" s="184"/>
      <c r="J488" s="184"/>
      <c r="K488" s="184"/>
      <c r="L488" s="3"/>
      <c r="M488" s="3"/>
      <c r="N488" s="184"/>
      <c r="O488" s="3"/>
      <c r="P488" s="3"/>
      <c r="Q488" s="3"/>
      <c r="R488" s="3"/>
      <c r="S488" s="3"/>
      <c r="T488" s="3"/>
      <c r="U488" s="3"/>
      <c r="V488" s="3"/>
      <c r="W488" s="3"/>
      <c r="X488" s="3"/>
      <c r="Y488" s="3"/>
      <c r="Z488" s="3"/>
    </row>
    <row r="489" spans="1:26" ht="12.75" customHeight="1" x14ac:dyDescent="0.25">
      <c r="A489" s="3"/>
      <c r="B489" s="291"/>
      <c r="C489" s="184"/>
      <c r="D489" s="184"/>
      <c r="E489" s="184"/>
      <c r="F489" s="184"/>
      <c r="G489" s="184"/>
      <c r="H489" s="184"/>
      <c r="I489" s="184"/>
      <c r="J489" s="184"/>
      <c r="K489" s="184"/>
      <c r="L489" s="3"/>
      <c r="M489" s="3"/>
      <c r="N489" s="184"/>
      <c r="O489" s="3"/>
      <c r="P489" s="3"/>
      <c r="Q489" s="3"/>
      <c r="R489" s="3"/>
      <c r="S489" s="3"/>
      <c r="T489" s="3"/>
      <c r="U489" s="3"/>
      <c r="V489" s="3"/>
      <c r="W489" s="3"/>
      <c r="X489" s="3"/>
      <c r="Y489" s="3"/>
      <c r="Z489" s="3"/>
    </row>
    <row r="490" spans="1:26" ht="12.75" customHeight="1" x14ac:dyDescent="0.25">
      <c r="A490" s="3"/>
      <c r="B490" s="291"/>
      <c r="C490" s="184"/>
      <c r="D490" s="184"/>
      <c r="E490" s="184"/>
      <c r="F490" s="184"/>
      <c r="G490" s="184"/>
      <c r="H490" s="184"/>
      <c r="I490" s="184"/>
      <c r="J490" s="184"/>
      <c r="K490" s="184"/>
      <c r="L490" s="3"/>
      <c r="M490" s="3"/>
      <c r="N490" s="184"/>
      <c r="O490" s="3"/>
      <c r="P490" s="3"/>
      <c r="Q490" s="3"/>
      <c r="R490" s="3"/>
      <c r="S490" s="3"/>
      <c r="T490" s="3"/>
      <c r="U490" s="3"/>
      <c r="V490" s="3"/>
      <c r="W490" s="3"/>
      <c r="X490" s="3"/>
      <c r="Y490" s="3"/>
      <c r="Z490" s="3"/>
    </row>
    <row r="491" spans="1:26" ht="12.75" customHeight="1" x14ac:dyDescent="0.25">
      <c r="A491" s="3"/>
      <c r="B491" s="291"/>
      <c r="C491" s="184"/>
      <c r="D491" s="184"/>
      <c r="E491" s="184"/>
      <c r="F491" s="184"/>
      <c r="G491" s="184"/>
      <c r="H491" s="184"/>
      <c r="I491" s="184"/>
      <c r="J491" s="184"/>
      <c r="K491" s="184"/>
      <c r="L491" s="3"/>
      <c r="M491" s="3"/>
      <c r="N491" s="184"/>
      <c r="O491" s="3"/>
      <c r="P491" s="3"/>
      <c r="Q491" s="3"/>
      <c r="R491" s="3"/>
      <c r="S491" s="3"/>
      <c r="T491" s="3"/>
      <c r="U491" s="3"/>
      <c r="V491" s="3"/>
      <c r="W491" s="3"/>
      <c r="X491" s="3"/>
      <c r="Y491" s="3"/>
      <c r="Z491" s="3"/>
    </row>
    <row r="492" spans="1:26" ht="12.75" customHeight="1" x14ac:dyDescent="0.25">
      <c r="A492" s="3"/>
      <c r="B492" s="291"/>
      <c r="C492" s="184"/>
      <c r="D492" s="184"/>
      <c r="E492" s="184"/>
      <c r="F492" s="184"/>
      <c r="G492" s="184"/>
      <c r="H492" s="184"/>
      <c r="I492" s="184"/>
      <c r="J492" s="184"/>
      <c r="K492" s="184"/>
      <c r="L492" s="3"/>
      <c r="M492" s="3"/>
      <c r="N492" s="184"/>
      <c r="O492" s="3"/>
      <c r="P492" s="3"/>
      <c r="Q492" s="3"/>
      <c r="R492" s="3"/>
      <c r="S492" s="3"/>
      <c r="T492" s="3"/>
      <c r="U492" s="3"/>
      <c r="V492" s="3"/>
      <c r="W492" s="3"/>
      <c r="X492" s="3"/>
      <c r="Y492" s="3"/>
      <c r="Z492" s="3"/>
    </row>
    <row r="493" spans="1:26" ht="12.75" customHeight="1" x14ac:dyDescent="0.25">
      <c r="A493" s="3"/>
      <c r="B493" s="291"/>
      <c r="C493" s="184"/>
      <c r="D493" s="184"/>
      <c r="E493" s="184"/>
      <c r="F493" s="184"/>
      <c r="G493" s="184"/>
      <c r="H493" s="184"/>
      <c r="I493" s="184"/>
      <c r="J493" s="184"/>
      <c r="K493" s="184"/>
      <c r="L493" s="3"/>
      <c r="M493" s="3"/>
      <c r="N493" s="184"/>
      <c r="O493" s="3"/>
      <c r="P493" s="3"/>
      <c r="Q493" s="3"/>
      <c r="R493" s="3"/>
      <c r="S493" s="3"/>
      <c r="T493" s="3"/>
      <c r="U493" s="3"/>
      <c r="V493" s="3"/>
      <c r="W493" s="3"/>
      <c r="X493" s="3"/>
      <c r="Y493" s="3"/>
      <c r="Z493" s="3"/>
    </row>
    <row r="494" spans="1:26" ht="12.75" customHeight="1" x14ac:dyDescent="0.25">
      <c r="A494" s="3"/>
      <c r="B494" s="291"/>
      <c r="C494" s="184"/>
      <c r="D494" s="184"/>
      <c r="E494" s="184"/>
      <c r="F494" s="184"/>
      <c r="G494" s="184"/>
      <c r="H494" s="184"/>
      <c r="I494" s="184"/>
      <c r="J494" s="184"/>
      <c r="K494" s="184"/>
      <c r="L494" s="3"/>
      <c r="M494" s="3"/>
      <c r="N494" s="184"/>
      <c r="O494" s="3"/>
      <c r="P494" s="3"/>
      <c r="Q494" s="3"/>
      <c r="R494" s="3"/>
      <c r="S494" s="3"/>
      <c r="T494" s="3"/>
      <c r="U494" s="3"/>
      <c r="V494" s="3"/>
      <c r="W494" s="3"/>
      <c r="X494" s="3"/>
      <c r="Y494" s="3"/>
      <c r="Z494" s="3"/>
    </row>
    <row r="495" spans="1:26" ht="12.75" customHeight="1" x14ac:dyDescent="0.25">
      <c r="A495" s="3"/>
      <c r="B495" s="291"/>
      <c r="C495" s="184"/>
      <c r="D495" s="184"/>
      <c r="E495" s="184"/>
      <c r="F495" s="184"/>
      <c r="G495" s="184"/>
      <c r="H495" s="184"/>
      <c r="I495" s="184"/>
      <c r="J495" s="184"/>
      <c r="K495" s="184"/>
      <c r="L495" s="3"/>
      <c r="M495" s="3"/>
      <c r="N495" s="184"/>
      <c r="O495" s="3"/>
      <c r="P495" s="3"/>
      <c r="Q495" s="3"/>
      <c r="R495" s="3"/>
      <c r="S495" s="3"/>
      <c r="T495" s="3"/>
      <c r="U495" s="3"/>
      <c r="V495" s="3"/>
      <c r="W495" s="3"/>
      <c r="X495" s="3"/>
      <c r="Y495" s="3"/>
      <c r="Z495" s="3"/>
    </row>
    <row r="496" spans="1:26" ht="12.75" customHeight="1" x14ac:dyDescent="0.25">
      <c r="A496" s="3"/>
      <c r="B496" s="291"/>
      <c r="C496" s="184"/>
      <c r="D496" s="184"/>
      <c r="E496" s="184"/>
      <c r="F496" s="184"/>
      <c r="G496" s="184"/>
      <c r="H496" s="184"/>
      <c r="I496" s="184"/>
      <c r="J496" s="184"/>
      <c r="K496" s="184"/>
      <c r="L496" s="3"/>
      <c r="M496" s="3"/>
      <c r="N496" s="184"/>
      <c r="O496" s="3"/>
      <c r="P496" s="3"/>
      <c r="Q496" s="3"/>
      <c r="R496" s="3"/>
      <c r="S496" s="3"/>
      <c r="T496" s="3"/>
      <c r="U496" s="3"/>
      <c r="V496" s="3"/>
      <c r="W496" s="3"/>
      <c r="X496" s="3"/>
      <c r="Y496" s="3"/>
      <c r="Z496" s="3"/>
    </row>
    <row r="497" spans="1:26" ht="12.75" customHeight="1" x14ac:dyDescent="0.25">
      <c r="A497" s="3"/>
      <c r="B497" s="291"/>
      <c r="C497" s="184"/>
      <c r="D497" s="184"/>
      <c r="E497" s="184"/>
      <c r="F497" s="184"/>
      <c r="G497" s="184"/>
      <c r="H497" s="184"/>
      <c r="I497" s="184"/>
      <c r="J497" s="184"/>
      <c r="K497" s="184"/>
      <c r="L497" s="3"/>
      <c r="M497" s="3"/>
      <c r="N497" s="184"/>
      <c r="O497" s="3"/>
      <c r="P497" s="3"/>
      <c r="Q497" s="3"/>
      <c r="R497" s="3"/>
      <c r="S497" s="3"/>
      <c r="T497" s="3"/>
      <c r="U497" s="3"/>
      <c r="V497" s="3"/>
      <c r="W497" s="3"/>
      <c r="X497" s="3"/>
      <c r="Y497" s="3"/>
      <c r="Z497" s="3"/>
    </row>
    <row r="498" spans="1:26" ht="12.75" customHeight="1" x14ac:dyDescent="0.25">
      <c r="A498" s="3"/>
      <c r="B498" s="291"/>
      <c r="C498" s="184"/>
      <c r="D498" s="184"/>
      <c r="E498" s="184"/>
      <c r="F498" s="184"/>
      <c r="G498" s="184"/>
      <c r="H498" s="184"/>
      <c r="I498" s="184"/>
      <c r="J498" s="184"/>
      <c r="K498" s="184"/>
      <c r="L498" s="3"/>
      <c r="M498" s="3"/>
      <c r="N498" s="184"/>
      <c r="O498" s="3"/>
      <c r="P498" s="3"/>
      <c r="Q498" s="3"/>
      <c r="R498" s="3"/>
      <c r="S498" s="3"/>
      <c r="T498" s="3"/>
      <c r="U498" s="3"/>
      <c r="V498" s="3"/>
      <c r="W498" s="3"/>
      <c r="X498" s="3"/>
      <c r="Y498" s="3"/>
      <c r="Z498" s="3"/>
    </row>
    <row r="499" spans="1:26" ht="12.75" customHeight="1" x14ac:dyDescent="0.25">
      <c r="A499" s="3"/>
      <c r="B499" s="291"/>
      <c r="C499" s="184"/>
      <c r="D499" s="184"/>
      <c r="E499" s="184"/>
      <c r="F499" s="184"/>
      <c r="G499" s="184"/>
      <c r="H499" s="184"/>
      <c r="I499" s="184"/>
      <c r="J499" s="184"/>
      <c r="K499" s="184"/>
      <c r="L499" s="3"/>
      <c r="M499" s="3"/>
      <c r="N499" s="184"/>
      <c r="O499" s="3"/>
      <c r="P499" s="3"/>
      <c r="Q499" s="3"/>
      <c r="R499" s="3"/>
      <c r="S499" s="3"/>
      <c r="T499" s="3"/>
      <c r="U499" s="3"/>
      <c r="V499" s="3"/>
      <c r="W499" s="3"/>
      <c r="X499" s="3"/>
      <c r="Y499" s="3"/>
      <c r="Z499" s="3"/>
    </row>
    <row r="500" spans="1:26" ht="12.75" customHeight="1" x14ac:dyDescent="0.25">
      <c r="A500" s="3"/>
      <c r="B500" s="291"/>
      <c r="C500" s="184"/>
      <c r="D500" s="184"/>
      <c r="E500" s="184"/>
      <c r="F500" s="184"/>
      <c r="G500" s="184"/>
      <c r="H500" s="184"/>
      <c r="I500" s="184"/>
      <c r="J500" s="184"/>
      <c r="K500" s="184"/>
      <c r="L500" s="3"/>
      <c r="M500" s="3"/>
      <c r="N500" s="184"/>
      <c r="O500" s="3"/>
      <c r="P500" s="3"/>
      <c r="Q500" s="3"/>
      <c r="R500" s="3"/>
      <c r="S500" s="3"/>
      <c r="T500" s="3"/>
      <c r="U500" s="3"/>
      <c r="V500" s="3"/>
      <c r="W500" s="3"/>
      <c r="X500" s="3"/>
      <c r="Y500" s="3"/>
      <c r="Z500" s="3"/>
    </row>
    <row r="501" spans="1:26" ht="12.75" customHeight="1" x14ac:dyDescent="0.25">
      <c r="A501" s="3"/>
      <c r="B501" s="291"/>
      <c r="C501" s="184"/>
      <c r="D501" s="184"/>
      <c r="E501" s="184"/>
      <c r="F501" s="184"/>
      <c r="G501" s="184"/>
      <c r="H501" s="184"/>
      <c r="I501" s="184"/>
      <c r="J501" s="184"/>
      <c r="K501" s="184"/>
      <c r="L501" s="3"/>
      <c r="M501" s="3"/>
      <c r="N501" s="184"/>
      <c r="O501" s="3"/>
      <c r="P501" s="3"/>
      <c r="Q501" s="3"/>
      <c r="R501" s="3"/>
      <c r="S501" s="3"/>
      <c r="T501" s="3"/>
      <c r="U501" s="3"/>
      <c r="V501" s="3"/>
      <c r="W501" s="3"/>
      <c r="X501" s="3"/>
      <c r="Y501" s="3"/>
      <c r="Z501" s="3"/>
    </row>
    <row r="502" spans="1:26" ht="12.75" customHeight="1" x14ac:dyDescent="0.25">
      <c r="A502" s="3"/>
      <c r="B502" s="291"/>
      <c r="C502" s="184"/>
      <c r="D502" s="184"/>
      <c r="E502" s="184"/>
      <c r="F502" s="184"/>
      <c r="G502" s="184"/>
      <c r="H502" s="184"/>
      <c r="I502" s="184"/>
      <c r="J502" s="184"/>
      <c r="K502" s="184"/>
      <c r="L502" s="3"/>
      <c r="M502" s="3"/>
      <c r="N502" s="184"/>
      <c r="O502" s="3"/>
      <c r="P502" s="3"/>
      <c r="Q502" s="3"/>
      <c r="R502" s="3"/>
      <c r="S502" s="3"/>
      <c r="T502" s="3"/>
      <c r="U502" s="3"/>
      <c r="V502" s="3"/>
      <c r="W502" s="3"/>
      <c r="X502" s="3"/>
      <c r="Y502" s="3"/>
      <c r="Z502" s="3"/>
    </row>
    <row r="503" spans="1:26" ht="12.75" customHeight="1" x14ac:dyDescent="0.25">
      <c r="A503" s="3"/>
      <c r="B503" s="291"/>
      <c r="C503" s="184"/>
      <c r="D503" s="184"/>
      <c r="E503" s="184"/>
      <c r="F503" s="184"/>
      <c r="G503" s="184"/>
      <c r="H503" s="184"/>
      <c r="I503" s="184"/>
      <c r="J503" s="184"/>
      <c r="K503" s="184"/>
      <c r="L503" s="3"/>
      <c r="M503" s="3"/>
      <c r="N503" s="184"/>
      <c r="O503" s="3"/>
      <c r="P503" s="3"/>
      <c r="Q503" s="3"/>
      <c r="R503" s="3"/>
      <c r="S503" s="3"/>
      <c r="T503" s="3"/>
      <c r="U503" s="3"/>
      <c r="V503" s="3"/>
      <c r="W503" s="3"/>
      <c r="X503" s="3"/>
      <c r="Y503" s="3"/>
      <c r="Z503" s="3"/>
    </row>
    <row r="504" spans="1:26" ht="12.75" customHeight="1" x14ac:dyDescent="0.25">
      <c r="A504" s="3"/>
      <c r="B504" s="291"/>
      <c r="C504" s="184"/>
      <c r="D504" s="184"/>
      <c r="E504" s="184"/>
      <c r="F504" s="184"/>
      <c r="G504" s="184"/>
      <c r="H504" s="184"/>
      <c r="I504" s="184"/>
      <c r="J504" s="184"/>
      <c r="K504" s="184"/>
      <c r="L504" s="3"/>
      <c r="M504" s="3"/>
      <c r="N504" s="184"/>
      <c r="O504" s="3"/>
      <c r="P504" s="3"/>
      <c r="Q504" s="3"/>
      <c r="R504" s="3"/>
      <c r="S504" s="3"/>
      <c r="T504" s="3"/>
      <c r="U504" s="3"/>
      <c r="V504" s="3"/>
      <c r="W504" s="3"/>
      <c r="X504" s="3"/>
      <c r="Y504" s="3"/>
      <c r="Z504" s="3"/>
    </row>
    <row r="505" spans="1:26" ht="12.75" customHeight="1" x14ac:dyDescent="0.25">
      <c r="A505" s="3"/>
      <c r="B505" s="291"/>
      <c r="C505" s="184"/>
      <c r="D505" s="184"/>
      <c r="E505" s="184"/>
      <c r="F505" s="184"/>
      <c r="G505" s="184"/>
      <c r="H505" s="184"/>
      <c r="I505" s="184"/>
      <c r="J505" s="184"/>
      <c r="K505" s="184"/>
      <c r="L505" s="3"/>
      <c r="M505" s="3"/>
      <c r="N505" s="184"/>
      <c r="O505" s="3"/>
      <c r="P505" s="3"/>
      <c r="Q505" s="3"/>
      <c r="R505" s="3"/>
      <c r="S505" s="3"/>
      <c r="T505" s="3"/>
      <c r="U505" s="3"/>
      <c r="V505" s="3"/>
      <c r="W505" s="3"/>
      <c r="X505" s="3"/>
      <c r="Y505" s="3"/>
      <c r="Z505" s="3"/>
    </row>
    <row r="506" spans="1:26" ht="12.75" customHeight="1" x14ac:dyDescent="0.25">
      <c r="A506" s="3"/>
      <c r="B506" s="291"/>
      <c r="C506" s="184"/>
      <c r="D506" s="184"/>
      <c r="E506" s="184"/>
      <c r="F506" s="184"/>
      <c r="G506" s="184"/>
      <c r="H506" s="184"/>
      <c r="I506" s="184"/>
      <c r="J506" s="184"/>
      <c r="K506" s="184"/>
      <c r="L506" s="3"/>
      <c r="M506" s="3"/>
      <c r="N506" s="184"/>
      <c r="O506" s="3"/>
      <c r="P506" s="3"/>
      <c r="Q506" s="3"/>
      <c r="R506" s="3"/>
      <c r="S506" s="3"/>
      <c r="T506" s="3"/>
      <c r="U506" s="3"/>
      <c r="V506" s="3"/>
      <c r="W506" s="3"/>
      <c r="X506" s="3"/>
      <c r="Y506" s="3"/>
      <c r="Z506" s="3"/>
    </row>
    <row r="507" spans="1:26" ht="12.75" customHeight="1" x14ac:dyDescent="0.25">
      <c r="A507" s="3"/>
      <c r="B507" s="291"/>
      <c r="C507" s="184"/>
      <c r="D507" s="184"/>
      <c r="E507" s="184"/>
      <c r="F507" s="184"/>
      <c r="G507" s="184"/>
      <c r="H507" s="184"/>
      <c r="I507" s="184"/>
      <c r="J507" s="184"/>
      <c r="K507" s="184"/>
      <c r="L507" s="3"/>
      <c r="M507" s="3"/>
      <c r="N507" s="184"/>
      <c r="O507" s="3"/>
      <c r="P507" s="3"/>
      <c r="Q507" s="3"/>
      <c r="R507" s="3"/>
      <c r="S507" s="3"/>
      <c r="T507" s="3"/>
      <c r="U507" s="3"/>
      <c r="V507" s="3"/>
      <c r="W507" s="3"/>
      <c r="X507" s="3"/>
      <c r="Y507" s="3"/>
      <c r="Z507" s="3"/>
    </row>
    <row r="508" spans="1:26" ht="12.75" customHeight="1" x14ac:dyDescent="0.25">
      <c r="A508" s="3"/>
      <c r="B508" s="291"/>
      <c r="C508" s="184"/>
      <c r="D508" s="184"/>
      <c r="E508" s="184"/>
      <c r="F508" s="184"/>
      <c r="G508" s="184"/>
      <c r="H508" s="184"/>
      <c r="I508" s="184"/>
      <c r="J508" s="184"/>
      <c r="K508" s="184"/>
      <c r="L508" s="3"/>
      <c r="M508" s="3"/>
      <c r="N508" s="184"/>
      <c r="O508" s="3"/>
      <c r="P508" s="3"/>
      <c r="Q508" s="3"/>
      <c r="R508" s="3"/>
      <c r="S508" s="3"/>
      <c r="T508" s="3"/>
      <c r="U508" s="3"/>
      <c r="V508" s="3"/>
      <c r="W508" s="3"/>
      <c r="X508" s="3"/>
      <c r="Y508" s="3"/>
      <c r="Z508" s="3"/>
    </row>
    <row r="509" spans="1:26" ht="12.75" customHeight="1" x14ac:dyDescent="0.25">
      <c r="A509" s="3"/>
      <c r="B509" s="291"/>
      <c r="C509" s="184"/>
      <c r="D509" s="184"/>
      <c r="E509" s="184"/>
      <c r="F509" s="184"/>
      <c r="G509" s="184"/>
      <c r="H509" s="184"/>
      <c r="I509" s="184"/>
      <c r="J509" s="184"/>
      <c r="K509" s="184"/>
      <c r="L509" s="3"/>
      <c r="M509" s="3"/>
      <c r="N509" s="184"/>
      <c r="O509" s="3"/>
      <c r="P509" s="3"/>
      <c r="Q509" s="3"/>
      <c r="R509" s="3"/>
      <c r="S509" s="3"/>
      <c r="T509" s="3"/>
      <c r="U509" s="3"/>
      <c r="V509" s="3"/>
      <c r="W509" s="3"/>
      <c r="X509" s="3"/>
      <c r="Y509" s="3"/>
      <c r="Z509" s="3"/>
    </row>
    <row r="510" spans="1:26" ht="12.75" customHeight="1" x14ac:dyDescent="0.25">
      <c r="A510" s="3"/>
      <c r="B510" s="291"/>
      <c r="C510" s="184"/>
      <c r="D510" s="184"/>
      <c r="E510" s="184"/>
      <c r="F510" s="184"/>
      <c r="G510" s="184"/>
      <c r="H510" s="184"/>
      <c r="I510" s="184"/>
      <c r="J510" s="184"/>
      <c r="K510" s="184"/>
      <c r="L510" s="3"/>
      <c r="M510" s="3"/>
      <c r="N510" s="184"/>
      <c r="O510" s="3"/>
      <c r="P510" s="3"/>
      <c r="Q510" s="3"/>
      <c r="R510" s="3"/>
      <c r="S510" s="3"/>
      <c r="T510" s="3"/>
      <c r="U510" s="3"/>
      <c r="V510" s="3"/>
      <c r="W510" s="3"/>
      <c r="X510" s="3"/>
      <c r="Y510" s="3"/>
      <c r="Z510" s="3"/>
    </row>
    <row r="511" spans="1:26" ht="12.75" customHeight="1" x14ac:dyDescent="0.25">
      <c r="A511" s="3"/>
      <c r="B511" s="291"/>
      <c r="C511" s="184"/>
      <c r="D511" s="184"/>
      <c r="E511" s="184"/>
      <c r="F511" s="184"/>
      <c r="G511" s="184"/>
      <c r="H511" s="184"/>
      <c r="I511" s="184"/>
      <c r="J511" s="184"/>
      <c r="K511" s="184"/>
      <c r="L511" s="3"/>
      <c r="M511" s="3"/>
      <c r="N511" s="184"/>
      <c r="O511" s="3"/>
      <c r="P511" s="3"/>
      <c r="Q511" s="3"/>
      <c r="R511" s="3"/>
      <c r="S511" s="3"/>
      <c r="T511" s="3"/>
      <c r="U511" s="3"/>
      <c r="V511" s="3"/>
      <c r="W511" s="3"/>
      <c r="X511" s="3"/>
      <c r="Y511" s="3"/>
      <c r="Z511" s="3"/>
    </row>
    <row r="512" spans="1:26" ht="12.75" customHeight="1" x14ac:dyDescent="0.25">
      <c r="A512" s="3"/>
      <c r="B512" s="291"/>
      <c r="C512" s="184"/>
      <c r="D512" s="184"/>
      <c r="E512" s="184"/>
      <c r="F512" s="184"/>
      <c r="G512" s="184"/>
      <c r="H512" s="184"/>
      <c r="I512" s="184"/>
      <c r="J512" s="184"/>
      <c r="K512" s="184"/>
      <c r="L512" s="3"/>
      <c r="M512" s="3"/>
      <c r="N512" s="184"/>
      <c r="O512" s="3"/>
      <c r="P512" s="3"/>
      <c r="Q512" s="3"/>
      <c r="R512" s="3"/>
      <c r="S512" s="3"/>
      <c r="T512" s="3"/>
      <c r="U512" s="3"/>
      <c r="V512" s="3"/>
      <c r="W512" s="3"/>
      <c r="X512" s="3"/>
      <c r="Y512" s="3"/>
      <c r="Z512" s="3"/>
    </row>
    <row r="513" spans="1:26" ht="12.75" customHeight="1" x14ac:dyDescent="0.25">
      <c r="A513" s="3"/>
      <c r="B513" s="291"/>
      <c r="C513" s="184"/>
      <c r="D513" s="184"/>
      <c r="E513" s="184"/>
      <c r="F513" s="184"/>
      <c r="G513" s="184"/>
      <c r="H513" s="184"/>
      <c r="I513" s="184"/>
      <c r="J513" s="184"/>
      <c r="K513" s="184"/>
      <c r="L513" s="3"/>
      <c r="M513" s="3"/>
      <c r="N513" s="184"/>
      <c r="O513" s="3"/>
      <c r="P513" s="3"/>
      <c r="Q513" s="3"/>
      <c r="R513" s="3"/>
      <c r="S513" s="3"/>
      <c r="T513" s="3"/>
      <c r="U513" s="3"/>
      <c r="V513" s="3"/>
      <c r="W513" s="3"/>
      <c r="X513" s="3"/>
      <c r="Y513" s="3"/>
      <c r="Z513" s="3"/>
    </row>
    <row r="514" spans="1:26" ht="12.75" customHeight="1" x14ac:dyDescent="0.25">
      <c r="A514" s="3"/>
      <c r="B514" s="291"/>
      <c r="C514" s="184"/>
      <c r="D514" s="184"/>
      <c r="E514" s="184"/>
      <c r="F514" s="184"/>
      <c r="G514" s="184"/>
      <c r="H514" s="184"/>
      <c r="I514" s="184"/>
      <c r="J514" s="184"/>
      <c r="K514" s="184"/>
      <c r="L514" s="3"/>
      <c r="M514" s="3"/>
      <c r="N514" s="184"/>
      <c r="O514" s="3"/>
      <c r="P514" s="3"/>
      <c r="Q514" s="3"/>
      <c r="R514" s="3"/>
      <c r="S514" s="3"/>
      <c r="T514" s="3"/>
      <c r="U514" s="3"/>
      <c r="V514" s="3"/>
      <c r="W514" s="3"/>
      <c r="X514" s="3"/>
      <c r="Y514" s="3"/>
      <c r="Z514" s="3"/>
    </row>
    <row r="515" spans="1:26" ht="12.75" customHeight="1" x14ac:dyDescent="0.25">
      <c r="A515" s="3"/>
      <c r="B515" s="291"/>
      <c r="C515" s="184"/>
      <c r="D515" s="184"/>
      <c r="E515" s="184"/>
      <c r="F515" s="184"/>
      <c r="G515" s="184"/>
      <c r="H515" s="184"/>
      <c r="I515" s="184"/>
      <c r="J515" s="184"/>
      <c r="K515" s="184"/>
      <c r="L515" s="3"/>
      <c r="M515" s="3"/>
      <c r="N515" s="184"/>
      <c r="O515" s="3"/>
      <c r="P515" s="3"/>
      <c r="Q515" s="3"/>
      <c r="R515" s="3"/>
      <c r="S515" s="3"/>
      <c r="T515" s="3"/>
      <c r="U515" s="3"/>
      <c r="V515" s="3"/>
      <c r="W515" s="3"/>
      <c r="X515" s="3"/>
      <c r="Y515" s="3"/>
      <c r="Z515" s="3"/>
    </row>
    <row r="516" spans="1:26" ht="12.75" customHeight="1" x14ac:dyDescent="0.25">
      <c r="A516" s="3"/>
      <c r="B516" s="291"/>
      <c r="C516" s="184"/>
      <c r="D516" s="184"/>
      <c r="E516" s="184"/>
      <c r="F516" s="184"/>
      <c r="G516" s="184"/>
      <c r="H516" s="184"/>
      <c r="I516" s="184"/>
      <c r="J516" s="184"/>
      <c r="K516" s="184"/>
      <c r="L516" s="3"/>
      <c r="M516" s="3"/>
      <c r="N516" s="184"/>
      <c r="O516" s="3"/>
      <c r="P516" s="3"/>
      <c r="Q516" s="3"/>
      <c r="R516" s="3"/>
      <c r="S516" s="3"/>
      <c r="T516" s="3"/>
      <c r="U516" s="3"/>
      <c r="V516" s="3"/>
      <c r="W516" s="3"/>
      <c r="X516" s="3"/>
      <c r="Y516" s="3"/>
      <c r="Z516" s="3"/>
    </row>
    <row r="517" spans="1:26" ht="12.75" customHeight="1" x14ac:dyDescent="0.25">
      <c r="A517" s="3"/>
      <c r="B517" s="291"/>
      <c r="C517" s="184"/>
      <c r="D517" s="184"/>
      <c r="E517" s="184"/>
      <c r="F517" s="184"/>
      <c r="G517" s="184"/>
      <c r="H517" s="184"/>
      <c r="I517" s="184"/>
      <c r="J517" s="184"/>
      <c r="K517" s="184"/>
      <c r="L517" s="3"/>
      <c r="M517" s="3"/>
      <c r="N517" s="184"/>
      <c r="O517" s="3"/>
      <c r="P517" s="3"/>
      <c r="Q517" s="3"/>
      <c r="R517" s="3"/>
      <c r="S517" s="3"/>
      <c r="T517" s="3"/>
      <c r="U517" s="3"/>
      <c r="V517" s="3"/>
      <c r="W517" s="3"/>
      <c r="X517" s="3"/>
      <c r="Y517" s="3"/>
      <c r="Z517" s="3"/>
    </row>
    <row r="518" spans="1:26" ht="12.75" customHeight="1" x14ac:dyDescent="0.25">
      <c r="A518" s="3"/>
      <c r="B518" s="291"/>
      <c r="C518" s="184"/>
      <c r="D518" s="184"/>
      <c r="E518" s="184"/>
      <c r="F518" s="184"/>
      <c r="G518" s="184"/>
      <c r="H518" s="184"/>
      <c r="I518" s="184"/>
      <c r="J518" s="184"/>
      <c r="K518" s="184"/>
      <c r="L518" s="3"/>
      <c r="M518" s="3"/>
      <c r="N518" s="184"/>
      <c r="O518" s="3"/>
      <c r="P518" s="3"/>
      <c r="Q518" s="3"/>
      <c r="R518" s="3"/>
      <c r="S518" s="3"/>
      <c r="T518" s="3"/>
      <c r="U518" s="3"/>
      <c r="V518" s="3"/>
      <c r="W518" s="3"/>
      <c r="X518" s="3"/>
      <c r="Y518" s="3"/>
      <c r="Z518" s="3"/>
    </row>
    <row r="519" spans="1:26" ht="12.75" customHeight="1" x14ac:dyDescent="0.25">
      <c r="A519" s="3"/>
      <c r="B519" s="291"/>
      <c r="C519" s="184"/>
      <c r="D519" s="184"/>
      <c r="E519" s="184"/>
      <c r="F519" s="184"/>
      <c r="G519" s="184"/>
      <c r="H519" s="184"/>
      <c r="I519" s="184"/>
      <c r="J519" s="184"/>
      <c r="K519" s="184"/>
      <c r="L519" s="3"/>
      <c r="M519" s="3"/>
      <c r="N519" s="184"/>
      <c r="O519" s="3"/>
      <c r="P519" s="3"/>
      <c r="Q519" s="3"/>
      <c r="R519" s="3"/>
      <c r="S519" s="3"/>
      <c r="T519" s="3"/>
      <c r="U519" s="3"/>
      <c r="V519" s="3"/>
      <c r="W519" s="3"/>
      <c r="X519" s="3"/>
      <c r="Y519" s="3"/>
      <c r="Z519" s="3"/>
    </row>
    <row r="520" spans="1:26" ht="12.75" customHeight="1" x14ac:dyDescent="0.25">
      <c r="A520" s="3"/>
      <c r="B520" s="291"/>
      <c r="C520" s="184"/>
      <c r="D520" s="184"/>
      <c r="E520" s="184"/>
      <c r="F520" s="184"/>
      <c r="G520" s="184"/>
      <c r="H520" s="184"/>
      <c r="I520" s="184"/>
      <c r="J520" s="184"/>
      <c r="K520" s="184"/>
      <c r="L520" s="3"/>
      <c r="M520" s="3"/>
      <c r="N520" s="184"/>
      <c r="O520" s="3"/>
      <c r="P520" s="3"/>
      <c r="Q520" s="3"/>
      <c r="R520" s="3"/>
      <c r="S520" s="3"/>
      <c r="T520" s="3"/>
      <c r="U520" s="3"/>
      <c r="V520" s="3"/>
      <c r="W520" s="3"/>
      <c r="X520" s="3"/>
      <c r="Y520" s="3"/>
      <c r="Z520" s="3"/>
    </row>
    <row r="521" spans="1:26" ht="12.75" customHeight="1" x14ac:dyDescent="0.25">
      <c r="A521" s="3"/>
      <c r="B521" s="291"/>
      <c r="C521" s="184"/>
      <c r="D521" s="184"/>
      <c r="E521" s="184"/>
      <c r="F521" s="184"/>
      <c r="G521" s="184"/>
      <c r="H521" s="184"/>
      <c r="I521" s="184"/>
      <c r="J521" s="184"/>
      <c r="K521" s="184"/>
      <c r="L521" s="3"/>
      <c r="M521" s="3"/>
      <c r="N521" s="184"/>
      <c r="O521" s="3"/>
      <c r="P521" s="3"/>
      <c r="Q521" s="3"/>
      <c r="R521" s="3"/>
      <c r="S521" s="3"/>
      <c r="T521" s="3"/>
      <c r="U521" s="3"/>
      <c r="V521" s="3"/>
      <c r="W521" s="3"/>
      <c r="X521" s="3"/>
      <c r="Y521" s="3"/>
      <c r="Z521" s="3"/>
    </row>
    <row r="522" spans="1:26" ht="12.75" customHeight="1" x14ac:dyDescent="0.25">
      <c r="A522" s="3"/>
      <c r="B522" s="291"/>
      <c r="C522" s="184"/>
      <c r="D522" s="184"/>
      <c r="E522" s="184"/>
      <c r="F522" s="184"/>
      <c r="G522" s="184"/>
      <c r="H522" s="184"/>
      <c r="I522" s="184"/>
      <c r="J522" s="184"/>
      <c r="K522" s="184"/>
      <c r="L522" s="3"/>
      <c r="M522" s="3"/>
      <c r="N522" s="184"/>
      <c r="O522" s="3"/>
      <c r="P522" s="3"/>
      <c r="Q522" s="3"/>
      <c r="R522" s="3"/>
      <c r="S522" s="3"/>
      <c r="T522" s="3"/>
      <c r="U522" s="3"/>
      <c r="V522" s="3"/>
      <c r="W522" s="3"/>
      <c r="X522" s="3"/>
      <c r="Y522" s="3"/>
      <c r="Z522" s="3"/>
    </row>
    <row r="523" spans="1:26" ht="12.75" customHeight="1" x14ac:dyDescent="0.25">
      <c r="A523" s="3"/>
      <c r="B523" s="291"/>
      <c r="C523" s="184"/>
      <c r="D523" s="184"/>
      <c r="E523" s="184"/>
      <c r="F523" s="184"/>
      <c r="G523" s="184"/>
      <c r="H523" s="184"/>
      <c r="I523" s="184"/>
      <c r="J523" s="184"/>
      <c r="K523" s="184"/>
      <c r="L523" s="3"/>
      <c r="M523" s="3"/>
      <c r="N523" s="184"/>
      <c r="O523" s="3"/>
      <c r="P523" s="3"/>
      <c r="Q523" s="3"/>
      <c r="R523" s="3"/>
      <c r="S523" s="3"/>
      <c r="T523" s="3"/>
      <c r="U523" s="3"/>
      <c r="V523" s="3"/>
      <c r="W523" s="3"/>
      <c r="X523" s="3"/>
      <c r="Y523" s="3"/>
      <c r="Z523" s="3"/>
    </row>
    <row r="524" spans="1:26" ht="12.75" customHeight="1" x14ac:dyDescent="0.25">
      <c r="A524" s="3"/>
      <c r="B524" s="291"/>
      <c r="C524" s="184"/>
      <c r="D524" s="184"/>
      <c r="E524" s="184"/>
      <c r="F524" s="184"/>
      <c r="G524" s="184"/>
      <c r="H524" s="184"/>
      <c r="I524" s="184"/>
      <c r="J524" s="184"/>
      <c r="K524" s="184"/>
      <c r="L524" s="3"/>
      <c r="M524" s="3"/>
      <c r="N524" s="184"/>
      <c r="O524" s="3"/>
      <c r="P524" s="3"/>
      <c r="Q524" s="3"/>
      <c r="R524" s="3"/>
      <c r="S524" s="3"/>
      <c r="T524" s="3"/>
      <c r="U524" s="3"/>
      <c r="V524" s="3"/>
      <c r="W524" s="3"/>
      <c r="X524" s="3"/>
      <c r="Y524" s="3"/>
      <c r="Z524" s="3"/>
    </row>
    <row r="525" spans="1:26" ht="12.75" customHeight="1" x14ac:dyDescent="0.25">
      <c r="A525" s="3"/>
      <c r="B525" s="291"/>
      <c r="C525" s="184"/>
      <c r="D525" s="184"/>
      <c r="E525" s="184"/>
      <c r="F525" s="184"/>
      <c r="G525" s="184"/>
      <c r="H525" s="184"/>
      <c r="I525" s="184"/>
      <c r="J525" s="184"/>
      <c r="K525" s="184"/>
      <c r="L525" s="3"/>
      <c r="M525" s="3"/>
      <c r="N525" s="184"/>
      <c r="O525" s="3"/>
      <c r="P525" s="3"/>
      <c r="Q525" s="3"/>
      <c r="R525" s="3"/>
      <c r="S525" s="3"/>
      <c r="T525" s="3"/>
      <c r="U525" s="3"/>
      <c r="V525" s="3"/>
      <c r="W525" s="3"/>
      <c r="X525" s="3"/>
      <c r="Y525" s="3"/>
      <c r="Z525" s="3"/>
    </row>
    <row r="526" spans="1:26" ht="12.75" customHeight="1" x14ac:dyDescent="0.25">
      <c r="A526" s="3"/>
      <c r="B526" s="291"/>
      <c r="C526" s="184"/>
      <c r="D526" s="184"/>
      <c r="E526" s="184"/>
      <c r="F526" s="184"/>
      <c r="G526" s="184"/>
      <c r="H526" s="184"/>
      <c r="I526" s="184"/>
      <c r="J526" s="184"/>
      <c r="K526" s="184"/>
      <c r="L526" s="3"/>
      <c r="M526" s="3"/>
      <c r="N526" s="184"/>
      <c r="O526" s="3"/>
      <c r="P526" s="3"/>
      <c r="Q526" s="3"/>
      <c r="R526" s="3"/>
      <c r="S526" s="3"/>
      <c r="T526" s="3"/>
      <c r="U526" s="3"/>
      <c r="V526" s="3"/>
      <c r="W526" s="3"/>
      <c r="X526" s="3"/>
      <c r="Y526" s="3"/>
      <c r="Z526" s="3"/>
    </row>
    <row r="527" spans="1:26" ht="12.75" customHeight="1" x14ac:dyDescent="0.25">
      <c r="A527" s="3"/>
      <c r="B527" s="291"/>
      <c r="C527" s="184"/>
      <c r="D527" s="184"/>
      <c r="E527" s="184"/>
      <c r="F527" s="184"/>
      <c r="G527" s="184"/>
      <c r="H527" s="184"/>
      <c r="I527" s="184"/>
      <c r="J527" s="184"/>
      <c r="K527" s="184"/>
      <c r="L527" s="3"/>
      <c r="M527" s="3"/>
      <c r="N527" s="184"/>
      <c r="O527" s="3"/>
      <c r="P527" s="3"/>
      <c r="Q527" s="3"/>
      <c r="R527" s="3"/>
      <c r="S527" s="3"/>
      <c r="T527" s="3"/>
      <c r="U527" s="3"/>
      <c r="V527" s="3"/>
      <c r="W527" s="3"/>
      <c r="X527" s="3"/>
      <c r="Y527" s="3"/>
      <c r="Z527" s="3"/>
    </row>
    <row r="528" spans="1:26" ht="12.75" customHeight="1" x14ac:dyDescent="0.25">
      <c r="A528" s="3"/>
      <c r="B528" s="291"/>
      <c r="C528" s="184"/>
      <c r="D528" s="184"/>
      <c r="E528" s="184"/>
      <c r="F528" s="184"/>
      <c r="G528" s="184"/>
      <c r="H528" s="184"/>
      <c r="I528" s="184"/>
      <c r="J528" s="184"/>
      <c r="K528" s="184"/>
      <c r="L528" s="3"/>
      <c r="M528" s="3"/>
      <c r="N528" s="184"/>
      <c r="O528" s="3"/>
      <c r="P528" s="3"/>
      <c r="Q528" s="3"/>
      <c r="R528" s="3"/>
      <c r="S528" s="3"/>
      <c r="T528" s="3"/>
      <c r="U528" s="3"/>
      <c r="V528" s="3"/>
      <c r="W528" s="3"/>
      <c r="X528" s="3"/>
      <c r="Y528" s="3"/>
      <c r="Z528" s="3"/>
    </row>
    <row r="529" spans="1:26" ht="12.75" customHeight="1" x14ac:dyDescent="0.25">
      <c r="A529" s="3"/>
      <c r="B529" s="291"/>
      <c r="C529" s="184"/>
      <c r="D529" s="184"/>
      <c r="E529" s="184"/>
      <c r="F529" s="184"/>
      <c r="G529" s="184"/>
      <c r="H529" s="184"/>
      <c r="I529" s="184"/>
      <c r="J529" s="184"/>
      <c r="K529" s="184"/>
      <c r="L529" s="3"/>
      <c r="M529" s="3"/>
      <c r="N529" s="184"/>
      <c r="O529" s="3"/>
      <c r="P529" s="3"/>
      <c r="Q529" s="3"/>
      <c r="R529" s="3"/>
      <c r="S529" s="3"/>
      <c r="T529" s="3"/>
      <c r="U529" s="3"/>
      <c r="V529" s="3"/>
      <c r="W529" s="3"/>
      <c r="X529" s="3"/>
      <c r="Y529" s="3"/>
      <c r="Z529" s="3"/>
    </row>
    <row r="530" spans="1:26" ht="12.75" customHeight="1" x14ac:dyDescent="0.25">
      <c r="A530" s="3"/>
      <c r="B530" s="291"/>
      <c r="C530" s="184"/>
      <c r="D530" s="184"/>
      <c r="E530" s="184"/>
      <c r="F530" s="184"/>
      <c r="G530" s="184"/>
      <c r="H530" s="184"/>
      <c r="I530" s="184"/>
      <c r="J530" s="184"/>
      <c r="K530" s="184"/>
      <c r="L530" s="3"/>
      <c r="M530" s="3"/>
      <c r="N530" s="184"/>
      <c r="O530" s="3"/>
      <c r="P530" s="3"/>
      <c r="Q530" s="3"/>
      <c r="R530" s="3"/>
      <c r="S530" s="3"/>
      <c r="T530" s="3"/>
      <c r="U530" s="3"/>
      <c r="V530" s="3"/>
      <c r="W530" s="3"/>
      <c r="X530" s="3"/>
      <c r="Y530" s="3"/>
      <c r="Z530" s="3"/>
    </row>
    <row r="531" spans="1:26" ht="12.75" customHeight="1" x14ac:dyDescent="0.25">
      <c r="A531" s="3"/>
      <c r="B531" s="291"/>
      <c r="C531" s="184"/>
      <c r="D531" s="184"/>
      <c r="E531" s="184"/>
      <c r="F531" s="184"/>
      <c r="G531" s="184"/>
      <c r="H531" s="184"/>
      <c r="I531" s="184"/>
      <c r="J531" s="184"/>
      <c r="K531" s="184"/>
      <c r="L531" s="3"/>
      <c r="M531" s="3"/>
      <c r="N531" s="184"/>
      <c r="O531" s="3"/>
      <c r="P531" s="3"/>
      <c r="Q531" s="3"/>
      <c r="R531" s="3"/>
      <c r="S531" s="3"/>
      <c r="T531" s="3"/>
      <c r="U531" s="3"/>
      <c r="V531" s="3"/>
      <c r="W531" s="3"/>
      <c r="X531" s="3"/>
      <c r="Y531" s="3"/>
      <c r="Z531" s="3"/>
    </row>
    <row r="532" spans="1:26" ht="12.75" customHeight="1" x14ac:dyDescent="0.25">
      <c r="A532" s="3"/>
      <c r="B532" s="291"/>
      <c r="C532" s="184"/>
      <c r="D532" s="184"/>
      <c r="E532" s="184"/>
      <c r="F532" s="184"/>
      <c r="G532" s="184"/>
      <c r="H532" s="184"/>
      <c r="I532" s="184"/>
      <c r="J532" s="184"/>
      <c r="K532" s="184"/>
      <c r="L532" s="3"/>
      <c r="M532" s="3"/>
      <c r="N532" s="184"/>
      <c r="O532" s="3"/>
      <c r="P532" s="3"/>
      <c r="Q532" s="3"/>
      <c r="R532" s="3"/>
      <c r="S532" s="3"/>
      <c r="T532" s="3"/>
      <c r="U532" s="3"/>
      <c r="V532" s="3"/>
      <c r="W532" s="3"/>
      <c r="X532" s="3"/>
      <c r="Y532" s="3"/>
      <c r="Z532" s="3"/>
    </row>
    <row r="533" spans="1:26" ht="12.75" customHeight="1" x14ac:dyDescent="0.25">
      <c r="A533" s="3"/>
      <c r="B533" s="291"/>
      <c r="C533" s="184"/>
      <c r="D533" s="184"/>
      <c r="E533" s="184"/>
      <c r="F533" s="184"/>
      <c r="G533" s="184"/>
      <c r="H533" s="184"/>
      <c r="I533" s="184"/>
      <c r="J533" s="184"/>
      <c r="K533" s="184"/>
      <c r="L533" s="3"/>
      <c r="M533" s="3"/>
      <c r="N533" s="184"/>
      <c r="O533" s="3"/>
      <c r="P533" s="3"/>
      <c r="Q533" s="3"/>
      <c r="R533" s="3"/>
      <c r="S533" s="3"/>
      <c r="T533" s="3"/>
      <c r="U533" s="3"/>
      <c r="V533" s="3"/>
      <c r="W533" s="3"/>
      <c r="X533" s="3"/>
      <c r="Y533" s="3"/>
      <c r="Z533" s="3"/>
    </row>
    <row r="534" spans="1:26" ht="12.75" customHeight="1" x14ac:dyDescent="0.25">
      <c r="A534" s="3"/>
      <c r="B534" s="291"/>
      <c r="C534" s="184"/>
      <c r="D534" s="184"/>
      <c r="E534" s="184"/>
      <c r="F534" s="184"/>
      <c r="G534" s="184"/>
      <c r="H534" s="184"/>
      <c r="I534" s="184"/>
      <c r="J534" s="184"/>
      <c r="K534" s="184"/>
      <c r="L534" s="3"/>
      <c r="M534" s="3"/>
      <c r="N534" s="184"/>
      <c r="O534" s="3"/>
      <c r="P534" s="3"/>
      <c r="Q534" s="3"/>
      <c r="R534" s="3"/>
      <c r="S534" s="3"/>
      <c r="T534" s="3"/>
      <c r="U534" s="3"/>
      <c r="V534" s="3"/>
      <c r="W534" s="3"/>
      <c r="X534" s="3"/>
      <c r="Y534" s="3"/>
      <c r="Z534" s="3"/>
    </row>
    <row r="535" spans="1:26" ht="12.75" customHeight="1" x14ac:dyDescent="0.25">
      <c r="A535" s="3"/>
      <c r="B535" s="291"/>
      <c r="C535" s="184"/>
      <c r="D535" s="184"/>
      <c r="E535" s="184"/>
      <c r="F535" s="184"/>
      <c r="G535" s="184"/>
      <c r="H535" s="184"/>
      <c r="I535" s="184"/>
      <c r="J535" s="184"/>
      <c r="K535" s="184"/>
      <c r="L535" s="3"/>
      <c r="M535" s="3"/>
      <c r="N535" s="184"/>
      <c r="O535" s="3"/>
      <c r="P535" s="3"/>
      <c r="Q535" s="3"/>
      <c r="R535" s="3"/>
      <c r="S535" s="3"/>
      <c r="T535" s="3"/>
      <c r="U535" s="3"/>
      <c r="V535" s="3"/>
      <c r="W535" s="3"/>
      <c r="X535" s="3"/>
      <c r="Y535" s="3"/>
      <c r="Z535" s="3"/>
    </row>
    <row r="536" spans="1:26" ht="12.75" customHeight="1" x14ac:dyDescent="0.25">
      <c r="A536" s="3"/>
      <c r="B536" s="291"/>
      <c r="C536" s="184"/>
      <c r="D536" s="184"/>
      <c r="E536" s="184"/>
      <c r="F536" s="184"/>
      <c r="G536" s="184"/>
      <c r="H536" s="184"/>
      <c r="I536" s="184"/>
      <c r="J536" s="184"/>
      <c r="K536" s="184"/>
      <c r="L536" s="3"/>
      <c r="M536" s="3"/>
      <c r="N536" s="184"/>
      <c r="O536" s="3"/>
      <c r="P536" s="3"/>
      <c r="Q536" s="3"/>
      <c r="R536" s="3"/>
      <c r="S536" s="3"/>
      <c r="T536" s="3"/>
      <c r="U536" s="3"/>
      <c r="V536" s="3"/>
      <c r="W536" s="3"/>
      <c r="X536" s="3"/>
      <c r="Y536" s="3"/>
      <c r="Z536" s="3"/>
    </row>
    <row r="537" spans="1:26" ht="12.75" customHeight="1" x14ac:dyDescent="0.25">
      <c r="A537" s="3"/>
      <c r="B537" s="291"/>
      <c r="C537" s="184"/>
      <c r="D537" s="184"/>
      <c r="E537" s="184"/>
      <c r="F537" s="184"/>
      <c r="G537" s="184"/>
      <c r="H537" s="184"/>
      <c r="I537" s="184"/>
      <c r="J537" s="184"/>
      <c r="K537" s="184"/>
      <c r="L537" s="3"/>
      <c r="M537" s="3"/>
      <c r="N537" s="184"/>
      <c r="O537" s="3"/>
      <c r="P537" s="3"/>
      <c r="Q537" s="3"/>
      <c r="R537" s="3"/>
      <c r="S537" s="3"/>
      <c r="T537" s="3"/>
      <c r="U537" s="3"/>
      <c r="V537" s="3"/>
      <c r="W537" s="3"/>
      <c r="X537" s="3"/>
      <c r="Y537" s="3"/>
      <c r="Z537" s="3"/>
    </row>
    <row r="538" spans="1:26" ht="12.75" customHeight="1" x14ac:dyDescent="0.25">
      <c r="A538" s="3"/>
      <c r="B538" s="291"/>
      <c r="C538" s="184"/>
      <c r="D538" s="184"/>
      <c r="E538" s="184"/>
      <c r="F538" s="184"/>
      <c r="G538" s="184"/>
      <c r="H538" s="184"/>
      <c r="I538" s="184"/>
      <c r="J538" s="184"/>
      <c r="K538" s="184"/>
      <c r="L538" s="3"/>
      <c r="M538" s="3"/>
      <c r="N538" s="184"/>
      <c r="O538" s="3"/>
      <c r="P538" s="3"/>
      <c r="Q538" s="3"/>
      <c r="R538" s="3"/>
      <c r="S538" s="3"/>
      <c r="T538" s="3"/>
      <c r="U538" s="3"/>
      <c r="V538" s="3"/>
      <c r="W538" s="3"/>
      <c r="X538" s="3"/>
      <c r="Y538" s="3"/>
      <c r="Z538" s="3"/>
    </row>
    <row r="539" spans="1:26" ht="12.75" customHeight="1" x14ac:dyDescent="0.25">
      <c r="A539" s="3"/>
      <c r="B539" s="291"/>
      <c r="C539" s="184"/>
      <c r="D539" s="184"/>
      <c r="E539" s="184"/>
      <c r="F539" s="184"/>
      <c r="G539" s="184"/>
      <c r="H539" s="184"/>
      <c r="I539" s="184"/>
      <c r="J539" s="184"/>
      <c r="K539" s="184"/>
      <c r="L539" s="3"/>
      <c r="M539" s="3"/>
      <c r="N539" s="184"/>
      <c r="O539" s="3"/>
      <c r="P539" s="3"/>
      <c r="Q539" s="3"/>
      <c r="R539" s="3"/>
      <c r="S539" s="3"/>
      <c r="T539" s="3"/>
      <c r="U539" s="3"/>
      <c r="V539" s="3"/>
      <c r="W539" s="3"/>
      <c r="X539" s="3"/>
      <c r="Y539" s="3"/>
      <c r="Z539" s="3"/>
    </row>
    <row r="540" spans="1:26" ht="12.75" customHeight="1" x14ac:dyDescent="0.25">
      <c r="A540" s="3"/>
      <c r="B540" s="291"/>
      <c r="C540" s="184"/>
      <c r="D540" s="184"/>
      <c r="E540" s="184"/>
      <c r="F540" s="184"/>
      <c r="G540" s="184"/>
      <c r="H540" s="184"/>
      <c r="I540" s="184"/>
      <c r="J540" s="184"/>
      <c r="K540" s="184"/>
      <c r="L540" s="3"/>
      <c r="M540" s="3"/>
      <c r="N540" s="184"/>
      <c r="O540" s="3"/>
      <c r="P540" s="3"/>
      <c r="Q540" s="3"/>
      <c r="R540" s="3"/>
      <c r="S540" s="3"/>
      <c r="T540" s="3"/>
      <c r="U540" s="3"/>
      <c r="V540" s="3"/>
      <c r="W540" s="3"/>
      <c r="X540" s="3"/>
      <c r="Y540" s="3"/>
      <c r="Z540" s="3"/>
    </row>
    <row r="541" spans="1:26" ht="12.75" customHeight="1" x14ac:dyDescent="0.25">
      <c r="A541" s="3"/>
      <c r="B541" s="291"/>
      <c r="C541" s="184"/>
      <c r="D541" s="184"/>
      <c r="E541" s="184"/>
      <c r="F541" s="184"/>
      <c r="G541" s="184"/>
      <c r="H541" s="184"/>
      <c r="I541" s="184"/>
      <c r="J541" s="184"/>
      <c r="K541" s="184"/>
      <c r="L541" s="3"/>
      <c r="M541" s="3"/>
      <c r="N541" s="184"/>
      <c r="O541" s="3"/>
      <c r="P541" s="3"/>
      <c r="Q541" s="3"/>
      <c r="R541" s="3"/>
      <c r="S541" s="3"/>
      <c r="T541" s="3"/>
      <c r="U541" s="3"/>
      <c r="V541" s="3"/>
      <c r="W541" s="3"/>
      <c r="X541" s="3"/>
      <c r="Y541" s="3"/>
      <c r="Z541" s="3"/>
    </row>
    <row r="542" spans="1:26" ht="12.75" customHeight="1" x14ac:dyDescent="0.25">
      <c r="A542" s="3"/>
      <c r="B542" s="291"/>
      <c r="C542" s="184"/>
      <c r="D542" s="184"/>
      <c r="E542" s="184"/>
      <c r="F542" s="184"/>
      <c r="G542" s="184"/>
      <c r="H542" s="184"/>
      <c r="I542" s="184"/>
      <c r="J542" s="184"/>
      <c r="K542" s="184"/>
      <c r="L542" s="3"/>
      <c r="M542" s="3"/>
      <c r="N542" s="184"/>
      <c r="O542" s="3"/>
      <c r="P542" s="3"/>
      <c r="Q542" s="3"/>
      <c r="R542" s="3"/>
      <c r="S542" s="3"/>
      <c r="T542" s="3"/>
      <c r="U542" s="3"/>
      <c r="V542" s="3"/>
      <c r="W542" s="3"/>
      <c r="X542" s="3"/>
      <c r="Y542" s="3"/>
      <c r="Z542" s="3"/>
    </row>
    <row r="543" spans="1:26" ht="12.75" customHeight="1" x14ac:dyDescent="0.25">
      <c r="A543" s="3"/>
      <c r="B543" s="291"/>
      <c r="C543" s="184"/>
      <c r="D543" s="184"/>
      <c r="E543" s="184"/>
      <c r="F543" s="184"/>
      <c r="G543" s="184"/>
      <c r="H543" s="184"/>
      <c r="I543" s="184"/>
      <c r="J543" s="184"/>
      <c r="K543" s="184"/>
      <c r="L543" s="3"/>
      <c r="M543" s="3"/>
      <c r="N543" s="184"/>
      <c r="O543" s="3"/>
      <c r="P543" s="3"/>
      <c r="Q543" s="3"/>
      <c r="R543" s="3"/>
      <c r="S543" s="3"/>
      <c r="T543" s="3"/>
      <c r="U543" s="3"/>
      <c r="V543" s="3"/>
      <c r="W543" s="3"/>
      <c r="X543" s="3"/>
      <c r="Y543" s="3"/>
      <c r="Z543" s="3"/>
    </row>
    <row r="544" spans="1:26" ht="12.75" customHeight="1" x14ac:dyDescent="0.25">
      <c r="A544" s="3"/>
      <c r="B544" s="291"/>
      <c r="C544" s="184"/>
      <c r="D544" s="184"/>
      <c r="E544" s="184"/>
      <c r="F544" s="184"/>
      <c r="G544" s="184"/>
      <c r="H544" s="184"/>
      <c r="I544" s="184"/>
      <c r="J544" s="184"/>
      <c r="K544" s="184"/>
      <c r="L544" s="3"/>
      <c r="M544" s="3"/>
      <c r="N544" s="184"/>
      <c r="O544" s="3"/>
      <c r="P544" s="3"/>
      <c r="Q544" s="3"/>
      <c r="R544" s="3"/>
      <c r="S544" s="3"/>
      <c r="T544" s="3"/>
      <c r="U544" s="3"/>
      <c r="V544" s="3"/>
      <c r="W544" s="3"/>
      <c r="X544" s="3"/>
      <c r="Y544" s="3"/>
      <c r="Z544" s="3"/>
    </row>
    <row r="545" spans="1:26" ht="12.75" customHeight="1" x14ac:dyDescent="0.25">
      <c r="A545" s="3"/>
      <c r="B545" s="291"/>
      <c r="C545" s="184"/>
      <c r="D545" s="184"/>
      <c r="E545" s="184"/>
      <c r="F545" s="184"/>
      <c r="G545" s="184"/>
      <c r="H545" s="184"/>
      <c r="I545" s="184"/>
      <c r="J545" s="184"/>
      <c r="K545" s="184"/>
      <c r="L545" s="3"/>
      <c r="M545" s="3"/>
      <c r="N545" s="184"/>
      <c r="O545" s="3"/>
      <c r="P545" s="3"/>
      <c r="Q545" s="3"/>
      <c r="R545" s="3"/>
      <c r="S545" s="3"/>
      <c r="T545" s="3"/>
      <c r="U545" s="3"/>
      <c r="V545" s="3"/>
      <c r="W545" s="3"/>
      <c r="X545" s="3"/>
      <c r="Y545" s="3"/>
      <c r="Z545" s="3"/>
    </row>
    <row r="546" spans="1:26" ht="12.75" customHeight="1" x14ac:dyDescent="0.25">
      <c r="A546" s="3"/>
      <c r="B546" s="291"/>
      <c r="C546" s="184"/>
      <c r="D546" s="184"/>
      <c r="E546" s="184"/>
      <c r="F546" s="184"/>
      <c r="G546" s="184"/>
      <c r="H546" s="184"/>
      <c r="I546" s="184"/>
      <c r="J546" s="184"/>
      <c r="K546" s="184"/>
      <c r="L546" s="3"/>
      <c r="M546" s="3"/>
      <c r="N546" s="184"/>
      <c r="O546" s="3"/>
      <c r="P546" s="3"/>
      <c r="Q546" s="3"/>
      <c r="R546" s="3"/>
      <c r="S546" s="3"/>
      <c r="T546" s="3"/>
      <c r="U546" s="3"/>
      <c r="V546" s="3"/>
      <c r="W546" s="3"/>
      <c r="X546" s="3"/>
      <c r="Y546" s="3"/>
      <c r="Z546" s="3"/>
    </row>
    <row r="547" spans="1:26" ht="12.75" customHeight="1" x14ac:dyDescent="0.25">
      <c r="A547" s="3"/>
      <c r="B547" s="291"/>
      <c r="C547" s="184"/>
      <c r="D547" s="184"/>
      <c r="E547" s="184"/>
      <c r="F547" s="184"/>
      <c r="G547" s="184"/>
      <c r="H547" s="184"/>
      <c r="I547" s="184"/>
      <c r="J547" s="184"/>
      <c r="K547" s="184"/>
      <c r="L547" s="3"/>
      <c r="M547" s="3"/>
      <c r="N547" s="184"/>
      <c r="O547" s="3"/>
      <c r="P547" s="3"/>
      <c r="Q547" s="3"/>
      <c r="R547" s="3"/>
      <c r="S547" s="3"/>
      <c r="T547" s="3"/>
      <c r="U547" s="3"/>
      <c r="V547" s="3"/>
      <c r="W547" s="3"/>
      <c r="X547" s="3"/>
      <c r="Y547" s="3"/>
      <c r="Z547" s="3"/>
    </row>
    <row r="548" spans="1:26" ht="12.75" customHeight="1" x14ac:dyDescent="0.25">
      <c r="A548" s="3"/>
      <c r="B548" s="291"/>
      <c r="C548" s="184"/>
      <c r="D548" s="184"/>
      <c r="E548" s="184"/>
      <c r="F548" s="184"/>
      <c r="G548" s="184"/>
      <c r="H548" s="184"/>
      <c r="I548" s="184"/>
      <c r="J548" s="184"/>
      <c r="K548" s="184"/>
      <c r="L548" s="3"/>
      <c r="M548" s="3"/>
      <c r="N548" s="184"/>
      <c r="O548" s="3"/>
      <c r="P548" s="3"/>
      <c r="Q548" s="3"/>
      <c r="R548" s="3"/>
      <c r="S548" s="3"/>
      <c r="T548" s="3"/>
      <c r="U548" s="3"/>
      <c r="V548" s="3"/>
      <c r="W548" s="3"/>
      <c r="X548" s="3"/>
      <c r="Y548" s="3"/>
      <c r="Z548" s="3"/>
    </row>
    <row r="549" spans="1:26" ht="12.75" customHeight="1" x14ac:dyDescent="0.25">
      <c r="A549" s="3"/>
      <c r="B549" s="291"/>
      <c r="C549" s="184"/>
      <c r="D549" s="184"/>
      <c r="E549" s="184"/>
      <c r="F549" s="184"/>
      <c r="G549" s="184"/>
      <c r="H549" s="184"/>
      <c r="I549" s="184"/>
      <c r="J549" s="184"/>
      <c r="K549" s="184"/>
      <c r="L549" s="3"/>
      <c r="M549" s="3"/>
      <c r="N549" s="184"/>
      <c r="O549" s="3"/>
      <c r="P549" s="3"/>
      <c r="Q549" s="3"/>
      <c r="R549" s="3"/>
      <c r="S549" s="3"/>
      <c r="T549" s="3"/>
      <c r="U549" s="3"/>
      <c r="V549" s="3"/>
      <c r="W549" s="3"/>
      <c r="X549" s="3"/>
      <c r="Y549" s="3"/>
      <c r="Z549" s="3"/>
    </row>
    <row r="550" spans="1:26" ht="12.75" customHeight="1" x14ac:dyDescent="0.25">
      <c r="A550" s="3"/>
      <c r="B550" s="291"/>
      <c r="C550" s="184"/>
      <c r="D550" s="184"/>
      <c r="E550" s="184"/>
      <c r="F550" s="184"/>
      <c r="G550" s="184"/>
      <c r="H550" s="184"/>
      <c r="I550" s="184"/>
      <c r="J550" s="184"/>
      <c r="K550" s="184"/>
      <c r="L550" s="3"/>
      <c r="M550" s="3"/>
      <c r="N550" s="184"/>
      <c r="O550" s="3"/>
      <c r="P550" s="3"/>
      <c r="Q550" s="3"/>
      <c r="R550" s="3"/>
      <c r="S550" s="3"/>
      <c r="T550" s="3"/>
      <c r="U550" s="3"/>
      <c r="V550" s="3"/>
      <c r="W550" s="3"/>
      <c r="X550" s="3"/>
      <c r="Y550" s="3"/>
      <c r="Z550" s="3"/>
    </row>
    <row r="551" spans="1:26" ht="12.75" customHeight="1" x14ac:dyDescent="0.25">
      <c r="A551" s="3"/>
      <c r="B551" s="291"/>
      <c r="C551" s="184"/>
      <c r="D551" s="184"/>
      <c r="E551" s="184"/>
      <c r="F551" s="184"/>
      <c r="G551" s="184"/>
      <c r="H551" s="184"/>
      <c r="I551" s="184"/>
      <c r="J551" s="184"/>
      <c r="K551" s="184"/>
      <c r="L551" s="3"/>
      <c r="M551" s="3"/>
      <c r="N551" s="184"/>
      <c r="O551" s="3"/>
      <c r="P551" s="3"/>
      <c r="Q551" s="3"/>
      <c r="R551" s="3"/>
      <c r="S551" s="3"/>
      <c r="T551" s="3"/>
      <c r="U551" s="3"/>
      <c r="V551" s="3"/>
      <c r="W551" s="3"/>
      <c r="X551" s="3"/>
      <c r="Y551" s="3"/>
      <c r="Z551" s="3"/>
    </row>
    <row r="552" spans="1:26" ht="12.75" customHeight="1" x14ac:dyDescent="0.25">
      <c r="A552" s="3"/>
      <c r="B552" s="291"/>
      <c r="C552" s="184"/>
      <c r="D552" s="184"/>
      <c r="E552" s="184"/>
      <c r="F552" s="184"/>
      <c r="G552" s="184"/>
      <c r="H552" s="184"/>
      <c r="I552" s="184"/>
      <c r="J552" s="184"/>
      <c r="K552" s="184"/>
      <c r="L552" s="3"/>
      <c r="M552" s="3"/>
      <c r="N552" s="184"/>
      <c r="O552" s="3"/>
      <c r="P552" s="3"/>
      <c r="Q552" s="3"/>
      <c r="R552" s="3"/>
      <c r="S552" s="3"/>
      <c r="T552" s="3"/>
      <c r="U552" s="3"/>
      <c r="V552" s="3"/>
      <c r="W552" s="3"/>
      <c r="X552" s="3"/>
      <c r="Y552" s="3"/>
      <c r="Z552" s="3"/>
    </row>
    <row r="553" spans="1:26" ht="12.75" customHeight="1" x14ac:dyDescent="0.25">
      <c r="A553" s="3"/>
      <c r="B553" s="291"/>
      <c r="C553" s="184"/>
      <c r="D553" s="184"/>
      <c r="E553" s="184"/>
      <c r="F553" s="184"/>
      <c r="G553" s="184"/>
      <c r="H553" s="184"/>
      <c r="I553" s="184"/>
      <c r="J553" s="184"/>
      <c r="K553" s="184"/>
      <c r="L553" s="3"/>
      <c r="M553" s="3"/>
      <c r="N553" s="184"/>
      <c r="O553" s="3"/>
      <c r="P553" s="3"/>
      <c r="Q553" s="3"/>
      <c r="R553" s="3"/>
      <c r="S553" s="3"/>
      <c r="T553" s="3"/>
      <c r="U553" s="3"/>
      <c r="V553" s="3"/>
      <c r="W553" s="3"/>
      <c r="X553" s="3"/>
      <c r="Y553" s="3"/>
      <c r="Z553" s="3"/>
    </row>
    <row r="554" spans="1:26" ht="12.75" customHeight="1" x14ac:dyDescent="0.25">
      <c r="A554" s="3"/>
      <c r="B554" s="291"/>
      <c r="C554" s="184"/>
      <c r="D554" s="184"/>
      <c r="E554" s="184"/>
      <c r="F554" s="184"/>
      <c r="G554" s="184"/>
      <c r="H554" s="184"/>
      <c r="I554" s="184"/>
      <c r="J554" s="184"/>
      <c r="K554" s="184"/>
      <c r="L554" s="3"/>
      <c r="M554" s="3"/>
      <c r="N554" s="184"/>
      <c r="O554" s="3"/>
      <c r="P554" s="3"/>
      <c r="Q554" s="3"/>
      <c r="R554" s="3"/>
      <c r="S554" s="3"/>
      <c r="T554" s="3"/>
      <c r="U554" s="3"/>
      <c r="V554" s="3"/>
      <c r="W554" s="3"/>
      <c r="X554" s="3"/>
      <c r="Y554" s="3"/>
      <c r="Z554" s="3"/>
    </row>
    <row r="555" spans="1:26" ht="12.75" customHeight="1" x14ac:dyDescent="0.25">
      <c r="A555" s="3"/>
      <c r="B555" s="291"/>
      <c r="C555" s="184"/>
      <c r="D555" s="184"/>
      <c r="E555" s="184"/>
      <c r="F555" s="184"/>
      <c r="G555" s="184"/>
      <c r="H555" s="184"/>
      <c r="I555" s="184"/>
      <c r="J555" s="184"/>
      <c r="K555" s="184"/>
      <c r="L555" s="3"/>
      <c r="M555" s="3"/>
      <c r="N555" s="184"/>
      <c r="O555" s="3"/>
      <c r="P555" s="3"/>
      <c r="Q555" s="3"/>
      <c r="R555" s="3"/>
      <c r="S555" s="3"/>
      <c r="T555" s="3"/>
      <c r="U555" s="3"/>
      <c r="V555" s="3"/>
      <c r="W555" s="3"/>
      <c r="X555" s="3"/>
      <c r="Y555" s="3"/>
      <c r="Z555" s="3"/>
    </row>
    <row r="556" spans="1:26" ht="12.75" customHeight="1" x14ac:dyDescent="0.25">
      <c r="A556" s="3"/>
      <c r="B556" s="291"/>
      <c r="C556" s="184"/>
      <c r="D556" s="184"/>
      <c r="E556" s="184"/>
      <c r="F556" s="184"/>
      <c r="G556" s="184"/>
      <c r="H556" s="184"/>
      <c r="I556" s="184"/>
      <c r="J556" s="184"/>
      <c r="K556" s="184"/>
      <c r="L556" s="3"/>
      <c r="M556" s="3"/>
      <c r="N556" s="184"/>
      <c r="O556" s="3"/>
      <c r="P556" s="3"/>
      <c r="Q556" s="3"/>
      <c r="R556" s="3"/>
      <c r="S556" s="3"/>
      <c r="T556" s="3"/>
      <c r="U556" s="3"/>
      <c r="V556" s="3"/>
      <c r="W556" s="3"/>
      <c r="X556" s="3"/>
      <c r="Y556" s="3"/>
      <c r="Z556" s="3"/>
    </row>
    <row r="557" spans="1:26" ht="12.75" customHeight="1" x14ac:dyDescent="0.25">
      <c r="A557" s="3"/>
      <c r="B557" s="291"/>
      <c r="C557" s="184"/>
      <c r="D557" s="184"/>
      <c r="E557" s="184"/>
      <c r="F557" s="184"/>
      <c r="G557" s="184"/>
      <c r="H557" s="184"/>
      <c r="I557" s="184"/>
      <c r="J557" s="184"/>
      <c r="K557" s="184"/>
      <c r="L557" s="3"/>
      <c r="M557" s="3"/>
      <c r="N557" s="184"/>
      <c r="O557" s="3"/>
      <c r="P557" s="3"/>
      <c r="Q557" s="3"/>
      <c r="R557" s="3"/>
      <c r="S557" s="3"/>
      <c r="T557" s="3"/>
      <c r="U557" s="3"/>
      <c r="V557" s="3"/>
      <c r="W557" s="3"/>
      <c r="X557" s="3"/>
      <c r="Y557" s="3"/>
      <c r="Z557" s="3"/>
    </row>
    <row r="558" spans="1:26" ht="12.75" customHeight="1" x14ac:dyDescent="0.25">
      <c r="A558" s="3"/>
      <c r="B558" s="291"/>
      <c r="C558" s="184"/>
      <c r="D558" s="184"/>
      <c r="E558" s="184"/>
      <c r="F558" s="184"/>
      <c r="G558" s="184"/>
      <c r="H558" s="184"/>
      <c r="I558" s="184"/>
      <c r="J558" s="184"/>
      <c r="K558" s="184"/>
      <c r="L558" s="3"/>
      <c r="M558" s="3"/>
      <c r="N558" s="184"/>
      <c r="O558" s="3"/>
      <c r="P558" s="3"/>
      <c r="Q558" s="3"/>
      <c r="R558" s="3"/>
      <c r="S558" s="3"/>
      <c r="T558" s="3"/>
      <c r="U558" s="3"/>
      <c r="V558" s="3"/>
      <c r="W558" s="3"/>
      <c r="X558" s="3"/>
      <c r="Y558" s="3"/>
      <c r="Z558" s="3"/>
    </row>
    <row r="559" spans="1:26" ht="12.75" customHeight="1" x14ac:dyDescent="0.25">
      <c r="A559" s="3"/>
      <c r="B559" s="291"/>
      <c r="C559" s="184"/>
      <c r="D559" s="184"/>
      <c r="E559" s="184"/>
      <c r="F559" s="184"/>
      <c r="G559" s="184"/>
      <c r="H559" s="184"/>
      <c r="I559" s="184"/>
      <c r="J559" s="184"/>
      <c r="K559" s="184"/>
      <c r="L559" s="3"/>
      <c r="M559" s="3"/>
      <c r="N559" s="184"/>
      <c r="O559" s="3"/>
      <c r="P559" s="3"/>
      <c r="Q559" s="3"/>
      <c r="R559" s="3"/>
      <c r="S559" s="3"/>
      <c r="T559" s="3"/>
      <c r="U559" s="3"/>
      <c r="V559" s="3"/>
      <c r="W559" s="3"/>
      <c r="X559" s="3"/>
      <c r="Y559" s="3"/>
      <c r="Z559" s="3"/>
    </row>
    <row r="560" spans="1:26" ht="12.75" customHeight="1" x14ac:dyDescent="0.25">
      <c r="A560" s="3"/>
      <c r="B560" s="291"/>
      <c r="C560" s="184"/>
      <c r="D560" s="184"/>
      <c r="E560" s="184"/>
      <c r="F560" s="184"/>
      <c r="G560" s="184"/>
      <c r="H560" s="184"/>
      <c r="I560" s="184"/>
      <c r="J560" s="184"/>
      <c r="K560" s="184"/>
      <c r="L560" s="3"/>
      <c r="M560" s="3"/>
      <c r="N560" s="184"/>
      <c r="O560" s="3"/>
      <c r="P560" s="3"/>
      <c r="Q560" s="3"/>
      <c r="R560" s="3"/>
      <c r="S560" s="3"/>
      <c r="T560" s="3"/>
      <c r="U560" s="3"/>
      <c r="V560" s="3"/>
      <c r="W560" s="3"/>
      <c r="X560" s="3"/>
      <c r="Y560" s="3"/>
      <c r="Z560" s="3"/>
    </row>
    <row r="561" spans="1:26" ht="12.75" customHeight="1" x14ac:dyDescent="0.25">
      <c r="A561" s="3"/>
      <c r="B561" s="291"/>
      <c r="C561" s="184"/>
      <c r="D561" s="184"/>
      <c r="E561" s="184"/>
      <c r="F561" s="184"/>
      <c r="G561" s="184"/>
      <c r="H561" s="184"/>
      <c r="I561" s="184"/>
      <c r="J561" s="184"/>
      <c r="K561" s="184"/>
      <c r="L561" s="3"/>
      <c r="M561" s="3"/>
      <c r="N561" s="184"/>
      <c r="O561" s="3"/>
      <c r="P561" s="3"/>
      <c r="Q561" s="3"/>
      <c r="R561" s="3"/>
      <c r="S561" s="3"/>
      <c r="T561" s="3"/>
      <c r="U561" s="3"/>
      <c r="V561" s="3"/>
      <c r="W561" s="3"/>
      <c r="X561" s="3"/>
      <c r="Y561" s="3"/>
      <c r="Z561" s="3"/>
    </row>
    <row r="562" spans="1:26" ht="12.75" customHeight="1" x14ac:dyDescent="0.25">
      <c r="A562" s="3"/>
      <c r="B562" s="291"/>
      <c r="C562" s="184"/>
      <c r="D562" s="184"/>
      <c r="E562" s="184"/>
      <c r="F562" s="184"/>
      <c r="G562" s="184"/>
      <c r="H562" s="184"/>
      <c r="I562" s="184"/>
      <c r="J562" s="184"/>
      <c r="K562" s="184"/>
      <c r="L562" s="3"/>
      <c r="M562" s="3"/>
      <c r="N562" s="184"/>
      <c r="O562" s="3"/>
      <c r="P562" s="3"/>
      <c r="Q562" s="3"/>
      <c r="R562" s="3"/>
      <c r="S562" s="3"/>
      <c r="T562" s="3"/>
      <c r="U562" s="3"/>
      <c r="V562" s="3"/>
      <c r="W562" s="3"/>
      <c r="X562" s="3"/>
      <c r="Y562" s="3"/>
      <c r="Z562" s="3"/>
    </row>
    <row r="563" spans="1:26" ht="12.75" customHeight="1" x14ac:dyDescent="0.25">
      <c r="A563" s="3"/>
      <c r="B563" s="291"/>
      <c r="C563" s="184"/>
      <c r="D563" s="184"/>
      <c r="E563" s="184"/>
      <c r="F563" s="184"/>
      <c r="G563" s="184"/>
      <c r="H563" s="184"/>
      <c r="I563" s="184"/>
      <c r="J563" s="184"/>
      <c r="K563" s="184"/>
      <c r="L563" s="3"/>
      <c r="M563" s="3"/>
      <c r="N563" s="184"/>
      <c r="O563" s="3"/>
      <c r="P563" s="3"/>
      <c r="Q563" s="3"/>
      <c r="R563" s="3"/>
      <c r="S563" s="3"/>
      <c r="T563" s="3"/>
      <c r="U563" s="3"/>
      <c r="V563" s="3"/>
      <c r="W563" s="3"/>
      <c r="X563" s="3"/>
      <c r="Y563" s="3"/>
      <c r="Z563" s="3"/>
    </row>
    <row r="564" spans="1:26" ht="12.75" customHeight="1" x14ac:dyDescent="0.25">
      <c r="A564" s="3"/>
      <c r="B564" s="291"/>
      <c r="C564" s="184"/>
      <c r="D564" s="184"/>
      <c r="E564" s="184"/>
      <c r="F564" s="184"/>
      <c r="G564" s="184"/>
      <c r="H564" s="184"/>
      <c r="I564" s="184"/>
      <c r="J564" s="184"/>
      <c r="K564" s="184"/>
      <c r="L564" s="3"/>
      <c r="M564" s="3"/>
      <c r="N564" s="184"/>
      <c r="O564" s="3"/>
      <c r="P564" s="3"/>
      <c r="Q564" s="3"/>
      <c r="R564" s="3"/>
      <c r="S564" s="3"/>
      <c r="T564" s="3"/>
      <c r="U564" s="3"/>
      <c r="V564" s="3"/>
      <c r="W564" s="3"/>
      <c r="X564" s="3"/>
      <c r="Y564" s="3"/>
      <c r="Z564" s="3"/>
    </row>
    <row r="565" spans="1:26" ht="12.75" customHeight="1" x14ac:dyDescent="0.25">
      <c r="A565" s="3"/>
      <c r="B565" s="291"/>
      <c r="C565" s="184"/>
      <c r="D565" s="184"/>
      <c r="E565" s="184"/>
      <c r="F565" s="184"/>
      <c r="G565" s="184"/>
      <c r="H565" s="184"/>
      <c r="I565" s="184"/>
      <c r="J565" s="184"/>
      <c r="K565" s="184"/>
      <c r="L565" s="3"/>
      <c r="M565" s="3"/>
      <c r="N565" s="184"/>
      <c r="O565" s="3"/>
      <c r="P565" s="3"/>
      <c r="Q565" s="3"/>
      <c r="R565" s="3"/>
      <c r="S565" s="3"/>
      <c r="T565" s="3"/>
      <c r="U565" s="3"/>
      <c r="V565" s="3"/>
      <c r="W565" s="3"/>
      <c r="X565" s="3"/>
      <c r="Y565" s="3"/>
      <c r="Z565" s="3"/>
    </row>
    <row r="566" spans="1:26" ht="12.75" customHeight="1" x14ac:dyDescent="0.25">
      <c r="A566" s="3"/>
      <c r="B566" s="291"/>
      <c r="C566" s="184"/>
      <c r="D566" s="184"/>
      <c r="E566" s="184"/>
      <c r="F566" s="184"/>
      <c r="G566" s="184"/>
      <c r="H566" s="184"/>
      <c r="I566" s="184"/>
      <c r="J566" s="184"/>
      <c r="K566" s="184"/>
      <c r="L566" s="3"/>
      <c r="M566" s="3"/>
      <c r="N566" s="184"/>
      <c r="O566" s="3"/>
      <c r="P566" s="3"/>
      <c r="Q566" s="3"/>
      <c r="R566" s="3"/>
      <c r="S566" s="3"/>
      <c r="T566" s="3"/>
      <c r="U566" s="3"/>
      <c r="V566" s="3"/>
      <c r="W566" s="3"/>
      <c r="X566" s="3"/>
      <c r="Y566" s="3"/>
      <c r="Z566" s="3"/>
    </row>
    <row r="567" spans="1:26" ht="12.75" customHeight="1" x14ac:dyDescent="0.25">
      <c r="A567" s="3"/>
      <c r="B567" s="291"/>
      <c r="C567" s="184"/>
      <c r="D567" s="184"/>
      <c r="E567" s="184"/>
      <c r="F567" s="184"/>
      <c r="G567" s="184"/>
      <c r="H567" s="184"/>
      <c r="I567" s="184"/>
      <c r="J567" s="184"/>
      <c r="K567" s="184"/>
      <c r="L567" s="3"/>
      <c r="M567" s="3"/>
      <c r="N567" s="184"/>
      <c r="O567" s="3"/>
      <c r="P567" s="3"/>
      <c r="Q567" s="3"/>
      <c r="R567" s="3"/>
      <c r="S567" s="3"/>
      <c r="T567" s="3"/>
      <c r="U567" s="3"/>
      <c r="V567" s="3"/>
      <c r="W567" s="3"/>
      <c r="X567" s="3"/>
      <c r="Y567" s="3"/>
      <c r="Z567" s="3"/>
    </row>
    <row r="568" spans="1:26" ht="12.75" customHeight="1" x14ac:dyDescent="0.25">
      <c r="A568" s="3"/>
      <c r="B568" s="291"/>
      <c r="C568" s="184"/>
      <c r="D568" s="184"/>
      <c r="E568" s="184"/>
      <c r="F568" s="184"/>
      <c r="G568" s="184"/>
      <c r="H568" s="184"/>
      <c r="I568" s="184"/>
      <c r="J568" s="184"/>
      <c r="K568" s="184"/>
      <c r="L568" s="3"/>
      <c r="M568" s="3"/>
      <c r="N568" s="184"/>
      <c r="O568" s="3"/>
      <c r="P568" s="3"/>
      <c r="Q568" s="3"/>
      <c r="R568" s="3"/>
      <c r="S568" s="3"/>
      <c r="T568" s="3"/>
      <c r="U568" s="3"/>
      <c r="V568" s="3"/>
      <c r="W568" s="3"/>
      <c r="X568" s="3"/>
      <c r="Y568" s="3"/>
      <c r="Z568" s="3"/>
    </row>
    <row r="569" spans="1:26" ht="12.75" customHeight="1" x14ac:dyDescent="0.25">
      <c r="A569" s="3"/>
      <c r="B569" s="291"/>
      <c r="C569" s="184"/>
      <c r="D569" s="184"/>
      <c r="E569" s="184"/>
      <c r="F569" s="184"/>
      <c r="G569" s="184"/>
      <c r="H569" s="184"/>
      <c r="I569" s="184"/>
      <c r="J569" s="184"/>
      <c r="K569" s="184"/>
      <c r="L569" s="3"/>
      <c r="M569" s="3"/>
      <c r="N569" s="184"/>
      <c r="O569" s="3"/>
      <c r="P569" s="3"/>
      <c r="Q569" s="3"/>
      <c r="R569" s="3"/>
      <c r="S569" s="3"/>
      <c r="T569" s="3"/>
      <c r="U569" s="3"/>
      <c r="V569" s="3"/>
      <c r="W569" s="3"/>
      <c r="X569" s="3"/>
      <c r="Y569" s="3"/>
      <c r="Z569" s="3"/>
    </row>
    <row r="570" spans="1:26" ht="12.75" customHeight="1" x14ac:dyDescent="0.25">
      <c r="A570" s="3"/>
      <c r="B570" s="291"/>
      <c r="C570" s="184"/>
      <c r="D570" s="184"/>
      <c r="E570" s="184"/>
      <c r="F570" s="184"/>
      <c r="G570" s="184"/>
      <c r="H570" s="184"/>
      <c r="I570" s="184"/>
      <c r="J570" s="184"/>
      <c r="K570" s="184"/>
      <c r="L570" s="3"/>
      <c r="M570" s="3"/>
      <c r="N570" s="184"/>
      <c r="O570" s="3"/>
      <c r="P570" s="3"/>
      <c r="Q570" s="3"/>
      <c r="R570" s="3"/>
      <c r="S570" s="3"/>
      <c r="T570" s="3"/>
      <c r="U570" s="3"/>
      <c r="V570" s="3"/>
      <c r="W570" s="3"/>
      <c r="X570" s="3"/>
      <c r="Y570" s="3"/>
      <c r="Z570" s="3"/>
    </row>
    <row r="571" spans="1:26" ht="12.75" customHeight="1" x14ac:dyDescent="0.25">
      <c r="A571" s="3"/>
      <c r="B571" s="291"/>
      <c r="C571" s="184"/>
      <c r="D571" s="184"/>
      <c r="E571" s="184"/>
      <c r="F571" s="184"/>
      <c r="G571" s="184"/>
      <c r="H571" s="184"/>
      <c r="I571" s="184"/>
      <c r="J571" s="184"/>
      <c r="K571" s="184"/>
      <c r="L571" s="3"/>
      <c r="M571" s="3"/>
      <c r="N571" s="184"/>
      <c r="O571" s="3"/>
      <c r="P571" s="3"/>
      <c r="Q571" s="3"/>
      <c r="R571" s="3"/>
      <c r="S571" s="3"/>
      <c r="T571" s="3"/>
      <c r="U571" s="3"/>
      <c r="V571" s="3"/>
      <c r="W571" s="3"/>
      <c r="X571" s="3"/>
      <c r="Y571" s="3"/>
      <c r="Z571" s="3"/>
    </row>
    <row r="572" spans="1:26" ht="12.75" customHeight="1" x14ac:dyDescent="0.25">
      <c r="A572" s="3"/>
      <c r="B572" s="291"/>
      <c r="C572" s="184"/>
      <c r="D572" s="184"/>
      <c r="E572" s="184"/>
      <c r="F572" s="184"/>
      <c r="G572" s="184"/>
      <c r="H572" s="184"/>
      <c r="I572" s="184"/>
      <c r="J572" s="184"/>
      <c r="K572" s="184"/>
      <c r="L572" s="3"/>
      <c r="M572" s="3"/>
      <c r="N572" s="184"/>
      <c r="O572" s="3"/>
      <c r="P572" s="3"/>
      <c r="Q572" s="3"/>
      <c r="R572" s="3"/>
      <c r="S572" s="3"/>
      <c r="T572" s="3"/>
      <c r="U572" s="3"/>
      <c r="V572" s="3"/>
      <c r="W572" s="3"/>
      <c r="X572" s="3"/>
      <c r="Y572" s="3"/>
      <c r="Z572" s="3"/>
    </row>
    <row r="573" spans="1:26" ht="12.75" customHeight="1" x14ac:dyDescent="0.25">
      <c r="A573" s="3"/>
      <c r="B573" s="291"/>
      <c r="C573" s="184"/>
      <c r="D573" s="184"/>
      <c r="E573" s="184"/>
      <c r="F573" s="184"/>
      <c r="G573" s="184"/>
      <c r="H573" s="184"/>
      <c r="I573" s="184"/>
      <c r="J573" s="184"/>
      <c r="K573" s="184"/>
      <c r="L573" s="3"/>
      <c r="M573" s="3"/>
      <c r="N573" s="184"/>
      <c r="O573" s="3"/>
      <c r="P573" s="3"/>
      <c r="Q573" s="3"/>
      <c r="R573" s="3"/>
      <c r="S573" s="3"/>
      <c r="T573" s="3"/>
      <c r="U573" s="3"/>
      <c r="V573" s="3"/>
      <c r="W573" s="3"/>
      <c r="X573" s="3"/>
      <c r="Y573" s="3"/>
      <c r="Z573" s="3"/>
    </row>
    <row r="574" spans="1:26" ht="12.75" customHeight="1" x14ac:dyDescent="0.25">
      <c r="A574" s="3"/>
      <c r="B574" s="291"/>
      <c r="C574" s="184"/>
      <c r="D574" s="184"/>
      <c r="E574" s="184"/>
      <c r="F574" s="184"/>
      <c r="G574" s="184"/>
      <c r="H574" s="184"/>
      <c r="I574" s="184"/>
      <c r="J574" s="184"/>
      <c r="K574" s="184"/>
      <c r="L574" s="3"/>
      <c r="M574" s="3"/>
      <c r="N574" s="184"/>
      <c r="O574" s="3"/>
      <c r="P574" s="3"/>
      <c r="Q574" s="3"/>
      <c r="R574" s="3"/>
      <c r="S574" s="3"/>
      <c r="T574" s="3"/>
      <c r="U574" s="3"/>
      <c r="V574" s="3"/>
      <c r="W574" s="3"/>
      <c r="X574" s="3"/>
      <c r="Y574" s="3"/>
      <c r="Z574" s="3"/>
    </row>
    <row r="575" spans="1:26" ht="12.75" customHeight="1" x14ac:dyDescent="0.25">
      <c r="A575" s="3"/>
      <c r="B575" s="291"/>
      <c r="C575" s="184"/>
      <c r="D575" s="184"/>
      <c r="E575" s="184"/>
      <c r="F575" s="184"/>
      <c r="G575" s="184"/>
      <c r="H575" s="184"/>
      <c r="I575" s="184"/>
      <c r="J575" s="184"/>
      <c r="K575" s="184"/>
      <c r="L575" s="3"/>
      <c r="M575" s="3"/>
      <c r="N575" s="184"/>
      <c r="O575" s="3"/>
      <c r="P575" s="3"/>
      <c r="Q575" s="3"/>
      <c r="R575" s="3"/>
      <c r="S575" s="3"/>
      <c r="T575" s="3"/>
      <c r="U575" s="3"/>
      <c r="V575" s="3"/>
      <c r="W575" s="3"/>
      <c r="X575" s="3"/>
      <c r="Y575" s="3"/>
      <c r="Z575" s="3"/>
    </row>
    <row r="576" spans="1:26" ht="12.75" customHeight="1" x14ac:dyDescent="0.25">
      <c r="A576" s="3"/>
      <c r="B576" s="291"/>
      <c r="C576" s="184"/>
      <c r="D576" s="184"/>
      <c r="E576" s="184"/>
      <c r="F576" s="184"/>
      <c r="G576" s="184"/>
      <c r="H576" s="184"/>
      <c r="I576" s="184"/>
      <c r="J576" s="184"/>
      <c r="K576" s="184"/>
      <c r="L576" s="3"/>
      <c r="M576" s="3"/>
      <c r="N576" s="184"/>
      <c r="O576" s="3"/>
      <c r="P576" s="3"/>
      <c r="Q576" s="3"/>
      <c r="R576" s="3"/>
      <c r="S576" s="3"/>
      <c r="T576" s="3"/>
      <c r="U576" s="3"/>
      <c r="V576" s="3"/>
      <c r="W576" s="3"/>
      <c r="X576" s="3"/>
      <c r="Y576" s="3"/>
      <c r="Z576" s="3"/>
    </row>
    <row r="577" spans="1:26" ht="12.75" customHeight="1" x14ac:dyDescent="0.25">
      <c r="A577" s="3"/>
      <c r="B577" s="291"/>
      <c r="C577" s="184"/>
      <c r="D577" s="184"/>
      <c r="E577" s="184"/>
      <c r="F577" s="184"/>
      <c r="G577" s="184"/>
      <c r="H577" s="184"/>
      <c r="I577" s="184"/>
      <c r="J577" s="184"/>
      <c r="K577" s="184"/>
      <c r="L577" s="3"/>
      <c r="M577" s="3"/>
      <c r="N577" s="184"/>
      <c r="O577" s="3"/>
      <c r="P577" s="3"/>
      <c r="Q577" s="3"/>
      <c r="R577" s="3"/>
      <c r="S577" s="3"/>
      <c r="T577" s="3"/>
      <c r="U577" s="3"/>
      <c r="V577" s="3"/>
      <c r="W577" s="3"/>
      <c r="X577" s="3"/>
      <c r="Y577" s="3"/>
      <c r="Z577" s="3"/>
    </row>
    <row r="578" spans="1:26" ht="12.75" customHeight="1" x14ac:dyDescent="0.25">
      <c r="A578" s="3"/>
      <c r="B578" s="291"/>
      <c r="C578" s="184"/>
      <c r="D578" s="184"/>
      <c r="E578" s="184"/>
      <c r="F578" s="184"/>
      <c r="G578" s="184"/>
      <c r="H578" s="184"/>
      <c r="I578" s="184"/>
      <c r="J578" s="184"/>
      <c r="K578" s="184"/>
      <c r="L578" s="3"/>
      <c r="M578" s="3"/>
      <c r="N578" s="184"/>
      <c r="O578" s="3"/>
      <c r="P578" s="3"/>
      <c r="Q578" s="3"/>
      <c r="R578" s="3"/>
      <c r="S578" s="3"/>
      <c r="T578" s="3"/>
      <c r="U578" s="3"/>
      <c r="V578" s="3"/>
      <c r="W578" s="3"/>
      <c r="X578" s="3"/>
      <c r="Y578" s="3"/>
      <c r="Z578" s="3"/>
    </row>
    <row r="579" spans="1:26" ht="12.75" customHeight="1" x14ac:dyDescent="0.25">
      <c r="A579" s="3"/>
      <c r="B579" s="291"/>
      <c r="C579" s="184"/>
      <c r="D579" s="184"/>
      <c r="E579" s="184"/>
      <c r="F579" s="184"/>
      <c r="G579" s="184"/>
      <c r="H579" s="184"/>
      <c r="I579" s="184"/>
      <c r="J579" s="184"/>
      <c r="K579" s="184"/>
      <c r="L579" s="3"/>
      <c r="M579" s="3"/>
      <c r="N579" s="184"/>
      <c r="O579" s="3"/>
      <c r="P579" s="3"/>
      <c r="Q579" s="3"/>
      <c r="R579" s="3"/>
      <c r="S579" s="3"/>
      <c r="T579" s="3"/>
      <c r="U579" s="3"/>
      <c r="V579" s="3"/>
      <c r="W579" s="3"/>
      <c r="X579" s="3"/>
      <c r="Y579" s="3"/>
      <c r="Z579" s="3"/>
    </row>
    <row r="580" spans="1:26" ht="12.75" customHeight="1" x14ac:dyDescent="0.25">
      <c r="A580" s="3"/>
      <c r="B580" s="291"/>
      <c r="C580" s="184"/>
      <c r="D580" s="184"/>
      <c r="E580" s="184"/>
      <c r="F580" s="184"/>
      <c r="G580" s="184"/>
      <c r="H580" s="184"/>
      <c r="I580" s="184"/>
      <c r="J580" s="184"/>
      <c r="K580" s="184"/>
      <c r="L580" s="3"/>
      <c r="M580" s="3"/>
      <c r="N580" s="184"/>
      <c r="O580" s="3"/>
      <c r="P580" s="3"/>
      <c r="Q580" s="3"/>
      <c r="R580" s="3"/>
      <c r="S580" s="3"/>
      <c r="T580" s="3"/>
      <c r="U580" s="3"/>
      <c r="V580" s="3"/>
      <c r="W580" s="3"/>
      <c r="X580" s="3"/>
      <c r="Y580" s="3"/>
      <c r="Z580" s="3"/>
    </row>
    <row r="581" spans="1:26" ht="12.75" customHeight="1" x14ac:dyDescent="0.25">
      <c r="A581" s="3"/>
      <c r="B581" s="291"/>
      <c r="C581" s="184"/>
      <c r="D581" s="184"/>
      <c r="E581" s="184"/>
      <c r="F581" s="184"/>
      <c r="G581" s="184"/>
      <c r="H581" s="184"/>
      <c r="I581" s="184"/>
      <c r="J581" s="184"/>
      <c r="K581" s="184"/>
      <c r="L581" s="3"/>
      <c r="M581" s="3"/>
      <c r="N581" s="184"/>
      <c r="O581" s="3"/>
      <c r="P581" s="3"/>
      <c r="Q581" s="3"/>
      <c r="R581" s="3"/>
      <c r="S581" s="3"/>
      <c r="T581" s="3"/>
      <c r="U581" s="3"/>
      <c r="V581" s="3"/>
      <c r="W581" s="3"/>
      <c r="X581" s="3"/>
      <c r="Y581" s="3"/>
      <c r="Z581" s="3"/>
    </row>
    <row r="582" spans="1:26" ht="12.75" customHeight="1" x14ac:dyDescent="0.25">
      <c r="A582" s="3"/>
      <c r="B582" s="291"/>
      <c r="C582" s="184"/>
      <c r="D582" s="184"/>
      <c r="E582" s="184"/>
      <c r="F582" s="184"/>
      <c r="G582" s="184"/>
      <c r="H582" s="184"/>
      <c r="I582" s="184"/>
      <c r="J582" s="184"/>
      <c r="K582" s="184"/>
      <c r="L582" s="3"/>
      <c r="M582" s="3"/>
      <c r="N582" s="184"/>
      <c r="O582" s="3"/>
      <c r="P582" s="3"/>
      <c r="Q582" s="3"/>
      <c r="R582" s="3"/>
      <c r="S582" s="3"/>
      <c r="T582" s="3"/>
      <c r="U582" s="3"/>
      <c r="V582" s="3"/>
      <c r="W582" s="3"/>
      <c r="X582" s="3"/>
      <c r="Y582" s="3"/>
      <c r="Z582" s="3"/>
    </row>
    <row r="583" spans="1:26" ht="12.75" customHeight="1" x14ac:dyDescent="0.25">
      <c r="A583" s="3"/>
      <c r="B583" s="291"/>
      <c r="C583" s="184"/>
      <c r="D583" s="184"/>
      <c r="E583" s="184"/>
      <c r="F583" s="184"/>
      <c r="G583" s="184"/>
      <c r="H583" s="184"/>
      <c r="I583" s="184"/>
      <c r="J583" s="184"/>
      <c r="K583" s="184"/>
      <c r="L583" s="3"/>
      <c r="M583" s="3"/>
      <c r="N583" s="184"/>
      <c r="O583" s="3"/>
      <c r="P583" s="3"/>
      <c r="Q583" s="3"/>
      <c r="R583" s="3"/>
      <c r="S583" s="3"/>
      <c r="T583" s="3"/>
      <c r="U583" s="3"/>
      <c r="V583" s="3"/>
      <c r="W583" s="3"/>
      <c r="X583" s="3"/>
      <c r="Y583" s="3"/>
      <c r="Z583" s="3"/>
    </row>
    <row r="584" spans="1:26" ht="12.75" customHeight="1" x14ac:dyDescent="0.25">
      <c r="A584" s="3"/>
      <c r="B584" s="291"/>
      <c r="C584" s="184"/>
      <c r="D584" s="184"/>
      <c r="E584" s="184"/>
      <c r="F584" s="184"/>
      <c r="G584" s="184"/>
      <c r="H584" s="184"/>
      <c r="I584" s="184"/>
      <c r="J584" s="184"/>
      <c r="K584" s="184"/>
      <c r="L584" s="3"/>
      <c r="M584" s="3"/>
      <c r="N584" s="184"/>
      <c r="O584" s="3"/>
      <c r="P584" s="3"/>
      <c r="Q584" s="3"/>
      <c r="R584" s="3"/>
      <c r="S584" s="3"/>
      <c r="T584" s="3"/>
      <c r="U584" s="3"/>
      <c r="V584" s="3"/>
      <c r="W584" s="3"/>
      <c r="X584" s="3"/>
      <c r="Y584" s="3"/>
      <c r="Z584" s="3"/>
    </row>
    <row r="585" spans="1:26" ht="12.75" customHeight="1" x14ac:dyDescent="0.25">
      <c r="A585" s="3"/>
      <c r="B585" s="291"/>
      <c r="C585" s="184"/>
      <c r="D585" s="184"/>
      <c r="E585" s="184"/>
      <c r="F585" s="184"/>
      <c r="G585" s="184"/>
      <c r="H585" s="184"/>
      <c r="I585" s="184"/>
      <c r="J585" s="184"/>
      <c r="K585" s="184"/>
      <c r="L585" s="3"/>
      <c r="M585" s="3"/>
      <c r="N585" s="184"/>
      <c r="O585" s="3"/>
      <c r="P585" s="3"/>
      <c r="Q585" s="3"/>
      <c r="R585" s="3"/>
      <c r="S585" s="3"/>
      <c r="T585" s="3"/>
      <c r="U585" s="3"/>
      <c r="V585" s="3"/>
      <c r="W585" s="3"/>
      <c r="X585" s="3"/>
      <c r="Y585" s="3"/>
      <c r="Z585" s="3"/>
    </row>
    <row r="586" spans="1:26" ht="12.75" customHeight="1" x14ac:dyDescent="0.25">
      <c r="A586" s="3"/>
      <c r="B586" s="291"/>
      <c r="C586" s="184"/>
      <c r="D586" s="184"/>
      <c r="E586" s="184"/>
      <c r="F586" s="184"/>
      <c r="G586" s="184"/>
      <c r="H586" s="184"/>
      <c r="I586" s="184"/>
      <c r="J586" s="184"/>
      <c r="K586" s="184"/>
      <c r="L586" s="3"/>
      <c r="M586" s="3"/>
      <c r="N586" s="184"/>
      <c r="O586" s="3"/>
      <c r="P586" s="3"/>
      <c r="Q586" s="3"/>
      <c r="R586" s="3"/>
      <c r="S586" s="3"/>
      <c r="T586" s="3"/>
      <c r="U586" s="3"/>
      <c r="V586" s="3"/>
      <c r="W586" s="3"/>
      <c r="X586" s="3"/>
      <c r="Y586" s="3"/>
      <c r="Z586" s="3"/>
    </row>
    <row r="587" spans="1:26" ht="12.75" customHeight="1" x14ac:dyDescent="0.25">
      <c r="A587" s="3"/>
      <c r="B587" s="291"/>
      <c r="C587" s="184"/>
      <c r="D587" s="184"/>
      <c r="E587" s="184"/>
      <c r="F587" s="184"/>
      <c r="G587" s="184"/>
      <c r="H587" s="184"/>
      <c r="I587" s="184"/>
      <c r="J587" s="184"/>
      <c r="K587" s="184"/>
      <c r="L587" s="3"/>
      <c r="M587" s="3"/>
      <c r="N587" s="184"/>
      <c r="O587" s="3"/>
      <c r="P587" s="3"/>
      <c r="Q587" s="3"/>
      <c r="R587" s="3"/>
      <c r="S587" s="3"/>
      <c r="T587" s="3"/>
      <c r="U587" s="3"/>
      <c r="V587" s="3"/>
      <c r="W587" s="3"/>
      <c r="X587" s="3"/>
      <c r="Y587" s="3"/>
      <c r="Z587" s="3"/>
    </row>
    <row r="588" spans="1:26" ht="12.75" customHeight="1" x14ac:dyDescent="0.25">
      <c r="A588" s="3"/>
      <c r="B588" s="291"/>
      <c r="C588" s="184"/>
      <c r="D588" s="184"/>
      <c r="E588" s="184"/>
      <c r="F588" s="184"/>
      <c r="G588" s="184"/>
      <c r="H588" s="184"/>
      <c r="I588" s="184"/>
      <c r="J588" s="184"/>
      <c r="K588" s="184"/>
      <c r="L588" s="3"/>
      <c r="M588" s="3"/>
      <c r="N588" s="184"/>
      <c r="O588" s="3"/>
      <c r="P588" s="3"/>
      <c r="Q588" s="3"/>
      <c r="R588" s="3"/>
      <c r="S588" s="3"/>
      <c r="T588" s="3"/>
      <c r="U588" s="3"/>
      <c r="V588" s="3"/>
      <c r="W588" s="3"/>
      <c r="X588" s="3"/>
      <c r="Y588" s="3"/>
      <c r="Z588" s="3"/>
    </row>
    <row r="589" spans="1:26" ht="12.75" customHeight="1" x14ac:dyDescent="0.25">
      <c r="A589" s="3"/>
      <c r="B589" s="291"/>
      <c r="C589" s="184"/>
      <c r="D589" s="184"/>
      <c r="E589" s="184"/>
      <c r="F589" s="184"/>
      <c r="G589" s="184"/>
      <c r="H589" s="184"/>
      <c r="I589" s="184"/>
      <c r="J589" s="184"/>
      <c r="K589" s="184"/>
      <c r="L589" s="3"/>
      <c r="M589" s="3"/>
      <c r="N589" s="184"/>
      <c r="O589" s="3"/>
      <c r="P589" s="3"/>
      <c r="Q589" s="3"/>
      <c r="R589" s="3"/>
      <c r="S589" s="3"/>
      <c r="T589" s="3"/>
      <c r="U589" s="3"/>
      <c r="V589" s="3"/>
      <c r="W589" s="3"/>
      <c r="X589" s="3"/>
      <c r="Y589" s="3"/>
      <c r="Z589" s="3"/>
    </row>
    <row r="590" spans="1:26" ht="12.75" customHeight="1" x14ac:dyDescent="0.25">
      <c r="A590" s="3"/>
      <c r="B590" s="291"/>
      <c r="C590" s="184"/>
      <c r="D590" s="184"/>
      <c r="E590" s="184"/>
      <c r="F590" s="184"/>
      <c r="G590" s="184"/>
      <c r="H590" s="184"/>
      <c r="I590" s="184"/>
      <c r="J590" s="184"/>
      <c r="K590" s="184"/>
      <c r="L590" s="3"/>
      <c r="M590" s="3"/>
      <c r="N590" s="184"/>
      <c r="O590" s="3"/>
      <c r="P590" s="3"/>
      <c r="Q590" s="3"/>
      <c r="R590" s="3"/>
      <c r="S590" s="3"/>
      <c r="T590" s="3"/>
      <c r="U590" s="3"/>
      <c r="V590" s="3"/>
      <c r="W590" s="3"/>
      <c r="X590" s="3"/>
      <c r="Y590" s="3"/>
      <c r="Z590" s="3"/>
    </row>
    <row r="591" spans="1:26" ht="12.75" customHeight="1" x14ac:dyDescent="0.25">
      <c r="A591" s="3"/>
      <c r="B591" s="291"/>
      <c r="C591" s="184"/>
      <c r="D591" s="184"/>
      <c r="E591" s="184"/>
      <c r="F591" s="184"/>
      <c r="G591" s="184"/>
      <c r="H591" s="184"/>
      <c r="I591" s="184"/>
      <c r="J591" s="184"/>
      <c r="K591" s="184"/>
      <c r="L591" s="3"/>
      <c r="M591" s="3"/>
      <c r="N591" s="184"/>
      <c r="O591" s="3"/>
      <c r="P591" s="3"/>
      <c r="Q591" s="3"/>
      <c r="R591" s="3"/>
      <c r="S591" s="3"/>
      <c r="T591" s="3"/>
      <c r="U591" s="3"/>
      <c r="V591" s="3"/>
      <c r="W591" s="3"/>
      <c r="X591" s="3"/>
      <c r="Y591" s="3"/>
      <c r="Z591" s="3"/>
    </row>
    <row r="592" spans="1:26" ht="12.75" customHeight="1" x14ac:dyDescent="0.25">
      <c r="A592" s="3"/>
      <c r="B592" s="291"/>
      <c r="C592" s="184"/>
      <c r="D592" s="184"/>
      <c r="E592" s="184"/>
      <c r="F592" s="184"/>
      <c r="G592" s="184"/>
      <c r="H592" s="184"/>
      <c r="I592" s="184"/>
      <c r="J592" s="184"/>
      <c r="K592" s="184"/>
      <c r="L592" s="3"/>
      <c r="M592" s="3"/>
      <c r="N592" s="184"/>
      <c r="O592" s="3"/>
      <c r="P592" s="3"/>
      <c r="Q592" s="3"/>
      <c r="R592" s="3"/>
      <c r="S592" s="3"/>
      <c r="T592" s="3"/>
      <c r="U592" s="3"/>
      <c r="V592" s="3"/>
      <c r="W592" s="3"/>
      <c r="X592" s="3"/>
      <c r="Y592" s="3"/>
      <c r="Z592" s="3"/>
    </row>
    <row r="593" spans="1:26" ht="12.75" customHeight="1" x14ac:dyDescent="0.25">
      <c r="A593" s="3"/>
      <c r="B593" s="291"/>
      <c r="C593" s="184"/>
      <c r="D593" s="184"/>
      <c r="E593" s="184"/>
      <c r="F593" s="184"/>
      <c r="G593" s="184"/>
      <c r="H593" s="184"/>
      <c r="I593" s="184"/>
      <c r="J593" s="184"/>
      <c r="K593" s="184"/>
      <c r="L593" s="3"/>
      <c r="M593" s="3"/>
      <c r="N593" s="184"/>
      <c r="O593" s="3"/>
      <c r="P593" s="3"/>
      <c r="Q593" s="3"/>
      <c r="R593" s="3"/>
      <c r="S593" s="3"/>
      <c r="T593" s="3"/>
      <c r="U593" s="3"/>
      <c r="V593" s="3"/>
      <c r="W593" s="3"/>
      <c r="X593" s="3"/>
      <c r="Y593" s="3"/>
      <c r="Z593" s="3"/>
    </row>
    <row r="594" spans="1:26" ht="12.75" customHeight="1" x14ac:dyDescent="0.25">
      <c r="A594" s="3"/>
      <c r="B594" s="291"/>
      <c r="C594" s="184"/>
      <c r="D594" s="184"/>
      <c r="E594" s="184"/>
      <c r="F594" s="184"/>
      <c r="G594" s="184"/>
      <c r="H594" s="184"/>
      <c r="I594" s="184"/>
      <c r="J594" s="184"/>
      <c r="K594" s="184"/>
      <c r="L594" s="3"/>
      <c r="M594" s="3"/>
      <c r="N594" s="184"/>
      <c r="O594" s="3"/>
      <c r="P594" s="3"/>
      <c r="Q594" s="3"/>
      <c r="R594" s="3"/>
      <c r="S594" s="3"/>
      <c r="T594" s="3"/>
      <c r="U594" s="3"/>
      <c r="V594" s="3"/>
      <c r="W594" s="3"/>
      <c r="X594" s="3"/>
      <c r="Y594" s="3"/>
      <c r="Z594" s="3"/>
    </row>
    <row r="595" spans="1:26" ht="12.75" customHeight="1" x14ac:dyDescent="0.25">
      <c r="A595" s="3"/>
      <c r="B595" s="291"/>
      <c r="C595" s="184"/>
      <c r="D595" s="184"/>
      <c r="E595" s="184"/>
      <c r="F595" s="184"/>
      <c r="G595" s="184"/>
      <c r="H595" s="184"/>
      <c r="I595" s="184"/>
      <c r="J595" s="184"/>
      <c r="K595" s="184"/>
      <c r="L595" s="3"/>
      <c r="M595" s="3"/>
      <c r="N595" s="184"/>
      <c r="O595" s="3"/>
      <c r="P595" s="3"/>
      <c r="Q595" s="3"/>
      <c r="R595" s="3"/>
      <c r="S595" s="3"/>
      <c r="T595" s="3"/>
      <c r="U595" s="3"/>
      <c r="V595" s="3"/>
      <c r="W595" s="3"/>
      <c r="X595" s="3"/>
      <c r="Y595" s="3"/>
      <c r="Z595" s="3"/>
    </row>
    <row r="596" spans="1:26" ht="12.75" customHeight="1" x14ac:dyDescent="0.25">
      <c r="A596" s="3"/>
      <c r="B596" s="291"/>
      <c r="C596" s="184"/>
      <c r="D596" s="184"/>
      <c r="E596" s="184"/>
      <c r="F596" s="184"/>
      <c r="G596" s="184"/>
      <c r="H596" s="184"/>
      <c r="I596" s="184"/>
      <c r="J596" s="184"/>
      <c r="K596" s="184"/>
      <c r="L596" s="3"/>
      <c r="M596" s="3"/>
      <c r="N596" s="184"/>
      <c r="O596" s="3"/>
      <c r="P596" s="3"/>
      <c r="Q596" s="3"/>
      <c r="R596" s="3"/>
      <c r="S596" s="3"/>
      <c r="T596" s="3"/>
      <c r="U596" s="3"/>
      <c r="V596" s="3"/>
      <c r="W596" s="3"/>
      <c r="X596" s="3"/>
      <c r="Y596" s="3"/>
      <c r="Z596" s="3"/>
    </row>
    <row r="597" spans="1:26" ht="12.75" customHeight="1" x14ac:dyDescent="0.25">
      <c r="A597" s="3"/>
      <c r="B597" s="291"/>
      <c r="C597" s="184"/>
      <c r="D597" s="184"/>
      <c r="E597" s="184"/>
      <c r="F597" s="184"/>
      <c r="G597" s="184"/>
      <c r="H597" s="184"/>
      <c r="I597" s="184"/>
      <c r="J597" s="184"/>
      <c r="K597" s="184"/>
      <c r="L597" s="3"/>
      <c r="M597" s="3"/>
      <c r="N597" s="184"/>
      <c r="O597" s="3"/>
      <c r="P597" s="3"/>
      <c r="Q597" s="3"/>
      <c r="R597" s="3"/>
      <c r="S597" s="3"/>
      <c r="T597" s="3"/>
      <c r="U597" s="3"/>
      <c r="V597" s="3"/>
      <c r="W597" s="3"/>
      <c r="X597" s="3"/>
      <c r="Y597" s="3"/>
      <c r="Z597" s="3"/>
    </row>
    <row r="598" spans="1:26" ht="12.75" customHeight="1" x14ac:dyDescent="0.25">
      <c r="A598" s="3"/>
      <c r="B598" s="291"/>
      <c r="C598" s="184"/>
      <c r="D598" s="184"/>
      <c r="E598" s="184"/>
      <c r="F598" s="184"/>
      <c r="G598" s="184"/>
      <c r="H598" s="184"/>
      <c r="I598" s="184"/>
      <c r="J598" s="184"/>
      <c r="K598" s="184"/>
      <c r="L598" s="3"/>
      <c r="M598" s="3"/>
      <c r="N598" s="184"/>
      <c r="O598" s="3"/>
      <c r="P598" s="3"/>
      <c r="Q598" s="3"/>
      <c r="R598" s="3"/>
      <c r="S598" s="3"/>
      <c r="T598" s="3"/>
      <c r="U598" s="3"/>
      <c r="V598" s="3"/>
      <c r="W598" s="3"/>
      <c r="X598" s="3"/>
      <c r="Y598" s="3"/>
      <c r="Z598" s="3"/>
    </row>
    <row r="599" spans="1:26" ht="12.75" customHeight="1" x14ac:dyDescent="0.25">
      <c r="A599" s="3"/>
      <c r="B599" s="291"/>
      <c r="C599" s="184"/>
      <c r="D599" s="184"/>
      <c r="E599" s="184"/>
      <c r="F599" s="184"/>
      <c r="G599" s="184"/>
      <c r="H599" s="184"/>
      <c r="I599" s="184"/>
      <c r="J599" s="184"/>
      <c r="K599" s="184"/>
      <c r="L599" s="3"/>
      <c r="M599" s="3"/>
      <c r="N599" s="184"/>
      <c r="O599" s="3"/>
      <c r="P599" s="3"/>
      <c r="Q599" s="3"/>
      <c r="R599" s="3"/>
      <c r="S599" s="3"/>
      <c r="T599" s="3"/>
      <c r="U599" s="3"/>
      <c r="V599" s="3"/>
      <c r="W599" s="3"/>
      <c r="X599" s="3"/>
      <c r="Y599" s="3"/>
      <c r="Z599" s="3"/>
    </row>
    <row r="600" spans="1:26" ht="12.75" customHeight="1" x14ac:dyDescent="0.25">
      <c r="A600" s="3"/>
      <c r="B600" s="291"/>
      <c r="C600" s="184"/>
      <c r="D600" s="184"/>
      <c r="E600" s="184"/>
      <c r="F600" s="184"/>
      <c r="G600" s="184"/>
      <c r="H600" s="184"/>
      <c r="I600" s="184"/>
      <c r="J600" s="184"/>
      <c r="K600" s="184"/>
      <c r="L600" s="3"/>
      <c r="M600" s="3"/>
      <c r="N600" s="184"/>
      <c r="O600" s="3"/>
      <c r="P600" s="3"/>
      <c r="Q600" s="3"/>
      <c r="R600" s="3"/>
      <c r="S600" s="3"/>
      <c r="T600" s="3"/>
      <c r="U600" s="3"/>
      <c r="V600" s="3"/>
      <c r="W600" s="3"/>
      <c r="X600" s="3"/>
      <c r="Y600" s="3"/>
      <c r="Z600" s="3"/>
    </row>
    <row r="601" spans="1:26" ht="12.75" customHeight="1" x14ac:dyDescent="0.25">
      <c r="A601" s="3"/>
      <c r="B601" s="291"/>
      <c r="C601" s="184"/>
      <c r="D601" s="184"/>
      <c r="E601" s="184"/>
      <c r="F601" s="184"/>
      <c r="G601" s="184"/>
      <c r="H601" s="184"/>
      <c r="I601" s="184"/>
      <c r="J601" s="184"/>
      <c r="K601" s="184"/>
      <c r="L601" s="3"/>
      <c r="M601" s="3"/>
      <c r="N601" s="184"/>
      <c r="O601" s="3"/>
      <c r="P601" s="3"/>
      <c r="Q601" s="3"/>
      <c r="R601" s="3"/>
      <c r="S601" s="3"/>
      <c r="T601" s="3"/>
      <c r="U601" s="3"/>
      <c r="V601" s="3"/>
      <c r="W601" s="3"/>
      <c r="X601" s="3"/>
      <c r="Y601" s="3"/>
      <c r="Z601" s="3"/>
    </row>
    <row r="602" spans="1:26" ht="12.75" customHeight="1" x14ac:dyDescent="0.25">
      <c r="A602" s="3"/>
      <c r="B602" s="291"/>
      <c r="C602" s="184"/>
      <c r="D602" s="184"/>
      <c r="E602" s="184"/>
      <c r="F602" s="184"/>
      <c r="G602" s="184"/>
      <c r="H602" s="184"/>
      <c r="I602" s="184"/>
      <c r="J602" s="184"/>
      <c r="K602" s="184"/>
      <c r="L602" s="3"/>
      <c r="M602" s="3"/>
      <c r="N602" s="184"/>
      <c r="O602" s="3"/>
      <c r="P602" s="3"/>
      <c r="Q602" s="3"/>
      <c r="R602" s="3"/>
      <c r="S602" s="3"/>
      <c r="T602" s="3"/>
      <c r="U602" s="3"/>
      <c r="V602" s="3"/>
      <c r="W602" s="3"/>
      <c r="X602" s="3"/>
      <c r="Y602" s="3"/>
      <c r="Z602" s="3"/>
    </row>
    <row r="603" spans="1:26" ht="12.75" customHeight="1" x14ac:dyDescent="0.25">
      <c r="A603" s="3"/>
      <c r="B603" s="291"/>
      <c r="C603" s="184"/>
      <c r="D603" s="184"/>
      <c r="E603" s="184"/>
      <c r="F603" s="184"/>
      <c r="G603" s="184"/>
      <c r="H603" s="184"/>
      <c r="I603" s="184"/>
      <c r="J603" s="184"/>
      <c r="K603" s="184"/>
      <c r="L603" s="3"/>
      <c r="M603" s="3"/>
      <c r="N603" s="184"/>
      <c r="O603" s="3"/>
      <c r="P603" s="3"/>
      <c r="Q603" s="3"/>
      <c r="R603" s="3"/>
      <c r="S603" s="3"/>
      <c r="T603" s="3"/>
      <c r="U603" s="3"/>
      <c r="V603" s="3"/>
      <c r="W603" s="3"/>
      <c r="X603" s="3"/>
      <c r="Y603" s="3"/>
      <c r="Z603" s="3"/>
    </row>
    <row r="604" spans="1:26" ht="12.75" customHeight="1" x14ac:dyDescent="0.25">
      <c r="A604" s="3"/>
      <c r="B604" s="291"/>
      <c r="C604" s="184"/>
      <c r="D604" s="184"/>
      <c r="E604" s="184"/>
      <c r="F604" s="184"/>
      <c r="G604" s="184"/>
      <c r="H604" s="184"/>
      <c r="I604" s="184"/>
      <c r="J604" s="184"/>
      <c r="K604" s="184"/>
      <c r="L604" s="3"/>
      <c r="M604" s="3"/>
      <c r="N604" s="184"/>
      <c r="O604" s="3"/>
      <c r="P604" s="3"/>
      <c r="Q604" s="3"/>
      <c r="R604" s="3"/>
      <c r="S604" s="3"/>
      <c r="T604" s="3"/>
      <c r="U604" s="3"/>
      <c r="V604" s="3"/>
      <c r="W604" s="3"/>
      <c r="X604" s="3"/>
      <c r="Y604" s="3"/>
      <c r="Z604" s="3"/>
    </row>
    <row r="605" spans="1:26" ht="12.75" customHeight="1" x14ac:dyDescent="0.25">
      <c r="A605" s="3"/>
      <c r="B605" s="291"/>
      <c r="C605" s="184"/>
      <c r="D605" s="184"/>
      <c r="E605" s="184"/>
      <c r="F605" s="184"/>
      <c r="G605" s="184"/>
      <c r="H605" s="184"/>
      <c r="I605" s="184"/>
      <c r="J605" s="184"/>
      <c r="K605" s="184"/>
      <c r="L605" s="3"/>
      <c r="M605" s="3"/>
      <c r="N605" s="184"/>
      <c r="O605" s="3"/>
      <c r="P605" s="3"/>
      <c r="Q605" s="3"/>
      <c r="R605" s="3"/>
      <c r="S605" s="3"/>
      <c r="T605" s="3"/>
      <c r="U605" s="3"/>
      <c r="V605" s="3"/>
      <c r="W605" s="3"/>
      <c r="X605" s="3"/>
      <c r="Y605" s="3"/>
      <c r="Z605" s="3"/>
    </row>
    <row r="606" spans="1:26" ht="12.75" customHeight="1" x14ac:dyDescent="0.25">
      <c r="A606" s="3"/>
      <c r="B606" s="291"/>
      <c r="C606" s="184"/>
      <c r="D606" s="184"/>
      <c r="E606" s="184"/>
      <c r="F606" s="184"/>
      <c r="G606" s="184"/>
      <c r="H606" s="184"/>
      <c r="I606" s="184"/>
      <c r="J606" s="184"/>
      <c r="K606" s="184"/>
      <c r="L606" s="3"/>
      <c r="M606" s="3"/>
      <c r="N606" s="184"/>
      <c r="O606" s="3"/>
      <c r="P606" s="3"/>
      <c r="Q606" s="3"/>
      <c r="R606" s="3"/>
      <c r="S606" s="3"/>
      <c r="T606" s="3"/>
      <c r="U606" s="3"/>
      <c r="V606" s="3"/>
      <c r="W606" s="3"/>
      <c r="X606" s="3"/>
      <c r="Y606" s="3"/>
      <c r="Z606" s="3"/>
    </row>
    <row r="607" spans="1:26" ht="12.75" customHeight="1" x14ac:dyDescent="0.25">
      <c r="A607" s="3"/>
      <c r="B607" s="291"/>
      <c r="C607" s="184"/>
      <c r="D607" s="184"/>
      <c r="E607" s="184"/>
      <c r="F607" s="184"/>
      <c r="G607" s="184"/>
      <c r="H607" s="184"/>
      <c r="I607" s="184"/>
      <c r="J607" s="184"/>
      <c r="K607" s="184"/>
      <c r="L607" s="3"/>
      <c r="M607" s="3"/>
      <c r="N607" s="184"/>
      <c r="O607" s="3"/>
      <c r="P607" s="3"/>
      <c r="Q607" s="3"/>
      <c r="R607" s="3"/>
      <c r="S607" s="3"/>
      <c r="T607" s="3"/>
      <c r="U607" s="3"/>
      <c r="V607" s="3"/>
      <c r="W607" s="3"/>
      <c r="X607" s="3"/>
      <c r="Y607" s="3"/>
      <c r="Z607" s="3"/>
    </row>
    <row r="608" spans="1:26" ht="12.75" customHeight="1" x14ac:dyDescent="0.25">
      <c r="A608" s="3"/>
      <c r="B608" s="291"/>
      <c r="C608" s="184"/>
      <c r="D608" s="184"/>
      <c r="E608" s="184"/>
      <c r="F608" s="184"/>
      <c r="G608" s="184"/>
      <c r="H608" s="184"/>
      <c r="I608" s="184"/>
      <c r="J608" s="184"/>
      <c r="K608" s="184"/>
      <c r="L608" s="3"/>
      <c r="M608" s="3"/>
      <c r="N608" s="184"/>
      <c r="O608" s="3"/>
      <c r="P608" s="3"/>
      <c r="Q608" s="3"/>
      <c r="R608" s="3"/>
      <c r="S608" s="3"/>
      <c r="T608" s="3"/>
      <c r="U608" s="3"/>
      <c r="V608" s="3"/>
      <c r="W608" s="3"/>
      <c r="X608" s="3"/>
      <c r="Y608" s="3"/>
      <c r="Z608" s="3"/>
    </row>
    <row r="609" spans="1:26" ht="12.75" customHeight="1" x14ac:dyDescent="0.25">
      <c r="A609" s="3"/>
      <c r="B609" s="291"/>
      <c r="C609" s="184"/>
      <c r="D609" s="184"/>
      <c r="E609" s="184"/>
      <c r="F609" s="184"/>
      <c r="G609" s="184"/>
      <c r="H609" s="184"/>
      <c r="I609" s="184"/>
      <c r="J609" s="184"/>
      <c r="K609" s="184"/>
      <c r="L609" s="3"/>
      <c r="M609" s="3"/>
      <c r="N609" s="184"/>
      <c r="O609" s="3"/>
      <c r="P609" s="3"/>
      <c r="Q609" s="3"/>
      <c r="R609" s="3"/>
      <c r="S609" s="3"/>
      <c r="T609" s="3"/>
      <c r="U609" s="3"/>
      <c r="V609" s="3"/>
      <c r="W609" s="3"/>
      <c r="X609" s="3"/>
      <c r="Y609" s="3"/>
      <c r="Z609" s="3"/>
    </row>
    <row r="610" spans="1:26" ht="12.75" customHeight="1" x14ac:dyDescent="0.25">
      <c r="A610" s="3"/>
      <c r="B610" s="291"/>
      <c r="C610" s="184"/>
      <c r="D610" s="184"/>
      <c r="E610" s="184"/>
      <c r="F610" s="184"/>
      <c r="G610" s="184"/>
      <c r="H610" s="184"/>
      <c r="I610" s="184"/>
      <c r="J610" s="184"/>
      <c r="K610" s="184"/>
      <c r="L610" s="3"/>
      <c r="M610" s="3"/>
      <c r="N610" s="184"/>
      <c r="O610" s="3"/>
      <c r="P610" s="3"/>
      <c r="Q610" s="3"/>
      <c r="R610" s="3"/>
      <c r="S610" s="3"/>
      <c r="T610" s="3"/>
      <c r="U610" s="3"/>
      <c r="V610" s="3"/>
      <c r="W610" s="3"/>
      <c r="X610" s="3"/>
      <c r="Y610" s="3"/>
      <c r="Z610" s="3"/>
    </row>
    <row r="611" spans="1:26" ht="12.75" customHeight="1" x14ac:dyDescent="0.25">
      <c r="A611" s="3"/>
      <c r="B611" s="291"/>
      <c r="C611" s="184"/>
      <c r="D611" s="184"/>
      <c r="E611" s="184"/>
      <c r="F611" s="184"/>
      <c r="G611" s="184"/>
      <c r="H611" s="184"/>
      <c r="I611" s="184"/>
      <c r="J611" s="184"/>
      <c r="K611" s="184"/>
      <c r="L611" s="3"/>
      <c r="M611" s="3"/>
      <c r="N611" s="184"/>
      <c r="O611" s="3"/>
      <c r="P611" s="3"/>
      <c r="Q611" s="3"/>
      <c r="R611" s="3"/>
      <c r="S611" s="3"/>
      <c r="T611" s="3"/>
      <c r="U611" s="3"/>
      <c r="V611" s="3"/>
      <c r="W611" s="3"/>
      <c r="X611" s="3"/>
      <c r="Y611" s="3"/>
      <c r="Z611" s="3"/>
    </row>
    <row r="612" spans="1:26" ht="12.75" customHeight="1" x14ac:dyDescent="0.25">
      <c r="A612" s="3"/>
      <c r="B612" s="291"/>
      <c r="C612" s="184"/>
      <c r="D612" s="184"/>
      <c r="E612" s="184"/>
      <c r="F612" s="184"/>
      <c r="G612" s="184"/>
      <c r="H612" s="184"/>
      <c r="I612" s="184"/>
      <c r="J612" s="184"/>
      <c r="K612" s="184"/>
      <c r="L612" s="3"/>
      <c r="M612" s="3"/>
      <c r="N612" s="184"/>
      <c r="O612" s="3"/>
      <c r="P612" s="3"/>
      <c r="Q612" s="3"/>
      <c r="R612" s="3"/>
      <c r="S612" s="3"/>
      <c r="T612" s="3"/>
      <c r="U612" s="3"/>
      <c r="V612" s="3"/>
      <c r="W612" s="3"/>
      <c r="X612" s="3"/>
      <c r="Y612" s="3"/>
      <c r="Z612" s="3"/>
    </row>
    <row r="613" spans="1:26" ht="12.75" customHeight="1" x14ac:dyDescent="0.25">
      <c r="A613" s="3"/>
      <c r="B613" s="291"/>
      <c r="C613" s="184"/>
      <c r="D613" s="184"/>
      <c r="E613" s="184"/>
      <c r="F613" s="184"/>
      <c r="G613" s="184"/>
      <c r="H613" s="184"/>
      <c r="I613" s="184"/>
      <c r="J613" s="184"/>
      <c r="K613" s="184"/>
      <c r="L613" s="3"/>
      <c r="M613" s="3"/>
      <c r="N613" s="184"/>
      <c r="O613" s="3"/>
      <c r="P613" s="3"/>
      <c r="Q613" s="3"/>
      <c r="R613" s="3"/>
      <c r="S613" s="3"/>
      <c r="T613" s="3"/>
      <c r="U613" s="3"/>
      <c r="V613" s="3"/>
      <c r="W613" s="3"/>
      <c r="X613" s="3"/>
      <c r="Y613" s="3"/>
      <c r="Z613" s="3"/>
    </row>
    <row r="614" spans="1:26" ht="12.75" customHeight="1" x14ac:dyDescent="0.25">
      <c r="A614" s="3"/>
      <c r="B614" s="291"/>
      <c r="C614" s="184"/>
      <c r="D614" s="184"/>
      <c r="E614" s="184"/>
      <c r="F614" s="184"/>
      <c r="G614" s="184"/>
      <c r="H614" s="184"/>
      <c r="I614" s="184"/>
      <c r="J614" s="184"/>
      <c r="K614" s="184"/>
      <c r="L614" s="3"/>
      <c r="M614" s="3"/>
      <c r="N614" s="184"/>
      <c r="O614" s="3"/>
      <c r="P614" s="3"/>
      <c r="Q614" s="3"/>
      <c r="R614" s="3"/>
      <c r="S614" s="3"/>
      <c r="T614" s="3"/>
      <c r="U614" s="3"/>
      <c r="V614" s="3"/>
      <c r="W614" s="3"/>
      <c r="X614" s="3"/>
      <c r="Y614" s="3"/>
      <c r="Z614" s="3"/>
    </row>
    <row r="615" spans="1:26" ht="12.75" customHeight="1" x14ac:dyDescent="0.25">
      <c r="A615" s="3"/>
      <c r="B615" s="291"/>
      <c r="C615" s="184"/>
      <c r="D615" s="184"/>
      <c r="E615" s="184"/>
      <c r="F615" s="184"/>
      <c r="G615" s="184"/>
      <c r="H615" s="184"/>
      <c r="I615" s="184"/>
      <c r="J615" s="184"/>
      <c r="K615" s="184"/>
      <c r="L615" s="3"/>
      <c r="M615" s="3"/>
      <c r="N615" s="184"/>
      <c r="O615" s="3"/>
      <c r="P615" s="3"/>
      <c r="Q615" s="3"/>
      <c r="R615" s="3"/>
      <c r="S615" s="3"/>
      <c r="T615" s="3"/>
      <c r="U615" s="3"/>
      <c r="V615" s="3"/>
      <c r="W615" s="3"/>
      <c r="X615" s="3"/>
      <c r="Y615" s="3"/>
      <c r="Z615" s="3"/>
    </row>
    <row r="616" spans="1:26" ht="12.75" customHeight="1" x14ac:dyDescent="0.25">
      <c r="A616" s="3"/>
      <c r="B616" s="291"/>
      <c r="C616" s="184"/>
      <c r="D616" s="184"/>
      <c r="E616" s="184"/>
      <c r="F616" s="184"/>
      <c r="G616" s="184"/>
      <c r="H616" s="184"/>
      <c r="I616" s="184"/>
      <c r="J616" s="184"/>
      <c r="K616" s="184"/>
      <c r="L616" s="3"/>
      <c r="M616" s="3"/>
      <c r="N616" s="184"/>
      <c r="O616" s="3"/>
      <c r="P616" s="3"/>
      <c r="Q616" s="3"/>
      <c r="R616" s="3"/>
      <c r="S616" s="3"/>
      <c r="T616" s="3"/>
      <c r="U616" s="3"/>
      <c r="V616" s="3"/>
      <c r="W616" s="3"/>
      <c r="X616" s="3"/>
      <c r="Y616" s="3"/>
      <c r="Z616" s="3"/>
    </row>
    <row r="617" spans="1:26" ht="12.75" customHeight="1" x14ac:dyDescent="0.25">
      <c r="A617" s="3"/>
      <c r="B617" s="291"/>
      <c r="C617" s="184"/>
      <c r="D617" s="184"/>
      <c r="E617" s="184"/>
      <c r="F617" s="184"/>
      <c r="G617" s="184"/>
      <c r="H617" s="184"/>
      <c r="I617" s="184"/>
      <c r="J617" s="184"/>
      <c r="K617" s="184"/>
      <c r="L617" s="3"/>
      <c r="M617" s="3"/>
      <c r="N617" s="184"/>
      <c r="O617" s="3"/>
      <c r="P617" s="3"/>
      <c r="Q617" s="3"/>
      <c r="R617" s="3"/>
      <c r="S617" s="3"/>
      <c r="T617" s="3"/>
      <c r="U617" s="3"/>
      <c r="V617" s="3"/>
      <c r="W617" s="3"/>
      <c r="X617" s="3"/>
      <c r="Y617" s="3"/>
      <c r="Z617" s="3"/>
    </row>
    <row r="618" spans="1:26" ht="12.75" customHeight="1" x14ac:dyDescent="0.25">
      <c r="A618" s="3"/>
      <c r="B618" s="291"/>
      <c r="C618" s="184"/>
      <c r="D618" s="184"/>
      <c r="E618" s="184"/>
      <c r="F618" s="184"/>
      <c r="G618" s="184"/>
      <c r="H618" s="184"/>
      <c r="I618" s="184"/>
      <c r="J618" s="184"/>
      <c r="K618" s="184"/>
      <c r="L618" s="3"/>
      <c r="M618" s="3"/>
      <c r="N618" s="184"/>
      <c r="O618" s="3"/>
      <c r="P618" s="3"/>
      <c r="Q618" s="3"/>
      <c r="R618" s="3"/>
      <c r="S618" s="3"/>
      <c r="T618" s="3"/>
      <c r="U618" s="3"/>
      <c r="V618" s="3"/>
      <c r="W618" s="3"/>
      <c r="X618" s="3"/>
      <c r="Y618" s="3"/>
      <c r="Z618" s="3"/>
    </row>
    <row r="619" spans="1:26" ht="12.75" customHeight="1" x14ac:dyDescent="0.25">
      <c r="A619" s="3"/>
      <c r="B619" s="291"/>
      <c r="C619" s="184"/>
      <c r="D619" s="184"/>
      <c r="E619" s="184"/>
      <c r="F619" s="184"/>
      <c r="G619" s="184"/>
      <c r="H619" s="184"/>
      <c r="I619" s="184"/>
      <c r="J619" s="184"/>
      <c r="K619" s="184"/>
      <c r="L619" s="3"/>
      <c r="M619" s="3"/>
      <c r="N619" s="184"/>
      <c r="O619" s="3"/>
      <c r="P619" s="3"/>
      <c r="Q619" s="3"/>
      <c r="R619" s="3"/>
      <c r="S619" s="3"/>
      <c r="T619" s="3"/>
      <c r="U619" s="3"/>
      <c r="V619" s="3"/>
      <c r="W619" s="3"/>
      <c r="X619" s="3"/>
      <c r="Y619" s="3"/>
      <c r="Z619" s="3"/>
    </row>
    <row r="620" spans="1:26" ht="12.75" customHeight="1" x14ac:dyDescent="0.25">
      <c r="A620" s="3"/>
      <c r="B620" s="291"/>
      <c r="C620" s="184"/>
      <c r="D620" s="184"/>
      <c r="E620" s="184"/>
      <c r="F620" s="184"/>
      <c r="G620" s="184"/>
      <c r="H620" s="184"/>
      <c r="I620" s="184"/>
      <c r="J620" s="184"/>
      <c r="K620" s="184"/>
      <c r="L620" s="3"/>
      <c r="M620" s="3"/>
      <c r="N620" s="184"/>
      <c r="O620" s="3"/>
      <c r="P620" s="3"/>
      <c r="Q620" s="3"/>
      <c r="R620" s="3"/>
      <c r="S620" s="3"/>
      <c r="T620" s="3"/>
      <c r="U620" s="3"/>
      <c r="V620" s="3"/>
      <c r="W620" s="3"/>
      <c r="X620" s="3"/>
      <c r="Y620" s="3"/>
      <c r="Z620" s="3"/>
    </row>
    <row r="621" spans="1:26" ht="12.75" customHeight="1" x14ac:dyDescent="0.25">
      <c r="A621" s="3"/>
      <c r="B621" s="291"/>
      <c r="C621" s="184"/>
      <c r="D621" s="184"/>
      <c r="E621" s="184"/>
      <c r="F621" s="184"/>
      <c r="G621" s="184"/>
      <c r="H621" s="184"/>
      <c r="I621" s="184"/>
      <c r="J621" s="184"/>
      <c r="K621" s="184"/>
      <c r="L621" s="3"/>
      <c r="M621" s="3"/>
      <c r="N621" s="184"/>
      <c r="O621" s="3"/>
      <c r="P621" s="3"/>
      <c r="Q621" s="3"/>
      <c r="R621" s="3"/>
      <c r="S621" s="3"/>
      <c r="T621" s="3"/>
      <c r="U621" s="3"/>
      <c r="V621" s="3"/>
      <c r="W621" s="3"/>
      <c r="X621" s="3"/>
      <c r="Y621" s="3"/>
      <c r="Z621" s="3"/>
    </row>
    <row r="622" spans="1:26" ht="12.75" customHeight="1" x14ac:dyDescent="0.25">
      <c r="A622" s="3"/>
      <c r="B622" s="291"/>
      <c r="C622" s="184"/>
      <c r="D622" s="184"/>
      <c r="E622" s="184"/>
      <c r="F622" s="184"/>
      <c r="G622" s="184"/>
      <c r="H622" s="184"/>
      <c r="I622" s="184"/>
      <c r="J622" s="184"/>
      <c r="K622" s="184"/>
      <c r="L622" s="3"/>
      <c r="M622" s="3"/>
      <c r="N622" s="184"/>
      <c r="O622" s="3"/>
      <c r="P622" s="3"/>
      <c r="Q622" s="3"/>
      <c r="R622" s="3"/>
      <c r="S622" s="3"/>
      <c r="T622" s="3"/>
      <c r="U622" s="3"/>
      <c r="V622" s="3"/>
      <c r="W622" s="3"/>
      <c r="X622" s="3"/>
      <c r="Y622" s="3"/>
      <c r="Z622" s="3"/>
    </row>
    <row r="623" spans="1:26" ht="12.75" customHeight="1" x14ac:dyDescent="0.25">
      <c r="A623" s="3"/>
      <c r="B623" s="291"/>
      <c r="C623" s="184"/>
      <c r="D623" s="184"/>
      <c r="E623" s="184"/>
      <c r="F623" s="184"/>
      <c r="G623" s="184"/>
      <c r="H623" s="184"/>
      <c r="I623" s="184"/>
      <c r="J623" s="184"/>
      <c r="K623" s="184"/>
      <c r="L623" s="3"/>
      <c r="M623" s="3"/>
      <c r="N623" s="184"/>
      <c r="O623" s="3"/>
      <c r="P623" s="3"/>
      <c r="Q623" s="3"/>
      <c r="R623" s="3"/>
      <c r="S623" s="3"/>
      <c r="T623" s="3"/>
      <c r="U623" s="3"/>
      <c r="V623" s="3"/>
      <c r="W623" s="3"/>
      <c r="X623" s="3"/>
      <c r="Y623" s="3"/>
      <c r="Z623" s="3"/>
    </row>
    <row r="624" spans="1:26" ht="12.75" customHeight="1" x14ac:dyDescent="0.25">
      <c r="A624" s="3"/>
      <c r="B624" s="291"/>
      <c r="C624" s="184"/>
      <c r="D624" s="184"/>
      <c r="E624" s="184"/>
      <c r="F624" s="184"/>
      <c r="G624" s="184"/>
      <c r="H624" s="184"/>
      <c r="I624" s="184"/>
      <c r="J624" s="184"/>
      <c r="K624" s="184"/>
      <c r="L624" s="3"/>
      <c r="M624" s="3"/>
      <c r="N624" s="184"/>
      <c r="O624" s="3"/>
      <c r="P624" s="3"/>
      <c r="Q624" s="3"/>
      <c r="R624" s="3"/>
      <c r="S624" s="3"/>
      <c r="T624" s="3"/>
      <c r="U624" s="3"/>
      <c r="V624" s="3"/>
      <c r="W624" s="3"/>
      <c r="X624" s="3"/>
      <c r="Y624" s="3"/>
      <c r="Z624" s="3"/>
    </row>
    <row r="625" spans="1:26" ht="12.75" customHeight="1" x14ac:dyDescent="0.25">
      <c r="A625" s="3"/>
      <c r="B625" s="291"/>
      <c r="C625" s="184"/>
      <c r="D625" s="184"/>
      <c r="E625" s="184"/>
      <c r="F625" s="184"/>
      <c r="G625" s="184"/>
      <c r="H625" s="184"/>
      <c r="I625" s="184"/>
      <c r="J625" s="184"/>
      <c r="K625" s="184"/>
      <c r="L625" s="3"/>
      <c r="M625" s="3"/>
      <c r="N625" s="184"/>
      <c r="O625" s="3"/>
      <c r="P625" s="3"/>
      <c r="Q625" s="3"/>
      <c r="R625" s="3"/>
      <c r="S625" s="3"/>
      <c r="T625" s="3"/>
      <c r="U625" s="3"/>
      <c r="V625" s="3"/>
      <c r="W625" s="3"/>
      <c r="X625" s="3"/>
      <c r="Y625" s="3"/>
      <c r="Z625" s="3"/>
    </row>
    <row r="626" spans="1:26" ht="12.75" customHeight="1" x14ac:dyDescent="0.25">
      <c r="A626" s="3"/>
      <c r="B626" s="291"/>
      <c r="C626" s="184"/>
      <c r="D626" s="184"/>
      <c r="E626" s="184"/>
      <c r="F626" s="184"/>
      <c r="G626" s="184"/>
      <c r="H626" s="184"/>
      <c r="I626" s="184"/>
      <c r="J626" s="184"/>
      <c r="K626" s="184"/>
      <c r="L626" s="3"/>
      <c r="M626" s="3"/>
      <c r="N626" s="184"/>
      <c r="O626" s="3"/>
      <c r="P626" s="3"/>
      <c r="Q626" s="3"/>
      <c r="R626" s="3"/>
      <c r="S626" s="3"/>
      <c r="T626" s="3"/>
      <c r="U626" s="3"/>
      <c r="V626" s="3"/>
      <c r="W626" s="3"/>
      <c r="X626" s="3"/>
      <c r="Y626" s="3"/>
      <c r="Z626" s="3"/>
    </row>
    <row r="627" spans="1:26" ht="12.75" customHeight="1" x14ac:dyDescent="0.25">
      <c r="A627" s="3"/>
      <c r="B627" s="291"/>
      <c r="C627" s="184"/>
      <c r="D627" s="184"/>
      <c r="E627" s="184"/>
      <c r="F627" s="184"/>
      <c r="G627" s="184"/>
      <c r="H627" s="184"/>
      <c r="I627" s="184"/>
      <c r="J627" s="184"/>
      <c r="K627" s="184"/>
      <c r="L627" s="3"/>
      <c r="M627" s="3"/>
      <c r="N627" s="184"/>
      <c r="O627" s="3"/>
      <c r="P627" s="3"/>
      <c r="Q627" s="3"/>
      <c r="R627" s="3"/>
      <c r="S627" s="3"/>
      <c r="T627" s="3"/>
      <c r="U627" s="3"/>
      <c r="V627" s="3"/>
      <c r="W627" s="3"/>
      <c r="X627" s="3"/>
      <c r="Y627" s="3"/>
      <c r="Z627" s="3"/>
    </row>
    <row r="628" spans="1:26" ht="12.75" customHeight="1" x14ac:dyDescent="0.25">
      <c r="A628" s="3"/>
      <c r="B628" s="291"/>
      <c r="C628" s="184"/>
      <c r="D628" s="184"/>
      <c r="E628" s="184"/>
      <c r="F628" s="184"/>
      <c r="G628" s="184"/>
      <c r="H628" s="184"/>
      <c r="I628" s="184"/>
      <c r="J628" s="184"/>
      <c r="K628" s="184"/>
      <c r="L628" s="3"/>
      <c r="M628" s="3"/>
      <c r="N628" s="184"/>
      <c r="O628" s="3"/>
      <c r="P628" s="3"/>
      <c r="Q628" s="3"/>
      <c r="R628" s="3"/>
      <c r="S628" s="3"/>
      <c r="T628" s="3"/>
      <c r="U628" s="3"/>
      <c r="V628" s="3"/>
      <c r="W628" s="3"/>
      <c r="X628" s="3"/>
      <c r="Y628" s="3"/>
      <c r="Z628" s="3"/>
    </row>
    <row r="629" spans="1:26" ht="12.75" customHeight="1" x14ac:dyDescent="0.25">
      <c r="A629" s="3"/>
      <c r="B629" s="291"/>
      <c r="C629" s="184"/>
      <c r="D629" s="184"/>
      <c r="E629" s="184"/>
      <c r="F629" s="184"/>
      <c r="G629" s="184"/>
      <c r="H629" s="184"/>
      <c r="I629" s="184"/>
      <c r="J629" s="184"/>
      <c r="K629" s="184"/>
      <c r="L629" s="3"/>
      <c r="M629" s="3"/>
      <c r="N629" s="184"/>
      <c r="O629" s="3"/>
      <c r="P629" s="3"/>
      <c r="Q629" s="3"/>
      <c r="R629" s="3"/>
      <c r="S629" s="3"/>
      <c r="T629" s="3"/>
      <c r="U629" s="3"/>
      <c r="V629" s="3"/>
      <c r="W629" s="3"/>
      <c r="X629" s="3"/>
      <c r="Y629" s="3"/>
      <c r="Z629" s="3"/>
    </row>
    <row r="630" spans="1:26" ht="12.75" customHeight="1" x14ac:dyDescent="0.25">
      <c r="A630" s="3"/>
      <c r="B630" s="291"/>
      <c r="C630" s="184"/>
      <c r="D630" s="184"/>
      <c r="E630" s="184"/>
      <c r="F630" s="184"/>
      <c r="G630" s="184"/>
      <c r="H630" s="184"/>
      <c r="I630" s="184"/>
      <c r="J630" s="184"/>
      <c r="K630" s="184"/>
      <c r="L630" s="3"/>
      <c r="M630" s="3"/>
      <c r="N630" s="184"/>
      <c r="O630" s="3"/>
      <c r="P630" s="3"/>
      <c r="Q630" s="3"/>
      <c r="R630" s="3"/>
      <c r="S630" s="3"/>
      <c r="T630" s="3"/>
      <c r="U630" s="3"/>
      <c r="V630" s="3"/>
      <c r="W630" s="3"/>
      <c r="X630" s="3"/>
      <c r="Y630" s="3"/>
      <c r="Z630" s="3"/>
    </row>
    <row r="631" spans="1:26" ht="12.75" customHeight="1" x14ac:dyDescent="0.25">
      <c r="A631" s="3"/>
      <c r="B631" s="291"/>
      <c r="C631" s="184"/>
      <c r="D631" s="184"/>
      <c r="E631" s="184"/>
      <c r="F631" s="184"/>
      <c r="G631" s="184"/>
      <c r="H631" s="184"/>
      <c r="I631" s="184"/>
      <c r="J631" s="184"/>
      <c r="K631" s="184"/>
      <c r="L631" s="3"/>
      <c r="M631" s="3"/>
      <c r="N631" s="184"/>
      <c r="O631" s="3"/>
      <c r="P631" s="3"/>
      <c r="Q631" s="3"/>
      <c r="R631" s="3"/>
      <c r="S631" s="3"/>
      <c r="T631" s="3"/>
      <c r="U631" s="3"/>
      <c r="V631" s="3"/>
      <c r="W631" s="3"/>
      <c r="X631" s="3"/>
      <c r="Y631" s="3"/>
      <c r="Z631" s="3"/>
    </row>
    <row r="632" spans="1:26" ht="12.75" customHeight="1" x14ac:dyDescent="0.25">
      <c r="A632" s="3"/>
      <c r="B632" s="291"/>
      <c r="C632" s="184"/>
      <c r="D632" s="184"/>
      <c r="E632" s="184"/>
      <c r="F632" s="184"/>
      <c r="G632" s="184"/>
      <c r="H632" s="184"/>
      <c r="I632" s="184"/>
      <c r="J632" s="184"/>
      <c r="K632" s="184"/>
      <c r="L632" s="3"/>
      <c r="M632" s="3"/>
      <c r="N632" s="184"/>
      <c r="O632" s="3"/>
      <c r="P632" s="3"/>
      <c r="Q632" s="3"/>
      <c r="R632" s="3"/>
      <c r="S632" s="3"/>
      <c r="T632" s="3"/>
      <c r="U632" s="3"/>
      <c r="V632" s="3"/>
      <c r="W632" s="3"/>
      <c r="X632" s="3"/>
      <c r="Y632" s="3"/>
      <c r="Z632" s="3"/>
    </row>
    <row r="633" spans="1:26" ht="12.75" customHeight="1" x14ac:dyDescent="0.25">
      <c r="A633" s="3"/>
      <c r="B633" s="291"/>
      <c r="C633" s="184"/>
      <c r="D633" s="184"/>
      <c r="E633" s="184"/>
      <c r="F633" s="184"/>
      <c r="G633" s="184"/>
      <c r="H633" s="184"/>
      <c r="I633" s="184"/>
      <c r="J633" s="184"/>
      <c r="K633" s="184"/>
      <c r="L633" s="3"/>
      <c r="M633" s="3"/>
      <c r="N633" s="184"/>
      <c r="O633" s="3"/>
      <c r="P633" s="3"/>
      <c r="Q633" s="3"/>
      <c r="R633" s="3"/>
      <c r="S633" s="3"/>
      <c r="T633" s="3"/>
      <c r="U633" s="3"/>
      <c r="V633" s="3"/>
      <c r="W633" s="3"/>
      <c r="X633" s="3"/>
      <c r="Y633" s="3"/>
      <c r="Z633" s="3"/>
    </row>
    <row r="634" spans="1:26" ht="12.75" customHeight="1" x14ac:dyDescent="0.25">
      <c r="A634" s="3"/>
      <c r="B634" s="291"/>
      <c r="C634" s="184"/>
      <c r="D634" s="184"/>
      <c r="E634" s="184"/>
      <c r="F634" s="184"/>
      <c r="G634" s="184"/>
      <c r="H634" s="184"/>
      <c r="I634" s="184"/>
      <c r="J634" s="184"/>
      <c r="K634" s="184"/>
      <c r="L634" s="3"/>
      <c r="M634" s="3"/>
      <c r="N634" s="184"/>
      <c r="O634" s="3"/>
      <c r="P634" s="3"/>
      <c r="Q634" s="3"/>
      <c r="R634" s="3"/>
      <c r="S634" s="3"/>
      <c r="T634" s="3"/>
      <c r="U634" s="3"/>
      <c r="V634" s="3"/>
      <c r="W634" s="3"/>
      <c r="X634" s="3"/>
      <c r="Y634" s="3"/>
      <c r="Z634" s="3"/>
    </row>
    <row r="635" spans="1:26" ht="12.75" customHeight="1" x14ac:dyDescent="0.25">
      <c r="A635" s="3"/>
      <c r="B635" s="291"/>
      <c r="C635" s="184"/>
      <c r="D635" s="184"/>
      <c r="E635" s="184"/>
      <c r="F635" s="184"/>
      <c r="G635" s="184"/>
      <c r="H635" s="184"/>
      <c r="I635" s="184"/>
      <c r="J635" s="184"/>
      <c r="K635" s="184"/>
      <c r="L635" s="3"/>
      <c r="M635" s="3"/>
      <c r="N635" s="184"/>
      <c r="O635" s="3"/>
      <c r="P635" s="3"/>
      <c r="Q635" s="3"/>
      <c r="R635" s="3"/>
      <c r="S635" s="3"/>
      <c r="T635" s="3"/>
      <c r="U635" s="3"/>
      <c r="V635" s="3"/>
      <c r="W635" s="3"/>
      <c r="X635" s="3"/>
      <c r="Y635" s="3"/>
      <c r="Z635" s="3"/>
    </row>
    <row r="636" spans="1:26" ht="12.75" customHeight="1" x14ac:dyDescent="0.25">
      <c r="A636" s="3"/>
      <c r="B636" s="291"/>
      <c r="C636" s="184"/>
      <c r="D636" s="184"/>
      <c r="E636" s="184"/>
      <c r="F636" s="184"/>
      <c r="G636" s="184"/>
      <c r="H636" s="184"/>
      <c r="I636" s="184"/>
      <c r="J636" s="184"/>
      <c r="K636" s="184"/>
      <c r="L636" s="3"/>
      <c r="M636" s="3"/>
      <c r="N636" s="184"/>
      <c r="O636" s="3"/>
      <c r="P636" s="3"/>
      <c r="Q636" s="3"/>
      <c r="R636" s="3"/>
      <c r="S636" s="3"/>
      <c r="T636" s="3"/>
      <c r="U636" s="3"/>
      <c r="V636" s="3"/>
      <c r="W636" s="3"/>
      <c r="X636" s="3"/>
      <c r="Y636" s="3"/>
      <c r="Z636" s="3"/>
    </row>
    <row r="637" spans="1:26" ht="12.75" customHeight="1" x14ac:dyDescent="0.25">
      <c r="A637" s="3"/>
      <c r="B637" s="291"/>
      <c r="C637" s="184"/>
      <c r="D637" s="184"/>
      <c r="E637" s="184"/>
      <c r="F637" s="184"/>
      <c r="G637" s="184"/>
      <c r="H637" s="184"/>
      <c r="I637" s="184"/>
      <c r="J637" s="184"/>
      <c r="K637" s="184"/>
      <c r="L637" s="3"/>
      <c r="M637" s="3"/>
      <c r="N637" s="184"/>
      <c r="O637" s="3"/>
      <c r="P637" s="3"/>
      <c r="Q637" s="3"/>
      <c r="R637" s="3"/>
      <c r="S637" s="3"/>
      <c r="T637" s="3"/>
      <c r="U637" s="3"/>
      <c r="V637" s="3"/>
      <c r="W637" s="3"/>
      <c r="X637" s="3"/>
      <c r="Y637" s="3"/>
      <c r="Z637" s="3"/>
    </row>
    <row r="638" spans="1:26" ht="12.75" customHeight="1" x14ac:dyDescent="0.25">
      <c r="A638" s="3"/>
      <c r="B638" s="291"/>
      <c r="C638" s="184"/>
      <c r="D638" s="184"/>
      <c r="E638" s="184"/>
      <c r="F638" s="184"/>
      <c r="G638" s="184"/>
      <c r="H638" s="184"/>
      <c r="I638" s="184"/>
      <c r="J638" s="184"/>
      <c r="K638" s="184"/>
      <c r="L638" s="3"/>
      <c r="M638" s="3"/>
      <c r="N638" s="184"/>
      <c r="O638" s="3"/>
      <c r="P638" s="3"/>
      <c r="Q638" s="3"/>
      <c r="R638" s="3"/>
      <c r="S638" s="3"/>
      <c r="T638" s="3"/>
      <c r="U638" s="3"/>
      <c r="V638" s="3"/>
      <c r="W638" s="3"/>
      <c r="X638" s="3"/>
      <c r="Y638" s="3"/>
      <c r="Z638" s="3"/>
    </row>
    <row r="639" spans="1:26" ht="12.75" customHeight="1" x14ac:dyDescent="0.25">
      <c r="A639" s="3"/>
      <c r="B639" s="291"/>
      <c r="C639" s="184"/>
      <c r="D639" s="184"/>
      <c r="E639" s="184"/>
      <c r="F639" s="184"/>
      <c r="G639" s="184"/>
      <c r="H639" s="184"/>
      <c r="I639" s="184"/>
      <c r="J639" s="184"/>
      <c r="K639" s="184"/>
      <c r="L639" s="3"/>
      <c r="M639" s="3"/>
      <c r="N639" s="184"/>
      <c r="O639" s="3"/>
      <c r="P639" s="3"/>
      <c r="Q639" s="3"/>
      <c r="R639" s="3"/>
      <c r="S639" s="3"/>
      <c r="T639" s="3"/>
      <c r="U639" s="3"/>
      <c r="V639" s="3"/>
      <c r="W639" s="3"/>
      <c r="X639" s="3"/>
      <c r="Y639" s="3"/>
      <c r="Z639" s="3"/>
    </row>
    <row r="640" spans="1:26" ht="12.75" customHeight="1" x14ac:dyDescent="0.25">
      <c r="A640" s="3"/>
      <c r="B640" s="291"/>
      <c r="C640" s="184"/>
      <c r="D640" s="184"/>
      <c r="E640" s="184"/>
      <c r="F640" s="184"/>
      <c r="G640" s="184"/>
      <c r="H640" s="184"/>
      <c r="I640" s="184"/>
      <c r="J640" s="184"/>
      <c r="K640" s="184"/>
      <c r="L640" s="3"/>
      <c r="M640" s="3"/>
      <c r="N640" s="184"/>
      <c r="O640" s="3"/>
      <c r="P640" s="3"/>
      <c r="Q640" s="3"/>
      <c r="R640" s="3"/>
      <c r="S640" s="3"/>
      <c r="T640" s="3"/>
      <c r="U640" s="3"/>
      <c r="V640" s="3"/>
      <c r="W640" s="3"/>
      <c r="X640" s="3"/>
      <c r="Y640" s="3"/>
      <c r="Z640" s="3"/>
    </row>
    <row r="641" spans="1:26" ht="12.75" customHeight="1" x14ac:dyDescent="0.25">
      <c r="A641" s="3"/>
      <c r="B641" s="291"/>
      <c r="C641" s="184"/>
      <c r="D641" s="184"/>
      <c r="E641" s="184"/>
      <c r="F641" s="184"/>
      <c r="G641" s="184"/>
      <c r="H641" s="184"/>
      <c r="I641" s="184"/>
      <c r="J641" s="184"/>
      <c r="K641" s="184"/>
      <c r="L641" s="3"/>
      <c r="M641" s="3"/>
      <c r="N641" s="184"/>
      <c r="O641" s="3"/>
      <c r="P641" s="3"/>
      <c r="Q641" s="3"/>
      <c r="R641" s="3"/>
      <c r="S641" s="3"/>
      <c r="T641" s="3"/>
      <c r="U641" s="3"/>
      <c r="V641" s="3"/>
      <c r="W641" s="3"/>
      <c r="X641" s="3"/>
      <c r="Y641" s="3"/>
      <c r="Z641" s="3"/>
    </row>
    <row r="642" spans="1:26" ht="12.75" customHeight="1" x14ac:dyDescent="0.25">
      <c r="A642" s="3"/>
      <c r="B642" s="291"/>
      <c r="C642" s="184"/>
      <c r="D642" s="184"/>
      <c r="E642" s="184"/>
      <c r="F642" s="184"/>
      <c r="G642" s="184"/>
      <c r="H642" s="184"/>
      <c r="I642" s="184"/>
      <c r="J642" s="184"/>
      <c r="K642" s="184"/>
      <c r="L642" s="3"/>
      <c r="M642" s="3"/>
      <c r="N642" s="184"/>
      <c r="O642" s="3"/>
      <c r="P642" s="3"/>
      <c r="Q642" s="3"/>
      <c r="R642" s="3"/>
      <c r="S642" s="3"/>
      <c r="T642" s="3"/>
      <c r="U642" s="3"/>
      <c r="V642" s="3"/>
      <c r="W642" s="3"/>
      <c r="X642" s="3"/>
      <c r="Y642" s="3"/>
      <c r="Z642" s="3"/>
    </row>
    <row r="643" spans="1:26" ht="12.75" customHeight="1" x14ac:dyDescent="0.25">
      <c r="A643" s="3"/>
      <c r="B643" s="291"/>
      <c r="C643" s="184"/>
      <c r="D643" s="184"/>
      <c r="E643" s="184"/>
      <c r="F643" s="184"/>
      <c r="G643" s="184"/>
      <c r="H643" s="184"/>
      <c r="I643" s="184"/>
      <c r="J643" s="184"/>
      <c r="K643" s="184"/>
      <c r="L643" s="3"/>
      <c r="M643" s="3"/>
      <c r="N643" s="184"/>
      <c r="O643" s="3"/>
      <c r="P643" s="3"/>
      <c r="Q643" s="3"/>
      <c r="R643" s="3"/>
      <c r="S643" s="3"/>
      <c r="T643" s="3"/>
      <c r="U643" s="3"/>
      <c r="V643" s="3"/>
      <c r="W643" s="3"/>
      <c r="X643" s="3"/>
      <c r="Y643" s="3"/>
      <c r="Z643" s="3"/>
    </row>
    <row r="644" spans="1:26" ht="12.75" customHeight="1" x14ac:dyDescent="0.25">
      <c r="A644" s="3"/>
      <c r="B644" s="291"/>
      <c r="C644" s="184"/>
      <c r="D644" s="184"/>
      <c r="E644" s="184"/>
      <c r="F644" s="184"/>
      <c r="G644" s="184"/>
      <c r="H644" s="184"/>
      <c r="I644" s="184"/>
      <c r="J644" s="184"/>
      <c r="K644" s="184"/>
      <c r="L644" s="3"/>
      <c r="M644" s="3"/>
      <c r="N644" s="184"/>
      <c r="O644" s="3"/>
      <c r="P644" s="3"/>
      <c r="Q644" s="3"/>
      <c r="R644" s="3"/>
      <c r="S644" s="3"/>
      <c r="T644" s="3"/>
      <c r="U644" s="3"/>
      <c r="V644" s="3"/>
      <c r="W644" s="3"/>
      <c r="X644" s="3"/>
      <c r="Y644" s="3"/>
      <c r="Z644" s="3"/>
    </row>
    <row r="645" spans="1:26" ht="12.75" customHeight="1" x14ac:dyDescent="0.25">
      <c r="A645" s="3"/>
      <c r="B645" s="291"/>
      <c r="C645" s="184"/>
      <c r="D645" s="184"/>
      <c r="E645" s="184"/>
      <c r="F645" s="184"/>
      <c r="G645" s="184"/>
      <c r="H645" s="184"/>
      <c r="I645" s="184"/>
      <c r="J645" s="184"/>
      <c r="K645" s="184"/>
      <c r="L645" s="3"/>
      <c r="M645" s="3"/>
      <c r="N645" s="184"/>
      <c r="O645" s="3"/>
      <c r="P645" s="3"/>
      <c r="Q645" s="3"/>
      <c r="R645" s="3"/>
      <c r="S645" s="3"/>
      <c r="T645" s="3"/>
      <c r="U645" s="3"/>
      <c r="V645" s="3"/>
      <c r="W645" s="3"/>
      <c r="X645" s="3"/>
      <c r="Y645" s="3"/>
      <c r="Z645" s="3"/>
    </row>
    <row r="646" spans="1:26" ht="12.75" customHeight="1" x14ac:dyDescent="0.25">
      <c r="A646" s="3"/>
      <c r="B646" s="291"/>
      <c r="C646" s="184"/>
      <c r="D646" s="184"/>
      <c r="E646" s="184"/>
      <c r="F646" s="184"/>
      <c r="G646" s="184"/>
      <c r="H646" s="184"/>
      <c r="I646" s="184"/>
      <c r="J646" s="184"/>
      <c r="K646" s="184"/>
      <c r="L646" s="3"/>
      <c r="M646" s="3"/>
      <c r="N646" s="184"/>
      <c r="O646" s="3"/>
      <c r="P646" s="3"/>
      <c r="Q646" s="3"/>
      <c r="R646" s="3"/>
      <c r="S646" s="3"/>
      <c r="T646" s="3"/>
      <c r="U646" s="3"/>
      <c r="V646" s="3"/>
      <c r="W646" s="3"/>
      <c r="X646" s="3"/>
      <c r="Y646" s="3"/>
      <c r="Z646" s="3"/>
    </row>
    <row r="647" spans="1:26" ht="12.75" customHeight="1" x14ac:dyDescent="0.25">
      <c r="A647" s="3"/>
      <c r="B647" s="291"/>
      <c r="C647" s="184"/>
      <c r="D647" s="184"/>
      <c r="E647" s="184"/>
      <c r="F647" s="184"/>
      <c r="G647" s="184"/>
      <c r="H647" s="184"/>
      <c r="I647" s="184"/>
      <c r="J647" s="184"/>
      <c r="K647" s="184"/>
      <c r="L647" s="3"/>
      <c r="M647" s="3"/>
      <c r="N647" s="184"/>
      <c r="O647" s="3"/>
      <c r="P647" s="3"/>
      <c r="Q647" s="3"/>
      <c r="R647" s="3"/>
      <c r="S647" s="3"/>
      <c r="T647" s="3"/>
      <c r="U647" s="3"/>
      <c r="V647" s="3"/>
      <c r="W647" s="3"/>
      <c r="X647" s="3"/>
      <c r="Y647" s="3"/>
      <c r="Z647" s="3"/>
    </row>
    <row r="648" spans="1:26" ht="12.75" customHeight="1" x14ac:dyDescent="0.25">
      <c r="A648" s="3"/>
      <c r="B648" s="291"/>
      <c r="C648" s="184"/>
      <c r="D648" s="184"/>
      <c r="E648" s="184"/>
      <c r="F648" s="184"/>
      <c r="G648" s="184"/>
      <c r="H648" s="184"/>
      <c r="I648" s="184"/>
      <c r="J648" s="184"/>
      <c r="K648" s="184"/>
      <c r="L648" s="3"/>
      <c r="M648" s="3"/>
      <c r="N648" s="184"/>
      <c r="O648" s="3"/>
      <c r="P648" s="3"/>
      <c r="Q648" s="3"/>
      <c r="R648" s="3"/>
      <c r="S648" s="3"/>
      <c r="T648" s="3"/>
      <c r="U648" s="3"/>
      <c r="V648" s="3"/>
      <c r="W648" s="3"/>
      <c r="X648" s="3"/>
      <c r="Y648" s="3"/>
      <c r="Z648" s="3"/>
    </row>
    <row r="649" spans="1:26" ht="12.75" customHeight="1" x14ac:dyDescent="0.25">
      <c r="A649" s="3"/>
      <c r="B649" s="291"/>
      <c r="C649" s="184"/>
      <c r="D649" s="184"/>
      <c r="E649" s="184"/>
      <c r="F649" s="184"/>
      <c r="G649" s="184"/>
      <c r="H649" s="184"/>
      <c r="I649" s="184"/>
      <c r="J649" s="184"/>
      <c r="K649" s="184"/>
      <c r="L649" s="3"/>
      <c r="M649" s="3"/>
      <c r="N649" s="184"/>
      <c r="O649" s="3"/>
      <c r="P649" s="3"/>
      <c r="Q649" s="3"/>
      <c r="R649" s="3"/>
      <c r="S649" s="3"/>
      <c r="T649" s="3"/>
      <c r="U649" s="3"/>
      <c r="V649" s="3"/>
      <c r="W649" s="3"/>
      <c r="X649" s="3"/>
      <c r="Y649" s="3"/>
      <c r="Z649" s="3"/>
    </row>
    <row r="650" spans="1:26" ht="12.75" customHeight="1" x14ac:dyDescent="0.25">
      <c r="A650" s="3"/>
      <c r="B650" s="291"/>
      <c r="C650" s="184"/>
      <c r="D650" s="184"/>
      <c r="E650" s="184"/>
      <c r="F650" s="184"/>
      <c r="G650" s="184"/>
      <c r="H650" s="184"/>
      <c r="I650" s="184"/>
      <c r="J650" s="184"/>
      <c r="K650" s="184"/>
      <c r="L650" s="3"/>
      <c r="M650" s="3"/>
      <c r="N650" s="184"/>
      <c r="O650" s="3"/>
      <c r="P650" s="3"/>
      <c r="Q650" s="3"/>
      <c r="R650" s="3"/>
      <c r="S650" s="3"/>
      <c r="T650" s="3"/>
      <c r="U650" s="3"/>
      <c r="V650" s="3"/>
      <c r="W650" s="3"/>
      <c r="X650" s="3"/>
      <c r="Y650" s="3"/>
      <c r="Z650" s="3"/>
    </row>
    <row r="651" spans="1:26" ht="12.75" customHeight="1" x14ac:dyDescent="0.25">
      <c r="A651" s="3"/>
      <c r="B651" s="291"/>
      <c r="C651" s="184"/>
      <c r="D651" s="184"/>
      <c r="E651" s="184"/>
      <c r="F651" s="184"/>
      <c r="G651" s="184"/>
      <c r="H651" s="184"/>
      <c r="I651" s="184"/>
      <c r="J651" s="184"/>
      <c r="K651" s="184"/>
      <c r="L651" s="3"/>
      <c r="M651" s="3"/>
      <c r="N651" s="184"/>
      <c r="O651" s="3"/>
      <c r="P651" s="3"/>
      <c r="Q651" s="3"/>
      <c r="R651" s="3"/>
      <c r="S651" s="3"/>
      <c r="T651" s="3"/>
      <c r="U651" s="3"/>
      <c r="V651" s="3"/>
      <c r="W651" s="3"/>
      <c r="X651" s="3"/>
      <c r="Y651" s="3"/>
      <c r="Z651" s="3"/>
    </row>
    <row r="652" spans="1:26" ht="12.75" customHeight="1" x14ac:dyDescent="0.25">
      <c r="A652" s="3"/>
      <c r="B652" s="291"/>
      <c r="C652" s="184"/>
      <c r="D652" s="184"/>
      <c r="E652" s="184"/>
      <c r="F652" s="184"/>
      <c r="G652" s="184"/>
      <c r="H652" s="184"/>
      <c r="I652" s="184"/>
      <c r="J652" s="184"/>
      <c r="K652" s="184"/>
      <c r="L652" s="3"/>
      <c r="M652" s="3"/>
      <c r="N652" s="184"/>
      <c r="O652" s="3"/>
      <c r="P652" s="3"/>
      <c r="Q652" s="3"/>
      <c r="R652" s="3"/>
      <c r="S652" s="3"/>
      <c r="T652" s="3"/>
      <c r="U652" s="3"/>
      <c r="V652" s="3"/>
      <c r="W652" s="3"/>
      <c r="X652" s="3"/>
      <c r="Y652" s="3"/>
      <c r="Z652" s="3"/>
    </row>
    <row r="653" spans="1:26" ht="12.75" customHeight="1" x14ac:dyDescent="0.25">
      <c r="A653" s="3"/>
      <c r="B653" s="291"/>
      <c r="C653" s="184"/>
      <c r="D653" s="184"/>
      <c r="E653" s="184"/>
      <c r="F653" s="184"/>
      <c r="G653" s="184"/>
      <c r="H653" s="184"/>
      <c r="I653" s="184"/>
      <c r="J653" s="184"/>
      <c r="K653" s="184"/>
      <c r="L653" s="3"/>
      <c r="M653" s="3"/>
      <c r="N653" s="184"/>
      <c r="O653" s="3"/>
      <c r="P653" s="3"/>
      <c r="Q653" s="3"/>
      <c r="R653" s="3"/>
      <c r="S653" s="3"/>
      <c r="T653" s="3"/>
      <c r="U653" s="3"/>
      <c r="V653" s="3"/>
      <c r="W653" s="3"/>
      <c r="X653" s="3"/>
      <c r="Y653" s="3"/>
      <c r="Z653" s="3"/>
    </row>
    <row r="654" spans="1:26" ht="12.75" customHeight="1" x14ac:dyDescent="0.25">
      <c r="A654" s="3"/>
      <c r="B654" s="291"/>
      <c r="C654" s="184"/>
      <c r="D654" s="184"/>
      <c r="E654" s="184"/>
      <c r="F654" s="184"/>
      <c r="G654" s="184"/>
      <c r="H654" s="184"/>
      <c r="I654" s="184"/>
      <c r="J654" s="184"/>
      <c r="K654" s="184"/>
      <c r="L654" s="3"/>
      <c r="M654" s="3"/>
      <c r="N654" s="184"/>
      <c r="O654" s="3"/>
      <c r="P654" s="3"/>
      <c r="Q654" s="3"/>
      <c r="R654" s="3"/>
      <c r="S654" s="3"/>
      <c r="T654" s="3"/>
      <c r="U654" s="3"/>
      <c r="V654" s="3"/>
      <c r="W654" s="3"/>
      <c r="X654" s="3"/>
      <c r="Y654" s="3"/>
      <c r="Z654" s="3"/>
    </row>
    <row r="655" spans="1:26" ht="12.75" customHeight="1" x14ac:dyDescent="0.25">
      <c r="A655" s="3"/>
      <c r="B655" s="291"/>
      <c r="C655" s="184"/>
      <c r="D655" s="184"/>
      <c r="E655" s="184"/>
      <c r="F655" s="184"/>
      <c r="G655" s="184"/>
      <c r="H655" s="184"/>
      <c r="I655" s="184"/>
      <c r="J655" s="184"/>
      <c r="K655" s="184"/>
      <c r="L655" s="3"/>
      <c r="M655" s="3"/>
      <c r="N655" s="184"/>
      <c r="O655" s="3"/>
      <c r="P655" s="3"/>
      <c r="Q655" s="3"/>
      <c r="R655" s="3"/>
      <c r="S655" s="3"/>
      <c r="T655" s="3"/>
      <c r="U655" s="3"/>
      <c r="V655" s="3"/>
      <c r="W655" s="3"/>
      <c r="X655" s="3"/>
      <c r="Y655" s="3"/>
      <c r="Z655" s="3"/>
    </row>
    <row r="656" spans="1:26" ht="12.75" customHeight="1" x14ac:dyDescent="0.25">
      <c r="A656" s="3"/>
      <c r="B656" s="291"/>
      <c r="C656" s="184"/>
      <c r="D656" s="184"/>
      <c r="E656" s="184"/>
      <c r="F656" s="184"/>
      <c r="G656" s="184"/>
      <c r="H656" s="184"/>
      <c r="I656" s="184"/>
      <c r="J656" s="184"/>
      <c r="K656" s="184"/>
      <c r="L656" s="3"/>
      <c r="M656" s="3"/>
      <c r="N656" s="184"/>
      <c r="O656" s="3"/>
      <c r="P656" s="3"/>
      <c r="Q656" s="3"/>
      <c r="R656" s="3"/>
      <c r="S656" s="3"/>
      <c r="T656" s="3"/>
      <c r="U656" s="3"/>
      <c r="V656" s="3"/>
      <c r="W656" s="3"/>
      <c r="X656" s="3"/>
      <c r="Y656" s="3"/>
      <c r="Z656" s="3"/>
    </row>
    <row r="657" spans="1:26" ht="12.75" customHeight="1" x14ac:dyDescent="0.25">
      <c r="A657" s="3"/>
      <c r="B657" s="291"/>
      <c r="C657" s="184"/>
      <c r="D657" s="184"/>
      <c r="E657" s="184"/>
      <c r="F657" s="184"/>
      <c r="G657" s="184"/>
      <c r="H657" s="184"/>
      <c r="I657" s="184"/>
      <c r="J657" s="184"/>
      <c r="K657" s="184"/>
      <c r="L657" s="3"/>
      <c r="M657" s="3"/>
      <c r="N657" s="184"/>
      <c r="O657" s="3"/>
      <c r="P657" s="3"/>
      <c r="Q657" s="3"/>
      <c r="R657" s="3"/>
      <c r="S657" s="3"/>
      <c r="T657" s="3"/>
      <c r="U657" s="3"/>
      <c r="V657" s="3"/>
      <c r="W657" s="3"/>
      <c r="X657" s="3"/>
      <c r="Y657" s="3"/>
      <c r="Z657" s="3"/>
    </row>
    <row r="658" spans="1:26" ht="12.75" customHeight="1" x14ac:dyDescent="0.25">
      <c r="A658" s="3"/>
      <c r="B658" s="291"/>
      <c r="C658" s="184"/>
      <c r="D658" s="184"/>
      <c r="E658" s="184"/>
      <c r="F658" s="184"/>
      <c r="G658" s="184"/>
      <c r="H658" s="184"/>
      <c r="I658" s="184"/>
      <c r="J658" s="184"/>
      <c r="K658" s="184"/>
      <c r="L658" s="3"/>
      <c r="M658" s="3"/>
      <c r="N658" s="184"/>
      <c r="O658" s="3"/>
      <c r="P658" s="3"/>
      <c r="Q658" s="3"/>
      <c r="R658" s="3"/>
      <c r="S658" s="3"/>
      <c r="T658" s="3"/>
      <c r="U658" s="3"/>
      <c r="V658" s="3"/>
      <c r="W658" s="3"/>
      <c r="X658" s="3"/>
      <c r="Y658" s="3"/>
      <c r="Z658" s="3"/>
    </row>
    <row r="659" spans="1:26" ht="12.75" customHeight="1" x14ac:dyDescent="0.25">
      <c r="A659" s="3"/>
      <c r="B659" s="291"/>
      <c r="C659" s="184"/>
      <c r="D659" s="184"/>
      <c r="E659" s="184"/>
      <c r="F659" s="184"/>
      <c r="G659" s="184"/>
      <c r="H659" s="184"/>
      <c r="I659" s="184"/>
      <c r="J659" s="184"/>
      <c r="K659" s="184"/>
      <c r="L659" s="3"/>
      <c r="M659" s="3"/>
      <c r="N659" s="184"/>
      <c r="O659" s="3"/>
      <c r="P659" s="3"/>
      <c r="Q659" s="3"/>
      <c r="R659" s="3"/>
      <c r="S659" s="3"/>
      <c r="T659" s="3"/>
      <c r="U659" s="3"/>
      <c r="V659" s="3"/>
      <c r="W659" s="3"/>
      <c r="X659" s="3"/>
      <c r="Y659" s="3"/>
      <c r="Z659" s="3"/>
    </row>
    <row r="660" spans="1:26" ht="12.75" customHeight="1" x14ac:dyDescent="0.25">
      <c r="A660" s="3"/>
      <c r="B660" s="291"/>
      <c r="C660" s="184"/>
      <c r="D660" s="184"/>
      <c r="E660" s="184"/>
      <c r="F660" s="184"/>
      <c r="G660" s="184"/>
      <c r="H660" s="184"/>
      <c r="I660" s="184"/>
      <c r="J660" s="184"/>
      <c r="K660" s="184"/>
      <c r="L660" s="3"/>
      <c r="M660" s="3"/>
      <c r="N660" s="184"/>
      <c r="O660" s="3"/>
      <c r="P660" s="3"/>
      <c r="Q660" s="3"/>
      <c r="R660" s="3"/>
      <c r="S660" s="3"/>
      <c r="T660" s="3"/>
      <c r="U660" s="3"/>
      <c r="V660" s="3"/>
      <c r="W660" s="3"/>
      <c r="X660" s="3"/>
      <c r="Y660" s="3"/>
      <c r="Z660" s="3"/>
    </row>
    <row r="661" spans="1:26" ht="12.75" customHeight="1" x14ac:dyDescent="0.25">
      <c r="A661" s="3"/>
      <c r="B661" s="291"/>
      <c r="C661" s="184"/>
      <c r="D661" s="184"/>
      <c r="E661" s="184"/>
      <c r="F661" s="184"/>
      <c r="G661" s="184"/>
      <c r="H661" s="184"/>
      <c r="I661" s="184"/>
      <c r="J661" s="184"/>
      <c r="K661" s="184"/>
      <c r="L661" s="3"/>
      <c r="M661" s="3"/>
      <c r="N661" s="184"/>
      <c r="O661" s="3"/>
      <c r="P661" s="3"/>
      <c r="Q661" s="3"/>
      <c r="R661" s="3"/>
      <c r="S661" s="3"/>
      <c r="T661" s="3"/>
      <c r="U661" s="3"/>
      <c r="V661" s="3"/>
      <c r="W661" s="3"/>
      <c r="X661" s="3"/>
      <c r="Y661" s="3"/>
      <c r="Z661" s="3"/>
    </row>
    <row r="662" spans="1:26" ht="12.75" customHeight="1" x14ac:dyDescent="0.25">
      <c r="A662" s="3"/>
      <c r="B662" s="291"/>
      <c r="C662" s="184"/>
      <c r="D662" s="184"/>
      <c r="E662" s="184"/>
      <c r="F662" s="184"/>
      <c r="G662" s="184"/>
      <c r="H662" s="184"/>
      <c r="I662" s="184"/>
      <c r="J662" s="184"/>
      <c r="K662" s="184"/>
      <c r="L662" s="3"/>
      <c r="M662" s="3"/>
      <c r="N662" s="184"/>
      <c r="O662" s="3"/>
      <c r="P662" s="3"/>
      <c r="Q662" s="3"/>
      <c r="R662" s="3"/>
      <c r="S662" s="3"/>
      <c r="T662" s="3"/>
      <c r="U662" s="3"/>
      <c r="V662" s="3"/>
      <c r="W662" s="3"/>
      <c r="X662" s="3"/>
      <c r="Y662" s="3"/>
      <c r="Z662" s="3"/>
    </row>
    <row r="663" spans="1:26" ht="12.75" customHeight="1" x14ac:dyDescent="0.25">
      <c r="A663" s="3"/>
      <c r="B663" s="291"/>
      <c r="C663" s="184"/>
      <c r="D663" s="184"/>
      <c r="E663" s="184"/>
      <c r="F663" s="184"/>
      <c r="G663" s="184"/>
      <c r="H663" s="184"/>
      <c r="I663" s="184"/>
      <c r="J663" s="184"/>
      <c r="K663" s="184"/>
      <c r="L663" s="3"/>
      <c r="M663" s="3"/>
      <c r="N663" s="184"/>
      <c r="O663" s="3"/>
      <c r="P663" s="3"/>
      <c r="Q663" s="3"/>
      <c r="R663" s="3"/>
      <c r="S663" s="3"/>
      <c r="T663" s="3"/>
      <c r="U663" s="3"/>
      <c r="V663" s="3"/>
      <c r="W663" s="3"/>
      <c r="X663" s="3"/>
      <c r="Y663" s="3"/>
      <c r="Z663" s="3"/>
    </row>
    <row r="664" spans="1:26" ht="12.75" customHeight="1" x14ac:dyDescent="0.25">
      <c r="A664" s="3"/>
      <c r="B664" s="291"/>
      <c r="C664" s="184"/>
      <c r="D664" s="184"/>
      <c r="E664" s="184"/>
      <c r="F664" s="184"/>
      <c r="G664" s="184"/>
      <c r="H664" s="184"/>
      <c r="I664" s="184"/>
      <c r="J664" s="184"/>
      <c r="K664" s="184"/>
      <c r="L664" s="3"/>
      <c r="M664" s="3"/>
      <c r="N664" s="184"/>
      <c r="O664" s="3"/>
      <c r="P664" s="3"/>
      <c r="Q664" s="3"/>
      <c r="R664" s="3"/>
      <c r="S664" s="3"/>
      <c r="T664" s="3"/>
      <c r="U664" s="3"/>
      <c r="V664" s="3"/>
      <c r="W664" s="3"/>
      <c r="X664" s="3"/>
      <c r="Y664" s="3"/>
      <c r="Z664" s="3"/>
    </row>
    <row r="665" spans="1:26" ht="12.75" customHeight="1" x14ac:dyDescent="0.25">
      <c r="A665" s="3"/>
      <c r="B665" s="291"/>
      <c r="C665" s="184"/>
      <c r="D665" s="184"/>
      <c r="E665" s="184"/>
      <c r="F665" s="184"/>
      <c r="G665" s="184"/>
      <c r="H665" s="184"/>
      <c r="I665" s="184"/>
      <c r="J665" s="184"/>
      <c r="K665" s="184"/>
      <c r="L665" s="3"/>
      <c r="M665" s="3"/>
      <c r="N665" s="184"/>
      <c r="O665" s="3"/>
      <c r="P665" s="3"/>
      <c r="Q665" s="3"/>
      <c r="R665" s="3"/>
      <c r="S665" s="3"/>
      <c r="T665" s="3"/>
      <c r="U665" s="3"/>
      <c r="V665" s="3"/>
      <c r="W665" s="3"/>
      <c r="X665" s="3"/>
      <c r="Y665" s="3"/>
      <c r="Z665" s="3"/>
    </row>
    <row r="666" spans="1:26" ht="12.75" customHeight="1" x14ac:dyDescent="0.25">
      <c r="A666" s="3"/>
      <c r="B666" s="291"/>
      <c r="C666" s="184"/>
      <c r="D666" s="184"/>
      <c r="E666" s="184"/>
      <c r="F666" s="184"/>
      <c r="G666" s="184"/>
      <c r="H666" s="184"/>
      <c r="I666" s="184"/>
      <c r="J666" s="184"/>
      <c r="K666" s="184"/>
      <c r="L666" s="3"/>
      <c r="M666" s="3"/>
      <c r="N666" s="184"/>
      <c r="O666" s="3"/>
      <c r="P666" s="3"/>
      <c r="Q666" s="3"/>
      <c r="R666" s="3"/>
      <c r="S666" s="3"/>
      <c r="T666" s="3"/>
      <c r="U666" s="3"/>
      <c r="V666" s="3"/>
      <c r="W666" s="3"/>
      <c r="X666" s="3"/>
      <c r="Y666" s="3"/>
      <c r="Z666" s="3"/>
    </row>
    <row r="667" spans="1:26" ht="12.75" customHeight="1" x14ac:dyDescent="0.25">
      <c r="A667" s="3"/>
      <c r="B667" s="291"/>
      <c r="C667" s="184"/>
      <c r="D667" s="184"/>
      <c r="E667" s="184"/>
      <c r="F667" s="184"/>
      <c r="G667" s="184"/>
      <c r="H667" s="184"/>
      <c r="I667" s="184"/>
      <c r="J667" s="184"/>
      <c r="K667" s="184"/>
      <c r="L667" s="3"/>
      <c r="M667" s="3"/>
      <c r="N667" s="184"/>
      <c r="O667" s="3"/>
      <c r="P667" s="3"/>
      <c r="Q667" s="3"/>
      <c r="R667" s="3"/>
      <c r="S667" s="3"/>
      <c r="T667" s="3"/>
      <c r="U667" s="3"/>
      <c r="V667" s="3"/>
      <c r="W667" s="3"/>
      <c r="X667" s="3"/>
      <c r="Y667" s="3"/>
      <c r="Z667" s="3"/>
    </row>
    <row r="668" spans="1:26" ht="12.75" customHeight="1" x14ac:dyDescent="0.25">
      <c r="A668" s="3"/>
      <c r="B668" s="291"/>
      <c r="C668" s="184"/>
      <c r="D668" s="184"/>
      <c r="E668" s="184"/>
      <c r="F668" s="184"/>
      <c r="G668" s="184"/>
      <c r="H668" s="184"/>
      <c r="I668" s="184"/>
      <c r="J668" s="184"/>
      <c r="K668" s="184"/>
      <c r="L668" s="3"/>
      <c r="M668" s="3"/>
      <c r="N668" s="184"/>
      <c r="O668" s="3"/>
      <c r="P668" s="3"/>
      <c r="Q668" s="3"/>
      <c r="R668" s="3"/>
      <c r="S668" s="3"/>
      <c r="T668" s="3"/>
      <c r="U668" s="3"/>
      <c r="V668" s="3"/>
      <c r="W668" s="3"/>
      <c r="X668" s="3"/>
      <c r="Y668" s="3"/>
      <c r="Z668" s="3"/>
    </row>
    <row r="669" spans="1:26" ht="12.75" customHeight="1" x14ac:dyDescent="0.25">
      <c r="A669" s="3"/>
      <c r="B669" s="291"/>
      <c r="C669" s="184"/>
      <c r="D669" s="184"/>
      <c r="E669" s="184"/>
      <c r="F669" s="184"/>
      <c r="G669" s="184"/>
      <c r="H669" s="184"/>
      <c r="I669" s="184"/>
      <c r="J669" s="184"/>
      <c r="K669" s="184"/>
      <c r="L669" s="3"/>
      <c r="M669" s="3"/>
      <c r="N669" s="184"/>
      <c r="O669" s="3"/>
      <c r="P669" s="3"/>
      <c r="Q669" s="3"/>
      <c r="R669" s="3"/>
      <c r="S669" s="3"/>
      <c r="T669" s="3"/>
      <c r="U669" s="3"/>
      <c r="V669" s="3"/>
      <c r="W669" s="3"/>
      <c r="X669" s="3"/>
      <c r="Y669" s="3"/>
      <c r="Z669" s="3"/>
    </row>
    <row r="670" spans="1:26" ht="12.75" customHeight="1" x14ac:dyDescent="0.25">
      <c r="A670" s="3"/>
      <c r="B670" s="291"/>
      <c r="C670" s="184"/>
      <c r="D670" s="184"/>
      <c r="E670" s="184"/>
      <c r="F670" s="184"/>
      <c r="G670" s="184"/>
      <c r="H670" s="184"/>
      <c r="I670" s="184"/>
      <c r="J670" s="184"/>
      <c r="K670" s="184"/>
      <c r="L670" s="3"/>
      <c r="M670" s="3"/>
      <c r="N670" s="184"/>
      <c r="O670" s="3"/>
      <c r="P670" s="3"/>
      <c r="Q670" s="3"/>
      <c r="R670" s="3"/>
      <c r="S670" s="3"/>
      <c r="T670" s="3"/>
      <c r="U670" s="3"/>
      <c r="V670" s="3"/>
      <c r="W670" s="3"/>
      <c r="X670" s="3"/>
      <c r="Y670" s="3"/>
      <c r="Z670" s="3"/>
    </row>
    <row r="671" spans="1:26" ht="12.75" customHeight="1" x14ac:dyDescent="0.25">
      <c r="A671" s="3"/>
      <c r="B671" s="291"/>
      <c r="C671" s="184"/>
      <c r="D671" s="184"/>
      <c r="E671" s="184"/>
      <c r="F671" s="184"/>
      <c r="G671" s="184"/>
      <c r="H671" s="184"/>
      <c r="I671" s="184"/>
      <c r="J671" s="184"/>
      <c r="K671" s="184"/>
      <c r="L671" s="3"/>
      <c r="M671" s="3"/>
      <c r="N671" s="184"/>
      <c r="O671" s="3"/>
      <c r="P671" s="3"/>
      <c r="Q671" s="3"/>
      <c r="R671" s="3"/>
      <c r="S671" s="3"/>
      <c r="T671" s="3"/>
      <c r="U671" s="3"/>
      <c r="V671" s="3"/>
      <c r="W671" s="3"/>
      <c r="X671" s="3"/>
      <c r="Y671" s="3"/>
      <c r="Z671" s="3"/>
    </row>
    <row r="672" spans="1:26" ht="12.75" customHeight="1" x14ac:dyDescent="0.25">
      <c r="A672" s="3"/>
      <c r="B672" s="291"/>
      <c r="C672" s="184"/>
      <c r="D672" s="184"/>
      <c r="E672" s="184"/>
      <c r="F672" s="184"/>
      <c r="G672" s="184"/>
      <c r="H672" s="184"/>
      <c r="I672" s="184"/>
      <c r="J672" s="184"/>
      <c r="K672" s="184"/>
      <c r="L672" s="3"/>
      <c r="M672" s="3"/>
      <c r="N672" s="184"/>
      <c r="O672" s="3"/>
      <c r="P672" s="3"/>
      <c r="Q672" s="3"/>
      <c r="R672" s="3"/>
      <c r="S672" s="3"/>
      <c r="T672" s="3"/>
      <c r="U672" s="3"/>
      <c r="V672" s="3"/>
      <c r="W672" s="3"/>
      <c r="X672" s="3"/>
      <c r="Y672" s="3"/>
      <c r="Z672" s="3"/>
    </row>
    <row r="673" spans="1:26" ht="12.75" customHeight="1" x14ac:dyDescent="0.25">
      <c r="A673" s="3"/>
      <c r="B673" s="291"/>
      <c r="C673" s="184"/>
      <c r="D673" s="184"/>
      <c r="E673" s="184"/>
      <c r="F673" s="184"/>
      <c r="G673" s="184"/>
      <c r="H673" s="184"/>
      <c r="I673" s="184"/>
      <c r="J673" s="184"/>
      <c r="K673" s="184"/>
      <c r="L673" s="3"/>
      <c r="M673" s="3"/>
      <c r="N673" s="184"/>
      <c r="O673" s="3"/>
      <c r="P673" s="3"/>
      <c r="Q673" s="3"/>
      <c r="R673" s="3"/>
      <c r="S673" s="3"/>
      <c r="T673" s="3"/>
      <c r="U673" s="3"/>
      <c r="V673" s="3"/>
      <c r="W673" s="3"/>
      <c r="X673" s="3"/>
      <c r="Y673" s="3"/>
      <c r="Z673" s="3"/>
    </row>
    <row r="674" spans="1:26" ht="12.75" customHeight="1" x14ac:dyDescent="0.25">
      <c r="A674" s="3"/>
      <c r="B674" s="291"/>
      <c r="C674" s="184"/>
      <c r="D674" s="184"/>
      <c r="E674" s="184"/>
      <c r="F674" s="184"/>
      <c r="G674" s="184"/>
      <c r="H674" s="184"/>
      <c r="I674" s="184"/>
      <c r="J674" s="184"/>
      <c r="K674" s="184"/>
      <c r="L674" s="3"/>
      <c r="M674" s="3"/>
      <c r="N674" s="184"/>
      <c r="O674" s="3"/>
      <c r="P674" s="3"/>
      <c r="Q674" s="3"/>
      <c r="R674" s="3"/>
      <c r="S674" s="3"/>
      <c r="T674" s="3"/>
      <c r="U674" s="3"/>
      <c r="V674" s="3"/>
      <c r="W674" s="3"/>
      <c r="X674" s="3"/>
      <c r="Y674" s="3"/>
      <c r="Z674" s="3"/>
    </row>
    <row r="675" spans="1:26" ht="12.75" customHeight="1" x14ac:dyDescent="0.25">
      <c r="A675" s="3"/>
      <c r="B675" s="291"/>
      <c r="C675" s="184"/>
      <c r="D675" s="184"/>
      <c r="E675" s="184"/>
      <c r="F675" s="184"/>
      <c r="G675" s="184"/>
      <c r="H675" s="184"/>
      <c r="I675" s="184"/>
      <c r="J675" s="184"/>
      <c r="K675" s="184"/>
      <c r="L675" s="3"/>
      <c r="M675" s="3"/>
      <c r="N675" s="184"/>
      <c r="O675" s="3"/>
      <c r="P675" s="3"/>
      <c r="Q675" s="3"/>
      <c r="R675" s="3"/>
      <c r="S675" s="3"/>
      <c r="T675" s="3"/>
      <c r="U675" s="3"/>
      <c r="V675" s="3"/>
      <c r="W675" s="3"/>
      <c r="X675" s="3"/>
      <c r="Y675" s="3"/>
      <c r="Z675" s="3"/>
    </row>
    <row r="676" spans="1:26" ht="12.75" customHeight="1" x14ac:dyDescent="0.25">
      <c r="A676" s="3"/>
      <c r="B676" s="291"/>
      <c r="C676" s="184"/>
      <c r="D676" s="184"/>
      <c r="E676" s="184"/>
      <c r="F676" s="184"/>
      <c r="G676" s="184"/>
      <c r="H676" s="184"/>
      <c r="I676" s="184"/>
      <c r="J676" s="184"/>
      <c r="K676" s="184"/>
      <c r="L676" s="3"/>
      <c r="M676" s="3"/>
      <c r="N676" s="184"/>
      <c r="O676" s="3"/>
      <c r="P676" s="3"/>
      <c r="Q676" s="3"/>
      <c r="R676" s="3"/>
      <c r="S676" s="3"/>
      <c r="T676" s="3"/>
      <c r="U676" s="3"/>
      <c r="V676" s="3"/>
      <c r="W676" s="3"/>
      <c r="X676" s="3"/>
      <c r="Y676" s="3"/>
      <c r="Z676" s="3"/>
    </row>
    <row r="677" spans="1:26" ht="12.75" customHeight="1" x14ac:dyDescent="0.25">
      <c r="A677" s="3"/>
      <c r="B677" s="291"/>
      <c r="C677" s="184"/>
      <c r="D677" s="184"/>
      <c r="E677" s="184"/>
      <c r="F677" s="184"/>
      <c r="G677" s="184"/>
      <c r="H677" s="184"/>
      <c r="I677" s="184"/>
      <c r="J677" s="184"/>
      <c r="K677" s="184"/>
      <c r="L677" s="3"/>
      <c r="M677" s="3"/>
      <c r="N677" s="184"/>
      <c r="O677" s="3"/>
      <c r="P677" s="3"/>
      <c r="Q677" s="3"/>
      <c r="R677" s="3"/>
      <c r="S677" s="3"/>
      <c r="T677" s="3"/>
      <c r="U677" s="3"/>
      <c r="V677" s="3"/>
      <c r="W677" s="3"/>
      <c r="X677" s="3"/>
      <c r="Y677" s="3"/>
      <c r="Z677" s="3"/>
    </row>
    <row r="678" spans="1:26" ht="12.75" customHeight="1" x14ac:dyDescent="0.25">
      <c r="A678" s="3"/>
      <c r="B678" s="291"/>
      <c r="C678" s="184"/>
      <c r="D678" s="184"/>
      <c r="E678" s="184"/>
      <c r="F678" s="184"/>
      <c r="G678" s="184"/>
      <c r="H678" s="184"/>
      <c r="I678" s="184"/>
      <c r="J678" s="184"/>
      <c r="K678" s="184"/>
      <c r="L678" s="3"/>
      <c r="M678" s="3"/>
      <c r="N678" s="184"/>
      <c r="O678" s="3"/>
      <c r="P678" s="3"/>
      <c r="Q678" s="3"/>
      <c r="R678" s="3"/>
      <c r="S678" s="3"/>
      <c r="T678" s="3"/>
      <c r="U678" s="3"/>
      <c r="V678" s="3"/>
      <c r="W678" s="3"/>
      <c r="X678" s="3"/>
      <c r="Y678" s="3"/>
      <c r="Z678" s="3"/>
    </row>
    <row r="679" spans="1:26" ht="12.75" customHeight="1" x14ac:dyDescent="0.25">
      <c r="A679" s="3"/>
      <c r="B679" s="291"/>
      <c r="C679" s="184"/>
      <c r="D679" s="184"/>
      <c r="E679" s="184"/>
      <c r="F679" s="184"/>
      <c r="G679" s="184"/>
      <c r="H679" s="184"/>
      <c r="I679" s="184"/>
      <c r="J679" s="184"/>
      <c r="K679" s="184"/>
      <c r="L679" s="3"/>
      <c r="M679" s="3"/>
      <c r="N679" s="184"/>
      <c r="O679" s="3"/>
      <c r="P679" s="3"/>
      <c r="Q679" s="3"/>
      <c r="R679" s="3"/>
      <c r="S679" s="3"/>
      <c r="T679" s="3"/>
      <c r="U679" s="3"/>
      <c r="V679" s="3"/>
      <c r="W679" s="3"/>
      <c r="X679" s="3"/>
      <c r="Y679" s="3"/>
      <c r="Z679" s="3"/>
    </row>
    <row r="680" spans="1:26" ht="12.75" customHeight="1" x14ac:dyDescent="0.25">
      <c r="A680" s="3"/>
      <c r="B680" s="291"/>
      <c r="C680" s="184"/>
      <c r="D680" s="184"/>
      <c r="E680" s="184"/>
      <c r="F680" s="184"/>
      <c r="G680" s="184"/>
      <c r="H680" s="184"/>
      <c r="I680" s="184"/>
      <c r="J680" s="184"/>
      <c r="K680" s="184"/>
      <c r="L680" s="3"/>
      <c r="M680" s="3"/>
      <c r="N680" s="184"/>
      <c r="O680" s="3"/>
      <c r="P680" s="3"/>
      <c r="Q680" s="3"/>
      <c r="R680" s="3"/>
      <c r="S680" s="3"/>
      <c r="T680" s="3"/>
      <c r="U680" s="3"/>
      <c r="V680" s="3"/>
      <c r="W680" s="3"/>
      <c r="X680" s="3"/>
      <c r="Y680" s="3"/>
      <c r="Z680" s="3"/>
    </row>
    <row r="681" spans="1:26" ht="12.75" customHeight="1" x14ac:dyDescent="0.25">
      <c r="A681" s="3"/>
      <c r="B681" s="291"/>
      <c r="C681" s="184"/>
      <c r="D681" s="184"/>
      <c r="E681" s="184"/>
      <c r="F681" s="184"/>
      <c r="G681" s="184"/>
      <c r="H681" s="184"/>
      <c r="I681" s="184"/>
      <c r="J681" s="184"/>
      <c r="K681" s="184"/>
      <c r="L681" s="3"/>
      <c r="M681" s="3"/>
      <c r="N681" s="184"/>
      <c r="O681" s="3"/>
      <c r="P681" s="3"/>
      <c r="Q681" s="3"/>
      <c r="R681" s="3"/>
      <c r="S681" s="3"/>
      <c r="T681" s="3"/>
      <c r="U681" s="3"/>
      <c r="V681" s="3"/>
      <c r="W681" s="3"/>
      <c r="X681" s="3"/>
      <c r="Y681" s="3"/>
      <c r="Z681" s="3"/>
    </row>
    <row r="682" spans="1:26" ht="12.75" customHeight="1" x14ac:dyDescent="0.25">
      <c r="A682" s="3"/>
      <c r="B682" s="291"/>
      <c r="C682" s="184"/>
      <c r="D682" s="184"/>
      <c r="E682" s="184"/>
      <c r="F682" s="184"/>
      <c r="G682" s="184"/>
      <c r="H682" s="184"/>
      <c r="I682" s="184"/>
      <c r="J682" s="184"/>
      <c r="K682" s="184"/>
      <c r="L682" s="3"/>
      <c r="M682" s="3"/>
      <c r="N682" s="184"/>
      <c r="O682" s="3"/>
      <c r="P682" s="3"/>
      <c r="Q682" s="3"/>
      <c r="R682" s="3"/>
      <c r="S682" s="3"/>
      <c r="T682" s="3"/>
      <c r="U682" s="3"/>
      <c r="V682" s="3"/>
      <c r="W682" s="3"/>
      <c r="X682" s="3"/>
      <c r="Y682" s="3"/>
      <c r="Z682" s="3"/>
    </row>
    <row r="683" spans="1:26" ht="12.75" customHeight="1" x14ac:dyDescent="0.25">
      <c r="A683" s="3"/>
      <c r="B683" s="291"/>
      <c r="C683" s="184"/>
      <c r="D683" s="184"/>
      <c r="E683" s="184"/>
      <c r="F683" s="184"/>
      <c r="G683" s="184"/>
      <c r="H683" s="184"/>
      <c r="I683" s="184"/>
      <c r="J683" s="184"/>
      <c r="K683" s="184"/>
      <c r="L683" s="3"/>
      <c r="M683" s="3"/>
      <c r="N683" s="184"/>
      <c r="O683" s="3"/>
      <c r="P683" s="3"/>
      <c r="Q683" s="3"/>
      <c r="R683" s="3"/>
      <c r="S683" s="3"/>
      <c r="T683" s="3"/>
      <c r="U683" s="3"/>
      <c r="V683" s="3"/>
      <c r="W683" s="3"/>
      <c r="X683" s="3"/>
      <c r="Y683" s="3"/>
      <c r="Z683" s="3"/>
    </row>
    <row r="684" spans="1:26" ht="12.75" customHeight="1" x14ac:dyDescent="0.25">
      <c r="A684" s="3"/>
      <c r="B684" s="291"/>
      <c r="C684" s="184"/>
      <c r="D684" s="184"/>
      <c r="E684" s="184"/>
      <c r="F684" s="184"/>
      <c r="G684" s="184"/>
      <c r="H684" s="184"/>
      <c r="I684" s="184"/>
      <c r="J684" s="184"/>
      <c r="K684" s="184"/>
      <c r="L684" s="3"/>
      <c r="M684" s="3"/>
      <c r="N684" s="184"/>
      <c r="O684" s="3"/>
      <c r="P684" s="3"/>
      <c r="Q684" s="3"/>
      <c r="R684" s="3"/>
      <c r="S684" s="3"/>
      <c r="T684" s="3"/>
      <c r="U684" s="3"/>
      <c r="V684" s="3"/>
      <c r="W684" s="3"/>
      <c r="X684" s="3"/>
      <c r="Y684" s="3"/>
      <c r="Z684" s="3"/>
    </row>
    <row r="685" spans="1:26" ht="12.75" customHeight="1" x14ac:dyDescent="0.25">
      <c r="A685" s="3"/>
      <c r="B685" s="291"/>
      <c r="C685" s="184"/>
      <c r="D685" s="184"/>
      <c r="E685" s="184"/>
      <c r="F685" s="184"/>
      <c r="G685" s="184"/>
      <c r="H685" s="184"/>
      <c r="I685" s="184"/>
      <c r="J685" s="184"/>
      <c r="K685" s="184"/>
      <c r="L685" s="3"/>
      <c r="M685" s="3"/>
      <c r="N685" s="184"/>
      <c r="O685" s="3"/>
      <c r="P685" s="3"/>
      <c r="Q685" s="3"/>
      <c r="R685" s="3"/>
      <c r="S685" s="3"/>
      <c r="T685" s="3"/>
      <c r="U685" s="3"/>
      <c r="V685" s="3"/>
      <c r="W685" s="3"/>
      <c r="X685" s="3"/>
      <c r="Y685" s="3"/>
      <c r="Z685" s="3"/>
    </row>
    <row r="686" spans="1:26" ht="12.75" customHeight="1" x14ac:dyDescent="0.25">
      <c r="A686" s="3"/>
      <c r="B686" s="291"/>
      <c r="C686" s="184"/>
      <c r="D686" s="184"/>
      <c r="E686" s="184"/>
      <c r="F686" s="184"/>
      <c r="G686" s="184"/>
      <c r="H686" s="184"/>
      <c r="I686" s="184"/>
      <c r="J686" s="184"/>
      <c r="K686" s="184"/>
      <c r="L686" s="3"/>
      <c r="M686" s="3"/>
      <c r="N686" s="184"/>
      <c r="O686" s="3"/>
      <c r="P686" s="3"/>
      <c r="Q686" s="3"/>
      <c r="R686" s="3"/>
      <c r="S686" s="3"/>
      <c r="T686" s="3"/>
      <c r="U686" s="3"/>
      <c r="V686" s="3"/>
      <c r="W686" s="3"/>
      <c r="X686" s="3"/>
      <c r="Y686" s="3"/>
      <c r="Z686" s="3"/>
    </row>
    <row r="687" spans="1:26" ht="12.75" customHeight="1" x14ac:dyDescent="0.25">
      <c r="A687" s="3"/>
      <c r="B687" s="291"/>
      <c r="C687" s="184"/>
      <c r="D687" s="184"/>
      <c r="E687" s="184"/>
      <c r="F687" s="184"/>
      <c r="G687" s="184"/>
      <c r="H687" s="184"/>
      <c r="I687" s="184"/>
      <c r="J687" s="184"/>
      <c r="K687" s="184"/>
      <c r="L687" s="3"/>
      <c r="M687" s="3"/>
      <c r="N687" s="184"/>
      <c r="O687" s="3"/>
      <c r="P687" s="3"/>
      <c r="Q687" s="3"/>
      <c r="R687" s="3"/>
      <c r="S687" s="3"/>
      <c r="T687" s="3"/>
      <c r="U687" s="3"/>
      <c r="V687" s="3"/>
      <c r="W687" s="3"/>
      <c r="X687" s="3"/>
      <c r="Y687" s="3"/>
      <c r="Z687" s="3"/>
    </row>
    <row r="688" spans="1:26" ht="12.75" customHeight="1" x14ac:dyDescent="0.25">
      <c r="A688" s="3"/>
      <c r="B688" s="291"/>
      <c r="C688" s="184"/>
      <c r="D688" s="184"/>
      <c r="E688" s="184"/>
      <c r="F688" s="184"/>
      <c r="G688" s="184"/>
      <c r="H688" s="184"/>
      <c r="I688" s="184"/>
      <c r="J688" s="184"/>
      <c r="K688" s="184"/>
      <c r="L688" s="3"/>
      <c r="M688" s="3"/>
      <c r="N688" s="184"/>
      <c r="O688" s="3"/>
      <c r="P688" s="3"/>
      <c r="Q688" s="3"/>
      <c r="R688" s="3"/>
      <c r="S688" s="3"/>
      <c r="T688" s="3"/>
      <c r="U688" s="3"/>
      <c r="V688" s="3"/>
      <c r="W688" s="3"/>
      <c r="X688" s="3"/>
      <c r="Y688" s="3"/>
      <c r="Z688" s="3"/>
    </row>
    <row r="689" spans="1:26" ht="12.75" customHeight="1" x14ac:dyDescent="0.25">
      <c r="A689" s="3"/>
      <c r="B689" s="291"/>
      <c r="C689" s="184"/>
      <c r="D689" s="184"/>
      <c r="E689" s="184"/>
      <c r="F689" s="184"/>
      <c r="G689" s="184"/>
      <c r="H689" s="184"/>
      <c r="I689" s="184"/>
      <c r="J689" s="184"/>
      <c r="K689" s="184"/>
      <c r="L689" s="3"/>
      <c r="M689" s="3"/>
      <c r="N689" s="184"/>
      <c r="O689" s="3"/>
      <c r="P689" s="3"/>
      <c r="Q689" s="3"/>
      <c r="R689" s="3"/>
      <c r="S689" s="3"/>
      <c r="T689" s="3"/>
      <c r="U689" s="3"/>
      <c r="V689" s="3"/>
      <c r="W689" s="3"/>
      <c r="X689" s="3"/>
      <c r="Y689" s="3"/>
      <c r="Z689" s="3"/>
    </row>
    <row r="690" spans="1:26" ht="12.75" customHeight="1" x14ac:dyDescent="0.25">
      <c r="A690" s="3"/>
      <c r="B690" s="291"/>
      <c r="C690" s="184"/>
      <c r="D690" s="184"/>
      <c r="E690" s="184"/>
      <c r="F690" s="184"/>
      <c r="G690" s="184"/>
      <c r="H690" s="184"/>
      <c r="I690" s="184"/>
      <c r="J690" s="184"/>
      <c r="K690" s="184"/>
      <c r="L690" s="3"/>
      <c r="M690" s="3"/>
      <c r="N690" s="184"/>
      <c r="O690" s="3"/>
      <c r="P690" s="3"/>
      <c r="Q690" s="3"/>
      <c r="R690" s="3"/>
      <c r="S690" s="3"/>
      <c r="T690" s="3"/>
      <c r="U690" s="3"/>
      <c r="V690" s="3"/>
      <c r="W690" s="3"/>
      <c r="X690" s="3"/>
      <c r="Y690" s="3"/>
      <c r="Z690" s="3"/>
    </row>
    <row r="691" spans="1:26" ht="12.75" customHeight="1" x14ac:dyDescent="0.25">
      <c r="A691" s="3"/>
      <c r="B691" s="291"/>
      <c r="C691" s="184"/>
      <c r="D691" s="184"/>
      <c r="E691" s="184"/>
      <c r="F691" s="184"/>
      <c r="G691" s="184"/>
      <c r="H691" s="184"/>
      <c r="I691" s="184"/>
      <c r="J691" s="184"/>
      <c r="K691" s="184"/>
      <c r="L691" s="3"/>
      <c r="M691" s="3"/>
      <c r="N691" s="184"/>
      <c r="O691" s="3"/>
      <c r="P691" s="3"/>
      <c r="Q691" s="3"/>
      <c r="R691" s="3"/>
      <c r="S691" s="3"/>
      <c r="T691" s="3"/>
      <c r="U691" s="3"/>
      <c r="V691" s="3"/>
      <c r="W691" s="3"/>
      <c r="X691" s="3"/>
      <c r="Y691" s="3"/>
      <c r="Z691" s="3"/>
    </row>
    <row r="692" spans="1:26" ht="12.75" customHeight="1" x14ac:dyDescent="0.25">
      <c r="A692" s="3"/>
      <c r="B692" s="291"/>
      <c r="C692" s="184"/>
      <c r="D692" s="184"/>
      <c r="E692" s="184"/>
      <c r="F692" s="184"/>
      <c r="G692" s="184"/>
      <c r="H692" s="184"/>
      <c r="I692" s="184"/>
      <c r="J692" s="184"/>
      <c r="K692" s="184"/>
      <c r="L692" s="3"/>
      <c r="M692" s="3"/>
      <c r="N692" s="184"/>
      <c r="O692" s="3"/>
      <c r="P692" s="3"/>
      <c r="Q692" s="3"/>
      <c r="R692" s="3"/>
      <c r="S692" s="3"/>
      <c r="T692" s="3"/>
      <c r="U692" s="3"/>
      <c r="V692" s="3"/>
      <c r="W692" s="3"/>
      <c r="X692" s="3"/>
      <c r="Y692" s="3"/>
      <c r="Z692" s="3"/>
    </row>
    <row r="693" spans="1:26" ht="12.75" customHeight="1" x14ac:dyDescent="0.25">
      <c r="A693" s="3"/>
      <c r="B693" s="291"/>
      <c r="C693" s="184"/>
      <c r="D693" s="184"/>
      <c r="E693" s="184"/>
      <c r="F693" s="184"/>
      <c r="G693" s="184"/>
      <c r="H693" s="184"/>
      <c r="I693" s="184"/>
      <c r="J693" s="184"/>
      <c r="K693" s="184"/>
      <c r="L693" s="3"/>
      <c r="M693" s="3"/>
      <c r="N693" s="184"/>
      <c r="O693" s="3"/>
      <c r="P693" s="3"/>
      <c r="Q693" s="3"/>
      <c r="R693" s="3"/>
      <c r="S693" s="3"/>
      <c r="T693" s="3"/>
      <c r="U693" s="3"/>
      <c r="V693" s="3"/>
      <c r="W693" s="3"/>
      <c r="X693" s="3"/>
      <c r="Y693" s="3"/>
      <c r="Z693" s="3"/>
    </row>
    <row r="694" spans="1:26" ht="12.75" customHeight="1" x14ac:dyDescent="0.25">
      <c r="A694" s="3"/>
      <c r="B694" s="291"/>
      <c r="C694" s="184"/>
      <c r="D694" s="184"/>
      <c r="E694" s="184"/>
      <c r="F694" s="184"/>
      <c r="G694" s="184"/>
      <c r="H694" s="184"/>
      <c r="I694" s="184"/>
      <c r="J694" s="184"/>
      <c r="K694" s="184"/>
      <c r="L694" s="3"/>
      <c r="M694" s="3"/>
      <c r="N694" s="184"/>
      <c r="O694" s="3"/>
      <c r="P694" s="3"/>
      <c r="Q694" s="3"/>
      <c r="R694" s="3"/>
      <c r="S694" s="3"/>
      <c r="T694" s="3"/>
      <c r="U694" s="3"/>
      <c r="V694" s="3"/>
      <c r="W694" s="3"/>
      <c r="X694" s="3"/>
      <c r="Y694" s="3"/>
      <c r="Z694" s="3"/>
    </row>
    <row r="695" spans="1:26" ht="12.75" customHeight="1" x14ac:dyDescent="0.25">
      <c r="A695" s="3"/>
      <c r="B695" s="291"/>
      <c r="C695" s="184"/>
      <c r="D695" s="184"/>
      <c r="E695" s="184"/>
      <c r="F695" s="184"/>
      <c r="G695" s="184"/>
      <c r="H695" s="184"/>
      <c r="I695" s="184"/>
      <c r="J695" s="184"/>
      <c r="K695" s="184"/>
      <c r="L695" s="3"/>
      <c r="M695" s="3"/>
      <c r="N695" s="184"/>
      <c r="O695" s="3"/>
      <c r="P695" s="3"/>
      <c r="Q695" s="3"/>
      <c r="R695" s="3"/>
      <c r="S695" s="3"/>
      <c r="T695" s="3"/>
      <c r="U695" s="3"/>
      <c r="V695" s="3"/>
      <c r="W695" s="3"/>
      <c r="X695" s="3"/>
      <c r="Y695" s="3"/>
      <c r="Z695" s="3"/>
    </row>
    <row r="696" spans="1:26" ht="12.75" customHeight="1" x14ac:dyDescent="0.25">
      <c r="A696" s="3"/>
      <c r="B696" s="291"/>
      <c r="C696" s="184"/>
      <c r="D696" s="184"/>
      <c r="E696" s="184"/>
      <c r="F696" s="184"/>
      <c r="G696" s="184"/>
      <c r="H696" s="184"/>
      <c r="I696" s="184"/>
      <c r="J696" s="184"/>
      <c r="K696" s="184"/>
      <c r="L696" s="3"/>
      <c r="M696" s="3"/>
      <c r="N696" s="184"/>
      <c r="O696" s="3"/>
      <c r="P696" s="3"/>
      <c r="Q696" s="3"/>
      <c r="R696" s="3"/>
      <c r="S696" s="3"/>
      <c r="T696" s="3"/>
      <c r="U696" s="3"/>
      <c r="V696" s="3"/>
      <c r="W696" s="3"/>
      <c r="X696" s="3"/>
      <c r="Y696" s="3"/>
      <c r="Z696" s="3"/>
    </row>
    <row r="697" spans="1:26" ht="12.75" customHeight="1" x14ac:dyDescent="0.25">
      <c r="A697" s="3"/>
      <c r="B697" s="291"/>
      <c r="C697" s="184"/>
      <c r="D697" s="184"/>
      <c r="E697" s="184"/>
      <c r="F697" s="184"/>
      <c r="G697" s="184"/>
      <c r="H697" s="184"/>
      <c r="I697" s="184"/>
      <c r="J697" s="184"/>
      <c r="K697" s="184"/>
      <c r="L697" s="3"/>
      <c r="M697" s="3"/>
      <c r="N697" s="184"/>
      <c r="O697" s="3"/>
      <c r="P697" s="3"/>
      <c r="Q697" s="3"/>
      <c r="R697" s="3"/>
      <c r="S697" s="3"/>
      <c r="T697" s="3"/>
      <c r="U697" s="3"/>
      <c r="V697" s="3"/>
      <c r="W697" s="3"/>
      <c r="X697" s="3"/>
      <c r="Y697" s="3"/>
      <c r="Z697" s="3"/>
    </row>
    <row r="698" spans="1:26" ht="12.75" customHeight="1" x14ac:dyDescent="0.25">
      <c r="A698" s="3"/>
      <c r="B698" s="291"/>
      <c r="C698" s="184"/>
      <c r="D698" s="184"/>
      <c r="E698" s="184"/>
      <c r="F698" s="184"/>
      <c r="G698" s="184"/>
      <c r="H698" s="184"/>
      <c r="I698" s="184"/>
      <c r="J698" s="184"/>
      <c r="K698" s="184"/>
      <c r="L698" s="3"/>
      <c r="M698" s="3"/>
      <c r="N698" s="184"/>
      <c r="O698" s="3"/>
      <c r="P698" s="3"/>
      <c r="Q698" s="3"/>
      <c r="R698" s="3"/>
      <c r="S698" s="3"/>
      <c r="T698" s="3"/>
      <c r="U698" s="3"/>
      <c r="V698" s="3"/>
      <c r="W698" s="3"/>
      <c r="X698" s="3"/>
      <c r="Y698" s="3"/>
      <c r="Z698" s="3"/>
    </row>
    <row r="699" spans="1:26" ht="12.75" customHeight="1" x14ac:dyDescent="0.25">
      <c r="A699" s="3"/>
      <c r="B699" s="291"/>
      <c r="C699" s="184"/>
      <c r="D699" s="184"/>
      <c r="E699" s="184"/>
      <c r="F699" s="184"/>
      <c r="G699" s="184"/>
      <c r="H699" s="184"/>
      <c r="I699" s="184"/>
      <c r="J699" s="184"/>
      <c r="K699" s="184"/>
      <c r="L699" s="3"/>
      <c r="M699" s="3"/>
      <c r="N699" s="184"/>
      <c r="O699" s="3"/>
      <c r="P699" s="3"/>
      <c r="Q699" s="3"/>
      <c r="R699" s="3"/>
      <c r="S699" s="3"/>
      <c r="T699" s="3"/>
      <c r="U699" s="3"/>
      <c r="V699" s="3"/>
      <c r="W699" s="3"/>
      <c r="X699" s="3"/>
      <c r="Y699" s="3"/>
      <c r="Z699" s="3"/>
    </row>
    <row r="700" spans="1:26" ht="12.75" customHeight="1" x14ac:dyDescent="0.25">
      <c r="A700" s="3"/>
      <c r="B700" s="291"/>
      <c r="C700" s="184"/>
      <c r="D700" s="184"/>
      <c r="E700" s="184"/>
      <c r="F700" s="184"/>
      <c r="G700" s="184"/>
      <c r="H700" s="184"/>
      <c r="I700" s="184"/>
      <c r="J700" s="184"/>
      <c r="K700" s="184"/>
      <c r="L700" s="3"/>
      <c r="M700" s="3"/>
      <c r="N700" s="184"/>
      <c r="O700" s="3"/>
      <c r="P700" s="3"/>
      <c r="Q700" s="3"/>
      <c r="R700" s="3"/>
      <c r="S700" s="3"/>
      <c r="T700" s="3"/>
      <c r="U700" s="3"/>
      <c r="V700" s="3"/>
      <c r="W700" s="3"/>
      <c r="X700" s="3"/>
      <c r="Y700" s="3"/>
      <c r="Z700" s="3"/>
    </row>
    <row r="701" spans="1:26" ht="12.75" customHeight="1" x14ac:dyDescent="0.25">
      <c r="A701" s="3"/>
      <c r="B701" s="291"/>
      <c r="C701" s="184"/>
      <c r="D701" s="184"/>
      <c r="E701" s="184"/>
      <c r="F701" s="184"/>
      <c r="G701" s="184"/>
      <c r="H701" s="184"/>
      <c r="I701" s="184"/>
      <c r="J701" s="184"/>
      <c r="K701" s="184"/>
      <c r="L701" s="3"/>
      <c r="M701" s="3"/>
      <c r="N701" s="184"/>
      <c r="O701" s="3"/>
      <c r="P701" s="3"/>
      <c r="Q701" s="3"/>
      <c r="R701" s="3"/>
      <c r="S701" s="3"/>
      <c r="T701" s="3"/>
      <c r="U701" s="3"/>
      <c r="V701" s="3"/>
      <c r="W701" s="3"/>
      <c r="X701" s="3"/>
      <c r="Y701" s="3"/>
      <c r="Z701" s="3"/>
    </row>
    <row r="702" spans="1:26" ht="12.75" customHeight="1" x14ac:dyDescent="0.25">
      <c r="A702" s="3"/>
      <c r="B702" s="291"/>
      <c r="C702" s="184"/>
      <c r="D702" s="184"/>
      <c r="E702" s="184"/>
      <c r="F702" s="184"/>
      <c r="G702" s="184"/>
      <c r="H702" s="184"/>
      <c r="I702" s="184"/>
      <c r="J702" s="184"/>
      <c r="K702" s="184"/>
      <c r="L702" s="3"/>
      <c r="M702" s="3"/>
      <c r="N702" s="184"/>
      <c r="O702" s="3"/>
      <c r="P702" s="3"/>
      <c r="Q702" s="3"/>
      <c r="R702" s="3"/>
      <c r="S702" s="3"/>
      <c r="T702" s="3"/>
      <c r="U702" s="3"/>
      <c r="V702" s="3"/>
      <c r="W702" s="3"/>
      <c r="X702" s="3"/>
      <c r="Y702" s="3"/>
      <c r="Z702" s="3"/>
    </row>
    <row r="703" spans="1:26" ht="12.75" customHeight="1" x14ac:dyDescent="0.25">
      <c r="A703" s="3"/>
      <c r="B703" s="291"/>
      <c r="C703" s="184"/>
      <c r="D703" s="184"/>
      <c r="E703" s="184"/>
      <c r="F703" s="184"/>
      <c r="G703" s="184"/>
      <c r="H703" s="184"/>
      <c r="I703" s="184"/>
      <c r="J703" s="184"/>
      <c r="K703" s="184"/>
      <c r="L703" s="3"/>
      <c r="M703" s="3"/>
      <c r="N703" s="184"/>
      <c r="O703" s="3"/>
      <c r="P703" s="3"/>
      <c r="Q703" s="3"/>
      <c r="R703" s="3"/>
      <c r="S703" s="3"/>
      <c r="T703" s="3"/>
      <c r="U703" s="3"/>
      <c r="V703" s="3"/>
      <c r="W703" s="3"/>
      <c r="X703" s="3"/>
      <c r="Y703" s="3"/>
      <c r="Z703" s="3"/>
    </row>
    <row r="704" spans="1:26" ht="12.75" customHeight="1" x14ac:dyDescent="0.25">
      <c r="A704" s="3"/>
      <c r="B704" s="291"/>
      <c r="C704" s="184"/>
      <c r="D704" s="184"/>
      <c r="E704" s="184"/>
      <c r="F704" s="184"/>
      <c r="G704" s="184"/>
      <c r="H704" s="184"/>
      <c r="I704" s="184"/>
      <c r="J704" s="184"/>
      <c r="K704" s="184"/>
      <c r="L704" s="3"/>
      <c r="M704" s="3"/>
      <c r="N704" s="184"/>
      <c r="O704" s="3"/>
      <c r="P704" s="3"/>
      <c r="Q704" s="3"/>
      <c r="R704" s="3"/>
      <c r="S704" s="3"/>
      <c r="T704" s="3"/>
      <c r="U704" s="3"/>
      <c r="V704" s="3"/>
      <c r="W704" s="3"/>
      <c r="X704" s="3"/>
      <c r="Y704" s="3"/>
      <c r="Z704" s="3"/>
    </row>
    <row r="705" spans="1:26" ht="12.75" customHeight="1" x14ac:dyDescent="0.25">
      <c r="A705" s="3"/>
      <c r="B705" s="291"/>
      <c r="C705" s="184"/>
      <c r="D705" s="184"/>
      <c r="E705" s="184"/>
      <c r="F705" s="184"/>
      <c r="G705" s="184"/>
      <c r="H705" s="184"/>
      <c r="I705" s="184"/>
      <c r="J705" s="184"/>
      <c r="K705" s="184"/>
      <c r="L705" s="3"/>
      <c r="M705" s="3"/>
      <c r="N705" s="184"/>
      <c r="O705" s="3"/>
      <c r="P705" s="3"/>
      <c r="Q705" s="3"/>
      <c r="R705" s="3"/>
      <c r="S705" s="3"/>
      <c r="T705" s="3"/>
      <c r="U705" s="3"/>
      <c r="V705" s="3"/>
      <c r="W705" s="3"/>
      <c r="X705" s="3"/>
      <c r="Y705" s="3"/>
      <c r="Z705" s="3"/>
    </row>
    <row r="706" spans="1:26" ht="12.75" customHeight="1" x14ac:dyDescent="0.25">
      <c r="A706" s="3"/>
      <c r="B706" s="291"/>
      <c r="C706" s="184"/>
      <c r="D706" s="184"/>
      <c r="E706" s="184"/>
      <c r="F706" s="184"/>
      <c r="G706" s="184"/>
      <c r="H706" s="184"/>
      <c r="I706" s="184"/>
      <c r="J706" s="184"/>
      <c r="K706" s="184"/>
      <c r="L706" s="3"/>
      <c r="M706" s="3"/>
      <c r="N706" s="184"/>
      <c r="O706" s="3"/>
      <c r="P706" s="3"/>
      <c r="Q706" s="3"/>
      <c r="R706" s="3"/>
      <c r="S706" s="3"/>
      <c r="T706" s="3"/>
      <c r="U706" s="3"/>
      <c r="V706" s="3"/>
      <c r="W706" s="3"/>
      <c r="X706" s="3"/>
      <c r="Y706" s="3"/>
      <c r="Z706" s="3"/>
    </row>
    <row r="707" spans="1:26" ht="12.75" customHeight="1" x14ac:dyDescent="0.25">
      <c r="A707" s="3"/>
      <c r="B707" s="291"/>
      <c r="C707" s="184"/>
      <c r="D707" s="184"/>
      <c r="E707" s="184"/>
      <c r="F707" s="184"/>
      <c r="G707" s="184"/>
      <c r="H707" s="184"/>
      <c r="I707" s="184"/>
      <c r="J707" s="184"/>
      <c r="K707" s="184"/>
      <c r="L707" s="3"/>
      <c r="M707" s="3"/>
      <c r="N707" s="184"/>
      <c r="O707" s="3"/>
      <c r="P707" s="3"/>
      <c r="Q707" s="3"/>
      <c r="R707" s="3"/>
      <c r="S707" s="3"/>
      <c r="T707" s="3"/>
      <c r="U707" s="3"/>
      <c r="V707" s="3"/>
      <c r="W707" s="3"/>
      <c r="X707" s="3"/>
      <c r="Y707" s="3"/>
      <c r="Z707" s="3"/>
    </row>
    <row r="708" spans="1:26" ht="12.75" customHeight="1" x14ac:dyDescent="0.25">
      <c r="A708" s="3"/>
      <c r="B708" s="291"/>
      <c r="C708" s="184"/>
      <c r="D708" s="184"/>
      <c r="E708" s="184"/>
      <c r="F708" s="184"/>
      <c r="G708" s="184"/>
      <c r="H708" s="184"/>
      <c r="I708" s="184"/>
      <c r="J708" s="184"/>
      <c r="K708" s="184"/>
      <c r="L708" s="3"/>
      <c r="M708" s="3"/>
      <c r="N708" s="184"/>
      <c r="O708" s="3"/>
      <c r="P708" s="3"/>
      <c r="Q708" s="3"/>
      <c r="R708" s="3"/>
      <c r="S708" s="3"/>
      <c r="T708" s="3"/>
      <c r="U708" s="3"/>
      <c r="V708" s="3"/>
      <c r="W708" s="3"/>
      <c r="X708" s="3"/>
      <c r="Y708" s="3"/>
      <c r="Z708" s="3"/>
    </row>
    <row r="709" spans="1:26" ht="12.75" customHeight="1" x14ac:dyDescent="0.25">
      <c r="A709" s="3"/>
      <c r="B709" s="291"/>
      <c r="C709" s="184"/>
      <c r="D709" s="184"/>
      <c r="E709" s="184"/>
      <c r="F709" s="184"/>
      <c r="G709" s="184"/>
      <c r="H709" s="184"/>
      <c r="I709" s="184"/>
      <c r="J709" s="184"/>
      <c r="K709" s="184"/>
      <c r="L709" s="3"/>
      <c r="M709" s="3"/>
      <c r="N709" s="184"/>
      <c r="O709" s="3"/>
      <c r="P709" s="3"/>
      <c r="Q709" s="3"/>
      <c r="R709" s="3"/>
      <c r="S709" s="3"/>
      <c r="T709" s="3"/>
      <c r="U709" s="3"/>
      <c r="V709" s="3"/>
      <c r="W709" s="3"/>
      <c r="X709" s="3"/>
      <c r="Y709" s="3"/>
      <c r="Z709" s="3"/>
    </row>
    <row r="710" spans="1:26" ht="12.75" customHeight="1" x14ac:dyDescent="0.25">
      <c r="A710" s="3"/>
      <c r="B710" s="291"/>
      <c r="C710" s="184"/>
      <c r="D710" s="184"/>
      <c r="E710" s="184"/>
      <c r="F710" s="184"/>
      <c r="G710" s="184"/>
      <c r="H710" s="184"/>
      <c r="I710" s="184"/>
      <c r="J710" s="184"/>
      <c r="K710" s="184"/>
      <c r="L710" s="3"/>
      <c r="M710" s="3"/>
      <c r="N710" s="184"/>
      <c r="O710" s="3"/>
      <c r="P710" s="3"/>
      <c r="Q710" s="3"/>
      <c r="R710" s="3"/>
      <c r="S710" s="3"/>
      <c r="T710" s="3"/>
      <c r="U710" s="3"/>
      <c r="V710" s="3"/>
      <c r="W710" s="3"/>
      <c r="X710" s="3"/>
      <c r="Y710" s="3"/>
      <c r="Z710" s="3"/>
    </row>
    <row r="711" spans="1:26" ht="12.75" customHeight="1" x14ac:dyDescent="0.25">
      <c r="A711" s="3"/>
      <c r="B711" s="291"/>
      <c r="C711" s="184"/>
      <c r="D711" s="184"/>
      <c r="E711" s="184"/>
      <c r="F711" s="184"/>
      <c r="G711" s="184"/>
      <c r="H711" s="184"/>
      <c r="I711" s="184"/>
      <c r="J711" s="184"/>
      <c r="K711" s="184"/>
      <c r="L711" s="3"/>
      <c r="M711" s="3"/>
      <c r="N711" s="184"/>
      <c r="O711" s="3"/>
      <c r="P711" s="3"/>
      <c r="Q711" s="3"/>
      <c r="R711" s="3"/>
      <c r="S711" s="3"/>
      <c r="T711" s="3"/>
      <c r="U711" s="3"/>
      <c r="V711" s="3"/>
      <c r="W711" s="3"/>
      <c r="X711" s="3"/>
      <c r="Y711" s="3"/>
      <c r="Z711" s="3"/>
    </row>
    <row r="712" spans="1:26" ht="12.75" customHeight="1" x14ac:dyDescent="0.25">
      <c r="A712" s="3"/>
      <c r="B712" s="291"/>
      <c r="C712" s="184"/>
      <c r="D712" s="184"/>
      <c r="E712" s="184"/>
      <c r="F712" s="184"/>
      <c r="G712" s="184"/>
      <c r="H712" s="184"/>
      <c r="I712" s="184"/>
      <c r="J712" s="184"/>
      <c r="K712" s="184"/>
      <c r="L712" s="3"/>
      <c r="M712" s="3"/>
      <c r="N712" s="184"/>
      <c r="O712" s="3"/>
      <c r="P712" s="3"/>
      <c r="Q712" s="3"/>
      <c r="R712" s="3"/>
      <c r="S712" s="3"/>
      <c r="T712" s="3"/>
      <c r="U712" s="3"/>
      <c r="V712" s="3"/>
      <c r="W712" s="3"/>
      <c r="X712" s="3"/>
      <c r="Y712" s="3"/>
      <c r="Z712" s="3"/>
    </row>
    <row r="713" spans="1:26" ht="12.75" customHeight="1" x14ac:dyDescent="0.25">
      <c r="A713" s="3"/>
      <c r="B713" s="291"/>
      <c r="C713" s="184"/>
      <c r="D713" s="184"/>
      <c r="E713" s="184"/>
      <c r="F713" s="184"/>
      <c r="G713" s="184"/>
      <c r="H713" s="184"/>
      <c r="I713" s="184"/>
      <c r="J713" s="184"/>
      <c r="K713" s="184"/>
      <c r="L713" s="3"/>
      <c r="M713" s="3"/>
      <c r="N713" s="184"/>
      <c r="O713" s="3"/>
      <c r="P713" s="3"/>
      <c r="Q713" s="3"/>
      <c r="R713" s="3"/>
      <c r="S713" s="3"/>
      <c r="T713" s="3"/>
      <c r="U713" s="3"/>
      <c r="V713" s="3"/>
      <c r="W713" s="3"/>
      <c r="X713" s="3"/>
      <c r="Y713" s="3"/>
      <c r="Z713" s="3"/>
    </row>
    <row r="714" spans="1:26" ht="12.75" customHeight="1" x14ac:dyDescent="0.25">
      <c r="A714" s="3"/>
      <c r="B714" s="291"/>
      <c r="C714" s="184"/>
      <c r="D714" s="184"/>
      <c r="E714" s="184"/>
      <c r="F714" s="184"/>
      <c r="G714" s="184"/>
      <c r="H714" s="184"/>
      <c r="I714" s="184"/>
      <c r="J714" s="184"/>
      <c r="K714" s="184"/>
      <c r="L714" s="3"/>
      <c r="M714" s="3"/>
      <c r="N714" s="184"/>
      <c r="O714" s="3"/>
      <c r="P714" s="3"/>
      <c r="Q714" s="3"/>
      <c r="R714" s="3"/>
      <c r="S714" s="3"/>
      <c r="T714" s="3"/>
      <c r="U714" s="3"/>
      <c r="V714" s="3"/>
      <c r="W714" s="3"/>
      <c r="X714" s="3"/>
      <c r="Y714" s="3"/>
      <c r="Z714" s="3"/>
    </row>
    <row r="715" spans="1:26" ht="12.75" customHeight="1" x14ac:dyDescent="0.25">
      <c r="A715" s="3"/>
      <c r="B715" s="291"/>
      <c r="C715" s="184"/>
      <c r="D715" s="184"/>
      <c r="E715" s="184"/>
      <c r="F715" s="184"/>
      <c r="G715" s="184"/>
      <c r="H715" s="184"/>
      <c r="I715" s="184"/>
      <c r="J715" s="184"/>
      <c r="K715" s="184"/>
      <c r="L715" s="3"/>
      <c r="M715" s="3"/>
      <c r="N715" s="184"/>
      <c r="O715" s="3"/>
      <c r="P715" s="3"/>
      <c r="Q715" s="3"/>
      <c r="R715" s="3"/>
      <c r="S715" s="3"/>
      <c r="T715" s="3"/>
      <c r="U715" s="3"/>
      <c r="V715" s="3"/>
      <c r="W715" s="3"/>
      <c r="X715" s="3"/>
      <c r="Y715" s="3"/>
      <c r="Z715" s="3"/>
    </row>
    <row r="716" spans="1:26" ht="12.75" customHeight="1" x14ac:dyDescent="0.25">
      <c r="A716" s="3"/>
      <c r="B716" s="291"/>
      <c r="C716" s="184"/>
      <c r="D716" s="184"/>
      <c r="E716" s="184"/>
      <c r="F716" s="184"/>
      <c r="G716" s="184"/>
      <c r="H716" s="184"/>
      <c r="I716" s="184"/>
      <c r="J716" s="184"/>
      <c r="K716" s="184"/>
      <c r="L716" s="3"/>
      <c r="M716" s="3"/>
      <c r="N716" s="184"/>
      <c r="O716" s="3"/>
      <c r="P716" s="3"/>
      <c r="Q716" s="3"/>
      <c r="R716" s="3"/>
      <c r="S716" s="3"/>
      <c r="T716" s="3"/>
      <c r="U716" s="3"/>
      <c r="V716" s="3"/>
      <c r="W716" s="3"/>
      <c r="X716" s="3"/>
      <c r="Y716" s="3"/>
      <c r="Z716" s="3"/>
    </row>
    <row r="717" spans="1:26" ht="12.75" customHeight="1" x14ac:dyDescent="0.25">
      <c r="A717" s="3"/>
      <c r="B717" s="291"/>
      <c r="C717" s="184"/>
      <c r="D717" s="184"/>
      <c r="E717" s="184"/>
      <c r="F717" s="184"/>
      <c r="G717" s="184"/>
      <c r="H717" s="184"/>
      <c r="I717" s="184"/>
      <c r="J717" s="184"/>
      <c r="K717" s="184"/>
      <c r="L717" s="3"/>
      <c r="M717" s="3"/>
      <c r="N717" s="184"/>
      <c r="O717" s="3"/>
      <c r="P717" s="3"/>
      <c r="Q717" s="3"/>
      <c r="R717" s="3"/>
      <c r="S717" s="3"/>
      <c r="T717" s="3"/>
      <c r="U717" s="3"/>
      <c r="V717" s="3"/>
      <c r="W717" s="3"/>
      <c r="X717" s="3"/>
      <c r="Y717" s="3"/>
      <c r="Z717" s="3"/>
    </row>
    <row r="718" spans="1:26" ht="12.75" customHeight="1" x14ac:dyDescent="0.25">
      <c r="A718" s="3"/>
      <c r="B718" s="291"/>
      <c r="C718" s="184"/>
      <c r="D718" s="184"/>
      <c r="E718" s="184"/>
      <c r="F718" s="184"/>
      <c r="G718" s="184"/>
      <c r="H718" s="184"/>
      <c r="I718" s="184"/>
      <c r="J718" s="184"/>
      <c r="K718" s="184"/>
      <c r="L718" s="3"/>
      <c r="M718" s="3"/>
      <c r="N718" s="184"/>
      <c r="O718" s="3"/>
      <c r="P718" s="3"/>
      <c r="Q718" s="3"/>
      <c r="R718" s="3"/>
      <c r="S718" s="3"/>
      <c r="T718" s="3"/>
      <c r="U718" s="3"/>
      <c r="V718" s="3"/>
      <c r="W718" s="3"/>
      <c r="X718" s="3"/>
      <c r="Y718" s="3"/>
      <c r="Z718" s="3"/>
    </row>
    <row r="719" spans="1:26" ht="12.75" customHeight="1" x14ac:dyDescent="0.25">
      <c r="A719" s="3"/>
      <c r="B719" s="291"/>
      <c r="C719" s="184"/>
      <c r="D719" s="184"/>
      <c r="E719" s="184"/>
      <c r="F719" s="184"/>
      <c r="G719" s="184"/>
      <c r="H719" s="184"/>
      <c r="I719" s="184"/>
      <c r="J719" s="184"/>
      <c r="K719" s="184"/>
      <c r="L719" s="3"/>
      <c r="M719" s="3"/>
      <c r="N719" s="184"/>
      <c r="O719" s="3"/>
      <c r="P719" s="3"/>
      <c r="Q719" s="3"/>
      <c r="R719" s="3"/>
      <c r="S719" s="3"/>
      <c r="T719" s="3"/>
      <c r="U719" s="3"/>
      <c r="V719" s="3"/>
      <c r="W719" s="3"/>
      <c r="X719" s="3"/>
      <c r="Y719" s="3"/>
      <c r="Z719" s="3"/>
    </row>
    <row r="720" spans="1:26" ht="12.75" customHeight="1" x14ac:dyDescent="0.25">
      <c r="A720" s="3"/>
      <c r="B720" s="291"/>
      <c r="C720" s="184"/>
      <c r="D720" s="184"/>
      <c r="E720" s="184"/>
      <c r="F720" s="184"/>
      <c r="G720" s="184"/>
      <c r="H720" s="184"/>
      <c r="I720" s="184"/>
      <c r="J720" s="184"/>
      <c r="K720" s="184"/>
      <c r="L720" s="3"/>
      <c r="M720" s="3"/>
      <c r="N720" s="184"/>
      <c r="O720" s="3"/>
      <c r="P720" s="3"/>
      <c r="Q720" s="3"/>
      <c r="R720" s="3"/>
      <c r="S720" s="3"/>
      <c r="T720" s="3"/>
      <c r="U720" s="3"/>
      <c r="V720" s="3"/>
      <c r="W720" s="3"/>
      <c r="X720" s="3"/>
      <c r="Y720" s="3"/>
      <c r="Z720" s="3"/>
    </row>
    <row r="721" spans="1:26" ht="12.75" customHeight="1" x14ac:dyDescent="0.25">
      <c r="A721" s="3"/>
      <c r="B721" s="291"/>
      <c r="C721" s="184"/>
      <c r="D721" s="184"/>
      <c r="E721" s="184"/>
      <c r="F721" s="184"/>
      <c r="G721" s="184"/>
      <c r="H721" s="184"/>
      <c r="I721" s="184"/>
      <c r="J721" s="184"/>
      <c r="K721" s="184"/>
      <c r="L721" s="3"/>
      <c r="M721" s="3"/>
      <c r="N721" s="184"/>
      <c r="O721" s="3"/>
      <c r="P721" s="3"/>
      <c r="Q721" s="3"/>
      <c r="R721" s="3"/>
      <c r="S721" s="3"/>
      <c r="T721" s="3"/>
      <c r="U721" s="3"/>
      <c r="V721" s="3"/>
      <c r="W721" s="3"/>
      <c r="X721" s="3"/>
      <c r="Y721" s="3"/>
      <c r="Z721" s="3"/>
    </row>
    <row r="722" spans="1:26" ht="12.75" customHeight="1" x14ac:dyDescent="0.25">
      <c r="A722" s="3"/>
      <c r="B722" s="291"/>
      <c r="C722" s="184"/>
      <c r="D722" s="184"/>
      <c r="E722" s="184"/>
      <c r="F722" s="184"/>
      <c r="G722" s="184"/>
      <c r="H722" s="184"/>
      <c r="I722" s="184"/>
      <c r="J722" s="184"/>
      <c r="K722" s="184"/>
      <c r="L722" s="3"/>
      <c r="M722" s="3"/>
      <c r="N722" s="184"/>
      <c r="O722" s="3"/>
      <c r="P722" s="3"/>
      <c r="Q722" s="3"/>
      <c r="R722" s="3"/>
      <c r="S722" s="3"/>
      <c r="T722" s="3"/>
      <c r="U722" s="3"/>
      <c r="V722" s="3"/>
      <c r="W722" s="3"/>
      <c r="X722" s="3"/>
      <c r="Y722" s="3"/>
      <c r="Z722" s="3"/>
    </row>
    <row r="723" spans="1:26" ht="12.75" customHeight="1" x14ac:dyDescent="0.25">
      <c r="A723" s="3"/>
      <c r="B723" s="291"/>
      <c r="C723" s="184"/>
      <c r="D723" s="184"/>
      <c r="E723" s="184"/>
      <c r="F723" s="184"/>
      <c r="G723" s="184"/>
      <c r="H723" s="184"/>
      <c r="I723" s="184"/>
      <c r="J723" s="184"/>
      <c r="K723" s="184"/>
      <c r="L723" s="3"/>
      <c r="M723" s="3"/>
      <c r="N723" s="184"/>
      <c r="O723" s="3"/>
      <c r="P723" s="3"/>
      <c r="Q723" s="3"/>
      <c r="R723" s="3"/>
      <c r="S723" s="3"/>
      <c r="T723" s="3"/>
      <c r="U723" s="3"/>
      <c r="V723" s="3"/>
      <c r="W723" s="3"/>
      <c r="X723" s="3"/>
      <c r="Y723" s="3"/>
      <c r="Z723" s="3"/>
    </row>
    <row r="724" spans="1:26" ht="12.75" customHeight="1" x14ac:dyDescent="0.25">
      <c r="A724" s="3"/>
      <c r="B724" s="291"/>
      <c r="C724" s="184"/>
      <c r="D724" s="184"/>
      <c r="E724" s="184"/>
      <c r="F724" s="184"/>
      <c r="G724" s="184"/>
      <c r="H724" s="184"/>
      <c r="I724" s="184"/>
      <c r="J724" s="184"/>
      <c r="K724" s="184"/>
      <c r="L724" s="3"/>
      <c r="M724" s="3"/>
      <c r="N724" s="184"/>
      <c r="O724" s="3"/>
      <c r="P724" s="3"/>
      <c r="Q724" s="3"/>
      <c r="R724" s="3"/>
      <c r="S724" s="3"/>
      <c r="T724" s="3"/>
      <c r="U724" s="3"/>
      <c r="V724" s="3"/>
      <c r="W724" s="3"/>
      <c r="X724" s="3"/>
      <c r="Y724" s="3"/>
      <c r="Z724" s="3"/>
    </row>
    <row r="725" spans="1:26" ht="12.75" customHeight="1" x14ac:dyDescent="0.25">
      <c r="A725" s="3"/>
      <c r="B725" s="291"/>
      <c r="C725" s="184"/>
      <c r="D725" s="184"/>
      <c r="E725" s="184"/>
      <c r="F725" s="184"/>
      <c r="G725" s="184"/>
      <c r="H725" s="184"/>
      <c r="I725" s="184"/>
      <c r="J725" s="184"/>
      <c r="K725" s="184"/>
      <c r="L725" s="3"/>
      <c r="M725" s="3"/>
      <c r="N725" s="184"/>
      <c r="O725" s="3"/>
      <c r="P725" s="3"/>
      <c r="Q725" s="3"/>
      <c r="R725" s="3"/>
      <c r="S725" s="3"/>
      <c r="T725" s="3"/>
      <c r="U725" s="3"/>
      <c r="V725" s="3"/>
      <c r="W725" s="3"/>
      <c r="X725" s="3"/>
      <c r="Y725" s="3"/>
      <c r="Z725" s="3"/>
    </row>
    <row r="726" spans="1:26" ht="12.75" customHeight="1" x14ac:dyDescent="0.25">
      <c r="A726" s="3"/>
      <c r="B726" s="291"/>
      <c r="C726" s="184"/>
      <c r="D726" s="184"/>
      <c r="E726" s="184"/>
      <c r="F726" s="184"/>
      <c r="G726" s="184"/>
      <c r="H726" s="184"/>
      <c r="I726" s="184"/>
      <c r="J726" s="184"/>
      <c r="K726" s="184"/>
      <c r="L726" s="3"/>
      <c r="M726" s="3"/>
      <c r="N726" s="184"/>
      <c r="O726" s="3"/>
      <c r="P726" s="3"/>
      <c r="Q726" s="3"/>
      <c r="R726" s="3"/>
      <c r="S726" s="3"/>
      <c r="T726" s="3"/>
      <c r="U726" s="3"/>
      <c r="V726" s="3"/>
      <c r="W726" s="3"/>
      <c r="X726" s="3"/>
      <c r="Y726" s="3"/>
      <c r="Z726" s="3"/>
    </row>
    <row r="727" spans="1:26" ht="12.75" customHeight="1" x14ac:dyDescent="0.25">
      <c r="A727" s="3"/>
      <c r="B727" s="291"/>
      <c r="C727" s="184"/>
      <c r="D727" s="184"/>
      <c r="E727" s="184"/>
      <c r="F727" s="184"/>
      <c r="G727" s="184"/>
      <c r="H727" s="184"/>
      <c r="I727" s="184"/>
      <c r="J727" s="184"/>
      <c r="K727" s="184"/>
      <c r="L727" s="3"/>
      <c r="M727" s="3"/>
      <c r="N727" s="184"/>
      <c r="O727" s="3"/>
      <c r="P727" s="3"/>
      <c r="Q727" s="3"/>
      <c r="R727" s="3"/>
      <c r="S727" s="3"/>
      <c r="T727" s="3"/>
      <c r="U727" s="3"/>
      <c r="V727" s="3"/>
      <c r="W727" s="3"/>
      <c r="X727" s="3"/>
      <c r="Y727" s="3"/>
      <c r="Z727" s="3"/>
    </row>
    <row r="728" spans="1:26" ht="12.75" customHeight="1" x14ac:dyDescent="0.25">
      <c r="A728" s="3"/>
      <c r="B728" s="291"/>
      <c r="C728" s="184"/>
      <c r="D728" s="184"/>
      <c r="E728" s="184"/>
      <c r="F728" s="184"/>
      <c r="G728" s="184"/>
      <c r="H728" s="184"/>
      <c r="I728" s="184"/>
      <c r="J728" s="184"/>
      <c r="K728" s="184"/>
      <c r="L728" s="3"/>
      <c r="M728" s="3"/>
      <c r="N728" s="184"/>
      <c r="O728" s="3"/>
      <c r="P728" s="3"/>
      <c r="Q728" s="3"/>
      <c r="R728" s="3"/>
      <c r="S728" s="3"/>
      <c r="T728" s="3"/>
      <c r="U728" s="3"/>
      <c r="V728" s="3"/>
      <c r="W728" s="3"/>
      <c r="X728" s="3"/>
      <c r="Y728" s="3"/>
      <c r="Z728" s="3"/>
    </row>
    <row r="729" spans="1:26" ht="12.75" customHeight="1" x14ac:dyDescent="0.25">
      <c r="A729" s="3"/>
      <c r="B729" s="291"/>
      <c r="C729" s="184"/>
      <c r="D729" s="184"/>
      <c r="E729" s="184"/>
      <c r="F729" s="184"/>
      <c r="G729" s="184"/>
      <c r="H729" s="184"/>
      <c r="I729" s="184"/>
      <c r="J729" s="184"/>
      <c r="K729" s="184"/>
      <c r="L729" s="3"/>
      <c r="M729" s="3"/>
      <c r="N729" s="184"/>
      <c r="O729" s="3"/>
      <c r="P729" s="3"/>
      <c r="Q729" s="3"/>
      <c r="R729" s="3"/>
      <c r="S729" s="3"/>
      <c r="T729" s="3"/>
      <c r="U729" s="3"/>
      <c r="V729" s="3"/>
      <c r="W729" s="3"/>
      <c r="X729" s="3"/>
      <c r="Y729" s="3"/>
      <c r="Z729" s="3"/>
    </row>
    <row r="730" spans="1:26" ht="12.75" customHeight="1" x14ac:dyDescent="0.25">
      <c r="A730" s="3"/>
      <c r="B730" s="291"/>
      <c r="C730" s="184"/>
      <c r="D730" s="184"/>
      <c r="E730" s="184"/>
      <c r="F730" s="184"/>
      <c r="G730" s="184"/>
      <c r="H730" s="184"/>
      <c r="I730" s="184"/>
      <c r="J730" s="184"/>
      <c r="K730" s="184"/>
      <c r="L730" s="3"/>
      <c r="M730" s="3"/>
      <c r="N730" s="184"/>
      <c r="O730" s="3"/>
      <c r="P730" s="3"/>
      <c r="Q730" s="3"/>
      <c r="R730" s="3"/>
      <c r="S730" s="3"/>
      <c r="T730" s="3"/>
      <c r="U730" s="3"/>
      <c r="V730" s="3"/>
      <c r="W730" s="3"/>
      <c r="X730" s="3"/>
      <c r="Y730" s="3"/>
      <c r="Z730" s="3"/>
    </row>
    <row r="731" spans="1:26" ht="12.75" customHeight="1" x14ac:dyDescent="0.25">
      <c r="A731" s="3"/>
      <c r="B731" s="291"/>
      <c r="C731" s="184"/>
      <c r="D731" s="184"/>
      <c r="E731" s="184"/>
      <c r="F731" s="184"/>
      <c r="G731" s="184"/>
      <c r="H731" s="184"/>
      <c r="I731" s="184"/>
      <c r="J731" s="184"/>
      <c r="K731" s="184"/>
      <c r="L731" s="3"/>
      <c r="M731" s="3"/>
      <c r="N731" s="184"/>
      <c r="O731" s="3"/>
      <c r="P731" s="3"/>
      <c r="Q731" s="3"/>
      <c r="R731" s="3"/>
      <c r="S731" s="3"/>
      <c r="T731" s="3"/>
      <c r="U731" s="3"/>
      <c r="V731" s="3"/>
      <c r="W731" s="3"/>
      <c r="X731" s="3"/>
      <c r="Y731" s="3"/>
      <c r="Z731" s="3"/>
    </row>
    <row r="732" spans="1:26" ht="12.75" customHeight="1" x14ac:dyDescent="0.25">
      <c r="A732" s="3"/>
      <c r="B732" s="291"/>
      <c r="C732" s="184"/>
      <c r="D732" s="184"/>
      <c r="E732" s="184"/>
      <c r="F732" s="184"/>
      <c r="G732" s="184"/>
      <c r="H732" s="184"/>
      <c r="I732" s="184"/>
      <c r="J732" s="184"/>
      <c r="K732" s="184"/>
      <c r="L732" s="3"/>
      <c r="M732" s="3"/>
      <c r="N732" s="184"/>
      <c r="O732" s="3"/>
      <c r="P732" s="3"/>
      <c r="Q732" s="3"/>
      <c r="R732" s="3"/>
      <c r="S732" s="3"/>
      <c r="T732" s="3"/>
      <c r="U732" s="3"/>
      <c r="V732" s="3"/>
      <c r="W732" s="3"/>
      <c r="X732" s="3"/>
      <c r="Y732" s="3"/>
      <c r="Z732" s="3"/>
    </row>
    <row r="733" spans="1:26" ht="12.75" customHeight="1" x14ac:dyDescent="0.25">
      <c r="A733" s="3"/>
      <c r="B733" s="291"/>
      <c r="C733" s="184"/>
      <c r="D733" s="184"/>
      <c r="E733" s="184"/>
      <c r="F733" s="184"/>
      <c r="G733" s="184"/>
      <c r="H733" s="184"/>
      <c r="I733" s="184"/>
      <c r="J733" s="184"/>
      <c r="K733" s="184"/>
      <c r="L733" s="3"/>
      <c r="M733" s="3"/>
      <c r="N733" s="184"/>
      <c r="O733" s="3"/>
      <c r="P733" s="3"/>
      <c r="Q733" s="3"/>
      <c r="R733" s="3"/>
      <c r="S733" s="3"/>
      <c r="T733" s="3"/>
      <c r="U733" s="3"/>
      <c r="V733" s="3"/>
      <c r="W733" s="3"/>
      <c r="X733" s="3"/>
      <c r="Y733" s="3"/>
      <c r="Z733" s="3"/>
    </row>
    <row r="734" spans="1:26" ht="12.75" customHeight="1" x14ac:dyDescent="0.25">
      <c r="A734" s="3"/>
      <c r="B734" s="291"/>
      <c r="C734" s="184"/>
      <c r="D734" s="184"/>
      <c r="E734" s="184"/>
      <c r="F734" s="184"/>
      <c r="G734" s="184"/>
      <c r="H734" s="184"/>
      <c r="I734" s="184"/>
      <c r="J734" s="184"/>
      <c r="K734" s="184"/>
      <c r="L734" s="3"/>
      <c r="M734" s="3"/>
      <c r="N734" s="184"/>
      <c r="O734" s="3"/>
      <c r="P734" s="3"/>
      <c r="Q734" s="3"/>
      <c r="R734" s="3"/>
      <c r="S734" s="3"/>
      <c r="T734" s="3"/>
      <c r="U734" s="3"/>
      <c r="V734" s="3"/>
      <c r="W734" s="3"/>
      <c r="X734" s="3"/>
      <c r="Y734" s="3"/>
      <c r="Z734" s="3"/>
    </row>
    <row r="735" spans="1:26" ht="12.75" customHeight="1" x14ac:dyDescent="0.25">
      <c r="A735" s="3"/>
      <c r="B735" s="291"/>
      <c r="C735" s="184"/>
      <c r="D735" s="184"/>
      <c r="E735" s="184"/>
      <c r="F735" s="184"/>
      <c r="G735" s="184"/>
      <c r="H735" s="184"/>
      <c r="I735" s="184"/>
      <c r="J735" s="184"/>
      <c r="K735" s="184"/>
      <c r="L735" s="3"/>
      <c r="M735" s="3"/>
      <c r="N735" s="184"/>
      <c r="O735" s="3"/>
      <c r="P735" s="3"/>
      <c r="Q735" s="3"/>
      <c r="R735" s="3"/>
      <c r="S735" s="3"/>
      <c r="T735" s="3"/>
      <c r="U735" s="3"/>
      <c r="V735" s="3"/>
      <c r="W735" s="3"/>
      <c r="X735" s="3"/>
      <c r="Y735" s="3"/>
      <c r="Z735" s="3"/>
    </row>
    <row r="736" spans="1:26" ht="12.75" customHeight="1" x14ac:dyDescent="0.25">
      <c r="A736" s="3"/>
      <c r="B736" s="291"/>
      <c r="C736" s="184"/>
      <c r="D736" s="184"/>
      <c r="E736" s="184"/>
      <c r="F736" s="184"/>
      <c r="G736" s="184"/>
      <c r="H736" s="184"/>
      <c r="I736" s="184"/>
      <c r="J736" s="184"/>
      <c r="K736" s="184"/>
      <c r="L736" s="3"/>
      <c r="M736" s="3"/>
      <c r="N736" s="184"/>
      <c r="O736" s="3"/>
      <c r="P736" s="3"/>
      <c r="Q736" s="3"/>
      <c r="R736" s="3"/>
      <c r="S736" s="3"/>
      <c r="T736" s="3"/>
      <c r="U736" s="3"/>
      <c r="V736" s="3"/>
      <c r="W736" s="3"/>
      <c r="X736" s="3"/>
      <c r="Y736" s="3"/>
      <c r="Z736" s="3"/>
    </row>
    <row r="737" spans="1:26" ht="12.75" customHeight="1" x14ac:dyDescent="0.25">
      <c r="A737" s="3"/>
      <c r="B737" s="291"/>
      <c r="C737" s="184"/>
      <c r="D737" s="184"/>
      <c r="E737" s="184"/>
      <c r="F737" s="184"/>
      <c r="G737" s="184"/>
      <c r="H737" s="184"/>
      <c r="I737" s="184"/>
      <c r="J737" s="184"/>
      <c r="K737" s="184"/>
      <c r="L737" s="3"/>
      <c r="M737" s="3"/>
      <c r="N737" s="184"/>
      <c r="O737" s="3"/>
      <c r="P737" s="3"/>
      <c r="Q737" s="3"/>
      <c r="R737" s="3"/>
      <c r="S737" s="3"/>
      <c r="T737" s="3"/>
      <c r="U737" s="3"/>
      <c r="V737" s="3"/>
      <c r="W737" s="3"/>
      <c r="X737" s="3"/>
      <c r="Y737" s="3"/>
      <c r="Z737" s="3"/>
    </row>
    <row r="738" spans="1:26" ht="12.75" customHeight="1" x14ac:dyDescent="0.25">
      <c r="A738" s="3"/>
      <c r="B738" s="291"/>
      <c r="C738" s="184"/>
      <c r="D738" s="184"/>
      <c r="E738" s="184"/>
      <c r="F738" s="184"/>
      <c r="G738" s="184"/>
      <c r="H738" s="184"/>
      <c r="I738" s="184"/>
      <c r="J738" s="184"/>
      <c r="K738" s="184"/>
      <c r="L738" s="3"/>
      <c r="M738" s="3"/>
      <c r="N738" s="184"/>
      <c r="O738" s="3"/>
      <c r="P738" s="3"/>
      <c r="Q738" s="3"/>
      <c r="R738" s="3"/>
      <c r="S738" s="3"/>
      <c r="T738" s="3"/>
      <c r="U738" s="3"/>
      <c r="V738" s="3"/>
      <c r="W738" s="3"/>
      <c r="X738" s="3"/>
      <c r="Y738" s="3"/>
      <c r="Z738" s="3"/>
    </row>
    <row r="739" spans="1:26" ht="12.75" customHeight="1" x14ac:dyDescent="0.25">
      <c r="A739" s="3"/>
      <c r="B739" s="291"/>
      <c r="C739" s="184"/>
      <c r="D739" s="184"/>
      <c r="E739" s="184"/>
      <c r="F739" s="184"/>
      <c r="G739" s="184"/>
      <c r="H739" s="184"/>
      <c r="I739" s="184"/>
      <c r="J739" s="184"/>
      <c r="K739" s="184"/>
      <c r="L739" s="3"/>
      <c r="M739" s="3"/>
      <c r="N739" s="184"/>
      <c r="O739" s="3"/>
      <c r="P739" s="3"/>
      <c r="Q739" s="3"/>
      <c r="R739" s="3"/>
      <c r="S739" s="3"/>
      <c r="T739" s="3"/>
      <c r="U739" s="3"/>
      <c r="V739" s="3"/>
      <c r="W739" s="3"/>
      <c r="X739" s="3"/>
      <c r="Y739" s="3"/>
      <c r="Z739" s="3"/>
    </row>
    <row r="740" spans="1:26" ht="12.75" customHeight="1" x14ac:dyDescent="0.25">
      <c r="A740" s="3"/>
      <c r="B740" s="291"/>
      <c r="C740" s="184"/>
      <c r="D740" s="184"/>
      <c r="E740" s="184"/>
      <c r="F740" s="184"/>
      <c r="G740" s="184"/>
      <c r="H740" s="184"/>
      <c r="I740" s="184"/>
      <c r="J740" s="184"/>
      <c r="K740" s="184"/>
      <c r="L740" s="3"/>
      <c r="M740" s="3"/>
      <c r="N740" s="184"/>
      <c r="O740" s="3"/>
      <c r="P740" s="3"/>
      <c r="Q740" s="3"/>
      <c r="R740" s="3"/>
      <c r="S740" s="3"/>
      <c r="T740" s="3"/>
      <c r="U740" s="3"/>
      <c r="V740" s="3"/>
      <c r="W740" s="3"/>
      <c r="X740" s="3"/>
      <c r="Y740" s="3"/>
      <c r="Z740" s="3"/>
    </row>
    <row r="741" spans="1:26" ht="12.75" customHeight="1" x14ac:dyDescent="0.25">
      <c r="A741" s="3"/>
      <c r="B741" s="291"/>
      <c r="C741" s="184"/>
      <c r="D741" s="184"/>
      <c r="E741" s="184"/>
      <c r="F741" s="184"/>
      <c r="G741" s="184"/>
      <c r="H741" s="184"/>
      <c r="I741" s="184"/>
      <c r="J741" s="184"/>
      <c r="K741" s="184"/>
      <c r="L741" s="3"/>
      <c r="M741" s="3"/>
      <c r="N741" s="184"/>
      <c r="O741" s="3"/>
      <c r="P741" s="3"/>
      <c r="Q741" s="3"/>
      <c r="R741" s="3"/>
      <c r="S741" s="3"/>
      <c r="T741" s="3"/>
      <c r="U741" s="3"/>
      <c r="V741" s="3"/>
      <c r="W741" s="3"/>
      <c r="X741" s="3"/>
      <c r="Y741" s="3"/>
      <c r="Z741" s="3"/>
    </row>
    <row r="742" spans="1:26" ht="12.75" customHeight="1" x14ac:dyDescent="0.25">
      <c r="A742" s="3"/>
      <c r="B742" s="291"/>
      <c r="C742" s="184"/>
      <c r="D742" s="184"/>
      <c r="E742" s="184"/>
      <c r="F742" s="184"/>
      <c r="G742" s="184"/>
      <c r="H742" s="184"/>
      <c r="I742" s="184"/>
      <c r="J742" s="184"/>
      <c r="K742" s="184"/>
      <c r="L742" s="3"/>
      <c r="M742" s="3"/>
      <c r="N742" s="184"/>
      <c r="O742" s="3"/>
      <c r="P742" s="3"/>
      <c r="Q742" s="3"/>
      <c r="R742" s="3"/>
      <c r="S742" s="3"/>
      <c r="T742" s="3"/>
      <c r="U742" s="3"/>
      <c r="V742" s="3"/>
      <c r="W742" s="3"/>
      <c r="X742" s="3"/>
      <c r="Y742" s="3"/>
      <c r="Z742" s="3"/>
    </row>
    <row r="743" spans="1:26" ht="12.75" customHeight="1" x14ac:dyDescent="0.25">
      <c r="A743" s="3"/>
      <c r="B743" s="291"/>
      <c r="C743" s="184"/>
      <c r="D743" s="184"/>
      <c r="E743" s="184"/>
      <c r="F743" s="184"/>
      <c r="G743" s="184"/>
      <c r="H743" s="184"/>
      <c r="I743" s="184"/>
      <c r="J743" s="184"/>
      <c r="K743" s="184"/>
      <c r="L743" s="3"/>
      <c r="M743" s="3"/>
      <c r="N743" s="184"/>
      <c r="O743" s="3"/>
      <c r="P743" s="3"/>
      <c r="Q743" s="3"/>
      <c r="R743" s="3"/>
      <c r="S743" s="3"/>
      <c r="T743" s="3"/>
      <c r="U743" s="3"/>
      <c r="V743" s="3"/>
      <c r="W743" s="3"/>
      <c r="X743" s="3"/>
      <c r="Y743" s="3"/>
      <c r="Z743" s="3"/>
    </row>
    <row r="744" spans="1:26" ht="12.75" customHeight="1" x14ac:dyDescent="0.25">
      <c r="A744" s="3"/>
      <c r="B744" s="291"/>
      <c r="C744" s="184"/>
      <c r="D744" s="184"/>
      <c r="E744" s="184"/>
      <c r="F744" s="184"/>
      <c r="G744" s="184"/>
      <c r="H744" s="184"/>
      <c r="I744" s="184"/>
      <c r="J744" s="184"/>
      <c r="K744" s="184"/>
      <c r="L744" s="3"/>
      <c r="M744" s="3"/>
      <c r="N744" s="184"/>
      <c r="O744" s="3"/>
      <c r="P744" s="3"/>
      <c r="Q744" s="3"/>
      <c r="R744" s="3"/>
      <c r="S744" s="3"/>
      <c r="T744" s="3"/>
      <c r="U744" s="3"/>
      <c r="V744" s="3"/>
      <c r="W744" s="3"/>
      <c r="X744" s="3"/>
      <c r="Y744" s="3"/>
      <c r="Z744" s="3"/>
    </row>
    <row r="745" spans="1:26" ht="12.75" customHeight="1" x14ac:dyDescent="0.25">
      <c r="A745" s="3"/>
      <c r="B745" s="291"/>
      <c r="C745" s="184"/>
      <c r="D745" s="184"/>
      <c r="E745" s="184"/>
      <c r="F745" s="184"/>
      <c r="G745" s="184"/>
      <c r="H745" s="184"/>
      <c r="I745" s="184"/>
      <c r="J745" s="184"/>
      <c r="K745" s="184"/>
      <c r="L745" s="3"/>
      <c r="M745" s="3"/>
      <c r="N745" s="184"/>
      <c r="O745" s="3"/>
      <c r="P745" s="3"/>
      <c r="Q745" s="3"/>
      <c r="R745" s="3"/>
      <c r="S745" s="3"/>
      <c r="T745" s="3"/>
      <c r="U745" s="3"/>
      <c r="V745" s="3"/>
      <c r="W745" s="3"/>
      <c r="X745" s="3"/>
      <c r="Y745" s="3"/>
      <c r="Z745" s="3"/>
    </row>
    <row r="746" spans="1:26" ht="12.75" customHeight="1" x14ac:dyDescent="0.25">
      <c r="A746" s="3"/>
      <c r="B746" s="291"/>
      <c r="C746" s="184"/>
      <c r="D746" s="184"/>
      <c r="E746" s="184"/>
      <c r="F746" s="184"/>
      <c r="G746" s="184"/>
      <c r="H746" s="184"/>
      <c r="I746" s="184"/>
      <c r="J746" s="184"/>
      <c r="K746" s="184"/>
      <c r="L746" s="3"/>
      <c r="M746" s="3"/>
      <c r="N746" s="184"/>
      <c r="O746" s="3"/>
      <c r="P746" s="3"/>
      <c r="Q746" s="3"/>
      <c r="R746" s="3"/>
      <c r="S746" s="3"/>
      <c r="T746" s="3"/>
      <c r="U746" s="3"/>
      <c r="V746" s="3"/>
      <c r="W746" s="3"/>
      <c r="X746" s="3"/>
      <c r="Y746" s="3"/>
      <c r="Z746" s="3"/>
    </row>
    <row r="747" spans="1:26" ht="12.75" customHeight="1" x14ac:dyDescent="0.25">
      <c r="A747" s="3"/>
      <c r="B747" s="291"/>
      <c r="C747" s="184"/>
      <c r="D747" s="184"/>
      <c r="E747" s="184"/>
      <c r="F747" s="184"/>
      <c r="G747" s="184"/>
      <c r="H747" s="184"/>
      <c r="I747" s="184"/>
      <c r="J747" s="184"/>
      <c r="K747" s="184"/>
      <c r="L747" s="3"/>
      <c r="M747" s="3"/>
      <c r="N747" s="184"/>
      <c r="O747" s="3"/>
      <c r="P747" s="3"/>
      <c r="Q747" s="3"/>
      <c r="R747" s="3"/>
      <c r="S747" s="3"/>
      <c r="T747" s="3"/>
      <c r="U747" s="3"/>
      <c r="V747" s="3"/>
      <c r="W747" s="3"/>
      <c r="X747" s="3"/>
      <c r="Y747" s="3"/>
      <c r="Z747" s="3"/>
    </row>
    <row r="748" spans="1:26" ht="12.75" customHeight="1" x14ac:dyDescent="0.25">
      <c r="A748" s="3"/>
      <c r="B748" s="291"/>
      <c r="C748" s="184"/>
      <c r="D748" s="184"/>
      <c r="E748" s="184"/>
      <c r="F748" s="184"/>
      <c r="G748" s="184"/>
      <c r="H748" s="184"/>
      <c r="I748" s="184"/>
      <c r="J748" s="184"/>
      <c r="K748" s="184"/>
      <c r="L748" s="3"/>
      <c r="M748" s="3"/>
      <c r="N748" s="184"/>
      <c r="O748" s="3"/>
      <c r="P748" s="3"/>
      <c r="Q748" s="3"/>
      <c r="R748" s="3"/>
      <c r="S748" s="3"/>
      <c r="T748" s="3"/>
      <c r="U748" s="3"/>
      <c r="V748" s="3"/>
      <c r="W748" s="3"/>
      <c r="X748" s="3"/>
      <c r="Y748" s="3"/>
      <c r="Z748" s="3"/>
    </row>
    <row r="749" spans="1:26" ht="12.75" customHeight="1" x14ac:dyDescent="0.25">
      <c r="A749" s="3"/>
      <c r="B749" s="291"/>
      <c r="C749" s="184"/>
      <c r="D749" s="184"/>
      <c r="E749" s="184"/>
      <c r="F749" s="184"/>
      <c r="G749" s="184"/>
      <c r="H749" s="184"/>
      <c r="I749" s="184"/>
      <c r="J749" s="184"/>
      <c r="K749" s="184"/>
      <c r="L749" s="3"/>
      <c r="M749" s="3"/>
      <c r="N749" s="184"/>
      <c r="O749" s="3"/>
      <c r="P749" s="3"/>
      <c r="Q749" s="3"/>
      <c r="R749" s="3"/>
      <c r="S749" s="3"/>
      <c r="T749" s="3"/>
      <c r="U749" s="3"/>
      <c r="V749" s="3"/>
      <c r="W749" s="3"/>
      <c r="X749" s="3"/>
      <c r="Y749" s="3"/>
      <c r="Z749" s="3"/>
    </row>
    <row r="750" spans="1:26" ht="12.75" customHeight="1" x14ac:dyDescent="0.25">
      <c r="A750" s="3"/>
      <c r="B750" s="291"/>
      <c r="C750" s="184"/>
      <c r="D750" s="184"/>
      <c r="E750" s="184"/>
      <c r="F750" s="184"/>
      <c r="G750" s="184"/>
      <c r="H750" s="184"/>
      <c r="I750" s="184"/>
      <c r="J750" s="184"/>
      <c r="K750" s="184"/>
      <c r="L750" s="3"/>
      <c r="M750" s="3"/>
      <c r="N750" s="184"/>
      <c r="O750" s="3"/>
      <c r="P750" s="3"/>
      <c r="Q750" s="3"/>
      <c r="R750" s="3"/>
      <c r="S750" s="3"/>
      <c r="T750" s="3"/>
      <c r="U750" s="3"/>
      <c r="V750" s="3"/>
      <c r="W750" s="3"/>
      <c r="X750" s="3"/>
      <c r="Y750" s="3"/>
      <c r="Z750" s="3"/>
    </row>
    <row r="751" spans="1:26" ht="12.75" customHeight="1" x14ac:dyDescent="0.25">
      <c r="A751" s="3"/>
      <c r="B751" s="291"/>
      <c r="C751" s="184"/>
      <c r="D751" s="184"/>
      <c r="E751" s="184"/>
      <c r="F751" s="184"/>
      <c r="G751" s="184"/>
      <c r="H751" s="184"/>
      <c r="I751" s="184"/>
      <c r="J751" s="184"/>
      <c r="K751" s="184"/>
      <c r="L751" s="3"/>
      <c r="M751" s="3"/>
      <c r="N751" s="184"/>
      <c r="O751" s="3"/>
      <c r="P751" s="3"/>
      <c r="Q751" s="3"/>
      <c r="R751" s="3"/>
      <c r="S751" s="3"/>
      <c r="T751" s="3"/>
      <c r="U751" s="3"/>
      <c r="V751" s="3"/>
      <c r="W751" s="3"/>
      <c r="X751" s="3"/>
      <c r="Y751" s="3"/>
      <c r="Z751" s="3"/>
    </row>
    <row r="752" spans="1:26" ht="12.75" customHeight="1" x14ac:dyDescent="0.25">
      <c r="A752" s="3"/>
      <c r="B752" s="291"/>
      <c r="C752" s="184"/>
      <c r="D752" s="184"/>
      <c r="E752" s="184"/>
      <c r="F752" s="184"/>
      <c r="G752" s="184"/>
      <c r="H752" s="184"/>
      <c r="I752" s="184"/>
      <c r="J752" s="184"/>
      <c r="K752" s="184"/>
      <c r="L752" s="3"/>
      <c r="M752" s="3"/>
      <c r="N752" s="184"/>
      <c r="O752" s="3"/>
      <c r="P752" s="3"/>
      <c r="Q752" s="3"/>
      <c r="R752" s="3"/>
      <c r="S752" s="3"/>
      <c r="T752" s="3"/>
      <c r="U752" s="3"/>
      <c r="V752" s="3"/>
      <c r="W752" s="3"/>
      <c r="X752" s="3"/>
      <c r="Y752" s="3"/>
      <c r="Z752" s="3"/>
    </row>
    <row r="753" spans="1:26" ht="12.75" customHeight="1" x14ac:dyDescent="0.25">
      <c r="A753" s="3"/>
      <c r="B753" s="291"/>
      <c r="C753" s="184"/>
      <c r="D753" s="184"/>
      <c r="E753" s="184"/>
      <c r="F753" s="184"/>
      <c r="G753" s="184"/>
      <c r="H753" s="184"/>
      <c r="I753" s="184"/>
      <c r="J753" s="184"/>
      <c r="K753" s="184"/>
      <c r="L753" s="3"/>
      <c r="M753" s="3"/>
      <c r="N753" s="184"/>
      <c r="O753" s="3"/>
      <c r="P753" s="3"/>
      <c r="Q753" s="3"/>
      <c r="R753" s="3"/>
      <c r="S753" s="3"/>
      <c r="T753" s="3"/>
      <c r="U753" s="3"/>
      <c r="V753" s="3"/>
      <c r="W753" s="3"/>
      <c r="X753" s="3"/>
      <c r="Y753" s="3"/>
      <c r="Z753" s="3"/>
    </row>
    <row r="754" spans="1:26" ht="12.75" customHeight="1" x14ac:dyDescent="0.25">
      <c r="A754" s="3"/>
      <c r="B754" s="291"/>
      <c r="C754" s="184"/>
      <c r="D754" s="184"/>
      <c r="E754" s="184"/>
      <c r="F754" s="184"/>
      <c r="G754" s="184"/>
      <c r="H754" s="184"/>
      <c r="I754" s="184"/>
      <c r="J754" s="184"/>
      <c r="K754" s="184"/>
      <c r="L754" s="3"/>
      <c r="M754" s="3"/>
      <c r="N754" s="184"/>
      <c r="O754" s="3"/>
      <c r="P754" s="3"/>
      <c r="Q754" s="3"/>
      <c r="R754" s="3"/>
      <c r="S754" s="3"/>
      <c r="T754" s="3"/>
      <c r="U754" s="3"/>
      <c r="V754" s="3"/>
      <c r="W754" s="3"/>
      <c r="X754" s="3"/>
      <c r="Y754" s="3"/>
      <c r="Z754" s="3"/>
    </row>
    <row r="755" spans="1:26" ht="12.75" customHeight="1" x14ac:dyDescent="0.25">
      <c r="A755" s="3"/>
      <c r="B755" s="291"/>
      <c r="C755" s="184"/>
      <c r="D755" s="184"/>
      <c r="E755" s="184"/>
      <c r="F755" s="184"/>
      <c r="G755" s="184"/>
      <c r="H755" s="184"/>
      <c r="I755" s="184"/>
      <c r="J755" s="184"/>
      <c r="K755" s="184"/>
      <c r="L755" s="3"/>
      <c r="M755" s="3"/>
      <c r="N755" s="184"/>
      <c r="O755" s="3"/>
      <c r="P755" s="3"/>
      <c r="Q755" s="3"/>
      <c r="R755" s="3"/>
      <c r="S755" s="3"/>
      <c r="T755" s="3"/>
      <c r="U755" s="3"/>
      <c r="V755" s="3"/>
      <c r="W755" s="3"/>
      <c r="X755" s="3"/>
      <c r="Y755" s="3"/>
      <c r="Z755" s="3"/>
    </row>
    <row r="756" spans="1:26" ht="12.75" customHeight="1" x14ac:dyDescent="0.25">
      <c r="A756" s="3"/>
      <c r="B756" s="291"/>
      <c r="C756" s="184"/>
      <c r="D756" s="184"/>
      <c r="E756" s="184"/>
      <c r="F756" s="184"/>
      <c r="G756" s="184"/>
      <c r="H756" s="184"/>
      <c r="I756" s="184"/>
      <c r="J756" s="184"/>
      <c r="K756" s="184"/>
      <c r="L756" s="3"/>
      <c r="M756" s="3"/>
      <c r="N756" s="184"/>
      <c r="O756" s="3"/>
      <c r="P756" s="3"/>
      <c r="Q756" s="3"/>
      <c r="R756" s="3"/>
      <c r="S756" s="3"/>
      <c r="T756" s="3"/>
      <c r="U756" s="3"/>
      <c r="V756" s="3"/>
      <c r="W756" s="3"/>
      <c r="X756" s="3"/>
      <c r="Y756" s="3"/>
      <c r="Z756" s="3"/>
    </row>
    <row r="757" spans="1:26" ht="12.75" customHeight="1" x14ac:dyDescent="0.25">
      <c r="A757" s="3"/>
      <c r="B757" s="291"/>
      <c r="C757" s="184"/>
      <c r="D757" s="184"/>
      <c r="E757" s="184"/>
      <c r="F757" s="184"/>
      <c r="G757" s="184"/>
      <c r="H757" s="184"/>
      <c r="I757" s="184"/>
      <c r="J757" s="184"/>
      <c r="K757" s="184"/>
      <c r="L757" s="3"/>
      <c r="M757" s="3"/>
      <c r="N757" s="184"/>
      <c r="O757" s="3"/>
      <c r="P757" s="3"/>
      <c r="Q757" s="3"/>
      <c r="R757" s="3"/>
      <c r="S757" s="3"/>
      <c r="T757" s="3"/>
      <c r="U757" s="3"/>
      <c r="V757" s="3"/>
      <c r="W757" s="3"/>
      <c r="X757" s="3"/>
      <c r="Y757" s="3"/>
      <c r="Z757" s="3"/>
    </row>
    <row r="758" spans="1:26" ht="12.75" customHeight="1" x14ac:dyDescent="0.25">
      <c r="A758" s="3"/>
      <c r="B758" s="291"/>
      <c r="C758" s="184"/>
      <c r="D758" s="184"/>
      <c r="E758" s="184"/>
      <c r="F758" s="184"/>
      <c r="G758" s="184"/>
      <c r="H758" s="184"/>
      <c r="I758" s="184"/>
      <c r="J758" s="184"/>
      <c r="K758" s="184"/>
      <c r="L758" s="3"/>
      <c r="M758" s="3"/>
      <c r="N758" s="184"/>
      <c r="O758" s="3"/>
      <c r="P758" s="3"/>
      <c r="Q758" s="3"/>
      <c r="R758" s="3"/>
      <c r="S758" s="3"/>
      <c r="T758" s="3"/>
      <c r="U758" s="3"/>
      <c r="V758" s="3"/>
      <c r="W758" s="3"/>
      <c r="X758" s="3"/>
      <c r="Y758" s="3"/>
      <c r="Z758" s="3"/>
    </row>
    <row r="759" spans="1:26" ht="12.75" customHeight="1" x14ac:dyDescent="0.25">
      <c r="A759" s="3"/>
      <c r="B759" s="291"/>
      <c r="C759" s="184"/>
      <c r="D759" s="184"/>
      <c r="E759" s="184"/>
      <c r="F759" s="184"/>
      <c r="G759" s="184"/>
      <c r="H759" s="184"/>
      <c r="I759" s="184"/>
      <c r="J759" s="184"/>
      <c r="K759" s="184"/>
      <c r="L759" s="3"/>
      <c r="M759" s="3"/>
      <c r="N759" s="184"/>
      <c r="O759" s="3"/>
      <c r="P759" s="3"/>
      <c r="Q759" s="3"/>
      <c r="R759" s="3"/>
      <c r="S759" s="3"/>
      <c r="T759" s="3"/>
      <c r="U759" s="3"/>
      <c r="V759" s="3"/>
      <c r="W759" s="3"/>
      <c r="X759" s="3"/>
      <c r="Y759" s="3"/>
      <c r="Z759" s="3"/>
    </row>
    <row r="760" spans="1:26" ht="12.75" customHeight="1" x14ac:dyDescent="0.25">
      <c r="A760" s="3"/>
      <c r="B760" s="291"/>
      <c r="C760" s="184"/>
      <c r="D760" s="184"/>
      <c r="E760" s="184"/>
      <c r="F760" s="184"/>
      <c r="G760" s="184"/>
      <c r="H760" s="184"/>
      <c r="I760" s="184"/>
      <c r="J760" s="184"/>
      <c r="K760" s="184"/>
      <c r="L760" s="3"/>
      <c r="M760" s="3"/>
      <c r="N760" s="184"/>
      <c r="O760" s="3"/>
      <c r="P760" s="3"/>
      <c r="Q760" s="3"/>
      <c r="R760" s="3"/>
      <c r="S760" s="3"/>
      <c r="T760" s="3"/>
      <c r="U760" s="3"/>
      <c r="V760" s="3"/>
      <c r="W760" s="3"/>
      <c r="X760" s="3"/>
      <c r="Y760" s="3"/>
      <c r="Z760" s="3"/>
    </row>
    <row r="761" spans="1:26" ht="12.75" customHeight="1" x14ac:dyDescent="0.25">
      <c r="A761" s="3"/>
      <c r="B761" s="291"/>
      <c r="C761" s="184"/>
      <c r="D761" s="184"/>
      <c r="E761" s="184"/>
      <c r="F761" s="184"/>
      <c r="G761" s="184"/>
      <c r="H761" s="184"/>
      <c r="I761" s="184"/>
      <c r="J761" s="184"/>
      <c r="K761" s="184"/>
      <c r="L761" s="3"/>
      <c r="M761" s="3"/>
      <c r="N761" s="184"/>
      <c r="O761" s="3"/>
      <c r="P761" s="3"/>
      <c r="Q761" s="3"/>
      <c r="R761" s="3"/>
      <c r="S761" s="3"/>
      <c r="T761" s="3"/>
      <c r="U761" s="3"/>
      <c r="V761" s="3"/>
      <c r="W761" s="3"/>
      <c r="X761" s="3"/>
      <c r="Y761" s="3"/>
      <c r="Z761" s="3"/>
    </row>
    <row r="762" spans="1:26" ht="12.75" customHeight="1" x14ac:dyDescent="0.25">
      <c r="A762" s="3"/>
      <c r="B762" s="291"/>
      <c r="C762" s="184"/>
      <c r="D762" s="184"/>
      <c r="E762" s="184"/>
      <c r="F762" s="184"/>
      <c r="G762" s="184"/>
      <c r="H762" s="184"/>
      <c r="I762" s="184"/>
      <c r="J762" s="184"/>
      <c r="K762" s="184"/>
      <c r="L762" s="3"/>
      <c r="M762" s="3"/>
      <c r="N762" s="184"/>
      <c r="O762" s="3"/>
      <c r="P762" s="3"/>
      <c r="Q762" s="3"/>
      <c r="R762" s="3"/>
      <c r="S762" s="3"/>
      <c r="T762" s="3"/>
      <c r="U762" s="3"/>
      <c r="V762" s="3"/>
      <c r="W762" s="3"/>
      <c r="X762" s="3"/>
      <c r="Y762" s="3"/>
      <c r="Z762" s="3"/>
    </row>
    <row r="763" spans="1:26" ht="12.75" customHeight="1" x14ac:dyDescent="0.25">
      <c r="A763" s="3"/>
      <c r="B763" s="291"/>
      <c r="C763" s="184"/>
      <c r="D763" s="184"/>
      <c r="E763" s="184"/>
      <c r="F763" s="184"/>
      <c r="G763" s="184"/>
      <c r="H763" s="184"/>
      <c r="I763" s="184"/>
      <c r="J763" s="184"/>
      <c r="K763" s="184"/>
      <c r="L763" s="3"/>
      <c r="M763" s="3"/>
      <c r="N763" s="184"/>
      <c r="O763" s="3"/>
      <c r="P763" s="3"/>
      <c r="Q763" s="3"/>
      <c r="R763" s="3"/>
      <c r="S763" s="3"/>
      <c r="T763" s="3"/>
      <c r="U763" s="3"/>
      <c r="V763" s="3"/>
      <c r="W763" s="3"/>
      <c r="X763" s="3"/>
      <c r="Y763" s="3"/>
      <c r="Z763" s="3"/>
    </row>
    <row r="764" spans="1:26" ht="12.75" customHeight="1" x14ac:dyDescent="0.25">
      <c r="A764" s="3"/>
      <c r="B764" s="291"/>
      <c r="C764" s="184"/>
      <c r="D764" s="184"/>
      <c r="E764" s="184"/>
      <c r="F764" s="184"/>
      <c r="G764" s="184"/>
      <c r="H764" s="184"/>
      <c r="I764" s="184"/>
      <c r="J764" s="184"/>
      <c r="K764" s="184"/>
      <c r="L764" s="3"/>
      <c r="M764" s="3"/>
      <c r="N764" s="184"/>
      <c r="O764" s="3"/>
      <c r="P764" s="3"/>
      <c r="Q764" s="3"/>
      <c r="R764" s="3"/>
      <c r="S764" s="3"/>
      <c r="T764" s="3"/>
      <c r="U764" s="3"/>
      <c r="V764" s="3"/>
      <c r="W764" s="3"/>
      <c r="X764" s="3"/>
      <c r="Y764" s="3"/>
      <c r="Z764" s="3"/>
    </row>
    <row r="765" spans="1:26" ht="12.75" customHeight="1" x14ac:dyDescent="0.25">
      <c r="A765" s="3"/>
      <c r="B765" s="291"/>
      <c r="C765" s="184"/>
      <c r="D765" s="184"/>
      <c r="E765" s="184"/>
      <c r="F765" s="184"/>
      <c r="G765" s="184"/>
      <c r="H765" s="184"/>
      <c r="I765" s="184"/>
      <c r="J765" s="184"/>
      <c r="K765" s="184"/>
      <c r="L765" s="3"/>
      <c r="M765" s="3"/>
      <c r="N765" s="184"/>
      <c r="O765" s="3"/>
      <c r="P765" s="3"/>
      <c r="Q765" s="3"/>
      <c r="R765" s="3"/>
      <c r="S765" s="3"/>
      <c r="T765" s="3"/>
      <c r="U765" s="3"/>
      <c r="V765" s="3"/>
      <c r="W765" s="3"/>
      <c r="X765" s="3"/>
      <c r="Y765" s="3"/>
      <c r="Z765" s="3"/>
    </row>
    <row r="766" spans="1:26" ht="12.75" customHeight="1" x14ac:dyDescent="0.25">
      <c r="A766" s="3"/>
      <c r="B766" s="291"/>
      <c r="C766" s="184"/>
      <c r="D766" s="184"/>
      <c r="E766" s="184"/>
      <c r="F766" s="184"/>
      <c r="G766" s="184"/>
      <c r="H766" s="184"/>
      <c r="I766" s="184"/>
      <c r="J766" s="184"/>
      <c r="K766" s="184"/>
      <c r="L766" s="3"/>
      <c r="M766" s="3"/>
      <c r="N766" s="184"/>
      <c r="O766" s="3"/>
      <c r="P766" s="3"/>
      <c r="Q766" s="3"/>
      <c r="R766" s="3"/>
      <c r="S766" s="3"/>
      <c r="T766" s="3"/>
      <c r="U766" s="3"/>
      <c r="V766" s="3"/>
      <c r="W766" s="3"/>
      <c r="X766" s="3"/>
      <c r="Y766" s="3"/>
      <c r="Z766" s="3"/>
    </row>
    <row r="767" spans="1:26" ht="12.75" customHeight="1" x14ac:dyDescent="0.25">
      <c r="A767" s="3"/>
      <c r="B767" s="291"/>
      <c r="C767" s="184"/>
      <c r="D767" s="184"/>
      <c r="E767" s="184"/>
      <c r="F767" s="184"/>
      <c r="G767" s="184"/>
      <c r="H767" s="184"/>
      <c r="I767" s="184"/>
      <c r="J767" s="184"/>
      <c r="K767" s="184"/>
      <c r="L767" s="3"/>
      <c r="M767" s="3"/>
      <c r="N767" s="184"/>
      <c r="O767" s="3"/>
      <c r="P767" s="3"/>
      <c r="Q767" s="3"/>
      <c r="R767" s="3"/>
      <c r="S767" s="3"/>
      <c r="T767" s="3"/>
      <c r="U767" s="3"/>
      <c r="V767" s="3"/>
      <c r="W767" s="3"/>
      <c r="X767" s="3"/>
      <c r="Y767" s="3"/>
      <c r="Z767" s="3"/>
    </row>
    <row r="768" spans="1:26" ht="12.75" customHeight="1" x14ac:dyDescent="0.25">
      <c r="A768" s="3"/>
      <c r="B768" s="291"/>
      <c r="C768" s="184"/>
      <c r="D768" s="184"/>
      <c r="E768" s="184"/>
      <c r="F768" s="184"/>
      <c r="G768" s="184"/>
      <c r="H768" s="184"/>
      <c r="I768" s="184"/>
      <c r="J768" s="184"/>
      <c r="K768" s="184"/>
      <c r="L768" s="3"/>
      <c r="M768" s="3"/>
      <c r="N768" s="184"/>
      <c r="O768" s="3"/>
      <c r="P768" s="3"/>
      <c r="Q768" s="3"/>
      <c r="R768" s="3"/>
      <c r="S768" s="3"/>
      <c r="T768" s="3"/>
      <c r="U768" s="3"/>
      <c r="V768" s="3"/>
      <c r="W768" s="3"/>
      <c r="X768" s="3"/>
      <c r="Y768" s="3"/>
      <c r="Z768" s="3"/>
    </row>
    <row r="769" spans="1:26" ht="12.75" customHeight="1" x14ac:dyDescent="0.25">
      <c r="A769" s="3"/>
      <c r="B769" s="291"/>
      <c r="C769" s="184"/>
      <c r="D769" s="184"/>
      <c r="E769" s="184"/>
      <c r="F769" s="184"/>
      <c r="G769" s="184"/>
      <c r="H769" s="184"/>
      <c r="I769" s="184"/>
      <c r="J769" s="184"/>
      <c r="K769" s="184"/>
      <c r="L769" s="3"/>
      <c r="M769" s="3"/>
      <c r="N769" s="184"/>
      <c r="O769" s="3"/>
      <c r="P769" s="3"/>
      <c r="Q769" s="3"/>
      <c r="R769" s="3"/>
      <c r="S769" s="3"/>
      <c r="T769" s="3"/>
      <c r="U769" s="3"/>
      <c r="V769" s="3"/>
      <c r="W769" s="3"/>
      <c r="X769" s="3"/>
      <c r="Y769" s="3"/>
      <c r="Z769" s="3"/>
    </row>
    <row r="770" spans="1:26" ht="12.75" customHeight="1" x14ac:dyDescent="0.25">
      <c r="A770" s="3"/>
      <c r="B770" s="291"/>
      <c r="C770" s="184"/>
      <c r="D770" s="184"/>
      <c r="E770" s="184"/>
      <c r="F770" s="184"/>
      <c r="G770" s="184"/>
      <c r="H770" s="184"/>
      <c r="I770" s="184"/>
      <c r="J770" s="184"/>
      <c r="K770" s="184"/>
      <c r="L770" s="3"/>
      <c r="M770" s="3"/>
      <c r="N770" s="184"/>
      <c r="O770" s="3"/>
      <c r="P770" s="3"/>
      <c r="Q770" s="3"/>
      <c r="R770" s="3"/>
      <c r="S770" s="3"/>
      <c r="T770" s="3"/>
      <c r="U770" s="3"/>
      <c r="V770" s="3"/>
      <c r="W770" s="3"/>
      <c r="X770" s="3"/>
      <c r="Y770" s="3"/>
      <c r="Z770" s="3"/>
    </row>
    <row r="771" spans="1:26" ht="12.75" customHeight="1" x14ac:dyDescent="0.25">
      <c r="A771" s="3"/>
      <c r="B771" s="291"/>
      <c r="C771" s="184"/>
      <c r="D771" s="184"/>
      <c r="E771" s="184"/>
      <c r="F771" s="184"/>
      <c r="G771" s="184"/>
      <c r="H771" s="184"/>
      <c r="I771" s="184"/>
      <c r="J771" s="184"/>
      <c r="K771" s="184"/>
      <c r="L771" s="3"/>
      <c r="M771" s="3"/>
      <c r="N771" s="184"/>
      <c r="O771" s="3"/>
      <c r="P771" s="3"/>
      <c r="Q771" s="3"/>
      <c r="R771" s="3"/>
      <c r="S771" s="3"/>
      <c r="T771" s="3"/>
      <c r="U771" s="3"/>
      <c r="V771" s="3"/>
      <c r="W771" s="3"/>
      <c r="X771" s="3"/>
      <c r="Y771" s="3"/>
      <c r="Z771" s="3"/>
    </row>
    <row r="772" spans="1:26" ht="12.75" customHeight="1" x14ac:dyDescent="0.25">
      <c r="A772" s="3"/>
      <c r="B772" s="291"/>
      <c r="C772" s="184"/>
      <c r="D772" s="184"/>
      <c r="E772" s="184"/>
      <c r="F772" s="184"/>
      <c r="G772" s="184"/>
      <c r="H772" s="184"/>
      <c r="I772" s="184"/>
      <c r="J772" s="184"/>
      <c r="K772" s="184"/>
      <c r="L772" s="3"/>
      <c r="M772" s="3"/>
      <c r="N772" s="184"/>
      <c r="O772" s="3"/>
      <c r="P772" s="3"/>
      <c r="Q772" s="3"/>
      <c r="R772" s="3"/>
      <c r="S772" s="3"/>
      <c r="T772" s="3"/>
      <c r="U772" s="3"/>
      <c r="V772" s="3"/>
      <c r="W772" s="3"/>
      <c r="X772" s="3"/>
      <c r="Y772" s="3"/>
      <c r="Z772" s="3"/>
    </row>
    <row r="773" spans="1:26" ht="12.75" customHeight="1" x14ac:dyDescent="0.25">
      <c r="A773" s="3"/>
      <c r="B773" s="291"/>
      <c r="C773" s="184"/>
      <c r="D773" s="184"/>
      <c r="E773" s="184"/>
      <c r="F773" s="184"/>
      <c r="G773" s="184"/>
      <c r="H773" s="184"/>
      <c r="I773" s="184"/>
      <c r="J773" s="184"/>
      <c r="K773" s="184"/>
      <c r="L773" s="3"/>
      <c r="M773" s="3"/>
      <c r="N773" s="184"/>
      <c r="O773" s="3"/>
      <c r="P773" s="3"/>
      <c r="Q773" s="3"/>
      <c r="R773" s="3"/>
      <c r="S773" s="3"/>
      <c r="T773" s="3"/>
      <c r="U773" s="3"/>
      <c r="V773" s="3"/>
      <c r="W773" s="3"/>
      <c r="X773" s="3"/>
      <c r="Y773" s="3"/>
      <c r="Z773" s="3"/>
    </row>
    <row r="774" spans="1:26" ht="12.75" customHeight="1" x14ac:dyDescent="0.25">
      <c r="A774" s="3"/>
      <c r="B774" s="291"/>
      <c r="C774" s="184"/>
      <c r="D774" s="184"/>
      <c r="E774" s="184"/>
      <c r="F774" s="184"/>
      <c r="G774" s="184"/>
      <c r="H774" s="184"/>
      <c r="I774" s="184"/>
      <c r="J774" s="184"/>
      <c r="K774" s="184"/>
      <c r="L774" s="3"/>
      <c r="M774" s="3"/>
      <c r="N774" s="184"/>
      <c r="O774" s="3"/>
      <c r="P774" s="3"/>
      <c r="Q774" s="3"/>
      <c r="R774" s="3"/>
      <c r="S774" s="3"/>
      <c r="T774" s="3"/>
      <c r="U774" s="3"/>
      <c r="V774" s="3"/>
      <c r="W774" s="3"/>
      <c r="X774" s="3"/>
      <c r="Y774" s="3"/>
      <c r="Z774" s="3"/>
    </row>
    <row r="775" spans="1:26" ht="12.75" customHeight="1" x14ac:dyDescent="0.25">
      <c r="A775" s="3"/>
      <c r="B775" s="291"/>
      <c r="C775" s="184"/>
      <c r="D775" s="184"/>
      <c r="E775" s="184"/>
      <c r="F775" s="184"/>
      <c r="G775" s="184"/>
      <c r="H775" s="184"/>
      <c r="I775" s="184"/>
      <c r="J775" s="184"/>
      <c r="K775" s="184"/>
      <c r="L775" s="3"/>
      <c r="M775" s="3"/>
      <c r="N775" s="184"/>
      <c r="O775" s="3"/>
      <c r="P775" s="3"/>
      <c r="Q775" s="3"/>
      <c r="R775" s="3"/>
      <c r="S775" s="3"/>
      <c r="T775" s="3"/>
      <c r="U775" s="3"/>
      <c r="V775" s="3"/>
      <c r="W775" s="3"/>
      <c r="X775" s="3"/>
      <c r="Y775" s="3"/>
      <c r="Z775" s="3"/>
    </row>
    <row r="776" spans="1:26" ht="12.75" customHeight="1" x14ac:dyDescent="0.25">
      <c r="A776" s="3"/>
      <c r="B776" s="291"/>
      <c r="C776" s="184"/>
      <c r="D776" s="184"/>
      <c r="E776" s="184"/>
      <c r="F776" s="184"/>
      <c r="G776" s="184"/>
      <c r="H776" s="184"/>
      <c r="I776" s="184"/>
      <c r="J776" s="184"/>
      <c r="K776" s="184"/>
      <c r="L776" s="3"/>
      <c r="M776" s="3"/>
      <c r="N776" s="184"/>
      <c r="O776" s="3"/>
      <c r="P776" s="3"/>
      <c r="Q776" s="3"/>
      <c r="R776" s="3"/>
      <c r="S776" s="3"/>
      <c r="T776" s="3"/>
      <c r="U776" s="3"/>
      <c r="V776" s="3"/>
      <c r="W776" s="3"/>
      <c r="X776" s="3"/>
      <c r="Y776" s="3"/>
      <c r="Z776" s="3"/>
    </row>
    <row r="777" spans="1:26" ht="12.75" customHeight="1" x14ac:dyDescent="0.25">
      <c r="A777" s="3"/>
      <c r="B777" s="291"/>
      <c r="C777" s="184"/>
      <c r="D777" s="184"/>
      <c r="E777" s="184"/>
      <c r="F777" s="184"/>
      <c r="G777" s="184"/>
      <c r="H777" s="184"/>
      <c r="I777" s="184"/>
      <c r="J777" s="184"/>
      <c r="K777" s="184"/>
      <c r="L777" s="3"/>
      <c r="M777" s="3"/>
      <c r="N777" s="184"/>
      <c r="O777" s="3"/>
      <c r="P777" s="3"/>
      <c r="Q777" s="3"/>
      <c r="R777" s="3"/>
      <c r="S777" s="3"/>
      <c r="T777" s="3"/>
      <c r="U777" s="3"/>
      <c r="V777" s="3"/>
      <c r="W777" s="3"/>
      <c r="X777" s="3"/>
      <c r="Y777" s="3"/>
      <c r="Z777" s="3"/>
    </row>
    <row r="778" spans="1:26" ht="12.75" customHeight="1" x14ac:dyDescent="0.25">
      <c r="A778" s="3"/>
      <c r="B778" s="291"/>
      <c r="C778" s="184"/>
      <c r="D778" s="184"/>
      <c r="E778" s="184"/>
      <c r="F778" s="184"/>
      <c r="G778" s="184"/>
      <c r="H778" s="184"/>
      <c r="I778" s="184"/>
      <c r="J778" s="184"/>
      <c r="K778" s="184"/>
      <c r="L778" s="3"/>
      <c r="M778" s="3"/>
      <c r="N778" s="184"/>
      <c r="O778" s="3"/>
      <c r="P778" s="3"/>
      <c r="Q778" s="3"/>
      <c r="R778" s="3"/>
      <c r="S778" s="3"/>
      <c r="T778" s="3"/>
      <c r="U778" s="3"/>
      <c r="V778" s="3"/>
      <c r="W778" s="3"/>
      <c r="X778" s="3"/>
      <c r="Y778" s="3"/>
      <c r="Z778" s="3"/>
    </row>
    <row r="779" spans="1:26" ht="12.75" customHeight="1" x14ac:dyDescent="0.25">
      <c r="A779" s="3"/>
      <c r="B779" s="291"/>
      <c r="C779" s="184"/>
      <c r="D779" s="184"/>
      <c r="E779" s="184"/>
      <c r="F779" s="184"/>
      <c r="G779" s="184"/>
      <c r="H779" s="184"/>
      <c r="I779" s="184"/>
      <c r="J779" s="184"/>
      <c r="K779" s="184"/>
      <c r="L779" s="3"/>
      <c r="M779" s="3"/>
      <c r="N779" s="184"/>
      <c r="O779" s="3"/>
      <c r="P779" s="3"/>
      <c r="Q779" s="3"/>
      <c r="R779" s="3"/>
      <c r="S779" s="3"/>
      <c r="T779" s="3"/>
      <c r="U779" s="3"/>
      <c r="V779" s="3"/>
      <c r="W779" s="3"/>
      <c r="X779" s="3"/>
      <c r="Y779" s="3"/>
      <c r="Z779" s="3"/>
    </row>
    <row r="780" spans="1:26" ht="12.75" customHeight="1" x14ac:dyDescent="0.25">
      <c r="A780" s="3"/>
      <c r="B780" s="291"/>
      <c r="C780" s="184"/>
      <c r="D780" s="184"/>
      <c r="E780" s="184"/>
      <c r="F780" s="184"/>
      <c r="G780" s="184"/>
      <c r="H780" s="184"/>
      <c r="I780" s="184"/>
      <c r="J780" s="184"/>
      <c r="K780" s="184"/>
      <c r="L780" s="3"/>
      <c r="M780" s="3"/>
      <c r="N780" s="184"/>
      <c r="O780" s="3"/>
      <c r="P780" s="3"/>
      <c r="Q780" s="3"/>
      <c r="R780" s="3"/>
      <c r="S780" s="3"/>
      <c r="T780" s="3"/>
      <c r="U780" s="3"/>
      <c r="V780" s="3"/>
      <c r="W780" s="3"/>
      <c r="X780" s="3"/>
      <c r="Y780" s="3"/>
      <c r="Z780" s="3"/>
    </row>
    <row r="781" spans="1:26" ht="12.75" customHeight="1" x14ac:dyDescent="0.25">
      <c r="A781" s="3"/>
      <c r="B781" s="291"/>
      <c r="C781" s="184"/>
      <c r="D781" s="184"/>
      <c r="E781" s="184"/>
      <c r="F781" s="184"/>
      <c r="G781" s="184"/>
      <c r="H781" s="184"/>
      <c r="I781" s="184"/>
      <c r="J781" s="184"/>
      <c r="K781" s="184"/>
      <c r="L781" s="3"/>
      <c r="M781" s="3"/>
      <c r="N781" s="184"/>
      <c r="O781" s="3"/>
      <c r="P781" s="3"/>
      <c r="Q781" s="3"/>
      <c r="R781" s="3"/>
      <c r="S781" s="3"/>
      <c r="T781" s="3"/>
      <c r="U781" s="3"/>
      <c r="V781" s="3"/>
      <c r="W781" s="3"/>
      <c r="X781" s="3"/>
      <c r="Y781" s="3"/>
      <c r="Z781" s="3"/>
    </row>
    <row r="782" spans="1:26" ht="12.75" customHeight="1" x14ac:dyDescent="0.25">
      <c r="A782" s="3"/>
      <c r="B782" s="291"/>
      <c r="C782" s="184"/>
      <c r="D782" s="184"/>
      <c r="E782" s="184"/>
      <c r="F782" s="184"/>
      <c r="G782" s="184"/>
      <c r="H782" s="184"/>
      <c r="I782" s="184"/>
      <c r="J782" s="184"/>
      <c r="K782" s="184"/>
      <c r="L782" s="3"/>
      <c r="M782" s="3"/>
      <c r="N782" s="184"/>
      <c r="O782" s="3"/>
      <c r="P782" s="3"/>
      <c r="Q782" s="3"/>
      <c r="R782" s="3"/>
      <c r="S782" s="3"/>
      <c r="T782" s="3"/>
      <c r="U782" s="3"/>
      <c r="V782" s="3"/>
      <c r="W782" s="3"/>
      <c r="X782" s="3"/>
      <c r="Y782" s="3"/>
      <c r="Z782" s="3"/>
    </row>
    <row r="783" spans="1:26" ht="12.75" customHeight="1" x14ac:dyDescent="0.25">
      <c r="A783" s="3"/>
      <c r="B783" s="291"/>
      <c r="C783" s="184"/>
      <c r="D783" s="184"/>
      <c r="E783" s="184"/>
      <c r="F783" s="184"/>
      <c r="G783" s="184"/>
      <c r="H783" s="184"/>
      <c r="I783" s="184"/>
      <c r="J783" s="184"/>
      <c r="K783" s="184"/>
      <c r="L783" s="3"/>
      <c r="M783" s="3"/>
      <c r="N783" s="184"/>
      <c r="O783" s="3"/>
      <c r="P783" s="3"/>
      <c r="Q783" s="3"/>
      <c r="R783" s="3"/>
      <c r="S783" s="3"/>
      <c r="T783" s="3"/>
      <c r="U783" s="3"/>
      <c r="V783" s="3"/>
      <c r="W783" s="3"/>
      <c r="X783" s="3"/>
      <c r="Y783" s="3"/>
      <c r="Z783" s="3"/>
    </row>
    <row r="784" spans="1:26" ht="12.75" customHeight="1" x14ac:dyDescent="0.25">
      <c r="A784" s="3"/>
      <c r="B784" s="291"/>
      <c r="C784" s="184"/>
      <c r="D784" s="184"/>
      <c r="E784" s="184"/>
      <c r="F784" s="184"/>
      <c r="G784" s="184"/>
      <c r="H784" s="184"/>
      <c r="I784" s="184"/>
      <c r="J784" s="184"/>
      <c r="K784" s="184"/>
      <c r="L784" s="3"/>
      <c r="M784" s="3"/>
      <c r="N784" s="184"/>
      <c r="O784" s="3"/>
      <c r="P784" s="3"/>
      <c r="Q784" s="3"/>
      <c r="R784" s="3"/>
      <c r="S784" s="3"/>
      <c r="T784" s="3"/>
      <c r="U784" s="3"/>
      <c r="V784" s="3"/>
      <c r="W784" s="3"/>
      <c r="X784" s="3"/>
      <c r="Y784" s="3"/>
      <c r="Z784" s="3"/>
    </row>
    <row r="785" spans="1:26" ht="12.75" customHeight="1" x14ac:dyDescent="0.25">
      <c r="A785" s="3"/>
      <c r="B785" s="291"/>
      <c r="C785" s="184"/>
      <c r="D785" s="184"/>
      <c r="E785" s="184"/>
      <c r="F785" s="184"/>
      <c r="G785" s="184"/>
      <c r="H785" s="184"/>
      <c r="I785" s="184"/>
      <c r="J785" s="184"/>
      <c r="K785" s="184"/>
      <c r="L785" s="3"/>
      <c r="M785" s="3"/>
      <c r="N785" s="184"/>
      <c r="O785" s="3"/>
      <c r="P785" s="3"/>
      <c r="Q785" s="3"/>
      <c r="R785" s="3"/>
      <c r="S785" s="3"/>
      <c r="T785" s="3"/>
      <c r="U785" s="3"/>
      <c r="V785" s="3"/>
      <c r="W785" s="3"/>
      <c r="X785" s="3"/>
      <c r="Y785" s="3"/>
      <c r="Z785" s="3"/>
    </row>
    <row r="786" spans="1:26" ht="12.75" customHeight="1" x14ac:dyDescent="0.25">
      <c r="A786" s="3"/>
      <c r="B786" s="291"/>
      <c r="C786" s="184"/>
      <c r="D786" s="184"/>
      <c r="E786" s="184"/>
      <c r="F786" s="184"/>
      <c r="G786" s="184"/>
      <c r="H786" s="184"/>
      <c r="I786" s="184"/>
      <c r="J786" s="184"/>
      <c r="K786" s="184"/>
      <c r="L786" s="3"/>
      <c r="M786" s="3"/>
      <c r="N786" s="184"/>
      <c r="O786" s="3"/>
      <c r="P786" s="3"/>
      <c r="Q786" s="3"/>
      <c r="R786" s="3"/>
      <c r="S786" s="3"/>
      <c r="T786" s="3"/>
      <c r="U786" s="3"/>
      <c r="V786" s="3"/>
      <c r="W786" s="3"/>
      <c r="X786" s="3"/>
      <c r="Y786" s="3"/>
      <c r="Z786" s="3"/>
    </row>
    <row r="787" spans="1:26" ht="12.75" customHeight="1" x14ac:dyDescent="0.25">
      <c r="A787" s="3"/>
      <c r="B787" s="291"/>
      <c r="C787" s="184"/>
      <c r="D787" s="184"/>
      <c r="E787" s="184"/>
      <c r="F787" s="184"/>
      <c r="G787" s="184"/>
      <c r="H787" s="184"/>
      <c r="I787" s="184"/>
      <c r="J787" s="184"/>
      <c r="K787" s="184"/>
      <c r="L787" s="3"/>
      <c r="M787" s="3"/>
      <c r="N787" s="184"/>
      <c r="O787" s="3"/>
      <c r="P787" s="3"/>
      <c r="Q787" s="3"/>
      <c r="R787" s="3"/>
      <c r="S787" s="3"/>
      <c r="T787" s="3"/>
      <c r="U787" s="3"/>
      <c r="V787" s="3"/>
      <c r="W787" s="3"/>
      <c r="X787" s="3"/>
      <c r="Y787" s="3"/>
      <c r="Z787" s="3"/>
    </row>
    <row r="788" spans="1:26" ht="12.75" customHeight="1" x14ac:dyDescent="0.25">
      <c r="A788" s="3"/>
      <c r="B788" s="291"/>
      <c r="C788" s="184"/>
      <c r="D788" s="184"/>
      <c r="E788" s="184"/>
      <c r="F788" s="184"/>
      <c r="G788" s="184"/>
      <c r="H788" s="184"/>
      <c r="I788" s="184"/>
      <c r="J788" s="184"/>
      <c r="K788" s="184"/>
      <c r="L788" s="3"/>
      <c r="M788" s="3"/>
      <c r="N788" s="184"/>
      <c r="O788" s="3"/>
      <c r="P788" s="3"/>
      <c r="Q788" s="3"/>
      <c r="R788" s="3"/>
      <c r="S788" s="3"/>
      <c r="T788" s="3"/>
      <c r="U788" s="3"/>
      <c r="V788" s="3"/>
      <c r="W788" s="3"/>
      <c r="X788" s="3"/>
      <c r="Y788" s="3"/>
      <c r="Z788" s="3"/>
    </row>
    <row r="789" spans="1:26" ht="12.75" customHeight="1" x14ac:dyDescent="0.25">
      <c r="A789" s="3"/>
      <c r="B789" s="291"/>
      <c r="C789" s="184"/>
      <c r="D789" s="184"/>
      <c r="E789" s="184"/>
      <c r="F789" s="184"/>
      <c r="G789" s="184"/>
      <c r="H789" s="184"/>
      <c r="I789" s="184"/>
      <c r="J789" s="184"/>
      <c r="K789" s="184"/>
      <c r="L789" s="3"/>
      <c r="M789" s="3"/>
      <c r="N789" s="184"/>
      <c r="O789" s="3"/>
      <c r="P789" s="3"/>
      <c r="Q789" s="3"/>
      <c r="R789" s="3"/>
      <c r="S789" s="3"/>
      <c r="T789" s="3"/>
      <c r="U789" s="3"/>
      <c r="V789" s="3"/>
      <c r="W789" s="3"/>
      <c r="X789" s="3"/>
      <c r="Y789" s="3"/>
      <c r="Z789" s="3"/>
    </row>
    <row r="790" spans="1:26" ht="12.75" customHeight="1" x14ac:dyDescent="0.25">
      <c r="A790" s="3"/>
      <c r="B790" s="291"/>
      <c r="C790" s="184"/>
      <c r="D790" s="184"/>
      <c r="E790" s="184"/>
      <c r="F790" s="184"/>
      <c r="G790" s="184"/>
      <c r="H790" s="184"/>
      <c r="I790" s="184"/>
      <c r="J790" s="184"/>
      <c r="K790" s="184"/>
      <c r="L790" s="3"/>
      <c r="M790" s="3"/>
      <c r="N790" s="184"/>
      <c r="O790" s="3"/>
      <c r="P790" s="3"/>
      <c r="Q790" s="3"/>
      <c r="R790" s="3"/>
      <c r="S790" s="3"/>
      <c r="T790" s="3"/>
      <c r="U790" s="3"/>
      <c r="V790" s="3"/>
      <c r="W790" s="3"/>
      <c r="X790" s="3"/>
      <c r="Y790" s="3"/>
      <c r="Z790" s="3"/>
    </row>
    <row r="791" spans="1:26" ht="12.75" customHeight="1" x14ac:dyDescent="0.25">
      <c r="A791" s="3"/>
      <c r="B791" s="291"/>
      <c r="C791" s="184"/>
      <c r="D791" s="184"/>
      <c r="E791" s="184"/>
      <c r="F791" s="184"/>
      <c r="G791" s="184"/>
      <c r="H791" s="184"/>
      <c r="I791" s="184"/>
      <c r="J791" s="184"/>
      <c r="K791" s="184"/>
      <c r="L791" s="3"/>
      <c r="M791" s="3"/>
      <c r="N791" s="184"/>
      <c r="O791" s="3"/>
      <c r="P791" s="3"/>
      <c r="Q791" s="3"/>
      <c r="R791" s="3"/>
      <c r="S791" s="3"/>
      <c r="T791" s="3"/>
      <c r="U791" s="3"/>
      <c r="V791" s="3"/>
      <c r="W791" s="3"/>
      <c r="X791" s="3"/>
      <c r="Y791" s="3"/>
      <c r="Z791" s="3"/>
    </row>
    <row r="792" spans="1:26" ht="12.75" customHeight="1" x14ac:dyDescent="0.25">
      <c r="A792" s="3"/>
      <c r="B792" s="291"/>
      <c r="C792" s="184"/>
      <c r="D792" s="184"/>
      <c r="E792" s="184"/>
      <c r="F792" s="184"/>
      <c r="G792" s="184"/>
      <c r="H792" s="184"/>
      <c r="I792" s="184"/>
      <c r="J792" s="184"/>
      <c r="K792" s="184"/>
      <c r="L792" s="3"/>
      <c r="M792" s="3"/>
      <c r="N792" s="184"/>
      <c r="O792" s="3"/>
      <c r="P792" s="3"/>
      <c r="Q792" s="3"/>
      <c r="R792" s="3"/>
      <c r="S792" s="3"/>
      <c r="T792" s="3"/>
      <c r="U792" s="3"/>
      <c r="V792" s="3"/>
      <c r="W792" s="3"/>
      <c r="X792" s="3"/>
      <c r="Y792" s="3"/>
      <c r="Z792" s="3"/>
    </row>
    <row r="793" spans="1:26" ht="12.75" customHeight="1" x14ac:dyDescent="0.25">
      <c r="A793" s="3"/>
      <c r="B793" s="291"/>
      <c r="C793" s="184"/>
      <c r="D793" s="184"/>
      <c r="E793" s="184"/>
      <c r="F793" s="184"/>
      <c r="G793" s="184"/>
      <c r="H793" s="184"/>
      <c r="I793" s="184"/>
      <c r="J793" s="184"/>
      <c r="K793" s="184"/>
      <c r="L793" s="3"/>
      <c r="M793" s="3"/>
      <c r="N793" s="184"/>
      <c r="O793" s="3"/>
      <c r="P793" s="3"/>
      <c r="Q793" s="3"/>
      <c r="R793" s="3"/>
      <c r="S793" s="3"/>
      <c r="T793" s="3"/>
      <c r="U793" s="3"/>
      <c r="V793" s="3"/>
      <c r="W793" s="3"/>
      <c r="X793" s="3"/>
      <c r="Y793" s="3"/>
      <c r="Z793" s="3"/>
    </row>
    <row r="794" spans="1:26" ht="12.75" customHeight="1" x14ac:dyDescent="0.25">
      <c r="A794" s="3"/>
      <c r="B794" s="291"/>
      <c r="C794" s="184"/>
      <c r="D794" s="184"/>
      <c r="E794" s="184"/>
      <c r="F794" s="184"/>
      <c r="G794" s="184"/>
      <c r="H794" s="184"/>
      <c r="I794" s="184"/>
      <c r="J794" s="184"/>
      <c r="K794" s="184"/>
      <c r="L794" s="3"/>
      <c r="M794" s="3"/>
      <c r="N794" s="184"/>
      <c r="O794" s="3"/>
      <c r="P794" s="3"/>
      <c r="Q794" s="3"/>
      <c r="R794" s="3"/>
      <c r="S794" s="3"/>
      <c r="T794" s="3"/>
      <c r="U794" s="3"/>
      <c r="V794" s="3"/>
      <c r="W794" s="3"/>
      <c r="X794" s="3"/>
      <c r="Y794" s="3"/>
      <c r="Z794" s="3"/>
    </row>
    <row r="795" spans="1:26" ht="12.75" customHeight="1" x14ac:dyDescent="0.25">
      <c r="A795" s="3"/>
      <c r="B795" s="291"/>
      <c r="C795" s="184"/>
      <c r="D795" s="184"/>
      <c r="E795" s="184"/>
      <c r="F795" s="184"/>
      <c r="G795" s="184"/>
      <c r="H795" s="184"/>
      <c r="I795" s="184"/>
      <c r="J795" s="184"/>
      <c r="K795" s="184"/>
      <c r="L795" s="3"/>
      <c r="M795" s="3"/>
      <c r="N795" s="184"/>
      <c r="O795" s="3"/>
      <c r="P795" s="3"/>
      <c r="Q795" s="3"/>
      <c r="R795" s="3"/>
      <c r="S795" s="3"/>
      <c r="T795" s="3"/>
      <c r="U795" s="3"/>
      <c r="V795" s="3"/>
      <c r="W795" s="3"/>
      <c r="X795" s="3"/>
      <c r="Y795" s="3"/>
      <c r="Z795" s="3"/>
    </row>
    <row r="796" spans="1:26" ht="12.75" customHeight="1" x14ac:dyDescent="0.25">
      <c r="A796" s="3"/>
      <c r="B796" s="291"/>
      <c r="C796" s="184"/>
      <c r="D796" s="184"/>
      <c r="E796" s="184"/>
      <c r="F796" s="184"/>
      <c r="G796" s="184"/>
      <c r="H796" s="184"/>
      <c r="I796" s="184"/>
      <c r="J796" s="184"/>
      <c r="K796" s="184"/>
      <c r="L796" s="3"/>
      <c r="M796" s="3"/>
      <c r="N796" s="184"/>
      <c r="O796" s="3"/>
      <c r="P796" s="3"/>
      <c r="Q796" s="3"/>
      <c r="R796" s="3"/>
      <c r="S796" s="3"/>
      <c r="T796" s="3"/>
      <c r="U796" s="3"/>
      <c r="V796" s="3"/>
      <c r="W796" s="3"/>
      <c r="X796" s="3"/>
      <c r="Y796" s="3"/>
      <c r="Z796" s="3"/>
    </row>
    <row r="797" spans="1:26" ht="12.75" customHeight="1" x14ac:dyDescent="0.25">
      <c r="A797" s="3"/>
      <c r="B797" s="291"/>
      <c r="C797" s="184"/>
      <c r="D797" s="184"/>
      <c r="E797" s="184"/>
      <c r="F797" s="184"/>
      <c r="G797" s="184"/>
      <c r="H797" s="184"/>
      <c r="I797" s="184"/>
      <c r="J797" s="184"/>
      <c r="K797" s="184"/>
      <c r="L797" s="3"/>
      <c r="M797" s="3"/>
      <c r="N797" s="184"/>
      <c r="O797" s="3"/>
      <c r="P797" s="3"/>
      <c r="Q797" s="3"/>
      <c r="R797" s="3"/>
      <c r="S797" s="3"/>
      <c r="T797" s="3"/>
      <c r="U797" s="3"/>
      <c r="V797" s="3"/>
      <c r="W797" s="3"/>
      <c r="X797" s="3"/>
      <c r="Y797" s="3"/>
      <c r="Z797" s="3"/>
    </row>
    <row r="798" spans="1:26" ht="12.75" customHeight="1" x14ac:dyDescent="0.25">
      <c r="A798" s="3"/>
      <c r="B798" s="291"/>
      <c r="C798" s="184"/>
      <c r="D798" s="184"/>
      <c r="E798" s="184"/>
      <c r="F798" s="184"/>
      <c r="G798" s="184"/>
      <c r="H798" s="184"/>
      <c r="I798" s="184"/>
      <c r="J798" s="184"/>
      <c r="K798" s="184"/>
      <c r="L798" s="3"/>
      <c r="M798" s="3"/>
      <c r="N798" s="184"/>
      <c r="O798" s="3"/>
      <c r="P798" s="3"/>
      <c r="Q798" s="3"/>
      <c r="R798" s="3"/>
      <c r="S798" s="3"/>
      <c r="T798" s="3"/>
      <c r="U798" s="3"/>
      <c r="V798" s="3"/>
      <c r="W798" s="3"/>
      <c r="X798" s="3"/>
      <c r="Y798" s="3"/>
      <c r="Z798" s="3"/>
    </row>
    <row r="799" spans="1:26" ht="12.75" customHeight="1" x14ac:dyDescent="0.25">
      <c r="A799" s="3"/>
      <c r="B799" s="291"/>
      <c r="C799" s="184"/>
      <c r="D799" s="184"/>
      <c r="E799" s="184"/>
      <c r="F799" s="184"/>
      <c r="G799" s="184"/>
      <c r="H799" s="184"/>
      <c r="I799" s="184"/>
      <c r="J799" s="184"/>
      <c r="K799" s="184"/>
      <c r="L799" s="3"/>
      <c r="M799" s="3"/>
      <c r="N799" s="184"/>
      <c r="O799" s="3"/>
      <c r="P799" s="3"/>
      <c r="Q799" s="3"/>
      <c r="R799" s="3"/>
      <c r="S799" s="3"/>
      <c r="T799" s="3"/>
      <c r="U799" s="3"/>
      <c r="V799" s="3"/>
      <c r="W799" s="3"/>
      <c r="X799" s="3"/>
      <c r="Y799" s="3"/>
      <c r="Z799" s="3"/>
    </row>
    <row r="800" spans="1:26" ht="12.75" customHeight="1" x14ac:dyDescent="0.25">
      <c r="A800" s="3"/>
      <c r="B800" s="291"/>
      <c r="C800" s="184"/>
      <c r="D800" s="184"/>
      <c r="E800" s="184"/>
      <c r="F800" s="184"/>
      <c r="G800" s="184"/>
      <c r="H800" s="184"/>
      <c r="I800" s="184"/>
      <c r="J800" s="184"/>
      <c r="K800" s="184"/>
      <c r="L800" s="3"/>
      <c r="M800" s="3"/>
      <c r="N800" s="184"/>
      <c r="O800" s="3"/>
      <c r="P800" s="3"/>
      <c r="Q800" s="3"/>
      <c r="R800" s="3"/>
      <c r="S800" s="3"/>
      <c r="T800" s="3"/>
      <c r="U800" s="3"/>
      <c r="V800" s="3"/>
      <c r="W800" s="3"/>
      <c r="X800" s="3"/>
      <c r="Y800" s="3"/>
      <c r="Z800" s="3"/>
    </row>
    <row r="801" spans="1:26" ht="12.75" customHeight="1" x14ac:dyDescent="0.25">
      <c r="A801" s="3"/>
      <c r="B801" s="291"/>
      <c r="C801" s="184"/>
      <c r="D801" s="184"/>
      <c r="E801" s="184"/>
      <c r="F801" s="184"/>
      <c r="G801" s="184"/>
      <c r="H801" s="184"/>
      <c r="I801" s="184"/>
      <c r="J801" s="184"/>
      <c r="K801" s="184"/>
      <c r="L801" s="3"/>
      <c r="M801" s="3"/>
      <c r="N801" s="184"/>
      <c r="O801" s="3"/>
      <c r="P801" s="3"/>
      <c r="Q801" s="3"/>
      <c r="R801" s="3"/>
      <c r="S801" s="3"/>
      <c r="T801" s="3"/>
      <c r="U801" s="3"/>
      <c r="V801" s="3"/>
      <c r="W801" s="3"/>
      <c r="X801" s="3"/>
      <c r="Y801" s="3"/>
      <c r="Z801" s="3"/>
    </row>
    <row r="802" spans="1:26" ht="12.75" customHeight="1" x14ac:dyDescent="0.25">
      <c r="A802" s="3"/>
      <c r="B802" s="291"/>
      <c r="C802" s="184"/>
      <c r="D802" s="184"/>
      <c r="E802" s="184"/>
      <c r="F802" s="184"/>
      <c r="G802" s="184"/>
      <c r="H802" s="184"/>
      <c r="I802" s="184"/>
      <c r="J802" s="184"/>
      <c r="K802" s="184"/>
      <c r="L802" s="3"/>
      <c r="M802" s="3"/>
      <c r="N802" s="184"/>
      <c r="O802" s="3"/>
      <c r="P802" s="3"/>
      <c r="Q802" s="3"/>
      <c r="R802" s="3"/>
      <c r="S802" s="3"/>
      <c r="T802" s="3"/>
      <c r="U802" s="3"/>
      <c r="V802" s="3"/>
      <c r="W802" s="3"/>
      <c r="X802" s="3"/>
      <c r="Y802" s="3"/>
      <c r="Z802" s="3"/>
    </row>
    <row r="803" spans="1:26" ht="12.75" customHeight="1" x14ac:dyDescent="0.25">
      <c r="A803" s="3"/>
      <c r="B803" s="291"/>
      <c r="C803" s="184"/>
      <c r="D803" s="184"/>
      <c r="E803" s="184"/>
      <c r="F803" s="184"/>
      <c r="G803" s="184"/>
      <c r="H803" s="184"/>
      <c r="I803" s="184"/>
      <c r="J803" s="184"/>
      <c r="K803" s="184"/>
      <c r="L803" s="3"/>
      <c r="M803" s="3"/>
      <c r="N803" s="184"/>
      <c r="O803" s="3"/>
      <c r="P803" s="3"/>
      <c r="Q803" s="3"/>
      <c r="R803" s="3"/>
      <c r="S803" s="3"/>
      <c r="T803" s="3"/>
      <c r="U803" s="3"/>
      <c r="V803" s="3"/>
      <c r="W803" s="3"/>
      <c r="X803" s="3"/>
      <c r="Y803" s="3"/>
      <c r="Z803" s="3"/>
    </row>
    <row r="804" spans="1:26" ht="12.75" customHeight="1" x14ac:dyDescent="0.25">
      <c r="A804" s="3"/>
      <c r="B804" s="291"/>
      <c r="C804" s="184"/>
      <c r="D804" s="184"/>
      <c r="E804" s="184"/>
      <c r="F804" s="184"/>
      <c r="G804" s="184"/>
      <c r="H804" s="184"/>
      <c r="I804" s="184"/>
      <c r="J804" s="184"/>
      <c r="K804" s="184"/>
      <c r="L804" s="3"/>
      <c r="M804" s="3"/>
      <c r="N804" s="184"/>
      <c r="O804" s="3"/>
      <c r="P804" s="3"/>
      <c r="Q804" s="3"/>
      <c r="R804" s="3"/>
      <c r="S804" s="3"/>
      <c r="T804" s="3"/>
      <c r="U804" s="3"/>
      <c r="V804" s="3"/>
      <c r="W804" s="3"/>
      <c r="X804" s="3"/>
      <c r="Y804" s="3"/>
      <c r="Z804" s="3"/>
    </row>
    <row r="805" spans="1:26" ht="12.75" customHeight="1" x14ac:dyDescent="0.25">
      <c r="A805" s="3"/>
      <c r="B805" s="291"/>
      <c r="C805" s="184"/>
      <c r="D805" s="184"/>
      <c r="E805" s="184"/>
      <c r="F805" s="184"/>
      <c r="G805" s="184"/>
      <c r="H805" s="184"/>
      <c r="I805" s="184"/>
      <c r="J805" s="184"/>
      <c r="K805" s="184"/>
      <c r="L805" s="3"/>
      <c r="M805" s="3"/>
      <c r="N805" s="184"/>
      <c r="O805" s="3"/>
      <c r="P805" s="3"/>
      <c r="Q805" s="3"/>
      <c r="R805" s="3"/>
      <c r="S805" s="3"/>
      <c r="T805" s="3"/>
      <c r="U805" s="3"/>
      <c r="V805" s="3"/>
      <c r="W805" s="3"/>
      <c r="X805" s="3"/>
      <c r="Y805" s="3"/>
      <c r="Z805" s="3"/>
    </row>
    <row r="806" spans="1:26" ht="12.75" customHeight="1" x14ac:dyDescent="0.25">
      <c r="A806" s="3"/>
      <c r="B806" s="291"/>
      <c r="C806" s="184"/>
      <c r="D806" s="184"/>
      <c r="E806" s="184"/>
      <c r="F806" s="184"/>
      <c r="G806" s="184"/>
      <c r="H806" s="184"/>
      <c r="I806" s="184"/>
      <c r="J806" s="184"/>
      <c r="K806" s="184"/>
      <c r="L806" s="3"/>
      <c r="M806" s="3"/>
      <c r="N806" s="184"/>
      <c r="O806" s="3"/>
      <c r="P806" s="3"/>
      <c r="Q806" s="3"/>
      <c r="R806" s="3"/>
      <c r="S806" s="3"/>
      <c r="T806" s="3"/>
      <c r="U806" s="3"/>
      <c r="V806" s="3"/>
      <c r="W806" s="3"/>
      <c r="X806" s="3"/>
      <c r="Y806" s="3"/>
      <c r="Z806" s="3"/>
    </row>
    <row r="807" spans="1:26" ht="12.75" customHeight="1" x14ac:dyDescent="0.25">
      <c r="A807" s="3"/>
      <c r="B807" s="291"/>
      <c r="C807" s="184"/>
      <c r="D807" s="184"/>
      <c r="E807" s="184"/>
      <c r="F807" s="184"/>
      <c r="G807" s="184"/>
      <c r="H807" s="184"/>
      <c r="I807" s="184"/>
      <c r="J807" s="184"/>
      <c r="K807" s="184"/>
      <c r="L807" s="3"/>
      <c r="M807" s="3"/>
      <c r="N807" s="184"/>
      <c r="O807" s="3"/>
      <c r="P807" s="3"/>
      <c r="Q807" s="3"/>
      <c r="R807" s="3"/>
      <c r="S807" s="3"/>
      <c r="T807" s="3"/>
      <c r="U807" s="3"/>
      <c r="V807" s="3"/>
      <c r="W807" s="3"/>
      <c r="X807" s="3"/>
      <c r="Y807" s="3"/>
      <c r="Z807" s="3"/>
    </row>
    <row r="808" spans="1:26" ht="12.75" customHeight="1" x14ac:dyDescent="0.25">
      <c r="A808" s="3"/>
      <c r="B808" s="291"/>
      <c r="C808" s="184"/>
      <c r="D808" s="184"/>
      <c r="E808" s="184"/>
      <c r="F808" s="184"/>
      <c r="G808" s="184"/>
      <c r="H808" s="184"/>
      <c r="I808" s="184"/>
      <c r="J808" s="184"/>
      <c r="K808" s="184"/>
      <c r="L808" s="3"/>
      <c r="M808" s="3"/>
      <c r="N808" s="184"/>
      <c r="O808" s="3"/>
      <c r="P808" s="3"/>
      <c r="Q808" s="3"/>
      <c r="R808" s="3"/>
      <c r="S808" s="3"/>
      <c r="T808" s="3"/>
      <c r="U808" s="3"/>
      <c r="V808" s="3"/>
      <c r="W808" s="3"/>
      <c r="X808" s="3"/>
      <c r="Y808" s="3"/>
      <c r="Z808" s="3"/>
    </row>
    <row r="809" spans="1:26" ht="12.75" customHeight="1" x14ac:dyDescent="0.25">
      <c r="A809" s="3"/>
      <c r="B809" s="291"/>
      <c r="C809" s="184"/>
      <c r="D809" s="184"/>
      <c r="E809" s="184"/>
      <c r="F809" s="184"/>
      <c r="G809" s="184"/>
      <c r="H809" s="184"/>
      <c r="I809" s="184"/>
      <c r="J809" s="184"/>
      <c r="K809" s="184"/>
      <c r="L809" s="3"/>
      <c r="M809" s="3"/>
      <c r="N809" s="184"/>
      <c r="O809" s="3"/>
      <c r="P809" s="3"/>
      <c r="Q809" s="3"/>
      <c r="R809" s="3"/>
      <c r="S809" s="3"/>
      <c r="T809" s="3"/>
      <c r="U809" s="3"/>
      <c r="V809" s="3"/>
      <c r="W809" s="3"/>
      <c r="X809" s="3"/>
      <c r="Y809" s="3"/>
      <c r="Z809" s="3"/>
    </row>
    <row r="810" spans="1:26" ht="12.75" customHeight="1" x14ac:dyDescent="0.25">
      <c r="A810" s="3"/>
      <c r="B810" s="291"/>
      <c r="C810" s="184"/>
      <c r="D810" s="184"/>
      <c r="E810" s="184"/>
      <c r="F810" s="184"/>
      <c r="G810" s="184"/>
      <c r="H810" s="184"/>
      <c r="I810" s="184"/>
      <c r="J810" s="184"/>
      <c r="K810" s="184"/>
      <c r="L810" s="3"/>
      <c r="M810" s="3"/>
      <c r="N810" s="184"/>
      <c r="O810" s="3"/>
      <c r="P810" s="3"/>
      <c r="Q810" s="3"/>
      <c r="R810" s="3"/>
      <c r="S810" s="3"/>
      <c r="T810" s="3"/>
      <c r="U810" s="3"/>
      <c r="V810" s="3"/>
      <c r="W810" s="3"/>
      <c r="X810" s="3"/>
      <c r="Y810" s="3"/>
      <c r="Z810" s="3"/>
    </row>
    <row r="811" spans="1:26" ht="12.75" customHeight="1" x14ac:dyDescent="0.25">
      <c r="A811" s="3"/>
      <c r="B811" s="291"/>
      <c r="C811" s="184"/>
      <c r="D811" s="184"/>
      <c r="E811" s="184"/>
      <c r="F811" s="184"/>
      <c r="G811" s="184"/>
      <c r="H811" s="184"/>
      <c r="I811" s="184"/>
      <c r="J811" s="184"/>
      <c r="K811" s="184"/>
      <c r="L811" s="3"/>
      <c r="M811" s="3"/>
      <c r="N811" s="184"/>
      <c r="O811" s="3"/>
      <c r="P811" s="3"/>
      <c r="Q811" s="3"/>
      <c r="R811" s="3"/>
      <c r="S811" s="3"/>
      <c r="T811" s="3"/>
      <c r="U811" s="3"/>
      <c r="V811" s="3"/>
      <c r="W811" s="3"/>
      <c r="X811" s="3"/>
      <c r="Y811" s="3"/>
      <c r="Z811" s="3"/>
    </row>
    <row r="812" spans="1:26" ht="12.75" customHeight="1" x14ac:dyDescent="0.25">
      <c r="A812" s="3"/>
      <c r="B812" s="291"/>
      <c r="C812" s="184"/>
      <c r="D812" s="184"/>
      <c r="E812" s="184"/>
      <c r="F812" s="184"/>
      <c r="G812" s="184"/>
      <c r="H812" s="184"/>
      <c r="I812" s="184"/>
      <c r="J812" s="184"/>
      <c r="K812" s="184"/>
      <c r="L812" s="3"/>
      <c r="M812" s="3"/>
      <c r="N812" s="184"/>
      <c r="O812" s="3"/>
      <c r="P812" s="3"/>
      <c r="Q812" s="3"/>
      <c r="R812" s="3"/>
      <c r="S812" s="3"/>
      <c r="T812" s="3"/>
      <c r="U812" s="3"/>
      <c r="V812" s="3"/>
      <c r="W812" s="3"/>
      <c r="X812" s="3"/>
      <c r="Y812" s="3"/>
      <c r="Z812" s="3"/>
    </row>
    <row r="813" spans="1:26" ht="12.75" customHeight="1" x14ac:dyDescent="0.25">
      <c r="A813" s="3"/>
      <c r="B813" s="291"/>
      <c r="C813" s="184"/>
      <c r="D813" s="184"/>
      <c r="E813" s="184"/>
      <c r="F813" s="184"/>
      <c r="G813" s="184"/>
      <c r="H813" s="184"/>
      <c r="I813" s="184"/>
      <c r="J813" s="184"/>
      <c r="K813" s="184"/>
      <c r="L813" s="3"/>
      <c r="M813" s="3"/>
      <c r="N813" s="184"/>
      <c r="O813" s="3"/>
      <c r="P813" s="3"/>
      <c r="Q813" s="3"/>
      <c r="R813" s="3"/>
      <c r="S813" s="3"/>
      <c r="T813" s="3"/>
      <c r="U813" s="3"/>
      <c r="V813" s="3"/>
      <c r="W813" s="3"/>
      <c r="X813" s="3"/>
      <c r="Y813" s="3"/>
      <c r="Z813" s="3"/>
    </row>
    <row r="814" spans="1:26" ht="12.75" customHeight="1" x14ac:dyDescent="0.25">
      <c r="A814" s="3"/>
      <c r="B814" s="291"/>
      <c r="C814" s="184"/>
      <c r="D814" s="184"/>
      <c r="E814" s="184"/>
      <c r="F814" s="184"/>
      <c r="G814" s="184"/>
      <c r="H814" s="184"/>
      <c r="I814" s="184"/>
      <c r="J814" s="184"/>
      <c r="K814" s="184"/>
      <c r="L814" s="3"/>
      <c r="M814" s="3"/>
      <c r="N814" s="184"/>
      <c r="O814" s="3"/>
      <c r="P814" s="3"/>
      <c r="Q814" s="3"/>
      <c r="R814" s="3"/>
      <c r="S814" s="3"/>
      <c r="T814" s="3"/>
      <c r="U814" s="3"/>
      <c r="V814" s="3"/>
      <c r="W814" s="3"/>
      <c r="X814" s="3"/>
      <c r="Y814" s="3"/>
      <c r="Z814" s="3"/>
    </row>
    <row r="815" spans="1:26" ht="12.75" customHeight="1" x14ac:dyDescent="0.25">
      <c r="A815" s="3"/>
      <c r="B815" s="291"/>
      <c r="C815" s="184"/>
      <c r="D815" s="184"/>
      <c r="E815" s="184"/>
      <c r="F815" s="184"/>
      <c r="G815" s="184"/>
      <c r="H815" s="184"/>
      <c r="I815" s="184"/>
      <c r="J815" s="184"/>
      <c r="K815" s="184"/>
      <c r="L815" s="3"/>
      <c r="M815" s="3"/>
      <c r="N815" s="184"/>
      <c r="O815" s="3"/>
      <c r="P815" s="3"/>
      <c r="Q815" s="3"/>
      <c r="R815" s="3"/>
      <c r="S815" s="3"/>
      <c r="T815" s="3"/>
      <c r="U815" s="3"/>
      <c r="V815" s="3"/>
      <c r="W815" s="3"/>
      <c r="X815" s="3"/>
      <c r="Y815" s="3"/>
      <c r="Z815" s="3"/>
    </row>
    <row r="816" spans="1:26" ht="12.75" customHeight="1" x14ac:dyDescent="0.25">
      <c r="A816" s="3"/>
      <c r="B816" s="291"/>
      <c r="C816" s="184"/>
      <c r="D816" s="184"/>
      <c r="E816" s="184"/>
      <c r="F816" s="184"/>
      <c r="G816" s="184"/>
      <c r="H816" s="184"/>
      <c r="I816" s="184"/>
      <c r="J816" s="184"/>
      <c r="K816" s="184"/>
      <c r="L816" s="3"/>
      <c r="M816" s="3"/>
      <c r="N816" s="184"/>
      <c r="O816" s="3"/>
      <c r="P816" s="3"/>
      <c r="Q816" s="3"/>
      <c r="R816" s="3"/>
      <c r="S816" s="3"/>
      <c r="T816" s="3"/>
      <c r="U816" s="3"/>
      <c r="V816" s="3"/>
      <c r="W816" s="3"/>
      <c r="X816" s="3"/>
      <c r="Y816" s="3"/>
      <c r="Z816" s="3"/>
    </row>
    <row r="817" spans="1:26" ht="12.75" customHeight="1" x14ac:dyDescent="0.25">
      <c r="A817" s="3"/>
      <c r="B817" s="291"/>
      <c r="C817" s="184"/>
      <c r="D817" s="184"/>
      <c r="E817" s="184"/>
      <c r="F817" s="184"/>
      <c r="G817" s="184"/>
      <c r="H817" s="184"/>
      <c r="I817" s="184"/>
      <c r="J817" s="184"/>
      <c r="K817" s="184"/>
      <c r="L817" s="3"/>
      <c r="M817" s="3"/>
      <c r="N817" s="184"/>
      <c r="O817" s="3"/>
      <c r="P817" s="3"/>
      <c r="Q817" s="3"/>
      <c r="R817" s="3"/>
      <c r="S817" s="3"/>
      <c r="T817" s="3"/>
      <c r="U817" s="3"/>
      <c r="V817" s="3"/>
      <c r="W817" s="3"/>
      <c r="X817" s="3"/>
      <c r="Y817" s="3"/>
      <c r="Z817" s="3"/>
    </row>
    <row r="818" spans="1:26" ht="12.75" customHeight="1" x14ac:dyDescent="0.25">
      <c r="A818" s="3"/>
      <c r="B818" s="291"/>
      <c r="C818" s="184"/>
      <c r="D818" s="184"/>
      <c r="E818" s="184"/>
      <c r="F818" s="184"/>
      <c r="G818" s="184"/>
      <c r="H818" s="184"/>
      <c r="I818" s="184"/>
      <c r="J818" s="184"/>
      <c r="K818" s="184"/>
      <c r="L818" s="3"/>
      <c r="M818" s="3"/>
      <c r="N818" s="184"/>
      <c r="O818" s="3"/>
      <c r="P818" s="3"/>
      <c r="Q818" s="3"/>
      <c r="R818" s="3"/>
      <c r="S818" s="3"/>
      <c r="T818" s="3"/>
      <c r="U818" s="3"/>
      <c r="V818" s="3"/>
      <c r="W818" s="3"/>
      <c r="X818" s="3"/>
      <c r="Y818" s="3"/>
      <c r="Z818" s="3"/>
    </row>
    <row r="819" spans="1:26" ht="12.75" customHeight="1" x14ac:dyDescent="0.25">
      <c r="A819" s="3"/>
      <c r="B819" s="291"/>
      <c r="C819" s="184"/>
      <c r="D819" s="184"/>
      <c r="E819" s="184"/>
      <c r="F819" s="184"/>
      <c r="G819" s="184"/>
      <c r="H819" s="184"/>
      <c r="I819" s="184"/>
      <c r="J819" s="184"/>
      <c r="K819" s="184"/>
      <c r="L819" s="3"/>
      <c r="M819" s="3"/>
      <c r="N819" s="184"/>
      <c r="O819" s="3"/>
      <c r="P819" s="3"/>
      <c r="Q819" s="3"/>
      <c r="R819" s="3"/>
      <c r="S819" s="3"/>
      <c r="T819" s="3"/>
      <c r="U819" s="3"/>
      <c r="V819" s="3"/>
      <c r="W819" s="3"/>
      <c r="X819" s="3"/>
      <c r="Y819" s="3"/>
      <c r="Z819" s="3"/>
    </row>
    <row r="820" spans="1:26" ht="12.75" customHeight="1" x14ac:dyDescent="0.25">
      <c r="A820" s="3"/>
      <c r="B820" s="291"/>
      <c r="C820" s="184"/>
      <c r="D820" s="184"/>
      <c r="E820" s="184"/>
      <c r="F820" s="184"/>
      <c r="G820" s="184"/>
      <c r="H820" s="184"/>
      <c r="I820" s="184"/>
      <c r="J820" s="184"/>
      <c r="K820" s="184"/>
      <c r="L820" s="3"/>
      <c r="M820" s="3"/>
      <c r="N820" s="184"/>
      <c r="O820" s="3"/>
      <c r="P820" s="3"/>
      <c r="Q820" s="3"/>
      <c r="R820" s="3"/>
      <c r="S820" s="3"/>
      <c r="T820" s="3"/>
      <c r="U820" s="3"/>
      <c r="V820" s="3"/>
      <c r="W820" s="3"/>
      <c r="X820" s="3"/>
      <c r="Y820" s="3"/>
      <c r="Z820" s="3"/>
    </row>
    <row r="821" spans="1:26" ht="12.75" customHeight="1" x14ac:dyDescent="0.25">
      <c r="A821" s="3"/>
      <c r="B821" s="291"/>
      <c r="C821" s="184"/>
      <c r="D821" s="184"/>
      <c r="E821" s="184"/>
      <c r="F821" s="184"/>
      <c r="G821" s="184"/>
      <c r="H821" s="184"/>
      <c r="I821" s="184"/>
      <c r="J821" s="184"/>
      <c r="K821" s="184"/>
      <c r="L821" s="3"/>
      <c r="M821" s="3"/>
      <c r="N821" s="184"/>
      <c r="O821" s="3"/>
      <c r="P821" s="3"/>
      <c r="Q821" s="3"/>
      <c r="R821" s="3"/>
      <c r="S821" s="3"/>
      <c r="T821" s="3"/>
      <c r="U821" s="3"/>
      <c r="V821" s="3"/>
      <c r="W821" s="3"/>
      <c r="X821" s="3"/>
      <c r="Y821" s="3"/>
      <c r="Z821" s="3"/>
    </row>
    <row r="822" spans="1:26" ht="12.75" customHeight="1" x14ac:dyDescent="0.25">
      <c r="A822" s="3"/>
      <c r="B822" s="291"/>
      <c r="C822" s="184"/>
      <c r="D822" s="184"/>
      <c r="E822" s="184"/>
      <c r="F822" s="184"/>
      <c r="G822" s="184"/>
      <c r="H822" s="184"/>
      <c r="I822" s="184"/>
      <c r="J822" s="184"/>
      <c r="K822" s="184"/>
      <c r="L822" s="3"/>
      <c r="M822" s="3"/>
      <c r="N822" s="184"/>
      <c r="O822" s="3"/>
      <c r="P822" s="3"/>
      <c r="Q822" s="3"/>
      <c r="R822" s="3"/>
      <c r="S822" s="3"/>
      <c r="T822" s="3"/>
      <c r="U822" s="3"/>
      <c r="V822" s="3"/>
      <c r="W822" s="3"/>
      <c r="X822" s="3"/>
      <c r="Y822" s="3"/>
      <c r="Z822" s="3"/>
    </row>
    <row r="823" spans="1:26" ht="12.75" customHeight="1" x14ac:dyDescent="0.25">
      <c r="A823" s="3"/>
      <c r="B823" s="291"/>
      <c r="C823" s="184"/>
      <c r="D823" s="184"/>
      <c r="E823" s="184"/>
      <c r="F823" s="184"/>
      <c r="G823" s="184"/>
      <c r="H823" s="184"/>
      <c r="I823" s="184"/>
      <c r="J823" s="184"/>
      <c r="K823" s="184"/>
      <c r="L823" s="3"/>
      <c r="M823" s="3"/>
      <c r="N823" s="184"/>
      <c r="O823" s="3"/>
      <c r="P823" s="3"/>
      <c r="Q823" s="3"/>
      <c r="R823" s="3"/>
      <c r="S823" s="3"/>
      <c r="T823" s="3"/>
      <c r="U823" s="3"/>
      <c r="V823" s="3"/>
      <c r="W823" s="3"/>
      <c r="X823" s="3"/>
      <c r="Y823" s="3"/>
      <c r="Z823" s="3"/>
    </row>
    <row r="824" spans="1:26" ht="12.75" customHeight="1" x14ac:dyDescent="0.25">
      <c r="A824" s="3"/>
      <c r="B824" s="291"/>
      <c r="C824" s="184"/>
      <c r="D824" s="184"/>
      <c r="E824" s="184"/>
      <c r="F824" s="184"/>
      <c r="G824" s="184"/>
      <c r="H824" s="184"/>
      <c r="I824" s="184"/>
      <c r="J824" s="184"/>
      <c r="K824" s="184"/>
      <c r="L824" s="3"/>
      <c r="M824" s="3"/>
      <c r="N824" s="184"/>
      <c r="O824" s="3"/>
      <c r="P824" s="3"/>
      <c r="Q824" s="3"/>
      <c r="R824" s="3"/>
      <c r="S824" s="3"/>
      <c r="T824" s="3"/>
      <c r="U824" s="3"/>
      <c r="V824" s="3"/>
      <c r="W824" s="3"/>
      <c r="X824" s="3"/>
      <c r="Y824" s="3"/>
      <c r="Z824" s="3"/>
    </row>
    <row r="825" spans="1:26" ht="12.75" customHeight="1" x14ac:dyDescent="0.25">
      <c r="A825" s="3"/>
      <c r="B825" s="291"/>
      <c r="C825" s="184"/>
      <c r="D825" s="184"/>
      <c r="E825" s="184"/>
      <c r="F825" s="184"/>
      <c r="G825" s="184"/>
      <c r="H825" s="184"/>
      <c r="I825" s="184"/>
      <c r="J825" s="184"/>
      <c r="K825" s="184"/>
      <c r="L825" s="3"/>
      <c r="M825" s="3"/>
      <c r="N825" s="184"/>
      <c r="O825" s="3"/>
      <c r="P825" s="3"/>
      <c r="Q825" s="3"/>
      <c r="R825" s="3"/>
      <c r="S825" s="3"/>
      <c r="T825" s="3"/>
      <c r="U825" s="3"/>
      <c r="V825" s="3"/>
      <c r="W825" s="3"/>
      <c r="X825" s="3"/>
      <c r="Y825" s="3"/>
      <c r="Z825" s="3"/>
    </row>
    <row r="826" spans="1:26" ht="12.75" customHeight="1" x14ac:dyDescent="0.25">
      <c r="A826" s="3"/>
      <c r="B826" s="291"/>
      <c r="C826" s="184"/>
      <c r="D826" s="184"/>
      <c r="E826" s="184"/>
      <c r="F826" s="184"/>
      <c r="G826" s="184"/>
      <c r="H826" s="184"/>
      <c r="I826" s="184"/>
      <c r="J826" s="184"/>
      <c r="K826" s="184"/>
      <c r="L826" s="3"/>
      <c r="M826" s="3"/>
      <c r="N826" s="184"/>
      <c r="O826" s="3"/>
      <c r="P826" s="3"/>
      <c r="Q826" s="3"/>
      <c r="R826" s="3"/>
      <c r="S826" s="3"/>
      <c r="T826" s="3"/>
      <c r="U826" s="3"/>
      <c r="V826" s="3"/>
      <c r="W826" s="3"/>
      <c r="X826" s="3"/>
      <c r="Y826" s="3"/>
      <c r="Z826" s="3"/>
    </row>
    <row r="827" spans="1:26" ht="12.75" customHeight="1" x14ac:dyDescent="0.25">
      <c r="A827" s="3"/>
      <c r="B827" s="291"/>
      <c r="C827" s="184"/>
      <c r="D827" s="184"/>
      <c r="E827" s="184"/>
      <c r="F827" s="184"/>
      <c r="G827" s="184"/>
      <c r="H827" s="184"/>
      <c r="I827" s="184"/>
      <c r="J827" s="184"/>
      <c r="K827" s="184"/>
      <c r="L827" s="3"/>
      <c r="M827" s="3"/>
      <c r="N827" s="184"/>
      <c r="O827" s="3"/>
      <c r="P827" s="3"/>
      <c r="Q827" s="3"/>
      <c r="R827" s="3"/>
      <c r="S827" s="3"/>
      <c r="T827" s="3"/>
      <c r="U827" s="3"/>
      <c r="V827" s="3"/>
      <c r="W827" s="3"/>
      <c r="X827" s="3"/>
      <c r="Y827" s="3"/>
      <c r="Z827" s="3"/>
    </row>
    <row r="828" spans="1:26" ht="12.75" customHeight="1" x14ac:dyDescent="0.25">
      <c r="A828" s="3"/>
      <c r="B828" s="291"/>
      <c r="C828" s="184"/>
      <c r="D828" s="184"/>
      <c r="E828" s="184"/>
      <c r="F828" s="184"/>
      <c r="G828" s="184"/>
      <c r="H828" s="184"/>
      <c r="I828" s="184"/>
      <c r="J828" s="184"/>
      <c r="K828" s="184"/>
      <c r="L828" s="3"/>
      <c r="M828" s="3"/>
      <c r="N828" s="184"/>
      <c r="O828" s="3"/>
      <c r="P828" s="3"/>
      <c r="Q828" s="3"/>
      <c r="R828" s="3"/>
      <c r="S828" s="3"/>
      <c r="T828" s="3"/>
      <c r="U828" s="3"/>
      <c r="V828" s="3"/>
      <c r="W828" s="3"/>
      <c r="X828" s="3"/>
      <c r="Y828" s="3"/>
      <c r="Z828" s="3"/>
    </row>
    <row r="829" spans="1:26" ht="12.75" customHeight="1" x14ac:dyDescent="0.25">
      <c r="A829" s="3"/>
      <c r="B829" s="291"/>
      <c r="C829" s="184"/>
      <c r="D829" s="184"/>
      <c r="E829" s="184"/>
      <c r="F829" s="184"/>
      <c r="G829" s="184"/>
      <c r="H829" s="184"/>
      <c r="I829" s="184"/>
      <c r="J829" s="184"/>
      <c r="K829" s="184"/>
      <c r="L829" s="3"/>
      <c r="M829" s="3"/>
      <c r="N829" s="184"/>
      <c r="O829" s="3"/>
      <c r="P829" s="3"/>
      <c r="Q829" s="3"/>
      <c r="R829" s="3"/>
      <c r="S829" s="3"/>
      <c r="T829" s="3"/>
      <c r="U829" s="3"/>
      <c r="V829" s="3"/>
      <c r="W829" s="3"/>
      <c r="X829" s="3"/>
      <c r="Y829" s="3"/>
      <c r="Z829" s="3"/>
    </row>
    <row r="830" spans="1:26" ht="12.75" customHeight="1" x14ac:dyDescent="0.25">
      <c r="A830" s="3"/>
      <c r="B830" s="291"/>
      <c r="C830" s="184"/>
      <c r="D830" s="184"/>
      <c r="E830" s="184"/>
      <c r="F830" s="184"/>
      <c r="G830" s="184"/>
      <c r="H830" s="184"/>
      <c r="I830" s="184"/>
      <c r="J830" s="184"/>
      <c r="K830" s="184"/>
      <c r="L830" s="3"/>
      <c r="M830" s="3"/>
      <c r="N830" s="184"/>
      <c r="O830" s="3"/>
      <c r="P830" s="3"/>
      <c r="Q830" s="3"/>
      <c r="R830" s="3"/>
      <c r="S830" s="3"/>
      <c r="T830" s="3"/>
      <c r="U830" s="3"/>
      <c r="V830" s="3"/>
      <c r="W830" s="3"/>
      <c r="X830" s="3"/>
      <c r="Y830" s="3"/>
      <c r="Z830" s="3"/>
    </row>
    <row r="831" spans="1:26" ht="12.75" customHeight="1" x14ac:dyDescent="0.25">
      <c r="A831" s="3"/>
      <c r="B831" s="291"/>
      <c r="C831" s="184"/>
      <c r="D831" s="184"/>
      <c r="E831" s="184"/>
      <c r="F831" s="184"/>
      <c r="G831" s="184"/>
      <c r="H831" s="184"/>
      <c r="I831" s="184"/>
      <c r="J831" s="184"/>
      <c r="K831" s="184"/>
      <c r="L831" s="3"/>
      <c r="M831" s="3"/>
      <c r="N831" s="184"/>
      <c r="O831" s="3"/>
      <c r="P831" s="3"/>
      <c r="Q831" s="3"/>
      <c r="R831" s="3"/>
      <c r="S831" s="3"/>
      <c r="T831" s="3"/>
      <c r="U831" s="3"/>
      <c r="V831" s="3"/>
      <c r="W831" s="3"/>
      <c r="X831" s="3"/>
      <c r="Y831" s="3"/>
      <c r="Z831" s="3"/>
    </row>
    <row r="832" spans="1:26" ht="12.75" customHeight="1" x14ac:dyDescent="0.25">
      <c r="A832" s="3"/>
      <c r="B832" s="291"/>
      <c r="C832" s="184"/>
      <c r="D832" s="184"/>
      <c r="E832" s="184"/>
      <c r="F832" s="184"/>
      <c r="G832" s="184"/>
      <c r="H832" s="184"/>
      <c r="I832" s="184"/>
      <c r="J832" s="184"/>
      <c r="K832" s="184"/>
      <c r="L832" s="3"/>
      <c r="M832" s="3"/>
      <c r="N832" s="184"/>
      <c r="O832" s="3"/>
      <c r="P832" s="3"/>
      <c r="Q832" s="3"/>
      <c r="R832" s="3"/>
      <c r="S832" s="3"/>
      <c r="T832" s="3"/>
      <c r="U832" s="3"/>
      <c r="V832" s="3"/>
      <c r="W832" s="3"/>
      <c r="X832" s="3"/>
      <c r="Y832" s="3"/>
      <c r="Z832" s="3"/>
    </row>
    <row r="833" spans="1:26" ht="12.75" customHeight="1" x14ac:dyDescent="0.25">
      <c r="A833" s="3"/>
      <c r="B833" s="291"/>
      <c r="C833" s="184"/>
      <c r="D833" s="184"/>
      <c r="E833" s="184"/>
      <c r="F833" s="184"/>
      <c r="G833" s="184"/>
      <c r="H833" s="184"/>
      <c r="I833" s="184"/>
      <c r="J833" s="184"/>
      <c r="K833" s="184"/>
      <c r="L833" s="3"/>
      <c r="M833" s="3"/>
      <c r="N833" s="184"/>
      <c r="O833" s="3"/>
      <c r="P833" s="3"/>
      <c r="Q833" s="3"/>
      <c r="R833" s="3"/>
      <c r="S833" s="3"/>
      <c r="T833" s="3"/>
      <c r="U833" s="3"/>
      <c r="V833" s="3"/>
      <c r="W833" s="3"/>
      <c r="X833" s="3"/>
      <c r="Y833" s="3"/>
      <c r="Z833" s="3"/>
    </row>
    <row r="834" spans="1:26" ht="12.75" customHeight="1" x14ac:dyDescent="0.25">
      <c r="A834" s="3"/>
      <c r="B834" s="291"/>
      <c r="C834" s="184"/>
      <c r="D834" s="184"/>
      <c r="E834" s="184"/>
      <c r="F834" s="184"/>
      <c r="G834" s="184"/>
      <c r="H834" s="184"/>
      <c r="I834" s="184"/>
      <c r="J834" s="184"/>
      <c r="K834" s="184"/>
      <c r="L834" s="3"/>
      <c r="M834" s="3"/>
      <c r="N834" s="184"/>
      <c r="O834" s="3"/>
      <c r="P834" s="3"/>
      <c r="Q834" s="3"/>
      <c r="R834" s="3"/>
      <c r="S834" s="3"/>
      <c r="T834" s="3"/>
      <c r="U834" s="3"/>
      <c r="V834" s="3"/>
      <c r="W834" s="3"/>
      <c r="X834" s="3"/>
      <c r="Y834" s="3"/>
      <c r="Z834" s="3"/>
    </row>
    <row r="835" spans="1:26" ht="12.75" customHeight="1" x14ac:dyDescent="0.25">
      <c r="A835" s="3"/>
      <c r="B835" s="291"/>
      <c r="C835" s="184"/>
      <c r="D835" s="184"/>
      <c r="E835" s="184"/>
      <c r="F835" s="184"/>
      <c r="G835" s="184"/>
      <c r="H835" s="184"/>
      <c r="I835" s="184"/>
      <c r="J835" s="184"/>
      <c r="K835" s="184"/>
      <c r="L835" s="3"/>
      <c r="M835" s="3"/>
      <c r="N835" s="184"/>
      <c r="O835" s="3"/>
      <c r="P835" s="3"/>
      <c r="Q835" s="3"/>
      <c r="R835" s="3"/>
      <c r="S835" s="3"/>
      <c r="T835" s="3"/>
      <c r="U835" s="3"/>
      <c r="V835" s="3"/>
      <c r="W835" s="3"/>
      <c r="X835" s="3"/>
      <c r="Y835" s="3"/>
      <c r="Z835" s="3"/>
    </row>
    <row r="836" spans="1:26" ht="12.75" customHeight="1" x14ac:dyDescent="0.25">
      <c r="A836" s="3"/>
      <c r="B836" s="291"/>
      <c r="C836" s="184"/>
      <c r="D836" s="184"/>
      <c r="E836" s="184"/>
      <c r="F836" s="184"/>
      <c r="G836" s="184"/>
      <c r="H836" s="184"/>
      <c r="I836" s="184"/>
      <c r="J836" s="184"/>
      <c r="K836" s="184"/>
      <c r="L836" s="3"/>
      <c r="M836" s="3"/>
      <c r="N836" s="184"/>
      <c r="O836" s="3"/>
      <c r="P836" s="3"/>
      <c r="Q836" s="3"/>
      <c r="R836" s="3"/>
      <c r="S836" s="3"/>
      <c r="T836" s="3"/>
      <c r="U836" s="3"/>
      <c r="V836" s="3"/>
      <c r="W836" s="3"/>
      <c r="X836" s="3"/>
      <c r="Y836" s="3"/>
      <c r="Z836" s="3"/>
    </row>
    <row r="837" spans="1:26" ht="12.75" customHeight="1" x14ac:dyDescent="0.25">
      <c r="A837" s="3"/>
      <c r="B837" s="291"/>
      <c r="C837" s="184"/>
      <c r="D837" s="184"/>
      <c r="E837" s="184"/>
      <c r="F837" s="184"/>
      <c r="G837" s="184"/>
      <c r="H837" s="184"/>
      <c r="I837" s="184"/>
      <c r="J837" s="184"/>
      <c r="K837" s="184"/>
      <c r="L837" s="3"/>
      <c r="M837" s="3"/>
      <c r="N837" s="184"/>
      <c r="O837" s="3"/>
      <c r="P837" s="3"/>
      <c r="Q837" s="3"/>
      <c r="R837" s="3"/>
      <c r="S837" s="3"/>
      <c r="T837" s="3"/>
      <c r="U837" s="3"/>
      <c r="V837" s="3"/>
      <c r="W837" s="3"/>
      <c r="X837" s="3"/>
      <c r="Y837" s="3"/>
      <c r="Z837" s="3"/>
    </row>
    <row r="838" spans="1:26" ht="12.75" customHeight="1" x14ac:dyDescent="0.25">
      <c r="A838" s="3"/>
      <c r="B838" s="291"/>
      <c r="C838" s="184"/>
      <c r="D838" s="184"/>
      <c r="E838" s="184"/>
      <c r="F838" s="184"/>
      <c r="G838" s="184"/>
      <c r="H838" s="184"/>
      <c r="I838" s="184"/>
      <c r="J838" s="184"/>
      <c r="K838" s="184"/>
      <c r="L838" s="3"/>
      <c r="M838" s="3"/>
      <c r="N838" s="184"/>
      <c r="O838" s="3"/>
      <c r="P838" s="3"/>
      <c r="Q838" s="3"/>
      <c r="R838" s="3"/>
      <c r="S838" s="3"/>
      <c r="T838" s="3"/>
      <c r="U838" s="3"/>
      <c r="V838" s="3"/>
      <c r="W838" s="3"/>
      <c r="X838" s="3"/>
      <c r="Y838" s="3"/>
      <c r="Z838" s="3"/>
    </row>
    <row r="839" spans="1:26" ht="12.75" customHeight="1" x14ac:dyDescent="0.25">
      <c r="A839" s="3"/>
      <c r="B839" s="291"/>
      <c r="C839" s="184"/>
      <c r="D839" s="184"/>
      <c r="E839" s="184"/>
      <c r="F839" s="184"/>
      <c r="G839" s="184"/>
      <c r="H839" s="184"/>
      <c r="I839" s="184"/>
      <c r="J839" s="184"/>
      <c r="K839" s="184"/>
      <c r="L839" s="3"/>
      <c r="M839" s="3"/>
      <c r="N839" s="184"/>
      <c r="O839" s="3"/>
      <c r="P839" s="3"/>
      <c r="Q839" s="3"/>
      <c r="R839" s="3"/>
      <c r="S839" s="3"/>
      <c r="T839" s="3"/>
      <c r="U839" s="3"/>
      <c r="V839" s="3"/>
      <c r="W839" s="3"/>
      <c r="X839" s="3"/>
      <c r="Y839" s="3"/>
      <c r="Z839" s="3"/>
    </row>
    <row r="840" spans="1:26" ht="12.75" customHeight="1" x14ac:dyDescent="0.25">
      <c r="A840" s="3"/>
      <c r="B840" s="291"/>
      <c r="C840" s="184"/>
      <c r="D840" s="184"/>
      <c r="E840" s="184"/>
      <c r="F840" s="184"/>
      <c r="G840" s="184"/>
      <c r="H840" s="184"/>
      <c r="I840" s="184"/>
      <c r="J840" s="184"/>
      <c r="K840" s="184"/>
      <c r="L840" s="3"/>
      <c r="M840" s="3"/>
      <c r="N840" s="184"/>
      <c r="O840" s="3"/>
      <c r="P840" s="3"/>
      <c r="Q840" s="3"/>
      <c r="R840" s="3"/>
      <c r="S840" s="3"/>
      <c r="T840" s="3"/>
      <c r="U840" s="3"/>
      <c r="V840" s="3"/>
      <c r="W840" s="3"/>
      <c r="X840" s="3"/>
      <c r="Y840" s="3"/>
      <c r="Z840" s="3"/>
    </row>
    <row r="841" spans="1:26" ht="12.75" customHeight="1" x14ac:dyDescent="0.25">
      <c r="A841" s="3"/>
      <c r="B841" s="291"/>
      <c r="C841" s="184"/>
      <c r="D841" s="184"/>
      <c r="E841" s="184"/>
      <c r="F841" s="184"/>
      <c r="G841" s="184"/>
      <c r="H841" s="184"/>
      <c r="I841" s="184"/>
      <c r="J841" s="184"/>
      <c r="K841" s="184"/>
      <c r="L841" s="3"/>
      <c r="M841" s="3"/>
      <c r="N841" s="184"/>
      <c r="O841" s="3"/>
      <c r="P841" s="3"/>
      <c r="Q841" s="3"/>
      <c r="R841" s="3"/>
      <c r="S841" s="3"/>
      <c r="T841" s="3"/>
      <c r="U841" s="3"/>
      <c r="V841" s="3"/>
      <c r="W841" s="3"/>
      <c r="X841" s="3"/>
      <c r="Y841" s="3"/>
      <c r="Z841" s="3"/>
    </row>
    <row r="842" spans="1:26" ht="12.75" customHeight="1" x14ac:dyDescent="0.25">
      <c r="A842" s="3"/>
      <c r="B842" s="291"/>
      <c r="C842" s="184"/>
      <c r="D842" s="184"/>
      <c r="E842" s="184"/>
      <c r="F842" s="184"/>
      <c r="G842" s="184"/>
      <c r="H842" s="184"/>
      <c r="I842" s="184"/>
      <c r="J842" s="184"/>
      <c r="K842" s="184"/>
      <c r="L842" s="3"/>
      <c r="M842" s="3"/>
      <c r="N842" s="184"/>
      <c r="O842" s="3"/>
      <c r="P842" s="3"/>
      <c r="Q842" s="3"/>
      <c r="R842" s="3"/>
      <c r="S842" s="3"/>
      <c r="T842" s="3"/>
      <c r="U842" s="3"/>
      <c r="V842" s="3"/>
      <c r="W842" s="3"/>
      <c r="X842" s="3"/>
      <c r="Y842" s="3"/>
      <c r="Z842" s="3"/>
    </row>
    <row r="843" spans="1:26" ht="12.75" customHeight="1" x14ac:dyDescent="0.25">
      <c r="A843" s="3"/>
      <c r="B843" s="291"/>
      <c r="C843" s="184"/>
      <c r="D843" s="184"/>
      <c r="E843" s="184"/>
      <c r="F843" s="184"/>
      <c r="G843" s="184"/>
      <c r="H843" s="184"/>
      <c r="I843" s="184"/>
      <c r="J843" s="184"/>
      <c r="K843" s="184"/>
      <c r="L843" s="3"/>
      <c r="M843" s="3"/>
      <c r="N843" s="184"/>
      <c r="O843" s="3"/>
      <c r="P843" s="3"/>
      <c r="Q843" s="3"/>
      <c r="R843" s="3"/>
      <c r="S843" s="3"/>
      <c r="T843" s="3"/>
      <c r="U843" s="3"/>
      <c r="V843" s="3"/>
      <c r="W843" s="3"/>
      <c r="X843" s="3"/>
      <c r="Y843" s="3"/>
      <c r="Z843" s="3"/>
    </row>
    <row r="844" spans="1:26" ht="12.75" customHeight="1" x14ac:dyDescent="0.25">
      <c r="A844" s="3"/>
      <c r="B844" s="291"/>
      <c r="C844" s="184"/>
      <c r="D844" s="184"/>
      <c r="E844" s="184"/>
      <c r="F844" s="184"/>
      <c r="G844" s="184"/>
      <c r="H844" s="184"/>
      <c r="I844" s="184"/>
      <c r="J844" s="184"/>
      <c r="K844" s="184"/>
      <c r="L844" s="3"/>
      <c r="M844" s="3"/>
      <c r="N844" s="184"/>
      <c r="O844" s="3"/>
      <c r="P844" s="3"/>
      <c r="Q844" s="3"/>
      <c r="R844" s="3"/>
      <c r="S844" s="3"/>
      <c r="T844" s="3"/>
      <c r="U844" s="3"/>
      <c r="V844" s="3"/>
      <c r="W844" s="3"/>
      <c r="X844" s="3"/>
      <c r="Y844" s="3"/>
      <c r="Z844" s="3"/>
    </row>
    <row r="845" spans="1:26" ht="12.75" customHeight="1" x14ac:dyDescent="0.25">
      <c r="A845" s="3"/>
      <c r="B845" s="291"/>
      <c r="C845" s="184"/>
      <c r="D845" s="184"/>
      <c r="E845" s="184"/>
      <c r="F845" s="184"/>
      <c r="G845" s="184"/>
      <c r="H845" s="184"/>
      <c r="I845" s="184"/>
      <c r="J845" s="184"/>
      <c r="K845" s="184"/>
      <c r="L845" s="3"/>
      <c r="M845" s="3"/>
      <c r="N845" s="184"/>
      <c r="O845" s="3"/>
      <c r="P845" s="3"/>
      <c r="Q845" s="3"/>
      <c r="R845" s="3"/>
      <c r="S845" s="3"/>
      <c r="T845" s="3"/>
      <c r="U845" s="3"/>
      <c r="V845" s="3"/>
      <c r="W845" s="3"/>
      <c r="X845" s="3"/>
      <c r="Y845" s="3"/>
      <c r="Z845" s="3"/>
    </row>
    <row r="846" spans="1:26" ht="12.75" customHeight="1" x14ac:dyDescent="0.25">
      <c r="A846" s="3"/>
      <c r="B846" s="291"/>
      <c r="C846" s="184"/>
      <c r="D846" s="184"/>
      <c r="E846" s="184"/>
      <c r="F846" s="184"/>
      <c r="G846" s="184"/>
      <c r="H846" s="184"/>
      <c r="I846" s="184"/>
      <c r="J846" s="184"/>
      <c r="K846" s="184"/>
      <c r="L846" s="3"/>
      <c r="M846" s="3"/>
      <c r="N846" s="184"/>
      <c r="O846" s="3"/>
      <c r="P846" s="3"/>
      <c r="Q846" s="3"/>
      <c r="R846" s="3"/>
      <c r="S846" s="3"/>
      <c r="T846" s="3"/>
      <c r="U846" s="3"/>
      <c r="V846" s="3"/>
      <c r="W846" s="3"/>
      <c r="X846" s="3"/>
      <c r="Y846" s="3"/>
      <c r="Z846" s="3"/>
    </row>
    <row r="847" spans="1:26" ht="12.75" customHeight="1" x14ac:dyDescent="0.25">
      <c r="A847" s="3"/>
      <c r="B847" s="291"/>
      <c r="C847" s="184"/>
      <c r="D847" s="184"/>
      <c r="E847" s="184"/>
      <c r="F847" s="184"/>
      <c r="G847" s="184"/>
      <c r="H847" s="184"/>
      <c r="I847" s="184"/>
      <c r="J847" s="184"/>
      <c r="K847" s="184"/>
      <c r="L847" s="3"/>
      <c r="M847" s="3"/>
      <c r="N847" s="184"/>
      <c r="O847" s="3"/>
      <c r="P847" s="3"/>
      <c r="Q847" s="3"/>
      <c r="R847" s="3"/>
      <c r="S847" s="3"/>
      <c r="T847" s="3"/>
      <c r="U847" s="3"/>
      <c r="V847" s="3"/>
      <c r="W847" s="3"/>
      <c r="X847" s="3"/>
      <c r="Y847" s="3"/>
      <c r="Z847" s="3"/>
    </row>
    <row r="848" spans="1:26" ht="12.75" customHeight="1" x14ac:dyDescent="0.25">
      <c r="A848" s="3"/>
      <c r="B848" s="291"/>
      <c r="C848" s="184"/>
      <c r="D848" s="184"/>
      <c r="E848" s="184"/>
      <c r="F848" s="184"/>
      <c r="G848" s="184"/>
      <c r="H848" s="184"/>
      <c r="I848" s="184"/>
      <c r="J848" s="184"/>
      <c r="K848" s="184"/>
      <c r="L848" s="3"/>
      <c r="M848" s="3"/>
      <c r="N848" s="184"/>
      <c r="O848" s="3"/>
      <c r="P848" s="3"/>
      <c r="Q848" s="3"/>
      <c r="R848" s="3"/>
      <c r="S848" s="3"/>
      <c r="T848" s="3"/>
      <c r="U848" s="3"/>
      <c r="V848" s="3"/>
      <c r="W848" s="3"/>
      <c r="X848" s="3"/>
      <c r="Y848" s="3"/>
      <c r="Z848" s="3"/>
    </row>
    <row r="849" spans="1:26" ht="12.75" customHeight="1" x14ac:dyDescent="0.25">
      <c r="A849" s="3"/>
      <c r="B849" s="291"/>
      <c r="C849" s="184"/>
      <c r="D849" s="184"/>
      <c r="E849" s="184"/>
      <c r="F849" s="184"/>
      <c r="G849" s="184"/>
      <c r="H849" s="184"/>
      <c r="I849" s="184"/>
      <c r="J849" s="184"/>
      <c r="K849" s="184"/>
      <c r="L849" s="3"/>
      <c r="M849" s="3"/>
      <c r="N849" s="184"/>
      <c r="O849" s="3"/>
      <c r="P849" s="3"/>
      <c r="Q849" s="3"/>
      <c r="R849" s="3"/>
      <c r="S849" s="3"/>
      <c r="T849" s="3"/>
      <c r="U849" s="3"/>
      <c r="V849" s="3"/>
      <c r="W849" s="3"/>
      <c r="X849" s="3"/>
      <c r="Y849" s="3"/>
      <c r="Z849" s="3"/>
    </row>
    <row r="850" spans="1:26" ht="12.75" customHeight="1" x14ac:dyDescent="0.25">
      <c r="A850" s="3"/>
      <c r="B850" s="291"/>
      <c r="C850" s="184"/>
      <c r="D850" s="184"/>
      <c r="E850" s="184"/>
      <c r="F850" s="184"/>
      <c r="G850" s="184"/>
      <c r="H850" s="184"/>
      <c r="I850" s="184"/>
      <c r="J850" s="184"/>
      <c r="K850" s="184"/>
      <c r="L850" s="3"/>
      <c r="M850" s="3"/>
      <c r="N850" s="184"/>
      <c r="O850" s="3"/>
      <c r="P850" s="3"/>
      <c r="Q850" s="3"/>
      <c r="R850" s="3"/>
      <c r="S850" s="3"/>
      <c r="T850" s="3"/>
      <c r="U850" s="3"/>
      <c r="V850" s="3"/>
      <c r="W850" s="3"/>
      <c r="X850" s="3"/>
      <c r="Y850" s="3"/>
      <c r="Z850" s="3"/>
    </row>
    <row r="851" spans="1:26" ht="12.75" customHeight="1" x14ac:dyDescent="0.25">
      <c r="A851" s="3"/>
      <c r="B851" s="291"/>
      <c r="C851" s="184"/>
      <c r="D851" s="184"/>
      <c r="E851" s="184"/>
      <c r="F851" s="184"/>
      <c r="G851" s="184"/>
      <c r="H851" s="184"/>
      <c r="I851" s="184"/>
      <c r="J851" s="184"/>
      <c r="K851" s="184"/>
      <c r="L851" s="3"/>
      <c r="M851" s="3"/>
      <c r="N851" s="184"/>
      <c r="O851" s="3"/>
      <c r="P851" s="3"/>
      <c r="Q851" s="3"/>
      <c r="R851" s="3"/>
      <c r="S851" s="3"/>
      <c r="T851" s="3"/>
      <c r="U851" s="3"/>
      <c r="V851" s="3"/>
      <c r="W851" s="3"/>
      <c r="X851" s="3"/>
      <c r="Y851" s="3"/>
      <c r="Z851" s="3"/>
    </row>
    <row r="852" spans="1:26" ht="12.75" customHeight="1" x14ac:dyDescent="0.25">
      <c r="A852" s="3"/>
      <c r="B852" s="291"/>
      <c r="C852" s="184"/>
      <c r="D852" s="184"/>
      <c r="E852" s="184"/>
      <c r="F852" s="184"/>
      <c r="G852" s="184"/>
      <c r="H852" s="184"/>
      <c r="I852" s="184"/>
      <c r="J852" s="184"/>
      <c r="K852" s="184"/>
      <c r="L852" s="3"/>
      <c r="M852" s="3"/>
      <c r="N852" s="184"/>
      <c r="O852" s="3"/>
      <c r="P852" s="3"/>
      <c r="Q852" s="3"/>
      <c r="R852" s="3"/>
      <c r="S852" s="3"/>
      <c r="T852" s="3"/>
      <c r="U852" s="3"/>
      <c r="V852" s="3"/>
      <c r="W852" s="3"/>
      <c r="X852" s="3"/>
      <c r="Y852" s="3"/>
      <c r="Z852" s="3"/>
    </row>
    <row r="853" spans="1:26" ht="12.75" customHeight="1" x14ac:dyDescent="0.25">
      <c r="A853" s="3"/>
      <c r="B853" s="291"/>
      <c r="C853" s="184"/>
      <c r="D853" s="184"/>
      <c r="E853" s="184"/>
      <c r="F853" s="184"/>
      <c r="G853" s="184"/>
      <c r="H853" s="184"/>
      <c r="I853" s="184"/>
      <c r="J853" s="184"/>
      <c r="K853" s="184"/>
      <c r="L853" s="3"/>
      <c r="M853" s="3"/>
      <c r="N853" s="184"/>
      <c r="O853" s="3"/>
      <c r="P853" s="3"/>
      <c r="Q853" s="3"/>
      <c r="R853" s="3"/>
      <c r="S853" s="3"/>
      <c r="T853" s="3"/>
      <c r="U853" s="3"/>
      <c r="V853" s="3"/>
      <c r="W853" s="3"/>
      <c r="X853" s="3"/>
      <c r="Y853" s="3"/>
      <c r="Z853" s="3"/>
    </row>
    <row r="854" spans="1:26" ht="12.75" customHeight="1" x14ac:dyDescent="0.25">
      <c r="A854" s="3"/>
      <c r="B854" s="291"/>
      <c r="C854" s="184"/>
      <c r="D854" s="184"/>
      <c r="E854" s="184"/>
      <c r="F854" s="184"/>
      <c r="G854" s="184"/>
      <c r="H854" s="184"/>
      <c r="I854" s="184"/>
      <c r="J854" s="184"/>
      <c r="K854" s="184"/>
      <c r="L854" s="3"/>
      <c r="M854" s="3"/>
      <c r="N854" s="184"/>
      <c r="O854" s="3"/>
      <c r="P854" s="3"/>
      <c r="Q854" s="3"/>
      <c r="R854" s="3"/>
      <c r="S854" s="3"/>
      <c r="T854" s="3"/>
      <c r="U854" s="3"/>
      <c r="V854" s="3"/>
      <c r="W854" s="3"/>
      <c r="X854" s="3"/>
      <c r="Y854" s="3"/>
      <c r="Z854" s="3"/>
    </row>
    <row r="855" spans="1:26" ht="12.75" customHeight="1" x14ac:dyDescent="0.25">
      <c r="A855" s="3"/>
      <c r="B855" s="291"/>
      <c r="C855" s="184"/>
      <c r="D855" s="184"/>
      <c r="E855" s="184"/>
      <c r="F855" s="184"/>
      <c r="G855" s="184"/>
      <c r="H855" s="184"/>
      <c r="I855" s="184"/>
      <c r="J855" s="184"/>
      <c r="K855" s="184"/>
      <c r="L855" s="3"/>
      <c r="M855" s="3"/>
      <c r="N855" s="184"/>
      <c r="O855" s="3"/>
      <c r="P855" s="3"/>
      <c r="Q855" s="3"/>
      <c r="R855" s="3"/>
      <c r="S855" s="3"/>
      <c r="T855" s="3"/>
      <c r="U855" s="3"/>
      <c r="V855" s="3"/>
      <c r="W855" s="3"/>
      <c r="X855" s="3"/>
      <c r="Y855" s="3"/>
      <c r="Z855" s="3"/>
    </row>
    <row r="856" spans="1:26" ht="12.75" customHeight="1" x14ac:dyDescent="0.25">
      <c r="A856" s="3"/>
      <c r="B856" s="291"/>
      <c r="C856" s="184"/>
      <c r="D856" s="184"/>
      <c r="E856" s="184"/>
      <c r="F856" s="184"/>
      <c r="G856" s="184"/>
      <c r="H856" s="184"/>
      <c r="I856" s="184"/>
      <c r="J856" s="184"/>
      <c r="K856" s="184"/>
      <c r="L856" s="3"/>
      <c r="M856" s="3"/>
      <c r="N856" s="184"/>
      <c r="O856" s="3"/>
      <c r="P856" s="3"/>
      <c r="Q856" s="3"/>
      <c r="R856" s="3"/>
      <c r="S856" s="3"/>
      <c r="T856" s="3"/>
      <c r="U856" s="3"/>
      <c r="V856" s="3"/>
      <c r="W856" s="3"/>
      <c r="X856" s="3"/>
      <c r="Y856" s="3"/>
      <c r="Z856" s="3"/>
    </row>
    <row r="857" spans="1:26" ht="12.75" customHeight="1" x14ac:dyDescent="0.25">
      <c r="A857" s="3"/>
      <c r="B857" s="291"/>
      <c r="C857" s="184"/>
      <c r="D857" s="184"/>
      <c r="E857" s="184"/>
      <c r="F857" s="184"/>
      <c r="G857" s="184"/>
      <c r="H857" s="184"/>
      <c r="I857" s="184"/>
      <c r="J857" s="184"/>
      <c r="K857" s="184"/>
      <c r="L857" s="3"/>
      <c r="M857" s="3"/>
      <c r="N857" s="184"/>
      <c r="O857" s="3"/>
      <c r="P857" s="3"/>
      <c r="Q857" s="3"/>
      <c r="R857" s="3"/>
      <c r="S857" s="3"/>
      <c r="T857" s="3"/>
      <c r="U857" s="3"/>
      <c r="V857" s="3"/>
      <c r="W857" s="3"/>
      <c r="X857" s="3"/>
      <c r="Y857" s="3"/>
      <c r="Z857" s="3"/>
    </row>
    <row r="858" spans="1:26" ht="12.75" customHeight="1" x14ac:dyDescent="0.25">
      <c r="A858" s="3"/>
      <c r="B858" s="291"/>
      <c r="C858" s="184"/>
      <c r="D858" s="184"/>
      <c r="E858" s="184"/>
      <c r="F858" s="184"/>
      <c r="G858" s="184"/>
      <c r="H858" s="184"/>
      <c r="I858" s="184"/>
      <c r="J858" s="184"/>
      <c r="K858" s="184"/>
      <c r="L858" s="3"/>
      <c r="M858" s="3"/>
      <c r="N858" s="184"/>
      <c r="O858" s="3"/>
      <c r="P858" s="3"/>
      <c r="Q858" s="3"/>
      <c r="R858" s="3"/>
      <c r="S858" s="3"/>
      <c r="T858" s="3"/>
      <c r="U858" s="3"/>
      <c r="V858" s="3"/>
      <c r="W858" s="3"/>
      <c r="X858" s="3"/>
      <c r="Y858" s="3"/>
      <c r="Z858" s="3"/>
    </row>
    <row r="859" spans="1:26" ht="12.75" customHeight="1" x14ac:dyDescent="0.25">
      <c r="A859" s="3"/>
      <c r="B859" s="291"/>
      <c r="C859" s="184"/>
      <c r="D859" s="184"/>
      <c r="E859" s="184"/>
      <c r="F859" s="184"/>
      <c r="G859" s="184"/>
      <c r="H859" s="184"/>
      <c r="I859" s="184"/>
      <c r="J859" s="184"/>
      <c r="K859" s="184"/>
      <c r="L859" s="3"/>
      <c r="M859" s="3"/>
      <c r="N859" s="184"/>
      <c r="O859" s="3"/>
      <c r="P859" s="3"/>
      <c r="Q859" s="3"/>
      <c r="R859" s="3"/>
      <c r="S859" s="3"/>
      <c r="T859" s="3"/>
      <c r="U859" s="3"/>
      <c r="V859" s="3"/>
      <c r="W859" s="3"/>
      <c r="X859" s="3"/>
      <c r="Y859" s="3"/>
      <c r="Z859" s="3"/>
    </row>
    <row r="860" spans="1:26" ht="12.75" customHeight="1" x14ac:dyDescent="0.25">
      <c r="A860" s="3"/>
      <c r="B860" s="291"/>
      <c r="C860" s="184"/>
      <c r="D860" s="184"/>
      <c r="E860" s="184"/>
      <c r="F860" s="184"/>
      <c r="G860" s="184"/>
      <c r="H860" s="184"/>
      <c r="I860" s="184"/>
      <c r="J860" s="184"/>
      <c r="K860" s="184"/>
      <c r="L860" s="3"/>
      <c r="M860" s="3"/>
      <c r="N860" s="184"/>
      <c r="O860" s="3"/>
      <c r="P860" s="3"/>
      <c r="Q860" s="3"/>
      <c r="R860" s="3"/>
      <c r="S860" s="3"/>
      <c r="T860" s="3"/>
      <c r="U860" s="3"/>
      <c r="V860" s="3"/>
      <c r="W860" s="3"/>
      <c r="X860" s="3"/>
      <c r="Y860" s="3"/>
      <c r="Z860" s="3"/>
    </row>
    <row r="861" spans="1:26" ht="12.75" customHeight="1" x14ac:dyDescent="0.25">
      <c r="A861" s="3"/>
      <c r="B861" s="291"/>
      <c r="C861" s="184"/>
      <c r="D861" s="184"/>
      <c r="E861" s="184"/>
      <c r="F861" s="184"/>
      <c r="G861" s="184"/>
      <c r="H861" s="184"/>
      <c r="I861" s="184"/>
      <c r="J861" s="184"/>
      <c r="K861" s="184"/>
      <c r="L861" s="3"/>
      <c r="M861" s="3"/>
      <c r="N861" s="184"/>
      <c r="O861" s="3"/>
      <c r="P861" s="3"/>
      <c r="Q861" s="3"/>
      <c r="R861" s="3"/>
      <c r="S861" s="3"/>
      <c r="T861" s="3"/>
      <c r="U861" s="3"/>
      <c r="V861" s="3"/>
      <c r="W861" s="3"/>
      <c r="X861" s="3"/>
      <c r="Y861" s="3"/>
      <c r="Z861" s="3"/>
    </row>
    <row r="862" spans="1:26" ht="12.75" customHeight="1" x14ac:dyDescent="0.25">
      <c r="A862" s="3"/>
      <c r="B862" s="291"/>
      <c r="C862" s="184"/>
      <c r="D862" s="184"/>
      <c r="E862" s="184"/>
      <c r="F862" s="184"/>
      <c r="G862" s="184"/>
      <c r="H862" s="184"/>
      <c r="I862" s="184"/>
      <c r="J862" s="184"/>
      <c r="K862" s="184"/>
      <c r="L862" s="3"/>
      <c r="M862" s="3"/>
      <c r="N862" s="184"/>
      <c r="O862" s="3"/>
      <c r="P862" s="3"/>
      <c r="Q862" s="3"/>
      <c r="R862" s="3"/>
      <c r="S862" s="3"/>
      <c r="T862" s="3"/>
      <c r="U862" s="3"/>
      <c r="V862" s="3"/>
      <c r="W862" s="3"/>
      <c r="X862" s="3"/>
      <c r="Y862" s="3"/>
      <c r="Z862" s="3"/>
    </row>
    <row r="863" spans="1:26" ht="12.75" customHeight="1" x14ac:dyDescent="0.25">
      <c r="A863" s="3"/>
      <c r="B863" s="291"/>
      <c r="C863" s="184"/>
      <c r="D863" s="184"/>
      <c r="E863" s="184"/>
      <c r="F863" s="184"/>
      <c r="G863" s="184"/>
      <c r="H863" s="184"/>
      <c r="I863" s="184"/>
      <c r="J863" s="184"/>
      <c r="K863" s="184"/>
      <c r="L863" s="3"/>
      <c r="M863" s="3"/>
      <c r="N863" s="184"/>
      <c r="O863" s="3"/>
      <c r="P863" s="3"/>
      <c r="Q863" s="3"/>
      <c r="R863" s="3"/>
      <c r="S863" s="3"/>
      <c r="T863" s="3"/>
      <c r="U863" s="3"/>
      <c r="V863" s="3"/>
      <c r="W863" s="3"/>
      <c r="X863" s="3"/>
      <c r="Y863" s="3"/>
      <c r="Z863" s="3"/>
    </row>
    <row r="864" spans="1:26" ht="12.75" customHeight="1" x14ac:dyDescent="0.25">
      <c r="A864" s="3"/>
      <c r="B864" s="291"/>
      <c r="C864" s="184"/>
      <c r="D864" s="184"/>
      <c r="E864" s="184"/>
      <c r="F864" s="184"/>
      <c r="G864" s="184"/>
      <c r="H864" s="184"/>
      <c r="I864" s="184"/>
      <c r="J864" s="184"/>
      <c r="K864" s="184"/>
      <c r="L864" s="3"/>
      <c r="M864" s="3"/>
      <c r="N864" s="184"/>
      <c r="O864" s="3"/>
      <c r="P864" s="3"/>
      <c r="Q864" s="3"/>
      <c r="R864" s="3"/>
      <c r="S864" s="3"/>
      <c r="T864" s="3"/>
      <c r="U864" s="3"/>
      <c r="V864" s="3"/>
      <c r="W864" s="3"/>
      <c r="X864" s="3"/>
      <c r="Y864" s="3"/>
      <c r="Z864" s="3"/>
    </row>
    <row r="865" spans="1:26" ht="12.75" customHeight="1" x14ac:dyDescent="0.25">
      <c r="A865" s="3"/>
      <c r="B865" s="291"/>
      <c r="C865" s="184"/>
      <c r="D865" s="184"/>
      <c r="E865" s="184"/>
      <c r="F865" s="184"/>
      <c r="G865" s="184"/>
      <c r="H865" s="184"/>
      <c r="I865" s="184"/>
      <c r="J865" s="184"/>
      <c r="K865" s="184"/>
      <c r="L865" s="3"/>
      <c r="M865" s="3"/>
      <c r="N865" s="184"/>
      <c r="O865" s="3"/>
      <c r="P865" s="3"/>
      <c r="Q865" s="3"/>
      <c r="R865" s="3"/>
      <c r="S865" s="3"/>
      <c r="T865" s="3"/>
      <c r="U865" s="3"/>
      <c r="V865" s="3"/>
      <c r="W865" s="3"/>
      <c r="X865" s="3"/>
      <c r="Y865" s="3"/>
      <c r="Z865" s="3"/>
    </row>
    <row r="866" spans="1:26" ht="12.75" customHeight="1" x14ac:dyDescent="0.25">
      <c r="A866" s="3"/>
      <c r="B866" s="291"/>
      <c r="C866" s="184"/>
      <c r="D866" s="184"/>
      <c r="E866" s="184"/>
      <c r="F866" s="184"/>
      <c r="G866" s="184"/>
      <c r="H866" s="184"/>
      <c r="I866" s="184"/>
      <c r="J866" s="184"/>
      <c r="K866" s="184"/>
      <c r="L866" s="3"/>
      <c r="M866" s="3"/>
      <c r="N866" s="184"/>
      <c r="O866" s="3"/>
      <c r="P866" s="3"/>
      <c r="Q866" s="3"/>
      <c r="R866" s="3"/>
      <c r="S866" s="3"/>
      <c r="T866" s="3"/>
      <c r="U866" s="3"/>
      <c r="V866" s="3"/>
      <c r="W866" s="3"/>
      <c r="X866" s="3"/>
      <c r="Y866" s="3"/>
      <c r="Z866" s="3"/>
    </row>
    <row r="867" spans="1:26" ht="12.75" customHeight="1" x14ac:dyDescent="0.25">
      <c r="A867" s="3"/>
      <c r="B867" s="291"/>
      <c r="C867" s="184"/>
      <c r="D867" s="184"/>
      <c r="E867" s="184"/>
      <c r="F867" s="184"/>
      <c r="G867" s="184"/>
      <c r="H867" s="184"/>
      <c r="I867" s="184"/>
      <c r="J867" s="184"/>
      <c r="K867" s="184"/>
      <c r="L867" s="3"/>
      <c r="M867" s="3"/>
      <c r="N867" s="184"/>
      <c r="O867" s="3"/>
      <c r="P867" s="3"/>
      <c r="Q867" s="3"/>
      <c r="R867" s="3"/>
      <c r="S867" s="3"/>
      <c r="T867" s="3"/>
      <c r="U867" s="3"/>
      <c r="V867" s="3"/>
      <c r="W867" s="3"/>
      <c r="X867" s="3"/>
      <c r="Y867" s="3"/>
      <c r="Z867" s="3"/>
    </row>
    <row r="868" spans="1:26" ht="12.75" customHeight="1" x14ac:dyDescent="0.25">
      <c r="A868" s="3"/>
      <c r="B868" s="291"/>
      <c r="C868" s="184"/>
      <c r="D868" s="184"/>
      <c r="E868" s="184"/>
      <c r="F868" s="184"/>
      <c r="G868" s="184"/>
      <c r="H868" s="184"/>
      <c r="I868" s="184"/>
      <c r="J868" s="184"/>
      <c r="K868" s="184"/>
      <c r="L868" s="3"/>
      <c r="M868" s="3"/>
      <c r="N868" s="184"/>
      <c r="O868" s="3"/>
      <c r="P868" s="3"/>
      <c r="Q868" s="3"/>
      <c r="R868" s="3"/>
      <c r="S868" s="3"/>
      <c r="T868" s="3"/>
      <c r="U868" s="3"/>
      <c r="V868" s="3"/>
      <c r="W868" s="3"/>
      <c r="X868" s="3"/>
      <c r="Y868" s="3"/>
      <c r="Z868" s="3"/>
    </row>
    <row r="869" spans="1:26" ht="12.75" customHeight="1" x14ac:dyDescent="0.25">
      <c r="A869" s="3"/>
      <c r="B869" s="291"/>
      <c r="C869" s="184"/>
      <c r="D869" s="184"/>
      <c r="E869" s="184"/>
      <c r="F869" s="184"/>
      <c r="G869" s="184"/>
      <c r="H869" s="184"/>
      <c r="I869" s="184"/>
      <c r="J869" s="184"/>
      <c r="K869" s="184"/>
      <c r="L869" s="3"/>
      <c r="M869" s="3"/>
      <c r="N869" s="184"/>
      <c r="O869" s="3"/>
      <c r="P869" s="3"/>
      <c r="Q869" s="3"/>
      <c r="R869" s="3"/>
      <c r="S869" s="3"/>
      <c r="T869" s="3"/>
      <c r="U869" s="3"/>
      <c r="V869" s="3"/>
      <c r="W869" s="3"/>
      <c r="X869" s="3"/>
      <c r="Y869" s="3"/>
      <c r="Z869" s="3"/>
    </row>
    <row r="870" spans="1:26" ht="12.75" customHeight="1" x14ac:dyDescent="0.25">
      <c r="A870" s="3"/>
      <c r="B870" s="291"/>
      <c r="C870" s="184"/>
      <c r="D870" s="184"/>
      <c r="E870" s="184"/>
      <c r="F870" s="184"/>
      <c r="G870" s="184"/>
      <c r="H870" s="184"/>
      <c r="I870" s="184"/>
      <c r="J870" s="184"/>
      <c r="K870" s="184"/>
      <c r="L870" s="3"/>
      <c r="M870" s="3"/>
      <c r="N870" s="184"/>
      <c r="O870" s="3"/>
      <c r="P870" s="3"/>
      <c r="Q870" s="3"/>
      <c r="R870" s="3"/>
      <c r="S870" s="3"/>
      <c r="T870" s="3"/>
      <c r="U870" s="3"/>
      <c r="V870" s="3"/>
      <c r="W870" s="3"/>
      <c r="X870" s="3"/>
      <c r="Y870" s="3"/>
      <c r="Z870" s="3"/>
    </row>
    <row r="871" spans="1:26" ht="12.75" customHeight="1" x14ac:dyDescent="0.25">
      <c r="A871" s="3"/>
      <c r="B871" s="291"/>
      <c r="C871" s="184"/>
      <c r="D871" s="184"/>
      <c r="E871" s="184"/>
      <c r="F871" s="184"/>
      <c r="G871" s="184"/>
      <c r="H871" s="184"/>
      <c r="I871" s="184"/>
      <c r="J871" s="184"/>
      <c r="K871" s="184"/>
      <c r="L871" s="3"/>
      <c r="M871" s="3"/>
      <c r="N871" s="184"/>
      <c r="O871" s="3"/>
      <c r="P871" s="3"/>
      <c r="Q871" s="3"/>
      <c r="R871" s="3"/>
      <c r="S871" s="3"/>
      <c r="T871" s="3"/>
      <c r="U871" s="3"/>
      <c r="V871" s="3"/>
      <c r="W871" s="3"/>
      <c r="X871" s="3"/>
      <c r="Y871" s="3"/>
      <c r="Z871" s="3"/>
    </row>
    <row r="872" spans="1:26" ht="12.75" customHeight="1" x14ac:dyDescent="0.25">
      <c r="A872" s="3"/>
      <c r="B872" s="291"/>
      <c r="C872" s="184"/>
      <c r="D872" s="184"/>
      <c r="E872" s="184"/>
      <c r="F872" s="184"/>
      <c r="G872" s="184"/>
      <c r="H872" s="184"/>
      <c r="I872" s="184"/>
      <c r="J872" s="184"/>
      <c r="K872" s="184"/>
      <c r="L872" s="3"/>
      <c r="M872" s="3"/>
      <c r="N872" s="184"/>
      <c r="O872" s="3"/>
      <c r="P872" s="3"/>
      <c r="Q872" s="3"/>
      <c r="R872" s="3"/>
      <c r="S872" s="3"/>
      <c r="T872" s="3"/>
      <c r="U872" s="3"/>
      <c r="V872" s="3"/>
      <c r="W872" s="3"/>
      <c r="X872" s="3"/>
      <c r="Y872" s="3"/>
      <c r="Z872" s="3"/>
    </row>
    <row r="873" spans="1:26" ht="12.75" customHeight="1" x14ac:dyDescent="0.25">
      <c r="A873" s="3"/>
      <c r="B873" s="291"/>
      <c r="C873" s="184"/>
      <c r="D873" s="184"/>
      <c r="E873" s="184"/>
      <c r="F873" s="184"/>
      <c r="G873" s="184"/>
      <c r="H873" s="184"/>
      <c r="I873" s="184"/>
      <c r="J873" s="184"/>
      <c r="K873" s="184"/>
      <c r="L873" s="3"/>
      <c r="M873" s="3"/>
      <c r="N873" s="184"/>
      <c r="O873" s="3"/>
      <c r="P873" s="3"/>
      <c r="Q873" s="3"/>
      <c r="R873" s="3"/>
      <c r="S873" s="3"/>
      <c r="T873" s="3"/>
      <c r="U873" s="3"/>
      <c r="V873" s="3"/>
      <c r="W873" s="3"/>
      <c r="X873" s="3"/>
      <c r="Y873" s="3"/>
      <c r="Z873" s="3"/>
    </row>
    <row r="874" spans="1:26" ht="12.75" customHeight="1" x14ac:dyDescent="0.25">
      <c r="A874" s="3"/>
      <c r="B874" s="291"/>
      <c r="C874" s="184"/>
      <c r="D874" s="184"/>
      <c r="E874" s="184"/>
      <c r="F874" s="184"/>
      <c r="G874" s="184"/>
      <c r="H874" s="184"/>
      <c r="I874" s="184"/>
      <c r="J874" s="184"/>
      <c r="K874" s="184"/>
      <c r="L874" s="3"/>
      <c r="M874" s="3"/>
      <c r="N874" s="184"/>
      <c r="O874" s="3"/>
      <c r="P874" s="3"/>
      <c r="Q874" s="3"/>
      <c r="R874" s="3"/>
      <c r="S874" s="3"/>
      <c r="T874" s="3"/>
      <c r="U874" s="3"/>
      <c r="V874" s="3"/>
      <c r="W874" s="3"/>
      <c r="X874" s="3"/>
      <c r="Y874" s="3"/>
      <c r="Z874" s="3"/>
    </row>
    <row r="875" spans="1:26" ht="12.75" customHeight="1" x14ac:dyDescent="0.25">
      <c r="A875" s="3"/>
      <c r="B875" s="291"/>
      <c r="C875" s="184"/>
      <c r="D875" s="184"/>
      <c r="E875" s="184"/>
      <c r="F875" s="184"/>
      <c r="G875" s="184"/>
      <c r="H875" s="184"/>
      <c r="I875" s="184"/>
      <c r="J875" s="184"/>
      <c r="K875" s="184"/>
      <c r="L875" s="3"/>
      <c r="M875" s="3"/>
      <c r="N875" s="184"/>
      <c r="O875" s="3"/>
      <c r="P875" s="3"/>
      <c r="Q875" s="3"/>
      <c r="R875" s="3"/>
      <c r="S875" s="3"/>
      <c r="T875" s="3"/>
      <c r="U875" s="3"/>
      <c r="V875" s="3"/>
      <c r="W875" s="3"/>
      <c r="X875" s="3"/>
      <c r="Y875" s="3"/>
      <c r="Z875" s="3"/>
    </row>
    <row r="876" spans="1:26" ht="12.75" customHeight="1" x14ac:dyDescent="0.25">
      <c r="A876" s="3"/>
      <c r="B876" s="291"/>
      <c r="C876" s="184"/>
      <c r="D876" s="184"/>
      <c r="E876" s="184"/>
      <c r="F876" s="184"/>
      <c r="G876" s="184"/>
      <c r="H876" s="184"/>
      <c r="I876" s="184"/>
      <c r="J876" s="184"/>
      <c r="K876" s="184"/>
      <c r="L876" s="3"/>
      <c r="M876" s="3"/>
      <c r="N876" s="184"/>
      <c r="O876" s="3"/>
      <c r="P876" s="3"/>
      <c r="Q876" s="3"/>
      <c r="R876" s="3"/>
      <c r="S876" s="3"/>
      <c r="T876" s="3"/>
      <c r="U876" s="3"/>
      <c r="V876" s="3"/>
      <c r="W876" s="3"/>
      <c r="X876" s="3"/>
      <c r="Y876" s="3"/>
      <c r="Z876" s="3"/>
    </row>
    <row r="877" spans="1:26" ht="12.75" customHeight="1" x14ac:dyDescent="0.25">
      <c r="A877" s="3"/>
      <c r="B877" s="291"/>
      <c r="C877" s="184"/>
      <c r="D877" s="184"/>
      <c r="E877" s="184"/>
      <c r="F877" s="184"/>
      <c r="G877" s="184"/>
      <c r="H877" s="184"/>
      <c r="I877" s="184"/>
      <c r="J877" s="184"/>
      <c r="K877" s="184"/>
      <c r="L877" s="3"/>
      <c r="M877" s="3"/>
      <c r="N877" s="184"/>
      <c r="O877" s="3"/>
      <c r="P877" s="3"/>
      <c r="Q877" s="3"/>
      <c r="R877" s="3"/>
      <c r="S877" s="3"/>
      <c r="T877" s="3"/>
      <c r="U877" s="3"/>
      <c r="V877" s="3"/>
      <c r="W877" s="3"/>
      <c r="X877" s="3"/>
      <c r="Y877" s="3"/>
      <c r="Z877" s="3"/>
    </row>
    <row r="878" spans="1:26" ht="12.75" customHeight="1" x14ac:dyDescent="0.25">
      <c r="A878" s="3"/>
      <c r="B878" s="291"/>
      <c r="C878" s="184"/>
      <c r="D878" s="184"/>
      <c r="E878" s="184"/>
      <c r="F878" s="184"/>
      <c r="G878" s="184"/>
      <c r="H878" s="184"/>
      <c r="I878" s="184"/>
      <c r="J878" s="184"/>
      <c r="K878" s="184"/>
      <c r="L878" s="3"/>
      <c r="M878" s="3"/>
      <c r="N878" s="184"/>
      <c r="O878" s="3"/>
      <c r="P878" s="3"/>
      <c r="Q878" s="3"/>
      <c r="R878" s="3"/>
      <c r="S878" s="3"/>
      <c r="T878" s="3"/>
      <c r="U878" s="3"/>
      <c r="V878" s="3"/>
      <c r="W878" s="3"/>
      <c r="X878" s="3"/>
      <c r="Y878" s="3"/>
      <c r="Z878" s="3"/>
    </row>
    <row r="879" spans="1:26" ht="12.75" customHeight="1" x14ac:dyDescent="0.25">
      <c r="A879" s="3"/>
      <c r="B879" s="291"/>
      <c r="C879" s="184"/>
      <c r="D879" s="184"/>
      <c r="E879" s="184"/>
      <c r="F879" s="184"/>
      <c r="G879" s="184"/>
      <c r="H879" s="184"/>
      <c r="I879" s="184"/>
      <c r="J879" s="184"/>
      <c r="K879" s="184"/>
      <c r="L879" s="3"/>
      <c r="M879" s="3"/>
      <c r="N879" s="184"/>
      <c r="O879" s="3"/>
      <c r="P879" s="3"/>
      <c r="Q879" s="3"/>
      <c r="R879" s="3"/>
      <c r="S879" s="3"/>
      <c r="T879" s="3"/>
      <c r="U879" s="3"/>
      <c r="V879" s="3"/>
      <c r="W879" s="3"/>
      <c r="X879" s="3"/>
      <c r="Y879" s="3"/>
      <c r="Z879" s="3"/>
    </row>
    <row r="880" spans="1:26" ht="12.75" customHeight="1" x14ac:dyDescent="0.25">
      <c r="A880" s="3"/>
      <c r="B880" s="291"/>
      <c r="C880" s="184"/>
      <c r="D880" s="184"/>
      <c r="E880" s="184"/>
      <c r="F880" s="184"/>
      <c r="G880" s="184"/>
      <c r="H880" s="184"/>
      <c r="I880" s="184"/>
      <c r="J880" s="184"/>
      <c r="K880" s="184"/>
      <c r="L880" s="3"/>
      <c r="M880" s="3"/>
      <c r="N880" s="184"/>
      <c r="O880" s="3"/>
      <c r="P880" s="3"/>
      <c r="Q880" s="3"/>
      <c r="R880" s="3"/>
      <c r="S880" s="3"/>
      <c r="T880" s="3"/>
      <c r="U880" s="3"/>
      <c r="V880" s="3"/>
      <c r="W880" s="3"/>
      <c r="X880" s="3"/>
      <c r="Y880" s="3"/>
      <c r="Z880" s="3"/>
    </row>
    <row r="881" spans="1:26" ht="12.75" customHeight="1" x14ac:dyDescent="0.25">
      <c r="A881" s="3"/>
      <c r="B881" s="291"/>
      <c r="C881" s="184"/>
      <c r="D881" s="184"/>
      <c r="E881" s="184"/>
      <c r="F881" s="184"/>
      <c r="G881" s="184"/>
      <c r="H881" s="184"/>
      <c r="I881" s="184"/>
      <c r="J881" s="184"/>
      <c r="K881" s="184"/>
      <c r="L881" s="3"/>
      <c r="M881" s="3"/>
      <c r="N881" s="184"/>
      <c r="O881" s="3"/>
      <c r="P881" s="3"/>
      <c r="Q881" s="3"/>
      <c r="R881" s="3"/>
      <c r="S881" s="3"/>
      <c r="T881" s="3"/>
      <c r="U881" s="3"/>
      <c r="V881" s="3"/>
      <c r="W881" s="3"/>
      <c r="X881" s="3"/>
      <c r="Y881" s="3"/>
      <c r="Z881" s="3"/>
    </row>
    <row r="882" spans="1:26" ht="12.75" customHeight="1" x14ac:dyDescent="0.25">
      <c r="A882" s="3"/>
      <c r="B882" s="291"/>
      <c r="C882" s="184"/>
      <c r="D882" s="184"/>
      <c r="E882" s="184"/>
      <c r="F882" s="184"/>
      <c r="G882" s="184"/>
      <c r="H882" s="184"/>
      <c r="I882" s="184"/>
      <c r="J882" s="184"/>
      <c r="K882" s="184"/>
      <c r="L882" s="3"/>
      <c r="M882" s="3"/>
      <c r="N882" s="184"/>
      <c r="O882" s="3"/>
      <c r="P882" s="3"/>
      <c r="Q882" s="3"/>
      <c r="R882" s="3"/>
      <c r="S882" s="3"/>
      <c r="T882" s="3"/>
      <c r="U882" s="3"/>
      <c r="V882" s="3"/>
      <c r="W882" s="3"/>
      <c r="X882" s="3"/>
      <c r="Y882" s="3"/>
      <c r="Z882" s="3"/>
    </row>
    <row r="883" spans="1:26" ht="12.75" customHeight="1" x14ac:dyDescent="0.25">
      <c r="A883" s="3"/>
      <c r="B883" s="291"/>
      <c r="C883" s="184"/>
      <c r="D883" s="184"/>
      <c r="E883" s="184"/>
      <c r="F883" s="184"/>
      <c r="G883" s="184"/>
      <c r="H883" s="184"/>
      <c r="I883" s="184"/>
      <c r="J883" s="184"/>
      <c r="K883" s="184"/>
      <c r="L883" s="3"/>
      <c r="M883" s="3"/>
      <c r="N883" s="184"/>
      <c r="O883" s="3"/>
      <c r="P883" s="3"/>
      <c r="Q883" s="3"/>
      <c r="R883" s="3"/>
      <c r="S883" s="3"/>
      <c r="T883" s="3"/>
      <c r="U883" s="3"/>
      <c r="V883" s="3"/>
      <c r="W883" s="3"/>
      <c r="X883" s="3"/>
      <c r="Y883" s="3"/>
      <c r="Z883" s="3"/>
    </row>
    <row r="884" spans="1:26" ht="12.75" customHeight="1" x14ac:dyDescent="0.25">
      <c r="A884" s="3"/>
      <c r="B884" s="291"/>
      <c r="C884" s="184"/>
      <c r="D884" s="184"/>
      <c r="E884" s="184"/>
      <c r="F884" s="184"/>
      <c r="G884" s="184"/>
      <c r="H884" s="184"/>
      <c r="I884" s="184"/>
      <c r="J884" s="184"/>
      <c r="K884" s="184"/>
      <c r="L884" s="3"/>
      <c r="M884" s="3"/>
      <c r="N884" s="184"/>
      <c r="O884" s="3"/>
      <c r="P884" s="3"/>
      <c r="Q884" s="3"/>
      <c r="R884" s="3"/>
      <c r="S884" s="3"/>
      <c r="T884" s="3"/>
      <c r="U884" s="3"/>
      <c r="V884" s="3"/>
      <c r="W884" s="3"/>
      <c r="X884" s="3"/>
      <c r="Y884" s="3"/>
      <c r="Z884" s="3"/>
    </row>
    <row r="885" spans="1:26" ht="12.75" customHeight="1" x14ac:dyDescent="0.25">
      <c r="A885" s="3"/>
      <c r="B885" s="291"/>
      <c r="C885" s="184"/>
      <c r="D885" s="184"/>
      <c r="E885" s="184"/>
      <c r="F885" s="184"/>
      <c r="G885" s="184"/>
      <c r="H885" s="184"/>
      <c r="I885" s="184"/>
      <c r="J885" s="184"/>
      <c r="K885" s="184"/>
      <c r="L885" s="3"/>
      <c r="M885" s="3"/>
      <c r="N885" s="184"/>
      <c r="O885" s="3"/>
      <c r="P885" s="3"/>
      <c r="Q885" s="3"/>
      <c r="R885" s="3"/>
      <c r="S885" s="3"/>
      <c r="T885" s="3"/>
      <c r="U885" s="3"/>
      <c r="V885" s="3"/>
      <c r="W885" s="3"/>
      <c r="X885" s="3"/>
      <c r="Y885" s="3"/>
      <c r="Z885" s="3"/>
    </row>
    <row r="886" spans="1:26" ht="12.75" customHeight="1" x14ac:dyDescent="0.25">
      <c r="A886" s="3"/>
      <c r="B886" s="291"/>
      <c r="C886" s="184"/>
      <c r="D886" s="184"/>
      <c r="E886" s="184"/>
      <c r="F886" s="184"/>
      <c r="G886" s="184"/>
      <c r="H886" s="184"/>
      <c r="I886" s="184"/>
      <c r="J886" s="184"/>
      <c r="K886" s="184"/>
      <c r="L886" s="3"/>
      <c r="M886" s="3"/>
      <c r="N886" s="184"/>
      <c r="O886" s="3"/>
      <c r="P886" s="3"/>
      <c r="Q886" s="3"/>
      <c r="R886" s="3"/>
      <c r="S886" s="3"/>
      <c r="T886" s="3"/>
      <c r="U886" s="3"/>
      <c r="V886" s="3"/>
      <c r="W886" s="3"/>
      <c r="X886" s="3"/>
      <c r="Y886" s="3"/>
      <c r="Z886" s="3"/>
    </row>
    <row r="887" spans="1:26" ht="12.75" customHeight="1" x14ac:dyDescent="0.25">
      <c r="A887" s="3"/>
      <c r="B887" s="291"/>
      <c r="C887" s="184"/>
      <c r="D887" s="184"/>
      <c r="E887" s="184"/>
      <c r="F887" s="184"/>
      <c r="G887" s="184"/>
      <c r="H887" s="184"/>
      <c r="I887" s="184"/>
      <c r="J887" s="184"/>
      <c r="K887" s="184"/>
      <c r="L887" s="3"/>
      <c r="M887" s="3"/>
      <c r="N887" s="184"/>
      <c r="O887" s="3"/>
      <c r="P887" s="3"/>
      <c r="Q887" s="3"/>
      <c r="R887" s="3"/>
      <c r="S887" s="3"/>
      <c r="T887" s="3"/>
      <c r="U887" s="3"/>
      <c r="V887" s="3"/>
      <c r="W887" s="3"/>
      <c r="X887" s="3"/>
      <c r="Y887" s="3"/>
      <c r="Z887" s="3"/>
    </row>
    <row r="888" spans="1:26" ht="12.75" customHeight="1" x14ac:dyDescent="0.25">
      <c r="A888" s="3"/>
      <c r="B888" s="291"/>
      <c r="C888" s="184"/>
      <c r="D888" s="184"/>
      <c r="E888" s="184"/>
      <c r="F888" s="184"/>
      <c r="G888" s="184"/>
      <c r="H888" s="184"/>
      <c r="I888" s="184"/>
      <c r="J888" s="184"/>
      <c r="K888" s="184"/>
      <c r="L888" s="3"/>
      <c r="M888" s="3"/>
      <c r="N888" s="184"/>
      <c r="O888" s="3"/>
      <c r="P888" s="3"/>
      <c r="Q888" s="3"/>
      <c r="R888" s="3"/>
      <c r="S888" s="3"/>
      <c r="T888" s="3"/>
      <c r="U888" s="3"/>
      <c r="V888" s="3"/>
      <c r="W888" s="3"/>
      <c r="X888" s="3"/>
      <c r="Y888" s="3"/>
      <c r="Z888" s="3"/>
    </row>
    <row r="889" spans="1:26" ht="12.75" customHeight="1" x14ac:dyDescent="0.25">
      <c r="A889" s="3"/>
      <c r="B889" s="291"/>
      <c r="C889" s="184"/>
      <c r="D889" s="184"/>
      <c r="E889" s="184"/>
      <c r="F889" s="184"/>
      <c r="G889" s="184"/>
      <c r="H889" s="184"/>
      <c r="I889" s="184"/>
      <c r="J889" s="184"/>
      <c r="K889" s="184"/>
      <c r="L889" s="3"/>
      <c r="M889" s="3"/>
      <c r="N889" s="184"/>
      <c r="O889" s="3"/>
      <c r="P889" s="3"/>
      <c r="Q889" s="3"/>
      <c r="R889" s="3"/>
      <c r="S889" s="3"/>
      <c r="T889" s="3"/>
      <c r="U889" s="3"/>
      <c r="V889" s="3"/>
      <c r="W889" s="3"/>
      <c r="X889" s="3"/>
      <c r="Y889" s="3"/>
      <c r="Z889" s="3"/>
    </row>
    <row r="890" spans="1:26" ht="12.75" customHeight="1" x14ac:dyDescent="0.25">
      <c r="A890" s="3"/>
      <c r="B890" s="291"/>
      <c r="C890" s="184"/>
      <c r="D890" s="184"/>
      <c r="E890" s="184"/>
      <c r="F890" s="184"/>
      <c r="G890" s="184"/>
      <c r="H890" s="184"/>
      <c r="I890" s="184"/>
      <c r="J890" s="184"/>
      <c r="K890" s="184"/>
      <c r="L890" s="3"/>
      <c r="M890" s="3"/>
      <c r="N890" s="184"/>
      <c r="O890" s="3"/>
      <c r="P890" s="3"/>
      <c r="Q890" s="3"/>
      <c r="R890" s="3"/>
      <c r="S890" s="3"/>
      <c r="T890" s="3"/>
      <c r="U890" s="3"/>
      <c r="V890" s="3"/>
      <c r="W890" s="3"/>
      <c r="X890" s="3"/>
      <c r="Y890" s="3"/>
      <c r="Z890" s="3"/>
    </row>
    <row r="891" spans="1:26" ht="12.75" customHeight="1" x14ac:dyDescent="0.25">
      <c r="A891" s="3"/>
      <c r="B891" s="291"/>
      <c r="C891" s="184"/>
      <c r="D891" s="184"/>
      <c r="E891" s="184"/>
      <c r="F891" s="184"/>
      <c r="G891" s="184"/>
      <c r="H891" s="184"/>
      <c r="I891" s="184"/>
      <c r="J891" s="184"/>
      <c r="K891" s="184"/>
      <c r="L891" s="3"/>
      <c r="M891" s="3"/>
      <c r="N891" s="184"/>
      <c r="O891" s="3"/>
      <c r="P891" s="3"/>
      <c r="Q891" s="3"/>
      <c r="R891" s="3"/>
      <c r="S891" s="3"/>
      <c r="T891" s="3"/>
      <c r="U891" s="3"/>
      <c r="V891" s="3"/>
      <c r="W891" s="3"/>
      <c r="X891" s="3"/>
      <c r="Y891" s="3"/>
      <c r="Z891" s="3"/>
    </row>
    <row r="892" spans="1:26" ht="12.75" customHeight="1" x14ac:dyDescent="0.25">
      <c r="A892" s="3"/>
      <c r="B892" s="291"/>
      <c r="C892" s="184"/>
      <c r="D892" s="184"/>
      <c r="E892" s="184"/>
      <c r="F892" s="184"/>
      <c r="G892" s="184"/>
      <c r="H892" s="184"/>
      <c r="I892" s="184"/>
      <c r="J892" s="184"/>
      <c r="K892" s="184"/>
      <c r="L892" s="3"/>
      <c r="M892" s="3"/>
      <c r="N892" s="184"/>
      <c r="O892" s="3"/>
      <c r="P892" s="3"/>
      <c r="Q892" s="3"/>
      <c r="R892" s="3"/>
      <c r="S892" s="3"/>
      <c r="T892" s="3"/>
      <c r="U892" s="3"/>
      <c r="V892" s="3"/>
      <c r="W892" s="3"/>
      <c r="X892" s="3"/>
      <c r="Y892" s="3"/>
      <c r="Z892" s="3"/>
    </row>
    <row r="893" spans="1:26" ht="12.75" customHeight="1" x14ac:dyDescent="0.25">
      <c r="A893" s="3"/>
      <c r="B893" s="291"/>
      <c r="C893" s="184"/>
      <c r="D893" s="184"/>
      <c r="E893" s="184"/>
      <c r="F893" s="184"/>
      <c r="G893" s="184"/>
      <c r="H893" s="184"/>
      <c r="I893" s="184"/>
      <c r="J893" s="184"/>
      <c r="K893" s="184"/>
      <c r="L893" s="3"/>
      <c r="M893" s="3"/>
      <c r="N893" s="184"/>
      <c r="O893" s="3"/>
      <c r="P893" s="3"/>
      <c r="Q893" s="3"/>
      <c r="R893" s="3"/>
      <c r="S893" s="3"/>
      <c r="T893" s="3"/>
      <c r="U893" s="3"/>
      <c r="V893" s="3"/>
      <c r="W893" s="3"/>
      <c r="X893" s="3"/>
      <c r="Y893" s="3"/>
      <c r="Z893" s="3"/>
    </row>
    <row r="894" spans="1:26" ht="12.75" customHeight="1" x14ac:dyDescent="0.25">
      <c r="A894" s="3"/>
      <c r="B894" s="291"/>
      <c r="C894" s="184"/>
      <c r="D894" s="184"/>
      <c r="E894" s="184"/>
      <c r="F894" s="184"/>
      <c r="G894" s="184"/>
      <c r="H894" s="184"/>
      <c r="I894" s="184"/>
      <c r="J894" s="184"/>
      <c r="K894" s="184"/>
      <c r="L894" s="3"/>
      <c r="M894" s="3"/>
      <c r="N894" s="184"/>
      <c r="O894" s="3"/>
      <c r="P894" s="3"/>
      <c r="Q894" s="3"/>
      <c r="R894" s="3"/>
      <c r="S894" s="3"/>
      <c r="T894" s="3"/>
      <c r="U894" s="3"/>
      <c r="V894" s="3"/>
      <c r="W894" s="3"/>
      <c r="X894" s="3"/>
      <c r="Y894" s="3"/>
      <c r="Z894" s="3"/>
    </row>
    <row r="895" spans="1:26" ht="12.75" customHeight="1" x14ac:dyDescent="0.25">
      <c r="A895" s="3"/>
      <c r="B895" s="291"/>
      <c r="C895" s="184"/>
      <c r="D895" s="184"/>
      <c r="E895" s="184"/>
      <c r="F895" s="184"/>
      <c r="G895" s="184"/>
      <c r="H895" s="184"/>
      <c r="I895" s="184"/>
      <c r="J895" s="184"/>
      <c r="K895" s="184"/>
      <c r="L895" s="3"/>
      <c r="M895" s="3"/>
      <c r="N895" s="184"/>
      <c r="O895" s="3"/>
      <c r="P895" s="3"/>
      <c r="Q895" s="3"/>
      <c r="R895" s="3"/>
      <c r="S895" s="3"/>
      <c r="T895" s="3"/>
      <c r="U895" s="3"/>
      <c r="V895" s="3"/>
      <c r="W895" s="3"/>
      <c r="X895" s="3"/>
      <c r="Y895" s="3"/>
      <c r="Z895" s="3"/>
    </row>
    <row r="896" spans="1:26" ht="12.75" customHeight="1" x14ac:dyDescent="0.25">
      <c r="A896" s="3"/>
      <c r="B896" s="291"/>
      <c r="C896" s="184"/>
      <c r="D896" s="184"/>
      <c r="E896" s="184"/>
      <c r="F896" s="184"/>
      <c r="G896" s="184"/>
      <c r="H896" s="184"/>
      <c r="I896" s="184"/>
      <c r="J896" s="184"/>
      <c r="K896" s="184"/>
      <c r="L896" s="3"/>
      <c r="M896" s="3"/>
      <c r="N896" s="184"/>
      <c r="O896" s="3"/>
      <c r="P896" s="3"/>
      <c r="Q896" s="3"/>
      <c r="R896" s="3"/>
      <c r="S896" s="3"/>
      <c r="T896" s="3"/>
      <c r="U896" s="3"/>
      <c r="V896" s="3"/>
      <c r="W896" s="3"/>
      <c r="X896" s="3"/>
      <c r="Y896" s="3"/>
      <c r="Z896" s="3"/>
    </row>
    <row r="897" spans="1:26" ht="12.75" customHeight="1" x14ac:dyDescent="0.25">
      <c r="A897" s="3"/>
      <c r="B897" s="291"/>
      <c r="C897" s="184"/>
      <c r="D897" s="184"/>
      <c r="E897" s="184"/>
      <c r="F897" s="184"/>
      <c r="G897" s="184"/>
      <c r="H897" s="184"/>
      <c r="I897" s="184"/>
      <c r="J897" s="184"/>
      <c r="K897" s="184"/>
      <c r="L897" s="3"/>
      <c r="M897" s="3"/>
      <c r="N897" s="184"/>
      <c r="O897" s="3"/>
      <c r="P897" s="3"/>
      <c r="Q897" s="3"/>
      <c r="R897" s="3"/>
      <c r="S897" s="3"/>
      <c r="T897" s="3"/>
      <c r="U897" s="3"/>
      <c r="V897" s="3"/>
      <c r="W897" s="3"/>
      <c r="X897" s="3"/>
      <c r="Y897" s="3"/>
      <c r="Z897" s="3"/>
    </row>
    <row r="898" spans="1:26" ht="12.75" customHeight="1" x14ac:dyDescent="0.25">
      <c r="A898" s="3"/>
      <c r="B898" s="291"/>
      <c r="C898" s="184"/>
      <c r="D898" s="184"/>
      <c r="E898" s="184"/>
      <c r="F898" s="184"/>
      <c r="G898" s="184"/>
      <c r="H898" s="184"/>
      <c r="I898" s="184"/>
      <c r="J898" s="184"/>
      <c r="K898" s="184"/>
      <c r="L898" s="3"/>
      <c r="M898" s="3"/>
      <c r="N898" s="184"/>
      <c r="O898" s="3"/>
      <c r="P898" s="3"/>
      <c r="Q898" s="3"/>
      <c r="R898" s="3"/>
      <c r="S898" s="3"/>
      <c r="T898" s="3"/>
      <c r="U898" s="3"/>
      <c r="V898" s="3"/>
      <c r="W898" s="3"/>
      <c r="X898" s="3"/>
      <c r="Y898" s="3"/>
      <c r="Z898" s="3"/>
    </row>
    <row r="899" spans="1:26" ht="12.75" customHeight="1" x14ac:dyDescent="0.25">
      <c r="A899" s="3"/>
      <c r="B899" s="291"/>
      <c r="C899" s="184"/>
      <c r="D899" s="184"/>
      <c r="E899" s="184"/>
      <c r="F899" s="184"/>
      <c r="G899" s="184"/>
      <c r="H899" s="184"/>
      <c r="I899" s="184"/>
      <c r="J899" s="184"/>
      <c r="K899" s="184"/>
      <c r="L899" s="3"/>
      <c r="M899" s="3"/>
      <c r="N899" s="184"/>
      <c r="O899" s="3"/>
      <c r="P899" s="3"/>
      <c r="Q899" s="3"/>
      <c r="R899" s="3"/>
      <c r="S899" s="3"/>
      <c r="T899" s="3"/>
      <c r="U899" s="3"/>
      <c r="V899" s="3"/>
      <c r="W899" s="3"/>
      <c r="X899" s="3"/>
      <c r="Y899" s="3"/>
      <c r="Z899" s="3"/>
    </row>
    <row r="900" spans="1:26" ht="12.75" customHeight="1" x14ac:dyDescent="0.25">
      <c r="A900" s="3"/>
      <c r="B900" s="291"/>
      <c r="C900" s="184"/>
      <c r="D900" s="184"/>
      <c r="E900" s="184"/>
      <c r="F900" s="184"/>
      <c r="G900" s="184"/>
      <c r="H900" s="184"/>
      <c r="I900" s="184"/>
      <c r="J900" s="184"/>
      <c r="K900" s="184"/>
      <c r="L900" s="3"/>
      <c r="M900" s="3"/>
      <c r="N900" s="184"/>
      <c r="O900" s="3"/>
      <c r="P900" s="3"/>
      <c r="Q900" s="3"/>
      <c r="R900" s="3"/>
      <c r="S900" s="3"/>
      <c r="T900" s="3"/>
      <c r="U900" s="3"/>
      <c r="V900" s="3"/>
      <c r="W900" s="3"/>
      <c r="X900" s="3"/>
      <c r="Y900" s="3"/>
      <c r="Z900" s="3"/>
    </row>
    <row r="901" spans="1:26" ht="12.75" customHeight="1" x14ac:dyDescent="0.25">
      <c r="A901" s="3"/>
      <c r="B901" s="291"/>
      <c r="C901" s="184"/>
      <c r="D901" s="184"/>
      <c r="E901" s="184"/>
      <c r="F901" s="184"/>
      <c r="G901" s="184"/>
      <c r="H901" s="184"/>
      <c r="I901" s="184"/>
      <c r="J901" s="184"/>
      <c r="K901" s="184"/>
      <c r="L901" s="3"/>
      <c r="M901" s="3"/>
      <c r="N901" s="184"/>
      <c r="O901" s="3"/>
      <c r="P901" s="3"/>
      <c r="Q901" s="3"/>
      <c r="R901" s="3"/>
      <c r="S901" s="3"/>
      <c r="T901" s="3"/>
      <c r="U901" s="3"/>
      <c r="V901" s="3"/>
      <c r="W901" s="3"/>
      <c r="X901" s="3"/>
      <c r="Y901" s="3"/>
      <c r="Z901" s="3"/>
    </row>
    <row r="902" spans="1:26" ht="12.75" customHeight="1" x14ac:dyDescent="0.25">
      <c r="A902" s="3"/>
      <c r="B902" s="291"/>
      <c r="C902" s="184"/>
      <c r="D902" s="184"/>
      <c r="E902" s="184"/>
      <c r="F902" s="184"/>
      <c r="G902" s="184"/>
      <c r="H902" s="184"/>
      <c r="I902" s="184"/>
      <c r="J902" s="184"/>
      <c r="K902" s="184"/>
      <c r="L902" s="3"/>
      <c r="M902" s="3"/>
      <c r="N902" s="184"/>
      <c r="O902" s="3"/>
      <c r="P902" s="3"/>
      <c r="Q902" s="3"/>
      <c r="R902" s="3"/>
      <c r="S902" s="3"/>
      <c r="T902" s="3"/>
      <c r="U902" s="3"/>
      <c r="V902" s="3"/>
      <c r="W902" s="3"/>
      <c r="X902" s="3"/>
      <c r="Y902" s="3"/>
      <c r="Z902" s="3"/>
    </row>
    <row r="903" spans="1:26" ht="12.75" customHeight="1" x14ac:dyDescent="0.25">
      <c r="A903" s="3"/>
      <c r="B903" s="291"/>
      <c r="C903" s="184"/>
      <c r="D903" s="184"/>
      <c r="E903" s="184"/>
      <c r="F903" s="184"/>
      <c r="G903" s="184"/>
      <c r="H903" s="184"/>
      <c r="I903" s="184"/>
      <c r="J903" s="184"/>
      <c r="K903" s="184"/>
      <c r="L903" s="3"/>
      <c r="M903" s="3"/>
      <c r="N903" s="184"/>
      <c r="O903" s="3"/>
      <c r="P903" s="3"/>
      <c r="Q903" s="3"/>
      <c r="R903" s="3"/>
      <c r="S903" s="3"/>
      <c r="T903" s="3"/>
      <c r="U903" s="3"/>
      <c r="V903" s="3"/>
      <c r="W903" s="3"/>
      <c r="X903" s="3"/>
      <c r="Y903" s="3"/>
      <c r="Z903" s="3"/>
    </row>
    <row r="904" spans="1:26" ht="12.75" customHeight="1" x14ac:dyDescent="0.25">
      <c r="A904" s="3"/>
      <c r="B904" s="291"/>
      <c r="C904" s="184"/>
      <c r="D904" s="184"/>
      <c r="E904" s="184"/>
      <c r="F904" s="184"/>
      <c r="G904" s="184"/>
      <c r="H904" s="184"/>
      <c r="I904" s="184"/>
      <c r="J904" s="184"/>
      <c r="K904" s="184"/>
      <c r="L904" s="3"/>
      <c r="M904" s="3"/>
      <c r="N904" s="184"/>
      <c r="O904" s="3"/>
      <c r="P904" s="3"/>
      <c r="Q904" s="3"/>
      <c r="R904" s="3"/>
      <c r="S904" s="3"/>
      <c r="T904" s="3"/>
      <c r="U904" s="3"/>
      <c r="V904" s="3"/>
      <c r="W904" s="3"/>
      <c r="X904" s="3"/>
      <c r="Y904" s="3"/>
      <c r="Z904" s="3"/>
    </row>
    <row r="905" spans="1:26" ht="12.75" customHeight="1" x14ac:dyDescent="0.25">
      <c r="A905" s="3"/>
      <c r="B905" s="291"/>
      <c r="C905" s="184"/>
      <c r="D905" s="184"/>
      <c r="E905" s="184"/>
      <c r="F905" s="184"/>
      <c r="G905" s="184"/>
      <c r="H905" s="184"/>
      <c r="I905" s="184"/>
      <c r="J905" s="184"/>
      <c r="K905" s="184"/>
      <c r="L905" s="3"/>
      <c r="M905" s="3"/>
      <c r="N905" s="184"/>
      <c r="O905" s="3"/>
      <c r="P905" s="3"/>
      <c r="Q905" s="3"/>
      <c r="R905" s="3"/>
      <c r="S905" s="3"/>
      <c r="T905" s="3"/>
      <c r="U905" s="3"/>
      <c r="V905" s="3"/>
      <c r="W905" s="3"/>
      <c r="X905" s="3"/>
      <c r="Y905" s="3"/>
      <c r="Z905" s="3"/>
    </row>
    <row r="906" spans="1:26" ht="12.75" customHeight="1" x14ac:dyDescent="0.25">
      <c r="A906" s="3"/>
      <c r="B906" s="291"/>
      <c r="C906" s="184"/>
      <c r="D906" s="184"/>
      <c r="E906" s="184"/>
      <c r="F906" s="184"/>
      <c r="G906" s="184"/>
      <c r="H906" s="184"/>
      <c r="I906" s="184"/>
      <c r="J906" s="184"/>
      <c r="K906" s="184"/>
      <c r="L906" s="3"/>
      <c r="M906" s="3"/>
      <c r="N906" s="184"/>
      <c r="O906" s="3"/>
      <c r="P906" s="3"/>
      <c r="Q906" s="3"/>
      <c r="R906" s="3"/>
      <c r="S906" s="3"/>
      <c r="T906" s="3"/>
      <c r="U906" s="3"/>
      <c r="V906" s="3"/>
      <c r="W906" s="3"/>
      <c r="X906" s="3"/>
      <c r="Y906" s="3"/>
      <c r="Z906" s="3"/>
    </row>
    <row r="907" spans="1:26" ht="12.75" customHeight="1" x14ac:dyDescent="0.25">
      <c r="A907" s="3"/>
      <c r="B907" s="291"/>
      <c r="C907" s="184"/>
      <c r="D907" s="184"/>
      <c r="E907" s="184"/>
      <c r="F907" s="184"/>
      <c r="G907" s="184"/>
      <c r="H907" s="184"/>
      <c r="I907" s="184"/>
      <c r="J907" s="184"/>
      <c r="K907" s="184"/>
      <c r="L907" s="3"/>
      <c r="M907" s="3"/>
      <c r="N907" s="184"/>
      <c r="O907" s="3"/>
      <c r="P907" s="3"/>
      <c r="Q907" s="3"/>
      <c r="R907" s="3"/>
      <c r="S907" s="3"/>
      <c r="T907" s="3"/>
      <c r="U907" s="3"/>
      <c r="V907" s="3"/>
      <c r="W907" s="3"/>
      <c r="X907" s="3"/>
      <c r="Y907" s="3"/>
      <c r="Z907" s="3"/>
    </row>
    <row r="908" spans="1:26" ht="12.75" customHeight="1" x14ac:dyDescent="0.25">
      <c r="A908" s="3"/>
      <c r="B908" s="291"/>
      <c r="C908" s="184"/>
      <c r="D908" s="184"/>
      <c r="E908" s="184"/>
      <c r="F908" s="184"/>
      <c r="G908" s="184"/>
      <c r="H908" s="184"/>
      <c r="I908" s="184"/>
      <c r="J908" s="184"/>
      <c r="K908" s="184"/>
      <c r="L908" s="3"/>
      <c r="M908" s="3"/>
      <c r="N908" s="184"/>
      <c r="O908" s="3"/>
      <c r="P908" s="3"/>
      <c r="Q908" s="3"/>
      <c r="R908" s="3"/>
      <c r="S908" s="3"/>
      <c r="T908" s="3"/>
      <c r="U908" s="3"/>
      <c r="V908" s="3"/>
      <c r="W908" s="3"/>
      <c r="X908" s="3"/>
      <c r="Y908" s="3"/>
      <c r="Z908" s="3"/>
    </row>
    <row r="909" spans="1:26" ht="12.75" customHeight="1" x14ac:dyDescent="0.25">
      <c r="A909" s="3"/>
      <c r="B909" s="291"/>
      <c r="C909" s="184"/>
      <c r="D909" s="184"/>
      <c r="E909" s="184"/>
      <c r="F909" s="184"/>
      <c r="G909" s="184"/>
      <c r="H909" s="184"/>
      <c r="I909" s="184"/>
      <c r="J909" s="184"/>
      <c r="K909" s="184"/>
      <c r="L909" s="3"/>
      <c r="M909" s="3"/>
      <c r="N909" s="184"/>
      <c r="O909" s="3"/>
      <c r="P909" s="3"/>
      <c r="Q909" s="3"/>
      <c r="R909" s="3"/>
      <c r="S909" s="3"/>
      <c r="T909" s="3"/>
      <c r="U909" s="3"/>
      <c r="V909" s="3"/>
      <c r="W909" s="3"/>
      <c r="X909" s="3"/>
      <c r="Y909" s="3"/>
      <c r="Z909" s="3"/>
    </row>
    <row r="910" spans="1:26" ht="12.75" customHeight="1" x14ac:dyDescent="0.25">
      <c r="A910" s="3"/>
      <c r="B910" s="291"/>
      <c r="C910" s="184"/>
      <c r="D910" s="184"/>
      <c r="E910" s="184"/>
      <c r="F910" s="184"/>
      <c r="G910" s="184"/>
      <c r="H910" s="184"/>
      <c r="I910" s="184"/>
      <c r="J910" s="184"/>
      <c r="K910" s="184"/>
      <c r="L910" s="3"/>
      <c r="M910" s="3"/>
      <c r="N910" s="184"/>
      <c r="O910" s="3"/>
      <c r="P910" s="3"/>
      <c r="Q910" s="3"/>
      <c r="R910" s="3"/>
      <c r="S910" s="3"/>
      <c r="T910" s="3"/>
      <c r="U910" s="3"/>
      <c r="V910" s="3"/>
      <c r="W910" s="3"/>
      <c r="X910" s="3"/>
      <c r="Y910" s="3"/>
      <c r="Z910" s="3"/>
    </row>
    <row r="911" spans="1:26" ht="12.75" customHeight="1" x14ac:dyDescent="0.25">
      <c r="A911" s="3"/>
      <c r="B911" s="291"/>
      <c r="C911" s="184"/>
      <c r="D911" s="184"/>
      <c r="E911" s="184"/>
      <c r="F911" s="184"/>
      <c r="G911" s="184"/>
      <c r="H911" s="184"/>
      <c r="I911" s="184"/>
      <c r="J911" s="184"/>
      <c r="K911" s="184"/>
      <c r="L911" s="3"/>
      <c r="M911" s="3"/>
      <c r="N911" s="184"/>
      <c r="O911" s="3"/>
      <c r="P911" s="3"/>
      <c r="Q911" s="3"/>
      <c r="R911" s="3"/>
      <c r="S911" s="3"/>
      <c r="T911" s="3"/>
      <c r="U911" s="3"/>
      <c r="V911" s="3"/>
      <c r="W911" s="3"/>
      <c r="X911" s="3"/>
      <c r="Y911" s="3"/>
      <c r="Z911" s="3"/>
    </row>
    <row r="912" spans="1:26" ht="12.75" customHeight="1" x14ac:dyDescent="0.25">
      <c r="A912" s="3"/>
      <c r="B912" s="291"/>
      <c r="C912" s="184"/>
      <c r="D912" s="184"/>
      <c r="E912" s="184"/>
      <c r="F912" s="184"/>
      <c r="G912" s="184"/>
      <c r="H912" s="184"/>
      <c r="I912" s="184"/>
      <c r="J912" s="184"/>
      <c r="K912" s="184"/>
      <c r="L912" s="3"/>
      <c r="M912" s="3"/>
      <c r="N912" s="184"/>
      <c r="O912" s="3"/>
      <c r="P912" s="3"/>
      <c r="Q912" s="3"/>
      <c r="R912" s="3"/>
      <c r="S912" s="3"/>
      <c r="T912" s="3"/>
      <c r="U912" s="3"/>
      <c r="V912" s="3"/>
      <c r="W912" s="3"/>
      <c r="X912" s="3"/>
      <c r="Y912" s="3"/>
      <c r="Z912" s="3"/>
    </row>
    <row r="913" spans="1:26" ht="12.75" customHeight="1" x14ac:dyDescent="0.25">
      <c r="A913" s="3"/>
      <c r="B913" s="291"/>
      <c r="C913" s="184"/>
      <c r="D913" s="184"/>
      <c r="E913" s="184"/>
      <c r="F913" s="184"/>
      <c r="G913" s="184"/>
      <c r="H913" s="184"/>
      <c r="I913" s="184"/>
      <c r="J913" s="184"/>
      <c r="K913" s="184"/>
      <c r="L913" s="3"/>
      <c r="M913" s="3"/>
      <c r="N913" s="184"/>
      <c r="O913" s="3"/>
      <c r="P913" s="3"/>
      <c r="Q913" s="3"/>
      <c r="R913" s="3"/>
      <c r="S913" s="3"/>
      <c r="T913" s="3"/>
      <c r="U913" s="3"/>
      <c r="V913" s="3"/>
      <c r="W913" s="3"/>
      <c r="X913" s="3"/>
      <c r="Y913" s="3"/>
      <c r="Z913" s="3"/>
    </row>
    <row r="914" spans="1:26" ht="12.75" customHeight="1" x14ac:dyDescent="0.25">
      <c r="A914" s="3"/>
      <c r="B914" s="291"/>
      <c r="C914" s="184"/>
      <c r="D914" s="184"/>
      <c r="E914" s="184"/>
      <c r="F914" s="184"/>
      <c r="G914" s="184"/>
      <c r="H914" s="184"/>
      <c r="I914" s="184"/>
      <c r="J914" s="184"/>
      <c r="K914" s="184"/>
      <c r="L914" s="3"/>
      <c r="M914" s="3"/>
      <c r="N914" s="184"/>
      <c r="O914" s="3"/>
      <c r="P914" s="3"/>
      <c r="Q914" s="3"/>
      <c r="R914" s="3"/>
      <c r="S914" s="3"/>
      <c r="T914" s="3"/>
      <c r="U914" s="3"/>
      <c r="V914" s="3"/>
      <c r="W914" s="3"/>
      <c r="X914" s="3"/>
      <c r="Y914" s="3"/>
      <c r="Z914" s="3"/>
    </row>
    <row r="915" spans="1:26" ht="12.75" customHeight="1" x14ac:dyDescent="0.25">
      <c r="A915" s="3"/>
      <c r="B915" s="291"/>
      <c r="C915" s="184"/>
      <c r="D915" s="184"/>
      <c r="E915" s="184"/>
      <c r="F915" s="184"/>
      <c r="G915" s="184"/>
      <c r="H915" s="184"/>
      <c r="I915" s="184"/>
      <c r="J915" s="184"/>
      <c r="K915" s="184"/>
      <c r="L915" s="3"/>
      <c r="M915" s="3"/>
      <c r="N915" s="184"/>
      <c r="O915" s="3"/>
      <c r="P915" s="3"/>
      <c r="Q915" s="3"/>
      <c r="R915" s="3"/>
      <c r="S915" s="3"/>
      <c r="T915" s="3"/>
      <c r="U915" s="3"/>
      <c r="V915" s="3"/>
      <c r="W915" s="3"/>
      <c r="X915" s="3"/>
      <c r="Y915" s="3"/>
      <c r="Z915" s="3"/>
    </row>
    <row r="916" spans="1:26" ht="12.75" customHeight="1" x14ac:dyDescent="0.25">
      <c r="A916" s="3"/>
      <c r="B916" s="291"/>
      <c r="C916" s="184"/>
      <c r="D916" s="184"/>
      <c r="E916" s="184"/>
      <c r="F916" s="184"/>
      <c r="G916" s="184"/>
      <c r="H916" s="184"/>
      <c r="I916" s="184"/>
      <c r="J916" s="184"/>
      <c r="K916" s="184"/>
      <c r="L916" s="3"/>
      <c r="M916" s="3"/>
      <c r="N916" s="184"/>
      <c r="O916" s="3"/>
      <c r="P916" s="3"/>
      <c r="Q916" s="3"/>
      <c r="R916" s="3"/>
      <c r="S916" s="3"/>
      <c r="T916" s="3"/>
      <c r="U916" s="3"/>
      <c r="V916" s="3"/>
      <c r="W916" s="3"/>
      <c r="X916" s="3"/>
      <c r="Y916" s="3"/>
      <c r="Z916" s="3"/>
    </row>
    <row r="917" spans="1:26" ht="12.75" customHeight="1" x14ac:dyDescent="0.25">
      <c r="A917" s="3"/>
      <c r="B917" s="291"/>
      <c r="C917" s="184"/>
      <c r="D917" s="184"/>
      <c r="E917" s="184"/>
      <c r="F917" s="184"/>
      <c r="G917" s="184"/>
      <c r="H917" s="184"/>
      <c r="I917" s="184"/>
      <c r="J917" s="184"/>
      <c r="K917" s="184"/>
      <c r="L917" s="3"/>
      <c r="M917" s="3"/>
      <c r="N917" s="184"/>
      <c r="O917" s="3"/>
      <c r="P917" s="3"/>
      <c r="Q917" s="3"/>
      <c r="R917" s="3"/>
      <c r="S917" s="3"/>
      <c r="T917" s="3"/>
      <c r="U917" s="3"/>
      <c r="V917" s="3"/>
      <c r="W917" s="3"/>
      <c r="X917" s="3"/>
      <c r="Y917" s="3"/>
      <c r="Z917" s="3"/>
    </row>
    <row r="918" spans="1:26" ht="12.75" customHeight="1" x14ac:dyDescent="0.25">
      <c r="A918" s="3"/>
      <c r="B918" s="291"/>
      <c r="C918" s="184"/>
      <c r="D918" s="184"/>
      <c r="E918" s="184"/>
      <c r="F918" s="184"/>
      <c r="G918" s="184"/>
      <c r="H918" s="184"/>
      <c r="I918" s="184"/>
      <c r="J918" s="184"/>
      <c r="K918" s="184"/>
      <c r="L918" s="3"/>
      <c r="M918" s="3"/>
      <c r="N918" s="184"/>
      <c r="O918" s="3"/>
      <c r="P918" s="3"/>
      <c r="Q918" s="3"/>
      <c r="R918" s="3"/>
      <c r="S918" s="3"/>
      <c r="T918" s="3"/>
      <c r="U918" s="3"/>
      <c r="V918" s="3"/>
      <c r="W918" s="3"/>
      <c r="X918" s="3"/>
      <c r="Y918" s="3"/>
      <c r="Z918" s="3"/>
    </row>
    <row r="919" spans="1:26" ht="12.75" customHeight="1" x14ac:dyDescent="0.25">
      <c r="A919" s="3"/>
      <c r="B919" s="291"/>
      <c r="C919" s="184"/>
      <c r="D919" s="184"/>
      <c r="E919" s="184"/>
      <c r="F919" s="184"/>
      <c r="G919" s="184"/>
      <c r="H919" s="184"/>
      <c r="I919" s="184"/>
      <c r="J919" s="184"/>
      <c r="K919" s="184"/>
      <c r="L919" s="3"/>
      <c r="M919" s="3"/>
      <c r="N919" s="184"/>
      <c r="O919" s="3"/>
      <c r="P919" s="3"/>
      <c r="Q919" s="3"/>
      <c r="R919" s="3"/>
      <c r="S919" s="3"/>
      <c r="T919" s="3"/>
      <c r="U919" s="3"/>
      <c r="V919" s="3"/>
      <c r="W919" s="3"/>
      <c r="X919" s="3"/>
      <c r="Y919" s="3"/>
      <c r="Z919" s="3"/>
    </row>
    <row r="920" spans="1:26" ht="12.75" customHeight="1" x14ac:dyDescent="0.25">
      <c r="A920" s="3"/>
      <c r="B920" s="291"/>
      <c r="C920" s="184"/>
      <c r="D920" s="184"/>
      <c r="E920" s="184"/>
      <c r="F920" s="184"/>
      <c r="G920" s="184"/>
      <c r="H920" s="184"/>
      <c r="I920" s="184"/>
      <c r="J920" s="184"/>
      <c r="K920" s="184"/>
      <c r="L920" s="3"/>
      <c r="M920" s="3"/>
      <c r="N920" s="184"/>
      <c r="O920" s="3"/>
      <c r="P920" s="3"/>
      <c r="Q920" s="3"/>
      <c r="R920" s="3"/>
      <c r="S920" s="3"/>
      <c r="T920" s="3"/>
      <c r="U920" s="3"/>
      <c r="V920" s="3"/>
      <c r="W920" s="3"/>
      <c r="X920" s="3"/>
      <c r="Y920" s="3"/>
      <c r="Z920" s="3"/>
    </row>
    <row r="921" spans="1:26" ht="12.75" customHeight="1" x14ac:dyDescent="0.25">
      <c r="A921" s="3"/>
      <c r="B921" s="291"/>
      <c r="C921" s="184"/>
      <c r="D921" s="184"/>
      <c r="E921" s="184"/>
      <c r="F921" s="184"/>
      <c r="G921" s="184"/>
      <c r="H921" s="184"/>
      <c r="I921" s="184"/>
      <c r="J921" s="184"/>
      <c r="K921" s="184"/>
      <c r="L921" s="3"/>
      <c r="M921" s="3"/>
      <c r="N921" s="184"/>
      <c r="O921" s="3"/>
      <c r="P921" s="3"/>
      <c r="Q921" s="3"/>
      <c r="R921" s="3"/>
      <c r="S921" s="3"/>
      <c r="T921" s="3"/>
      <c r="U921" s="3"/>
      <c r="V921" s="3"/>
      <c r="W921" s="3"/>
      <c r="X921" s="3"/>
      <c r="Y921" s="3"/>
      <c r="Z921" s="3"/>
    </row>
    <row r="922" spans="1:26" ht="12.75" customHeight="1" x14ac:dyDescent="0.25">
      <c r="A922" s="3"/>
      <c r="B922" s="291"/>
      <c r="C922" s="184"/>
      <c r="D922" s="184"/>
      <c r="E922" s="184"/>
      <c r="F922" s="184"/>
      <c r="G922" s="184"/>
      <c r="H922" s="184"/>
      <c r="I922" s="184"/>
      <c r="J922" s="184"/>
      <c r="K922" s="184"/>
      <c r="L922" s="3"/>
      <c r="M922" s="3"/>
      <c r="N922" s="184"/>
      <c r="O922" s="3"/>
      <c r="P922" s="3"/>
      <c r="Q922" s="3"/>
      <c r="R922" s="3"/>
      <c r="S922" s="3"/>
      <c r="T922" s="3"/>
      <c r="U922" s="3"/>
      <c r="V922" s="3"/>
      <c r="W922" s="3"/>
      <c r="X922" s="3"/>
      <c r="Y922" s="3"/>
      <c r="Z922" s="3"/>
    </row>
    <row r="923" spans="1:26" ht="12.75" customHeight="1" x14ac:dyDescent="0.25">
      <c r="A923" s="3"/>
      <c r="B923" s="291"/>
      <c r="C923" s="184"/>
      <c r="D923" s="184"/>
      <c r="E923" s="184"/>
      <c r="F923" s="184"/>
      <c r="G923" s="184"/>
      <c r="H923" s="184"/>
      <c r="I923" s="184"/>
      <c r="J923" s="184"/>
      <c r="K923" s="184"/>
      <c r="L923" s="3"/>
      <c r="M923" s="3"/>
      <c r="N923" s="184"/>
      <c r="O923" s="3"/>
      <c r="P923" s="3"/>
      <c r="Q923" s="3"/>
      <c r="R923" s="3"/>
      <c r="S923" s="3"/>
      <c r="T923" s="3"/>
      <c r="U923" s="3"/>
      <c r="V923" s="3"/>
      <c r="W923" s="3"/>
      <c r="X923" s="3"/>
      <c r="Y923" s="3"/>
      <c r="Z923" s="3"/>
    </row>
    <row r="924" spans="1:26" ht="12.75" customHeight="1" x14ac:dyDescent="0.25">
      <c r="A924" s="3"/>
      <c r="B924" s="291"/>
      <c r="C924" s="184"/>
      <c r="D924" s="184"/>
      <c r="E924" s="184"/>
      <c r="F924" s="184"/>
      <c r="G924" s="184"/>
      <c r="H924" s="184"/>
      <c r="I924" s="184"/>
      <c r="J924" s="184"/>
      <c r="K924" s="184"/>
      <c r="L924" s="3"/>
      <c r="M924" s="3"/>
      <c r="N924" s="184"/>
      <c r="O924" s="3"/>
      <c r="P924" s="3"/>
      <c r="Q924" s="3"/>
      <c r="R924" s="3"/>
      <c r="S924" s="3"/>
      <c r="T924" s="3"/>
      <c r="U924" s="3"/>
      <c r="V924" s="3"/>
      <c r="W924" s="3"/>
      <c r="X924" s="3"/>
      <c r="Y924" s="3"/>
      <c r="Z924" s="3"/>
    </row>
    <row r="925" spans="1:26" ht="12.75" customHeight="1" x14ac:dyDescent="0.25">
      <c r="A925" s="3"/>
      <c r="B925" s="291"/>
      <c r="C925" s="184"/>
      <c r="D925" s="184"/>
      <c r="E925" s="184"/>
      <c r="F925" s="184"/>
      <c r="G925" s="184"/>
      <c r="H925" s="184"/>
      <c r="I925" s="184"/>
      <c r="J925" s="184"/>
      <c r="K925" s="184"/>
      <c r="L925" s="3"/>
      <c r="M925" s="3"/>
      <c r="N925" s="184"/>
      <c r="O925" s="3"/>
      <c r="P925" s="3"/>
      <c r="Q925" s="3"/>
      <c r="R925" s="3"/>
      <c r="S925" s="3"/>
      <c r="T925" s="3"/>
      <c r="U925" s="3"/>
      <c r="V925" s="3"/>
      <c r="W925" s="3"/>
      <c r="X925" s="3"/>
      <c r="Y925" s="3"/>
      <c r="Z925" s="3"/>
    </row>
    <row r="926" spans="1:26" ht="12.75" customHeight="1" x14ac:dyDescent="0.25">
      <c r="A926" s="3"/>
      <c r="B926" s="291"/>
      <c r="C926" s="184"/>
      <c r="D926" s="184"/>
      <c r="E926" s="184"/>
      <c r="F926" s="184"/>
      <c r="G926" s="184"/>
      <c r="H926" s="184"/>
      <c r="I926" s="184"/>
      <c r="J926" s="184"/>
      <c r="K926" s="184"/>
      <c r="L926" s="3"/>
      <c r="M926" s="3"/>
      <c r="N926" s="184"/>
      <c r="O926" s="3"/>
      <c r="P926" s="3"/>
      <c r="Q926" s="3"/>
      <c r="R926" s="3"/>
      <c r="S926" s="3"/>
      <c r="T926" s="3"/>
      <c r="U926" s="3"/>
      <c r="V926" s="3"/>
      <c r="W926" s="3"/>
      <c r="X926" s="3"/>
      <c r="Y926" s="3"/>
      <c r="Z926" s="3"/>
    </row>
    <row r="927" spans="1:26" ht="12.75" customHeight="1" x14ac:dyDescent="0.25">
      <c r="A927" s="3"/>
      <c r="B927" s="291"/>
      <c r="C927" s="184"/>
      <c r="D927" s="184"/>
      <c r="E927" s="184"/>
      <c r="F927" s="184"/>
      <c r="G927" s="184"/>
      <c r="H927" s="184"/>
      <c r="I927" s="184"/>
      <c r="J927" s="184"/>
      <c r="K927" s="184"/>
      <c r="L927" s="3"/>
      <c r="M927" s="3"/>
      <c r="N927" s="184"/>
      <c r="O927" s="3"/>
      <c r="P927" s="3"/>
      <c r="Q927" s="3"/>
      <c r="R927" s="3"/>
      <c r="S927" s="3"/>
      <c r="T927" s="3"/>
      <c r="U927" s="3"/>
      <c r="V927" s="3"/>
      <c r="W927" s="3"/>
      <c r="X927" s="3"/>
      <c r="Y927" s="3"/>
      <c r="Z927" s="3"/>
    </row>
    <row r="928" spans="1:26" ht="12.75" customHeight="1" x14ac:dyDescent="0.25">
      <c r="A928" s="3"/>
      <c r="B928" s="291"/>
      <c r="C928" s="184"/>
      <c r="D928" s="184"/>
      <c r="E928" s="184"/>
      <c r="F928" s="184"/>
      <c r="G928" s="184"/>
      <c r="H928" s="184"/>
      <c r="I928" s="184"/>
      <c r="J928" s="184"/>
      <c r="K928" s="184"/>
      <c r="L928" s="3"/>
      <c r="M928" s="3"/>
      <c r="N928" s="184"/>
      <c r="O928" s="3"/>
      <c r="P928" s="3"/>
      <c r="Q928" s="3"/>
      <c r="R928" s="3"/>
      <c r="S928" s="3"/>
      <c r="T928" s="3"/>
      <c r="U928" s="3"/>
      <c r="V928" s="3"/>
      <c r="W928" s="3"/>
      <c r="X928" s="3"/>
      <c r="Y928" s="3"/>
      <c r="Z928" s="3"/>
    </row>
    <row r="929" spans="1:26" ht="12.75" customHeight="1" x14ac:dyDescent="0.25">
      <c r="A929" s="3"/>
      <c r="B929" s="291"/>
      <c r="C929" s="184"/>
      <c r="D929" s="184"/>
      <c r="E929" s="184"/>
      <c r="F929" s="184"/>
      <c r="G929" s="184"/>
      <c r="H929" s="184"/>
      <c r="I929" s="184"/>
      <c r="J929" s="184"/>
      <c r="K929" s="184"/>
      <c r="L929" s="3"/>
      <c r="M929" s="3"/>
      <c r="N929" s="184"/>
      <c r="O929" s="3"/>
      <c r="P929" s="3"/>
      <c r="Q929" s="3"/>
      <c r="R929" s="3"/>
      <c r="S929" s="3"/>
      <c r="T929" s="3"/>
      <c r="U929" s="3"/>
      <c r="V929" s="3"/>
      <c r="W929" s="3"/>
      <c r="X929" s="3"/>
      <c r="Y929" s="3"/>
      <c r="Z929" s="3"/>
    </row>
    <row r="930" spans="1:26" ht="12.75" customHeight="1" x14ac:dyDescent="0.25">
      <c r="A930" s="3"/>
      <c r="B930" s="291"/>
      <c r="C930" s="184"/>
      <c r="D930" s="184"/>
      <c r="E930" s="184"/>
      <c r="F930" s="184"/>
      <c r="G930" s="184"/>
      <c r="H930" s="184"/>
      <c r="I930" s="184"/>
      <c r="J930" s="184"/>
      <c r="K930" s="184"/>
      <c r="L930" s="3"/>
      <c r="M930" s="3"/>
      <c r="N930" s="184"/>
      <c r="O930" s="3"/>
      <c r="P930" s="3"/>
      <c r="Q930" s="3"/>
      <c r="R930" s="3"/>
      <c r="S930" s="3"/>
      <c r="T930" s="3"/>
      <c r="U930" s="3"/>
      <c r="V930" s="3"/>
      <c r="W930" s="3"/>
      <c r="X930" s="3"/>
      <c r="Y930" s="3"/>
      <c r="Z930" s="3"/>
    </row>
    <row r="931" spans="1:26" ht="12.75" customHeight="1" x14ac:dyDescent="0.25">
      <c r="A931" s="3"/>
      <c r="B931" s="291"/>
      <c r="C931" s="184"/>
      <c r="D931" s="184"/>
      <c r="E931" s="184"/>
      <c r="F931" s="184"/>
      <c r="G931" s="184"/>
      <c r="H931" s="184"/>
      <c r="I931" s="184"/>
      <c r="J931" s="184"/>
      <c r="K931" s="184"/>
      <c r="L931" s="3"/>
      <c r="M931" s="3"/>
      <c r="N931" s="184"/>
      <c r="O931" s="3"/>
      <c r="P931" s="3"/>
      <c r="Q931" s="3"/>
      <c r="R931" s="3"/>
      <c r="S931" s="3"/>
      <c r="T931" s="3"/>
      <c r="U931" s="3"/>
      <c r="V931" s="3"/>
      <c r="W931" s="3"/>
      <c r="X931" s="3"/>
      <c r="Y931" s="3"/>
      <c r="Z931" s="3"/>
    </row>
    <row r="932" spans="1:26" ht="12.75" customHeight="1" x14ac:dyDescent="0.25">
      <c r="A932" s="3"/>
      <c r="B932" s="291"/>
      <c r="C932" s="184"/>
      <c r="D932" s="184"/>
      <c r="E932" s="184"/>
      <c r="F932" s="184"/>
      <c r="G932" s="184"/>
      <c r="H932" s="184"/>
      <c r="I932" s="184"/>
      <c r="J932" s="184"/>
      <c r="K932" s="184"/>
      <c r="L932" s="3"/>
      <c r="M932" s="3"/>
      <c r="N932" s="184"/>
      <c r="O932" s="3"/>
      <c r="P932" s="3"/>
      <c r="Q932" s="3"/>
      <c r="R932" s="3"/>
      <c r="S932" s="3"/>
      <c r="T932" s="3"/>
      <c r="U932" s="3"/>
      <c r="V932" s="3"/>
      <c r="W932" s="3"/>
      <c r="X932" s="3"/>
      <c r="Y932" s="3"/>
      <c r="Z932" s="3"/>
    </row>
    <row r="933" spans="1:26" ht="12.75" customHeight="1" x14ac:dyDescent="0.25">
      <c r="A933" s="3"/>
      <c r="B933" s="291"/>
      <c r="C933" s="184"/>
      <c r="D933" s="184"/>
      <c r="E933" s="184"/>
      <c r="F933" s="184"/>
      <c r="G933" s="184"/>
      <c r="H933" s="184"/>
      <c r="I933" s="184"/>
      <c r="J933" s="184"/>
      <c r="K933" s="184"/>
      <c r="L933" s="3"/>
      <c r="M933" s="3"/>
      <c r="N933" s="184"/>
      <c r="O933" s="3"/>
      <c r="P933" s="3"/>
      <c r="Q933" s="3"/>
      <c r="R933" s="3"/>
      <c r="S933" s="3"/>
      <c r="T933" s="3"/>
      <c r="U933" s="3"/>
      <c r="V933" s="3"/>
      <c r="W933" s="3"/>
      <c r="X933" s="3"/>
      <c r="Y933" s="3"/>
      <c r="Z933" s="3"/>
    </row>
    <row r="934" spans="1:26" ht="12.75" customHeight="1" x14ac:dyDescent="0.25">
      <c r="A934" s="3"/>
      <c r="B934" s="291"/>
      <c r="C934" s="184"/>
      <c r="D934" s="184"/>
      <c r="E934" s="184"/>
      <c r="F934" s="184"/>
      <c r="G934" s="184"/>
      <c r="H934" s="184"/>
      <c r="I934" s="184"/>
      <c r="J934" s="184"/>
      <c r="K934" s="184"/>
      <c r="L934" s="3"/>
      <c r="M934" s="3"/>
      <c r="N934" s="184"/>
      <c r="O934" s="3"/>
      <c r="P934" s="3"/>
      <c r="Q934" s="3"/>
      <c r="R934" s="3"/>
      <c r="S934" s="3"/>
      <c r="T934" s="3"/>
      <c r="U934" s="3"/>
      <c r="V934" s="3"/>
      <c r="W934" s="3"/>
      <c r="X934" s="3"/>
      <c r="Y934" s="3"/>
      <c r="Z934" s="3"/>
    </row>
    <row r="935" spans="1:26" ht="12.75" customHeight="1" x14ac:dyDescent="0.25">
      <c r="A935" s="3"/>
      <c r="B935" s="291"/>
      <c r="C935" s="184"/>
      <c r="D935" s="184"/>
      <c r="E935" s="184"/>
      <c r="F935" s="184"/>
      <c r="G935" s="184"/>
      <c r="H935" s="184"/>
      <c r="I935" s="184"/>
      <c r="J935" s="184"/>
      <c r="K935" s="184"/>
      <c r="L935" s="3"/>
      <c r="M935" s="3"/>
      <c r="N935" s="184"/>
      <c r="O935" s="3"/>
      <c r="P935" s="3"/>
      <c r="Q935" s="3"/>
      <c r="R935" s="3"/>
      <c r="S935" s="3"/>
      <c r="T935" s="3"/>
      <c r="U935" s="3"/>
      <c r="V935" s="3"/>
      <c r="W935" s="3"/>
      <c r="X935" s="3"/>
      <c r="Y935" s="3"/>
      <c r="Z935" s="3"/>
    </row>
    <row r="936" spans="1:26" ht="12.75" customHeight="1" x14ac:dyDescent="0.25">
      <c r="A936" s="3"/>
      <c r="B936" s="291"/>
      <c r="C936" s="184"/>
      <c r="D936" s="184"/>
      <c r="E936" s="184"/>
      <c r="F936" s="184"/>
      <c r="G936" s="184"/>
      <c r="H936" s="184"/>
      <c r="I936" s="184"/>
      <c r="J936" s="184"/>
      <c r="K936" s="184"/>
      <c r="L936" s="3"/>
      <c r="M936" s="3"/>
      <c r="N936" s="184"/>
      <c r="O936" s="3"/>
      <c r="P936" s="3"/>
      <c r="Q936" s="3"/>
      <c r="R936" s="3"/>
      <c r="S936" s="3"/>
      <c r="T936" s="3"/>
      <c r="U936" s="3"/>
      <c r="V936" s="3"/>
      <c r="W936" s="3"/>
      <c r="X936" s="3"/>
      <c r="Y936" s="3"/>
      <c r="Z936" s="3"/>
    </row>
    <row r="937" spans="1:26" ht="12.75" customHeight="1" x14ac:dyDescent="0.25">
      <c r="A937" s="3"/>
      <c r="B937" s="291"/>
      <c r="C937" s="184"/>
      <c r="D937" s="184"/>
      <c r="E937" s="184"/>
      <c r="F937" s="184"/>
      <c r="G937" s="184"/>
      <c r="H937" s="184"/>
      <c r="I937" s="184"/>
      <c r="J937" s="184"/>
      <c r="K937" s="184"/>
      <c r="L937" s="3"/>
      <c r="M937" s="3"/>
      <c r="N937" s="184"/>
      <c r="O937" s="3"/>
      <c r="P937" s="3"/>
      <c r="Q937" s="3"/>
      <c r="R937" s="3"/>
      <c r="S937" s="3"/>
      <c r="T937" s="3"/>
      <c r="U937" s="3"/>
      <c r="V937" s="3"/>
      <c r="W937" s="3"/>
      <c r="X937" s="3"/>
      <c r="Y937" s="3"/>
      <c r="Z937" s="3"/>
    </row>
    <row r="938" spans="1:26" ht="12.75" customHeight="1" x14ac:dyDescent="0.25">
      <c r="A938" s="3"/>
      <c r="B938" s="291"/>
      <c r="C938" s="184"/>
      <c r="D938" s="184"/>
      <c r="E938" s="184"/>
      <c r="F938" s="184"/>
      <c r="G938" s="184"/>
      <c r="H938" s="184"/>
      <c r="I938" s="184"/>
      <c r="J938" s="184"/>
      <c r="K938" s="184"/>
      <c r="L938" s="3"/>
      <c r="M938" s="3"/>
      <c r="N938" s="184"/>
      <c r="O938" s="3"/>
      <c r="P938" s="3"/>
      <c r="Q938" s="3"/>
      <c r="R938" s="3"/>
      <c r="S938" s="3"/>
      <c r="T938" s="3"/>
      <c r="U938" s="3"/>
      <c r="V938" s="3"/>
      <c r="W938" s="3"/>
      <c r="X938" s="3"/>
      <c r="Y938" s="3"/>
      <c r="Z938" s="3"/>
    </row>
    <row r="939" spans="1:26" ht="12.75" customHeight="1" x14ac:dyDescent="0.25">
      <c r="A939" s="3"/>
      <c r="B939" s="291"/>
      <c r="C939" s="184"/>
      <c r="D939" s="184"/>
      <c r="E939" s="184"/>
      <c r="F939" s="184"/>
      <c r="G939" s="184"/>
      <c r="H939" s="184"/>
      <c r="I939" s="184"/>
      <c r="J939" s="184"/>
      <c r="K939" s="184"/>
      <c r="L939" s="3"/>
      <c r="M939" s="3"/>
      <c r="N939" s="184"/>
      <c r="O939" s="3"/>
      <c r="P939" s="3"/>
      <c r="Q939" s="3"/>
      <c r="R939" s="3"/>
      <c r="S939" s="3"/>
      <c r="T939" s="3"/>
      <c r="U939" s="3"/>
      <c r="V939" s="3"/>
      <c r="W939" s="3"/>
      <c r="X939" s="3"/>
      <c r="Y939" s="3"/>
      <c r="Z939" s="3"/>
    </row>
    <row r="940" spans="1:26" ht="12.75" customHeight="1" x14ac:dyDescent="0.25">
      <c r="A940" s="3"/>
      <c r="B940" s="291"/>
      <c r="C940" s="184"/>
      <c r="D940" s="184"/>
      <c r="E940" s="184"/>
      <c r="F940" s="184"/>
      <c r="G940" s="184"/>
      <c r="H940" s="184"/>
      <c r="I940" s="184"/>
      <c r="J940" s="184"/>
      <c r="K940" s="184"/>
      <c r="L940" s="3"/>
      <c r="M940" s="3"/>
      <c r="N940" s="184"/>
      <c r="O940" s="3"/>
      <c r="P940" s="3"/>
      <c r="Q940" s="3"/>
      <c r="R940" s="3"/>
      <c r="S940" s="3"/>
      <c r="T940" s="3"/>
      <c r="U940" s="3"/>
      <c r="V940" s="3"/>
      <c r="W940" s="3"/>
      <c r="X940" s="3"/>
      <c r="Y940" s="3"/>
      <c r="Z940" s="3"/>
    </row>
    <row r="941" spans="1:26" ht="12.75" customHeight="1" x14ac:dyDescent="0.25">
      <c r="A941" s="3"/>
      <c r="B941" s="291"/>
      <c r="C941" s="184"/>
      <c r="D941" s="184"/>
      <c r="E941" s="184"/>
      <c r="F941" s="184"/>
      <c r="G941" s="184"/>
      <c r="H941" s="184"/>
      <c r="I941" s="184"/>
      <c r="J941" s="184"/>
      <c r="K941" s="184"/>
      <c r="L941" s="3"/>
      <c r="M941" s="3"/>
      <c r="N941" s="184"/>
      <c r="O941" s="3"/>
      <c r="P941" s="3"/>
      <c r="Q941" s="3"/>
      <c r="R941" s="3"/>
      <c r="S941" s="3"/>
      <c r="T941" s="3"/>
      <c r="U941" s="3"/>
      <c r="V941" s="3"/>
      <c r="W941" s="3"/>
      <c r="X941" s="3"/>
      <c r="Y941" s="3"/>
      <c r="Z941" s="3"/>
    </row>
    <row r="942" spans="1:26" ht="12.75" customHeight="1" x14ac:dyDescent="0.25">
      <c r="A942" s="3"/>
      <c r="B942" s="291"/>
      <c r="C942" s="184"/>
      <c r="D942" s="184"/>
      <c r="E942" s="184"/>
      <c r="F942" s="184"/>
      <c r="G942" s="184"/>
      <c r="H942" s="184"/>
      <c r="I942" s="184"/>
      <c r="J942" s="184"/>
      <c r="K942" s="184"/>
      <c r="L942" s="3"/>
      <c r="M942" s="3"/>
      <c r="N942" s="184"/>
      <c r="O942" s="3"/>
      <c r="P942" s="3"/>
      <c r="Q942" s="3"/>
      <c r="R942" s="3"/>
      <c r="S942" s="3"/>
      <c r="T942" s="3"/>
      <c r="U942" s="3"/>
      <c r="V942" s="3"/>
      <c r="W942" s="3"/>
      <c r="X942" s="3"/>
      <c r="Y942" s="3"/>
      <c r="Z942" s="3"/>
    </row>
    <row r="943" spans="1:26" ht="12.75" customHeight="1" x14ac:dyDescent="0.25">
      <c r="A943" s="3"/>
      <c r="B943" s="291"/>
      <c r="C943" s="184"/>
      <c r="D943" s="184"/>
      <c r="E943" s="184"/>
      <c r="F943" s="184"/>
      <c r="G943" s="184"/>
      <c r="H943" s="184"/>
      <c r="I943" s="184"/>
      <c r="J943" s="184"/>
      <c r="K943" s="184"/>
      <c r="L943" s="3"/>
      <c r="M943" s="3"/>
      <c r="N943" s="184"/>
      <c r="O943" s="3"/>
      <c r="P943" s="3"/>
      <c r="Q943" s="3"/>
      <c r="R943" s="3"/>
      <c r="S943" s="3"/>
      <c r="T943" s="3"/>
      <c r="U943" s="3"/>
      <c r="V943" s="3"/>
      <c r="W943" s="3"/>
      <c r="X943" s="3"/>
      <c r="Y943" s="3"/>
      <c r="Z943" s="3"/>
    </row>
    <row r="944" spans="1:26" ht="12.75" customHeight="1" x14ac:dyDescent="0.25">
      <c r="A944" s="3"/>
      <c r="B944" s="291"/>
      <c r="C944" s="184"/>
      <c r="D944" s="184"/>
      <c r="E944" s="184"/>
      <c r="F944" s="184"/>
      <c r="G944" s="184"/>
      <c r="H944" s="184"/>
      <c r="I944" s="184"/>
      <c r="J944" s="184"/>
      <c r="K944" s="184"/>
      <c r="L944" s="3"/>
      <c r="M944" s="3"/>
      <c r="N944" s="184"/>
      <c r="O944" s="3"/>
      <c r="P944" s="3"/>
      <c r="Q944" s="3"/>
      <c r="R944" s="3"/>
      <c r="S944" s="3"/>
      <c r="T944" s="3"/>
      <c r="U944" s="3"/>
      <c r="V944" s="3"/>
      <c r="W944" s="3"/>
      <c r="X944" s="3"/>
      <c r="Y944" s="3"/>
      <c r="Z944" s="3"/>
    </row>
    <row r="945" spans="1:26" ht="12.75" customHeight="1" x14ac:dyDescent="0.25">
      <c r="A945" s="3"/>
      <c r="B945" s="291"/>
      <c r="C945" s="184"/>
      <c r="D945" s="184"/>
      <c r="E945" s="184"/>
      <c r="F945" s="184"/>
      <c r="G945" s="184"/>
      <c r="H945" s="184"/>
      <c r="I945" s="184"/>
      <c r="J945" s="184"/>
      <c r="K945" s="184"/>
      <c r="L945" s="3"/>
      <c r="M945" s="3"/>
      <c r="N945" s="184"/>
      <c r="O945" s="3"/>
      <c r="P945" s="3"/>
      <c r="Q945" s="3"/>
      <c r="R945" s="3"/>
      <c r="S945" s="3"/>
      <c r="T945" s="3"/>
      <c r="U945" s="3"/>
      <c r="V945" s="3"/>
      <c r="W945" s="3"/>
      <c r="X945" s="3"/>
      <c r="Y945" s="3"/>
      <c r="Z945" s="3"/>
    </row>
    <row r="946" spans="1:26" ht="12.75" customHeight="1" x14ac:dyDescent="0.25">
      <c r="A946" s="3"/>
      <c r="B946" s="291"/>
      <c r="C946" s="184"/>
      <c r="D946" s="184"/>
      <c r="E946" s="184"/>
      <c r="F946" s="184"/>
      <c r="G946" s="184"/>
      <c r="H946" s="184"/>
      <c r="I946" s="184"/>
      <c r="J946" s="184"/>
      <c r="K946" s="184"/>
      <c r="L946" s="3"/>
      <c r="M946" s="3"/>
      <c r="N946" s="184"/>
      <c r="O946" s="3"/>
      <c r="P946" s="3"/>
      <c r="Q946" s="3"/>
      <c r="R946" s="3"/>
      <c r="S946" s="3"/>
      <c r="T946" s="3"/>
      <c r="U946" s="3"/>
      <c r="V946" s="3"/>
      <c r="W946" s="3"/>
      <c r="X946" s="3"/>
      <c r="Y946" s="3"/>
      <c r="Z946" s="3"/>
    </row>
    <row r="947" spans="1:26" ht="12.75" customHeight="1" x14ac:dyDescent="0.25">
      <c r="A947" s="3"/>
      <c r="B947" s="291"/>
      <c r="C947" s="184"/>
      <c r="D947" s="184"/>
      <c r="E947" s="184"/>
      <c r="F947" s="184"/>
      <c r="G947" s="184"/>
      <c r="H947" s="184"/>
      <c r="I947" s="184"/>
      <c r="J947" s="184"/>
      <c r="K947" s="184"/>
      <c r="L947" s="3"/>
      <c r="M947" s="3"/>
      <c r="N947" s="184"/>
      <c r="O947" s="3"/>
      <c r="P947" s="3"/>
      <c r="Q947" s="3"/>
      <c r="R947" s="3"/>
      <c r="S947" s="3"/>
      <c r="T947" s="3"/>
      <c r="U947" s="3"/>
      <c r="V947" s="3"/>
      <c r="W947" s="3"/>
      <c r="X947" s="3"/>
      <c r="Y947" s="3"/>
      <c r="Z947" s="3"/>
    </row>
    <row r="948" spans="1:26" ht="12.75" customHeight="1" x14ac:dyDescent="0.25">
      <c r="A948" s="3"/>
      <c r="B948" s="291"/>
      <c r="C948" s="184"/>
      <c r="D948" s="184"/>
      <c r="E948" s="184"/>
      <c r="F948" s="184"/>
      <c r="G948" s="184"/>
      <c r="H948" s="184"/>
      <c r="I948" s="184"/>
      <c r="J948" s="184"/>
      <c r="K948" s="184"/>
      <c r="L948" s="3"/>
      <c r="M948" s="3"/>
      <c r="N948" s="184"/>
      <c r="O948" s="3"/>
      <c r="P948" s="3"/>
      <c r="Q948" s="3"/>
      <c r="R948" s="3"/>
      <c r="S948" s="3"/>
      <c r="T948" s="3"/>
      <c r="U948" s="3"/>
      <c r="V948" s="3"/>
      <c r="W948" s="3"/>
      <c r="X948" s="3"/>
      <c r="Y948" s="3"/>
      <c r="Z948" s="3"/>
    </row>
    <row r="949" spans="1:26" ht="12.75" customHeight="1" x14ac:dyDescent="0.25">
      <c r="A949" s="3"/>
      <c r="B949" s="291"/>
      <c r="C949" s="184"/>
      <c r="D949" s="184"/>
      <c r="E949" s="184"/>
      <c r="F949" s="184"/>
      <c r="G949" s="184"/>
      <c r="H949" s="184"/>
      <c r="I949" s="184"/>
      <c r="J949" s="184"/>
      <c r="K949" s="184"/>
      <c r="L949" s="3"/>
      <c r="M949" s="3"/>
      <c r="N949" s="184"/>
      <c r="O949" s="3"/>
      <c r="P949" s="3"/>
      <c r="Q949" s="3"/>
      <c r="R949" s="3"/>
      <c r="S949" s="3"/>
      <c r="T949" s="3"/>
      <c r="U949" s="3"/>
      <c r="V949" s="3"/>
      <c r="W949" s="3"/>
      <c r="X949" s="3"/>
      <c r="Y949" s="3"/>
      <c r="Z949" s="3"/>
    </row>
    <row r="950" spans="1:26" ht="12.75" customHeight="1" x14ac:dyDescent="0.25">
      <c r="A950" s="3"/>
      <c r="B950" s="291"/>
      <c r="C950" s="184"/>
      <c r="D950" s="184"/>
      <c r="E950" s="184"/>
      <c r="F950" s="184"/>
      <c r="G950" s="184"/>
      <c r="H950" s="184"/>
      <c r="I950" s="184"/>
      <c r="J950" s="184"/>
      <c r="K950" s="184"/>
      <c r="L950" s="3"/>
      <c r="M950" s="3"/>
      <c r="N950" s="184"/>
      <c r="O950" s="3"/>
      <c r="P950" s="3"/>
      <c r="Q950" s="3"/>
      <c r="R950" s="3"/>
      <c r="S950" s="3"/>
      <c r="T950" s="3"/>
      <c r="U950" s="3"/>
      <c r="V950" s="3"/>
      <c r="W950" s="3"/>
      <c r="X950" s="3"/>
      <c r="Y950" s="3"/>
      <c r="Z950" s="3"/>
    </row>
    <row r="951" spans="1:26" ht="12.75" customHeight="1" x14ac:dyDescent="0.25">
      <c r="A951" s="3"/>
      <c r="B951" s="291"/>
      <c r="C951" s="184"/>
      <c r="D951" s="184"/>
      <c r="E951" s="184"/>
      <c r="F951" s="184"/>
      <c r="G951" s="184"/>
      <c r="H951" s="184"/>
      <c r="I951" s="184"/>
      <c r="J951" s="184"/>
      <c r="K951" s="184"/>
      <c r="L951" s="3"/>
      <c r="M951" s="3"/>
      <c r="N951" s="184"/>
      <c r="O951" s="3"/>
      <c r="P951" s="3"/>
      <c r="Q951" s="3"/>
      <c r="R951" s="3"/>
      <c r="S951" s="3"/>
      <c r="T951" s="3"/>
      <c r="U951" s="3"/>
      <c r="V951" s="3"/>
      <c r="W951" s="3"/>
      <c r="X951" s="3"/>
      <c r="Y951" s="3"/>
      <c r="Z951" s="3"/>
    </row>
    <row r="952" spans="1:26" ht="12.75" customHeight="1" x14ac:dyDescent="0.25">
      <c r="A952" s="3"/>
      <c r="B952" s="291"/>
      <c r="C952" s="184"/>
      <c r="D952" s="184"/>
      <c r="E952" s="184"/>
      <c r="F952" s="184"/>
      <c r="G952" s="184"/>
      <c r="H952" s="184"/>
      <c r="I952" s="184"/>
      <c r="J952" s="184"/>
      <c r="K952" s="184"/>
      <c r="L952" s="3"/>
      <c r="M952" s="3"/>
      <c r="N952" s="184"/>
      <c r="O952" s="3"/>
      <c r="P952" s="3"/>
      <c r="Q952" s="3"/>
      <c r="R952" s="3"/>
      <c r="S952" s="3"/>
      <c r="T952" s="3"/>
      <c r="U952" s="3"/>
      <c r="V952" s="3"/>
      <c r="W952" s="3"/>
      <c r="X952" s="3"/>
      <c r="Y952" s="3"/>
      <c r="Z952" s="3"/>
    </row>
    <row r="953" spans="1:26" ht="12.75" customHeight="1" x14ac:dyDescent="0.25">
      <c r="A953" s="3"/>
      <c r="B953" s="291"/>
      <c r="C953" s="184"/>
      <c r="D953" s="184"/>
      <c r="E953" s="184"/>
      <c r="F953" s="184"/>
      <c r="G953" s="184"/>
      <c r="H953" s="184"/>
      <c r="I953" s="184"/>
      <c r="J953" s="184"/>
      <c r="K953" s="184"/>
      <c r="L953" s="3"/>
      <c r="M953" s="3"/>
      <c r="N953" s="184"/>
      <c r="O953" s="3"/>
      <c r="P953" s="3"/>
      <c r="Q953" s="3"/>
      <c r="R953" s="3"/>
      <c r="S953" s="3"/>
      <c r="T953" s="3"/>
      <c r="U953" s="3"/>
      <c r="V953" s="3"/>
      <c r="W953" s="3"/>
      <c r="X953" s="3"/>
      <c r="Y953" s="3"/>
      <c r="Z953" s="3"/>
    </row>
    <row r="954" spans="1:26" ht="12.75" customHeight="1" x14ac:dyDescent="0.25">
      <c r="A954" s="3"/>
      <c r="B954" s="291"/>
      <c r="C954" s="184"/>
      <c r="D954" s="184"/>
      <c r="E954" s="184"/>
      <c r="F954" s="184"/>
      <c r="G954" s="184"/>
      <c r="H954" s="184"/>
      <c r="I954" s="184"/>
      <c r="J954" s="184"/>
      <c r="K954" s="184"/>
      <c r="L954" s="3"/>
      <c r="M954" s="3"/>
      <c r="N954" s="184"/>
      <c r="O954" s="3"/>
      <c r="P954" s="3"/>
      <c r="Q954" s="3"/>
      <c r="R954" s="3"/>
      <c r="S954" s="3"/>
      <c r="T954" s="3"/>
      <c r="U954" s="3"/>
      <c r="V954" s="3"/>
      <c r="W954" s="3"/>
      <c r="X954" s="3"/>
      <c r="Y954" s="3"/>
      <c r="Z954" s="3"/>
    </row>
    <row r="955" spans="1:26" ht="12.75" customHeight="1" x14ac:dyDescent="0.25">
      <c r="A955" s="3"/>
      <c r="B955" s="291"/>
      <c r="C955" s="184"/>
      <c r="D955" s="184"/>
      <c r="E955" s="184"/>
      <c r="F955" s="184"/>
      <c r="G955" s="184"/>
      <c r="H955" s="184"/>
      <c r="I955" s="184"/>
      <c r="J955" s="184"/>
      <c r="K955" s="184"/>
      <c r="L955" s="3"/>
      <c r="M955" s="3"/>
      <c r="N955" s="184"/>
      <c r="O955" s="3"/>
      <c r="P955" s="3"/>
      <c r="Q955" s="3"/>
      <c r="R955" s="3"/>
      <c r="S955" s="3"/>
      <c r="T955" s="3"/>
      <c r="U955" s="3"/>
      <c r="V955" s="3"/>
      <c r="W955" s="3"/>
      <c r="X955" s="3"/>
      <c r="Y955" s="3"/>
      <c r="Z955" s="3"/>
    </row>
    <row r="956" spans="1:26" ht="12.75" customHeight="1" x14ac:dyDescent="0.25">
      <c r="A956" s="3"/>
      <c r="B956" s="291"/>
      <c r="C956" s="184"/>
      <c r="D956" s="184"/>
      <c r="E956" s="184"/>
      <c r="F956" s="184"/>
      <c r="G956" s="184"/>
      <c r="H956" s="184"/>
      <c r="I956" s="184"/>
      <c r="J956" s="184"/>
      <c r="K956" s="184"/>
      <c r="L956" s="3"/>
      <c r="M956" s="3"/>
      <c r="N956" s="184"/>
      <c r="O956" s="3"/>
      <c r="P956" s="3"/>
      <c r="Q956" s="3"/>
      <c r="R956" s="3"/>
      <c r="S956" s="3"/>
      <c r="T956" s="3"/>
      <c r="U956" s="3"/>
      <c r="V956" s="3"/>
      <c r="W956" s="3"/>
      <c r="X956" s="3"/>
      <c r="Y956" s="3"/>
      <c r="Z956" s="3"/>
    </row>
    <row r="957" spans="1:26" ht="12.75" customHeight="1" x14ac:dyDescent="0.25">
      <c r="A957" s="3"/>
      <c r="B957" s="291"/>
      <c r="C957" s="184"/>
      <c r="D957" s="184"/>
      <c r="E957" s="184"/>
      <c r="F957" s="184"/>
      <c r="G957" s="184"/>
      <c r="H957" s="184"/>
      <c r="I957" s="184"/>
      <c r="J957" s="184"/>
      <c r="K957" s="184"/>
      <c r="L957" s="3"/>
      <c r="M957" s="3"/>
      <c r="N957" s="184"/>
      <c r="O957" s="3"/>
      <c r="P957" s="3"/>
      <c r="Q957" s="3"/>
      <c r="R957" s="3"/>
      <c r="S957" s="3"/>
      <c r="T957" s="3"/>
      <c r="U957" s="3"/>
      <c r="V957" s="3"/>
      <c r="W957" s="3"/>
      <c r="X957" s="3"/>
      <c r="Y957" s="3"/>
      <c r="Z957" s="3"/>
    </row>
    <row r="958" spans="1:26" ht="12.75" customHeight="1" x14ac:dyDescent="0.25">
      <c r="A958" s="3"/>
      <c r="B958" s="291"/>
      <c r="C958" s="184"/>
      <c r="D958" s="184"/>
      <c r="E958" s="184"/>
      <c r="F958" s="184"/>
      <c r="G958" s="184"/>
      <c r="H958" s="184"/>
      <c r="I958" s="184"/>
      <c r="J958" s="184"/>
      <c r="K958" s="184"/>
      <c r="L958" s="3"/>
      <c r="M958" s="3"/>
      <c r="N958" s="184"/>
      <c r="O958" s="3"/>
      <c r="P958" s="3"/>
      <c r="Q958" s="3"/>
      <c r="R958" s="3"/>
      <c r="S958" s="3"/>
      <c r="T958" s="3"/>
      <c r="U958" s="3"/>
      <c r="V958" s="3"/>
      <c r="W958" s="3"/>
      <c r="X958" s="3"/>
      <c r="Y958" s="3"/>
      <c r="Z958" s="3"/>
    </row>
    <row r="959" spans="1:26" ht="12.75" customHeight="1" x14ac:dyDescent="0.25">
      <c r="A959" s="3"/>
      <c r="B959" s="291"/>
      <c r="C959" s="184"/>
      <c r="D959" s="184"/>
      <c r="E959" s="184"/>
      <c r="F959" s="184"/>
      <c r="G959" s="184"/>
      <c r="H959" s="184"/>
      <c r="I959" s="184"/>
      <c r="J959" s="184"/>
      <c r="K959" s="184"/>
      <c r="L959" s="3"/>
      <c r="M959" s="3"/>
      <c r="N959" s="184"/>
      <c r="O959" s="3"/>
      <c r="P959" s="3"/>
      <c r="Q959" s="3"/>
      <c r="R959" s="3"/>
      <c r="S959" s="3"/>
      <c r="T959" s="3"/>
      <c r="U959" s="3"/>
      <c r="V959" s="3"/>
      <c r="W959" s="3"/>
      <c r="X959" s="3"/>
      <c r="Y959" s="3"/>
      <c r="Z959" s="3"/>
    </row>
    <row r="960" spans="1:26" ht="12.75" customHeight="1" x14ac:dyDescent="0.25">
      <c r="A960" s="3"/>
      <c r="B960" s="291"/>
      <c r="C960" s="184"/>
      <c r="D960" s="184"/>
      <c r="E960" s="184"/>
      <c r="F960" s="184"/>
      <c r="G960" s="184"/>
      <c r="H960" s="184"/>
      <c r="I960" s="184"/>
      <c r="J960" s="184"/>
      <c r="K960" s="184"/>
      <c r="L960" s="3"/>
      <c r="M960" s="3"/>
      <c r="N960" s="184"/>
      <c r="O960" s="3"/>
      <c r="P960" s="3"/>
      <c r="Q960" s="3"/>
      <c r="R960" s="3"/>
      <c r="S960" s="3"/>
      <c r="T960" s="3"/>
      <c r="U960" s="3"/>
      <c r="V960" s="3"/>
      <c r="W960" s="3"/>
      <c r="X960" s="3"/>
      <c r="Y960" s="3"/>
      <c r="Z960" s="3"/>
    </row>
    <row r="961" spans="1:26" ht="12.75" customHeight="1" x14ac:dyDescent="0.25">
      <c r="A961" s="3"/>
      <c r="B961" s="291"/>
      <c r="C961" s="184"/>
      <c r="D961" s="184"/>
      <c r="E961" s="184"/>
      <c r="F961" s="184"/>
      <c r="G961" s="184"/>
      <c r="H961" s="184"/>
      <c r="I961" s="184"/>
      <c r="J961" s="184"/>
      <c r="K961" s="184"/>
      <c r="L961" s="3"/>
      <c r="M961" s="3"/>
      <c r="N961" s="184"/>
      <c r="O961" s="3"/>
      <c r="P961" s="3"/>
      <c r="Q961" s="3"/>
      <c r="R961" s="3"/>
      <c r="S961" s="3"/>
      <c r="T961" s="3"/>
      <c r="U961" s="3"/>
      <c r="V961" s="3"/>
      <c r="W961" s="3"/>
      <c r="X961" s="3"/>
      <c r="Y961" s="3"/>
      <c r="Z961" s="3"/>
    </row>
    <row r="962" spans="1:26" ht="12.75" customHeight="1" x14ac:dyDescent="0.25">
      <c r="A962" s="3"/>
      <c r="B962" s="291"/>
      <c r="C962" s="184"/>
      <c r="D962" s="184"/>
      <c r="E962" s="184"/>
      <c r="F962" s="184"/>
      <c r="G962" s="184"/>
      <c r="H962" s="184"/>
      <c r="I962" s="184"/>
      <c r="J962" s="184"/>
      <c r="K962" s="184"/>
      <c r="L962" s="3"/>
      <c r="M962" s="3"/>
      <c r="N962" s="184"/>
      <c r="O962" s="3"/>
      <c r="P962" s="3"/>
      <c r="Q962" s="3"/>
      <c r="R962" s="3"/>
      <c r="S962" s="3"/>
      <c r="T962" s="3"/>
      <c r="U962" s="3"/>
      <c r="V962" s="3"/>
      <c r="W962" s="3"/>
      <c r="X962" s="3"/>
      <c r="Y962" s="3"/>
      <c r="Z962" s="3"/>
    </row>
    <row r="963" spans="1:26" ht="12.75" customHeight="1" x14ac:dyDescent="0.25">
      <c r="A963" s="3"/>
      <c r="B963" s="291"/>
      <c r="C963" s="184"/>
      <c r="D963" s="184"/>
      <c r="E963" s="184"/>
      <c r="F963" s="184"/>
      <c r="G963" s="184"/>
      <c r="H963" s="184"/>
      <c r="I963" s="184"/>
      <c r="J963" s="184"/>
      <c r="K963" s="184"/>
      <c r="L963" s="3"/>
      <c r="M963" s="3"/>
      <c r="N963" s="184"/>
      <c r="O963" s="3"/>
      <c r="P963" s="3"/>
      <c r="Q963" s="3"/>
      <c r="R963" s="3"/>
      <c r="S963" s="3"/>
      <c r="T963" s="3"/>
      <c r="U963" s="3"/>
      <c r="V963" s="3"/>
      <c r="W963" s="3"/>
      <c r="X963" s="3"/>
      <c r="Y963" s="3"/>
      <c r="Z963" s="3"/>
    </row>
    <row r="964" spans="1:26" ht="12.75" customHeight="1" x14ac:dyDescent="0.25">
      <c r="A964" s="3"/>
      <c r="B964" s="291"/>
      <c r="C964" s="184"/>
      <c r="D964" s="184"/>
      <c r="E964" s="184"/>
      <c r="F964" s="184"/>
      <c r="G964" s="184"/>
      <c r="H964" s="184"/>
      <c r="I964" s="184"/>
      <c r="J964" s="184"/>
      <c r="K964" s="184"/>
      <c r="L964" s="3"/>
      <c r="M964" s="3"/>
      <c r="N964" s="184"/>
      <c r="O964" s="3"/>
      <c r="P964" s="3"/>
      <c r="Q964" s="3"/>
      <c r="R964" s="3"/>
      <c r="S964" s="3"/>
      <c r="T964" s="3"/>
      <c r="U964" s="3"/>
      <c r="V964" s="3"/>
      <c r="W964" s="3"/>
      <c r="X964" s="3"/>
      <c r="Y964" s="3"/>
      <c r="Z964" s="3"/>
    </row>
    <row r="965" spans="1:26" ht="12.75" customHeight="1" x14ac:dyDescent="0.25">
      <c r="A965" s="3"/>
      <c r="B965" s="291"/>
      <c r="C965" s="184"/>
      <c r="D965" s="184"/>
      <c r="E965" s="184"/>
      <c r="F965" s="184"/>
      <c r="G965" s="184"/>
      <c r="H965" s="184"/>
      <c r="I965" s="184"/>
      <c r="J965" s="184"/>
      <c r="K965" s="184"/>
      <c r="L965" s="3"/>
      <c r="M965" s="3"/>
      <c r="N965" s="184"/>
      <c r="O965" s="3"/>
      <c r="P965" s="3"/>
      <c r="Q965" s="3"/>
      <c r="R965" s="3"/>
      <c r="S965" s="3"/>
      <c r="T965" s="3"/>
      <c r="U965" s="3"/>
      <c r="V965" s="3"/>
      <c r="W965" s="3"/>
      <c r="X965" s="3"/>
      <c r="Y965" s="3"/>
      <c r="Z965" s="3"/>
    </row>
    <row r="966" spans="1:26" ht="12.75" customHeight="1" x14ac:dyDescent="0.25">
      <c r="A966" s="3"/>
      <c r="B966" s="291"/>
      <c r="C966" s="184"/>
      <c r="D966" s="184"/>
      <c r="E966" s="184"/>
      <c r="F966" s="184"/>
      <c r="G966" s="184"/>
      <c r="H966" s="184"/>
      <c r="I966" s="184"/>
      <c r="J966" s="184"/>
      <c r="K966" s="184"/>
      <c r="L966" s="3"/>
      <c r="M966" s="3"/>
      <c r="N966" s="184"/>
      <c r="O966" s="3"/>
      <c r="P966" s="3"/>
      <c r="Q966" s="3"/>
      <c r="R966" s="3"/>
      <c r="S966" s="3"/>
      <c r="T966" s="3"/>
      <c r="U966" s="3"/>
      <c r="V966" s="3"/>
      <c r="W966" s="3"/>
      <c r="X966" s="3"/>
      <c r="Y966" s="3"/>
      <c r="Z966" s="3"/>
    </row>
    <row r="967" spans="1:26" ht="12.75" customHeight="1" x14ac:dyDescent="0.25">
      <c r="A967" s="3"/>
      <c r="B967" s="291"/>
      <c r="C967" s="184"/>
      <c r="D967" s="184"/>
      <c r="E967" s="184"/>
      <c r="F967" s="184"/>
      <c r="G967" s="184"/>
      <c r="H967" s="184"/>
      <c r="I967" s="184"/>
      <c r="J967" s="184"/>
      <c r="K967" s="184"/>
      <c r="L967" s="3"/>
      <c r="M967" s="3"/>
      <c r="N967" s="184"/>
      <c r="O967" s="3"/>
      <c r="P967" s="3"/>
      <c r="Q967" s="3"/>
      <c r="R967" s="3"/>
      <c r="S967" s="3"/>
      <c r="T967" s="3"/>
      <c r="U967" s="3"/>
      <c r="V967" s="3"/>
      <c r="W967" s="3"/>
      <c r="X967" s="3"/>
      <c r="Y967" s="3"/>
      <c r="Z967" s="3"/>
    </row>
    <row r="968" spans="1:26" ht="12.75" customHeight="1" x14ac:dyDescent="0.25">
      <c r="A968" s="3"/>
      <c r="B968" s="291"/>
      <c r="C968" s="184"/>
      <c r="D968" s="184"/>
      <c r="E968" s="184"/>
      <c r="F968" s="184"/>
      <c r="G968" s="184"/>
      <c r="H968" s="184"/>
      <c r="I968" s="184"/>
      <c r="J968" s="184"/>
      <c r="K968" s="184"/>
      <c r="L968" s="3"/>
      <c r="M968" s="3"/>
      <c r="N968" s="184"/>
      <c r="O968" s="3"/>
      <c r="P968" s="3"/>
      <c r="Q968" s="3"/>
      <c r="R968" s="3"/>
      <c r="S968" s="3"/>
      <c r="T968" s="3"/>
      <c r="U968" s="3"/>
      <c r="V968" s="3"/>
      <c r="W968" s="3"/>
      <c r="X968" s="3"/>
      <c r="Y968" s="3"/>
      <c r="Z968" s="3"/>
    </row>
    <row r="969" spans="1:26" ht="12.75" customHeight="1" x14ac:dyDescent="0.25">
      <c r="A969" s="3"/>
      <c r="B969" s="291"/>
      <c r="C969" s="184"/>
      <c r="D969" s="184"/>
      <c r="E969" s="184"/>
      <c r="F969" s="184"/>
      <c r="G969" s="184"/>
      <c r="H969" s="184"/>
      <c r="I969" s="184"/>
      <c r="J969" s="184"/>
      <c r="K969" s="184"/>
      <c r="L969" s="3"/>
      <c r="M969" s="3"/>
      <c r="N969" s="184"/>
      <c r="O969" s="3"/>
      <c r="P969" s="3"/>
      <c r="Q969" s="3"/>
      <c r="R969" s="3"/>
      <c r="S969" s="3"/>
      <c r="T969" s="3"/>
      <c r="U969" s="3"/>
      <c r="V969" s="3"/>
      <c r="W969" s="3"/>
      <c r="X969" s="3"/>
      <c r="Y969" s="3"/>
      <c r="Z969" s="3"/>
    </row>
    <row r="970" spans="1:26" ht="12.75" customHeight="1" x14ac:dyDescent="0.25">
      <c r="A970" s="3"/>
      <c r="B970" s="291"/>
      <c r="C970" s="184"/>
      <c r="D970" s="184"/>
      <c r="E970" s="184"/>
      <c r="F970" s="184"/>
      <c r="G970" s="184"/>
      <c r="H970" s="184"/>
      <c r="I970" s="184"/>
      <c r="J970" s="184"/>
      <c r="K970" s="184"/>
      <c r="L970" s="3"/>
      <c r="M970" s="3"/>
      <c r="N970" s="184"/>
      <c r="O970" s="3"/>
      <c r="P970" s="3"/>
      <c r="Q970" s="3"/>
      <c r="R970" s="3"/>
      <c r="S970" s="3"/>
      <c r="T970" s="3"/>
      <c r="U970" s="3"/>
      <c r="V970" s="3"/>
      <c r="W970" s="3"/>
      <c r="X970" s="3"/>
      <c r="Y970" s="3"/>
      <c r="Z970" s="3"/>
    </row>
    <row r="971" spans="1:26" ht="12.75" customHeight="1" x14ac:dyDescent="0.25">
      <c r="A971" s="3"/>
      <c r="B971" s="291"/>
      <c r="C971" s="184"/>
      <c r="D971" s="184"/>
      <c r="E971" s="184"/>
      <c r="F971" s="184"/>
      <c r="G971" s="184"/>
      <c r="H971" s="184"/>
      <c r="I971" s="184"/>
      <c r="J971" s="184"/>
      <c r="K971" s="184"/>
      <c r="L971" s="3"/>
      <c r="M971" s="3"/>
      <c r="N971" s="184"/>
      <c r="O971" s="3"/>
      <c r="P971" s="3"/>
      <c r="Q971" s="3"/>
      <c r="R971" s="3"/>
      <c r="S971" s="3"/>
      <c r="T971" s="3"/>
      <c r="U971" s="3"/>
      <c r="V971" s="3"/>
      <c r="W971" s="3"/>
      <c r="X971" s="3"/>
      <c r="Y971" s="3"/>
      <c r="Z971" s="3"/>
    </row>
    <row r="972" spans="1:26" ht="12.75" customHeight="1" x14ac:dyDescent="0.25">
      <c r="A972" s="3"/>
      <c r="B972" s="291"/>
      <c r="C972" s="184"/>
      <c r="D972" s="184"/>
      <c r="E972" s="184"/>
      <c r="F972" s="184"/>
      <c r="G972" s="184"/>
      <c r="H972" s="184"/>
      <c r="I972" s="184"/>
      <c r="J972" s="184"/>
      <c r="K972" s="184"/>
      <c r="L972" s="3"/>
      <c r="M972" s="3"/>
      <c r="N972" s="184"/>
      <c r="O972" s="3"/>
      <c r="P972" s="3"/>
      <c r="Q972" s="3"/>
      <c r="R972" s="3"/>
      <c r="S972" s="3"/>
      <c r="T972" s="3"/>
      <c r="U972" s="3"/>
      <c r="V972" s="3"/>
      <c r="W972" s="3"/>
      <c r="X972" s="3"/>
      <c r="Y972" s="3"/>
      <c r="Z972" s="3"/>
    </row>
    <row r="973" spans="1:26" ht="12.75" customHeight="1" x14ac:dyDescent="0.25">
      <c r="A973" s="3"/>
      <c r="B973" s="291"/>
      <c r="C973" s="184"/>
      <c r="D973" s="184"/>
      <c r="E973" s="184"/>
      <c r="F973" s="184"/>
      <c r="G973" s="184"/>
      <c r="H973" s="184"/>
      <c r="I973" s="184"/>
      <c r="J973" s="184"/>
      <c r="K973" s="184"/>
      <c r="L973" s="3"/>
      <c r="M973" s="3"/>
      <c r="N973" s="184"/>
      <c r="O973" s="3"/>
      <c r="P973" s="3"/>
      <c r="Q973" s="3"/>
      <c r="R973" s="3"/>
      <c r="S973" s="3"/>
      <c r="T973" s="3"/>
      <c r="U973" s="3"/>
      <c r="V973" s="3"/>
      <c r="W973" s="3"/>
      <c r="X973" s="3"/>
      <c r="Y973" s="3"/>
      <c r="Z973" s="3"/>
    </row>
    <row r="974" spans="1:26" ht="12.75" customHeight="1" x14ac:dyDescent="0.25">
      <c r="A974" s="3"/>
      <c r="B974" s="291"/>
      <c r="C974" s="184"/>
      <c r="D974" s="184"/>
      <c r="E974" s="184"/>
      <c r="F974" s="184"/>
      <c r="G974" s="184"/>
      <c r="H974" s="184"/>
      <c r="I974" s="184"/>
      <c r="J974" s="184"/>
      <c r="K974" s="184"/>
      <c r="L974" s="3"/>
      <c r="M974" s="3"/>
      <c r="N974" s="184"/>
      <c r="O974" s="3"/>
      <c r="P974" s="3"/>
      <c r="Q974" s="3"/>
      <c r="R974" s="3"/>
      <c r="S974" s="3"/>
      <c r="T974" s="3"/>
      <c r="U974" s="3"/>
      <c r="V974" s="3"/>
      <c r="W974" s="3"/>
      <c r="X974" s="3"/>
      <c r="Y974" s="3"/>
      <c r="Z974" s="3"/>
    </row>
    <row r="975" spans="1:26" ht="12.75" customHeight="1" x14ac:dyDescent="0.25">
      <c r="A975" s="3"/>
      <c r="B975" s="291"/>
      <c r="C975" s="184"/>
      <c r="D975" s="184"/>
      <c r="E975" s="184"/>
      <c r="F975" s="184"/>
      <c r="G975" s="184"/>
      <c r="H975" s="184"/>
      <c r="I975" s="184"/>
      <c r="J975" s="184"/>
      <c r="K975" s="184"/>
      <c r="L975" s="3"/>
      <c r="M975" s="3"/>
      <c r="N975" s="184"/>
      <c r="O975" s="3"/>
      <c r="P975" s="3"/>
      <c r="Q975" s="3"/>
      <c r="R975" s="3"/>
      <c r="S975" s="3"/>
      <c r="T975" s="3"/>
      <c r="U975" s="3"/>
      <c r="V975" s="3"/>
      <c r="W975" s="3"/>
      <c r="X975" s="3"/>
      <c r="Y975" s="3"/>
      <c r="Z975" s="3"/>
    </row>
    <row r="976" spans="1:26" ht="12.75" customHeight="1" x14ac:dyDescent="0.25">
      <c r="A976" s="3"/>
      <c r="B976" s="291"/>
      <c r="C976" s="184"/>
      <c r="D976" s="184"/>
      <c r="E976" s="184"/>
      <c r="F976" s="184"/>
      <c r="G976" s="184"/>
      <c r="H976" s="184"/>
      <c r="I976" s="184"/>
      <c r="J976" s="184"/>
      <c r="K976" s="184"/>
      <c r="L976" s="3"/>
      <c r="M976" s="3"/>
      <c r="N976" s="184"/>
      <c r="O976" s="3"/>
      <c r="P976" s="3"/>
      <c r="Q976" s="3"/>
      <c r="R976" s="3"/>
      <c r="S976" s="3"/>
      <c r="T976" s="3"/>
      <c r="U976" s="3"/>
      <c r="V976" s="3"/>
      <c r="W976" s="3"/>
      <c r="X976" s="3"/>
      <c r="Y976" s="3"/>
      <c r="Z976" s="3"/>
    </row>
    <row r="977" spans="1:26" ht="12.75" customHeight="1" x14ac:dyDescent="0.25">
      <c r="A977" s="3"/>
      <c r="B977" s="291"/>
      <c r="C977" s="184"/>
      <c r="D977" s="184"/>
      <c r="E977" s="184"/>
      <c r="F977" s="184"/>
      <c r="G977" s="184"/>
      <c r="H977" s="184"/>
      <c r="I977" s="184"/>
      <c r="J977" s="184"/>
      <c r="K977" s="184"/>
      <c r="L977" s="3"/>
      <c r="M977" s="3"/>
      <c r="N977" s="184"/>
      <c r="O977" s="3"/>
      <c r="P977" s="3"/>
      <c r="Q977" s="3"/>
      <c r="R977" s="3"/>
      <c r="S977" s="3"/>
      <c r="T977" s="3"/>
      <c r="U977" s="3"/>
      <c r="V977" s="3"/>
      <c r="W977" s="3"/>
      <c r="X977" s="3"/>
      <c r="Y977" s="3"/>
      <c r="Z977" s="3"/>
    </row>
    <row r="978" spans="1:26" ht="12.75" customHeight="1" x14ac:dyDescent="0.25">
      <c r="A978" s="3"/>
      <c r="B978" s="291"/>
      <c r="C978" s="184"/>
      <c r="D978" s="184"/>
      <c r="E978" s="184"/>
      <c r="F978" s="184"/>
      <c r="G978" s="184"/>
      <c r="H978" s="184"/>
      <c r="I978" s="184"/>
      <c r="J978" s="184"/>
      <c r="K978" s="184"/>
      <c r="L978" s="3"/>
      <c r="M978" s="3"/>
      <c r="N978" s="184"/>
      <c r="O978" s="3"/>
      <c r="P978" s="3"/>
      <c r="Q978" s="3"/>
      <c r="R978" s="3"/>
      <c r="S978" s="3"/>
      <c r="T978" s="3"/>
      <c r="U978" s="3"/>
      <c r="V978" s="3"/>
      <c r="W978" s="3"/>
      <c r="X978" s="3"/>
      <c r="Y978" s="3"/>
      <c r="Z978" s="3"/>
    </row>
    <row r="979" spans="1:26" ht="12.75" customHeight="1" x14ac:dyDescent="0.25">
      <c r="A979" s="3"/>
      <c r="B979" s="291"/>
      <c r="C979" s="184"/>
      <c r="D979" s="184"/>
      <c r="E979" s="184"/>
      <c r="F979" s="184"/>
      <c r="G979" s="184"/>
      <c r="H979" s="184"/>
      <c r="I979" s="184"/>
      <c r="J979" s="184"/>
      <c r="K979" s="184"/>
      <c r="L979" s="3"/>
      <c r="M979" s="3"/>
      <c r="N979" s="184"/>
      <c r="O979" s="3"/>
      <c r="P979" s="3"/>
      <c r="Q979" s="3"/>
      <c r="R979" s="3"/>
      <c r="S979" s="3"/>
      <c r="T979" s="3"/>
      <c r="U979" s="3"/>
      <c r="V979" s="3"/>
      <c r="W979" s="3"/>
      <c r="X979" s="3"/>
      <c r="Y979" s="3"/>
      <c r="Z979" s="3"/>
    </row>
    <row r="980" spans="1:26" ht="12.75" customHeight="1" x14ac:dyDescent="0.25">
      <c r="A980" s="3"/>
      <c r="B980" s="291"/>
      <c r="C980" s="184"/>
      <c r="D980" s="184"/>
      <c r="E980" s="184"/>
      <c r="F980" s="184"/>
      <c r="G980" s="184"/>
      <c r="H980" s="184"/>
      <c r="I980" s="184"/>
      <c r="J980" s="184"/>
      <c r="K980" s="184"/>
      <c r="L980" s="3"/>
      <c r="M980" s="3"/>
      <c r="N980" s="184"/>
      <c r="O980" s="3"/>
      <c r="P980" s="3"/>
      <c r="Q980" s="3"/>
      <c r="R980" s="3"/>
      <c r="S980" s="3"/>
      <c r="T980" s="3"/>
      <c r="U980" s="3"/>
      <c r="V980" s="3"/>
      <c r="W980" s="3"/>
      <c r="X980" s="3"/>
      <c r="Y980" s="3"/>
      <c r="Z980" s="3"/>
    </row>
    <row r="981" spans="1:26" ht="12.75" customHeight="1" x14ac:dyDescent="0.25">
      <c r="A981" s="3"/>
      <c r="B981" s="291"/>
      <c r="C981" s="184"/>
      <c r="D981" s="184"/>
      <c r="E981" s="184"/>
      <c r="F981" s="184"/>
      <c r="G981" s="184"/>
      <c r="H981" s="184"/>
      <c r="I981" s="184"/>
      <c r="J981" s="184"/>
      <c r="K981" s="184"/>
      <c r="L981" s="3"/>
      <c r="M981" s="3"/>
      <c r="N981" s="184"/>
      <c r="O981" s="3"/>
      <c r="P981" s="3"/>
      <c r="Q981" s="3"/>
      <c r="R981" s="3"/>
      <c r="S981" s="3"/>
      <c r="T981" s="3"/>
      <c r="U981" s="3"/>
      <c r="V981" s="3"/>
      <c r="W981" s="3"/>
      <c r="X981" s="3"/>
      <c r="Y981" s="3"/>
      <c r="Z981" s="3"/>
    </row>
    <row r="982" spans="1:26" ht="12.75" customHeight="1" x14ac:dyDescent="0.25">
      <c r="A982" s="3"/>
      <c r="B982" s="291"/>
      <c r="C982" s="184"/>
      <c r="D982" s="184"/>
      <c r="E982" s="184"/>
      <c r="F982" s="184"/>
      <c r="G982" s="184"/>
      <c r="H982" s="184"/>
      <c r="I982" s="184"/>
      <c r="J982" s="184"/>
      <c r="K982" s="184"/>
      <c r="L982" s="3"/>
      <c r="M982" s="3"/>
      <c r="N982" s="184"/>
      <c r="O982" s="3"/>
      <c r="P982" s="3"/>
      <c r="Q982" s="3"/>
      <c r="R982" s="3"/>
      <c r="S982" s="3"/>
      <c r="T982" s="3"/>
      <c r="U982" s="3"/>
      <c r="V982" s="3"/>
      <c r="W982" s="3"/>
      <c r="X982" s="3"/>
      <c r="Y982" s="3"/>
      <c r="Z982" s="3"/>
    </row>
    <row r="983" spans="1:26" ht="12.75" customHeight="1" x14ac:dyDescent="0.25">
      <c r="A983" s="3"/>
      <c r="B983" s="291"/>
      <c r="C983" s="184"/>
      <c r="D983" s="184"/>
      <c r="E983" s="184"/>
      <c r="F983" s="184"/>
      <c r="G983" s="184"/>
      <c r="H983" s="184"/>
      <c r="I983" s="184"/>
      <c r="J983" s="184"/>
      <c r="K983" s="184"/>
      <c r="L983" s="3"/>
      <c r="M983" s="3"/>
      <c r="N983" s="184"/>
      <c r="O983" s="3"/>
      <c r="P983" s="3"/>
      <c r="Q983" s="3"/>
      <c r="R983" s="3"/>
      <c r="S983" s="3"/>
      <c r="T983" s="3"/>
      <c r="U983" s="3"/>
      <c r="V983" s="3"/>
      <c r="W983" s="3"/>
      <c r="X983" s="3"/>
      <c r="Y983" s="3"/>
      <c r="Z983" s="3"/>
    </row>
    <row r="984" spans="1:26" ht="12.75" customHeight="1" x14ac:dyDescent="0.25">
      <c r="A984" s="3"/>
      <c r="B984" s="291"/>
      <c r="C984" s="184"/>
      <c r="D984" s="184"/>
      <c r="E984" s="184"/>
      <c r="F984" s="184"/>
      <c r="G984" s="184"/>
      <c r="H984" s="184"/>
      <c r="I984" s="184"/>
      <c r="J984" s="184"/>
      <c r="K984" s="184"/>
      <c r="L984" s="3"/>
      <c r="M984" s="3"/>
      <c r="N984" s="184"/>
      <c r="O984" s="3"/>
      <c r="P984" s="3"/>
      <c r="Q984" s="3"/>
      <c r="R984" s="3"/>
      <c r="S984" s="3"/>
      <c r="T984" s="3"/>
      <c r="U984" s="3"/>
      <c r="V984" s="3"/>
      <c r="W984" s="3"/>
      <c r="X984" s="3"/>
      <c r="Y984" s="3"/>
      <c r="Z984" s="3"/>
    </row>
    <row r="985" spans="1:26" ht="12.75" customHeight="1" x14ac:dyDescent="0.25">
      <c r="A985" s="3"/>
      <c r="B985" s="291"/>
      <c r="C985" s="184"/>
      <c r="D985" s="184"/>
      <c r="E985" s="184"/>
      <c r="F985" s="184"/>
      <c r="G985" s="184"/>
      <c r="H985" s="184"/>
      <c r="I985" s="184"/>
      <c r="J985" s="184"/>
      <c r="K985" s="184"/>
      <c r="L985" s="3"/>
      <c r="M985" s="3"/>
      <c r="N985" s="184"/>
      <c r="O985" s="3"/>
      <c r="P985" s="3"/>
      <c r="Q985" s="3"/>
      <c r="R985" s="3"/>
      <c r="S985" s="3"/>
      <c r="T985" s="3"/>
      <c r="U985" s="3"/>
      <c r="V985" s="3"/>
      <c r="W985" s="3"/>
      <c r="X985" s="3"/>
      <c r="Y985" s="3"/>
      <c r="Z985" s="3"/>
    </row>
    <row r="986" spans="1:26" ht="12.75" customHeight="1" x14ac:dyDescent="0.25">
      <c r="A986" s="3"/>
      <c r="B986" s="291"/>
      <c r="C986" s="184"/>
      <c r="D986" s="184"/>
      <c r="E986" s="184"/>
      <c r="F986" s="184"/>
      <c r="G986" s="184"/>
      <c r="H986" s="184"/>
      <c r="I986" s="184"/>
      <c r="J986" s="184"/>
      <c r="K986" s="184"/>
      <c r="L986" s="3"/>
      <c r="M986" s="3"/>
      <c r="N986" s="184"/>
      <c r="O986" s="3"/>
      <c r="P986" s="3"/>
      <c r="Q986" s="3"/>
      <c r="R986" s="3"/>
      <c r="S986" s="3"/>
      <c r="T986" s="3"/>
      <c r="U986" s="3"/>
      <c r="V986" s="3"/>
      <c r="W986" s="3"/>
      <c r="X986" s="3"/>
      <c r="Y986" s="3"/>
      <c r="Z986" s="3"/>
    </row>
    <row r="987" spans="1:26" ht="12.75" customHeight="1" x14ac:dyDescent="0.25">
      <c r="A987" s="3"/>
      <c r="B987" s="291"/>
      <c r="C987" s="184"/>
      <c r="D987" s="184"/>
      <c r="E987" s="184"/>
      <c r="F987" s="184"/>
      <c r="G987" s="184"/>
      <c r="H987" s="184"/>
      <c r="I987" s="184"/>
      <c r="J987" s="184"/>
      <c r="K987" s="184"/>
      <c r="L987" s="3"/>
      <c r="M987" s="3"/>
      <c r="N987" s="184"/>
      <c r="O987" s="3"/>
      <c r="P987" s="3"/>
      <c r="Q987" s="3"/>
      <c r="R987" s="3"/>
      <c r="S987" s="3"/>
      <c r="T987" s="3"/>
      <c r="U987" s="3"/>
      <c r="V987" s="3"/>
      <c r="W987" s="3"/>
      <c r="X987" s="3"/>
      <c r="Y987" s="3"/>
      <c r="Z987" s="3"/>
    </row>
    <row r="988" spans="1:26" ht="12.75" customHeight="1" x14ac:dyDescent="0.25">
      <c r="A988" s="3"/>
      <c r="B988" s="291"/>
      <c r="C988" s="184"/>
      <c r="D988" s="184"/>
      <c r="E988" s="184"/>
      <c r="F988" s="184"/>
      <c r="G988" s="184"/>
      <c r="H988" s="184"/>
      <c r="I988" s="184"/>
      <c r="J988" s="184"/>
      <c r="K988" s="184"/>
      <c r="L988" s="3"/>
      <c r="M988" s="3"/>
      <c r="N988" s="184"/>
      <c r="O988" s="3"/>
      <c r="P988" s="3"/>
      <c r="Q988" s="3"/>
      <c r="R988" s="3"/>
      <c r="S988" s="3"/>
      <c r="T988" s="3"/>
      <c r="U988" s="3"/>
      <c r="V988" s="3"/>
      <c r="W988" s="3"/>
      <c r="X988" s="3"/>
      <c r="Y988" s="3"/>
      <c r="Z988" s="3"/>
    </row>
    <row r="989" spans="1:26" ht="12.75" customHeight="1" x14ac:dyDescent="0.25">
      <c r="A989" s="3"/>
      <c r="B989" s="291"/>
      <c r="C989" s="184"/>
      <c r="D989" s="184"/>
      <c r="E989" s="184"/>
      <c r="F989" s="184"/>
      <c r="G989" s="184"/>
      <c r="H989" s="184"/>
      <c r="I989" s="184"/>
      <c r="J989" s="184"/>
      <c r="K989" s="184"/>
      <c r="L989" s="3"/>
      <c r="M989" s="3"/>
      <c r="N989" s="184"/>
      <c r="O989" s="3"/>
      <c r="P989" s="3"/>
      <c r="Q989" s="3"/>
      <c r="R989" s="3"/>
      <c r="S989" s="3"/>
      <c r="T989" s="3"/>
      <c r="U989" s="3"/>
      <c r="V989" s="3"/>
      <c r="W989" s="3"/>
      <c r="X989" s="3"/>
      <c r="Y989" s="3"/>
      <c r="Z989" s="3"/>
    </row>
    <row r="990" spans="1:26" ht="12.75" customHeight="1" x14ac:dyDescent="0.25">
      <c r="A990" s="3"/>
      <c r="B990" s="291"/>
      <c r="C990" s="184"/>
      <c r="D990" s="184"/>
      <c r="E990" s="184"/>
      <c r="F990" s="184"/>
      <c r="G990" s="184"/>
      <c r="H990" s="184"/>
      <c r="I990" s="184"/>
      <c r="J990" s="184"/>
      <c r="K990" s="184"/>
      <c r="L990" s="3"/>
      <c r="M990" s="3"/>
      <c r="N990" s="184"/>
      <c r="O990" s="3"/>
      <c r="P990" s="3"/>
      <c r="Q990" s="3"/>
      <c r="R990" s="3"/>
      <c r="S990" s="3"/>
      <c r="T990" s="3"/>
      <c r="U990" s="3"/>
      <c r="V990" s="3"/>
      <c r="W990" s="3"/>
      <c r="X990" s="3"/>
      <c r="Y990" s="3"/>
      <c r="Z990" s="3"/>
    </row>
    <row r="991" spans="1:26" ht="12.75" customHeight="1" x14ac:dyDescent="0.25">
      <c r="A991" s="3"/>
      <c r="B991" s="291"/>
      <c r="C991" s="184"/>
      <c r="D991" s="184"/>
      <c r="E991" s="184"/>
      <c r="F991" s="184"/>
      <c r="G991" s="184"/>
      <c r="H991" s="184"/>
      <c r="I991" s="184"/>
      <c r="J991" s="184"/>
      <c r="K991" s="184"/>
      <c r="L991" s="3"/>
      <c r="M991" s="3"/>
      <c r="N991" s="184"/>
      <c r="O991" s="3"/>
      <c r="P991" s="3"/>
      <c r="Q991" s="3"/>
      <c r="R991" s="3"/>
      <c r="S991" s="3"/>
      <c r="T991" s="3"/>
      <c r="U991" s="3"/>
      <c r="V991" s="3"/>
      <c r="W991" s="3"/>
      <c r="X991" s="3"/>
      <c r="Y991" s="3"/>
      <c r="Z991" s="3"/>
    </row>
    <row r="992" spans="1:26" ht="12.75" customHeight="1" x14ac:dyDescent="0.25">
      <c r="A992" s="3"/>
      <c r="B992" s="291"/>
      <c r="C992" s="184"/>
      <c r="D992" s="184"/>
      <c r="E992" s="184"/>
      <c r="F992" s="184"/>
      <c r="G992" s="184"/>
      <c r="H992" s="184"/>
      <c r="I992" s="184"/>
      <c r="J992" s="184"/>
      <c r="K992" s="184"/>
      <c r="L992" s="3"/>
      <c r="M992" s="3"/>
      <c r="N992" s="184"/>
      <c r="O992" s="3"/>
      <c r="P992" s="3"/>
      <c r="Q992" s="3"/>
      <c r="R992" s="3"/>
      <c r="S992" s="3"/>
      <c r="T992" s="3"/>
      <c r="U992" s="3"/>
      <c r="V992" s="3"/>
      <c r="W992" s="3"/>
      <c r="X992" s="3"/>
      <c r="Y992" s="3"/>
      <c r="Z992" s="3"/>
    </row>
    <row r="993" spans="1:26" ht="12.75" customHeight="1" x14ac:dyDescent="0.25">
      <c r="A993" s="3"/>
      <c r="B993" s="291"/>
      <c r="C993" s="184"/>
      <c r="D993" s="184"/>
      <c r="E993" s="184"/>
      <c r="F993" s="184"/>
      <c r="G993" s="184"/>
      <c r="H993" s="184"/>
      <c r="I993" s="184"/>
      <c r="J993" s="184"/>
      <c r="K993" s="184"/>
      <c r="L993" s="3"/>
      <c r="M993" s="3"/>
      <c r="N993" s="184"/>
      <c r="O993" s="3"/>
      <c r="P993" s="3"/>
      <c r="Q993" s="3"/>
      <c r="R993" s="3"/>
      <c r="S993" s="3"/>
      <c r="T993" s="3"/>
      <c r="U993" s="3"/>
      <c r="V993" s="3"/>
      <c r="W993" s="3"/>
      <c r="X993" s="3"/>
      <c r="Y993" s="3"/>
      <c r="Z993" s="3"/>
    </row>
    <row r="994" spans="1:26" ht="12.75" customHeight="1" x14ac:dyDescent="0.25">
      <c r="A994" s="3"/>
      <c r="B994" s="291"/>
      <c r="C994" s="184"/>
      <c r="D994" s="184"/>
      <c r="E994" s="184"/>
      <c r="F994" s="184"/>
      <c r="G994" s="184"/>
      <c r="H994" s="184"/>
      <c r="I994" s="184"/>
      <c r="J994" s="184"/>
      <c r="K994" s="184"/>
      <c r="L994" s="3"/>
      <c r="M994" s="3"/>
      <c r="N994" s="184"/>
      <c r="O994" s="3"/>
      <c r="P994" s="3"/>
      <c r="Q994" s="3"/>
      <c r="R994" s="3"/>
      <c r="S994" s="3"/>
      <c r="T994" s="3"/>
      <c r="U994" s="3"/>
      <c r="V994" s="3"/>
      <c r="W994" s="3"/>
      <c r="X994" s="3"/>
      <c r="Y994" s="3"/>
      <c r="Z994" s="3"/>
    </row>
    <row r="995" spans="1:26" ht="12.75" customHeight="1" x14ac:dyDescent="0.25">
      <c r="A995" s="3"/>
      <c r="B995" s="291"/>
      <c r="C995" s="184"/>
      <c r="D995" s="184"/>
      <c r="E995" s="184"/>
      <c r="F995" s="184"/>
      <c r="G995" s="184"/>
      <c r="H995" s="184"/>
      <c r="I995" s="184"/>
      <c r="J995" s="184"/>
      <c r="K995" s="184"/>
      <c r="L995" s="3"/>
      <c r="M995" s="3"/>
      <c r="N995" s="184"/>
      <c r="O995" s="3"/>
      <c r="P995" s="3"/>
      <c r="Q995" s="3"/>
      <c r="R995" s="3"/>
      <c r="S995" s="3"/>
      <c r="T995" s="3"/>
      <c r="U995" s="3"/>
      <c r="V995" s="3"/>
      <c r="W995" s="3"/>
      <c r="X995" s="3"/>
      <c r="Y995" s="3"/>
      <c r="Z995" s="3"/>
    </row>
    <row r="996" spans="1:26" ht="12.75" customHeight="1" x14ac:dyDescent="0.25">
      <c r="A996" s="3"/>
      <c r="B996" s="291"/>
      <c r="C996" s="184"/>
      <c r="D996" s="184"/>
      <c r="E996" s="184"/>
      <c r="F996" s="184"/>
      <c r="G996" s="184"/>
      <c r="H996" s="184"/>
      <c r="I996" s="184"/>
      <c r="J996" s="184"/>
      <c r="K996" s="184"/>
      <c r="L996" s="3"/>
      <c r="M996" s="3"/>
      <c r="N996" s="184"/>
      <c r="O996" s="3"/>
      <c r="P996" s="3"/>
      <c r="Q996" s="3"/>
      <c r="R996" s="3"/>
      <c r="S996" s="3"/>
      <c r="T996" s="3"/>
      <c r="U996" s="3"/>
      <c r="V996" s="3"/>
      <c r="W996" s="3"/>
      <c r="X996" s="3"/>
      <c r="Y996" s="3"/>
      <c r="Z996" s="3"/>
    </row>
    <row r="997" spans="1:26" ht="12.75" customHeight="1" x14ac:dyDescent="0.25">
      <c r="A997" s="3"/>
      <c r="B997" s="291"/>
      <c r="C997" s="184"/>
      <c r="D997" s="184"/>
      <c r="E997" s="184"/>
      <c r="F997" s="184"/>
      <c r="G997" s="184"/>
      <c r="H997" s="184"/>
      <c r="I997" s="184"/>
      <c r="J997" s="184"/>
      <c r="K997" s="184"/>
      <c r="L997" s="3"/>
      <c r="M997" s="3"/>
      <c r="N997" s="184"/>
      <c r="O997" s="3"/>
      <c r="P997" s="3"/>
      <c r="Q997" s="3"/>
      <c r="R997" s="3"/>
      <c r="S997" s="3"/>
      <c r="T997" s="3"/>
      <c r="U997" s="3"/>
      <c r="V997" s="3"/>
      <c r="W997" s="3"/>
      <c r="X997" s="3"/>
      <c r="Y997" s="3"/>
      <c r="Z997" s="3"/>
    </row>
    <row r="998" spans="1:26" ht="12.75" customHeight="1" x14ac:dyDescent="0.25">
      <c r="A998" s="3"/>
      <c r="B998" s="291"/>
      <c r="C998" s="184"/>
      <c r="D998" s="184"/>
      <c r="E998" s="184"/>
      <c r="F998" s="184"/>
      <c r="G998" s="184"/>
      <c r="H998" s="184"/>
      <c r="I998" s="184"/>
      <c r="J998" s="184"/>
      <c r="K998" s="184"/>
      <c r="L998" s="3"/>
      <c r="M998" s="3"/>
      <c r="N998" s="184"/>
      <c r="O998" s="3"/>
      <c r="P998" s="3"/>
      <c r="Q998" s="3"/>
      <c r="R998" s="3"/>
      <c r="S998" s="3"/>
      <c r="T998" s="3"/>
      <c r="U998" s="3"/>
      <c r="V998" s="3"/>
      <c r="W998" s="3"/>
      <c r="X998" s="3"/>
      <c r="Y998" s="3"/>
      <c r="Z998" s="3"/>
    </row>
    <row r="999" spans="1:26" ht="12.75" customHeight="1" x14ac:dyDescent="0.25">
      <c r="A999" s="3"/>
      <c r="B999" s="291"/>
      <c r="C999" s="184"/>
      <c r="D999" s="184"/>
      <c r="E999" s="184"/>
      <c r="F999" s="184"/>
      <c r="G999" s="184"/>
      <c r="H999" s="184"/>
      <c r="I999" s="184"/>
      <c r="J999" s="184"/>
      <c r="K999" s="184"/>
      <c r="L999" s="3"/>
      <c r="M999" s="3"/>
      <c r="N999" s="184"/>
      <c r="O999" s="3"/>
      <c r="P999" s="3"/>
      <c r="Q999" s="3"/>
      <c r="R999" s="3"/>
      <c r="S999" s="3"/>
      <c r="T999" s="3"/>
      <c r="U999" s="3"/>
      <c r="V999" s="3"/>
      <c r="W999" s="3"/>
      <c r="X999" s="3"/>
      <c r="Y999" s="3"/>
      <c r="Z999" s="3"/>
    </row>
    <row r="1000" spans="1:26" ht="12.75" customHeight="1" x14ac:dyDescent="0.25">
      <c r="A1000" s="3"/>
      <c r="B1000" s="291"/>
      <c r="C1000" s="184"/>
      <c r="D1000" s="184"/>
      <c r="E1000" s="184"/>
      <c r="F1000" s="184"/>
      <c r="G1000" s="184"/>
      <c r="H1000" s="184"/>
      <c r="I1000" s="184"/>
      <c r="J1000" s="184"/>
      <c r="K1000" s="184"/>
      <c r="L1000" s="3"/>
      <c r="M1000" s="3"/>
      <c r="N1000" s="184"/>
      <c r="O1000" s="3"/>
      <c r="P1000" s="3"/>
      <c r="Q1000" s="3"/>
      <c r="R1000" s="3"/>
      <c r="S1000" s="3"/>
      <c r="T1000" s="3"/>
      <c r="U1000" s="3"/>
      <c r="V1000" s="3"/>
      <c r="W1000" s="3"/>
      <c r="X1000" s="3"/>
      <c r="Y1000" s="3"/>
      <c r="Z1000" s="3"/>
    </row>
  </sheetData>
  <mergeCells count="3">
    <mergeCell ref="D2:F2"/>
    <mergeCell ref="H2:K2"/>
    <mergeCell ref="H3:K3"/>
  </mergeCells>
  <pageMargins left="0.7" right="0.7" top="0.75" bottom="0.75" header="0" footer="0"/>
  <pageSetup orientation="landscape"/>
  <drawing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ilha10">
    <tabColor rgb="FF99CCFF"/>
  </sheetPr>
  <dimension ref="A1:Z1000"/>
  <sheetViews>
    <sheetView showGridLines="0" topLeftCell="A82" workbookViewId="0"/>
  </sheetViews>
  <sheetFormatPr defaultColWidth="14.44140625" defaultRowHeight="15" customHeight="1" x14ac:dyDescent="0.25"/>
  <cols>
    <col min="1" max="1" width="1" customWidth="1"/>
    <col min="2" max="7" width="11.44140625" customWidth="1"/>
    <col min="8" max="8" width="18.109375" customWidth="1"/>
    <col min="9" max="11" width="11.44140625" customWidth="1"/>
    <col min="12" max="12" width="8.5546875" customWidth="1"/>
    <col min="13" max="26" width="8" customWidth="1"/>
  </cols>
  <sheetData>
    <row r="1" spans="1:26" ht="6.75" customHeight="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row>
    <row r="2" spans="1:26" ht="13.8" x14ac:dyDescent="0.25">
      <c r="A2" s="146"/>
      <c r="B2" s="324" t="s">
        <v>145</v>
      </c>
      <c r="C2" s="146"/>
      <c r="D2" s="146"/>
      <c r="E2" s="146"/>
      <c r="F2" s="146"/>
      <c r="G2" s="146"/>
      <c r="H2" s="146"/>
      <c r="I2" s="146"/>
      <c r="J2" s="146"/>
      <c r="K2" s="146"/>
      <c r="L2" s="146"/>
      <c r="M2" s="146"/>
      <c r="N2" s="146"/>
      <c r="O2" s="146"/>
      <c r="P2" s="146"/>
      <c r="Q2" s="146"/>
      <c r="R2" s="146"/>
      <c r="S2" s="146"/>
      <c r="T2" s="146"/>
      <c r="U2" s="146"/>
      <c r="V2" s="146"/>
      <c r="W2" s="146"/>
      <c r="X2" s="146"/>
      <c r="Y2" s="146"/>
      <c r="Z2" s="146"/>
    </row>
    <row r="3" spans="1:26" ht="9" customHeight="1" x14ac:dyDescent="0.25">
      <c r="A3" s="146"/>
      <c r="B3" s="146"/>
      <c r="C3" s="146"/>
      <c r="D3" s="146"/>
      <c r="E3" s="146"/>
      <c r="F3" s="146"/>
      <c r="G3" s="146"/>
      <c r="H3" s="146"/>
      <c r="I3" s="146"/>
      <c r="J3" s="146"/>
      <c r="K3" s="146"/>
      <c r="L3" s="146"/>
      <c r="M3" s="146"/>
      <c r="N3" s="146"/>
      <c r="O3" s="146"/>
      <c r="P3" s="146"/>
      <c r="Q3" s="146"/>
      <c r="R3" s="146"/>
      <c r="S3" s="146"/>
      <c r="T3" s="146"/>
      <c r="U3" s="146"/>
      <c r="V3" s="146"/>
      <c r="W3" s="146"/>
      <c r="X3" s="146"/>
      <c r="Y3" s="146"/>
      <c r="Z3" s="146"/>
    </row>
    <row r="4" spans="1:26" ht="15.75" customHeight="1" x14ac:dyDescent="0.3">
      <c r="A4" s="146"/>
      <c r="B4" s="325" t="s">
        <v>146</v>
      </c>
      <c r="C4" s="146"/>
      <c r="D4" s="146"/>
      <c r="E4" s="146"/>
      <c r="F4" s="146"/>
      <c r="G4" s="146"/>
      <c r="H4" s="146"/>
      <c r="I4" s="146"/>
      <c r="J4" s="146"/>
      <c r="K4" s="146"/>
      <c r="L4" s="146"/>
      <c r="M4" s="146"/>
      <c r="N4" s="146"/>
      <c r="O4" s="146"/>
      <c r="P4" s="146"/>
      <c r="Q4" s="146"/>
      <c r="R4" s="146"/>
      <c r="S4" s="146"/>
      <c r="T4" s="146"/>
      <c r="U4" s="146"/>
      <c r="V4" s="146"/>
      <c r="W4" s="146"/>
      <c r="X4" s="146"/>
      <c r="Y4" s="146"/>
      <c r="Z4" s="146"/>
    </row>
    <row r="5" spans="1:26" ht="5.25" customHeight="1" x14ac:dyDescent="0.25">
      <c r="A5" s="146"/>
      <c r="B5" s="146"/>
      <c r="C5" s="146"/>
      <c r="D5" s="146"/>
      <c r="E5" s="146"/>
      <c r="F5" s="146"/>
      <c r="G5" s="146"/>
      <c r="H5" s="146"/>
      <c r="I5" s="146"/>
      <c r="J5" s="146"/>
      <c r="K5" s="146"/>
      <c r="L5" s="146"/>
      <c r="M5" s="146"/>
      <c r="N5" s="146"/>
      <c r="O5" s="146"/>
      <c r="P5" s="146"/>
      <c r="Q5" s="146"/>
      <c r="R5" s="146"/>
      <c r="S5" s="146"/>
      <c r="T5" s="146"/>
      <c r="U5" s="146"/>
      <c r="V5" s="146"/>
      <c r="W5" s="146"/>
      <c r="X5" s="146"/>
      <c r="Y5" s="146"/>
      <c r="Z5" s="146"/>
    </row>
    <row r="6" spans="1:26" ht="12.75" customHeight="1" x14ac:dyDescent="0.25">
      <c r="A6" s="146"/>
      <c r="B6" s="146"/>
      <c r="C6" s="146"/>
      <c r="D6" s="146"/>
      <c r="E6" s="146"/>
      <c r="F6" s="146"/>
      <c r="G6" s="146"/>
      <c r="H6" s="146"/>
      <c r="I6" s="146"/>
      <c r="J6" s="146"/>
      <c r="K6" s="146"/>
      <c r="L6" s="146"/>
      <c r="M6" s="146"/>
      <c r="N6" s="146"/>
      <c r="O6" s="146"/>
      <c r="P6" s="146"/>
      <c r="Q6" s="146"/>
      <c r="R6" s="146"/>
      <c r="S6" s="146"/>
      <c r="T6" s="146"/>
      <c r="U6" s="146"/>
      <c r="V6" s="146"/>
      <c r="W6" s="146"/>
      <c r="X6" s="146"/>
      <c r="Y6" s="146"/>
      <c r="Z6" s="146"/>
    </row>
    <row r="7" spans="1:26" ht="12.75" customHeight="1" x14ac:dyDescent="0.25">
      <c r="A7" s="146"/>
      <c r="B7" s="146"/>
      <c r="C7" s="146"/>
      <c r="D7" s="146"/>
      <c r="E7" s="146"/>
      <c r="F7" s="146"/>
      <c r="G7" s="146"/>
      <c r="H7" s="146"/>
      <c r="I7" s="146"/>
      <c r="J7" s="146"/>
      <c r="K7" s="146"/>
      <c r="L7" s="146"/>
      <c r="M7" s="146"/>
      <c r="N7" s="146"/>
      <c r="O7" s="146"/>
      <c r="P7" s="146"/>
      <c r="Q7" s="146"/>
      <c r="R7" s="146"/>
      <c r="S7" s="146"/>
      <c r="T7" s="146"/>
      <c r="U7" s="146"/>
      <c r="V7" s="146"/>
      <c r="W7" s="146"/>
      <c r="X7" s="146"/>
      <c r="Y7" s="146"/>
      <c r="Z7" s="146"/>
    </row>
    <row r="8" spans="1:26" ht="12.75" customHeight="1"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row>
    <row r="9" spans="1:26" ht="12.75" customHeight="1" x14ac:dyDescent="0.25">
      <c r="A9" s="146"/>
      <c r="B9" s="146"/>
      <c r="C9" s="146"/>
      <c r="D9" s="146"/>
      <c r="E9" s="146"/>
      <c r="F9" s="146"/>
      <c r="G9" s="146"/>
      <c r="H9" s="146"/>
      <c r="I9" s="146"/>
      <c r="J9" s="146"/>
      <c r="K9" s="146"/>
      <c r="L9" s="146"/>
      <c r="M9" s="146"/>
      <c r="N9" s="146"/>
      <c r="O9" s="146"/>
      <c r="P9" s="146"/>
      <c r="Q9" s="146"/>
      <c r="R9" s="146"/>
      <c r="S9" s="146"/>
      <c r="T9" s="146"/>
      <c r="U9" s="146"/>
      <c r="V9" s="146"/>
      <c r="W9" s="146"/>
      <c r="X9" s="146"/>
      <c r="Y9" s="146"/>
      <c r="Z9" s="146"/>
    </row>
    <row r="10" spans="1:26" ht="12.75" customHeight="1" x14ac:dyDescent="0.25">
      <c r="A10" s="146"/>
      <c r="B10" s="146"/>
      <c r="C10" s="146"/>
      <c r="D10" s="146"/>
      <c r="E10" s="146"/>
      <c r="F10" s="146"/>
      <c r="G10" s="146"/>
      <c r="H10" s="146"/>
      <c r="I10" s="146"/>
      <c r="J10" s="146"/>
      <c r="K10" s="146"/>
      <c r="L10" s="146"/>
      <c r="M10" s="146"/>
      <c r="N10" s="146"/>
      <c r="O10" s="146"/>
      <c r="P10" s="146"/>
      <c r="Q10" s="146"/>
      <c r="R10" s="146"/>
      <c r="S10" s="146"/>
      <c r="T10" s="146"/>
      <c r="U10" s="146"/>
      <c r="V10" s="146"/>
      <c r="W10" s="146"/>
      <c r="X10" s="146"/>
      <c r="Y10" s="146"/>
      <c r="Z10" s="146"/>
    </row>
    <row r="11" spans="1:26" ht="12.75" customHeight="1"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row>
    <row r="12" spans="1:26" ht="12.75" customHeight="1"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row>
    <row r="13" spans="1:26" ht="12.75" customHeight="1"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row>
    <row r="14" spans="1:26" ht="12.75" customHeight="1"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row>
    <row r="15" spans="1:26" ht="12.75" customHeight="1"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row>
    <row r="16" spans="1:26" ht="12.75" customHeight="1"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row>
    <row r="17" spans="1:26" ht="12.75" customHeight="1"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row>
    <row r="18" spans="1:26" ht="12.75" customHeight="1"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row>
    <row r="19" spans="1:26" ht="12.75" customHeight="1"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row>
    <row r="20" spans="1:26" ht="12.75" customHeight="1"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row>
    <row r="21" spans="1:26" ht="12.75" customHeight="1"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row>
    <row r="22" spans="1:26" ht="12.75" customHeight="1"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row>
    <row r="23" spans="1:26" ht="12.75" customHeight="1"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row>
    <row r="24" spans="1:26" ht="12.75" customHeight="1"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row>
    <row r="25" spans="1:26" ht="12.75" customHeight="1"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row>
    <row r="26" spans="1:26" ht="12.75" customHeight="1"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row>
    <row r="27" spans="1:26" ht="12.75" customHeight="1"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row>
    <row r="28" spans="1:26" ht="12.75" customHeight="1"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row>
    <row r="29" spans="1:26" ht="12.75" customHeight="1"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row>
    <row r="30" spans="1:26" ht="12.75" customHeight="1"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row>
    <row r="31" spans="1:26" ht="12.75" customHeight="1"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row>
    <row r="32" spans="1:26" ht="12.75" customHeight="1"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row>
    <row r="33" spans="1:26" ht="12.75" customHeight="1"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row>
    <row r="34" spans="1:26" ht="12.75" customHeight="1"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row>
    <row r="35" spans="1:26" ht="12.75" customHeight="1"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row>
    <row r="36" spans="1:26" ht="12.75" customHeight="1"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row>
    <row r="37" spans="1:26" ht="12.75" customHeight="1"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row>
    <row r="38" spans="1:26" ht="12.75" customHeight="1"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row>
    <row r="39" spans="1:26" ht="12.75" customHeight="1"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row>
    <row r="40" spans="1:26" ht="12.75" customHeight="1"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row>
    <row r="41" spans="1:26" ht="12.75" customHeight="1"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row>
    <row r="42" spans="1:26" ht="12.75" customHeight="1"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row>
    <row r="43" spans="1:26" ht="12.75" customHeight="1" x14ac:dyDescent="0.25">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row>
    <row r="44" spans="1:26" ht="12.75" customHeight="1" x14ac:dyDescent="0.25">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row>
    <row r="45" spans="1:26" ht="12.75" customHeight="1" x14ac:dyDescent="0.25">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row>
    <row r="46" spans="1:26" ht="12.75" customHeight="1" x14ac:dyDescent="0.25">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row>
    <row r="47" spans="1:26" ht="12.75" customHeight="1" x14ac:dyDescent="0.25">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row>
    <row r="48" spans="1:26" ht="12.75" customHeight="1" x14ac:dyDescent="0.25">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row>
    <row r="49" spans="1:26" ht="12.75" customHeight="1" x14ac:dyDescent="0.25">
      <c r="A49" s="146"/>
      <c r="B49" s="146"/>
      <c r="C49" s="146"/>
      <c r="D49" s="146"/>
      <c r="E49" s="146"/>
      <c r="F49" s="146"/>
      <c r="G49" s="146"/>
      <c r="H49" s="146"/>
      <c r="I49" s="146"/>
      <c r="J49" s="146"/>
      <c r="K49" s="146"/>
      <c r="L49" s="146"/>
      <c r="M49" s="146"/>
      <c r="N49" s="146"/>
      <c r="O49" s="146"/>
      <c r="P49" s="146"/>
      <c r="Q49" s="146"/>
      <c r="R49" s="146"/>
      <c r="S49" s="146"/>
      <c r="T49" s="146"/>
      <c r="U49" s="146"/>
      <c r="V49" s="146"/>
      <c r="W49" s="146"/>
      <c r="X49" s="146"/>
      <c r="Y49" s="146"/>
      <c r="Z49" s="146"/>
    </row>
    <row r="50" spans="1:26" ht="12.75" customHeight="1" x14ac:dyDescent="0.25">
      <c r="A50" s="146"/>
      <c r="B50" s="146"/>
      <c r="C50" s="146"/>
      <c r="D50" s="146"/>
      <c r="E50" s="146"/>
      <c r="F50" s="146"/>
      <c r="G50" s="146"/>
      <c r="H50" s="146"/>
      <c r="I50" s="146"/>
      <c r="J50" s="146"/>
      <c r="K50" s="146"/>
      <c r="L50" s="146"/>
      <c r="M50" s="146"/>
      <c r="N50" s="146"/>
      <c r="O50" s="146"/>
      <c r="P50" s="146"/>
      <c r="Q50" s="146"/>
      <c r="R50" s="146"/>
      <c r="S50" s="146"/>
      <c r="T50" s="146"/>
      <c r="U50" s="146"/>
      <c r="V50" s="146"/>
      <c r="W50" s="146"/>
      <c r="X50" s="146"/>
      <c r="Y50" s="146"/>
      <c r="Z50" s="146"/>
    </row>
    <row r="51" spans="1:26" ht="12.75" customHeight="1" x14ac:dyDescent="0.25">
      <c r="A51" s="146"/>
      <c r="B51" s="146"/>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row>
    <row r="52" spans="1:26" ht="12.75" customHeight="1" x14ac:dyDescent="0.25">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row>
    <row r="53" spans="1:26" ht="12.75" customHeight="1" x14ac:dyDescent="0.25">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row>
    <row r="54" spans="1:26" ht="12.75" customHeight="1" x14ac:dyDescent="0.25">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row>
    <row r="55" spans="1:26" ht="12.75" customHeight="1" x14ac:dyDescent="0.25">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row>
    <row r="56" spans="1:26" ht="12.75" customHeight="1" x14ac:dyDescent="0.25">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row>
    <row r="57" spans="1:26" ht="12.75" customHeight="1" x14ac:dyDescent="0.25">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row>
    <row r="58" spans="1:26" ht="12.75" customHeight="1" x14ac:dyDescent="0.2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row>
    <row r="59" spans="1:26" ht="12.75" customHeight="1" x14ac:dyDescent="0.2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row>
    <row r="60" spans="1:26" ht="12.75" customHeight="1" x14ac:dyDescent="0.25">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row>
    <row r="61" spans="1:26" ht="12.75" customHeight="1" x14ac:dyDescent="0.25">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row>
    <row r="62" spans="1:26" ht="12.75" customHeight="1" x14ac:dyDescent="0.25">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row>
    <row r="63" spans="1:26" ht="12.75" customHeight="1" x14ac:dyDescent="0.25">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row>
    <row r="64" spans="1:26" ht="12.75" customHeight="1" x14ac:dyDescent="0.25">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row>
    <row r="65" spans="1:26" ht="12.75" customHeight="1" x14ac:dyDescent="0.25">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row>
    <row r="66" spans="1:26" ht="12.75" customHeight="1" x14ac:dyDescent="0.25">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row>
    <row r="67" spans="1:26" ht="12.75" customHeight="1" x14ac:dyDescent="0.25">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row>
    <row r="68" spans="1:26" ht="12.75" customHeight="1" x14ac:dyDescent="0.25">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row>
    <row r="69" spans="1:26" ht="12.75" customHeight="1" x14ac:dyDescent="0.25">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row>
    <row r="70" spans="1:26" ht="12.75" customHeight="1" x14ac:dyDescent="0.25">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row>
    <row r="71" spans="1:26" ht="12.75" customHeight="1" x14ac:dyDescent="0.25">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row>
    <row r="72" spans="1:26" ht="12.75" customHeight="1" x14ac:dyDescent="0.25">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row>
    <row r="73" spans="1:26" ht="12.75" customHeight="1" x14ac:dyDescent="0.25">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row>
    <row r="74" spans="1:26" ht="12.75" customHeight="1" x14ac:dyDescent="0.25">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row>
    <row r="75" spans="1:26" ht="12.75" customHeight="1" x14ac:dyDescent="0.25">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row>
    <row r="76" spans="1:26" ht="12.75" customHeight="1" x14ac:dyDescent="0.25">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row>
    <row r="77" spans="1:26" ht="12.75" customHeight="1" x14ac:dyDescent="0.25">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row>
    <row r="78" spans="1:26" ht="12.75" customHeight="1" x14ac:dyDescent="0.25">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row>
    <row r="79" spans="1:26" ht="12.75" customHeight="1" x14ac:dyDescent="0.25">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row>
    <row r="80" spans="1:26" ht="12.75" customHeight="1" x14ac:dyDescent="0.25">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row>
    <row r="81" spans="1:26" ht="12.75" customHeight="1" x14ac:dyDescent="0.25">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row>
    <row r="82" spans="1:26" ht="12.75" customHeight="1" x14ac:dyDescent="0.25">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row>
    <row r="83" spans="1:26" ht="12.75" customHeight="1" x14ac:dyDescent="0.25">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row>
    <row r="84" spans="1:26" ht="12.75" customHeight="1" x14ac:dyDescent="0.25">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row>
    <row r="85" spans="1:26" ht="12.75" customHeight="1" x14ac:dyDescent="0.25">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row>
    <row r="86" spans="1:26" ht="12.75" customHeight="1" x14ac:dyDescent="0.25">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row>
    <row r="87" spans="1:26" ht="12.75" customHeight="1" x14ac:dyDescent="0.25">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row>
    <row r="88" spans="1:26" ht="12.75" customHeight="1" x14ac:dyDescent="0.25">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row>
    <row r="89" spans="1:26" ht="12.75" customHeight="1" x14ac:dyDescent="0.25">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row>
    <row r="90" spans="1:26" ht="12.75" customHeight="1" x14ac:dyDescent="0.25">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row>
    <row r="91" spans="1:26" ht="12.75" customHeight="1" x14ac:dyDescent="0.25">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row>
    <row r="92" spans="1:26" ht="12.75" customHeight="1" x14ac:dyDescent="0.25">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row>
    <row r="93" spans="1:26" ht="12.75" customHeight="1" x14ac:dyDescent="0.25">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row>
    <row r="94" spans="1:26" ht="12.75" customHeight="1" x14ac:dyDescent="0.25">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row>
    <row r="95" spans="1:26" ht="12.75" customHeight="1" x14ac:dyDescent="0.2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row>
    <row r="96" spans="1:26" ht="12.75" customHeight="1" x14ac:dyDescent="0.2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row>
    <row r="97" spans="1:26" ht="12.75" customHeight="1" x14ac:dyDescent="0.25">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row>
    <row r="98" spans="1:26" ht="12.75" customHeight="1" x14ac:dyDescent="0.25">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row>
    <row r="99" spans="1:26" ht="12.75" customHeight="1" x14ac:dyDescent="0.25">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row>
    <row r="100" spans="1:26" ht="12.75" customHeight="1" x14ac:dyDescent="0.25">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row>
    <row r="101" spans="1:26" ht="12.75" customHeight="1" x14ac:dyDescent="0.25">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row>
    <row r="102" spans="1:26" ht="12.75" customHeight="1" x14ac:dyDescent="0.25">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row>
    <row r="103" spans="1:26" ht="12.75" customHeight="1" x14ac:dyDescent="0.25">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row>
    <row r="104" spans="1:26" ht="12.75" customHeight="1" x14ac:dyDescent="0.25">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row>
    <row r="105" spans="1:26" ht="12.75" customHeight="1" x14ac:dyDescent="0.25">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row>
    <row r="106" spans="1:26" ht="12.75" customHeight="1" x14ac:dyDescent="0.25">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row>
    <row r="107" spans="1:26" ht="12.75" customHeight="1" x14ac:dyDescent="0.25">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row>
    <row r="108" spans="1:26" ht="12.75" customHeight="1" x14ac:dyDescent="0.25">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row>
    <row r="109" spans="1:26" ht="12.75" customHeight="1" x14ac:dyDescent="0.25">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row>
    <row r="110" spans="1:26" ht="12.75" customHeight="1" x14ac:dyDescent="0.25">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row>
    <row r="111" spans="1:26" ht="12.75" customHeight="1" x14ac:dyDescent="0.25">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row>
    <row r="112" spans="1:26" ht="12.75" customHeight="1" x14ac:dyDescent="0.25">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row>
    <row r="113" spans="1:26" ht="12.75" customHeight="1" x14ac:dyDescent="0.25">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row>
    <row r="114" spans="1:26" ht="12.75" customHeight="1" x14ac:dyDescent="0.25">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row>
    <row r="115" spans="1:26" ht="12.75" customHeight="1" x14ac:dyDescent="0.25">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row>
    <row r="116" spans="1:26" ht="12.75" customHeight="1" x14ac:dyDescent="0.25">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row>
    <row r="117" spans="1:26" ht="12.75" customHeight="1" x14ac:dyDescent="0.25">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row>
    <row r="118" spans="1:26" ht="12.75" customHeight="1" x14ac:dyDescent="0.25">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row>
    <row r="119" spans="1:26" ht="12.75" customHeight="1" x14ac:dyDescent="0.25">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row>
    <row r="120" spans="1:26" ht="12.75" customHeight="1" x14ac:dyDescent="0.25">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row>
    <row r="121" spans="1:26" ht="12.75" customHeight="1" x14ac:dyDescent="0.25">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row>
    <row r="122" spans="1:26" ht="12.75" customHeight="1" x14ac:dyDescent="0.25">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row>
    <row r="123" spans="1:26" ht="12.75" customHeight="1" x14ac:dyDescent="0.25">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row>
    <row r="124" spans="1:26" ht="12.75" customHeight="1" x14ac:dyDescent="0.25">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row>
    <row r="125" spans="1:26" ht="12.75" customHeight="1" x14ac:dyDescent="0.25">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row>
    <row r="126" spans="1:26" ht="12.75" customHeight="1" x14ac:dyDescent="0.25">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row>
    <row r="127" spans="1:26" ht="12.75" customHeight="1" x14ac:dyDescent="0.25">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row>
    <row r="128" spans="1:26" ht="12.75" customHeight="1" x14ac:dyDescent="0.25">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row>
    <row r="129" spans="1:26" ht="12.75" customHeight="1" x14ac:dyDescent="0.25">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row>
    <row r="130" spans="1:26" ht="12.75" customHeight="1" x14ac:dyDescent="0.25">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row>
    <row r="131" spans="1:26" ht="12.75" customHeight="1" x14ac:dyDescent="0.25">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row>
    <row r="132" spans="1:26" ht="12.75" customHeight="1" x14ac:dyDescent="0.25">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row>
    <row r="133" spans="1:26" ht="12.75" customHeight="1" x14ac:dyDescent="0.25">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row>
    <row r="134" spans="1:26" ht="12.75" customHeight="1" x14ac:dyDescent="0.25">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row>
    <row r="135" spans="1:26" ht="12.75" customHeight="1" x14ac:dyDescent="0.25">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row>
    <row r="136" spans="1:26" ht="12.75" customHeight="1" x14ac:dyDescent="0.25">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row>
    <row r="137" spans="1:26" ht="12.75" customHeight="1" x14ac:dyDescent="0.25">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row>
    <row r="138" spans="1:26" ht="12.75" customHeight="1" x14ac:dyDescent="0.25">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row>
    <row r="139" spans="1:26" ht="12.75" customHeight="1" x14ac:dyDescent="0.25">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row>
    <row r="140" spans="1:26" ht="12.75" customHeight="1" x14ac:dyDescent="0.25">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row>
    <row r="141" spans="1:26" ht="12.75" customHeight="1" x14ac:dyDescent="0.25">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row>
    <row r="142" spans="1:26" ht="12.75" customHeight="1" x14ac:dyDescent="0.25">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row>
    <row r="143" spans="1:26" ht="12.75" customHeight="1" x14ac:dyDescent="0.25">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row>
    <row r="144" spans="1:26" ht="12.75" customHeight="1" x14ac:dyDescent="0.25">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row>
    <row r="145" spans="1:26" ht="12.75" customHeight="1" x14ac:dyDescent="0.25">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row>
    <row r="146" spans="1:26" ht="12.75" customHeight="1" x14ac:dyDescent="0.25">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row>
    <row r="147" spans="1:26" ht="12.75" customHeight="1" x14ac:dyDescent="0.25">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row>
    <row r="148" spans="1:26" ht="12.75" customHeight="1" x14ac:dyDescent="0.25">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row>
    <row r="149" spans="1:26" ht="12.75" customHeight="1" x14ac:dyDescent="0.25">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row>
    <row r="150" spans="1:26" ht="12.75" customHeight="1" x14ac:dyDescent="0.25">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row>
    <row r="151" spans="1:26" ht="12.75" customHeight="1" x14ac:dyDescent="0.25">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row>
    <row r="152" spans="1:26" ht="12.75" customHeight="1" x14ac:dyDescent="0.25">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row>
    <row r="153" spans="1:26" ht="12.75" customHeight="1" x14ac:dyDescent="0.25">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row>
    <row r="154" spans="1:26" ht="12.75" customHeight="1" x14ac:dyDescent="0.25">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row>
    <row r="155" spans="1:26" ht="12.75" customHeight="1" x14ac:dyDescent="0.25">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row>
    <row r="156" spans="1:26" ht="12.75" customHeight="1" x14ac:dyDescent="0.25">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row>
    <row r="157" spans="1:26" ht="12.75" customHeight="1" x14ac:dyDescent="0.25">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row>
    <row r="158" spans="1:26" ht="12.75" customHeight="1" x14ac:dyDescent="0.25">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row>
    <row r="159" spans="1:26" ht="12.75" customHeight="1" x14ac:dyDescent="0.25">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row>
    <row r="160" spans="1:26" ht="12.75" customHeight="1" x14ac:dyDescent="0.25">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row>
    <row r="161" spans="1:26" ht="12.75" customHeight="1" x14ac:dyDescent="0.25">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row>
    <row r="162" spans="1:26" ht="12.75" customHeight="1" x14ac:dyDescent="0.25">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row>
    <row r="163" spans="1:26" ht="12.75" customHeight="1" x14ac:dyDescent="0.25">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row>
    <row r="164" spans="1:26" ht="12.75" customHeight="1" x14ac:dyDescent="0.25">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row>
    <row r="165" spans="1:26" ht="12.75" customHeight="1" x14ac:dyDescent="0.25">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row>
    <row r="166" spans="1:26" ht="12.75" customHeight="1" x14ac:dyDescent="0.25">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row>
    <row r="167" spans="1:26" ht="12.75" customHeight="1" x14ac:dyDescent="0.25">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row>
    <row r="168" spans="1:26" ht="12.75" customHeight="1" x14ac:dyDescent="0.25">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row>
    <row r="169" spans="1:26" ht="12.75" customHeight="1" x14ac:dyDescent="0.25">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row>
    <row r="170" spans="1:26" ht="12.75" customHeight="1" x14ac:dyDescent="0.25">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row>
    <row r="171" spans="1:26" ht="12.75" customHeight="1" x14ac:dyDescent="0.25">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row>
    <row r="172" spans="1:26" ht="12.75" customHeight="1" x14ac:dyDescent="0.25">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row>
    <row r="173" spans="1:26" ht="12.75" customHeight="1" x14ac:dyDescent="0.25">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row>
    <row r="174" spans="1:26" ht="12.75" customHeight="1" x14ac:dyDescent="0.25">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row>
    <row r="175" spans="1:26" ht="12.75" customHeight="1" x14ac:dyDescent="0.25">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row>
    <row r="176" spans="1:26" ht="12.75" customHeight="1" x14ac:dyDescent="0.25">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row>
    <row r="177" spans="1:26" ht="12.75" customHeight="1" x14ac:dyDescent="0.25">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row>
    <row r="178" spans="1:26" ht="12.75" customHeight="1" x14ac:dyDescent="0.25">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row>
    <row r="179" spans="1:26" ht="12.75" customHeight="1" x14ac:dyDescent="0.25">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row>
    <row r="180" spans="1:26" ht="12.75" customHeight="1" x14ac:dyDescent="0.25">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row>
    <row r="181" spans="1:26" ht="12.75" customHeight="1" x14ac:dyDescent="0.25">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row>
    <row r="182" spans="1:26" ht="12.75" customHeight="1" x14ac:dyDescent="0.25">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row>
    <row r="183" spans="1:26" ht="12.75" customHeight="1" x14ac:dyDescent="0.25">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row>
    <row r="184" spans="1:26" ht="12.75" customHeight="1" x14ac:dyDescent="0.25">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row>
    <row r="185" spans="1:26" ht="12.75" customHeight="1" x14ac:dyDescent="0.25">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row>
    <row r="186" spans="1:26" ht="12.75" customHeight="1" x14ac:dyDescent="0.25">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row>
    <row r="187" spans="1:26" ht="12.75" customHeight="1" x14ac:dyDescent="0.25">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row>
    <row r="188" spans="1:26" ht="12.75" customHeight="1" x14ac:dyDescent="0.25">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row>
    <row r="189" spans="1:26" ht="12.75" customHeight="1" x14ac:dyDescent="0.25">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row>
    <row r="190" spans="1:26" ht="12.75" customHeight="1" x14ac:dyDescent="0.25">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row>
    <row r="191" spans="1:26" ht="12.75" customHeight="1" x14ac:dyDescent="0.25">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row>
    <row r="192" spans="1:26" ht="12.75" customHeight="1" x14ac:dyDescent="0.25">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row>
    <row r="193" spans="1:26" ht="12.75" customHeight="1" x14ac:dyDescent="0.25">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row>
    <row r="194" spans="1:26" ht="12.75" customHeight="1" x14ac:dyDescent="0.25">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row>
    <row r="195" spans="1:26" ht="12.75" customHeight="1" x14ac:dyDescent="0.25">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row>
    <row r="196" spans="1:26" ht="12.75" customHeight="1" x14ac:dyDescent="0.25">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row>
    <row r="197" spans="1:26" ht="12.75" customHeight="1" x14ac:dyDescent="0.25">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row>
    <row r="198" spans="1:26" ht="12.75" customHeight="1" x14ac:dyDescent="0.25">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row>
    <row r="199" spans="1:26" ht="12.75" customHeight="1" x14ac:dyDescent="0.25">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row>
    <row r="200" spans="1:26" ht="12.75" customHeight="1" x14ac:dyDescent="0.25">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row>
    <row r="201" spans="1:26" ht="12.75" customHeight="1" x14ac:dyDescent="0.25">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row>
    <row r="202" spans="1:26" ht="12.75" customHeight="1" x14ac:dyDescent="0.25">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row>
    <row r="203" spans="1:26" ht="12.75" customHeight="1" x14ac:dyDescent="0.25">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row>
    <row r="204" spans="1:26" ht="12.75" customHeight="1" x14ac:dyDescent="0.25">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row>
    <row r="205" spans="1:26" ht="12.75" customHeight="1" x14ac:dyDescent="0.25">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row>
    <row r="206" spans="1:26" ht="12.75" customHeight="1" x14ac:dyDescent="0.25">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row>
    <row r="207" spans="1:26" ht="12.75" customHeight="1" x14ac:dyDescent="0.25">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row>
    <row r="208" spans="1:26" ht="12.75" customHeight="1" x14ac:dyDescent="0.25">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row>
    <row r="209" spans="1:26" ht="12.75" customHeight="1" x14ac:dyDescent="0.25">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row>
    <row r="210" spans="1:26" ht="12.75" customHeight="1" x14ac:dyDescent="0.25">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row>
    <row r="211" spans="1:26" ht="12.75" customHeight="1" x14ac:dyDescent="0.25">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row>
    <row r="212" spans="1:26" ht="12.75" customHeight="1" x14ac:dyDescent="0.25">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row>
    <row r="213" spans="1:26" ht="12.75" customHeight="1" x14ac:dyDescent="0.25">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row>
    <row r="214" spans="1:26" ht="12.75" customHeight="1" x14ac:dyDescent="0.25">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row>
    <row r="215" spans="1:26" ht="12.75" customHeight="1" x14ac:dyDescent="0.25">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row>
    <row r="216" spans="1:26" ht="12.75" customHeight="1" x14ac:dyDescent="0.25">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row>
    <row r="217" spans="1:26" ht="12.75" customHeight="1" x14ac:dyDescent="0.25">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row>
    <row r="218" spans="1:26" ht="12.75" customHeight="1" x14ac:dyDescent="0.25">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row>
    <row r="219" spans="1:26" ht="12.75" customHeight="1" x14ac:dyDescent="0.25">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row>
    <row r="220" spans="1:26" ht="12.75" customHeight="1" x14ac:dyDescent="0.25">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row>
    <row r="221" spans="1:26" ht="12.75" customHeight="1" x14ac:dyDescent="0.25">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row>
    <row r="222" spans="1:26" ht="12.75" customHeight="1" x14ac:dyDescent="0.25">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row>
    <row r="223" spans="1:26" ht="12.75" customHeight="1" x14ac:dyDescent="0.25">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row>
    <row r="224" spans="1:26" ht="12.75" customHeight="1" x14ac:dyDescent="0.25">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row>
    <row r="225" spans="1:26" ht="12.75" customHeight="1" x14ac:dyDescent="0.25">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row>
    <row r="226" spans="1:26" ht="12.75" customHeight="1" x14ac:dyDescent="0.25">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row>
    <row r="227" spans="1:26" ht="12.75" customHeight="1" x14ac:dyDescent="0.25">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row>
    <row r="228" spans="1:26" ht="12.75" customHeight="1" x14ac:dyDescent="0.25">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row>
    <row r="229" spans="1:26" ht="12.75" customHeight="1" x14ac:dyDescent="0.25">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row>
    <row r="230" spans="1:26" ht="12.75" customHeight="1" x14ac:dyDescent="0.25">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row>
    <row r="231" spans="1:26" ht="12.75" customHeight="1" x14ac:dyDescent="0.25">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row>
    <row r="232" spans="1:26" ht="12.75" customHeight="1" x14ac:dyDescent="0.25">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row>
    <row r="233" spans="1:26" ht="12.75" customHeight="1" x14ac:dyDescent="0.25">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row>
    <row r="234" spans="1:26" ht="12.75" customHeight="1" x14ac:dyDescent="0.25">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row>
    <row r="235" spans="1:26" ht="12.75" customHeight="1" x14ac:dyDescent="0.25">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row>
    <row r="236" spans="1:26" ht="12.75" customHeight="1" x14ac:dyDescent="0.25">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row>
    <row r="237" spans="1:26" ht="12.75" customHeight="1" x14ac:dyDescent="0.25">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row>
    <row r="238" spans="1:26" ht="12.75" customHeight="1" x14ac:dyDescent="0.25">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row>
    <row r="239" spans="1:26" ht="12.75" customHeight="1" x14ac:dyDescent="0.25">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row>
    <row r="240" spans="1:26" ht="12.75" customHeight="1" x14ac:dyDescent="0.25">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row>
    <row r="241" spans="1:26" ht="12.75" customHeight="1" x14ac:dyDescent="0.25">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row>
    <row r="242" spans="1:26" ht="12.75" customHeight="1" x14ac:dyDescent="0.25">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row>
    <row r="243" spans="1:26" ht="12.75" customHeight="1" x14ac:dyDescent="0.25">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row>
    <row r="244" spans="1:26" ht="12.75" customHeight="1" x14ac:dyDescent="0.25">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row>
    <row r="245" spans="1:26" ht="12.75" customHeight="1" x14ac:dyDescent="0.25">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row>
    <row r="246" spans="1:26" ht="12.75" customHeight="1" x14ac:dyDescent="0.25">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row>
    <row r="247" spans="1:26" ht="12.75" customHeight="1" x14ac:dyDescent="0.25">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row>
    <row r="248" spans="1:26" ht="12.75" customHeight="1" x14ac:dyDescent="0.25">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row>
    <row r="249" spans="1:26" ht="12.75" customHeight="1" x14ac:dyDescent="0.25">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row>
    <row r="250" spans="1:26" ht="12.75" customHeight="1" x14ac:dyDescent="0.25">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row>
    <row r="251" spans="1:26" ht="12.75" customHeight="1" x14ac:dyDescent="0.25">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row>
    <row r="252" spans="1:26" ht="12.75" customHeight="1" x14ac:dyDescent="0.25">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row>
    <row r="253" spans="1:26" ht="12.75" customHeight="1" x14ac:dyDescent="0.25">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row>
    <row r="254" spans="1:26" ht="12.75" customHeight="1" x14ac:dyDescent="0.25">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row>
    <row r="255" spans="1:26" ht="12.75" customHeight="1" x14ac:dyDescent="0.25">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row>
    <row r="256" spans="1:26" ht="12.75" customHeight="1" x14ac:dyDescent="0.25">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row>
    <row r="257" spans="1:26" ht="12.75" customHeight="1" x14ac:dyDescent="0.25">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row>
    <row r="258" spans="1:26" ht="12.75" customHeight="1" x14ac:dyDescent="0.25">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row>
    <row r="259" spans="1:26" ht="12.75" customHeight="1" x14ac:dyDescent="0.25">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row>
    <row r="260" spans="1:26" ht="12.75" customHeight="1" x14ac:dyDescent="0.25">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row>
    <row r="261" spans="1:26" ht="12.75" customHeight="1" x14ac:dyDescent="0.25">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row>
    <row r="262" spans="1:26" ht="12.75" customHeight="1" x14ac:dyDescent="0.25">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row>
    <row r="263" spans="1:26" ht="12.75" customHeight="1" x14ac:dyDescent="0.25">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row>
    <row r="264" spans="1:26" ht="12.75" customHeight="1" x14ac:dyDescent="0.25">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row>
    <row r="265" spans="1:26" ht="12.75" customHeight="1" x14ac:dyDescent="0.25">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row>
    <row r="266" spans="1:26" ht="12.75" customHeight="1" x14ac:dyDescent="0.25">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row>
    <row r="267" spans="1:26" ht="12.75" customHeight="1" x14ac:dyDescent="0.25">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row>
    <row r="268" spans="1:26" ht="12.75" customHeight="1" x14ac:dyDescent="0.25">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row>
    <row r="269" spans="1:26" ht="12.75" customHeight="1" x14ac:dyDescent="0.25">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row>
    <row r="270" spans="1:26" ht="12.75" customHeight="1" x14ac:dyDescent="0.25">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row>
    <row r="271" spans="1:26" ht="12.75" customHeight="1" x14ac:dyDescent="0.25">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row>
    <row r="272" spans="1:26" ht="12.75" customHeight="1" x14ac:dyDescent="0.25">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row>
    <row r="273" spans="1:26" ht="12.75" customHeight="1" x14ac:dyDescent="0.25">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row>
    <row r="274" spans="1:26" ht="12.75" customHeight="1" x14ac:dyDescent="0.25">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row>
    <row r="275" spans="1:26" ht="12.75" customHeight="1" x14ac:dyDescent="0.25">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row>
    <row r="276" spans="1:26" ht="12.75" customHeight="1" x14ac:dyDescent="0.25">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row>
    <row r="277" spans="1:26" ht="12.75" customHeight="1" x14ac:dyDescent="0.25">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row>
    <row r="278" spans="1:26" ht="12.75" customHeight="1" x14ac:dyDescent="0.25">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row>
    <row r="279" spans="1:26" ht="12.75" customHeight="1" x14ac:dyDescent="0.25">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row>
    <row r="280" spans="1:26" ht="12.75" customHeight="1" x14ac:dyDescent="0.25">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row>
    <row r="281" spans="1:26" ht="12.75" customHeight="1" x14ac:dyDescent="0.25">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row>
    <row r="282" spans="1:26" ht="12.75" customHeight="1" x14ac:dyDescent="0.25">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row>
    <row r="283" spans="1:26" ht="12.75" customHeight="1" x14ac:dyDescent="0.25">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row>
    <row r="284" spans="1:26" ht="12.75" customHeight="1" x14ac:dyDescent="0.25">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row>
    <row r="285" spans="1:26" ht="12.75" customHeight="1" x14ac:dyDescent="0.25">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row>
    <row r="286" spans="1:26" ht="12.75" customHeight="1" x14ac:dyDescent="0.25">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row>
    <row r="287" spans="1:26" ht="12.75" customHeight="1" x14ac:dyDescent="0.25">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row>
    <row r="288" spans="1:26" ht="12.75" customHeight="1" x14ac:dyDescent="0.25">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row>
    <row r="289" spans="1:26" ht="12.75" customHeight="1" x14ac:dyDescent="0.25">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row>
    <row r="290" spans="1:26" ht="12.75" customHeight="1" x14ac:dyDescent="0.25">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row>
    <row r="291" spans="1:26" ht="12.75" customHeight="1" x14ac:dyDescent="0.25">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row>
    <row r="292" spans="1:26" ht="12.75" customHeight="1" x14ac:dyDescent="0.25">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row>
    <row r="293" spans="1:26" ht="12.75" customHeight="1" x14ac:dyDescent="0.25">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row>
    <row r="294" spans="1:26" ht="12.75" customHeight="1" x14ac:dyDescent="0.25">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row>
    <row r="295" spans="1:26" ht="12.75" customHeight="1" x14ac:dyDescent="0.25">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row>
    <row r="296" spans="1:26" ht="12.75" customHeight="1" x14ac:dyDescent="0.25">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row>
    <row r="297" spans="1:26" ht="12.75" customHeight="1" x14ac:dyDescent="0.25">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row>
    <row r="298" spans="1:26" ht="12.75" customHeight="1" x14ac:dyDescent="0.25">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row>
    <row r="299" spans="1:26" ht="12.75" customHeight="1" x14ac:dyDescent="0.25">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row>
    <row r="300" spans="1:26" ht="12.75" customHeight="1" x14ac:dyDescent="0.25">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row>
    <row r="301" spans="1:26" ht="12.75" customHeight="1" x14ac:dyDescent="0.25">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row>
    <row r="302" spans="1:26" ht="12.75" customHeight="1" x14ac:dyDescent="0.25">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row>
    <row r="303" spans="1:26" ht="12.75" customHeight="1" x14ac:dyDescent="0.25">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row>
    <row r="304" spans="1:26" ht="12.75" customHeight="1" x14ac:dyDescent="0.25">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row>
    <row r="305" spans="1:26" ht="12.75" customHeight="1" x14ac:dyDescent="0.25">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row>
    <row r="306" spans="1:26" ht="12.75" customHeight="1" x14ac:dyDescent="0.25">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row>
    <row r="307" spans="1:26" ht="12.75" customHeight="1" x14ac:dyDescent="0.25">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row>
    <row r="308" spans="1:26" ht="12.75" customHeight="1" x14ac:dyDescent="0.25">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row>
    <row r="309" spans="1:26" ht="12.75" customHeight="1" x14ac:dyDescent="0.25">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row>
    <row r="310" spans="1:26" ht="12.75" customHeight="1" x14ac:dyDescent="0.25">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row>
    <row r="311" spans="1:26" ht="12.75" customHeight="1" x14ac:dyDescent="0.25">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row>
    <row r="312" spans="1:26" ht="12.75" customHeight="1" x14ac:dyDescent="0.25">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row>
    <row r="313" spans="1:26" ht="12.75" customHeight="1" x14ac:dyDescent="0.25">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row>
    <row r="314" spans="1:26" ht="12.75" customHeight="1" x14ac:dyDescent="0.25">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row>
    <row r="315" spans="1:26" ht="12.75" customHeight="1" x14ac:dyDescent="0.25">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row>
    <row r="316" spans="1:26" ht="12.75" customHeight="1" x14ac:dyDescent="0.25">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row>
    <row r="317" spans="1:26" ht="12.75" customHeight="1" x14ac:dyDescent="0.25">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row>
    <row r="318" spans="1:26" ht="12.75" customHeight="1" x14ac:dyDescent="0.25">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row>
    <row r="319" spans="1:26" ht="12.75" customHeight="1" x14ac:dyDescent="0.25">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row>
    <row r="320" spans="1:26" ht="12.75" customHeight="1" x14ac:dyDescent="0.25">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row>
    <row r="321" spans="1:26" ht="12.75" customHeight="1" x14ac:dyDescent="0.25">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row>
    <row r="322" spans="1:26" ht="12.75" customHeight="1" x14ac:dyDescent="0.25">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row>
    <row r="323" spans="1:26" ht="12.75" customHeight="1" x14ac:dyDescent="0.25">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row>
    <row r="324" spans="1:26" ht="12.75" customHeight="1" x14ac:dyDescent="0.25">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row>
    <row r="325" spans="1:26" ht="12.75" customHeight="1" x14ac:dyDescent="0.25">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row>
    <row r="326" spans="1:26" ht="12.75" customHeight="1" x14ac:dyDescent="0.25">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row>
    <row r="327" spans="1:26" ht="12.75" customHeight="1" x14ac:dyDescent="0.25">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row>
    <row r="328" spans="1:26" ht="12.75" customHeight="1" x14ac:dyDescent="0.25">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row>
    <row r="329" spans="1:26" ht="12.75" customHeight="1" x14ac:dyDescent="0.25">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row>
    <row r="330" spans="1:26" ht="12.75" customHeight="1" x14ac:dyDescent="0.25">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row>
    <row r="331" spans="1:26" ht="12.75" customHeight="1" x14ac:dyDescent="0.25">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row>
    <row r="332" spans="1:26" ht="12.75" customHeight="1" x14ac:dyDescent="0.25">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row>
    <row r="333" spans="1:26" ht="12.75" customHeight="1" x14ac:dyDescent="0.25">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row>
    <row r="334" spans="1:26" ht="12.75" customHeight="1" x14ac:dyDescent="0.25">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row>
    <row r="335" spans="1:26" ht="12.75" customHeight="1" x14ac:dyDescent="0.25">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row>
    <row r="336" spans="1:26" ht="12.75" customHeight="1" x14ac:dyDescent="0.25">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row>
    <row r="337" spans="1:26" ht="12.75" customHeight="1" x14ac:dyDescent="0.25">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row>
    <row r="338" spans="1:26" ht="12.75" customHeight="1" x14ac:dyDescent="0.25">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row>
    <row r="339" spans="1:26" ht="12.75" customHeight="1" x14ac:dyDescent="0.25">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row>
    <row r="340" spans="1:26" ht="12.75" customHeight="1" x14ac:dyDescent="0.25">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row>
    <row r="341" spans="1:26" ht="12.75" customHeight="1" x14ac:dyDescent="0.25">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row>
    <row r="342" spans="1:26" ht="12.75" customHeight="1" x14ac:dyDescent="0.25">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row>
    <row r="343" spans="1:26" ht="12.75" customHeight="1" x14ac:dyDescent="0.25">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row>
    <row r="344" spans="1:26" ht="12.75" customHeight="1" x14ac:dyDescent="0.25">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row>
    <row r="345" spans="1:26" ht="12.75" customHeight="1" x14ac:dyDescent="0.25">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row>
    <row r="346" spans="1:26" ht="12.75" customHeight="1" x14ac:dyDescent="0.25">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row>
    <row r="347" spans="1:26" ht="12.75" customHeight="1" x14ac:dyDescent="0.25">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row>
    <row r="348" spans="1:26" ht="12.75" customHeight="1" x14ac:dyDescent="0.25">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row>
    <row r="349" spans="1:26" ht="12.75" customHeight="1" x14ac:dyDescent="0.25">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row>
    <row r="350" spans="1:26" ht="12.75" customHeight="1" x14ac:dyDescent="0.25">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row>
    <row r="351" spans="1:26" ht="12.75" customHeight="1" x14ac:dyDescent="0.25">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row>
    <row r="352" spans="1:26" ht="12.75" customHeight="1" x14ac:dyDescent="0.25">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row>
    <row r="353" spans="1:26" ht="12.75" customHeight="1" x14ac:dyDescent="0.25">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row>
    <row r="354" spans="1:26" ht="12.75" customHeight="1" x14ac:dyDescent="0.25">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row>
    <row r="355" spans="1:26" ht="12.75" customHeight="1" x14ac:dyDescent="0.25">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row>
    <row r="356" spans="1:26" ht="12.75" customHeight="1" x14ac:dyDescent="0.25">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row>
    <row r="357" spans="1:26" ht="12.75" customHeight="1" x14ac:dyDescent="0.25">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row>
    <row r="358" spans="1:26" ht="12.75" customHeight="1" x14ac:dyDescent="0.25">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row>
    <row r="359" spans="1:26" ht="12.75" customHeight="1" x14ac:dyDescent="0.25">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row>
    <row r="360" spans="1:26" ht="12.75" customHeight="1" x14ac:dyDescent="0.25">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row>
    <row r="361" spans="1:26" ht="12.75" customHeight="1" x14ac:dyDescent="0.25">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row>
    <row r="362" spans="1:26" ht="12.75" customHeight="1" x14ac:dyDescent="0.25">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row>
    <row r="363" spans="1:26" ht="12.75" customHeight="1" x14ac:dyDescent="0.25">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row>
    <row r="364" spans="1:26" ht="12.75" customHeight="1" x14ac:dyDescent="0.25">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row>
    <row r="365" spans="1:26" ht="12.75" customHeight="1" x14ac:dyDescent="0.25">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row>
    <row r="366" spans="1:26" ht="12.75" customHeight="1" x14ac:dyDescent="0.25">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row>
    <row r="367" spans="1:26" ht="12.75" customHeight="1" x14ac:dyDescent="0.25">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row>
    <row r="368" spans="1:26" ht="12.75" customHeight="1" x14ac:dyDescent="0.25">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row>
    <row r="369" spans="1:26" ht="12.75" customHeight="1" x14ac:dyDescent="0.25">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row>
    <row r="370" spans="1:26" ht="12.75" customHeight="1" x14ac:dyDescent="0.25">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row>
    <row r="371" spans="1:26" ht="12.75" customHeight="1" x14ac:dyDescent="0.25">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row>
    <row r="372" spans="1:26" ht="12.75" customHeight="1" x14ac:dyDescent="0.25">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row>
    <row r="373" spans="1:26" ht="12.75" customHeight="1" x14ac:dyDescent="0.25">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row>
    <row r="374" spans="1:26" ht="12.75" customHeight="1" x14ac:dyDescent="0.25">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row>
    <row r="375" spans="1:26" ht="12.75" customHeight="1" x14ac:dyDescent="0.25">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row>
    <row r="376" spans="1:26" ht="12.75" customHeight="1" x14ac:dyDescent="0.25">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row>
    <row r="377" spans="1:26" ht="12.75" customHeight="1" x14ac:dyDescent="0.25">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row>
    <row r="378" spans="1:26" ht="12.75" customHeight="1" x14ac:dyDescent="0.25">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row>
    <row r="379" spans="1:26" ht="12.75" customHeight="1" x14ac:dyDescent="0.25">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row>
    <row r="380" spans="1:26" ht="12.75" customHeight="1" x14ac:dyDescent="0.25">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row>
    <row r="381" spans="1:26" ht="12.75" customHeight="1" x14ac:dyDescent="0.25">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row>
    <row r="382" spans="1:26" ht="12.75" customHeight="1" x14ac:dyDescent="0.25">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row>
    <row r="383" spans="1:26" ht="12.75" customHeight="1" x14ac:dyDescent="0.25">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row>
    <row r="384" spans="1:26" ht="12.75" customHeight="1" x14ac:dyDescent="0.25">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row>
    <row r="385" spans="1:26" ht="12.75" customHeight="1" x14ac:dyDescent="0.25">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row>
    <row r="386" spans="1:26" ht="12.75" customHeight="1" x14ac:dyDescent="0.25">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row>
    <row r="387" spans="1:26" ht="12.75" customHeight="1" x14ac:dyDescent="0.25">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row>
    <row r="388" spans="1:26" ht="12.75" customHeight="1" x14ac:dyDescent="0.25">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row>
    <row r="389" spans="1:26" ht="12.75" customHeight="1" x14ac:dyDescent="0.25">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row>
    <row r="390" spans="1:26" ht="12.75" customHeight="1" x14ac:dyDescent="0.25">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row>
    <row r="391" spans="1:26" ht="12.75" customHeight="1" x14ac:dyDescent="0.25">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row>
    <row r="392" spans="1:26" ht="12.75" customHeight="1" x14ac:dyDescent="0.25">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row>
    <row r="393" spans="1:26" ht="12.75" customHeight="1" x14ac:dyDescent="0.25">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row>
    <row r="394" spans="1:26" ht="12.75" customHeight="1" x14ac:dyDescent="0.25">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row>
    <row r="395" spans="1:26" ht="12.75" customHeight="1" x14ac:dyDescent="0.25">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row>
    <row r="396" spans="1:26" ht="12.75" customHeight="1" x14ac:dyDescent="0.25">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row>
    <row r="397" spans="1:26" ht="12.75" customHeight="1" x14ac:dyDescent="0.25">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row>
    <row r="398" spans="1:26" ht="12.75" customHeight="1" x14ac:dyDescent="0.25">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row>
    <row r="399" spans="1:26" ht="12.75" customHeight="1" x14ac:dyDescent="0.25">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row>
    <row r="400" spans="1:26" ht="12.75" customHeight="1" x14ac:dyDescent="0.25">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row>
    <row r="401" spans="1:26" ht="12.75" customHeight="1" x14ac:dyDescent="0.25">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row>
    <row r="402" spans="1:26" ht="12.75" customHeight="1" x14ac:dyDescent="0.25">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row>
    <row r="403" spans="1:26" ht="12.75" customHeight="1" x14ac:dyDescent="0.25">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row>
    <row r="404" spans="1:26" ht="12.75" customHeight="1" x14ac:dyDescent="0.25">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row>
    <row r="405" spans="1:26" ht="12.75" customHeight="1" x14ac:dyDescent="0.25">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row>
    <row r="406" spans="1:26" ht="12.75" customHeight="1" x14ac:dyDescent="0.25">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row>
    <row r="407" spans="1:26" ht="12.75" customHeight="1" x14ac:dyDescent="0.25">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row>
    <row r="408" spans="1:26" ht="12.75" customHeight="1" x14ac:dyDescent="0.25">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row>
    <row r="409" spans="1:26" ht="12.75" customHeight="1" x14ac:dyDescent="0.25">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row>
    <row r="410" spans="1:26" ht="12.75" customHeight="1" x14ac:dyDescent="0.25">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row>
    <row r="411" spans="1:26" ht="12.75" customHeight="1" x14ac:dyDescent="0.25">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row>
    <row r="412" spans="1:26" ht="12.75" customHeight="1" x14ac:dyDescent="0.25">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row>
    <row r="413" spans="1:26" ht="12.75" customHeight="1" x14ac:dyDescent="0.25">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row>
    <row r="414" spans="1:26" ht="12.75" customHeight="1" x14ac:dyDescent="0.25">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row>
    <row r="415" spans="1:26" ht="12.75" customHeight="1" x14ac:dyDescent="0.25">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row>
    <row r="416" spans="1:26" ht="12.75" customHeight="1" x14ac:dyDescent="0.25">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row>
    <row r="417" spans="1:26" ht="12.75" customHeight="1" x14ac:dyDescent="0.25">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row>
    <row r="418" spans="1:26" ht="12.75" customHeight="1" x14ac:dyDescent="0.25">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row>
    <row r="419" spans="1:26" ht="12.75" customHeight="1" x14ac:dyDescent="0.25">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row>
    <row r="420" spans="1:26" ht="12.75" customHeight="1" x14ac:dyDescent="0.25">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row>
    <row r="421" spans="1:26" ht="12.75" customHeight="1" x14ac:dyDescent="0.25">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row>
    <row r="422" spans="1:26" ht="12.75" customHeight="1" x14ac:dyDescent="0.25">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row>
    <row r="423" spans="1:26" ht="12.75" customHeight="1" x14ac:dyDescent="0.25">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row>
    <row r="424" spans="1:26" ht="12.75" customHeight="1" x14ac:dyDescent="0.25">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row>
    <row r="425" spans="1:26" ht="12.75" customHeight="1" x14ac:dyDescent="0.25">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row>
    <row r="426" spans="1:26" ht="12.75" customHeight="1" x14ac:dyDescent="0.25">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row>
    <row r="427" spans="1:26" ht="12.75" customHeight="1" x14ac:dyDescent="0.25">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row>
    <row r="428" spans="1:26" ht="12.75" customHeight="1" x14ac:dyDescent="0.25">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row>
    <row r="429" spans="1:26" ht="12.75" customHeight="1" x14ac:dyDescent="0.25">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row>
    <row r="430" spans="1:26" ht="12.75" customHeight="1" x14ac:dyDescent="0.25">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row>
    <row r="431" spans="1:26" ht="12.75" customHeight="1" x14ac:dyDescent="0.25">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row>
    <row r="432" spans="1:26" ht="12.75" customHeight="1" x14ac:dyDescent="0.25">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row>
    <row r="433" spans="1:26" ht="12.75" customHeight="1" x14ac:dyDescent="0.25">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row>
    <row r="434" spans="1:26" ht="12.75" customHeight="1" x14ac:dyDescent="0.25">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row>
    <row r="435" spans="1:26" ht="12.75" customHeight="1" x14ac:dyDescent="0.25">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row>
    <row r="436" spans="1:26" ht="12.75" customHeight="1" x14ac:dyDescent="0.25">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row>
    <row r="437" spans="1:26" ht="12.75" customHeight="1" x14ac:dyDescent="0.25">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row>
    <row r="438" spans="1:26" ht="12.75" customHeight="1" x14ac:dyDescent="0.25">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row>
    <row r="439" spans="1:26" ht="12.75" customHeight="1" x14ac:dyDescent="0.25">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row>
    <row r="440" spans="1:26" ht="12.75" customHeight="1" x14ac:dyDescent="0.25">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row>
    <row r="441" spans="1:26" ht="12.75" customHeight="1" x14ac:dyDescent="0.25">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row>
    <row r="442" spans="1:26" ht="12.75" customHeight="1" x14ac:dyDescent="0.25">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row>
    <row r="443" spans="1:26" ht="12.75" customHeight="1" x14ac:dyDescent="0.25">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row>
    <row r="444" spans="1:26" ht="12.75" customHeight="1" x14ac:dyDescent="0.25">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row>
    <row r="445" spans="1:26" ht="12.75" customHeight="1" x14ac:dyDescent="0.25">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row>
    <row r="446" spans="1:26" ht="12.75" customHeight="1" x14ac:dyDescent="0.25">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row>
    <row r="447" spans="1:26" ht="12.75" customHeight="1" x14ac:dyDescent="0.25">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row>
    <row r="448" spans="1:26" ht="12.75" customHeight="1" x14ac:dyDescent="0.25">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row>
    <row r="449" spans="1:26" ht="12.75" customHeight="1" x14ac:dyDescent="0.25">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row>
    <row r="450" spans="1:26" ht="12.75" customHeight="1" x14ac:dyDescent="0.25">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row>
    <row r="451" spans="1:26" ht="12.75" customHeight="1" x14ac:dyDescent="0.25">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row>
    <row r="452" spans="1:26" ht="12.75" customHeight="1" x14ac:dyDescent="0.25">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row>
    <row r="453" spans="1:26" ht="12.75" customHeight="1" x14ac:dyDescent="0.25">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row>
    <row r="454" spans="1:26" ht="12.75" customHeight="1" x14ac:dyDescent="0.25">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row>
    <row r="455" spans="1:26" ht="12.75" customHeight="1" x14ac:dyDescent="0.25">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row>
    <row r="456" spans="1:26" ht="12.75" customHeight="1" x14ac:dyDescent="0.25">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row>
    <row r="457" spans="1:26" ht="12.75" customHeight="1" x14ac:dyDescent="0.25">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row>
    <row r="458" spans="1:26" ht="12.75" customHeight="1" x14ac:dyDescent="0.25">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row>
    <row r="459" spans="1:26" ht="12.75" customHeight="1" x14ac:dyDescent="0.25">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row>
    <row r="460" spans="1:26" ht="12.75" customHeight="1" x14ac:dyDescent="0.25">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row>
    <row r="461" spans="1:26" ht="12.75" customHeight="1" x14ac:dyDescent="0.25">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row>
    <row r="462" spans="1:26" ht="12.75" customHeight="1" x14ac:dyDescent="0.25">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row>
    <row r="463" spans="1:26" ht="12.75" customHeight="1" x14ac:dyDescent="0.25">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row>
    <row r="464" spans="1:26" ht="12.75" customHeight="1" x14ac:dyDescent="0.25">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row>
    <row r="465" spans="1:26" ht="12.75" customHeight="1" x14ac:dyDescent="0.25">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row>
    <row r="466" spans="1:26" ht="12.75" customHeight="1" x14ac:dyDescent="0.25">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row>
    <row r="467" spans="1:26" ht="12.75" customHeight="1" x14ac:dyDescent="0.25">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row>
    <row r="468" spans="1:26" ht="12.75" customHeight="1" x14ac:dyDescent="0.25">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row>
    <row r="469" spans="1:26" ht="12.75" customHeight="1" x14ac:dyDescent="0.25">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row>
    <row r="470" spans="1:26" ht="12.75" customHeight="1" x14ac:dyDescent="0.25">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row>
    <row r="471" spans="1:26" ht="12.75" customHeight="1" x14ac:dyDescent="0.25">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row>
    <row r="472" spans="1:26" ht="12.75" customHeight="1" x14ac:dyDescent="0.25">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row>
    <row r="473" spans="1:26" ht="12.75" customHeight="1" x14ac:dyDescent="0.25">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row>
    <row r="474" spans="1:26" ht="12.75" customHeight="1" x14ac:dyDescent="0.25">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row>
    <row r="475" spans="1:26" ht="12.75" customHeight="1" x14ac:dyDescent="0.25">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row>
    <row r="476" spans="1:26" ht="12.75" customHeight="1" x14ac:dyDescent="0.25">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row>
    <row r="477" spans="1:26" ht="12.75" customHeight="1" x14ac:dyDescent="0.25">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row>
    <row r="478" spans="1:26" ht="12.75" customHeight="1" x14ac:dyDescent="0.25">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row>
    <row r="479" spans="1:26" ht="12.75" customHeight="1" x14ac:dyDescent="0.25">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row>
    <row r="480" spans="1:26" ht="12.75" customHeight="1" x14ac:dyDescent="0.25">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row>
    <row r="481" spans="1:26" ht="12.75" customHeight="1" x14ac:dyDescent="0.25">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row>
    <row r="482" spans="1:26" ht="12.75" customHeight="1" x14ac:dyDescent="0.25">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row>
    <row r="483" spans="1:26" ht="12.75" customHeight="1" x14ac:dyDescent="0.25">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row>
    <row r="484" spans="1:26" ht="12.75" customHeight="1" x14ac:dyDescent="0.25">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row>
    <row r="485" spans="1:26" ht="12.75" customHeight="1" x14ac:dyDescent="0.25">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row>
    <row r="486" spans="1:26" ht="12.75" customHeight="1" x14ac:dyDescent="0.25">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row>
    <row r="487" spans="1:26" ht="12.75" customHeight="1" x14ac:dyDescent="0.25">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row>
    <row r="488" spans="1:26" ht="12.75" customHeight="1" x14ac:dyDescent="0.25">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row>
    <row r="489" spans="1:26" ht="12.75" customHeight="1" x14ac:dyDescent="0.25">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row>
    <row r="490" spans="1:26" ht="12.75" customHeight="1" x14ac:dyDescent="0.25">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row>
    <row r="491" spans="1:26" ht="12.75" customHeight="1" x14ac:dyDescent="0.25">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row>
    <row r="492" spans="1:26" ht="12.75" customHeight="1" x14ac:dyDescent="0.25">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row>
    <row r="493" spans="1:26" ht="12.75" customHeight="1" x14ac:dyDescent="0.25">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row>
    <row r="494" spans="1:26" ht="12.75" customHeight="1" x14ac:dyDescent="0.25">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row>
    <row r="495" spans="1:26" ht="12.75" customHeight="1" x14ac:dyDescent="0.25">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row>
    <row r="496" spans="1:26" ht="12.75" customHeight="1" x14ac:dyDescent="0.25">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row>
    <row r="497" spans="1:26" ht="12.75" customHeight="1" x14ac:dyDescent="0.25">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row>
    <row r="498" spans="1:26" ht="12.75" customHeight="1" x14ac:dyDescent="0.25">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row>
    <row r="499" spans="1:26" ht="12.75" customHeight="1" x14ac:dyDescent="0.25">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row>
    <row r="500" spans="1:26" ht="12.75" customHeight="1" x14ac:dyDescent="0.25">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row>
    <row r="501" spans="1:26" ht="12.75" customHeight="1" x14ac:dyDescent="0.25">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row>
    <row r="502" spans="1:26" ht="12.75" customHeight="1" x14ac:dyDescent="0.25">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row>
    <row r="503" spans="1:26" ht="12.75" customHeight="1" x14ac:dyDescent="0.25">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row>
    <row r="504" spans="1:26" ht="12.75" customHeight="1" x14ac:dyDescent="0.25">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row>
    <row r="505" spans="1:26" ht="12.75" customHeight="1" x14ac:dyDescent="0.25">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row>
    <row r="506" spans="1:26" ht="12.75" customHeight="1" x14ac:dyDescent="0.25">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row>
    <row r="507" spans="1:26" ht="12.75" customHeight="1" x14ac:dyDescent="0.25">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row>
    <row r="508" spans="1:26" ht="12.75" customHeight="1" x14ac:dyDescent="0.25">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row>
    <row r="509" spans="1:26" ht="12.75" customHeight="1" x14ac:dyDescent="0.25">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row>
    <row r="510" spans="1:26" ht="12.75" customHeight="1" x14ac:dyDescent="0.25">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row>
    <row r="511" spans="1:26" ht="12.75" customHeight="1" x14ac:dyDescent="0.25">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row>
    <row r="512" spans="1:26" ht="12.75" customHeight="1" x14ac:dyDescent="0.25">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row>
    <row r="513" spans="1:26" ht="12.75" customHeight="1" x14ac:dyDescent="0.25">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row>
    <row r="514" spans="1:26" ht="12.75" customHeight="1" x14ac:dyDescent="0.25">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row>
    <row r="515" spans="1:26" ht="12.75" customHeight="1" x14ac:dyDescent="0.25">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row>
    <row r="516" spans="1:26" ht="12.75" customHeight="1" x14ac:dyDescent="0.25">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row>
    <row r="517" spans="1:26" ht="12.75" customHeight="1" x14ac:dyDescent="0.25">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row>
    <row r="518" spans="1:26" ht="12.75" customHeight="1" x14ac:dyDescent="0.25">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row>
    <row r="519" spans="1:26" ht="12.75" customHeight="1" x14ac:dyDescent="0.25">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row>
    <row r="520" spans="1:26" ht="12.75" customHeight="1" x14ac:dyDescent="0.25">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row>
    <row r="521" spans="1:26" ht="12.75" customHeight="1" x14ac:dyDescent="0.25">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row>
    <row r="522" spans="1:26" ht="12.75" customHeight="1" x14ac:dyDescent="0.25">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row>
    <row r="523" spans="1:26" ht="12.75" customHeight="1" x14ac:dyDescent="0.25">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row>
    <row r="524" spans="1:26" ht="12.75" customHeight="1" x14ac:dyDescent="0.25">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row>
    <row r="525" spans="1:26" ht="12.75" customHeight="1" x14ac:dyDescent="0.25">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row>
    <row r="526" spans="1:26" ht="12.75" customHeight="1" x14ac:dyDescent="0.25">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row>
    <row r="527" spans="1:26" ht="12.75" customHeight="1" x14ac:dyDescent="0.25">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row>
    <row r="528" spans="1:26" ht="12.75" customHeight="1" x14ac:dyDescent="0.25">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row>
    <row r="529" spans="1:26" ht="12.75" customHeight="1" x14ac:dyDescent="0.25">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row>
    <row r="530" spans="1:26" ht="12.75" customHeight="1" x14ac:dyDescent="0.25">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row>
    <row r="531" spans="1:26" ht="12.75" customHeight="1" x14ac:dyDescent="0.25">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row>
    <row r="532" spans="1:26" ht="12.75" customHeight="1" x14ac:dyDescent="0.25">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row>
    <row r="533" spans="1:26" ht="12.75" customHeight="1" x14ac:dyDescent="0.25">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row>
    <row r="534" spans="1:26" ht="12.75" customHeight="1" x14ac:dyDescent="0.25">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row>
    <row r="535" spans="1:26" ht="12.75" customHeight="1" x14ac:dyDescent="0.25">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row>
    <row r="536" spans="1:26" ht="12.75" customHeight="1" x14ac:dyDescent="0.25">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row>
    <row r="537" spans="1:26" ht="12.75" customHeight="1" x14ac:dyDescent="0.25">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row>
    <row r="538" spans="1:26" ht="12.75" customHeight="1" x14ac:dyDescent="0.25">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row>
    <row r="539" spans="1:26" ht="12.75" customHeight="1" x14ac:dyDescent="0.25">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row>
    <row r="540" spans="1:26" ht="12.75" customHeight="1" x14ac:dyDescent="0.25">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row>
    <row r="541" spans="1:26" ht="12.75" customHeight="1" x14ac:dyDescent="0.25">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row>
    <row r="542" spans="1:26" ht="12.75" customHeight="1" x14ac:dyDescent="0.25">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row>
    <row r="543" spans="1:26" ht="12.75" customHeight="1" x14ac:dyDescent="0.25">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row>
    <row r="544" spans="1:26" ht="12.75" customHeight="1" x14ac:dyDescent="0.25">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row>
    <row r="545" spans="1:26" ht="12.75" customHeight="1" x14ac:dyDescent="0.25">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row>
    <row r="546" spans="1:26" ht="12.75" customHeight="1" x14ac:dyDescent="0.25">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row>
    <row r="547" spans="1:26" ht="12.75" customHeight="1" x14ac:dyDescent="0.25">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row>
    <row r="548" spans="1:26" ht="12.75" customHeight="1" x14ac:dyDescent="0.25">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row>
    <row r="549" spans="1:26" ht="12.75" customHeight="1" x14ac:dyDescent="0.25">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row>
    <row r="550" spans="1:26" ht="12.75" customHeight="1" x14ac:dyDescent="0.25">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row>
    <row r="551" spans="1:26" ht="12.75" customHeight="1" x14ac:dyDescent="0.25">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row>
    <row r="552" spans="1:26" ht="12.75" customHeight="1" x14ac:dyDescent="0.25">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row>
    <row r="553" spans="1:26" ht="12.75" customHeight="1" x14ac:dyDescent="0.25">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row>
    <row r="554" spans="1:26" ht="12.75" customHeight="1" x14ac:dyDescent="0.25">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row>
    <row r="555" spans="1:26" ht="12.75" customHeight="1" x14ac:dyDescent="0.25">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row>
    <row r="556" spans="1:26" ht="12.75" customHeight="1" x14ac:dyDescent="0.25">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row>
    <row r="557" spans="1:26" ht="12.75" customHeight="1" x14ac:dyDescent="0.25">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row>
    <row r="558" spans="1:26" ht="12.75" customHeight="1" x14ac:dyDescent="0.25">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row>
    <row r="559" spans="1:26" ht="12.75" customHeight="1" x14ac:dyDescent="0.25">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row>
    <row r="560" spans="1:26" ht="12.75" customHeight="1" x14ac:dyDescent="0.25">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row>
    <row r="561" spans="1:26" ht="12.75" customHeight="1" x14ac:dyDescent="0.25">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row>
    <row r="562" spans="1:26" ht="12.75" customHeight="1" x14ac:dyDescent="0.25">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row>
    <row r="563" spans="1:26" ht="12.75" customHeight="1" x14ac:dyDescent="0.25">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row>
    <row r="564" spans="1:26" ht="12.75" customHeight="1" x14ac:dyDescent="0.25">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row>
    <row r="565" spans="1:26" ht="12.75" customHeight="1" x14ac:dyDescent="0.25">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row>
    <row r="566" spans="1:26" ht="12.75" customHeight="1" x14ac:dyDescent="0.25">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row>
    <row r="567" spans="1:26" ht="12.75" customHeight="1" x14ac:dyDescent="0.25">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row>
    <row r="568" spans="1:26" ht="12.75" customHeight="1" x14ac:dyDescent="0.25">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row>
    <row r="569" spans="1:26" ht="12.75" customHeight="1" x14ac:dyDescent="0.25">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row>
    <row r="570" spans="1:26" ht="12.75" customHeight="1" x14ac:dyDescent="0.25">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row>
    <row r="571" spans="1:26" ht="12.75" customHeight="1" x14ac:dyDescent="0.25">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row>
    <row r="572" spans="1:26" ht="12.75" customHeight="1" x14ac:dyDescent="0.25">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row>
    <row r="573" spans="1:26" ht="12.75" customHeight="1" x14ac:dyDescent="0.25">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row>
    <row r="574" spans="1:26" ht="12.75" customHeight="1" x14ac:dyDescent="0.25">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row>
    <row r="575" spans="1:26" ht="12.75" customHeight="1" x14ac:dyDescent="0.25">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row>
    <row r="576" spans="1:26" ht="12.75" customHeight="1" x14ac:dyDescent="0.25">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row>
    <row r="577" spans="1:26" ht="12.75" customHeight="1" x14ac:dyDescent="0.25">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row>
    <row r="578" spans="1:26" ht="12.75" customHeight="1" x14ac:dyDescent="0.25">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row>
    <row r="579" spans="1:26" ht="12.75" customHeight="1" x14ac:dyDescent="0.25">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row>
    <row r="580" spans="1:26" ht="12.75" customHeight="1" x14ac:dyDescent="0.25">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row>
    <row r="581" spans="1:26" ht="12.75" customHeight="1" x14ac:dyDescent="0.25">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row>
    <row r="582" spans="1:26" ht="12.75" customHeight="1" x14ac:dyDescent="0.25">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row>
    <row r="583" spans="1:26" ht="12.75" customHeight="1" x14ac:dyDescent="0.25">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row>
    <row r="584" spans="1:26" ht="12.75" customHeight="1" x14ac:dyDescent="0.25">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row>
    <row r="585" spans="1:26" ht="12.75" customHeight="1" x14ac:dyDescent="0.25">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row>
    <row r="586" spans="1:26" ht="12.75" customHeight="1" x14ac:dyDescent="0.25">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row>
    <row r="587" spans="1:26" ht="12.75" customHeight="1" x14ac:dyDescent="0.25">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row>
    <row r="588" spans="1:26" ht="12.75" customHeight="1" x14ac:dyDescent="0.25">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row>
    <row r="589" spans="1:26" ht="12.75" customHeight="1" x14ac:dyDescent="0.25">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row>
    <row r="590" spans="1:26" ht="12.75" customHeight="1" x14ac:dyDescent="0.25">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row>
    <row r="591" spans="1:26" ht="12.75" customHeight="1" x14ac:dyDescent="0.25">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row>
    <row r="592" spans="1:26" ht="12.75" customHeight="1" x14ac:dyDescent="0.25">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row>
    <row r="593" spans="1:26" ht="12.75" customHeight="1" x14ac:dyDescent="0.25">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row>
    <row r="594" spans="1:26" ht="12.75" customHeight="1" x14ac:dyDescent="0.25">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row>
    <row r="595" spans="1:26" ht="12.75" customHeight="1" x14ac:dyDescent="0.25">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row>
    <row r="596" spans="1:26" ht="12.75" customHeight="1" x14ac:dyDescent="0.25">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row>
    <row r="597" spans="1:26" ht="12.75" customHeight="1" x14ac:dyDescent="0.25">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row>
    <row r="598" spans="1:26" ht="12.75" customHeight="1" x14ac:dyDescent="0.25">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row>
    <row r="599" spans="1:26" ht="12.75" customHeight="1" x14ac:dyDescent="0.25">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row>
    <row r="600" spans="1:26" ht="12.75" customHeight="1" x14ac:dyDescent="0.25">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row>
    <row r="601" spans="1:26" ht="12.75" customHeight="1" x14ac:dyDescent="0.25">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row>
    <row r="602" spans="1:26" ht="12.75" customHeight="1" x14ac:dyDescent="0.25">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row>
    <row r="603" spans="1:26" ht="12.75" customHeight="1" x14ac:dyDescent="0.25">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row>
    <row r="604" spans="1:26" ht="12.75" customHeight="1" x14ac:dyDescent="0.25">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row>
    <row r="605" spans="1:26" ht="12.75" customHeight="1" x14ac:dyDescent="0.25">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row>
    <row r="606" spans="1:26" ht="12.75" customHeight="1" x14ac:dyDescent="0.25">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row>
    <row r="607" spans="1:26" ht="12.75" customHeight="1" x14ac:dyDescent="0.25">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row>
    <row r="608" spans="1:26" ht="12.75" customHeight="1" x14ac:dyDescent="0.25">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row>
    <row r="609" spans="1:26" ht="12.75" customHeight="1" x14ac:dyDescent="0.25">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row>
    <row r="610" spans="1:26" ht="12.75" customHeight="1" x14ac:dyDescent="0.25">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row>
    <row r="611" spans="1:26" ht="12.75" customHeight="1" x14ac:dyDescent="0.25">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row>
    <row r="612" spans="1:26" ht="12.75" customHeight="1" x14ac:dyDescent="0.25">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row>
    <row r="613" spans="1:26" ht="12.75" customHeight="1" x14ac:dyDescent="0.25">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row>
    <row r="614" spans="1:26" ht="12.75" customHeight="1" x14ac:dyDescent="0.25">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row>
    <row r="615" spans="1:26" ht="12.75" customHeight="1" x14ac:dyDescent="0.25">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row>
    <row r="616" spans="1:26" ht="12.75" customHeight="1" x14ac:dyDescent="0.25">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row>
    <row r="617" spans="1:26" ht="12.75" customHeight="1" x14ac:dyDescent="0.25">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row>
    <row r="618" spans="1:26" ht="12.75" customHeight="1" x14ac:dyDescent="0.25">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row>
    <row r="619" spans="1:26" ht="12.75" customHeight="1" x14ac:dyDescent="0.25">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row>
    <row r="620" spans="1:26" ht="12.75" customHeight="1" x14ac:dyDescent="0.25">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row>
    <row r="621" spans="1:26" ht="12.75" customHeight="1" x14ac:dyDescent="0.25">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row>
    <row r="622" spans="1:26" ht="12.75" customHeight="1" x14ac:dyDescent="0.25">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row>
    <row r="623" spans="1:26" ht="12.75" customHeight="1" x14ac:dyDescent="0.25">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row>
    <row r="624" spans="1:26" ht="12.75" customHeight="1" x14ac:dyDescent="0.25">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row>
    <row r="625" spans="1:26" ht="12.75" customHeight="1" x14ac:dyDescent="0.25">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row>
    <row r="626" spans="1:26" ht="12.75" customHeight="1" x14ac:dyDescent="0.25">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row>
    <row r="627" spans="1:26" ht="12.75" customHeight="1" x14ac:dyDescent="0.25">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row>
    <row r="628" spans="1:26" ht="12.75" customHeight="1" x14ac:dyDescent="0.25">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row>
    <row r="629" spans="1:26" ht="12.75" customHeight="1" x14ac:dyDescent="0.25">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row>
    <row r="630" spans="1:26" ht="12.75" customHeight="1" x14ac:dyDescent="0.25">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row>
    <row r="631" spans="1:26" ht="12.75" customHeight="1" x14ac:dyDescent="0.25">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row>
    <row r="632" spans="1:26" ht="12.75" customHeight="1" x14ac:dyDescent="0.25">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row>
    <row r="633" spans="1:26" ht="12.75" customHeight="1" x14ac:dyDescent="0.25">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row>
    <row r="634" spans="1:26" ht="12.75" customHeight="1" x14ac:dyDescent="0.25">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row>
    <row r="635" spans="1:26" ht="12.75" customHeight="1" x14ac:dyDescent="0.25">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row>
    <row r="636" spans="1:26" ht="12.75" customHeight="1" x14ac:dyDescent="0.25">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row>
    <row r="637" spans="1:26" ht="12.75" customHeight="1" x14ac:dyDescent="0.25">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row>
    <row r="638" spans="1:26" ht="12.75" customHeight="1" x14ac:dyDescent="0.25">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row>
    <row r="639" spans="1:26" ht="12.75" customHeight="1" x14ac:dyDescent="0.25">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row>
    <row r="640" spans="1:26" ht="12.75" customHeight="1" x14ac:dyDescent="0.25">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row>
    <row r="641" spans="1:26" ht="12.75" customHeight="1" x14ac:dyDescent="0.25">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row>
    <row r="642" spans="1:26" ht="12.75" customHeight="1" x14ac:dyDescent="0.25">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row>
    <row r="643" spans="1:26" ht="12.75" customHeight="1" x14ac:dyDescent="0.25">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row>
    <row r="644" spans="1:26" ht="12.75" customHeight="1" x14ac:dyDescent="0.25">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row>
    <row r="645" spans="1:26" ht="12.75" customHeight="1" x14ac:dyDescent="0.25">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row>
    <row r="646" spans="1:26" ht="12.75" customHeight="1" x14ac:dyDescent="0.25">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row>
    <row r="647" spans="1:26" ht="12.75" customHeight="1" x14ac:dyDescent="0.25">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row>
    <row r="648" spans="1:26" ht="12.75" customHeight="1" x14ac:dyDescent="0.25">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row>
    <row r="649" spans="1:26" ht="12.75" customHeight="1" x14ac:dyDescent="0.25">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row>
    <row r="650" spans="1:26" ht="12.75" customHeight="1" x14ac:dyDescent="0.25">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row>
    <row r="651" spans="1:26" ht="12.75" customHeight="1" x14ac:dyDescent="0.25">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row>
    <row r="652" spans="1:26" ht="12.75" customHeight="1" x14ac:dyDescent="0.25">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row>
    <row r="653" spans="1:26" ht="12.75" customHeight="1" x14ac:dyDescent="0.25">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row>
    <row r="654" spans="1:26" ht="12.75" customHeight="1" x14ac:dyDescent="0.25">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row>
    <row r="655" spans="1:26" ht="12.75" customHeight="1" x14ac:dyDescent="0.25">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row>
    <row r="656" spans="1:26" ht="12.75" customHeight="1" x14ac:dyDescent="0.25">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row>
    <row r="657" spans="1:26" ht="12.75" customHeight="1" x14ac:dyDescent="0.25">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row>
    <row r="658" spans="1:26" ht="12.75" customHeight="1" x14ac:dyDescent="0.25">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row>
    <row r="659" spans="1:26" ht="12.75" customHeight="1" x14ac:dyDescent="0.25">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row>
    <row r="660" spans="1:26" ht="12.75" customHeight="1" x14ac:dyDescent="0.25">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row>
    <row r="661" spans="1:26" ht="12.75" customHeight="1" x14ac:dyDescent="0.25">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row>
    <row r="662" spans="1:26" ht="12.75" customHeight="1" x14ac:dyDescent="0.25">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row>
    <row r="663" spans="1:26" ht="12.75" customHeight="1" x14ac:dyDescent="0.25">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row>
    <row r="664" spans="1:26" ht="12.75" customHeight="1" x14ac:dyDescent="0.25">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row>
    <row r="665" spans="1:26" ht="12.75" customHeight="1" x14ac:dyDescent="0.25">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row>
    <row r="666" spans="1:26" ht="12.75" customHeight="1" x14ac:dyDescent="0.25">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row>
    <row r="667" spans="1:26" ht="12.75" customHeight="1" x14ac:dyDescent="0.25">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row>
    <row r="668" spans="1:26" ht="12.75" customHeight="1" x14ac:dyDescent="0.25">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row>
    <row r="669" spans="1:26" ht="12.75" customHeight="1" x14ac:dyDescent="0.25">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row>
    <row r="670" spans="1:26" ht="12.75" customHeight="1" x14ac:dyDescent="0.25">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row>
    <row r="671" spans="1:26" ht="12.75" customHeight="1" x14ac:dyDescent="0.25">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row>
    <row r="672" spans="1:26" ht="12.75" customHeight="1" x14ac:dyDescent="0.25">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row>
    <row r="673" spans="1:26" ht="12.75" customHeight="1" x14ac:dyDescent="0.25">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row>
    <row r="674" spans="1:26" ht="12.75" customHeight="1" x14ac:dyDescent="0.25">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row>
    <row r="675" spans="1:26" ht="12.75" customHeight="1" x14ac:dyDescent="0.25">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row>
    <row r="676" spans="1:26" ht="12.75" customHeight="1" x14ac:dyDescent="0.25">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row>
    <row r="677" spans="1:26" ht="12.75" customHeight="1" x14ac:dyDescent="0.25">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row>
    <row r="678" spans="1:26" ht="12.75" customHeight="1" x14ac:dyDescent="0.25">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row>
    <row r="679" spans="1:26" ht="12.75" customHeight="1" x14ac:dyDescent="0.25">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row>
    <row r="680" spans="1:26" ht="12.75" customHeight="1" x14ac:dyDescent="0.25">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row>
    <row r="681" spans="1:26" ht="12.75" customHeight="1" x14ac:dyDescent="0.25">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row>
    <row r="682" spans="1:26" ht="12.75" customHeight="1" x14ac:dyDescent="0.25">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row>
    <row r="683" spans="1:26" ht="12.75" customHeight="1" x14ac:dyDescent="0.25">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row>
    <row r="684" spans="1:26" ht="12.75" customHeight="1" x14ac:dyDescent="0.25">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row>
    <row r="685" spans="1:26" ht="12.75" customHeight="1" x14ac:dyDescent="0.25">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row>
    <row r="686" spans="1:26" ht="12.75" customHeight="1" x14ac:dyDescent="0.25">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row>
    <row r="687" spans="1:26" ht="12.75" customHeight="1" x14ac:dyDescent="0.25">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row>
    <row r="688" spans="1:26" ht="12.75" customHeight="1" x14ac:dyDescent="0.25">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row>
    <row r="689" spans="1:26" ht="12.75" customHeight="1" x14ac:dyDescent="0.25">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row>
    <row r="690" spans="1:26" ht="12.75" customHeight="1" x14ac:dyDescent="0.25">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row>
    <row r="691" spans="1:26" ht="12.75" customHeight="1" x14ac:dyDescent="0.25">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row>
    <row r="692" spans="1:26" ht="12.75" customHeight="1" x14ac:dyDescent="0.25">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row>
    <row r="693" spans="1:26" ht="12.75" customHeight="1" x14ac:dyDescent="0.25">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row>
    <row r="694" spans="1:26" ht="12.75" customHeight="1" x14ac:dyDescent="0.25">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row>
    <row r="695" spans="1:26" ht="12.75" customHeight="1" x14ac:dyDescent="0.25">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row>
    <row r="696" spans="1:26" ht="12.75" customHeight="1" x14ac:dyDescent="0.25">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row>
    <row r="697" spans="1:26" ht="12.75" customHeight="1" x14ac:dyDescent="0.25">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row>
    <row r="698" spans="1:26" ht="12.75" customHeight="1" x14ac:dyDescent="0.25">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row>
    <row r="699" spans="1:26" ht="12.75" customHeight="1" x14ac:dyDescent="0.25">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row>
    <row r="700" spans="1:26" ht="12.75" customHeight="1" x14ac:dyDescent="0.25">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row>
    <row r="701" spans="1:26" ht="12.75" customHeight="1" x14ac:dyDescent="0.25">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row>
    <row r="702" spans="1:26" ht="12.75" customHeight="1" x14ac:dyDescent="0.25">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row>
    <row r="703" spans="1:26" ht="12.75" customHeight="1" x14ac:dyDescent="0.25">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row>
    <row r="704" spans="1:26" ht="12.75" customHeight="1" x14ac:dyDescent="0.25">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row>
    <row r="705" spans="1:26" ht="12.75" customHeight="1" x14ac:dyDescent="0.25">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row>
    <row r="706" spans="1:26" ht="12.75" customHeight="1" x14ac:dyDescent="0.25">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row>
    <row r="707" spans="1:26" ht="12.75" customHeight="1" x14ac:dyDescent="0.25">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row>
    <row r="708" spans="1:26" ht="12.75" customHeight="1" x14ac:dyDescent="0.25">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row>
    <row r="709" spans="1:26" ht="12.75" customHeight="1" x14ac:dyDescent="0.25">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row>
    <row r="710" spans="1:26" ht="12.75" customHeight="1" x14ac:dyDescent="0.25">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row>
    <row r="711" spans="1:26" ht="12.75" customHeight="1" x14ac:dyDescent="0.25">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row>
    <row r="712" spans="1:26" ht="12.75" customHeight="1" x14ac:dyDescent="0.25">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row>
    <row r="713" spans="1:26" ht="12.75" customHeight="1" x14ac:dyDescent="0.25">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row>
    <row r="714" spans="1:26" ht="12.75" customHeight="1" x14ac:dyDescent="0.25">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row>
    <row r="715" spans="1:26" ht="12.75" customHeight="1" x14ac:dyDescent="0.25">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row>
    <row r="716" spans="1:26" ht="12.75" customHeight="1" x14ac:dyDescent="0.25">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row>
    <row r="717" spans="1:26" ht="12.75" customHeight="1" x14ac:dyDescent="0.25">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row>
    <row r="718" spans="1:26" ht="12.75" customHeight="1" x14ac:dyDescent="0.25">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row>
    <row r="719" spans="1:26" ht="12.75" customHeight="1" x14ac:dyDescent="0.25">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row>
    <row r="720" spans="1:26" ht="12.75" customHeight="1" x14ac:dyDescent="0.25">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row>
    <row r="721" spans="1:26" ht="12.75" customHeight="1" x14ac:dyDescent="0.25">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row>
    <row r="722" spans="1:26" ht="12.75" customHeight="1" x14ac:dyDescent="0.25">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row>
    <row r="723" spans="1:26" ht="12.75" customHeight="1" x14ac:dyDescent="0.25">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row>
    <row r="724" spans="1:26" ht="12.75" customHeight="1" x14ac:dyDescent="0.25">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row>
    <row r="725" spans="1:26" ht="12.75" customHeight="1" x14ac:dyDescent="0.25">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row>
    <row r="726" spans="1:26" ht="12.75" customHeight="1" x14ac:dyDescent="0.25">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row>
    <row r="727" spans="1:26" ht="12.75" customHeight="1" x14ac:dyDescent="0.25">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row>
    <row r="728" spans="1:26" ht="12.75" customHeight="1" x14ac:dyDescent="0.25">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row>
    <row r="729" spans="1:26" ht="12.75" customHeight="1" x14ac:dyDescent="0.25">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row>
    <row r="730" spans="1:26" ht="12.75" customHeight="1" x14ac:dyDescent="0.25">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row>
    <row r="731" spans="1:26" ht="12.75" customHeight="1" x14ac:dyDescent="0.25">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row>
    <row r="732" spans="1:26" ht="12.75" customHeight="1" x14ac:dyDescent="0.25">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row>
    <row r="733" spans="1:26" ht="12.75" customHeight="1" x14ac:dyDescent="0.25">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row>
    <row r="734" spans="1:26" ht="12.75" customHeight="1" x14ac:dyDescent="0.25">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row>
    <row r="735" spans="1:26" ht="12.75" customHeight="1" x14ac:dyDescent="0.25">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row>
    <row r="736" spans="1:26" ht="12.75" customHeight="1" x14ac:dyDescent="0.25">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row>
    <row r="737" spans="1:26" ht="12.75" customHeight="1" x14ac:dyDescent="0.25">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row>
    <row r="738" spans="1:26" ht="12.75" customHeight="1" x14ac:dyDescent="0.25">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row>
    <row r="739" spans="1:26" ht="12.75" customHeight="1" x14ac:dyDescent="0.25">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row>
    <row r="740" spans="1:26" ht="12.75" customHeight="1" x14ac:dyDescent="0.25">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row>
    <row r="741" spans="1:26" ht="12.75" customHeight="1" x14ac:dyDescent="0.25">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row>
    <row r="742" spans="1:26" ht="12.75" customHeight="1" x14ac:dyDescent="0.25">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row>
    <row r="743" spans="1:26" ht="12.75" customHeight="1" x14ac:dyDescent="0.25">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row>
    <row r="744" spans="1:26" ht="12.75" customHeight="1" x14ac:dyDescent="0.25">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row>
    <row r="745" spans="1:26" ht="12.75" customHeight="1" x14ac:dyDescent="0.25">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row>
    <row r="746" spans="1:26" ht="12.75" customHeight="1" x14ac:dyDescent="0.25">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row>
    <row r="747" spans="1:26" ht="12.75" customHeight="1" x14ac:dyDescent="0.25">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row>
    <row r="748" spans="1:26" ht="12.75" customHeight="1" x14ac:dyDescent="0.25">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row>
    <row r="749" spans="1:26" ht="12.75" customHeight="1" x14ac:dyDescent="0.25">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row>
    <row r="750" spans="1:26" ht="12.75" customHeight="1" x14ac:dyDescent="0.25">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row>
    <row r="751" spans="1:26" ht="12.75" customHeight="1" x14ac:dyDescent="0.25">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row>
    <row r="752" spans="1:26" ht="12.75" customHeight="1" x14ac:dyDescent="0.25">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row>
    <row r="753" spans="1:26" ht="12.75" customHeight="1" x14ac:dyDescent="0.25">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row>
    <row r="754" spans="1:26" ht="12.75" customHeight="1" x14ac:dyDescent="0.25">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row>
    <row r="755" spans="1:26" ht="12.75" customHeight="1" x14ac:dyDescent="0.25">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row>
    <row r="756" spans="1:26" ht="12.75" customHeight="1" x14ac:dyDescent="0.25">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row>
    <row r="757" spans="1:26" ht="12.75" customHeight="1" x14ac:dyDescent="0.25">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row>
    <row r="758" spans="1:26" ht="12.75" customHeight="1" x14ac:dyDescent="0.25">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row>
    <row r="759" spans="1:26" ht="12.75" customHeight="1" x14ac:dyDescent="0.25">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row>
    <row r="760" spans="1:26" ht="12.75" customHeight="1" x14ac:dyDescent="0.25">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row>
    <row r="761" spans="1:26" ht="12.75" customHeight="1" x14ac:dyDescent="0.25">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row>
    <row r="762" spans="1:26" ht="12.75" customHeight="1" x14ac:dyDescent="0.25">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row>
    <row r="763" spans="1:26" ht="12.75" customHeight="1" x14ac:dyDescent="0.25">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row>
    <row r="764" spans="1:26" ht="12.75" customHeight="1" x14ac:dyDescent="0.25">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row>
    <row r="765" spans="1:26" ht="12.75" customHeight="1" x14ac:dyDescent="0.25">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row>
    <row r="766" spans="1:26" ht="12.75" customHeight="1" x14ac:dyDescent="0.25">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row>
    <row r="767" spans="1:26" ht="12.75" customHeight="1" x14ac:dyDescent="0.25">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row>
    <row r="768" spans="1:26" ht="12.75" customHeight="1" x14ac:dyDescent="0.25">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row>
    <row r="769" spans="1:26" ht="12.75" customHeight="1" x14ac:dyDescent="0.25">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row>
    <row r="770" spans="1:26" ht="12.75" customHeight="1" x14ac:dyDescent="0.25">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row>
    <row r="771" spans="1:26" ht="12.75" customHeight="1" x14ac:dyDescent="0.25">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row>
    <row r="772" spans="1:26" ht="12.75" customHeight="1" x14ac:dyDescent="0.25">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row>
    <row r="773" spans="1:26" ht="12.75" customHeight="1" x14ac:dyDescent="0.25">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row>
    <row r="774" spans="1:26" ht="12.75" customHeight="1" x14ac:dyDescent="0.25">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row>
    <row r="775" spans="1:26" ht="12.75" customHeight="1" x14ac:dyDescent="0.25">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row>
    <row r="776" spans="1:26" ht="12.75" customHeight="1" x14ac:dyDescent="0.25">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row>
    <row r="777" spans="1:26" ht="12.75" customHeight="1" x14ac:dyDescent="0.25">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row>
    <row r="778" spans="1:26" ht="12.75" customHeight="1" x14ac:dyDescent="0.25">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row>
    <row r="779" spans="1:26" ht="12.75" customHeight="1" x14ac:dyDescent="0.25">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row>
    <row r="780" spans="1:26" ht="12.75" customHeight="1" x14ac:dyDescent="0.25">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row>
    <row r="781" spans="1:26" ht="12.75" customHeight="1" x14ac:dyDescent="0.25">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row>
    <row r="782" spans="1:26" ht="12.75" customHeight="1" x14ac:dyDescent="0.25">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row>
    <row r="783" spans="1:26" ht="12.75" customHeight="1" x14ac:dyDescent="0.25">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row>
    <row r="784" spans="1:26" ht="12.75" customHeight="1" x14ac:dyDescent="0.25">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row>
    <row r="785" spans="1:26" ht="12.75" customHeight="1" x14ac:dyDescent="0.25">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row>
    <row r="786" spans="1:26" ht="12.75" customHeight="1" x14ac:dyDescent="0.25">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row>
    <row r="787" spans="1:26" ht="12.75" customHeight="1" x14ac:dyDescent="0.25">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row>
    <row r="788" spans="1:26" ht="12.75" customHeight="1" x14ac:dyDescent="0.25">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row>
    <row r="789" spans="1:26" ht="12.75" customHeight="1" x14ac:dyDescent="0.25">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row>
    <row r="790" spans="1:26" ht="12.75" customHeight="1" x14ac:dyDescent="0.25">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row>
    <row r="791" spans="1:26" ht="12.75" customHeight="1" x14ac:dyDescent="0.25">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row>
    <row r="792" spans="1:26" ht="12.75" customHeight="1" x14ac:dyDescent="0.25">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row>
    <row r="793" spans="1:26" ht="12.75" customHeight="1" x14ac:dyDescent="0.25">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row>
    <row r="794" spans="1:26" ht="12.75" customHeight="1" x14ac:dyDescent="0.25">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row>
    <row r="795" spans="1:26" ht="12.75" customHeight="1" x14ac:dyDescent="0.25">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row>
    <row r="796" spans="1:26" ht="12.75" customHeight="1" x14ac:dyDescent="0.25">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row>
    <row r="797" spans="1:26" ht="12.75" customHeight="1" x14ac:dyDescent="0.25">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row>
    <row r="798" spans="1:26" ht="12.75" customHeight="1" x14ac:dyDescent="0.25">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row>
    <row r="799" spans="1:26" ht="12.75" customHeight="1" x14ac:dyDescent="0.25">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row>
    <row r="800" spans="1:26" ht="12.75" customHeight="1" x14ac:dyDescent="0.25">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row>
    <row r="801" spans="1:26" ht="12.75" customHeight="1" x14ac:dyDescent="0.25">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row>
    <row r="802" spans="1:26" ht="12.75" customHeight="1" x14ac:dyDescent="0.25">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row>
    <row r="803" spans="1:26" ht="12.75" customHeight="1" x14ac:dyDescent="0.25">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row>
    <row r="804" spans="1:26" ht="12.75" customHeight="1" x14ac:dyDescent="0.25">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row>
    <row r="805" spans="1:26" ht="12.75" customHeight="1" x14ac:dyDescent="0.25">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row>
    <row r="806" spans="1:26" ht="12.75" customHeight="1" x14ac:dyDescent="0.25">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row>
    <row r="807" spans="1:26" ht="12.75" customHeight="1" x14ac:dyDescent="0.25">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row>
    <row r="808" spans="1:26" ht="12.75" customHeight="1" x14ac:dyDescent="0.25">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row>
    <row r="809" spans="1:26" ht="12.75" customHeight="1" x14ac:dyDescent="0.25">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row>
    <row r="810" spans="1:26" ht="12.75" customHeight="1" x14ac:dyDescent="0.25">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row>
    <row r="811" spans="1:26" ht="12.75" customHeight="1" x14ac:dyDescent="0.25">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row>
    <row r="812" spans="1:26" ht="12.75" customHeight="1" x14ac:dyDescent="0.25">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row>
    <row r="813" spans="1:26" ht="12.75" customHeight="1" x14ac:dyDescent="0.25">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row>
    <row r="814" spans="1:26" ht="12.75" customHeight="1" x14ac:dyDescent="0.25">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row>
    <row r="815" spans="1:26" ht="12.75" customHeight="1" x14ac:dyDescent="0.25">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row>
    <row r="816" spans="1:26" ht="12.75" customHeight="1" x14ac:dyDescent="0.25">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row>
    <row r="817" spans="1:26" ht="12.75" customHeight="1" x14ac:dyDescent="0.25">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row>
    <row r="818" spans="1:26" ht="12.75" customHeight="1" x14ac:dyDescent="0.25">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row>
    <row r="819" spans="1:26" ht="12.75" customHeight="1" x14ac:dyDescent="0.25">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row>
    <row r="820" spans="1:26" ht="12.75" customHeight="1" x14ac:dyDescent="0.25">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row>
    <row r="821" spans="1:26" ht="12.75" customHeight="1" x14ac:dyDescent="0.25">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row>
    <row r="822" spans="1:26" ht="12.75" customHeight="1" x14ac:dyDescent="0.25">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row>
    <row r="823" spans="1:26" ht="12.75" customHeight="1" x14ac:dyDescent="0.25">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row>
    <row r="824" spans="1:26" ht="12.75" customHeight="1" x14ac:dyDescent="0.25">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row>
    <row r="825" spans="1:26" ht="12.75" customHeight="1" x14ac:dyDescent="0.25">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row>
    <row r="826" spans="1:26" ht="12.75" customHeight="1" x14ac:dyDescent="0.25">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row>
    <row r="827" spans="1:26" ht="12.75" customHeight="1" x14ac:dyDescent="0.25">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row>
    <row r="828" spans="1:26" ht="12.75" customHeight="1" x14ac:dyDescent="0.25">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row>
    <row r="829" spans="1:26" ht="12.75" customHeight="1" x14ac:dyDescent="0.25">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row>
    <row r="830" spans="1:26" ht="12.75" customHeight="1" x14ac:dyDescent="0.25">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row>
    <row r="831" spans="1:26" ht="12.75" customHeight="1" x14ac:dyDescent="0.25">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row>
    <row r="832" spans="1:26" ht="12.75" customHeight="1" x14ac:dyDescent="0.25">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row>
    <row r="833" spans="1:26" ht="12.75" customHeight="1" x14ac:dyDescent="0.25">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row>
    <row r="834" spans="1:26" ht="12.75" customHeight="1" x14ac:dyDescent="0.25">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row>
    <row r="835" spans="1:26" ht="12.75" customHeight="1" x14ac:dyDescent="0.25">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row>
    <row r="836" spans="1:26" ht="12.75" customHeight="1" x14ac:dyDescent="0.25">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row>
    <row r="837" spans="1:26" ht="12.75" customHeight="1" x14ac:dyDescent="0.25">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row>
    <row r="838" spans="1:26" ht="12.75" customHeight="1" x14ac:dyDescent="0.25">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row>
    <row r="839" spans="1:26" ht="12.75" customHeight="1" x14ac:dyDescent="0.25">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row>
    <row r="840" spans="1:26" ht="12.75" customHeight="1" x14ac:dyDescent="0.25">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row>
    <row r="841" spans="1:26" ht="12.75" customHeight="1" x14ac:dyDescent="0.25">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row>
    <row r="842" spans="1:26" ht="12.75" customHeight="1" x14ac:dyDescent="0.25">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row>
    <row r="843" spans="1:26" ht="12.75" customHeight="1" x14ac:dyDescent="0.25">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row>
    <row r="844" spans="1:26" ht="12.75" customHeight="1" x14ac:dyDescent="0.25">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row>
    <row r="845" spans="1:26" ht="12.75" customHeight="1" x14ac:dyDescent="0.25">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row>
    <row r="846" spans="1:26" ht="12.75" customHeight="1" x14ac:dyDescent="0.25">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row>
    <row r="847" spans="1:26" ht="12.75" customHeight="1" x14ac:dyDescent="0.25">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row>
    <row r="848" spans="1:26" ht="12.75" customHeight="1" x14ac:dyDescent="0.25">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row>
    <row r="849" spans="1:26" ht="12.75" customHeight="1" x14ac:dyDescent="0.25">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row>
    <row r="850" spans="1:26" ht="12.75" customHeight="1" x14ac:dyDescent="0.25">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row>
    <row r="851" spans="1:26" ht="12.75" customHeight="1" x14ac:dyDescent="0.25">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row>
    <row r="852" spans="1:26" ht="12.75" customHeight="1" x14ac:dyDescent="0.25">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row>
    <row r="853" spans="1:26" ht="12.75" customHeight="1" x14ac:dyDescent="0.25">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row>
    <row r="854" spans="1:26" ht="12.75" customHeight="1" x14ac:dyDescent="0.25">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row>
    <row r="855" spans="1:26" ht="12.75" customHeight="1" x14ac:dyDescent="0.25">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row>
    <row r="856" spans="1:26" ht="12.75" customHeight="1" x14ac:dyDescent="0.25">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row>
    <row r="857" spans="1:26" ht="12.75" customHeight="1" x14ac:dyDescent="0.25">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row>
    <row r="858" spans="1:26" ht="12.75" customHeight="1" x14ac:dyDescent="0.25">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row>
    <row r="859" spans="1:26" ht="12.75" customHeight="1" x14ac:dyDescent="0.25">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row>
    <row r="860" spans="1:26" ht="12.75" customHeight="1" x14ac:dyDescent="0.25">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row>
    <row r="861" spans="1:26" ht="12.75" customHeight="1" x14ac:dyDescent="0.25">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row>
    <row r="862" spans="1:26" ht="12.75" customHeight="1" x14ac:dyDescent="0.25">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row>
    <row r="863" spans="1:26" ht="12.75" customHeight="1" x14ac:dyDescent="0.25">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row>
    <row r="864" spans="1:26" ht="12.75" customHeight="1" x14ac:dyDescent="0.25">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row>
    <row r="865" spans="1:26" ht="12.75" customHeight="1" x14ac:dyDescent="0.25">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row>
    <row r="866" spans="1:26" ht="12.75" customHeight="1" x14ac:dyDescent="0.25">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row>
    <row r="867" spans="1:26" ht="12.75" customHeight="1" x14ac:dyDescent="0.25">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row>
    <row r="868" spans="1:26" ht="12.75" customHeight="1" x14ac:dyDescent="0.25">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row>
    <row r="869" spans="1:26" ht="12.75" customHeight="1" x14ac:dyDescent="0.25">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row>
    <row r="870" spans="1:26" ht="12.75" customHeight="1" x14ac:dyDescent="0.25">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row>
    <row r="871" spans="1:26" ht="12.75" customHeight="1" x14ac:dyDescent="0.25">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row>
    <row r="872" spans="1:26" ht="12.75" customHeight="1" x14ac:dyDescent="0.25">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row>
    <row r="873" spans="1:26" ht="12.75" customHeight="1" x14ac:dyDescent="0.25">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row>
    <row r="874" spans="1:26" ht="12.75" customHeight="1" x14ac:dyDescent="0.25">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row>
    <row r="875" spans="1:26" ht="12.75" customHeight="1" x14ac:dyDescent="0.25">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row>
    <row r="876" spans="1:26" ht="12.75" customHeight="1" x14ac:dyDescent="0.25">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row>
    <row r="877" spans="1:26" ht="12.75" customHeight="1" x14ac:dyDescent="0.25">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row>
    <row r="878" spans="1:26" ht="12.75" customHeight="1" x14ac:dyDescent="0.25">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row>
    <row r="879" spans="1:26" ht="12.75" customHeight="1" x14ac:dyDescent="0.25">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row>
    <row r="880" spans="1:26" ht="12.75" customHeight="1" x14ac:dyDescent="0.25">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row>
    <row r="881" spans="1:26" ht="12.75" customHeight="1" x14ac:dyDescent="0.25">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row>
    <row r="882" spans="1:26" ht="12.75" customHeight="1" x14ac:dyDescent="0.25">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row>
    <row r="883" spans="1:26" ht="12.75" customHeight="1" x14ac:dyDescent="0.25">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row>
    <row r="884" spans="1:26" ht="12.75" customHeight="1" x14ac:dyDescent="0.25">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row>
    <row r="885" spans="1:26" ht="12.75" customHeight="1" x14ac:dyDescent="0.25">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row>
    <row r="886" spans="1:26" ht="12.75" customHeight="1" x14ac:dyDescent="0.25">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row>
    <row r="887" spans="1:26" ht="12.75" customHeight="1" x14ac:dyDescent="0.25">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row>
    <row r="888" spans="1:26" ht="12.75" customHeight="1" x14ac:dyDescent="0.25">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row>
    <row r="889" spans="1:26" ht="12.75" customHeight="1" x14ac:dyDescent="0.25">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row>
    <row r="890" spans="1:26" ht="12.75" customHeight="1" x14ac:dyDescent="0.25">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row>
    <row r="891" spans="1:26" ht="12.75" customHeight="1" x14ac:dyDescent="0.25">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row>
    <row r="892" spans="1:26" ht="12.75" customHeight="1" x14ac:dyDescent="0.25">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row>
    <row r="893" spans="1:26" ht="12.75" customHeight="1" x14ac:dyDescent="0.25">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row>
    <row r="894" spans="1:26" ht="12.75" customHeight="1" x14ac:dyDescent="0.25">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row>
    <row r="895" spans="1:26" ht="12.75" customHeight="1" x14ac:dyDescent="0.25">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row>
    <row r="896" spans="1:26" ht="12.75" customHeight="1" x14ac:dyDescent="0.25">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row>
    <row r="897" spans="1:26" ht="12.75" customHeight="1" x14ac:dyDescent="0.25">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row>
    <row r="898" spans="1:26" ht="12.75" customHeight="1" x14ac:dyDescent="0.25">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row>
    <row r="899" spans="1:26" ht="12.75" customHeight="1" x14ac:dyDescent="0.25">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row>
    <row r="900" spans="1:26" ht="12.75" customHeight="1" x14ac:dyDescent="0.25">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row>
    <row r="901" spans="1:26" ht="12.75" customHeight="1" x14ac:dyDescent="0.25">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row>
    <row r="902" spans="1:26" ht="12.75" customHeight="1" x14ac:dyDescent="0.25">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row>
    <row r="903" spans="1:26" ht="12.75" customHeight="1" x14ac:dyDescent="0.25">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row>
    <row r="904" spans="1:26" ht="12.75" customHeight="1" x14ac:dyDescent="0.25">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row>
    <row r="905" spans="1:26" ht="12.75" customHeight="1" x14ac:dyDescent="0.25">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row>
    <row r="906" spans="1:26" ht="12.75" customHeight="1" x14ac:dyDescent="0.25">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row>
    <row r="907" spans="1:26" ht="12.75" customHeight="1" x14ac:dyDescent="0.25">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row>
    <row r="908" spans="1:26" ht="12.75" customHeight="1" x14ac:dyDescent="0.25">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row>
    <row r="909" spans="1:26" ht="12.75" customHeight="1" x14ac:dyDescent="0.25">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row>
    <row r="910" spans="1:26" ht="12.75" customHeight="1" x14ac:dyDescent="0.25">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row>
    <row r="911" spans="1:26" ht="12.75" customHeight="1" x14ac:dyDescent="0.25">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row>
    <row r="912" spans="1:26" ht="12.75" customHeight="1" x14ac:dyDescent="0.25">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row>
    <row r="913" spans="1:26" ht="12.75" customHeight="1" x14ac:dyDescent="0.25">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row>
    <row r="914" spans="1:26" ht="12.75" customHeight="1" x14ac:dyDescent="0.25">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row>
    <row r="915" spans="1:26" ht="12.75" customHeight="1" x14ac:dyDescent="0.25">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row>
    <row r="916" spans="1:26" ht="12.75" customHeight="1" x14ac:dyDescent="0.25">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row>
    <row r="917" spans="1:26" ht="12.75" customHeight="1" x14ac:dyDescent="0.25">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row>
    <row r="918" spans="1:26" ht="12.75" customHeight="1" x14ac:dyDescent="0.25">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row>
    <row r="919" spans="1:26" ht="12.75" customHeight="1" x14ac:dyDescent="0.25">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row>
    <row r="920" spans="1:26" ht="12.75" customHeight="1" x14ac:dyDescent="0.25">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row>
    <row r="921" spans="1:26" ht="12.75" customHeight="1" x14ac:dyDescent="0.25">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row>
    <row r="922" spans="1:26" ht="12.75" customHeight="1" x14ac:dyDescent="0.25">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row>
    <row r="923" spans="1:26" ht="12.75" customHeight="1" x14ac:dyDescent="0.25">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row>
    <row r="924" spans="1:26" ht="12.75" customHeight="1" x14ac:dyDescent="0.25">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row>
    <row r="925" spans="1:26" ht="12.75" customHeight="1" x14ac:dyDescent="0.25">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row>
    <row r="926" spans="1:26" ht="12.75" customHeight="1" x14ac:dyDescent="0.25">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row>
    <row r="927" spans="1:26" ht="12.75" customHeight="1" x14ac:dyDescent="0.25">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row>
    <row r="928" spans="1:26" ht="12.75" customHeight="1" x14ac:dyDescent="0.25">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row>
    <row r="929" spans="1:26" ht="12.75" customHeight="1" x14ac:dyDescent="0.25">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row>
    <row r="930" spans="1:26" ht="12.75" customHeight="1" x14ac:dyDescent="0.25">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row>
    <row r="931" spans="1:26" ht="12.75" customHeight="1" x14ac:dyDescent="0.25">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row>
    <row r="932" spans="1:26" ht="12.75" customHeight="1" x14ac:dyDescent="0.25">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row>
    <row r="933" spans="1:26" ht="12.75" customHeight="1" x14ac:dyDescent="0.25">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row>
    <row r="934" spans="1:26" ht="12.75" customHeight="1" x14ac:dyDescent="0.25">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row>
    <row r="935" spans="1:26" ht="12.75" customHeight="1" x14ac:dyDescent="0.25">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row>
    <row r="936" spans="1:26" ht="12.75" customHeight="1" x14ac:dyDescent="0.25">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row>
    <row r="937" spans="1:26" ht="12.75" customHeight="1" x14ac:dyDescent="0.25">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row>
    <row r="938" spans="1:26" ht="12.75" customHeight="1" x14ac:dyDescent="0.25">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row>
    <row r="939" spans="1:26" ht="12.75" customHeight="1" x14ac:dyDescent="0.25">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row>
    <row r="940" spans="1:26" ht="12.75" customHeight="1" x14ac:dyDescent="0.25">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row>
    <row r="941" spans="1:26" ht="12.75" customHeight="1" x14ac:dyDescent="0.25">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row>
    <row r="942" spans="1:26" ht="12.75" customHeight="1" x14ac:dyDescent="0.25">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row>
    <row r="943" spans="1:26" ht="12.75" customHeight="1" x14ac:dyDescent="0.25">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row>
    <row r="944" spans="1:26" ht="12.75" customHeight="1" x14ac:dyDescent="0.25">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row>
    <row r="945" spans="1:26" ht="12.75" customHeight="1" x14ac:dyDescent="0.25">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row>
    <row r="946" spans="1:26" ht="12.75" customHeight="1" x14ac:dyDescent="0.25">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row>
    <row r="947" spans="1:26" ht="12.75" customHeight="1" x14ac:dyDescent="0.25">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row>
    <row r="948" spans="1:26" ht="12.75" customHeight="1" x14ac:dyDescent="0.25">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row>
    <row r="949" spans="1:26" ht="12.75" customHeight="1" x14ac:dyDescent="0.25">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row>
    <row r="950" spans="1:26" ht="12.75" customHeight="1" x14ac:dyDescent="0.25">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row>
    <row r="951" spans="1:26" ht="12.75" customHeight="1" x14ac:dyDescent="0.25">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row>
    <row r="952" spans="1:26" ht="12.75" customHeight="1" x14ac:dyDescent="0.25">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row>
    <row r="953" spans="1:26" ht="12.75" customHeight="1" x14ac:dyDescent="0.25">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row>
    <row r="954" spans="1:26" ht="12.75" customHeight="1" x14ac:dyDescent="0.25">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row>
    <row r="955" spans="1:26" ht="12.75" customHeight="1" x14ac:dyDescent="0.25">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row>
    <row r="956" spans="1:26" ht="12.75" customHeight="1" x14ac:dyDescent="0.25">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row>
    <row r="957" spans="1:26" ht="12.75" customHeight="1" x14ac:dyDescent="0.25">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row>
    <row r="958" spans="1:26" ht="12.75" customHeight="1" x14ac:dyDescent="0.25">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row>
    <row r="959" spans="1:26" ht="12.75" customHeight="1" x14ac:dyDescent="0.25">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row>
    <row r="960" spans="1:26" ht="12.75" customHeight="1" x14ac:dyDescent="0.25">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row>
    <row r="961" spans="1:26" ht="12.75" customHeight="1" x14ac:dyDescent="0.25">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row>
    <row r="962" spans="1:26" ht="12.75" customHeight="1" x14ac:dyDescent="0.25">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row>
    <row r="963" spans="1:26" ht="12.75" customHeight="1" x14ac:dyDescent="0.25">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row>
    <row r="964" spans="1:26" ht="12.75" customHeight="1" x14ac:dyDescent="0.25">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row>
    <row r="965" spans="1:26" ht="12.75" customHeight="1" x14ac:dyDescent="0.25">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row>
    <row r="966" spans="1:26" ht="12.75" customHeight="1" x14ac:dyDescent="0.25">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row>
    <row r="967" spans="1:26" ht="12.75" customHeight="1" x14ac:dyDescent="0.25">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row>
    <row r="968" spans="1:26" ht="12.75" customHeight="1" x14ac:dyDescent="0.25">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row>
    <row r="969" spans="1:26" ht="12.75" customHeight="1" x14ac:dyDescent="0.25">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row>
    <row r="970" spans="1:26" ht="12.75" customHeight="1" x14ac:dyDescent="0.25">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row>
    <row r="971" spans="1:26" ht="12.75" customHeight="1" x14ac:dyDescent="0.25">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row>
    <row r="972" spans="1:26" ht="12.75" customHeight="1" x14ac:dyDescent="0.25">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row>
    <row r="973" spans="1:26" ht="12.75" customHeight="1" x14ac:dyDescent="0.25">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row>
    <row r="974" spans="1:26" ht="12.75" customHeight="1" x14ac:dyDescent="0.25">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row>
    <row r="975" spans="1:26" ht="12.75" customHeight="1" x14ac:dyDescent="0.25">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row>
    <row r="976" spans="1:26" ht="12.75" customHeight="1" x14ac:dyDescent="0.25">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row>
    <row r="977" spans="1:26" ht="12.75" customHeight="1" x14ac:dyDescent="0.25">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row>
    <row r="978" spans="1:26" ht="12.75" customHeight="1" x14ac:dyDescent="0.25">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row>
    <row r="979" spans="1:26" ht="12.75" customHeight="1" x14ac:dyDescent="0.25">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row>
    <row r="980" spans="1:26" ht="12.75" customHeight="1" x14ac:dyDescent="0.25">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row>
    <row r="981" spans="1:26" ht="12.75" customHeight="1" x14ac:dyDescent="0.25">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row>
    <row r="982" spans="1:26" ht="12.75" customHeight="1" x14ac:dyDescent="0.25">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row>
    <row r="983" spans="1:26" ht="12.75" customHeight="1" x14ac:dyDescent="0.25">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row>
    <row r="984" spans="1:26" ht="12.75" customHeight="1" x14ac:dyDescent="0.25">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row>
    <row r="985" spans="1:26" ht="12.75" customHeight="1" x14ac:dyDescent="0.25">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row>
    <row r="986" spans="1:26" ht="12.75" customHeight="1" x14ac:dyDescent="0.25">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row>
    <row r="987" spans="1:26" ht="12.75" customHeight="1" x14ac:dyDescent="0.25">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row>
    <row r="988" spans="1:26" ht="12.75" customHeight="1" x14ac:dyDescent="0.25">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row>
    <row r="989" spans="1:26" ht="12.75" customHeight="1" x14ac:dyDescent="0.25">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row>
    <row r="990" spans="1:26" ht="12.75" customHeight="1" x14ac:dyDescent="0.25">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row>
    <row r="991" spans="1:26" ht="12.75" customHeight="1" x14ac:dyDescent="0.25">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row>
    <row r="992" spans="1:26" ht="12.75" customHeight="1" x14ac:dyDescent="0.25">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row>
    <row r="993" spans="1:26" ht="12.75" customHeight="1" x14ac:dyDescent="0.25">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row>
    <row r="994" spans="1:26" ht="12.75" customHeight="1" x14ac:dyDescent="0.25">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row>
    <row r="995" spans="1:26" ht="12.75" customHeight="1" x14ac:dyDescent="0.25">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row>
    <row r="996" spans="1:26" ht="12.75" customHeight="1" x14ac:dyDescent="0.25">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row>
    <row r="997" spans="1:26" ht="12.75" customHeight="1" x14ac:dyDescent="0.25">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row>
    <row r="998" spans="1:26" ht="12.75" customHeight="1" x14ac:dyDescent="0.25">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row>
    <row r="999" spans="1:26" ht="12.75" customHeight="1" x14ac:dyDescent="0.25">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row>
    <row r="1000" spans="1:26" ht="12.75" customHeight="1" x14ac:dyDescent="0.25">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row>
  </sheetData>
  <pageMargins left="0.7" right="0.7" top="0.75" bottom="0.75" header="0" footer="0"/>
  <pageSetup orientation="landscape"/>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ilha11">
    <tabColor rgb="FF99CCFF"/>
  </sheetPr>
  <dimension ref="A1:AR1000"/>
  <sheetViews>
    <sheetView showGridLines="0" topLeftCell="F1" workbookViewId="0">
      <pane ySplit="3" topLeftCell="A10" activePane="bottomLeft" state="frozen"/>
      <selection pane="bottomLeft" activeCell="O20" sqref="O20"/>
    </sheetView>
  </sheetViews>
  <sheetFormatPr defaultColWidth="14.44140625" defaultRowHeight="15" customHeight="1" x14ac:dyDescent="0.25"/>
  <cols>
    <col min="1" max="1" width="2.88671875" customWidth="1"/>
    <col min="2" max="2" width="16.44140625" customWidth="1"/>
    <col min="3" max="3" width="16" customWidth="1"/>
    <col min="4" max="4" width="12.109375" customWidth="1"/>
    <col min="5" max="5" width="11.5546875" customWidth="1"/>
    <col min="6" max="6" width="9.5546875" customWidth="1"/>
    <col min="7" max="7" width="11" customWidth="1"/>
    <col min="8" max="8" width="9.5546875" customWidth="1"/>
    <col min="9" max="9" width="11.44140625" customWidth="1"/>
    <col min="10" max="10" width="9.5546875" customWidth="1"/>
    <col min="11" max="11" width="12.109375" customWidth="1"/>
    <col min="12" max="12" width="9.5546875" customWidth="1"/>
    <col min="13" max="14" width="10.5546875" customWidth="1"/>
    <col min="15" max="15" width="16.109375" customWidth="1"/>
    <col min="16" max="21" width="9.109375" customWidth="1"/>
    <col min="22" max="22" width="19.44140625" customWidth="1"/>
    <col min="23" max="23" width="11" customWidth="1"/>
    <col min="24" max="24" width="10.109375" customWidth="1"/>
    <col min="25" max="31" width="9.5546875" customWidth="1"/>
    <col min="32" max="32" width="12.109375" customWidth="1"/>
    <col min="33" max="34" width="9.5546875" customWidth="1"/>
    <col min="35" max="44" width="9.109375" customWidth="1"/>
  </cols>
  <sheetData>
    <row r="1" spans="1:44" ht="13.8" x14ac:dyDescent="0.25">
      <c r="A1" s="3"/>
      <c r="B1" s="388" t="s">
        <v>177</v>
      </c>
      <c r="C1" s="3"/>
      <c r="D1" s="3"/>
      <c r="E1" s="3"/>
      <c r="F1" s="3"/>
      <c r="G1" s="3"/>
      <c r="H1" s="3"/>
      <c r="I1" s="3"/>
      <c r="J1" s="3"/>
      <c r="K1" s="3"/>
      <c r="L1" s="3"/>
      <c r="M1" s="3"/>
      <c r="N1" s="3"/>
      <c r="O1" s="388" t="s">
        <v>178</v>
      </c>
      <c r="P1" s="3"/>
      <c r="Q1" s="3"/>
      <c r="R1" s="3"/>
      <c r="S1" s="3"/>
      <c r="T1" s="3"/>
      <c r="U1" s="3"/>
      <c r="V1" s="388" t="s">
        <v>179</v>
      </c>
      <c r="W1" s="3"/>
      <c r="X1" s="3"/>
      <c r="Y1" s="3"/>
      <c r="Z1" s="3"/>
      <c r="AA1" s="3"/>
      <c r="AB1" s="3"/>
      <c r="AC1" s="3"/>
      <c r="AD1" s="3"/>
      <c r="AE1" s="3"/>
      <c r="AF1" s="3"/>
      <c r="AG1" s="3"/>
      <c r="AH1" s="3"/>
      <c r="AI1" s="3"/>
      <c r="AJ1" s="3"/>
      <c r="AK1" s="3"/>
      <c r="AL1" s="3"/>
      <c r="AM1" s="3"/>
      <c r="AN1" s="3"/>
      <c r="AO1" s="3"/>
      <c r="AP1" s="3"/>
      <c r="AQ1" s="3"/>
      <c r="AR1" s="3"/>
    </row>
    <row r="2" spans="1:44" ht="12.75" customHeight="1" x14ac:dyDescent="0.25">
      <c r="A2" s="3"/>
      <c r="B2" s="864" t="s">
        <v>180</v>
      </c>
      <c r="C2" s="847"/>
      <c r="D2" s="847"/>
      <c r="E2" s="847"/>
      <c r="F2" s="847"/>
      <c r="G2" s="847"/>
      <c r="H2" s="847"/>
      <c r="I2" s="3"/>
      <c r="J2" s="3"/>
      <c r="K2" s="3"/>
      <c r="L2" s="3"/>
      <c r="M2" s="3"/>
      <c r="N2" s="3"/>
      <c r="O2" s="3"/>
      <c r="P2" s="3"/>
      <c r="Q2" s="3"/>
      <c r="R2" s="3"/>
      <c r="S2" s="3"/>
      <c r="T2" s="3"/>
      <c r="U2" s="3"/>
      <c r="V2" s="102"/>
      <c r="W2" s="3"/>
      <c r="X2" s="3"/>
      <c r="Y2" s="3"/>
      <c r="Z2" s="3"/>
      <c r="AA2" s="3"/>
      <c r="AB2" s="3"/>
      <c r="AC2" s="3"/>
      <c r="AD2" s="3"/>
      <c r="AE2" s="3"/>
      <c r="AF2" s="3"/>
      <c r="AG2" s="3"/>
      <c r="AH2" s="3"/>
      <c r="AI2" s="3"/>
      <c r="AJ2" s="3"/>
      <c r="AK2" s="3"/>
      <c r="AL2" s="3"/>
      <c r="AM2" s="3"/>
      <c r="AN2" s="3"/>
      <c r="AO2" s="3"/>
      <c r="AP2" s="3"/>
      <c r="AQ2" s="3"/>
      <c r="AR2" s="3"/>
    </row>
    <row r="3" spans="1:44" ht="13.5" customHeight="1" x14ac:dyDescent="0.25">
      <c r="A3" s="3"/>
      <c r="B3" s="847"/>
      <c r="C3" s="847"/>
      <c r="D3" s="847"/>
      <c r="E3" s="847"/>
      <c r="F3" s="847"/>
      <c r="G3" s="847"/>
      <c r="H3" s="847"/>
      <c r="I3" s="3"/>
      <c r="J3" s="3"/>
      <c r="K3" s="3"/>
      <c r="L3" s="3"/>
      <c r="M3" s="3"/>
      <c r="N3" s="3"/>
      <c r="O3" s="3"/>
      <c r="P3" s="3"/>
      <c r="Q3" s="3"/>
      <c r="R3" s="3"/>
      <c r="S3" s="3"/>
      <c r="T3" s="3"/>
      <c r="U3" s="3"/>
      <c r="V3" s="102"/>
      <c r="W3" s="3"/>
      <c r="X3" s="3"/>
      <c r="Y3" s="3"/>
      <c r="Z3" s="3"/>
      <c r="AA3" s="3"/>
      <c r="AB3" s="3"/>
      <c r="AC3" s="3"/>
      <c r="AD3" s="3"/>
      <c r="AE3" s="3"/>
      <c r="AF3" s="3"/>
      <c r="AG3" s="3"/>
      <c r="AH3" s="3"/>
      <c r="AI3" s="3"/>
      <c r="AJ3" s="3"/>
      <c r="AK3" s="3"/>
      <c r="AL3" s="3"/>
      <c r="AM3" s="3"/>
      <c r="AN3" s="3"/>
      <c r="AO3" s="3"/>
      <c r="AP3" s="3"/>
      <c r="AQ3" s="3"/>
      <c r="AR3" s="3"/>
    </row>
    <row r="4" spans="1:44" ht="13.5" customHeight="1" x14ac:dyDescent="0.25">
      <c r="A4" s="3"/>
      <c r="B4" s="3"/>
      <c r="C4" s="3"/>
      <c r="D4" s="3"/>
      <c r="E4" s="3"/>
      <c r="F4" s="3"/>
      <c r="G4" s="3"/>
      <c r="H4" s="3"/>
      <c r="I4" s="3"/>
      <c r="J4" s="3"/>
      <c r="K4" s="3"/>
      <c r="L4" s="3"/>
      <c r="M4" s="3"/>
      <c r="N4" s="3"/>
      <c r="O4" s="3"/>
      <c r="P4" s="3"/>
      <c r="Q4" s="3"/>
      <c r="T4" s="3"/>
      <c r="U4" s="3"/>
      <c r="V4" s="389" t="s">
        <v>181</v>
      </c>
      <c r="W4" s="390">
        <f>P10</f>
        <v>0.4</v>
      </c>
      <c r="X4" s="258">
        <f>P12</f>
        <v>0.24</v>
      </c>
      <c r="Y4" s="258">
        <f>P8</f>
        <v>0.15</v>
      </c>
      <c r="Z4" s="258">
        <f>P11</f>
        <v>0.43</v>
      </c>
      <c r="AA4" s="258">
        <f>P9</f>
        <v>0.2</v>
      </c>
      <c r="AB4" s="258">
        <f>P13</f>
        <v>0.24</v>
      </c>
      <c r="AC4" s="258">
        <f>P14</f>
        <v>0.05</v>
      </c>
      <c r="AD4" s="258">
        <f>P15</f>
        <v>0.39</v>
      </c>
      <c r="AE4" s="71">
        <v>0</v>
      </c>
      <c r="AF4" s="3"/>
      <c r="AG4" s="3"/>
      <c r="AH4" s="3"/>
      <c r="AI4" s="3"/>
      <c r="AJ4" s="3"/>
      <c r="AK4" s="3"/>
      <c r="AL4" s="3"/>
      <c r="AM4" s="3"/>
      <c r="AN4" s="3"/>
      <c r="AO4" s="3"/>
      <c r="AP4" s="3"/>
      <c r="AQ4" s="3"/>
      <c r="AR4" s="3"/>
    </row>
    <row r="5" spans="1:44" ht="13.5" customHeight="1" x14ac:dyDescent="0.25">
      <c r="A5" s="3"/>
      <c r="B5" s="391"/>
      <c r="C5" s="392"/>
      <c r="D5" s="867" t="s">
        <v>182</v>
      </c>
      <c r="E5" s="856"/>
      <c r="F5" s="856"/>
      <c r="G5" s="807"/>
      <c r="H5" s="876" t="s">
        <v>183</v>
      </c>
      <c r="I5" s="856"/>
      <c r="J5" s="856"/>
      <c r="K5" s="807"/>
      <c r="L5" s="393"/>
      <c r="M5" s="393"/>
      <c r="N5" s="393"/>
      <c r="O5" s="3"/>
      <c r="P5" s="3"/>
      <c r="Q5" s="3"/>
      <c r="T5" s="3"/>
      <c r="U5" s="3"/>
      <c r="V5" s="394" t="s">
        <v>184</v>
      </c>
      <c r="W5" s="259">
        <v>18</v>
      </c>
      <c r="X5" s="3"/>
      <c r="Y5" s="3"/>
      <c r="Z5" s="3"/>
      <c r="AA5" s="3"/>
      <c r="AB5" s="3"/>
      <c r="AC5" s="3"/>
      <c r="AD5" s="3"/>
      <c r="AE5" s="3"/>
      <c r="AF5" s="874" t="s">
        <v>185</v>
      </c>
      <c r="AG5" s="874" t="s">
        <v>186</v>
      </c>
      <c r="AH5" s="874" t="s">
        <v>187</v>
      </c>
      <c r="AJ5" s="3"/>
      <c r="AK5" s="3"/>
      <c r="AL5" s="3"/>
      <c r="AM5" s="3"/>
      <c r="AN5" s="3"/>
      <c r="AO5" s="3"/>
      <c r="AP5" s="3"/>
      <c r="AQ5" s="3"/>
      <c r="AR5" s="3"/>
    </row>
    <row r="6" spans="1:44" ht="13.5" customHeight="1" x14ac:dyDescent="0.25">
      <c r="A6" s="3"/>
      <c r="B6" s="395"/>
      <c r="C6" s="396"/>
      <c r="D6" s="865" t="s">
        <v>188</v>
      </c>
      <c r="E6" s="866"/>
      <c r="F6" s="865" t="s">
        <v>189</v>
      </c>
      <c r="G6" s="866"/>
      <c r="H6" s="865" t="s">
        <v>188</v>
      </c>
      <c r="I6" s="866"/>
      <c r="J6" s="865" t="s">
        <v>190</v>
      </c>
      <c r="K6" s="866"/>
      <c r="L6" s="393"/>
      <c r="M6" s="393"/>
      <c r="N6" s="393"/>
      <c r="O6" s="3"/>
      <c r="T6" s="3"/>
      <c r="U6" s="3"/>
      <c r="V6" s="102"/>
      <c r="W6" s="857" t="s">
        <v>191</v>
      </c>
      <c r="X6" s="809"/>
      <c r="Y6" s="809"/>
      <c r="Z6" s="809"/>
      <c r="AA6" s="809"/>
      <c r="AB6" s="809"/>
      <c r="AC6" s="809"/>
      <c r="AD6" s="809"/>
      <c r="AE6" s="858"/>
      <c r="AF6" s="851"/>
      <c r="AG6" s="851"/>
      <c r="AH6" s="851"/>
      <c r="AJ6" s="3"/>
      <c r="AK6" s="3"/>
      <c r="AL6" s="3"/>
      <c r="AM6" s="3"/>
      <c r="AN6" s="3"/>
      <c r="AO6" s="3"/>
      <c r="AP6" s="3"/>
      <c r="AQ6" s="3"/>
      <c r="AR6" s="3"/>
    </row>
    <row r="7" spans="1:44" ht="26.25" customHeight="1" x14ac:dyDescent="0.25">
      <c r="A7" s="3"/>
      <c r="B7" s="857" t="s">
        <v>192</v>
      </c>
      <c r="C7" s="810"/>
      <c r="D7" s="397" t="s">
        <v>193</v>
      </c>
      <c r="E7" s="398" t="s">
        <v>15</v>
      </c>
      <c r="F7" s="399" t="s">
        <v>193</v>
      </c>
      <c r="G7" s="398" t="s">
        <v>15</v>
      </c>
      <c r="H7" s="399" t="s">
        <v>193</v>
      </c>
      <c r="I7" s="398" t="s">
        <v>15</v>
      </c>
      <c r="J7" s="399" t="s">
        <v>193</v>
      </c>
      <c r="K7" s="398" t="s">
        <v>15</v>
      </c>
      <c r="L7" s="3"/>
      <c r="M7" s="400"/>
      <c r="N7" s="400"/>
      <c r="O7" s="401"/>
      <c r="P7" s="397" t="s">
        <v>193</v>
      </c>
      <c r="Q7" s="398" t="s">
        <v>15</v>
      </c>
      <c r="T7" s="402"/>
      <c r="U7" s="3"/>
      <c r="V7" s="389"/>
      <c r="W7" s="403" t="s">
        <v>194</v>
      </c>
      <c r="X7" s="404" t="s">
        <v>22</v>
      </c>
      <c r="Y7" s="404" t="s">
        <v>18</v>
      </c>
      <c r="Z7" s="404" t="s">
        <v>82</v>
      </c>
      <c r="AA7" s="404" t="s">
        <v>195</v>
      </c>
      <c r="AB7" s="404" t="s">
        <v>196</v>
      </c>
      <c r="AC7" s="404" t="s">
        <v>24</v>
      </c>
      <c r="AD7" s="404" t="s">
        <v>197</v>
      </c>
      <c r="AE7" s="404" t="s">
        <v>198</v>
      </c>
      <c r="AF7" s="852"/>
      <c r="AG7" s="852"/>
      <c r="AH7" s="852"/>
      <c r="AJ7" s="3"/>
      <c r="AK7" s="3"/>
      <c r="AL7" s="3"/>
      <c r="AM7" s="3"/>
      <c r="AN7" s="3"/>
      <c r="AO7" s="3"/>
      <c r="AP7" s="3"/>
      <c r="AQ7" s="3"/>
      <c r="AR7" s="3"/>
    </row>
    <row r="8" spans="1:44" ht="25.5" customHeight="1" x14ac:dyDescent="0.25">
      <c r="A8" s="3"/>
      <c r="B8" s="877" t="s">
        <v>199</v>
      </c>
      <c r="C8" s="405" t="s">
        <v>200</v>
      </c>
      <c r="D8" s="406">
        <v>0.04</v>
      </c>
      <c r="E8" s="407" t="s">
        <v>201</v>
      </c>
      <c r="F8" s="408">
        <v>0.06</v>
      </c>
      <c r="G8" s="409" t="s">
        <v>202</v>
      </c>
      <c r="H8" s="406">
        <v>4.4999999999999998E-2</v>
      </c>
      <c r="I8" s="407" t="s">
        <v>203</v>
      </c>
      <c r="J8" s="408">
        <v>7.0000000000000007E-2</v>
      </c>
      <c r="K8" s="407" t="s">
        <v>204</v>
      </c>
      <c r="L8" s="3"/>
      <c r="M8" s="410"/>
      <c r="N8" s="410"/>
      <c r="O8" s="411" t="s">
        <v>18</v>
      </c>
      <c r="P8" s="412">
        <v>0.15</v>
      </c>
      <c r="Q8" s="413" t="s">
        <v>205</v>
      </c>
      <c r="T8" s="402"/>
      <c r="U8" s="402">
        <v>1</v>
      </c>
      <c r="V8" s="414" t="s">
        <v>206</v>
      </c>
      <c r="W8" s="415">
        <v>18.8</v>
      </c>
      <c r="X8" s="416">
        <v>3.5</v>
      </c>
      <c r="Y8" s="416">
        <v>26.2</v>
      </c>
      <c r="Z8" s="416">
        <v>3.5</v>
      </c>
      <c r="AA8" s="416"/>
      <c r="AB8" s="416"/>
      <c r="AC8" s="416"/>
      <c r="AD8" s="416">
        <v>1</v>
      </c>
      <c r="AE8" s="416">
        <f t="shared" ref="AE8:AE26" si="0">100-SUM(W8:AD8)</f>
        <v>47</v>
      </c>
      <c r="AF8" s="417">
        <v>0.55000000000000004</v>
      </c>
      <c r="AG8" s="418">
        <v>0.55000000000000004</v>
      </c>
      <c r="AH8" s="419">
        <f t="shared" ref="AH8:AH26" si="1">ROUND((W8*W$4+X8*X$4+Y8*Y$4+Z8*Z$4+AA8*AA$4+AB8*AB$4+AC8*AC$4+AD8*AD$4)/100,2)</f>
        <v>0.14000000000000001</v>
      </c>
      <c r="AJ8" s="3"/>
      <c r="AK8" s="3"/>
      <c r="AL8" s="3"/>
      <c r="AM8" s="3"/>
      <c r="AN8" s="3"/>
      <c r="AO8" s="3"/>
      <c r="AP8" s="3"/>
      <c r="AQ8" s="3"/>
      <c r="AR8" s="3"/>
    </row>
    <row r="9" spans="1:44" ht="25.5" customHeight="1" x14ac:dyDescent="0.25">
      <c r="A9" s="3"/>
      <c r="B9" s="878"/>
      <c r="C9" s="420" t="s">
        <v>207</v>
      </c>
      <c r="D9" s="421">
        <v>0.02</v>
      </c>
      <c r="E9" s="422" t="s">
        <v>208</v>
      </c>
      <c r="F9" s="423">
        <v>0.03</v>
      </c>
      <c r="G9" s="424" t="s">
        <v>209</v>
      </c>
      <c r="H9" s="421">
        <v>2.5000000000000001E-2</v>
      </c>
      <c r="I9" s="422" t="s">
        <v>209</v>
      </c>
      <c r="J9" s="423">
        <v>3.5000000000000003E-2</v>
      </c>
      <c r="K9" s="422" t="s">
        <v>201</v>
      </c>
      <c r="L9" s="3"/>
      <c r="M9" s="410"/>
      <c r="N9" s="410"/>
      <c r="O9" s="425" t="s">
        <v>19</v>
      </c>
      <c r="P9" s="426">
        <v>0.2</v>
      </c>
      <c r="Q9" s="427" t="s">
        <v>210</v>
      </c>
      <c r="T9" s="402"/>
      <c r="U9" s="402">
        <v>2</v>
      </c>
      <c r="V9" s="428" t="s">
        <v>211</v>
      </c>
      <c r="W9" s="429">
        <v>11.3</v>
      </c>
      <c r="X9" s="430">
        <v>2.5</v>
      </c>
      <c r="Y9" s="430">
        <v>40.299999999999997</v>
      </c>
      <c r="Z9" s="430">
        <v>7.9</v>
      </c>
      <c r="AA9" s="430"/>
      <c r="AB9" s="430"/>
      <c r="AC9" s="430"/>
      <c r="AD9" s="430">
        <v>0.8</v>
      </c>
      <c r="AE9" s="430">
        <f t="shared" si="0"/>
        <v>37.20000000000001</v>
      </c>
      <c r="AF9" s="431">
        <v>0.21</v>
      </c>
      <c r="AG9" s="432">
        <v>0.74</v>
      </c>
      <c r="AH9" s="433">
        <f t="shared" si="1"/>
        <v>0.15</v>
      </c>
      <c r="AJ9" s="3"/>
      <c r="AK9" s="3"/>
      <c r="AL9" s="3"/>
      <c r="AM9" s="3"/>
      <c r="AN9" s="3"/>
      <c r="AO9" s="3"/>
      <c r="AP9" s="3"/>
      <c r="AQ9" s="3"/>
      <c r="AR9" s="3"/>
    </row>
    <row r="10" spans="1:44" ht="25.5" customHeight="1" x14ac:dyDescent="0.25">
      <c r="A10" s="3"/>
      <c r="B10" s="434" t="s">
        <v>212</v>
      </c>
      <c r="C10" s="420" t="s">
        <v>213</v>
      </c>
      <c r="D10" s="435">
        <v>0.05</v>
      </c>
      <c r="E10" s="436" t="s">
        <v>203</v>
      </c>
      <c r="F10" s="437">
        <v>0.1</v>
      </c>
      <c r="G10" s="438" t="s">
        <v>214</v>
      </c>
      <c r="H10" s="435">
        <v>6.5000000000000002E-2</v>
      </c>
      <c r="I10" s="436" t="s">
        <v>215</v>
      </c>
      <c r="J10" s="437">
        <v>0.17</v>
      </c>
      <c r="K10" s="436" t="s">
        <v>216</v>
      </c>
      <c r="L10" s="3"/>
      <c r="M10" s="410"/>
      <c r="N10" s="410"/>
      <c r="O10" s="425" t="s">
        <v>20</v>
      </c>
      <c r="P10" s="426">
        <v>0.4</v>
      </c>
      <c r="Q10" s="427" t="s">
        <v>217</v>
      </c>
      <c r="T10" s="402"/>
      <c r="U10" s="402">
        <v>3</v>
      </c>
      <c r="V10" s="428" t="s">
        <v>218</v>
      </c>
      <c r="W10" s="429">
        <v>12.9</v>
      </c>
      <c r="X10" s="430">
        <v>2.7</v>
      </c>
      <c r="Y10" s="430">
        <v>43.5</v>
      </c>
      <c r="Z10" s="430">
        <v>9.9</v>
      </c>
      <c r="AA10" s="430"/>
      <c r="AB10" s="430"/>
      <c r="AC10" s="430"/>
      <c r="AD10" s="430">
        <v>0.9</v>
      </c>
      <c r="AE10" s="430">
        <f t="shared" si="0"/>
        <v>30.099999999999994</v>
      </c>
      <c r="AF10" s="431">
        <v>0.27</v>
      </c>
      <c r="AG10" s="432">
        <v>0.59</v>
      </c>
      <c r="AH10" s="433">
        <f t="shared" si="1"/>
        <v>0.17</v>
      </c>
      <c r="AJ10" s="3"/>
      <c r="AK10" s="3"/>
      <c r="AL10" s="3"/>
      <c r="AM10" s="3"/>
      <c r="AN10" s="3"/>
      <c r="AO10" s="3"/>
      <c r="AP10" s="3"/>
      <c r="AQ10" s="3"/>
      <c r="AR10" s="3"/>
    </row>
    <row r="11" spans="1:44" ht="25.5" customHeight="1" x14ac:dyDescent="0.25">
      <c r="A11" s="3"/>
      <c r="B11" s="439" t="s">
        <v>219</v>
      </c>
      <c r="C11" s="440" t="s">
        <v>220</v>
      </c>
      <c r="D11" s="435">
        <v>0.06</v>
      </c>
      <c r="E11" s="436" t="s">
        <v>215</v>
      </c>
      <c r="F11" s="437">
        <v>0.185</v>
      </c>
      <c r="G11" s="438" t="s">
        <v>221</v>
      </c>
      <c r="H11" s="441">
        <v>8.5000000000000006E-2</v>
      </c>
      <c r="I11" s="442" t="s">
        <v>222</v>
      </c>
      <c r="J11" s="443">
        <v>0.4</v>
      </c>
      <c r="K11" s="442" t="s">
        <v>223</v>
      </c>
      <c r="L11" s="3"/>
      <c r="M11" s="410"/>
      <c r="N11" s="410"/>
      <c r="O11" s="425" t="s">
        <v>21</v>
      </c>
      <c r="P11" s="426">
        <v>0.43</v>
      </c>
      <c r="Q11" s="427" t="s">
        <v>224</v>
      </c>
      <c r="T11" s="402"/>
      <c r="U11" s="402">
        <v>4</v>
      </c>
      <c r="V11" s="428" t="s">
        <v>225</v>
      </c>
      <c r="W11" s="429">
        <v>18</v>
      </c>
      <c r="X11" s="430">
        <v>2.9</v>
      </c>
      <c r="Y11" s="430">
        <v>41.1</v>
      </c>
      <c r="Z11" s="430">
        <v>9.8000000000000007</v>
      </c>
      <c r="AA11" s="430"/>
      <c r="AB11" s="430"/>
      <c r="AC11" s="430"/>
      <c r="AD11" s="430">
        <v>0.6</v>
      </c>
      <c r="AE11" s="430">
        <f t="shared" si="0"/>
        <v>27.600000000000009</v>
      </c>
      <c r="AF11" s="431">
        <f>AF$32</f>
        <v>0.42055555555555557</v>
      </c>
      <c r="AG11" s="432">
        <f>AG$32</f>
        <v>0.676111111111111</v>
      </c>
      <c r="AH11" s="433">
        <f t="shared" si="1"/>
        <v>0.19</v>
      </c>
      <c r="AJ11" s="3"/>
      <c r="AK11" s="3"/>
      <c r="AL11" s="3"/>
      <c r="AM11" s="3"/>
      <c r="AN11" s="3"/>
      <c r="AO11" s="3"/>
      <c r="AP11" s="3"/>
      <c r="AQ11" s="3"/>
      <c r="AR11" s="3"/>
    </row>
    <row r="12" spans="1:44" ht="26.25" customHeight="1" x14ac:dyDescent="0.25">
      <c r="A12" s="3"/>
      <c r="B12" s="444" t="s">
        <v>226</v>
      </c>
      <c r="C12" s="445" t="s">
        <v>227</v>
      </c>
      <c r="D12" s="446">
        <v>0.05</v>
      </c>
      <c r="E12" s="447" t="s">
        <v>203</v>
      </c>
      <c r="F12" s="448">
        <v>0.09</v>
      </c>
      <c r="G12" s="449" t="s">
        <v>228</v>
      </c>
      <c r="H12" s="446">
        <v>6.5000000000000002E-2</v>
      </c>
      <c r="I12" s="447" t="s">
        <v>215</v>
      </c>
      <c r="J12" s="448">
        <v>0.17</v>
      </c>
      <c r="K12" s="447" t="s">
        <v>216</v>
      </c>
      <c r="L12" s="3"/>
      <c r="M12" s="410"/>
      <c r="N12" s="410"/>
      <c r="O12" s="425" t="s">
        <v>22</v>
      </c>
      <c r="P12" s="426">
        <v>0.24</v>
      </c>
      <c r="Q12" s="427" t="s">
        <v>229</v>
      </c>
      <c r="T12" s="3"/>
      <c r="U12" s="402">
        <v>5</v>
      </c>
      <c r="V12" s="428" t="s">
        <v>230</v>
      </c>
      <c r="W12" s="429">
        <v>7.7</v>
      </c>
      <c r="X12" s="430">
        <v>1.7</v>
      </c>
      <c r="Y12" s="430">
        <v>53.9</v>
      </c>
      <c r="Z12" s="430">
        <v>7</v>
      </c>
      <c r="AA12" s="430"/>
      <c r="AB12" s="430"/>
      <c r="AC12" s="430"/>
      <c r="AD12" s="430">
        <v>1.1000000000000001</v>
      </c>
      <c r="AE12" s="430">
        <f t="shared" si="0"/>
        <v>28.600000000000009</v>
      </c>
      <c r="AF12" s="431">
        <v>0.28999999999999998</v>
      </c>
      <c r="AG12" s="432">
        <v>0.69</v>
      </c>
      <c r="AH12" s="433">
        <f t="shared" si="1"/>
        <v>0.15</v>
      </c>
      <c r="AJ12" s="3"/>
      <c r="AK12" s="3"/>
      <c r="AL12" s="3"/>
      <c r="AM12" s="3"/>
      <c r="AN12" s="3"/>
      <c r="AO12" s="3"/>
      <c r="AP12" s="3"/>
      <c r="AQ12" s="3"/>
      <c r="AR12" s="3"/>
    </row>
    <row r="13" spans="1:44" ht="25.5" customHeight="1" x14ac:dyDescent="0.25">
      <c r="A13" s="3"/>
      <c r="B13" s="3"/>
      <c r="C13" s="3"/>
      <c r="D13" s="3"/>
      <c r="E13" s="3"/>
      <c r="F13" s="3"/>
      <c r="G13" s="3"/>
      <c r="H13" s="3"/>
      <c r="I13" s="3"/>
      <c r="J13" s="3"/>
      <c r="K13" s="3"/>
      <c r="L13" s="3"/>
      <c r="M13" s="410"/>
      <c r="N13" s="410"/>
      <c r="O13" s="450" t="s">
        <v>23</v>
      </c>
      <c r="P13" s="451">
        <v>0.24</v>
      </c>
      <c r="Q13" s="452" t="s">
        <v>231</v>
      </c>
      <c r="T13" s="3"/>
      <c r="U13" s="402">
        <v>6</v>
      </c>
      <c r="V13" s="428" t="s">
        <v>232</v>
      </c>
      <c r="W13" s="429">
        <v>16.8</v>
      </c>
      <c r="X13" s="430">
        <v>2.5</v>
      </c>
      <c r="Y13" s="430">
        <v>43.4</v>
      </c>
      <c r="Z13" s="430">
        <v>6.5</v>
      </c>
      <c r="AA13" s="453"/>
      <c r="AB13" s="430"/>
      <c r="AC13" s="430"/>
      <c r="AD13" s="453"/>
      <c r="AE13" s="430">
        <f t="shared" si="0"/>
        <v>30.799999999999997</v>
      </c>
      <c r="AF13" s="431">
        <v>0.28999999999999998</v>
      </c>
      <c r="AG13" s="432">
        <v>0.69</v>
      </c>
      <c r="AH13" s="433">
        <f t="shared" si="1"/>
        <v>0.17</v>
      </c>
      <c r="AJ13" s="3"/>
      <c r="AK13" s="3"/>
      <c r="AL13" s="3"/>
      <c r="AM13" s="3"/>
      <c r="AN13" s="3"/>
      <c r="AO13" s="3"/>
      <c r="AP13" s="3"/>
      <c r="AQ13" s="3"/>
      <c r="AR13" s="3"/>
    </row>
    <row r="14" spans="1:44" ht="12.75" customHeight="1" x14ac:dyDescent="0.25">
      <c r="A14" s="3"/>
      <c r="B14" s="454" t="s">
        <v>233</v>
      </c>
      <c r="C14" s="3"/>
      <c r="D14" s="3"/>
      <c r="E14" s="3"/>
      <c r="F14" s="3"/>
      <c r="G14" s="3"/>
      <c r="H14" s="3"/>
      <c r="I14" s="3"/>
      <c r="J14" s="3"/>
      <c r="K14" s="3"/>
      <c r="L14" s="3"/>
      <c r="M14" s="410"/>
      <c r="N14" s="410"/>
      <c r="O14" s="450" t="s">
        <v>24</v>
      </c>
      <c r="P14" s="451">
        <v>0.05</v>
      </c>
      <c r="Q14" s="452" t="s">
        <v>234</v>
      </c>
      <c r="T14" s="3"/>
      <c r="U14" s="402">
        <v>7</v>
      </c>
      <c r="V14" s="428" t="s">
        <v>235</v>
      </c>
      <c r="W14" s="429">
        <v>16.5</v>
      </c>
      <c r="X14" s="430">
        <v>2.5</v>
      </c>
      <c r="Y14" s="430">
        <v>51.1</v>
      </c>
      <c r="Z14" s="430">
        <v>2</v>
      </c>
      <c r="AA14" s="453"/>
      <c r="AB14" s="430"/>
      <c r="AC14" s="430"/>
      <c r="AD14" s="453"/>
      <c r="AE14" s="430">
        <f t="shared" si="0"/>
        <v>27.900000000000006</v>
      </c>
      <c r="AF14" s="431">
        <v>0.28999999999999998</v>
      </c>
      <c r="AG14" s="432">
        <v>0.69</v>
      </c>
      <c r="AH14" s="433">
        <f t="shared" si="1"/>
        <v>0.16</v>
      </c>
      <c r="AJ14" s="3"/>
      <c r="AK14" s="3"/>
      <c r="AL14" s="3"/>
      <c r="AM14" s="3"/>
      <c r="AN14" s="3"/>
      <c r="AO14" s="3"/>
      <c r="AP14" s="3"/>
      <c r="AQ14" s="3"/>
      <c r="AR14" s="3"/>
    </row>
    <row r="15" spans="1:44" ht="13.5" customHeight="1" x14ac:dyDescent="0.25">
      <c r="A15" s="3"/>
      <c r="B15" s="3"/>
      <c r="C15" s="3"/>
      <c r="D15" s="3"/>
      <c r="E15" s="3"/>
      <c r="F15" s="3"/>
      <c r="G15" s="3"/>
      <c r="H15" s="3"/>
      <c r="I15" s="3"/>
      <c r="J15" s="3"/>
      <c r="K15" s="3"/>
      <c r="L15" s="3"/>
      <c r="M15" s="410"/>
      <c r="N15" s="410"/>
      <c r="O15" s="450" t="s">
        <v>236</v>
      </c>
      <c r="P15" s="451">
        <v>0.39</v>
      </c>
      <c r="Q15" s="452" t="s">
        <v>237</v>
      </c>
      <c r="T15" s="3"/>
      <c r="U15" s="402">
        <v>8</v>
      </c>
      <c r="V15" s="428" t="s">
        <v>238</v>
      </c>
      <c r="W15" s="429">
        <v>25</v>
      </c>
      <c r="X15" s="430"/>
      <c r="Y15" s="430">
        <v>23</v>
      </c>
      <c r="Z15" s="430">
        <v>15</v>
      </c>
      <c r="AA15" s="430"/>
      <c r="AB15" s="430"/>
      <c r="AC15" s="430"/>
      <c r="AD15" s="430"/>
      <c r="AE15" s="430">
        <f t="shared" si="0"/>
        <v>37</v>
      </c>
      <c r="AF15" s="431">
        <v>0.28999999999999998</v>
      </c>
      <c r="AG15" s="432">
        <v>0.69</v>
      </c>
      <c r="AH15" s="433">
        <f t="shared" si="1"/>
        <v>0.2</v>
      </c>
      <c r="AJ15" s="3"/>
      <c r="AK15" s="3"/>
      <c r="AL15" s="3"/>
      <c r="AM15" s="3"/>
      <c r="AN15" s="3"/>
      <c r="AO15" s="3"/>
      <c r="AP15" s="3"/>
      <c r="AQ15" s="3"/>
      <c r="AR15" s="3"/>
    </row>
    <row r="16" spans="1:44" ht="26.25" customHeight="1" x14ac:dyDescent="0.25">
      <c r="A16" s="3"/>
      <c r="B16" s="3"/>
      <c r="C16" s="455" t="s">
        <v>239</v>
      </c>
      <c r="D16" s="456" t="s">
        <v>240</v>
      </c>
      <c r="E16" s="457" t="s">
        <v>241</v>
      </c>
      <c r="F16" s="3"/>
      <c r="G16" s="458" t="s">
        <v>242</v>
      </c>
      <c r="H16" s="3"/>
      <c r="I16" s="3"/>
      <c r="J16" s="3"/>
      <c r="K16" s="3"/>
      <c r="L16" s="3"/>
      <c r="M16" s="3"/>
      <c r="N16" s="410"/>
      <c r="O16" s="459" t="s">
        <v>243</v>
      </c>
      <c r="P16" s="460">
        <v>0.18</v>
      </c>
      <c r="Q16" s="461" t="s">
        <v>244</v>
      </c>
      <c r="T16" s="3"/>
      <c r="U16" s="402">
        <v>9</v>
      </c>
      <c r="V16" s="428" t="s">
        <v>245</v>
      </c>
      <c r="W16" s="429">
        <v>9.8000000000000007</v>
      </c>
      <c r="X16" s="430">
        <v>1</v>
      </c>
      <c r="Y16" s="430">
        <v>40.4</v>
      </c>
      <c r="Z16" s="430">
        <v>4.4000000000000004</v>
      </c>
      <c r="AA16" s="430"/>
      <c r="AB16" s="430"/>
      <c r="AC16" s="430"/>
      <c r="AD16" s="430"/>
      <c r="AE16" s="430">
        <f t="shared" si="0"/>
        <v>44.4</v>
      </c>
      <c r="AF16" s="431">
        <v>0.28999999999999998</v>
      </c>
      <c r="AG16" s="432">
        <v>0.69</v>
      </c>
      <c r="AH16" s="433">
        <f t="shared" si="1"/>
        <v>0.12</v>
      </c>
      <c r="AJ16" s="3"/>
      <c r="AK16" s="3"/>
      <c r="AL16" s="3"/>
      <c r="AM16" s="3"/>
      <c r="AN16" s="3"/>
      <c r="AO16" s="3"/>
      <c r="AP16" s="3"/>
      <c r="AQ16" s="3"/>
      <c r="AR16" s="3"/>
    </row>
    <row r="17" spans="1:44" ht="13.5" customHeight="1" x14ac:dyDescent="0.25">
      <c r="A17" s="3">
        <v>1</v>
      </c>
      <c r="B17" s="462" t="s">
        <v>246</v>
      </c>
      <c r="C17" s="74" t="s">
        <v>247</v>
      </c>
      <c r="D17" s="463"/>
      <c r="E17" s="464" t="s">
        <v>248</v>
      </c>
      <c r="F17" s="3"/>
      <c r="G17" s="465">
        <v>3</v>
      </c>
      <c r="H17" s="3"/>
      <c r="I17" s="3"/>
      <c r="J17" s="3"/>
      <c r="K17" s="3"/>
      <c r="L17" s="3"/>
      <c r="M17" s="3"/>
      <c r="N17" s="3"/>
      <c r="O17" s="466" t="s">
        <v>27</v>
      </c>
      <c r="P17" s="467">
        <v>0.15</v>
      </c>
      <c r="Q17" s="468" t="s">
        <v>249</v>
      </c>
      <c r="T17" s="3"/>
      <c r="U17" s="402">
        <v>10</v>
      </c>
      <c r="V17" s="428" t="s">
        <v>250</v>
      </c>
      <c r="W17" s="429">
        <v>21.8</v>
      </c>
      <c r="X17" s="430">
        <v>4.7</v>
      </c>
      <c r="Y17" s="430">
        <v>30.1</v>
      </c>
      <c r="Z17" s="430">
        <v>7.5</v>
      </c>
      <c r="AA17" s="430"/>
      <c r="AB17" s="430"/>
      <c r="AC17" s="430"/>
      <c r="AD17" s="430">
        <v>1.4</v>
      </c>
      <c r="AE17" s="430">
        <f t="shared" si="0"/>
        <v>34.5</v>
      </c>
      <c r="AF17" s="431">
        <v>0.38</v>
      </c>
      <c r="AG17" s="432">
        <v>0.9</v>
      </c>
      <c r="AH17" s="433">
        <f t="shared" si="1"/>
        <v>0.18</v>
      </c>
      <c r="AJ17" s="3"/>
      <c r="AK17" s="3"/>
      <c r="AL17" s="3"/>
      <c r="AM17" s="3"/>
      <c r="AN17" s="3"/>
      <c r="AO17" s="3"/>
      <c r="AP17" s="3"/>
      <c r="AQ17" s="3"/>
      <c r="AR17" s="3"/>
    </row>
    <row r="18" spans="1:44" ht="13.5" customHeight="1" x14ac:dyDescent="0.25">
      <c r="A18" s="3">
        <v>2</v>
      </c>
      <c r="B18" s="462" t="s">
        <v>251</v>
      </c>
      <c r="C18" s="106" t="s">
        <v>247</v>
      </c>
      <c r="D18" s="469"/>
      <c r="E18" s="470" t="s">
        <v>252</v>
      </c>
      <c r="F18" s="3"/>
      <c r="G18" s="3"/>
      <c r="H18" s="3"/>
      <c r="I18" s="3"/>
      <c r="J18" s="3"/>
      <c r="K18" s="3"/>
      <c r="L18" s="3"/>
      <c r="M18" s="3"/>
      <c r="N18" s="3"/>
      <c r="O18" s="3"/>
      <c r="P18" s="3"/>
      <c r="Q18" s="3"/>
      <c r="R18" s="3"/>
      <c r="S18" s="3"/>
      <c r="T18" s="3"/>
      <c r="U18" s="402">
        <v>11</v>
      </c>
      <c r="V18" s="428" t="s">
        <v>253</v>
      </c>
      <c r="W18" s="429">
        <v>30.6</v>
      </c>
      <c r="X18" s="430">
        <v>2</v>
      </c>
      <c r="Y18" s="430">
        <v>23.8</v>
      </c>
      <c r="Z18" s="430">
        <v>10</v>
      </c>
      <c r="AA18" s="430"/>
      <c r="AB18" s="430"/>
      <c r="AC18" s="430"/>
      <c r="AD18" s="430"/>
      <c r="AE18" s="430">
        <f t="shared" si="0"/>
        <v>33.599999999999994</v>
      </c>
      <c r="AF18" s="431">
        <v>0.64</v>
      </c>
      <c r="AG18" s="432">
        <v>0.47</v>
      </c>
      <c r="AH18" s="433">
        <f t="shared" si="1"/>
        <v>0.21</v>
      </c>
      <c r="AJ18" s="3"/>
      <c r="AK18" s="3"/>
      <c r="AL18" s="3"/>
      <c r="AM18" s="3"/>
      <c r="AN18" s="3"/>
      <c r="AO18" s="3"/>
      <c r="AP18" s="3"/>
      <c r="AQ18" s="3"/>
      <c r="AR18" s="3"/>
    </row>
    <row r="19" spans="1:44" ht="13.5" customHeight="1" x14ac:dyDescent="0.25">
      <c r="A19" s="3">
        <v>3</v>
      </c>
      <c r="B19" s="462" t="s">
        <v>254</v>
      </c>
      <c r="C19" s="106" t="s">
        <v>255</v>
      </c>
      <c r="D19" s="469" t="s">
        <v>256</v>
      </c>
      <c r="E19" s="470"/>
      <c r="F19" s="3"/>
      <c r="G19" s="3"/>
      <c r="H19" s="3"/>
      <c r="I19" s="3"/>
      <c r="J19" s="3"/>
      <c r="K19" s="3"/>
      <c r="L19" s="3"/>
      <c r="M19" s="3"/>
      <c r="N19" s="3"/>
      <c r="O19" s="471" t="s">
        <v>257</v>
      </c>
      <c r="P19" s="3">
        <v>1</v>
      </c>
      <c r="Q19" s="3" t="s">
        <v>258</v>
      </c>
      <c r="R19" s="3"/>
      <c r="S19" s="3"/>
      <c r="T19" s="3"/>
      <c r="U19" s="402">
        <v>12</v>
      </c>
      <c r="V19" s="428" t="s">
        <v>259</v>
      </c>
      <c r="W19" s="429">
        <v>17</v>
      </c>
      <c r="X19" s="430"/>
      <c r="Y19" s="430">
        <v>36.9</v>
      </c>
      <c r="Z19" s="430">
        <v>10.6</v>
      </c>
      <c r="AA19" s="430"/>
      <c r="AB19" s="430"/>
      <c r="AC19" s="430"/>
      <c r="AD19" s="430"/>
      <c r="AE19" s="430">
        <f t="shared" si="0"/>
        <v>35.5</v>
      </c>
      <c r="AF19" s="431">
        <v>0.52</v>
      </c>
      <c r="AG19" s="432">
        <v>0.85</v>
      </c>
      <c r="AH19" s="433">
        <f t="shared" si="1"/>
        <v>0.17</v>
      </c>
      <c r="AJ19" s="3"/>
      <c r="AK19" s="3"/>
      <c r="AL19" s="3"/>
      <c r="AM19" s="3"/>
      <c r="AN19" s="3"/>
      <c r="AO19" s="3"/>
      <c r="AP19" s="3"/>
      <c r="AQ19" s="3"/>
      <c r="AR19" s="3"/>
    </row>
    <row r="20" spans="1:44" ht="26.25" customHeight="1" x14ac:dyDescent="0.25">
      <c r="A20" s="3">
        <v>4</v>
      </c>
      <c r="B20" s="462" t="s">
        <v>260</v>
      </c>
      <c r="C20" s="78" t="s">
        <v>255</v>
      </c>
      <c r="D20" s="472" t="s">
        <v>261</v>
      </c>
      <c r="E20" s="473"/>
      <c r="F20" s="3"/>
      <c r="G20" s="3"/>
      <c r="H20" s="3"/>
      <c r="I20" s="3"/>
      <c r="J20" s="3"/>
      <c r="K20" s="3"/>
      <c r="L20" s="3"/>
      <c r="M20" s="3"/>
      <c r="N20" s="3"/>
      <c r="O20" s="465">
        <v>1</v>
      </c>
      <c r="P20" s="3">
        <v>2</v>
      </c>
      <c r="Q20" s="3" t="s">
        <v>262</v>
      </c>
      <c r="R20" s="3"/>
      <c r="S20" s="3"/>
      <c r="T20" s="3"/>
      <c r="U20" s="402">
        <v>13</v>
      </c>
      <c r="V20" s="428" t="s">
        <v>263</v>
      </c>
      <c r="W20" s="429">
        <v>27.5</v>
      </c>
      <c r="X20" s="430"/>
      <c r="Y20" s="430">
        <v>24.2</v>
      </c>
      <c r="Z20" s="430">
        <v>11</v>
      </c>
      <c r="AA20" s="430"/>
      <c r="AB20" s="430"/>
      <c r="AC20" s="430"/>
      <c r="AD20" s="430"/>
      <c r="AE20" s="430">
        <f t="shared" si="0"/>
        <v>37.299999999999997</v>
      </c>
      <c r="AF20" s="431">
        <v>0.56000000000000005</v>
      </c>
      <c r="AG20" s="432">
        <v>0.47</v>
      </c>
      <c r="AH20" s="433">
        <f t="shared" si="1"/>
        <v>0.19</v>
      </c>
      <c r="AJ20" s="3"/>
      <c r="AK20" s="3"/>
      <c r="AL20" s="3"/>
      <c r="AM20" s="3"/>
      <c r="AN20" s="3"/>
      <c r="AO20" s="3"/>
      <c r="AP20" s="3"/>
      <c r="AQ20" s="3"/>
      <c r="AR20" s="3"/>
    </row>
    <row r="21" spans="1:44" ht="25.5" customHeight="1" x14ac:dyDescent="0.25">
      <c r="A21" s="3"/>
      <c r="B21" s="400"/>
      <c r="C21" s="3"/>
      <c r="D21" s="3"/>
      <c r="E21" s="3"/>
      <c r="F21" s="3"/>
      <c r="G21" s="3"/>
      <c r="H21" s="3"/>
      <c r="I21" s="3"/>
      <c r="J21" s="3"/>
      <c r="K21" s="3"/>
      <c r="L21" s="3"/>
      <c r="M21" s="3"/>
      <c r="N21" s="3"/>
      <c r="O21" s="3"/>
      <c r="P21" s="3"/>
      <c r="Q21" s="3"/>
      <c r="R21" s="3"/>
      <c r="S21" s="3"/>
      <c r="T21" s="3"/>
      <c r="U21" s="402">
        <v>14</v>
      </c>
      <c r="V21" s="428" t="s">
        <v>264</v>
      </c>
      <c r="W21" s="429">
        <v>30</v>
      </c>
      <c r="X21" s="430"/>
      <c r="Y21" s="430">
        <v>36</v>
      </c>
      <c r="Z21" s="430">
        <v>24</v>
      </c>
      <c r="AA21" s="430"/>
      <c r="AB21" s="430"/>
      <c r="AC21" s="430"/>
      <c r="AD21" s="430"/>
      <c r="AE21" s="430">
        <f t="shared" si="0"/>
        <v>10</v>
      </c>
      <c r="AF21" s="431">
        <v>0.69</v>
      </c>
      <c r="AG21" s="432">
        <v>0.85</v>
      </c>
      <c r="AH21" s="433">
        <f t="shared" si="1"/>
        <v>0.28000000000000003</v>
      </c>
      <c r="AJ21" s="3"/>
      <c r="AK21" s="3"/>
      <c r="AL21" s="3"/>
      <c r="AM21" s="3"/>
      <c r="AN21" s="3"/>
      <c r="AO21" s="3"/>
      <c r="AP21" s="3"/>
      <c r="AQ21" s="3"/>
      <c r="AR21" s="3"/>
    </row>
    <row r="22" spans="1:44" ht="25.5" customHeight="1" x14ac:dyDescent="0.25">
      <c r="A22" s="3"/>
      <c r="B22" s="3"/>
      <c r="C22" s="3"/>
      <c r="D22" s="3"/>
      <c r="E22" s="3"/>
      <c r="F22" s="3"/>
      <c r="G22" s="3"/>
      <c r="H22" s="3"/>
      <c r="I22" s="3"/>
      <c r="J22" s="3"/>
      <c r="K22" s="3"/>
      <c r="L22" s="3"/>
      <c r="M22" s="3"/>
      <c r="N22" s="3"/>
      <c r="O22" s="3"/>
      <c r="P22" s="3"/>
      <c r="Q22" s="3"/>
      <c r="R22" s="3"/>
      <c r="S22" s="3"/>
      <c r="T22" s="3"/>
      <c r="U22" s="402">
        <v>15</v>
      </c>
      <c r="V22" s="428" t="s">
        <v>265</v>
      </c>
      <c r="W22" s="429">
        <v>6</v>
      </c>
      <c r="X22" s="430"/>
      <c r="Y22" s="430">
        <v>67.5</v>
      </c>
      <c r="Z22" s="430">
        <v>2.5</v>
      </c>
      <c r="AA22" s="430"/>
      <c r="AB22" s="430"/>
      <c r="AC22" s="430"/>
      <c r="AD22" s="430"/>
      <c r="AE22" s="430">
        <f t="shared" si="0"/>
        <v>24</v>
      </c>
      <c r="AF22" s="431">
        <v>0.69</v>
      </c>
      <c r="AG22" s="432">
        <v>0.85</v>
      </c>
      <c r="AH22" s="433">
        <f t="shared" si="1"/>
        <v>0.14000000000000001</v>
      </c>
      <c r="AJ22" s="3"/>
      <c r="AK22" s="3"/>
      <c r="AL22" s="3"/>
      <c r="AM22" s="3"/>
      <c r="AN22" s="3"/>
      <c r="AO22" s="3"/>
      <c r="AP22" s="3"/>
      <c r="AQ22" s="3"/>
      <c r="AR22" s="3"/>
    </row>
    <row r="23" spans="1:44" ht="12.75" customHeight="1" x14ac:dyDescent="0.25">
      <c r="A23" s="3"/>
      <c r="B23" s="3" t="s">
        <v>266</v>
      </c>
      <c r="C23" s="3"/>
      <c r="D23" s="3"/>
      <c r="E23" s="3"/>
      <c r="F23" s="3"/>
      <c r="G23" s="3"/>
      <c r="H23" s="3"/>
      <c r="I23" s="3"/>
      <c r="J23" s="3"/>
      <c r="K23" s="3"/>
      <c r="L23" s="3"/>
      <c r="M23" s="3"/>
      <c r="N23" s="3"/>
      <c r="O23" s="3"/>
      <c r="P23" s="3"/>
      <c r="Q23" s="3"/>
      <c r="R23" s="3"/>
      <c r="S23" s="3"/>
      <c r="T23" s="3"/>
      <c r="U23" s="402">
        <v>16</v>
      </c>
      <c r="V23" s="428" t="s">
        <v>267</v>
      </c>
      <c r="W23" s="429">
        <v>23.2</v>
      </c>
      <c r="X23" s="430">
        <v>3.9</v>
      </c>
      <c r="Y23" s="430">
        <v>33.9</v>
      </c>
      <c r="Z23" s="430">
        <v>6.2</v>
      </c>
      <c r="AA23" s="430"/>
      <c r="AB23" s="430"/>
      <c r="AC23" s="430"/>
      <c r="AD23" s="430">
        <v>1.4</v>
      </c>
      <c r="AE23" s="430">
        <f t="shared" si="0"/>
        <v>31.399999999999991</v>
      </c>
      <c r="AF23" s="431">
        <v>0.65</v>
      </c>
      <c r="AG23" s="432">
        <v>0.57999999999999996</v>
      </c>
      <c r="AH23" s="433">
        <f t="shared" si="1"/>
        <v>0.19</v>
      </c>
      <c r="AJ23" s="3"/>
      <c r="AK23" s="3"/>
      <c r="AL23" s="3"/>
      <c r="AM23" s="3"/>
      <c r="AN23" s="3"/>
      <c r="AO23" s="3"/>
      <c r="AP23" s="3"/>
      <c r="AQ23" s="3"/>
      <c r="AR23" s="3"/>
    </row>
    <row r="24" spans="1:44" ht="12.75" customHeight="1" x14ac:dyDescent="0.25">
      <c r="A24" s="3"/>
      <c r="B24" s="3" t="s">
        <v>268</v>
      </c>
      <c r="C24" s="3"/>
      <c r="D24" s="3"/>
      <c r="E24" s="3"/>
      <c r="F24" s="3"/>
      <c r="G24" s="3"/>
      <c r="H24" s="3"/>
      <c r="I24" s="3"/>
      <c r="J24" s="3"/>
      <c r="K24" s="3"/>
      <c r="L24" s="3"/>
      <c r="M24" s="3"/>
      <c r="N24" s="3"/>
      <c r="O24" s="3"/>
      <c r="P24" s="3"/>
      <c r="Q24" s="3"/>
      <c r="R24" s="3"/>
      <c r="S24" s="3"/>
      <c r="T24" s="3"/>
      <c r="U24" s="402">
        <v>17</v>
      </c>
      <c r="V24" s="428" t="s">
        <v>269</v>
      </c>
      <c r="W24" s="429">
        <v>13.7</v>
      </c>
      <c r="X24" s="430">
        <v>2.6</v>
      </c>
      <c r="Y24" s="430">
        <v>43.8</v>
      </c>
      <c r="Z24" s="430">
        <v>13.5</v>
      </c>
      <c r="AA24" s="430"/>
      <c r="AB24" s="430"/>
      <c r="AC24" s="430"/>
      <c r="AD24" s="430">
        <v>1.8</v>
      </c>
      <c r="AE24" s="430">
        <f t="shared" si="0"/>
        <v>24.600000000000009</v>
      </c>
      <c r="AF24" s="431">
        <v>0.21</v>
      </c>
      <c r="AG24" s="432">
        <v>0.5</v>
      </c>
      <c r="AH24" s="433">
        <f t="shared" si="1"/>
        <v>0.19</v>
      </c>
      <c r="AJ24" s="3"/>
      <c r="AK24" s="3"/>
      <c r="AL24" s="3"/>
      <c r="AM24" s="3"/>
      <c r="AN24" s="3"/>
      <c r="AO24" s="3"/>
      <c r="AP24" s="3"/>
      <c r="AQ24" s="3"/>
      <c r="AR24" s="3"/>
    </row>
    <row r="25" spans="1:44" ht="12.75" customHeight="1" x14ac:dyDescent="0.25">
      <c r="A25" s="3"/>
      <c r="B25" s="3" t="s">
        <v>270</v>
      </c>
      <c r="C25" s="3"/>
      <c r="D25" s="3"/>
      <c r="E25" s="3"/>
      <c r="F25" s="3"/>
      <c r="G25" s="3"/>
      <c r="H25" s="3"/>
      <c r="I25" s="3"/>
      <c r="J25" s="3"/>
      <c r="K25" s="3"/>
      <c r="L25" s="3"/>
      <c r="M25" s="3"/>
      <c r="N25" s="3"/>
      <c r="O25" s="3"/>
      <c r="P25" s="3"/>
      <c r="Q25" s="3"/>
      <c r="R25" s="3"/>
      <c r="S25" s="3"/>
      <c r="T25" s="3"/>
      <c r="U25" s="402">
        <v>18</v>
      </c>
      <c r="V25" s="428" t="s">
        <v>271</v>
      </c>
      <c r="W25" s="429">
        <v>17.100000000000001</v>
      </c>
      <c r="X25" s="430">
        <v>2.6</v>
      </c>
      <c r="Y25" s="430">
        <v>44.9</v>
      </c>
      <c r="Z25" s="430">
        <v>4.7</v>
      </c>
      <c r="AA25" s="430"/>
      <c r="AB25" s="430"/>
      <c r="AC25" s="430"/>
      <c r="AD25" s="430">
        <v>0.7</v>
      </c>
      <c r="AE25" s="430">
        <f t="shared" si="0"/>
        <v>30</v>
      </c>
      <c r="AF25" s="431">
        <v>0.26</v>
      </c>
      <c r="AG25" s="432">
        <v>0.54</v>
      </c>
      <c r="AH25" s="433">
        <f t="shared" si="1"/>
        <v>0.16</v>
      </c>
      <c r="AJ25" s="3"/>
      <c r="AK25" s="3"/>
      <c r="AL25" s="3"/>
      <c r="AM25" s="3"/>
      <c r="AN25" s="3"/>
      <c r="AO25" s="3"/>
      <c r="AP25" s="3"/>
      <c r="AQ25" s="3"/>
      <c r="AR25" s="3"/>
    </row>
    <row r="26" spans="1:44" ht="13.5" customHeight="1" x14ac:dyDescent="0.25">
      <c r="A26" s="3"/>
      <c r="B26" s="875" t="s">
        <v>272</v>
      </c>
      <c r="C26" s="847"/>
      <c r="D26" s="847"/>
      <c r="E26" s="847"/>
      <c r="F26" s="847"/>
      <c r="G26" s="847"/>
      <c r="H26" s="847"/>
      <c r="I26" s="3"/>
      <c r="J26" s="3"/>
      <c r="K26" s="3"/>
      <c r="L26" s="3"/>
      <c r="M26" s="3"/>
      <c r="N26" s="3"/>
      <c r="O26" s="3"/>
      <c r="P26" s="3"/>
      <c r="Q26" s="3"/>
      <c r="R26" s="3"/>
      <c r="S26" s="3"/>
      <c r="T26" s="3"/>
      <c r="U26" s="402">
        <v>19</v>
      </c>
      <c r="V26" s="428" t="s">
        <v>273</v>
      </c>
      <c r="W26" s="474">
        <v>17</v>
      </c>
      <c r="X26" s="475">
        <v>5.0999999999999996</v>
      </c>
      <c r="Y26" s="475">
        <v>46.9</v>
      </c>
      <c r="Z26" s="475">
        <v>2.4</v>
      </c>
      <c r="AA26" s="475"/>
      <c r="AB26" s="475"/>
      <c r="AC26" s="475"/>
      <c r="AD26" s="475">
        <v>1.9</v>
      </c>
      <c r="AE26" s="475">
        <f t="shared" si="0"/>
        <v>26.699999999999989</v>
      </c>
      <c r="AF26" s="476">
        <v>0.49</v>
      </c>
      <c r="AG26" s="477">
        <v>0.83</v>
      </c>
      <c r="AH26" s="478">
        <f t="shared" si="1"/>
        <v>0.17</v>
      </c>
      <c r="AJ26" s="3"/>
      <c r="AK26" s="3"/>
      <c r="AL26" s="3"/>
      <c r="AM26" s="3"/>
      <c r="AN26" s="3"/>
      <c r="AO26" s="3"/>
      <c r="AP26" s="3"/>
      <c r="AQ26" s="3"/>
      <c r="AR26" s="3"/>
    </row>
    <row r="27" spans="1:44" ht="12.75" customHeight="1" x14ac:dyDescent="0.25">
      <c r="A27" s="3"/>
      <c r="B27" s="847"/>
      <c r="C27" s="847"/>
      <c r="D27" s="847"/>
      <c r="E27" s="847"/>
      <c r="F27" s="847"/>
      <c r="G27" s="847"/>
      <c r="H27" s="847"/>
      <c r="I27" s="3"/>
      <c r="J27" s="3"/>
      <c r="K27" s="3"/>
      <c r="L27" s="3"/>
      <c r="M27" s="3"/>
      <c r="N27" s="3"/>
      <c r="O27" s="3"/>
      <c r="P27" s="3"/>
      <c r="Q27" s="3"/>
      <c r="R27" s="3"/>
      <c r="S27" s="3"/>
      <c r="T27" s="3"/>
      <c r="U27" s="402"/>
      <c r="V27" s="479"/>
      <c r="W27" s="3"/>
      <c r="X27" s="3"/>
      <c r="Y27" s="3"/>
      <c r="Z27" s="3"/>
      <c r="AA27" s="3"/>
      <c r="AB27" s="3"/>
      <c r="AC27" s="3"/>
      <c r="AD27" s="3"/>
      <c r="AE27" s="3"/>
      <c r="AF27" s="3"/>
      <c r="AG27" s="3"/>
      <c r="AH27" s="3"/>
      <c r="AI27" s="3"/>
      <c r="AJ27" s="3"/>
      <c r="AK27" s="3"/>
      <c r="AL27" s="3"/>
      <c r="AM27" s="3"/>
      <c r="AN27" s="3"/>
      <c r="AO27" s="3"/>
      <c r="AP27" s="3"/>
      <c r="AQ27" s="3"/>
      <c r="AR27" s="3"/>
    </row>
    <row r="28" spans="1:44" ht="12.75" customHeight="1" x14ac:dyDescent="0.25">
      <c r="A28" s="3"/>
      <c r="B28" s="847"/>
      <c r="C28" s="847"/>
      <c r="D28" s="847"/>
      <c r="E28" s="847"/>
      <c r="F28" s="847"/>
      <c r="G28" s="847"/>
      <c r="H28" s="847"/>
      <c r="I28" s="3"/>
      <c r="J28" s="3"/>
      <c r="K28" s="3"/>
      <c r="L28" s="3"/>
      <c r="M28" s="3"/>
      <c r="N28" s="3"/>
      <c r="O28" s="3"/>
      <c r="P28" s="3"/>
      <c r="Q28" s="3"/>
      <c r="R28" s="3"/>
      <c r="S28" s="3"/>
      <c r="T28" s="3"/>
      <c r="U28" s="3"/>
      <c r="V28" s="479"/>
      <c r="W28" s="3"/>
      <c r="X28" s="3"/>
      <c r="Y28" s="3"/>
      <c r="Z28" s="3"/>
      <c r="AA28" s="3"/>
      <c r="AB28" s="3"/>
      <c r="AC28" s="3"/>
      <c r="AD28" s="3"/>
      <c r="AE28" s="3"/>
      <c r="AF28" s="3"/>
      <c r="AG28" s="3"/>
      <c r="AH28" s="3"/>
      <c r="AI28" s="3"/>
      <c r="AJ28" s="3"/>
      <c r="AK28" s="3"/>
      <c r="AL28" s="3"/>
      <c r="AM28" s="3"/>
      <c r="AN28" s="3"/>
      <c r="AO28" s="3"/>
      <c r="AP28" s="3"/>
      <c r="AQ28" s="3"/>
      <c r="AR28" s="3"/>
    </row>
    <row r="29" spans="1:44" ht="12.75" customHeight="1" x14ac:dyDescent="0.25">
      <c r="A29" s="3"/>
      <c r="B29" s="847"/>
      <c r="C29" s="847"/>
      <c r="D29" s="847"/>
      <c r="E29" s="847"/>
      <c r="F29" s="847"/>
      <c r="G29" s="847"/>
      <c r="H29" s="847"/>
      <c r="I29" s="3"/>
      <c r="J29" s="3"/>
      <c r="K29" s="3"/>
      <c r="L29" s="3"/>
      <c r="M29" s="3"/>
      <c r="N29" s="3"/>
      <c r="O29" s="3"/>
      <c r="P29" s="3"/>
      <c r="Q29" s="3"/>
      <c r="R29" s="3"/>
      <c r="S29" s="3"/>
      <c r="T29" s="3"/>
      <c r="U29" s="3"/>
      <c r="V29" s="102"/>
      <c r="W29" s="480">
        <f>AVERAGE(W8:W26)</f>
        <v>17.931578947368422</v>
      </c>
      <c r="X29" s="480">
        <f>AVERAGE(X8:X26)</f>
        <v>2.871428571428571</v>
      </c>
      <c r="Y29" s="480">
        <f>AVERAGE(Y8:Y26)</f>
        <v>39.521052631578939</v>
      </c>
      <c r="Z29" s="480">
        <f>AVERAGE(Z8:Z26)</f>
        <v>8.3368421052631572</v>
      </c>
      <c r="AA29" s="480"/>
      <c r="AB29" s="480"/>
      <c r="AC29" s="480"/>
      <c r="AD29" s="480">
        <f>AVERAGE(AD8:AD26)</f>
        <v>1.1600000000000001</v>
      </c>
      <c r="AE29" s="480">
        <f>AVERAGE(AE8:AE26)</f>
        <v>31.484210526315792</v>
      </c>
      <c r="AF29" s="480">
        <f>SUM(W29:AE29)</f>
        <v>101.30511278195488</v>
      </c>
      <c r="AG29" s="3"/>
      <c r="AH29" s="3"/>
      <c r="AI29" s="3"/>
      <c r="AJ29" s="3"/>
      <c r="AK29" s="3"/>
      <c r="AL29" s="3"/>
      <c r="AM29" s="3"/>
      <c r="AN29" s="3"/>
      <c r="AO29" s="3"/>
      <c r="AP29" s="3"/>
      <c r="AQ29" s="3"/>
      <c r="AR29" s="3"/>
    </row>
    <row r="30" spans="1:44" ht="12.75" customHeight="1" x14ac:dyDescent="0.25">
      <c r="A30" s="3"/>
      <c r="B30" s="847"/>
      <c r="C30" s="847"/>
      <c r="D30" s="847"/>
      <c r="E30" s="847"/>
      <c r="F30" s="847"/>
      <c r="G30" s="847"/>
      <c r="H30" s="847"/>
      <c r="I30" s="3"/>
      <c r="J30" s="3"/>
      <c r="K30" s="3"/>
      <c r="L30" s="3"/>
      <c r="M30" s="3"/>
      <c r="N30" s="3"/>
      <c r="O30" s="3"/>
      <c r="P30" s="3"/>
      <c r="Q30" s="3"/>
      <c r="R30" s="3"/>
      <c r="S30" s="3"/>
      <c r="T30" s="3"/>
      <c r="U30" s="3"/>
      <c r="V30" s="102"/>
      <c r="W30" s="481">
        <f t="shared" ref="W30:AE30" si="2">W29/$AF$29</f>
        <v>0.17700566590319725</v>
      </c>
      <c r="X30" s="481">
        <f t="shared" si="2"/>
        <v>2.8344359850908222E-2</v>
      </c>
      <c r="Y30" s="481">
        <f t="shared" si="2"/>
        <v>0.39011903295189543</v>
      </c>
      <c r="Z30" s="481">
        <f t="shared" si="2"/>
        <v>8.229438649564555E-2</v>
      </c>
      <c r="AA30" s="481">
        <f t="shared" si="2"/>
        <v>0</v>
      </c>
      <c r="AB30" s="481">
        <f t="shared" si="2"/>
        <v>0</v>
      </c>
      <c r="AC30" s="481">
        <f t="shared" si="2"/>
        <v>0</v>
      </c>
      <c r="AD30" s="481">
        <f t="shared" si="2"/>
        <v>1.145055731290422E-2</v>
      </c>
      <c r="AE30" s="481">
        <f t="shared" si="2"/>
        <v>0.31078599748544938</v>
      </c>
      <c r="AF30" s="3"/>
      <c r="AG30" s="3"/>
      <c r="AH30" s="3"/>
      <c r="AI30" s="3"/>
      <c r="AJ30" s="3"/>
      <c r="AK30" s="3"/>
      <c r="AL30" s="3"/>
      <c r="AM30" s="3"/>
      <c r="AN30" s="3"/>
      <c r="AO30" s="3"/>
      <c r="AP30" s="3"/>
      <c r="AQ30" s="3"/>
      <c r="AR30" s="3"/>
    </row>
    <row r="31" spans="1:44" ht="13.5" customHeight="1" x14ac:dyDescent="0.25">
      <c r="A31" s="3"/>
      <c r="B31" s="3"/>
      <c r="C31" s="3"/>
      <c r="D31" s="3"/>
      <c r="E31" s="3"/>
      <c r="F31" s="3"/>
      <c r="G31" s="3"/>
      <c r="H31" s="3"/>
      <c r="I31" s="3"/>
      <c r="J31" s="3"/>
      <c r="K31" s="3"/>
      <c r="L31" s="3"/>
      <c r="M31" s="3"/>
      <c r="N31" s="3"/>
      <c r="O31" s="3"/>
      <c r="P31" s="3"/>
      <c r="Q31" s="3"/>
      <c r="R31" s="3"/>
      <c r="S31" s="3"/>
      <c r="T31" s="3"/>
      <c r="U31" s="3"/>
      <c r="V31" s="102"/>
      <c r="W31" s="3"/>
      <c r="X31" s="3"/>
      <c r="Y31" s="3"/>
      <c r="Z31" s="3"/>
      <c r="AA31" s="3"/>
      <c r="AB31" s="3"/>
      <c r="AC31" s="3"/>
      <c r="AD31" s="3"/>
      <c r="AE31" s="3"/>
      <c r="AF31" s="3"/>
      <c r="AG31" s="3"/>
      <c r="AH31" s="3"/>
      <c r="AI31" s="3"/>
      <c r="AJ31" s="3"/>
      <c r="AK31" s="3"/>
      <c r="AL31" s="3"/>
      <c r="AM31" s="3"/>
      <c r="AN31" s="3"/>
      <c r="AO31" s="3"/>
      <c r="AP31" s="3"/>
      <c r="AQ31" s="3"/>
      <c r="AR31" s="3"/>
    </row>
    <row r="32" spans="1:44" ht="13.5" customHeight="1" x14ac:dyDescent="0.25">
      <c r="A32" s="3"/>
      <c r="B32" s="454" t="s">
        <v>274</v>
      </c>
      <c r="C32" s="3"/>
      <c r="D32" s="3"/>
      <c r="E32" s="3"/>
      <c r="F32" s="3"/>
      <c r="G32" s="3"/>
      <c r="H32" s="3"/>
      <c r="I32" s="3"/>
      <c r="J32" s="3"/>
      <c r="K32" s="3"/>
      <c r="L32" s="3"/>
      <c r="M32" s="3"/>
      <c r="N32" s="3"/>
      <c r="O32" s="3"/>
      <c r="P32" s="3"/>
      <c r="Q32" s="3"/>
      <c r="R32" s="3"/>
      <c r="S32" s="3"/>
      <c r="T32" s="3"/>
      <c r="U32" s="3"/>
      <c r="V32" s="102"/>
      <c r="W32" s="3"/>
      <c r="X32" s="3"/>
      <c r="Y32" s="3"/>
      <c r="Z32" s="3"/>
      <c r="AA32" s="3"/>
      <c r="AB32" s="3"/>
      <c r="AC32" s="3"/>
      <c r="AD32" s="3"/>
      <c r="AE32" s="390" t="s">
        <v>275</v>
      </c>
      <c r="AF32" s="482">
        <f>AVERAGE(AF12:AF26,AF8:AF10)</f>
        <v>0.42055555555555557</v>
      </c>
      <c r="AG32" s="483">
        <f>AVERAGE(AG12:AG26,AG8:AG10)</f>
        <v>0.676111111111111</v>
      </c>
      <c r="AH32" s="484">
        <f>AVERAGE(AH8:AH26)</f>
        <v>0.17526315789473687</v>
      </c>
      <c r="AI32" s="3"/>
      <c r="AJ32" s="3"/>
      <c r="AK32" s="3"/>
      <c r="AL32" s="3"/>
      <c r="AM32" s="3"/>
      <c r="AN32" s="3"/>
      <c r="AO32" s="3"/>
      <c r="AP32" s="3"/>
      <c r="AQ32" s="3"/>
      <c r="AR32" s="3"/>
    </row>
    <row r="33" spans="1:44" ht="12.75" customHeight="1" x14ac:dyDescent="0.25">
      <c r="A33" s="3"/>
      <c r="B33" s="3"/>
      <c r="C33" s="3"/>
      <c r="D33" s="3"/>
      <c r="E33" s="3"/>
      <c r="F33" s="3"/>
      <c r="G33" s="3"/>
      <c r="H33" s="3"/>
      <c r="I33" s="3"/>
      <c r="J33" s="3"/>
      <c r="K33" s="3"/>
      <c r="L33" s="3"/>
      <c r="M33" s="3"/>
      <c r="N33" s="3"/>
      <c r="O33" s="3"/>
      <c r="P33" s="3"/>
      <c r="Q33" s="3"/>
      <c r="R33" s="3"/>
      <c r="S33" s="3"/>
      <c r="T33" s="3"/>
      <c r="U33" s="3"/>
      <c r="V33" s="102"/>
      <c r="W33" s="3"/>
      <c r="X33" s="3"/>
      <c r="Y33" s="3"/>
      <c r="Z33" s="3"/>
      <c r="AA33" s="3"/>
      <c r="AB33" s="3"/>
      <c r="AC33" s="3"/>
      <c r="AD33" s="3"/>
      <c r="AE33" s="3"/>
      <c r="AF33" s="3"/>
      <c r="AG33" s="3"/>
      <c r="AH33" s="3"/>
      <c r="AI33" s="3"/>
      <c r="AJ33" s="3"/>
      <c r="AK33" s="3"/>
      <c r="AL33" s="3"/>
      <c r="AM33" s="3"/>
      <c r="AN33" s="3"/>
      <c r="AO33" s="3"/>
      <c r="AP33" s="3"/>
      <c r="AQ33" s="3"/>
      <c r="AR33" s="3"/>
    </row>
    <row r="34" spans="1:44" ht="12.75" customHeight="1" x14ac:dyDescent="0.25">
      <c r="A34" s="3"/>
      <c r="B34" s="3" t="s">
        <v>276</v>
      </c>
      <c r="C34" s="3"/>
      <c r="D34" s="3"/>
      <c r="E34" s="3"/>
      <c r="F34" s="3"/>
      <c r="G34" s="3"/>
      <c r="H34" s="3"/>
      <c r="I34" s="3"/>
      <c r="J34" s="3"/>
      <c r="K34" s="3"/>
      <c r="L34" s="3"/>
      <c r="M34" s="3"/>
      <c r="N34" s="3"/>
      <c r="O34" s="3"/>
      <c r="P34" s="3"/>
      <c r="Q34" s="3"/>
      <c r="R34" s="3"/>
      <c r="S34" s="3"/>
      <c r="T34" s="3"/>
      <c r="U34" s="3"/>
      <c r="V34" s="102"/>
      <c r="W34" s="3"/>
      <c r="X34" s="3"/>
      <c r="Y34" s="3"/>
      <c r="Z34" s="3"/>
      <c r="AA34" s="3"/>
      <c r="AB34" s="3"/>
      <c r="AC34" s="3"/>
      <c r="AD34" s="3"/>
      <c r="AE34" s="3"/>
      <c r="AF34" s="3"/>
      <c r="AG34" s="3"/>
      <c r="AH34" s="3"/>
      <c r="AI34" s="3"/>
      <c r="AJ34" s="3"/>
      <c r="AK34" s="3"/>
      <c r="AL34" s="3"/>
      <c r="AM34" s="3"/>
      <c r="AN34" s="3"/>
      <c r="AO34" s="3"/>
      <c r="AP34" s="3"/>
      <c r="AQ34" s="3"/>
      <c r="AR34" s="3"/>
    </row>
    <row r="35" spans="1:44" ht="12.75" customHeight="1" x14ac:dyDescent="0.25">
      <c r="A35" s="3"/>
      <c r="B35" s="3"/>
      <c r="C35" s="3"/>
      <c r="D35" s="3"/>
      <c r="E35" s="3"/>
      <c r="F35" s="3"/>
      <c r="G35" s="3"/>
      <c r="H35" s="3"/>
      <c r="I35" s="3"/>
      <c r="J35" s="3"/>
      <c r="K35" s="3"/>
      <c r="L35" s="3"/>
      <c r="M35" s="3"/>
      <c r="N35" s="3"/>
      <c r="O35" s="3"/>
      <c r="P35" s="3"/>
      <c r="Q35" s="3"/>
      <c r="R35" s="3"/>
      <c r="S35" s="3"/>
      <c r="T35" s="3"/>
      <c r="U35" s="3"/>
      <c r="V35" s="102"/>
      <c r="W35" s="3"/>
      <c r="X35" s="3"/>
      <c r="Y35" s="3"/>
      <c r="Z35" s="3"/>
      <c r="AA35" s="3"/>
      <c r="AB35" s="3"/>
      <c r="AC35" s="3"/>
      <c r="AD35" s="3"/>
      <c r="AE35" s="3"/>
      <c r="AF35" s="3"/>
      <c r="AG35" s="3"/>
      <c r="AH35" s="3"/>
      <c r="AI35" s="3"/>
      <c r="AJ35" s="3"/>
      <c r="AK35" s="3"/>
      <c r="AL35" s="3"/>
      <c r="AM35" s="3"/>
      <c r="AN35" s="3"/>
      <c r="AO35" s="3"/>
      <c r="AP35" s="3"/>
      <c r="AQ35" s="3"/>
      <c r="AR35" s="3"/>
    </row>
    <row r="36" spans="1:44" ht="12.75" customHeight="1" x14ac:dyDescent="0.25">
      <c r="A36" s="3"/>
      <c r="B36" s="2" t="s">
        <v>277</v>
      </c>
      <c r="C36" s="3"/>
      <c r="D36" s="3"/>
      <c r="E36" s="3"/>
      <c r="F36" s="3"/>
      <c r="G36" s="3"/>
      <c r="H36" s="3"/>
      <c r="I36" s="3"/>
      <c r="J36" s="3"/>
      <c r="K36" s="3"/>
      <c r="L36" s="3"/>
      <c r="M36" s="3"/>
      <c r="N36" s="3"/>
      <c r="O36" s="3"/>
      <c r="P36" s="3"/>
      <c r="Q36" s="3"/>
      <c r="R36" s="3"/>
      <c r="S36" s="3"/>
      <c r="T36" s="3"/>
      <c r="U36" s="3"/>
      <c r="V36" s="102"/>
      <c r="W36" s="3"/>
      <c r="X36" s="3"/>
      <c r="Y36" s="3"/>
      <c r="Z36" s="3"/>
      <c r="AA36" s="3"/>
      <c r="AB36" s="3"/>
      <c r="AC36" s="3"/>
      <c r="AD36" s="3"/>
      <c r="AE36" s="3"/>
      <c r="AF36" s="3"/>
      <c r="AG36" s="3"/>
      <c r="AH36" s="3"/>
      <c r="AI36" s="3"/>
      <c r="AJ36" s="3"/>
      <c r="AK36" s="3"/>
      <c r="AL36" s="3"/>
      <c r="AM36" s="3"/>
      <c r="AN36" s="3"/>
      <c r="AO36" s="3"/>
      <c r="AP36" s="3"/>
      <c r="AQ36" s="3"/>
      <c r="AR36" s="3"/>
    </row>
    <row r="37" spans="1:44" ht="13.5" customHeight="1" x14ac:dyDescent="0.25">
      <c r="A37" s="3"/>
      <c r="B37" s="3"/>
      <c r="C37" s="3"/>
      <c r="D37" s="3"/>
      <c r="E37" s="3"/>
      <c r="F37" s="3"/>
      <c r="G37" s="3"/>
      <c r="H37" s="3"/>
      <c r="I37" s="3"/>
      <c r="J37" s="3"/>
      <c r="K37" s="3"/>
      <c r="L37" s="3"/>
      <c r="M37" s="3"/>
      <c r="N37" s="3"/>
      <c r="O37" s="3"/>
      <c r="P37" s="3"/>
      <c r="Q37" s="3"/>
      <c r="R37" s="3"/>
      <c r="S37" s="3"/>
      <c r="T37" s="3"/>
      <c r="U37" s="3"/>
      <c r="V37" s="102"/>
      <c r="W37" s="3"/>
      <c r="X37" s="3"/>
      <c r="Y37" s="3"/>
      <c r="Z37" s="3"/>
      <c r="AA37" s="3"/>
      <c r="AB37" s="3"/>
      <c r="AC37" s="3"/>
      <c r="AD37" s="3"/>
      <c r="AE37" s="3"/>
      <c r="AF37" s="3"/>
      <c r="AG37" s="3"/>
      <c r="AH37" s="3"/>
      <c r="AI37" s="3"/>
      <c r="AJ37" s="3"/>
      <c r="AK37" s="3"/>
      <c r="AL37" s="3"/>
      <c r="AM37" s="3"/>
      <c r="AN37" s="3"/>
      <c r="AO37" s="3"/>
      <c r="AP37" s="3"/>
      <c r="AQ37" s="3"/>
      <c r="AR37" s="3"/>
    </row>
    <row r="38" spans="1:44" ht="14.25" customHeight="1" x14ac:dyDescent="0.25">
      <c r="A38" s="3"/>
      <c r="B38" s="485" t="s">
        <v>278</v>
      </c>
      <c r="C38" s="870" t="s">
        <v>279</v>
      </c>
      <c r="D38" s="807"/>
      <c r="E38" s="3"/>
      <c r="F38" s="3"/>
      <c r="G38" s="3"/>
      <c r="H38" s="3"/>
      <c r="I38" s="3"/>
      <c r="J38" s="3"/>
      <c r="K38" s="3"/>
      <c r="L38" s="3"/>
      <c r="M38" s="3"/>
      <c r="N38" s="3"/>
      <c r="O38" s="3"/>
      <c r="P38" s="3"/>
      <c r="Q38" s="3"/>
      <c r="R38" s="3"/>
      <c r="S38" s="3"/>
      <c r="T38" s="3"/>
      <c r="U38" s="3"/>
      <c r="V38" s="102"/>
      <c r="W38" s="3"/>
      <c r="X38" s="3"/>
      <c r="Y38" s="3"/>
      <c r="Z38" s="3"/>
      <c r="AA38" s="3"/>
      <c r="AB38" s="3"/>
      <c r="AC38" s="3"/>
      <c r="AD38" s="3"/>
      <c r="AE38" s="3"/>
      <c r="AF38" s="3"/>
      <c r="AG38" s="3"/>
      <c r="AH38" s="3"/>
      <c r="AI38" s="3"/>
      <c r="AJ38" s="3"/>
      <c r="AK38" s="3"/>
      <c r="AL38" s="3"/>
      <c r="AM38" s="3"/>
      <c r="AN38" s="3"/>
      <c r="AO38" s="3"/>
      <c r="AP38" s="3"/>
      <c r="AQ38" s="3"/>
      <c r="AR38" s="3"/>
    </row>
    <row r="39" spans="1:44" ht="12.75" customHeight="1" x14ac:dyDescent="0.25">
      <c r="A39" s="3"/>
      <c r="B39" s="486">
        <v>35</v>
      </c>
      <c r="C39" s="873">
        <f>LN(2)/B39</f>
        <v>1.980420515885558E-2</v>
      </c>
      <c r="D39" s="872"/>
      <c r="E39" s="3"/>
      <c r="F39" s="3"/>
      <c r="G39" s="3"/>
      <c r="H39" s="3"/>
      <c r="I39" s="3"/>
      <c r="J39" s="3"/>
      <c r="K39" s="3"/>
      <c r="L39" s="3"/>
      <c r="M39" s="3"/>
      <c r="N39" s="3"/>
      <c r="O39" s="3"/>
      <c r="P39" s="3"/>
      <c r="Q39" s="3"/>
      <c r="R39" s="3"/>
      <c r="S39" s="3"/>
      <c r="T39" s="3"/>
      <c r="U39" s="3"/>
      <c r="V39" s="102"/>
      <c r="W39" s="3"/>
      <c r="X39" s="3"/>
      <c r="Y39" s="3"/>
      <c r="Z39" s="3"/>
      <c r="AA39" s="3"/>
      <c r="AB39" s="3"/>
      <c r="AC39" s="3"/>
      <c r="AD39" s="3"/>
      <c r="AE39" s="3"/>
      <c r="AF39" s="3"/>
      <c r="AG39" s="3"/>
      <c r="AH39" s="3"/>
      <c r="AI39" s="3"/>
      <c r="AJ39" s="3"/>
      <c r="AK39" s="3"/>
      <c r="AL39" s="3"/>
      <c r="AM39" s="3"/>
      <c r="AN39" s="3"/>
      <c r="AO39" s="3"/>
      <c r="AP39" s="3"/>
      <c r="AQ39" s="3"/>
      <c r="AR39" s="3"/>
    </row>
    <row r="40" spans="1:44" ht="27" customHeight="1" x14ac:dyDescent="0.25">
      <c r="A40" s="3"/>
      <c r="B40" s="487" t="s">
        <v>280</v>
      </c>
      <c r="C40" s="871" t="s">
        <v>281</v>
      </c>
      <c r="D40" s="872"/>
      <c r="E40" s="3"/>
      <c r="F40" s="3"/>
      <c r="G40" s="3"/>
      <c r="H40" s="3"/>
      <c r="I40" s="3"/>
      <c r="J40" s="3"/>
      <c r="K40" s="3"/>
      <c r="L40" s="3"/>
      <c r="M40" s="3"/>
      <c r="N40" s="3"/>
      <c r="O40" s="3"/>
      <c r="P40" s="3"/>
      <c r="Q40" s="3"/>
      <c r="R40" s="3"/>
      <c r="S40" s="3"/>
      <c r="T40" s="3"/>
      <c r="U40" s="3"/>
      <c r="V40" s="102"/>
      <c r="W40" s="3"/>
      <c r="X40" s="3"/>
      <c r="Y40" s="3"/>
      <c r="Z40" s="3"/>
      <c r="AA40" s="3"/>
      <c r="AB40" s="3"/>
      <c r="AC40" s="3"/>
      <c r="AD40" s="3"/>
      <c r="AE40" s="3"/>
      <c r="AF40" s="3"/>
      <c r="AG40" s="3"/>
      <c r="AH40" s="3"/>
      <c r="AI40" s="3"/>
      <c r="AJ40" s="3"/>
      <c r="AK40" s="3"/>
      <c r="AL40" s="3"/>
      <c r="AM40" s="3"/>
      <c r="AN40" s="3"/>
      <c r="AO40" s="3"/>
      <c r="AP40" s="3"/>
      <c r="AQ40" s="3"/>
      <c r="AR40" s="3"/>
    </row>
    <row r="41" spans="1:44" ht="13.5" customHeight="1" x14ac:dyDescent="0.25">
      <c r="A41" s="3"/>
      <c r="B41" s="490">
        <v>0.05</v>
      </c>
      <c r="C41" s="868">
        <f>LN(2)/B41</f>
        <v>13.862943611198904</v>
      </c>
      <c r="D41" s="869"/>
      <c r="E41" s="3"/>
      <c r="F41" s="3"/>
      <c r="G41" s="3"/>
      <c r="H41" s="3"/>
      <c r="I41" s="3"/>
      <c r="J41" s="3"/>
      <c r="K41" s="3"/>
      <c r="L41" s="3"/>
      <c r="M41" s="3"/>
      <c r="N41" s="3"/>
      <c r="O41" s="3"/>
      <c r="P41" s="3"/>
      <c r="Q41" s="3"/>
      <c r="R41" s="3"/>
      <c r="S41" s="3"/>
      <c r="T41" s="3"/>
      <c r="U41" s="3"/>
      <c r="V41" s="102"/>
      <c r="W41" s="3"/>
      <c r="X41" s="3"/>
      <c r="Y41" s="3"/>
      <c r="Z41" s="3"/>
      <c r="AA41" s="3"/>
      <c r="AB41" s="3"/>
      <c r="AC41" s="3"/>
      <c r="AD41" s="3"/>
      <c r="AE41" s="3"/>
      <c r="AF41" s="3"/>
      <c r="AG41" s="3"/>
      <c r="AH41" s="3"/>
      <c r="AI41" s="3"/>
      <c r="AJ41" s="3"/>
      <c r="AK41" s="3"/>
      <c r="AL41" s="3"/>
      <c r="AM41" s="3"/>
      <c r="AN41" s="3"/>
      <c r="AO41" s="3"/>
      <c r="AP41" s="3"/>
      <c r="AQ41" s="3"/>
      <c r="AR41" s="3"/>
    </row>
    <row r="42" spans="1:44" ht="12.75" customHeight="1" x14ac:dyDescent="0.25">
      <c r="A42" s="3"/>
      <c r="B42" s="3"/>
      <c r="C42" s="3"/>
      <c r="D42" s="3"/>
      <c r="E42" s="3"/>
      <c r="F42" s="3"/>
      <c r="G42" s="3"/>
      <c r="H42" s="3"/>
      <c r="I42" s="3"/>
      <c r="J42" s="3"/>
      <c r="K42" s="3"/>
      <c r="L42" s="3"/>
      <c r="M42" s="3"/>
      <c r="N42" s="3"/>
      <c r="O42" s="3"/>
      <c r="P42" s="3"/>
      <c r="Q42" s="3"/>
      <c r="R42" s="3"/>
      <c r="S42" s="3"/>
      <c r="T42" s="3"/>
      <c r="U42" s="3"/>
      <c r="V42" s="102"/>
      <c r="W42" s="3"/>
      <c r="X42" s="3"/>
      <c r="Y42" s="3"/>
      <c r="Z42" s="3"/>
      <c r="AA42" s="3"/>
      <c r="AB42" s="3"/>
      <c r="AC42" s="3"/>
      <c r="AD42" s="3"/>
      <c r="AE42" s="3"/>
      <c r="AF42" s="3"/>
      <c r="AG42" s="3"/>
      <c r="AH42" s="3"/>
      <c r="AI42" s="3"/>
      <c r="AJ42" s="3"/>
      <c r="AK42" s="3"/>
      <c r="AL42" s="3"/>
      <c r="AM42" s="3"/>
      <c r="AN42" s="3"/>
      <c r="AO42" s="3"/>
      <c r="AP42" s="3"/>
      <c r="AQ42" s="3"/>
      <c r="AR42" s="3"/>
    </row>
    <row r="43" spans="1:44" ht="12.75" customHeight="1" x14ac:dyDescent="0.25">
      <c r="A43" s="3"/>
      <c r="B43" s="3"/>
      <c r="C43" s="3"/>
      <c r="D43" s="3"/>
      <c r="E43" s="3"/>
      <c r="F43" s="3"/>
      <c r="G43" s="3"/>
      <c r="H43" s="3"/>
      <c r="I43" s="3"/>
      <c r="J43" s="3"/>
      <c r="K43" s="3"/>
      <c r="L43" s="3"/>
      <c r="M43" s="3"/>
      <c r="N43" s="3"/>
      <c r="O43" s="3"/>
      <c r="P43" s="3"/>
      <c r="Q43" s="3"/>
      <c r="R43" s="3"/>
      <c r="S43" s="3"/>
      <c r="T43" s="3"/>
      <c r="U43" s="3"/>
      <c r="V43" s="102"/>
      <c r="W43" s="3"/>
      <c r="X43" s="3"/>
      <c r="Y43" s="3"/>
      <c r="Z43" s="3"/>
      <c r="AA43" s="3"/>
      <c r="AB43" s="3"/>
      <c r="AC43" s="3"/>
      <c r="AD43" s="3"/>
      <c r="AE43" s="3"/>
      <c r="AF43" s="3"/>
      <c r="AG43" s="3"/>
      <c r="AH43" s="3"/>
      <c r="AI43" s="3"/>
      <c r="AJ43" s="3"/>
      <c r="AK43" s="3"/>
      <c r="AL43" s="3"/>
      <c r="AM43" s="3"/>
      <c r="AN43" s="3"/>
      <c r="AO43" s="3"/>
      <c r="AP43" s="3"/>
      <c r="AQ43" s="3"/>
      <c r="AR43" s="3"/>
    </row>
    <row r="44" spans="1:44" ht="12.75" customHeight="1" x14ac:dyDescent="0.25">
      <c r="A44" s="3"/>
      <c r="B44" s="3"/>
      <c r="C44" s="3"/>
      <c r="D44" s="3"/>
      <c r="E44" s="3"/>
      <c r="F44" s="3"/>
      <c r="G44" s="3"/>
      <c r="H44" s="3"/>
      <c r="I44" s="3"/>
      <c r="J44" s="3"/>
      <c r="K44" s="3"/>
      <c r="L44" s="3"/>
      <c r="M44" s="3"/>
      <c r="N44" s="3"/>
      <c r="O44" s="3"/>
      <c r="P44" s="3"/>
      <c r="Q44" s="3"/>
      <c r="R44" s="3"/>
      <c r="S44" s="3"/>
      <c r="T44" s="3"/>
      <c r="U44" s="3"/>
      <c r="V44" s="102"/>
      <c r="W44" s="3"/>
      <c r="X44" s="3"/>
      <c r="Y44" s="3"/>
      <c r="Z44" s="3"/>
      <c r="AA44" s="3"/>
      <c r="AB44" s="3"/>
      <c r="AC44" s="3"/>
      <c r="AD44" s="3"/>
      <c r="AE44" s="3"/>
      <c r="AF44" s="3"/>
      <c r="AG44" s="3"/>
      <c r="AH44" s="3"/>
      <c r="AI44" s="3"/>
      <c r="AJ44" s="3"/>
      <c r="AK44" s="3"/>
      <c r="AL44" s="3"/>
      <c r="AM44" s="3"/>
      <c r="AN44" s="3"/>
      <c r="AO44" s="3"/>
      <c r="AP44" s="3"/>
      <c r="AQ44" s="3"/>
      <c r="AR44" s="3"/>
    </row>
    <row r="45" spans="1:44" ht="12.75" customHeight="1" x14ac:dyDescent="0.25">
      <c r="A45" s="3"/>
      <c r="B45" s="3"/>
      <c r="C45" s="3"/>
      <c r="D45" s="3"/>
      <c r="E45" s="3"/>
      <c r="F45" s="3"/>
      <c r="G45" s="3"/>
      <c r="H45" s="3"/>
      <c r="I45" s="3"/>
      <c r="J45" s="3"/>
      <c r="K45" s="3"/>
      <c r="L45" s="3"/>
      <c r="M45" s="3"/>
      <c r="N45" s="3"/>
      <c r="O45" s="3"/>
      <c r="P45" s="3"/>
      <c r="Q45" s="3"/>
      <c r="R45" s="3"/>
      <c r="S45" s="3"/>
      <c r="T45" s="3"/>
      <c r="U45" s="3"/>
      <c r="V45" s="102"/>
      <c r="W45" s="3"/>
      <c r="X45" s="3"/>
      <c r="Y45" s="3"/>
      <c r="Z45" s="3"/>
      <c r="AA45" s="3"/>
      <c r="AB45" s="3"/>
      <c r="AC45" s="3"/>
      <c r="AD45" s="3"/>
      <c r="AE45" s="3"/>
      <c r="AF45" s="3"/>
      <c r="AG45" s="3"/>
      <c r="AH45" s="3"/>
      <c r="AI45" s="3"/>
      <c r="AJ45" s="3"/>
      <c r="AK45" s="3"/>
      <c r="AL45" s="3"/>
      <c r="AM45" s="3"/>
      <c r="AN45" s="3"/>
      <c r="AO45" s="3"/>
      <c r="AP45" s="3"/>
      <c r="AQ45" s="3"/>
      <c r="AR45" s="3"/>
    </row>
    <row r="46" spans="1:44" ht="12.75" customHeight="1" x14ac:dyDescent="0.25">
      <c r="A46" s="3"/>
      <c r="B46" s="3"/>
      <c r="C46" s="3"/>
      <c r="D46" s="3"/>
      <c r="E46" s="3"/>
      <c r="F46" s="3"/>
      <c r="G46" s="3"/>
      <c r="H46" s="3"/>
      <c r="I46" s="3"/>
      <c r="J46" s="3"/>
      <c r="K46" s="3"/>
      <c r="L46" s="3"/>
      <c r="M46" s="3"/>
      <c r="N46" s="3"/>
      <c r="O46" s="3"/>
      <c r="P46" s="3"/>
      <c r="Q46" s="3"/>
      <c r="R46" s="3"/>
      <c r="S46" s="3"/>
      <c r="T46" s="3"/>
      <c r="U46" s="3"/>
      <c r="V46" s="102"/>
      <c r="W46" s="3"/>
      <c r="X46" s="3"/>
      <c r="Y46" s="3"/>
      <c r="Z46" s="3"/>
      <c r="AA46" s="3"/>
      <c r="AB46" s="3"/>
      <c r="AC46" s="3"/>
      <c r="AD46" s="3"/>
      <c r="AE46" s="3"/>
      <c r="AF46" s="3"/>
      <c r="AG46" s="3"/>
      <c r="AH46" s="3"/>
      <c r="AI46" s="3"/>
      <c r="AJ46" s="3"/>
      <c r="AK46" s="3"/>
      <c r="AL46" s="3"/>
      <c r="AM46" s="3"/>
      <c r="AN46" s="3"/>
      <c r="AO46" s="3"/>
      <c r="AP46" s="3"/>
      <c r="AQ46" s="3"/>
      <c r="AR46" s="3"/>
    </row>
    <row r="47" spans="1:44" ht="12.75" customHeight="1" x14ac:dyDescent="0.25">
      <c r="A47" s="3"/>
      <c r="B47" s="3"/>
      <c r="C47" s="3"/>
      <c r="D47" s="3"/>
      <c r="E47" s="3"/>
      <c r="F47" s="3"/>
      <c r="G47" s="3"/>
      <c r="H47" s="3"/>
      <c r="I47" s="3"/>
      <c r="J47" s="3"/>
      <c r="K47" s="3"/>
      <c r="L47" s="3"/>
      <c r="M47" s="3"/>
      <c r="N47" s="3"/>
      <c r="O47" s="3"/>
      <c r="P47" s="3"/>
      <c r="Q47" s="3"/>
      <c r="R47" s="3"/>
      <c r="S47" s="3"/>
      <c r="T47" s="3"/>
      <c r="U47" s="3"/>
      <c r="V47" s="102"/>
      <c r="W47" s="3"/>
      <c r="X47" s="3"/>
      <c r="Y47" s="3"/>
      <c r="Z47" s="3"/>
      <c r="AA47" s="3"/>
      <c r="AB47" s="3"/>
      <c r="AC47" s="3"/>
      <c r="AD47" s="3"/>
      <c r="AE47" s="3"/>
      <c r="AF47" s="3"/>
      <c r="AG47" s="3"/>
      <c r="AH47" s="3"/>
      <c r="AI47" s="3"/>
      <c r="AJ47" s="3"/>
      <c r="AK47" s="3"/>
      <c r="AL47" s="3"/>
      <c r="AM47" s="3"/>
      <c r="AN47" s="3"/>
      <c r="AO47" s="3"/>
      <c r="AP47" s="3"/>
      <c r="AQ47" s="3"/>
      <c r="AR47" s="3"/>
    </row>
    <row r="48" spans="1:44" ht="12.75" customHeight="1" x14ac:dyDescent="0.25">
      <c r="A48" s="3"/>
      <c r="B48" s="3"/>
      <c r="C48" s="3"/>
      <c r="D48" s="3"/>
      <c r="E48" s="3"/>
      <c r="F48" s="3"/>
      <c r="G48" s="3"/>
      <c r="H48" s="3"/>
      <c r="I48" s="3"/>
      <c r="J48" s="3"/>
      <c r="K48" s="3"/>
      <c r="L48" s="3"/>
      <c r="M48" s="3"/>
      <c r="N48" s="3"/>
      <c r="O48" s="3"/>
      <c r="P48" s="3"/>
      <c r="Q48" s="3"/>
      <c r="R48" s="3"/>
      <c r="S48" s="3"/>
      <c r="T48" s="3"/>
      <c r="U48" s="3"/>
      <c r="V48" s="102"/>
      <c r="W48" s="3"/>
      <c r="X48" s="3"/>
      <c r="Y48" s="3"/>
      <c r="Z48" s="3"/>
      <c r="AA48" s="3"/>
      <c r="AB48" s="3"/>
      <c r="AC48" s="3"/>
      <c r="AD48" s="3"/>
      <c r="AE48" s="3"/>
      <c r="AF48" s="3"/>
      <c r="AG48" s="3"/>
      <c r="AH48" s="3"/>
      <c r="AI48" s="3"/>
      <c r="AJ48" s="3"/>
      <c r="AK48" s="3"/>
      <c r="AL48" s="3"/>
      <c r="AM48" s="3"/>
      <c r="AN48" s="3"/>
      <c r="AO48" s="3"/>
      <c r="AP48" s="3"/>
      <c r="AQ48" s="3"/>
      <c r="AR48" s="3"/>
    </row>
    <row r="49" spans="1:44" ht="12.75" customHeight="1" x14ac:dyDescent="0.25">
      <c r="A49" s="3"/>
      <c r="B49" s="3"/>
      <c r="C49" s="3"/>
      <c r="D49" s="3"/>
      <c r="E49" s="3"/>
      <c r="F49" s="3"/>
      <c r="G49" s="3"/>
      <c r="H49" s="3"/>
      <c r="I49" s="3"/>
      <c r="J49" s="3"/>
      <c r="K49" s="3"/>
      <c r="L49" s="3"/>
      <c r="M49" s="3"/>
      <c r="N49" s="3"/>
      <c r="O49" s="3"/>
      <c r="P49" s="3"/>
      <c r="Q49" s="3"/>
      <c r="R49" s="3"/>
      <c r="S49" s="3"/>
      <c r="T49" s="3"/>
      <c r="U49" s="3"/>
      <c r="V49" s="102"/>
      <c r="W49" s="3"/>
      <c r="X49" s="3"/>
      <c r="Y49" s="3"/>
      <c r="Z49" s="3"/>
      <c r="AA49" s="3"/>
      <c r="AB49" s="3"/>
      <c r="AC49" s="3"/>
      <c r="AD49" s="3"/>
      <c r="AE49" s="3"/>
      <c r="AF49" s="3"/>
      <c r="AG49" s="3"/>
      <c r="AH49" s="3"/>
      <c r="AI49" s="3"/>
      <c r="AJ49" s="3"/>
      <c r="AK49" s="3"/>
      <c r="AL49" s="3"/>
      <c r="AM49" s="3"/>
      <c r="AN49" s="3"/>
      <c r="AO49" s="3"/>
      <c r="AP49" s="3"/>
      <c r="AQ49" s="3"/>
      <c r="AR49" s="3"/>
    </row>
    <row r="50" spans="1:44" ht="12.75" customHeight="1" x14ac:dyDescent="0.25">
      <c r="A50" s="3"/>
      <c r="B50" s="3"/>
      <c r="C50" s="3"/>
      <c r="D50" s="3"/>
      <c r="E50" s="3"/>
      <c r="F50" s="3"/>
      <c r="G50" s="3"/>
      <c r="H50" s="3"/>
      <c r="I50" s="3"/>
      <c r="J50" s="3"/>
      <c r="K50" s="3"/>
      <c r="L50" s="3"/>
      <c r="M50" s="3"/>
      <c r="N50" s="3"/>
      <c r="O50" s="3"/>
      <c r="P50" s="3"/>
      <c r="Q50" s="3"/>
      <c r="R50" s="3"/>
      <c r="S50" s="3"/>
      <c r="T50" s="3"/>
      <c r="U50" s="3"/>
      <c r="V50" s="102"/>
      <c r="W50" s="3"/>
      <c r="X50" s="3"/>
      <c r="Y50" s="3"/>
      <c r="Z50" s="3"/>
      <c r="AA50" s="3"/>
      <c r="AB50" s="3"/>
      <c r="AC50" s="3"/>
      <c r="AD50" s="3"/>
      <c r="AE50" s="3"/>
      <c r="AF50" s="3"/>
      <c r="AG50" s="3"/>
      <c r="AH50" s="3"/>
      <c r="AI50" s="3"/>
      <c r="AJ50" s="3"/>
      <c r="AK50" s="3"/>
      <c r="AL50" s="3"/>
      <c r="AM50" s="3"/>
      <c r="AN50" s="3"/>
      <c r="AO50" s="3"/>
      <c r="AP50" s="3"/>
      <c r="AQ50" s="3"/>
      <c r="AR50" s="3"/>
    </row>
    <row r="51" spans="1:44" ht="12.75" customHeight="1" x14ac:dyDescent="0.25">
      <c r="A51" s="3"/>
      <c r="I51" s="3"/>
      <c r="J51" s="3"/>
      <c r="K51" s="3"/>
      <c r="L51" s="3"/>
      <c r="M51" s="3"/>
      <c r="N51" s="3"/>
      <c r="O51" s="3"/>
      <c r="P51" s="3"/>
      <c r="Q51" s="3"/>
      <c r="R51" s="3"/>
      <c r="S51" s="3"/>
      <c r="T51" s="3"/>
      <c r="U51" s="3"/>
      <c r="V51" s="102"/>
      <c r="W51" s="3"/>
      <c r="X51" s="3"/>
      <c r="Y51" s="3"/>
      <c r="Z51" s="3"/>
      <c r="AA51" s="3"/>
      <c r="AB51" s="3"/>
      <c r="AC51" s="3"/>
      <c r="AD51" s="3"/>
      <c r="AE51" s="3"/>
      <c r="AF51" s="3"/>
      <c r="AG51" s="3"/>
      <c r="AH51" s="3"/>
      <c r="AI51" s="3"/>
      <c r="AJ51" s="3"/>
      <c r="AK51" s="3"/>
      <c r="AL51" s="3"/>
      <c r="AM51" s="3"/>
      <c r="AN51" s="3"/>
      <c r="AO51" s="3"/>
      <c r="AP51" s="3"/>
      <c r="AQ51" s="3"/>
      <c r="AR51" s="3"/>
    </row>
    <row r="52" spans="1:44" ht="12.75" customHeight="1" x14ac:dyDescent="0.25">
      <c r="A52" s="3"/>
      <c r="B52" s="3"/>
      <c r="C52" s="3"/>
      <c r="D52" s="3"/>
      <c r="E52" s="3"/>
      <c r="F52" s="3"/>
      <c r="G52" s="3"/>
      <c r="H52" s="3"/>
      <c r="I52" s="3"/>
      <c r="J52" s="3"/>
      <c r="K52" s="3"/>
      <c r="L52" s="3"/>
      <c r="M52" s="3"/>
      <c r="N52" s="3"/>
      <c r="O52" s="3"/>
      <c r="P52" s="3"/>
      <c r="Q52" s="3"/>
      <c r="R52" s="3"/>
      <c r="S52" s="3"/>
      <c r="T52" s="3"/>
      <c r="U52" s="3"/>
      <c r="V52" s="102"/>
      <c r="W52" s="3"/>
      <c r="X52" s="3"/>
      <c r="Y52" s="3"/>
      <c r="Z52" s="3"/>
      <c r="AA52" s="3"/>
      <c r="AB52" s="3"/>
      <c r="AC52" s="3"/>
      <c r="AD52" s="3"/>
      <c r="AE52" s="3"/>
      <c r="AF52" s="3"/>
      <c r="AG52" s="3"/>
      <c r="AH52" s="3"/>
      <c r="AI52" s="3"/>
      <c r="AJ52" s="3"/>
      <c r="AK52" s="3"/>
      <c r="AL52" s="3"/>
      <c r="AM52" s="3"/>
      <c r="AN52" s="3"/>
      <c r="AO52" s="3"/>
      <c r="AP52" s="3"/>
      <c r="AQ52" s="3"/>
      <c r="AR52" s="3"/>
    </row>
    <row r="53" spans="1:44" ht="12.75" customHeight="1" x14ac:dyDescent="0.25">
      <c r="A53" s="3"/>
      <c r="B53" s="3"/>
      <c r="C53" s="3"/>
      <c r="D53" s="3"/>
      <c r="E53" s="3"/>
      <c r="F53" s="3"/>
      <c r="G53" s="3"/>
      <c r="H53" s="3"/>
      <c r="I53" s="3"/>
      <c r="J53" s="3"/>
      <c r="K53" s="3"/>
      <c r="L53" s="3"/>
      <c r="M53" s="3"/>
      <c r="N53" s="3"/>
      <c r="O53" s="3"/>
      <c r="P53" s="3"/>
      <c r="Q53" s="3"/>
      <c r="R53" s="3"/>
      <c r="S53" s="3"/>
      <c r="T53" s="3"/>
      <c r="U53" s="3"/>
      <c r="V53" s="102"/>
      <c r="W53" s="3"/>
      <c r="X53" s="3"/>
      <c r="Y53" s="3"/>
      <c r="Z53" s="3"/>
      <c r="AA53" s="3"/>
      <c r="AB53" s="3"/>
      <c r="AC53" s="3"/>
      <c r="AD53" s="3"/>
      <c r="AE53" s="3"/>
      <c r="AF53" s="3"/>
      <c r="AG53" s="3"/>
      <c r="AH53" s="3"/>
      <c r="AI53" s="3"/>
      <c r="AJ53" s="3"/>
      <c r="AK53" s="3"/>
      <c r="AL53" s="3"/>
      <c r="AM53" s="3"/>
      <c r="AN53" s="3"/>
      <c r="AO53" s="3"/>
      <c r="AP53" s="3"/>
      <c r="AQ53" s="3"/>
      <c r="AR53" s="3"/>
    </row>
    <row r="54" spans="1:44" ht="12.75" customHeight="1" x14ac:dyDescent="0.25">
      <c r="A54" s="3"/>
      <c r="B54" s="3"/>
      <c r="C54" s="3"/>
      <c r="D54" s="3"/>
      <c r="E54" s="3"/>
      <c r="F54" s="3"/>
      <c r="G54" s="3"/>
      <c r="H54" s="3"/>
      <c r="I54" s="3"/>
      <c r="J54" s="3"/>
      <c r="K54" s="3"/>
      <c r="L54" s="3"/>
      <c r="M54" s="3"/>
      <c r="N54" s="3"/>
      <c r="O54" s="3"/>
      <c r="P54" s="3"/>
      <c r="Q54" s="3"/>
      <c r="R54" s="3"/>
      <c r="S54" s="3"/>
      <c r="T54" s="3"/>
      <c r="U54" s="3"/>
      <c r="V54" s="102"/>
      <c r="W54" s="3"/>
      <c r="X54" s="3"/>
      <c r="Y54" s="3"/>
      <c r="Z54" s="3"/>
      <c r="AA54" s="3"/>
      <c r="AB54" s="3"/>
      <c r="AC54" s="3"/>
      <c r="AD54" s="3"/>
      <c r="AE54" s="3"/>
      <c r="AF54" s="3"/>
      <c r="AG54" s="3"/>
      <c r="AH54" s="3"/>
      <c r="AI54" s="3"/>
      <c r="AJ54" s="3"/>
      <c r="AK54" s="3"/>
      <c r="AL54" s="3"/>
      <c r="AM54" s="3"/>
      <c r="AN54" s="3"/>
      <c r="AO54" s="3"/>
      <c r="AP54" s="3"/>
      <c r="AQ54" s="3"/>
      <c r="AR54" s="3"/>
    </row>
    <row r="55" spans="1:44" ht="12.75" customHeight="1" x14ac:dyDescent="0.25">
      <c r="A55" s="3"/>
      <c r="B55" s="3"/>
      <c r="C55" s="3"/>
      <c r="D55" s="3"/>
      <c r="E55" s="3"/>
      <c r="F55" s="3"/>
      <c r="G55" s="3"/>
      <c r="H55" s="3"/>
      <c r="I55" s="3"/>
      <c r="J55" s="3"/>
      <c r="K55" s="3"/>
      <c r="L55" s="3"/>
      <c r="M55" s="3"/>
      <c r="N55" s="3"/>
      <c r="O55" s="3"/>
      <c r="P55" s="3"/>
      <c r="Q55" s="3"/>
      <c r="R55" s="3"/>
      <c r="S55" s="3"/>
      <c r="T55" s="3"/>
      <c r="U55" s="3"/>
      <c r="V55" s="102"/>
      <c r="W55" s="3"/>
      <c r="X55" s="3"/>
      <c r="Y55" s="3"/>
      <c r="Z55" s="3"/>
      <c r="AA55" s="3"/>
      <c r="AB55" s="3"/>
      <c r="AC55" s="3"/>
      <c r="AD55" s="3"/>
      <c r="AE55" s="3"/>
      <c r="AF55" s="3"/>
      <c r="AG55" s="3"/>
      <c r="AH55" s="3"/>
      <c r="AI55" s="3"/>
      <c r="AJ55" s="3"/>
      <c r="AK55" s="3"/>
      <c r="AL55" s="3"/>
      <c r="AM55" s="3"/>
      <c r="AN55" s="3"/>
      <c r="AO55" s="3"/>
      <c r="AP55" s="3"/>
      <c r="AQ55" s="3"/>
      <c r="AR55" s="3"/>
    </row>
    <row r="56" spans="1:44" ht="12.75" customHeight="1" x14ac:dyDescent="0.25">
      <c r="A56" s="3"/>
      <c r="B56" s="3"/>
      <c r="C56" s="3"/>
      <c r="D56" s="3"/>
      <c r="E56" s="3"/>
      <c r="F56" s="3"/>
      <c r="G56" s="3"/>
      <c r="H56" s="3"/>
      <c r="I56" s="3"/>
      <c r="J56" s="3"/>
      <c r="K56" s="3"/>
      <c r="L56" s="3"/>
      <c r="M56" s="3"/>
      <c r="N56" s="3"/>
      <c r="O56" s="3"/>
      <c r="P56" s="3"/>
      <c r="Q56" s="3"/>
      <c r="R56" s="3"/>
      <c r="S56" s="3"/>
      <c r="T56" s="3"/>
      <c r="U56" s="3"/>
      <c r="V56" s="102"/>
      <c r="W56" s="3"/>
      <c r="X56" s="3"/>
      <c r="Y56" s="3"/>
      <c r="Z56" s="3"/>
      <c r="AA56" s="3"/>
      <c r="AB56" s="3"/>
      <c r="AC56" s="3"/>
      <c r="AD56" s="3"/>
      <c r="AE56" s="3"/>
      <c r="AF56" s="3"/>
      <c r="AG56" s="3"/>
      <c r="AH56" s="3"/>
      <c r="AI56" s="3"/>
      <c r="AJ56" s="3"/>
      <c r="AK56" s="3"/>
      <c r="AL56" s="3"/>
      <c r="AM56" s="3"/>
      <c r="AN56" s="3"/>
      <c r="AO56" s="3"/>
      <c r="AP56" s="3"/>
      <c r="AQ56" s="3"/>
      <c r="AR56" s="3"/>
    </row>
    <row r="57" spans="1:44" ht="12.75" customHeight="1" x14ac:dyDescent="0.25">
      <c r="A57" s="3"/>
      <c r="B57" s="3"/>
      <c r="C57" s="3"/>
      <c r="D57" s="3"/>
      <c r="E57" s="3"/>
      <c r="F57" s="3"/>
      <c r="G57" s="3"/>
      <c r="H57" s="3"/>
      <c r="I57" s="3"/>
      <c r="J57" s="3"/>
      <c r="K57" s="3"/>
      <c r="L57" s="3"/>
      <c r="M57" s="3"/>
      <c r="N57" s="3"/>
      <c r="O57" s="3"/>
      <c r="P57" s="3"/>
      <c r="Q57" s="3"/>
      <c r="R57" s="3"/>
      <c r="S57" s="3"/>
      <c r="T57" s="3"/>
      <c r="U57" s="3"/>
      <c r="V57" s="102"/>
      <c r="W57" s="3"/>
      <c r="X57" s="3"/>
      <c r="Y57" s="3"/>
      <c r="Z57" s="3"/>
      <c r="AA57" s="3"/>
      <c r="AB57" s="3"/>
      <c r="AC57" s="3"/>
      <c r="AD57" s="3"/>
      <c r="AE57" s="3"/>
      <c r="AF57" s="3"/>
      <c r="AG57" s="3"/>
      <c r="AH57" s="3"/>
      <c r="AI57" s="3"/>
      <c r="AJ57" s="3"/>
      <c r="AK57" s="3"/>
      <c r="AL57" s="3"/>
      <c r="AM57" s="3"/>
      <c r="AN57" s="3"/>
      <c r="AO57" s="3"/>
      <c r="AP57" s="3"/>
      <c r="AQ57" s="3"/>
      <c r="AR57" s="3"/>
    </row>
    <row r="58" spans="1:44" ht="12.75" customHeight="1" x14ac:dyDescent="0.25">
      <c r="A58" s="3"/>
      <c r="B58" s="3"/>
      <c r="C58" s="3"/>
      <c r="D58" s="3"/>
      <c r="E58" s="3"/>
      <c r="F58" s="3"/>
      <c r="G58" s="3"/>
      <c r="H58" s="3"/>
      <c r="I58" s="3"/>
      <c r="J58" s="3"/>
      <c r="K58" s="3"/>
      <c r="L58" s="3"/>
      <c r="M58" s="3"/>
      <c r="N58" s="3"/>
      <c r="O58" s="3"/>
      <c r="P58" s="3"/>
      <c r="Q58" s="3"/>
      <c r="R58" s="3"/>
      <c r="S58" s="3"/>
      <c r="T58" s="3"/>
      <c r="U58" s="3"/>
      <c r="V58" s="102"/>
      <c r="W58" s="3"/>
      <c r="X58" s="3"/>
      <c r="Y58" s="3"/>
      <c r="Z58" s="3"/>
      <c r="AA58" s="3"/>
      <c r="AB58" s="3"/>
      <c r="AC58" s="3"/>
      <c r="AD58" s="3"/>
      <c r="AE58" s="3"/>
      <c r="AF58" s="3"/>
      <c r="AG58" s="3"/>
      <c r="AH58" s="3"/>
      <c r="AI58" s="3"/>
      <c r="AJ58" s="3"/>
      <c r="AK58" s="3"/>
      <c r="AL58" s="3"/>
      <c r="AM58" s="3"/>
      <c r="AN58" s="3"/>
      <c r="AO58" s="3"/>
      <c r="AP58" s="3"/>
      <c r="AQ58" s="3"/>
      <c r="AR58" s="3"/>
    </row>
    <row r="59" spans="1:44" ht="12.75" customHeight="1" x14ac:dyDescent="0.25">
      <c r="A59" s="3"/>
      <c r="B59" s="3"/>
      <c r="C59" s="3"/>
      <c r="D59" s="3"/>
      <c r="E59" s="3"/>
      <c r="F59" s="3"/>
      <c r="G59" s="3"/>
      <c r="H59" s="3"/>
      <c r="I59" s="3"/>
      <c r="J59" s="3"/>
      <c r="K59" s="3"/>
      <c r="L59" s="3"/>
      <c r="M59" s="3"/>
      <c r="N59" s="3"/>
      <c r="O59" s="3"/>
      <c r="P59" s="3"/>
      <c r="Q59" s="3"/>
      <c r="R59" s="3"/>
      <c r="S59" s="3"/>
      <c r="T59" s="3"/>
      <c r="U59" s="3"/>
      <c r="V59" s="102"/>
      <c r="W59" s="3"/>
      <c r="X59" s="3"/>
      <c r="Y59" s="3"/>
      <c r="Z59" s="3"/>
      <c r="AA59" s="3"/>
      <c r="AB59" s="3"/>
      <c r="AC59" s="3"/>
      <c r="AD59" s="3"/>
      <c r="AE59" s="3"/>
      <c r="AF59" s="3"/>
      <c r="AG59" s="3"/>
      <c r="AH59" s="3"/>
      <c r="AI59" s="3"/>
      <c r="AJ59" s="3"/>
      <c r="AK59" s="3"/>
      <c r="AL59" s="3"/>
      <c r="AM59" s="3"/>
      <c r="AN59" s="3"/>
      <c r="AO59" s="3"/>
      <c r="AP59" s="3"/>
      <c r="AQ59" s="3"/>
      <c r="AR59" s="3"/>
    </row>
    <row r="60" spans="1:44" ht="12.75" customHeight="1" x14ac:dyDescent="0.25">
      <c r="A60" s="3"/>
      <c r="B60" s="3"/>
      <c r="C60" s="3"/>
      <c r="D60" s="3"/>
      <c r="E60" s="3"/>
      <c r="F60" s="3"/>
      <c r="G60" s="3"/>
      <c r="H60" s="3"/>
      <c r="I60" s="3"/>
      <c r="J60" s="3"/>
      <c r="K60" s="3"/>
      <c r="L60" s="3"/>
      <c r="M60" s="3"/>
      <c r="N60" s="3"/>
      <c r="O60" s="3"/>
      <c r="P60" s="3"/>
      <c r="Q60" s="3"/>
      <c r="R60" s="3"/>
      <c r="S60" s="3"/>
      <c r="T60" s="3"/>
      <c r="U60" s="3"/>
      <c r="V60" s="102"/>
      <c r="W60" s="3"/>
      <c r="X60" s="3"/>
      <c r="Y60" s="3"/>
      <c r="Z60" s="3"/>
      <c r="AA60" s="3"/>
      <c r="AB60" s="3"/>
      <c r="AC60" s="3"/>
      <c r="AD60" s="3"/>
      <c r="AE60" s="3"/>
      <c r="AF60" s="3"/>
      <c r="AG60" s="3"/>
      <c r="AH60" s="3"/>
      <c r="AI60" s="3"/>
      <c r="AJ60" s="3"/>
      <c r="AK60" s="3"/>
      <c r="AL60" s="3"/>
      <c r="AM60" s="3"/>
      <c r="AN60" s="3"/>
      <c r="AO60" s="3"/>
      <c r="AP60" s="3"/>
      <c r="AQ60" s="3"/>
      <c r="AR60" s="3"/>
    </row>
    <row r="61" spans="1:44" ht="12.75" customHeight="1" x14ac:dyDescent="0.25">
      <c r="A61" s="3"/>
      <c r="B61" s="3"/>
      <c r="C61" s="3"/>
      <c r="D61" s="3"/>
      <c r="E61" s="3"/>
      <c r="F61" s="3"/>
      <c r="G61" s="3"/>
      <c r="H61" s="3"/>
      <c r="I61" s="3"/>
      <c r="J61" s="3"/>
      <c r="K61" s="3"/>
      <c r="L61" s="3"/>
      <c r="M61" s="3"/>
      <c r="N61" s="3"/>
      <c r="O61" s="3"/>
      <c r="P61" s="3"/>
      <c r="Q61" s="3"/>
      <c r="R61" s="3"/>
      <c r="S61" s="3"/>
      <c r="T61" s="3"/>
      <c r="U61" s="3"/>
      <c r="V61" s="102"/>
      <c r="W61" s="3"/>
      <c r="X61" s="3"/>
      <c r="Y61" s="3"/>
      <c r="Z61" s="3"/>
      <c r="AA61" s="3"/>
      <c r="AB61" s="3"/>
      <c r="AC61" s="3"/>
      <c r="AD61" s="3"/>
      <c r="AE61" s="3"/>
      <c r="AF61" s="3"/>
      <c r="AG61" s="3"/>
      <c r="AH61" s="3"/>
      <c r="AI61" s="3"/>
      <c r="AJ61" s="3"/>
      <c r="AK61" s="3"/>
      <c r="AL61" s="3"/>
      <c r="AM61" s="3"/>
      <c r="AN61" s="3"/>
      <c r="AO61" s="3"/>
      <c r="AP61" s="3"/>
      <c r="AQ61" s="3"/>
      <c r="AR61" s="3"/>
    </row>
    <row r="62" spans="1:44" ht="12.75" customHeight="1" x14ac:dyDescent="0.25">
      <c r="A62" s="3"/>
      <c r="B62" s="3"/>
      <c r="C62" s="3"/>
      <c r="D62" s="3"/>
      <c r="E62" s="3"/>
      <c r="F62" s="3"/>
      <c r="G62" s="3"/>
      <c r="H62" s="3"/>
      <c r="I62" s="3"/>
      <c r="J62" s="3"/>
      <c r="K62" s="3"/>
      <c r="L62" s="3"/>
      <c r="M62" s="3"/>
      <c r="N62" s="3"/>
      <c r="O62" s="3"/>
      <c r="P62" s="3"/>
      <c r="Q62" s="3"/>
      <c r="R62" s="3"/>
      <c r="S62" s="3"/>
      <c r="T62" s="3"/>
      <c r="U62" s="3"/>
      <c r="V62" s="102"/>
      <c r="W62" s="3"/>
      <c r="X62" s="3"/>
      <c r="Y62" s="3"/>
      <c r="Z62" s="3"/>
      <c r="AA62" s="3"/>
      <c r="AB62" s="3"/>
      <c r="AC62" s="3"/>
      <c r="AD62" s="3"/>
      <c r="AE62" s="3"/>
      <c r="AF62" s="3"/>
      <c r="AG62" s="3"/>
      <c r="AH62" s="3"/>
      <c r="AI62" s="3"/>
      <c r="AJ62" s="3"/>
      <c r="AK62" s="3"/>
      <c r="AL62" s="3"/>
      <c r="AM62" s="3"/>
      <c r="AN62" s="3"/>
      <c r="AO62" s="3"/>
      <c r="AP62" s="3"/>
      <c r="AQ62" s="3"/>
      <c r="AR62" s="3"/>
    </row>
    <row r="63" spans="1:44" ht="12.75" customHeight="1" x14ac:dyDescent="0.25">
      <c r="A63" s="3"/>
      <c r="B63" s="3"/>
      <c r="C63" s="3"/>
      <c r="D63" s="3"/>
      <c r="E63" s="3"/>
      <c r="F63" s="3"/>
      <c r="G63" s="3"/>
      <c r="H63" s="3"/>
      <c r="I63" s="3"/>
      <c r="J63" s="3"/>
      <c r="K63" s="3"/>
      <c r="L63" s="3"/>
      <c r="M63" s="3"/>
      <c r="N63" s="3"/>
      <c r="O63" s="3"/>
      <c r="P63" s="3"/>
      <c r="Q63" s="3"/>
      <c r="R63" s="3"/>
      <c r="S63" s="3"/>
      <c r="T63" s="3"/>
      <c r="U63" s="3"/>
      <c r="V63" s="102"/>
      <c r="W63" s="3"/>
      <c r="X63" s="3"/>
      <c r="Y63" s="3"/>
      <c r="Z63" s="3"/>
      <c r="AA63" s="3"/>
      <c r="AB63" s="3"/>
      <c r="AC63" s="3"/>
      <c r="AD63" s="3"/>
      <c r="AE63" s="3"/>
      <c r="AF63" s="3"/>
      <c r="AG63" s="3"/>
      <c r="AH63" s="3"/>
      <c r="AI63" s="3"/>
      <c r="AJ63" s="3"/>
      <c r="AK63" s="3"/>
      <c r="AL63" s="3"/>
      <c r="AM63" s="3"/>
      <c r="AN63" s="3"/>
      <c r="AO63" s="3"/>
      <c r="AP63" s="3"/>
      <c r="AQ63" s="3"/>
      <c r="AR63" s="3"/>
    </row>
    <row r="64" spans="1:44" ht="12.75" customHeight="1" x14ac:dyDescent="0.25">
      <c r="A64" s="3"/>
      <c r="B64" s="3"/>
      <c r="C64" s="3"/>
      <c r="D64" s="3"/>
      <c r="E64" s="3"/>
      <c r="F64" s="3"/>
      <c r="G64" s="3"/>
      <c r="H64" s="3"/>
      <c r="I64" s="3"/>
      <c r="J64" s="3"/>
      <c r="K64" s="3"/>
      <c r="L64" s="3"/>
      <c r="M64" s="3"/>
      <c r="N64" s="3"/>
      <c r="O64" s="3"/>
      <c r="P64" s="3"/>
      <c r="Q64" s="3"/>
      <c r="R64" s="3"/>
      <c r="S64" s="3"/>
      <c r="T64" s="3"/>
      <c r="U64" s="3"/>
      <c r="V64" s="102"/>
      <c r="W64" s="3"/>
      <c r="X64" s="3"/>
      <c r="Y64" s="3"/>
      <c r="Z64" s="3"/>
      <c r="AA64" s="3"/>
      <c r="AB64" s="3"/>
      <c r="AC64" s="3"/>
      <c r="AD64" s="3"/>
      <c r="AE64" s="3"/>
      <c r="AF64" s="3"/>
      <c r="AG64" s="3"/>
      <c r="AH64" s="3"/>
      <c r="AI64" s="3"/>
      <c r="AJ64" s="3"/>
      <c r="AK64" s="3"/>
      <c r="AL64" s="3"/>
      <c r="AM64" s="3"/>
      <c r="AN64" s="3"/>
      <c r="AO64" s="3"/>
      <c r="AP64" s="3"/>
      <c r="AQ64" s="3"/>
      <c r="AR64" s="3"/>
    </row>
    <row r="65" spans="1:44" ht="12.75" customHeight="1" x14ac:dyDescent="0.25">
      <c r="A65" s="3"/>
      <c r="B65" s="3"/>
      <c r="C65" s="3"/>
      <c r="D65" s="3"/>
      <c r="E65" s="3"/>
      <c r="F65" s="3"/>
      <c r="G65" s="3"/>
      <c r="H65" s="3"/>
      <c r="I65" s="3"/>
      <c r="J65" s="3"/>
      <c r="K65" s="3"/>
      <c r="L65" s="3"/>
      <c r="M65" s="3"/>
      <c r="N65" s="3"/>
      <c r="O65" s="3"/>
      <c r="P65" s="3"/>
      <c r="Q65" s="3"/>
      <c r="R65" s="3"/>
      <c r="S65" s="3"/>
      <c r="T65" s="3"/>
      <c r="U65" s="3"/>
      <c r="V65" s="102"/>
      <c r="W65" s="3"/>
      <c r="X65" s="3"/>
      <c r="Y65" s="3"/>
      <c r="Z65" s="3"/>
      <c r="AA65" s="3"/>
      <c r="AB65" s="3"/>
      <c r="AC65" s="3"/>
      <c r="AD65" s="3"/>
      <c r="AE65" s="3"/>
      <c r="AF65" s="3"/>
      <c r="AG65" s="3"/>
      <c r="AH65" s="3"/>
      <c r="AI65" s="3"/>
      <c r="AJ65" s="3"/>
      <c r="AK65" s="3"/>
      <c r="AL65" s="3"/>
      <c r="AM65" s="3"/>
      <c r="AN65" s="3"/>
      <c r="AO65" s="3"/>
      <c r="AP65" s="3"/>
      <c r="AQ65" s="3"/>
      <c r="AR65" s="3"/>
    </row>
    <row r="66" spans="1:44" ht="12.75" customHeight="1" x14ac:dyDescent="0.25">
      <c r="A66" s="3"/>
      <c r="B66" s="3"/>
      <c r="C66" s="3"/>
      <c r="D66" s="3"/>
      <c r="E66" s="3"/>
      <c r="F66" s="3"/>
      <c r="G66" s="3"/>
      <c r="H66" s="3"/>
      <c r="I66" s="3"/>
      <c r="J66" s="3"/>
      <c r="K66" s="3"/>
      <c r="L66" s="3"/>
      <c r="M66" s="3"/>
      <c r="N66" s="3"/>
      <c r="O66" s="3"/>
      <c r="P66" s="3"/>
      <c r="Q66" s="3"/>
      <c r="R66" s="3"/>
      <c r="S66" s="3"/>
      <c r="T66" s="3"/>
      <c r="U66" s="3"/>
      <c r="V66" s="102"/>
      <c r="W66" s="3"/>
      <c r="X66" s="3"/>
      <c r="Y66" s="3"/>
      <c r="Z66" s="3"/>
      <c r="AA66" s="3"/>
      <c r="AB66" s="3"/>
      <c r="AC66" s="3"/>
      <c r="AD66" s="3"/>
      <c r="AE66" s="3"/>
      <c r="AF66" s="3"/>
      <c r="AG66" s="3"/>
      <c r="AH66" s="3"/>
      <c r="AI66" s="3"/>
      <c r="AJ66" s="3"/>
      <c r="AK66" s="3"/>
      <c r="AL66" s="3"/>
      <c r="AM66" s="3"/>
      <c r="AN66" s="3"/>
      <c r="AO66" s="3"/>
      <c r="AP66" s="3"/>
      <c r="AQ66" s="3"/>
      <c r="AR66" s="3"/>
    </row>
    <row r="67" spans="1:44" ht="12.75" customHeight="1" x14ac:dyDescent="0.25">
      <c r="A67" s="3"/>
      <c r="B67" s="3"/>
      <c r="C67" s="3"/>
      <c r="D67" s="3"/>
      <c r="E67" s="3"/>
      <c r="F67" s="3"/>
      <c r="G67" s="3"/>
      <c r="H67" s="3"/>
      <c r="I67" s="3"/>
      <c r="J67" s="3"/>
      <c r="K67" s="3"/>
      <c r="L67" s="3"/>
      <c r="M67" s="3"/>
      <c r="N67" s="3"/>
      <c r="O67" s="3"/>
      <c r="P67" s="3"/>
      <c r="Q67" s="3"/>
      <c r="R67" s="3"/>
      <c r="S67" s="3"/>
      <c r="T67" s="3"/>
      <c r="U67" s="3"/>
      <c r="V67" s="102"/>
      <c r="W67" s="3"/>
      <c r="X67" s="3"/>
      <c r="Y67" s="3"/>
      <c r="Z67" s="3"/>
      <c r="AA67" s="3"/>
      <c r="AB67" s="3"/>
      <c r="AC67" s="3"/>
      <c r="AD67" s="3"/>
      <c r="AE67" s="3"/>
      <c r="AF67" s="3"/>
      <c r="AG67" s="3"/>
      <c r="AH67" s="3"/>
      <c r="AI67" s="3"/>
      <c r="AJ67" s="3"/>
      <c r="AK67" s="3"/>
      <c r="AL67" s="3"/>
      <c r="AM67" s="3"/>
      <c r="AN67" s="3"/>
      <c r="AO67" s="3"/>
      <c r="AP67" s="3"/>
      <c r="AQ67" s="3"/>
      <c r="AR67" s="3"/>
    </row>
    <row r="68" spans="1:44" ht="12.75" customHeight="1" x14ac:dyDescent="0.25">
      <c r="A68" s="3"/>
      <c r="B68" s="3"/>
      <c r="C68" s="3"/>
      <c r="D68" s="3"/>
      <c r="E68" s="3"/>
      <c r="F68" s="3"/>
      <c r="G68" s="3"/>
      <c r="H68" s="3"/>
      <c r="I68" s="3"/>
      <c r="J68" s="3"/>
      <c r="K68" s="3"/>
      <c r="L68" s="3"/>
      <c r="M68" s="3"/>
      <c r="N68" s="3"/>
      <c r="O68" s="3"/>
      <c r="P68" s="3"/>
      <c r="Q68" s="3"/>
      <c r="R68" s="3"/>
      <c r="S68" s="3"/>
      <c r="T68" s="3"/>
      <c r="U68" s="3"/>
      <c r="V68" s="102"/>
      <c r="W68" s="3"/>
      <c r="X68" s="3"/>
      <c r="Y68" s="3"/>
      <c r="Z68" s="3"/>
      <c r="AA68" s="3"/>
      <c r="AB68" s="3"/>
      <c r="AC68" s="3"/>
      <c r="AD68" s="3"/>
      <c r="AE68" s="3"/>
      <c r="AF68" s="3"/>
      <c r="AG68" s="3"/>
      <c r="AH68" s="3"/>
      <c r="AI68" s="3"/>
      <c r="AJ68" s="3"/>
      <c r="AK68" s="3"/>
      <c r="AL68" s="3"/>
      <c r="AM68" s="3"/>
      <c r="AN68" s="3"/>
      <c r="AO68" s="3"/>
      <c r="AP68" s="3"/>
      <c r="AQ68" s="3"/>
      <c r="AR68" s="3"/>
    </row>
    <row r="69" spans="1:44" ht="12.75" customHeight="1" x14ac:dyDescent="0.25">
      <c r="A69" s="3"/>
      <c r="B69" s="3"/>
      <c r="C69" s="3"/>
      <c r="D69" s="3"/>
      <c r="E69" s="3"/>
      <c r="F69" s="3"/>
      <c r="G69" s="3"/>
      <c r="H69" s="3"/>
      <c r="I69" s="3"/>
      <c r="J69" s="3"/>
      <c r="K69" s="3"/>
      <c r="L69" s="3"/>
      <c r="M69" s="3"/>
      <c r="N69" s="3"/>
      <c r="O69" s="3"/>
      <c r="P69" s="3"/>
      <c r="Q69" s="3"/>
      <c r="R69" s="3"/>
      <c r="S69" s="3"/>
      <c r="T69" s="3"/>
      <c r="U69" s="3"/>
      <c r="V69" s="102"/>
      <c r="W69" s="3"/>
      <c r="X69" s="3"/>
      <c r="Y69" s="3"/>
      <c r="Z69" s="3"/>
      <c r="AA69" s="3"/>
      <c r="AB69" s="3"/>
      <c r="AC69" s="3"/>
      <c r="AD69" s="3"/>
      <c r="AE69" s="3"/>
      <c r="AF69" s="3"/>
      <c r="AG69" s="3"/>
      <c r="AH69" s="3"/>
      <c r="AI69" s="3"/>
      <c r="AJ69" s="3"/>
      <c r="AK69" s="3"/>
      <c r="AL69" s="3"/>
      <c r="AM69" s="3"/>
      <c r="AN69" s="3"/>
      <c r="AO69" s="3"/>
      <c r="AP69" s="3"/>
      <c r="AQ69" s="3"/>
      <c r="AR69" s="3"/>
    </row>
    <row r="70" spans="1:44" ht="12.75" customHeight="1" x14ac:dyDescent="0.25">
      <c r="A70" s="3"/>
      <c r="B70" s="3"/>
      <c r="C70" s="3"/>
      <c r="D70" s="3"/>
      <c r="E70" s="3"/>
      <c r="F70" s="3"/>
      <c r="G70" s="3"/>
      <c r="H70" s="3"/>
      <c r="I70" s="3"/>
      <c r="J70" s="3"/>
      <c r="K70" s="3"/>
      <c r="L70" s="3"/>
      <c r="M70" s="3"/>
      <c r="N70" s="3"/>
      <c r="O70" s="3"/>
      <c r="P70" s="3"/>
      <c r="Q70" s="3"/>
      <c r="R70" s="3"/>
      <c r="S70" s="3"/>
      <c r="T70" s="3"/>
      <c r="U70" s="3"/>
      <c r="V70" s="102"/>
      <c r="W70" s="3"/>
      <c r="X70" s="3"/>
      <c r="Y70" s="3"/>
      <c r="Z70" s="3"/>
      <c r="AA70" s="3"/>
      <c r="AB70" s="3"/>
      <c r="AC70" s="3"/>
      <c r="AD70" s="3"/>
      <c r="AE70" s="3"/>
      <c r="AF70" s="3"/>
      <c r="AG70" s="3"/>
      <c r="AH70" s="3"/>
      <c r="AI70" s="3"/>
      <c r="AJ70" s="3"/>
      <c r="AK70" s="3"/>
      <c r="AL70" s="3"/>
      <c r="AM70" s="3"/>
      <c r="AN70" s="3"/>
      <c r="AO70" s="3"/>
      <c r="AP70" s="3"/>
      <c r="AQ70" s="3"/>
      <c r="AR70" s="3"/>
    </row>
    <row r="71" spans="1:44" ht="12.75" customHeight="1" x14ac:dyDescent="0.25">
      <c r="A71" s="3"/>
      <c r="B71" s="3"/>
      <c r="C71" s="3"/>
      <c r="D71" s="3"/>
      <c r="E71" s="3"/>
      <c r="F71" s="3"/>
      <c r="G71" s="3"/>
      <c r="H71" s="3"/>
      <c r="I71" s="3"/>
      <c r="J71" s="3"/>
      <c r="K71" s="3"/>
      <c r="L71" s="3"/>
      <c r="M71" s="3"/>
      <c r="N71" s="3"/>
      <c r="O71" s="3"/>
      <c r="P71" s="3"/>
      <c r="Q71" s="3"/>
      <c r="R71" s="3"/>
      <c r="S71" s="3"/>
      <c r="T71" s="3"/>
      <c r="U71" s="3"/>
      <c r="V71" s="102"/>
      <c r="W71" s="3"/>
      <c r="X71" s="3"/>
      <c r="Y71" s="3"/>
      <c r="Z71" s="3"/>
      <c r="AA71" s="3"/>
      <c r="AB71" s="3"/>
      <c r="AC71" s="3"/>
      <c r="AD71" s="3"/>
      <c r="AE71" s="3"/>
      <c r="AF71" s="3"/>
      <c r="AG71" s="3"/>
      <c r="AH71" s="3"/>
      <c r="AI71" s="3"/>
      <c r="AJ71" s="3"/>
      <c r="AK71" s="3"/>
      <c r="AL71" s="3"/>
      <c r="AM71" s="3"/>
      <c r="AN71" s="3"/>
      <c r="AO71" s="3"/>
      <c r="AP71" s="3"/>
      <c r="AQ71" s="3"/>
      <c r="AR71" s="3"/>
    </row>
    <row r="72" spans="1:44" ht="12.75" customHeight="1" x14ac:dyDescent="0.25">
      <c r="A72" s="3"/>
      <c r="B72" s="3"/>
      <c r="C72" s="3"/>
      <c r="D72" s="3"/>
      <c r="E72" s="3"/>
      <c r="F72" s="3"/>
      <c r="G72" s="3"/>
      <c r="H72" s="3"/>
      <c r="I72" s="3"/>
      <c r="J72" s="3"/>
      <c r="K72" s="3"/>
      <c r="L72" s="3"/>
      <c r="M72" s="3"/>
      <c r="N72" s="3"/>
      <c r="O72" s="3"/>
      <c r="P72" s="3"/>
      <c r="Q72" s="3"/>
      <c r="R72" s="3"/>
      <c r="S72" s="3"/>
      <c r="T72" s="3"/>
      <c r="U72" s="3"/>
      <c r="V72" s="102"/>
      <c r="W72" s="3"/>
      <c r="X72" s="3"/>
      <c r="Y72" s="3"/>
      <c r="Z72" s="3"/>
      <c r="AA72" s="3"/>
      <c r="AB72" s="3"/>
      <c r="AC72" s="3"/>
      <c r="AD72" s="3"/>
      <c r="AE72" s="3"/>
      <c r="AF72" s="3"/>
      <c r="AG72" s="3"/>
      <c r="AH72" s="3"/>
      <c r="AI72" s="3"/>
      <c r="AJ72" s="3"/>
      <c r="AK72" s="3"/>
      <c r="AL72" s="3"/>
      <c r="AM72" s="3"/>
      <c r="AN72" s="3"/>
      <c r="AO72" s="3"/>
      <c r="AP72" s="3"/>
      <c r="AQ72" s="3"/>
      <c r="AR72" s="3"/>
    </row>
    <row r="73" spans="1:44" ht="12.75" customHeight="1" x14ac:dyDescent="0.25">
      <c r="A73" s="3"/>
      <c r="B73" s="3"/>
      <c r="C73" s="3"/>
      <c r="D73" s="3"/>
      <c r="E73" s="3"/>
      <c r="F73" s="3"/>
      <c r="G73" s="3"/>
      <c r="H73" s="3"/>
      <c r="I73" s="3"/>
      <c r="J73" s="3"/>
      <c r="K73" s="3"/>
      <c r="L73" s="3"/>
      <c r="M73" s="3"/>
      <c r="N73" s="3"/>
      <c r="O73" s="3"/>
      <c r="P73" s="3"/>
      <c r="Q73" s="3"/>
      <c r="R73" s="3"/>
      <c r="S73" s="3"/>
      <c r="T73" s="3"/>
      <c r="U73" s="3"/>
      <c r="V73" s="102"/>
      <c r="W73" s="3"/>
      <c r="X73" s="3"/>
      <c r="Y73" s="3"/>
      <c r="Z73" s="3"/>
      <c r="AA73" s="3"/>
      <c r="AB73" s="3"/>
      <c r="AC73" s="3"/>
      <c r="AD73" s="3"/>
      <c r="AE73" s="3"/>
      <c r="AF73" s="3"/>
      <c r="AG73" s="3"/>
      <c r="AH73" s="3"/>
      <c r="AI73" s="3"/>
      <c r="AJ73" s="3"/>
      <c r="AK73" s="3"/>
      <c r="AL73" s="3"/>
      <c r="AM73" s="3"/>
      <c r="AN73" s="3"/>
      <c r="AO73" s="3"/>
      <c r="AP73" s="3"/>
      <c r="AQ73" s="3"/>
      <c r="AR73" s="3"/>
    </row>
    <row r="74" spans="1:44" ht="12.75" customHeight="1" x14ac:dyDescent="0.25">
      <c r="A74" s="3"/>
      <c r="B74" s="3"/>
      <c r="C74" s="3"/>
      <c r="D74" s="3"/>
      <c r="E74" s="3"/>
      <c r="F74" s="3"/>
      <c r="G74" s="3"/>
      <c r="H74" s="3"/>
      <c r="I74" s="3"/>
      <c r="J74" s="3"/>
      <c r="K74" s="3"/>
      <c r="L74" s="3"/>
      <c r="M74" s="3"/>
      <c r="N74" s="3"/>
      <c r="O74" s="3"/>
      <c r="P74" s="3"/>
      <c r="Q74" s="3"/>
      <c r="R74" s="3"/>
      <c r="S74" s="3"/>
      <c r="T74" s="3"/>
      <c r="U74" s="3"/>
      <c r="V74" s="102"/>
      <c r="W74" s="3"/>
      <c r="X74" s="3"/>
      <c r="Y74" s="3"/>
      <c r="Z74" s="3"/>
      <c r="AA74" s="3"/>
      <c r="AB74" s="3"/>
      <c r="AC74" s="3"/>
      <c r="AD74" s="3"/>
      <c r="AE74" s="3"/>
      <c r="AF74" s="3"/>
      <c r="AG74" s="3"/>
      <c r="AH74" s="3"/>
      <c r="AI74" s="3"/>
      <c r="AJ74" s="3"/>
      <c r="AK74" s="3"/>
      <c r="AL74" s="3"/>
      <c r="AM74" s="3"/>
      <c r="AN74" s="3"/>
      <c r="AO74" s="3"/>
      <c r="AP74" s="3"/>
      <c r="AQ74" s="3"/>
      <c r="AR74" s="3"/>
    </row>
    <row r="75" spans="1:44" ht="12.75" customHeight="1" x14ac:dyDescent="0.25">
      <c r="A75" s="3"/>
      <c r="B75" s="3"/>
      <c r="C75" s="3"/>
      <c r="D75" s="3"/>
      <c r="E75" s="3"/>
      <c r="F75" s="3"/>
      <c r="G75" s="3"/>
      <c r="H75" s="3"/>
      <c r="I75" s="3"/>
      <c r="J75" s="3"/>
      <c r="K75" s="3"/>
      <c r="L75" s="3"/>
      <c r="M75" s="3"/>
      <c r="N75" s="3"/>
      <c r="O75" s="3"/>
      <c r="P75" s="3"/>
      <c r="Q75" s="3"/>
      <c r="R75" s="3"/>
      <c r="S75" s="3"/>
      <c r="T75" s="3"/>
      <c r="U75" s="3"/>
      <c r="V75" s="102"/>
      <c r="W75" s="3"/>
      <c r="X75" s="3"/>
      <c r="Y75" s="3"/>
      <c r="Z75" s="3"/>
      <c r="AA75" s="3"/>
      <c r="AB75" s="3"/>
      <c r="AC75" s="3"/>
      <c r="AD75" s="3"/>
      <c r="AE75" s="3"/>
      <c r="AF75" s="3"/>
      <c r="AG75" s="3"/>
      <c r="AH75" s="3"/>
      <c r="AI75" s="3"/>
      <c r="AJ75" s="3"/>
      <c r="AK75" s="3"/>
      <c r="AL75" s="3"/>
      <c r="AM75" s="3"/>
      <c r="AN75" s="3"/>
      <c r="AO75" s="3"/>
      <c r="AP75" s="3"/>
      <c r="AQ75" s="3"/>
      <c r="AR75" s="3"/>
    </row>
    <row r="76" spans="1:44" ht="12.75" customHeight="1" x14ac:dyDescent="0.25">
      <c r="A76" s="3"/>
      <c r="B76" s="3"/>
      <c r="C76" s="3"/>
      <c r="D76" s="3"/>
      <c r="E76" s="3"/>
      <c r="F76" s="3"/>
      <c r="G76" s="3"/>
      <c r="H76" s="3"/>
      <c r="I76" s="3"/>
      <c r="J76" s="3"/>
      <c r="K76" s="3"/>
      <c r="L76" s="3"/>
      <c r="M76" s="3"/>
      <c r="N76" s="3"/>
      <c r="O76" s="3"/>
      <c r="P76" s="3"/>
      <c r="Q76" s="3"/>
      <c r="R76" s="3"/>
      <c r="S76" s="3"/>
      <c r="T76" s="3"/>
      <c r="U76" s="3"/>
      <c r="V76" s="102"/>
      <c r="W76" s="3"/>
      <c r="X76" s="3"/>
      <c r="Y76" s="3"/>
      <c r="Z76" s="3"/>
      <c r="AA76" s="3"/>
      <c r="AB76" s="3"/>
      <c r="AC76" s="3"/>
      <c r="AD76" s="3"/>
      <c r="AE76" s="3"/>
      <c r="AF76" s="3"/>
      <c r="AG76" s="3"/>
      <c r="AH76" s="3"/>
      <c r="AI76" s="3"/>
      <c r="AJ76" s="3"/>
      <c r="AK76" s="3"/>
      <c r="AL76" s="3"/>
      <c r="AM76" s="3"/>
      <c r="AN76" s="3"/>
      <c r="AO76" s="3"/>
      <c r="AP76" s="3"/>
      <c r="AQ76" s="3"/>
      <c r="AR76" s="3"/>
    </row>
    <row r="77" spans="1:44" ht="12.75" customHeight="1" x14ac:dyDescent="0.25">
      <c r="A77" s="3"/>
      <c r="B77" s="3"/>
      <c r="C77" s="3"/>
      <c r="D77" s="3"/>
      <c r="E77" s="3"/>
      <c r="F77" s="3"/>
      <c r="G77" s="3"/>
      <c r="H77" s="3"/>
      <c r="I77" s="3"/>
      <c r="J77" s="3"/>
      <c r="K77" s="3"/>
      <c r="L77" s="3"/>
      <c r="M77" s="3"/>
      <c r="N77" s="3"/>
      <c r="O77" s="3"/>
      <c r="P77" s="3"/>
      <c r="Q77" s="3"/>
      <c r="R77" s="3"/>
      <c r="S77" s="3"/>
      <c r="T77" s="3"/>
      <c r="U77" s="3"/>
      <c r="V77" s="102"/>
      <c r="W77" s="3"/>
      <c r="X77" s="3"/>
      <c r="Y77" s="3"/>
      <c r="Z77" s="3"/>
      <c r="AA77" s="3"/>
      <c r="AB77" s="3"/>
      <c r="AC77" s="3"/>
      <c r="AD77" s="3"/>
      <c r="AE77" s="3"/>
      <c r="AF77" s="3"/>
      <c r="AG77" s="3"/>
      <c r="AH77" s="3"/>
      <c r="AI77" s="3"/>
      <c r="AJ77" s="3"/>
      <c r="AK77" s="3"/>
      <c r="AL77" s="3"/>
      <c r="AM77" s="3"/>
      <c r="AN77" s="3"/>
      <c r="AO77" s="3"/>
      <c r="AP77" s="3"/>
      <c r="AQ77" s="3"/>
      <c r="AR77" s="3"/>
    </row>
    <row r="78" spans="1:44" ht="12.75" customHeight="1" x14ac:dyDescent="0.25">
      <c r="A78" s="3"/>
      <c r="B78" s="3"/>
      <c r="C78" s="3"/>
      <c r="D78" s="3"/>
      <c r="E78" s="3"/>
      <c r="F78" s="3"/>
      <c r="G78" s="3"/>
      <c r="H78" s="3"/>
      <c r="I78" s="3"/>
      <c r="J78" s="3"/>
      <c r="K78" s="3"/>
      <c r="L78" s="3"/>
      <c r="M78" s="3"/>
      <c r="N78" s="3"/>
      <c r="O78" s="3"/>
      <c r="P78" s="3"/>
      <c r="Q78" s="3"/>
      <c r="R78" s="3"/>
      <c r="S78" s="3"/>
      <c r="T78" s="3"/>
      <c r="U78" s="3"/>
      <c r="V78" s="102"/>
      <c r="W78" s="3"/>
      <c r="X78" s="3"/>
      <c r="Y78" s="3"/>
      <c r="Z78" s="3"/>
      <c r="AA78" s="3"/>
      <c r="AB78" s="3"/>
      <c r="AC78" s="3"/>
      <c r="AD78" s="3"/>
      <c r="AE78" s="3"/>
      <c r="AF78" s="3"/>
      <c r="AG78" s="3"/>
      <c r="AH78" s="3"/>
      <c r="AI78" s="3"/>
      <c r="AJ78" s="3"/>
      <c r="AK78" s="3"/>
      <c r="AL78" s="3"/>
      <c r="AM78" s="3"/>
      <c r="AN78" s="3"/>
      <c r="AO78" s="3"/>
      <c r="AP78" s="3"/>
      <c r="AQ78" s="3"/>
      <c r="AR78" s="3"/>
    </row>
    <row r="79" spans="1:44" ht="12.75" customHeight="1" x14ac:dyDescent="0.25">
      <c r="A79" s="3"/>
      <c r="B79" s="3"/>
      <c r="C79" s="3"/>
      <c r="D79" s="3"/>
      <c r="E79" s="3"/>
      <c r="F79" s="3"/>
      <c r="G79" s="3"/>
      <c r="H79" s="3"/>
      <c r="I79" s="3"/>
      <c r="J79" s="3"/>
      <c r="K79" s="3"/>
      <c r="L79" s="3"/>
      <c r="M79" s="3"/>
      <c r="N79" s="3"/>
      <c r="O79" s="3"/>
      <c r="P79" s="3"/>
      <c r="Q79" s="3"/>
      <c r="R79" s="3"/>
      <c r="S79" s="3"/>
      <c r="T79" s="3"/>
      <c r="U79" s="3"/>
      <c r="V79" s="102"/>
      <c r="W79" s="3"/>
      <c r="X79" s="3"/>
      <c r="Y79" s="3"/>
      <c r="Z79" s="3"/>
      <c r="AA79" s="3"/>
      <c r="AB79" s="3"/>
      <c r="AC79" s="3"/>
      <c r="AD79" s="3"/>
      <c r="AE79" s="3"/>
      <c r="AF79" s="3"/>
      <c r="AG79" s="3"/>
      <c r="AH79" s="3"/>
      <c r="AI79" s="3"/>
      <c r="AJ79" s="3"/>
      <c r="AK79" s="3"/>
      <c r="AL79" s="3"/>
      <c r="AM79" s="3"/>
      <c r="AN79" s="3"/>
      <c r="AO79" s="3"/>
      <c r="AP79" s="3"/>
      <c r="AQ79" s="3"/>
      <c r="AR79" s="3"/>
    </row>
    <row r="80" spans="1:44" ht="12.75" customHeight="1" x14ac:dyDescent="0.25">
      <c r="A80" s="3"/>
      <c r="B80" s="3"/>
      <c r="C80" s="3"/>
      <c r="D80" s="3"/>
      <c r="E80" s="3"/>
      <c r="F80" s="3"/>
      <c r="G80" s="3"/>
      <c r="H80" s="3"/>
      <c r="I80" s="3"/>
      <c r="J80" s="3"/>
      <c r="K80" s="3"/>
      <c r="L80" s="3"/>
      <c r="M80" s="3"/>
      <c r="N80" s="3"/>
      <c r="O80" s="3"/>
      <c r="P80" s="3"/>
      <c r="Q80" s="3"/>
      <c r="R80" s="3"/>
      <c r="S80" s="3"/>
      <c r="T80" s="3"/>
      <c r="U80" s="3"/>
      <c r="V80" s="102"/>
      <c r="W80" s="3"/>
      <c r="X80" s="3"/>
      <c r="Y80" s="3"/>
      <c r="Z80" s="3"/>
      <c r="AA80" s="3"/>
      <c r="AB80" s="3"/>
      <c r="AC80" s="3"/>
      <c r="AD80" s="3"/>
      <c r="AE80" s="3"/>
      <c r="AF80" s="3"/>
      <c r="AG80" s="3"/>
      <c r="AH80" s="3"/>
      <c r="AI80" s="3"/>
      <c r="AJ80" s="3"/>
      <c r="AK80" s="3"/>
      <c r="AL80" s="3"/>
      <c r="AM80" s="3"/>
      <c r="AN80" s="3"/>
      <c r="AO80" s="3"/>
      <c r="AP80" s="3"/>
      <c r="AQ80" s="3"/>
      <c r="AR80" s="3"/>
    </row>
    <row r="81" spans="1:44" ht="12.75" customHeight="1" x14ac:dyDescent="0.25">
      <c r="A81" s="3"/>
      <c r="B81" s="3"/>
      <c r="C81" s="3"/>
      <c r="D81" s="3"/>
      <c r="E81" s="3"/>
      <c r="F81" s="3"/>
      <c r="G81" s="3"/>
      <c r="H81" s="3"/>
      <c r="I81" s="3"/>
      <c r="J81" s="3"/>
      <c r="K81" s="3"/>
      <c r="L81" s="3"/>
      <c r="M81" s="3"/>
      <c r="N81" s="3"/>
      <c r="O81" s="3"/>
      <c r="P81" s="3"/>
      <c r="Q81" s="3"/>
      <c r="R81" s="3"/>
      <c r="S81" s="3"/>
      <c r="T81" s="3"/>
      <c r="U81" s="3"/>
      <c r="V81" s="102"/>
      <c r="W81" s="3"/>
      <c r="X81" s="3"/>
      <c r="Y81" s="3"/>
      <c r="Z81" s="3"/>
      <c r="AA81" s="3"/>
      <c r="AB81" s="3"/>
      <c r="AC81" s="3"/>
      <c r="AD81" s="3"/>
      <c r="AE81" s="3"/>
      <c r="AF81" s="3"/>
      <c r="AG81" s="3"/>
      <c r="AH81" s="3"/>
      <c r="AI81" s="3"/>
      <c r="AJ81" s="3"/>
      <c r="AK81" s="3"/>
      <c r="AL81" s="3"/>
      <c r="AM81" s="3"/>
      <c r="AN81" s="3"/>
      <c r="AO81" s="3"/>
      <c r="AP81" s="3"/>
      <c r="AQ81" s="3"/>
      <c r="AR81" s="3"/>
    </row>
    <row r="82" spans="1:44" ht="12.75" customHeight="1" x14ac:dyDescent="0.25">
      <c r="A82" s="3"/>
      <c r="B82" s="3"/>
      <c r="C82" s="3"/>
      <c r="D82" s="3"/>
      <c r="E82" s="3"/>
      <c r="F82" s="3"/>
      <c r="G82" s="3"/>
      <c r="H82" s="3"/>
      <c r="I82" s="3"/>
      <c r="J82" s="3"/>
      <c r="K82" s="3"/>
      <c r="L82" s="3"/>
      <c r="M82" s="3"/>
      <c r="N82" s="3"/>
      <c r="O82" s="3"/>
      <c r="P82" s="3"/>
      <c r="Q82" s="3"/>
      <c r="R82" s="3"/>
      <c r="S82" s="3"/>
      <c r="T82" s="3"/>
      <c r="U82" s="3"/>
      <c r="V82" s="102"/>
      <c r="W82" s="3"/>
      <c r="X82" s="3"/>
      <c r="Y82" s="3"/>
      <c r="Z82" s="3"/>
      <c r="AA82" s="3"/>
      <c r="AB82" s="3"/>
      <c r="AC82" s="3"/>
      <c r="AD82" s="3"/>
      <c r="AE82" s="3"/>
      <c r="AF82" s="3"/>
      <c r="AG82" s="3"/>
      <c r="AH82" s="3"/>
      <c r="AI82" s="3"/>
      <c r="AJ82" s="3"/>
      <c r="AK82" s="3"/>
      <c r="AL82" s="3"/>
      <c r="AM82" s="3"/>
      <c r="AN82" s="3"/>
      <c r="AO82" s="3"/>
      <c r="AP82" s="3"/>
      <c r="AQ82" s="3"/>
      <c r="AR82" s="3"/>
    </row>
    <row r="83" spans="1:44" ht="12.75" customHeight="1" x14ac:dyDescent="0.25">
      <c r="A83" s="3"/>
      <c r="B83" s="3"/>
      <c r="C83" s="3"/>
      <c r="D83" s="3"/>
      <c r="E83" s="3"/>
      <c r="F83" s="3"/>
      <c r="G83" s="3"/>
      <c r="H83" s="3"/>
      <c r="I83" s="3"/>
      <c r="J83" s="3"/>
      <c r="K83" s="3"/>
      <c r="L83" s="3"/>
      <c r="M83" s="3"/>
      <c r="N83" s="3"/>
      <c r="O83" s="3"/>
      <c r="P83" s="3"/>
      <c r="Q83" s="3"/>
      <c r="R83" s="3"/>
      <c r="S83" s="3"/>
      <c r="T83" s="3"/>
      <c r="U83" s="3"/>
      <c r="V83" s="102"/>
      <c r="W83" s="3"/>
      <c r="X83" s="3"/>
      <c r="Y83" s="3"/>
      <c r="Z83" s="3"/>
      <c r="AA83" s="3"/>
      <c r="AB83" s="3"/>
      <c r="AC83" s="3"/>
      <c r="AD83" s="3"/>
      <c r="AE83" s="3"/>
      <c r="AF83" s="3"/>
      <c r="AG83" s="3"/>
      <c r="AH83" s="3"/>
      <c r="AI83" s="3"/>
      <c r="AJ83" s="3"/>
      <c r="AK83" s="3"/>
      <c r="AL83" s="3"/>
      <c r="AM83" s="3"/>
      <c r="AN83" s="3"/>
      <c r="AO83" s="3"/>
      <c r="AP83" s="3"/>
      <c r="AQ83" s="3"/>
      <c r="AR83" s="3"/>
    </row>
    <row r="84" spans="1:44" ht="12.75" customHeight="1" x14ac:dyDescent="0.25">
      <c r="A84" s="3"/>
      <c r="B84" s="3"/>
      <c r="C84" s="3"/>
      <c r="D84" s="3"/>
      <c r="E84" s="3"/>
      <c r="F84" s="3"/>
      <c r="G84" s="3"/>
      <c r="H84" s="3"/>
      <c r="I84" s="3"/>
      <c r="J84" s="3"/>
      <c r="K84" s="3"/>
      <c r="L84" s="3"/>
      <c r="M84" s="3"/>
      <c r="N84" s="3"/>
      <c r="O84" s="3"/>
      <c r="P84" s="3"/>
      <c r="Q84" s="3"/>
      <c r="R84" s="3"/>
      <c r="S84" s="3"/>
      <c r="T84" s="3"/>
      <c r="U84" s="3"/>
      <c r="V84" s="102"/>
      <c r="W84" s="3"/>
      <c r="X84" s="3"/>
      <c r="Y84" s="3"/>
      <c r="Z84" s="3"/>
      <c r="AA84" s="3"/>
      <c r="AB84" s="3"/>
      <c r="AC84" s="3"/>
      <c r="AD84" s="3"/>
      <c r="AE84" s="3"/>
      <c r="AF84" s="3"/>
      <c r="AG84" s="3"/>
      <c r="AH84" s="3"/>
      <c r="AI84" s="3"/>
      <c r="AJ84" s="3"/>
      <c r="AK84" s="3"/>
      <c r="AL84" s="3"/>
      <c r="AM84" s="3"/>
      <c r="AN84" s="3"/>
      <c r="AO84" s="3"/>
      <c r="AP84" s="3"/>
      <c r="AQ84" s="3"/>
      <c r="AR84" s="3"/>
    </row>
    <row r="85" spans="1:44" ht="12.75" customHeight="1" x14ac:dyDescent="0.25">
      <c r="A85" s="3"/>
      <c r="B85" s="3"/>
      <c r="C85" s="3"/>
      <c r="D85" s="3"/>
      <c r="E85" s="3"/>
      <c r="F85" s="3"/>
      <c r="G85" s="3"/>
      <c r="H85" s="3"/>
      <c r="I85" s="3"/>
      <c r="J85" s="3"/>
      <c r="K85" s="3"/>
      <c r="L85" s="3"/>
      <c r="M85" s="3"/>
      <c r="N85" s="3"/>
      <c r="O85" s="3"/>
      <c r="P85" s="3"/>
      <c r="Q85" s="3"/>
      <c r="R85" s="3"/>
      <c r="S85" s="3"/>
      <c r="T85" s="3"/>
      <c r="U85" s="3"/>
      <c r="V85" s="102"/>
      <c r="W85" s="3"/>
      <c r="X85" s="3"/>
      <c r="Y85" s="3"/>
      <c r="Z85" s="3"/>
      <c r="AA85" s="3"/>
      <c r="AB85" s="3"/>
      <c r="AC85" s="3"/>
      <c r="AD85" s="3"/>
      <c r="AE85" s="3"/>
      <c r="AF85" s="3"/>
      <c r="AG85" s="3"/>
      <c r="AH85" s="3"/>
      <c r="AI85" s="3"/>
      <c r="AJ85" s="3"/>
      <c r="AK85" s="3"/>
      <c r="AL85" s="3"/>
      <c r="AM85" s="3"/>
      <c r="AN85" s="3"/>
      <c r="AO85" s="3"/>
      <c r="AP85" s="3"/>
      <c r="AQ85" s="3"/>
      <c r="AR85" s="3"/>
    </row>
    <row r="86" spans="1:44" ht="12.75" customHeight="1" x14ac:dyDescent="0.25">
      <c r="A86" s="3"/>
      <c r="B86" s="3"/>
      <c r="C86" s="3"/>
      <c r="D86" s="3"/>
      <c r="E86" s="3"/>
      <c r="F86" s="3"/>
      <c r="G86" s="3"/>
      <c r="H86" s="3"/>
      <c r="I86" s="3"/>
      <c r="J86" s="3"/>
      <c r="K86" s="3"/>
      <c r="L86" s="3"/>
      <c r="M86" s="3"/>
      <c r="N86" s="3"/>
      <c r="O86" s="3"/>
      <c r="P86" s="3"/>
      <c r="Q86" s="3"/>
      <c r="R86" s="3"/>
      <c r="S86" s="3"/>
      <c r="T86" s="3"/>
      <c r="U86" s="3"/>
      <c r="V86" s="102"/>
      <c r="W86" s="3"/>
      <c r="X86" s="3"/>
      <c r="Y86" s="3"/>
      <c r="Z86" s="3"/>
      <c r="AA86" s="3"/>
      <c r="AB86" s="3"/>
      <c r="AC86" s="3"/>
      <c r="AD86" s="3"/>
      <c r="AE86" s="3"/>
      <c r="AF86" s="3"/>
      <c r="AG86" s="3"/>
      <c r="AH86" s="3"/>
      <c r="AI86" s="3"/>
      <c r="AJ86" s="3"/>
      <c r="AK86" s="3"/>
      <c r="AL86" s="3"/>
      <c r="AM86" s="3"/>
      <c r="AN86" s="3"/>
      <c r="AO86" s="3"/>
      <c r="AP86" s="3"/>
      <c r="AQ86" s="3"/>
      <c r="AR86" s="3"/>
    </row>
    <row r="87" spans="1:44" ht="12.75" customHeight="1" x14ac:dyDescent="0.25">
      <c r="A87" s="3"/>
      <c r="B87" s="3"/>
      <c r="C87" s="3"/>
      <c r="D87" s="3"/>
      <c r="E87" s="3"/>
      <c r="F87" s="3"/>
      <c r="G87" s="3"/>
      <c r="H87" s="3"/>
      <c r="I87" s="3"/>
      <c r="J87" s="3"/>
      <c r="K87" s="3"/>
      <c r="L87" s="3"/>
      <c r="M87" s="3"/>
      <c r="N87" s="3"/>
      <c r="O87" s="3"/>
      <c r="P87" s="3"/>
      <c r="Q87" s="3"/>
      <c r="R87" s="3"/>
      <c r="S87" s="3"/>
      <c r="T87" s="3"/>
      <c r="U87" s="3"/>
      <c r="V87" s="102"/>
      <c r="W87" s="3"/>
      <c r="X87" s="3"/>
      <c r="Y87" s="3"/>
      <c r="Z87" s="3"/>
      <c r="AA87" s="3"/>
      <c r="AB87" s="3"/>
      <c r="AC87" s="3"/>
      <c r="AD87" s="3"/>
      <c r="AE87" s="3"/>
      <c r="AF87" s="3"/>
      <c r="AG87" s="3"/>
      <c r="AH87" s="3"/>
      <c r="AI87" s="3"/>
      <c r="AJ87" s="3"/>
      <c r="AK87" s="3"/>
      <c r="AL87" s="3"/>
      <c r="AM87" s="3"/>
      <c r="AN87" s="3"/>
      <c r="AO87" s="3"/>
      <c r="AP87" s="3"/>
      <c r="AQ87" s="3"/>
      <c r="AR87" s="3"/>
    </row>
    <row r="88" spans="1:44" ht="12.75" customHeight="1" x14ac:dyDescent="0.25">
      <c r="A88" s="3"/>
      <c r="B88" s="3"/>
      <c r="C88" s="3"/>
      <c r="D88" s="3"/>
      <c r="E88" s="3"/>
      <c r="F88" s="3"/>
      <c r="G88" s="3"/>
      <c r="H88" s="3"/>
      <c r="I88" s="3"/>
      <c r="J88" s="3"/>
      <c r="K88" s="3"/>
      <c r="L88" s="3"/>
      <c r="M88" s="3"/>
      <c r="N88" s="3"/>
      <c r="O88" s="3"/>
      <c r="P88" s="3"/>
      <c r="Q88" s="3"/>
      <c r="R88" s="3"/>
      <c r="S88" s="3"/>
      <c r="T88" s="3"/>
      <c r="U88" s="3"/>
      <c r="V88" s="102"/>
      <c r="W88" s="3"/>
      <c r="X88" s="3"/>
      <c r="Y88" s="3"/>
      <c r="Z88" s="3"/>
      <c r="AA88" s="3"/>
      <c r="AB88" s="3"/>
      <c r="AC88" s="3"/>
      <c r="AD88" s="3"/>
      <c r="AE88" s="3"/>
      <c r="AF88" s="3"/>
      <c r="AG88" s="3"/>
      <c r="AH88" s="3"/>
      <c r="AI88" s="3"/>
      <c r="AJ88" s="3"/>
      <c r="AK88" s="3"/>
      <c r="AL88" s="3"/>
      <c r="AM88" s="3"/>
      <c r="AN88" s="3"/>
      <c r="AO88" s="3"/>
      <c r="AP88" s="3"/>
      <c r="AQ88" s="3"/>
      <c r="AR88" s="3"/>
    </row>
    <row r="89" spans="1:44" ht="12.75" customHeight="1" x14ac:dyDescent="0.25">
      <c r="A89" s="3"/>
      <c r="B89" s="3"/>
      <c r="C89" s="3"/>
      <c r="D89" s="3"/>
      <c r="E89" s="3"/>
      <c r="F89" s="3"/>
      <c r="G89" s="3"/>
      <c r="H89" s="3"/>
      <c r="I89" s="3"/>
      <c r="J89" s="3"/>
      <c r="K89" s="3"/>
      <c r="L89" s="3"/>
      <c r="M89" s="3"/>
      <c r="N89" s="3"/>
      <c r="O89" s="3"/>
      <c r="P89" s="3"/>
      <c r="Q89" s="3"/>
      <c r="R89" s="3"/>
      <c r="S89" s="3"/>
      <c r="T89" s="3"/>
      <c r="U89" s="3"/>
      <c r="V89" s="102"/>
      <c r="W89" s="3"/>
      <c r="X89" s="3"/>
      <c r="Y89" s="3"/>
      <c r="Z89" s="3"/>
      <c r="AA89" s="3"/>
      <c r="AB89" s="3"/>
      <c r="AC89" s="3"/>
      <c r="AD89" s="3"/>
      <c r="AE89" s="3"/>
      <c r="AF89" s="3"/>
      <c r="AG89" s="3"/>
      <c r="AH89" s="3"/>
      <c r="AI89" s="3"/>
      <c r="AJ89" s="3"/>
      <c r="AK89" s="3"/>
      <c r="AL89" s="3"/>
      <c r="AM89" s="3"/>
      <c r="AN89" s="3"/>
      <c r="AO89" s="3"/>
      <c r="AP89" s="3"/>
      <c r="AQ89" s="3"/>
      <c r="AR89" s="3"/>
    </row>
    <row r="90" spans="1:44" ht="12.75" customHeight="1" x14ac:dyDescent="0.25">
      <c r="A90" s="3"/>
      <c r="B90" s="3"/>
      <c r="C90" s="3"/>
      <c r="D90" s="3"/>
      <c r="E90" s="3"/>
      <c r="F90" s="3"/>
      <c r="G90" s="3"/>
      <c r="H90" s="3"/>
      <c r="I90" s="3"/>
      <c r="J90" s="3"/>
      <c r="K90" s="3"/>
      <c r="L90" s="3"/>
      <c r="M90" s="3"/>
      <c r="N90" s="3"/>
      <c r="O90" s="3"/>
      <c r="P90" s="3"/>
      <c r="Q90" s="3"/>
      <c r="R90" s="3"/>
      <c r="S90" s="3"/>
      <c r="T90" s="3"/>
      <c r="U90" s="3"/>
      <c r="V90" s="102"/>
      <c r="W90" s="3"/>
      <c r="X90" s="3"/>
      <c r="Y90" s="3"/>
      <c r="Z90" s="3"/>
      <c r="AA90" s="3"/>
      <c r="AB90" s="3"/>
      <c r="AC90" s="3"/>
      <c r="AD90" s="3"/>
      <c r="AE90" s="3"/>
      <c r="AF90" s="3"/>
      <c r="AG90" s="3"/>
      <c r="AH90" s="3"/>
      <c r="AI90" s="3"/>
      <c r="AJ90" s="3"/>
      <c r="AK90" s="3"/>
      <c r="AL90" s="3"/>
      <c r="AM90" s="3"/>
      <c r="AN90" s="3"/>
      <c r="AO90" s="3"/>
      <c r="AP90" s="3"/>
      <c r="AQ90" s="3"/>
      <c r="AR90" s="3"/>
    </row>
    <row r="91" spans="1:44" ht="12.75" customHeight="1" x14ac:dyDescent="0.25">
      <c r="A91" s="3"/>
      <c r="B91" s="3"/>
      <c r="C91" s="3"/>
      <c r="D91" s="3"/>
      <c r="E91" s="3"/>
      <c r="F91" s="3"/>
      <c r="G91" s="3"/>
      <c r="H91" s="3"/>
      <c r="I91" s="3"/>
      <c r="J91" s="3"/>
      <c r="K91" s="3"/>
      <c r="L91" s="3"/>
      <c r="M91" s="3"/>
      <c r="N91" s="3"/>
      <c r="O91" s="3"/>
      <c r="P91" s="3"/>
      <c r="Q91" s="3"/>
      <c r="R91" s="3"/>
      <c r="S91" s="3"/>
      <c r="T91" s="3"/>
      <c r="U91" s="3"/>
      <c r="V91" s="102"/>
      <c r="W91" s="3"/>
      <c r="X91" s="3"/>
      <c r="Y91" s="3"/>
      <c r="Z91" s="3"/>
      <c r="AA91" s="3"/>
      <c r="AB91" s="3"/>
      <c r="AC91" s="3"/>
      <c r="AD91" s="3"/>
      <c r="AE91" s="3"/>
      <c r="AF91" s="3"/>
      <c r="AG91" s="3"/>
      <c r="AH91" s="3"/>
      <c r="AI91" s="3"/>
      <c r="AJ91" s="3"/>
      <c r="AK91" s="3"/>
      <c r="AL91" s="3"/>
      <c r="AM91" s="3"/>
      <c r="AN91" s="3"/>
      <c r="AO91" s="3"/>
      <c r="AP91" s="3"/>
      <c r="AQ91" s="3"/>
      <c r="AR91" s="3"/>
    </row>
    <row r="92" spans="1:44" ht="12.75" customHeight="1" x14ac:dyDescent="0.25">
      <c r="A92" s="3"/>
      <c r="B92" s="3"/>
      <c r="C92" s="3"/>
      <c r="D92" s="3"/>
      <c r="E92" s="3"/>
      <c r="F92" s="3"/>
      <c r="G92" s="3"/>
      <c r="H92" s="3"/>
      <c r="I92" s="3"/>
      <c r="J92" s="3"/>
      <c r="K92" s="3"/>
      <c r="L92" s="3"/>
      <c r="M92" s="3"/>
      <c r="N92" s="3"/>
      <c r="O92" s="3"/>
      <c r="P92" s="3"/>
      <c r="Q92" s="3"/>
      <c r="R92" s="3"/>
      <c r="S92" s="3"/>
      <c r="T92" s="3"/>
      <c r="U92" s="3"/>
      <c r="V92" s="102"/>
      <c r="W92" s="3"/>
      <c r="X92" s="3"/>
      <c r="Y92" s="3"/>
      <c r="Z92" s="3"/>
      <c r="AA92" s="3"/>
      <c r="AB92" s="3"/>
      <c r="AC92" s="3"/>
      <c r="AD92" s="3"/>
      <c r="AE92" s="3"/>
      <c r="AF92" s="3"/>
      <c r="AG92" s="3"/>
      <c r="AH92" s="3"/>
      <c r="AI92" s="3"/>
      <c r="AJ92" s="3"/>
      <c r="AK92" s="3"/>
      <c r="AL92" s="3"/>
      <c r="AM92" s="3"/>
      <c r="AN92" s="3"/>
      <c r="AO92" s="3"/>
      <c r="AP92" s="3"/>
      <c r="AQ92" s="3"/>
      <c r="AR92" s="3"/>
    </row>
    <row r="93" spans="1:44" ht="12.75" customHeight="1" x14ac:dyDescent="0.25">
      <c r="A93" s="3"/>
      <c r="B93" s="3"/>
      <c r="C93" s="3"/>
      <c r="D93" s="3"/>
      <c r="E93" s="3"/>
      <c r="F93" s="3"/>
      <c r="G93" s="3"/>
      <c r="H93" s="3"/>
      <c r="I93" s="3"/>
      <c r="J93" s="3"/>
      <c r="K93" s="3"/>
      <c r="L93" s="3"/>
      <c r="M93" s="3"/>
      <c r="N93" s="3"/>
      <c r="O93" s="3"/>
      <c r="P93" s="3"/>
      <c r="Q93" s="3"/>
      <c r="R93" s="3"/>
      <c r="S93" s="3"/>
      <c r="T93" s="3"/>
      <c r="U93" s="3"/>
      <c r="V93" s="102"/>
      <c r="W93" s="3"/>
      <c r="X93" s="3"/>
      <c r="Y93" s="3"/>
      <c r="Z93" s="3"/>
      <c r="AA93" s="3"/>
      <c r="AB93" s="3"/>
      <c r="AC93" s="3"/>
      <c r="AD93" s="3"/>
      <c r="AE93" s="3"/>
      <c r="AF93" s="3"/>
      <c r="AG93" s="3"/>
      <c r="AH93" s="3"/>
      <c r="AI93" s="3"/>
      <c r="AJ93" s="3"/>
      <c r="AK93" s="3"/>
      <c r="AL93" s="3"/>
      <c r="AM93" s="3"/>
      <c r="AN93" s="3"/>
      <c r="AO93" s="3"/>
      <c r="AP93" s="3"/>
      <c r="AQ93" s="3"/>
      <c r="AR93" s="3"/>
    </row>
    <row r="94" spans="1:44" ht="12.75" customHeight="1" x14ac:dyDescent="0.25">
      <c r="A94" s="3"/>
      <c r="B94" s="3"/>
      <c r="C94" s="3"/>
      <c r="D94" s="3"/>
      <c r="E94" s="3"/>
      <c r="F94" s="3"/>
      <c r="G94" s="3"/>
      <c r="H94" s="3"/>
      <c r="I94" s="3"/>
      <c r="J94" s="3"/>
      <c r="K94" s="3"/>
      <c r="L94" s="3"/>
      <c r="M94" s="3"/>
      <c r="N94" s="3"/>
      <c r="O94" s="3"/>
      <c r="P94" s="3"/>
      <c r="Q94" s="3"/>
      <c r="R94" s="3"/>
      <c r="S94" s="3"/>
      <c r="T94" s="3"/>
      <c r="U94" s="3"/>
      <c r="V94" s="102"/>
      <c r="W94" s="3"/>
      <c r="X94" s="3"/>
      <c r="Y94" s="3"/>
      <c r="Z94" s="3"/>
      <c r="AA94" s="3"/>
      <c r="AB94" s="3"/>
      <c r="AC94" s="3"/>
      <c r="AD94" s="3"/>
      <c r="AE94" s="3"/>
      <c r="AF94" s="3"/>
      <c r="AG94" s="3"/>
      <c r="AH94" s="3"/>
      <c r="AI94" s="3"/>
      <c r="AJ94" s="3"/>
      <c r="AK94" s="3"/>
      <c r="AL94" s="3"/>
      <c r="AM94" s="3"/>
      <c r="AN94" s="3"/>
      <c r="AO94" s="3"/>
      <c r="AP94" s="3"/>
      <c r="AQ94" s="3"/>
      <c r="AR94" s="3"/>
    </row>
    <row r="95" spans="1:44" ht="12.75" customHeight="1" x14ac:dyDescent="0.25">
      <c r="A95" s="3"/>
      <c r="B95" s="3"/>
      <c r="C95" s="3"/>
      <c r="D95" s="3"/>
      <c r="E95" s="3"/>
      <c r="F95" s="3"/>
      <c r="G95" s="3"/>
      <c r="H95" s="3"/>
      <c r="I95" s="3"/>
      <c r="J95" s="3"/>
      <c r="K95" s="3"/>
      <c r="L95" s="3"/>
      <c r="M95" s="3"/>
      <c r="N95" s="3"/>
      <c r="O95" s="3"/>
      <c r="P95" s="3"/>
      <c r="Q95" s="3"/>
      <c r="R95" s="3"/>
      <c r="S95" s="3"/>
      <c r="T95" s="3"/>
      <c r="U95" s="3"/>
      <c r="V95" s="102"/>
      <c r="W95" s="3"/>
      <c r="X95" s="3"/>
      <c r="Y95" s="3"/>
      <c r="Z95" s="3"/>
      <c r="AA95" s="3"/>
      <c r="AB95" s="3"/>
      <c r="AC95" s="3"/>
      <c r="AD95" s="3"/>
      <c r="AE95" s="3"/>
      <c r="AF95" s="3"/>
      <c r="AG95" s="3"/>
      <c r="AH95" s="3"/>
      <c r="AI95" s="3"/>
      <c r="AJ95" s="3"/>
      <c r="AK95" s="3"/>
      <c r="AL95" s="3"/>
      <c r="AM95" s="3"/>
      <c r="AN95" s="3"/>
      <c r="AO95" s="3"/>
      <c r="AP95" s="3"/>
      <c r="AQ95" s="3"/>
      <c r="AR95" s="3"/>
    </row>
    <row r="96" spans="1:44" ht="12.75" customHeight="1" x14ac:dyDescent="0.25">
      <c r="A96" s="3"/>
      <c r="B96" s="3"/>
      <c r="C96" s="3"/>
      <c r="D96" s="3"/>
      <c r="E96" s="3"/>
      <c r="F96" s="3"/>
      <c r="G96" s="3"/>
      <c r="H96" s="3"/>
      <c r="I96" s="3"/>
      <c r="J96" s="3"/>
      <c r="K96" s="3"/>
      <c r="L96" s="3"/>
      <c r="M96" s="3"/>
      <c r="N96" s="3"/>
      <c r="O96" s="3"/>
      <c r="P96" s="3"/>
      <c r="Q96" s="3"/>
      <c r="R96" s="3"/>
      <c r="S96" s="3"/>
      <c r="T96" s="3"/>
      <c r="U96" s="3"/>
      <c r="V96" s="102"/>
      <c r="W96" s="3"/>
      <c r="X96" s="3"/>
      <c r="Y96" s="3"/>
      <c r="Z96" s="3"/>
      <c r="AA96" s="3"/>
      <c r="AB96" s="3"/>
      <c r="AC96" s="3"/>
      <c r="AD96" s="3"/>
      <c r="AE96" s="3"/>
      <c r="AF96" s="3"/>
      <c r="AG96" s="3"/>
      <c r="AH96" s="3"/>
      <c r="AI96" s="3"/>
      <c r="AJ96" s="3"/>
      <c r="AK96" s="3"/>
      <c r="AL96" s="3"/>
      <c r="AM96" s="3"/>
      <c r="AN96" s="3"/>
      <c r="AO96" s="3"/>
      <c r="AP96" s="3"/>
      <c r="AQ96" s="3"/>
      <c r="AR96" s="3"/>
    </row>
    <row r="97" spans="1:44" ht="12.75" customHeight="1" x14ac:dyDescent="0.25">
      <c r="A97" s="3"/>
      <c r="B97" s="3"/>
      <c r="C97" s="3"/>
      <c r="D97" s="3"/>
      <c r="E97" s="3"/>
      <c r="F97" s="3"/>
      <c r="G97" s="3"/>
      <c r="H97" s="3"/>
      <c r="I97" s="3"/>
      <c r="J97" s="3"/>
      <c r="K97" s="3"/>
      <c r="L97" s="3"/>
      <c r="M97" s="3"/>
      <c r="N97" s="3"/>
      <c r="O97" s="3"/>
      <c r="P97" s="3"/>
      <c r="Q97" s="3"/>
      <c r="R97" s="3"/>
      <c r="S97" s="3"/>
      <c r="T97" s="3"/>
      <c r="U97" s="3"/>
      <c r="V97" s="102"/>
      <c r="W97" s="3"/>
      <c r="X97" s="3"/>
      <c r="Y97" s="3"/>
      <c r="Z97" s="3"/>
      <c r="AA97" s="3"/>
      <c r="AB97" s="3"/>
      <c r="AC97" s="3"/>
      <c r="AD97" s="3"/>
      <c r="AE97" s="3"/>
      <c r="AF97" s="3"/>
      <c r="AG97" s="3"/>
      <c r="AH97" s="3"/>
      <c r="AI97" s="3"/>
      <c r="AJ97" s="3"/>
      <c r="AK97" s="3"/>
      <c r="AL97" s="3"/>
      <c r="AM97" s="3"/>
      <c r="AN97" s="3"/>
      <c r="AO97" s="3"/>
      <c r="AP97" s="3"/>
      <c r="AQ97" s="3"/>
      <c r="AR97" s="3"/>
    </row>
    <row r="98" spans="1:44" ht="12.75" customHeight="1" x14ac:dyDescent="0.25">
      <c r="A98" s="3"/>
      <c r="B98" s="3"/>
      <c r="C98" s="3"/>
      <c r="D98" s="3"/>
      <c r="E98" s="3"/>
      <c r="F98" s="3"/>
      <c r="G98" s="3"/>
      <c r="H98" s="3"/>
      <c r="I98" s="3"/>
      <c r="J98" s="3"/>
      <c r="K98" s="3"/>
      <c r="L98" s="3"/>
      <c r="M98" s="3"/>
      <c r="N98" s="3"/>
      <c r="O98" s="3"/>
      <c r="P98" s="3"/>
      <c r="Q98" s="3"/>
      <c r="R98" s="3"/>
      <c r="S98" s="3"/>
      <c r="T98" s="3"/>
      <c r="U98" s="3"/>
      <c r="V98" s="102"/>
      <c r="W98" s="3"/>
      <c r="X98" s="3"/>
      <c r="Y98" s="3"/>
      <c r="Z98" s="3"/>
      <c r="AA98" s="3"/>
      <c r="AB98" s="3"/>
      <c r="AC98" s="3"/>
      <c r="AD98" s="3"/>
      <c r="AE98" s="3"/>
      <c r="AF98" s="3"/>
      <c r="AG98" s="3"/>
      <c r="AH98" s="3"/>
      <c r="AI98" s="3"/>
      <c r="AJ98" s="3"/>
      <c r="AK98" s="3"/>
      <c r="AL98" s="3"/>
      <c r="AM98" s="3"/>
      <c r="AN98" s="3"/>
      <c r="AO98" s="3"/>
      <c r="AP98" s="3"/>
      <c r="AQ98" s="3"/>
      <c r="AR98" s="3"/>
    </row>
    <row r="99" spans="1:44" ht="12.75" customHeight="1" x14ac:dyDescent="0.25">
      <c r="A99" s="3"/>
      <c r="B99" s="3"/>
      <c r="C99" s="3"/>
      <c r="D99" s="3"/>
      <c r="E99" s="3"/>
      <c r="F99" s="3"/>
      <c r="G99" s="3"/>
      <c r="H99" s="3"/>
      <c r="I99" s="3"/>
      <c r="J99" s="3"/>
      <c r="K99" s="3"/>
      <c r="L99" s="3"/>
      <c r="M99" s="3"/>
      <c r="N99" s="3"/>
      <c r="O99" s="3"/>
      <c r="P99" s="3"/>
      <c r="Q99" s="3"/>
      <c r="R99" s="3"/>
      <c r="S99" s="3"/>
      <c r="T99" s="3"/>
      <c r="U99" s="3"/>
      <c r="V99" s="102"/>
      <c r="W99" s="3"/>
      <c r="X99" s="3"/>
      <c r="Y99" s="3"/>
      <c r="Z99" s="3"/>
      <c r="AA99" s="3"/>
      <c r="AB99" s="3"/>
      <c r="AC99" s="3"/>
      <c r="AD99" s="3"/>
      <c r="AE99" s="3"/>
      <c r="AF99" s="3"/>
      <c r="AG99" s="3"/>
      <c r="AH99" s="3"/>
      <c r="AI99" s="3"/>
      <c r="AJ99" s="3"/>
      <c r="AK99" s="3"/>
      <c r="AL99" s="3"/>
      <c r="AM99" s="3"/>
      <c r="AN99" s="3"/>
      <c r="AO99" s="3"/>
      <c r="AP99" s="3"/>
      <c r="AQ99" s="3"/>
      <c r="AR99" s="3"/>
    </row>
    <row r="100" spans="1:44" ht="12.75" customHeight="1" x14ac:dyDescent="0.25">
      <c r="A100" s="3"/>
      <c r="B100" s="3"/>
      <c r="C100" s="3"/>
      <c r="D100" s="3"/>
      <c r="E100" s="3"/>
      <c r="F100" s="3"/>
      <c r="G100" s="3"/>
      <c r="H100" s="3"/>
      <c r="I100" s="3"/>
      <c r="J100" s="3"/>
      <c r="K100" s="3"/>
      <c r="L100" s="3"/>
      <c r="M100" s="3"/>
      <c r="N100" s="3"/>
      <c r="O100" s="3"/>
      <c r="P100" s="3"/>
      <c r="Q100" s="3"/>
      <c r="R100" s="3"/>
      <c r="S100" s="3"/>
      <c r="T100" s="3"/>
      <c r="U100" s="3"/>
      <c r="V100" s="102"/>
      <c r="W100" s="3"/>
      <c r="X100" s="3"/>
      <c r="Y100" s="3"/>
      <c r="Z100" s="3"/>
      <c r="AA100" s="3"/>
      <c r="AB100" s="3"/>
      <c r="AC100" s="3"/>
      <c r="AD100" s="3"/>
      <c r="AE100" s="3"/>
      <c r="AF100" s="3"/>
      <c r="AG100" s="3"/>
      <c r="AH100" s="3"/>
      <c r="AI100" s="3"/>
      <c r="AJ100" s="3"/>
      <c r="AK100" s="3"/>
      <c r="AL100" s="3"/>
      <c r="AM100" s="3"/>
      <c r="AN100" s="3"/>
      <c r="AO100" s="3"/>
      <c r="AP100" s="3"/>
      <c r="AQ100" s="3"/>
      <c r="AR100" s="3"/>
    </row>
    <row r="101" spans="1:44" ht="12.75" customHeight="1" x14ac:dyDescent="0.25">
      <c r="A101" s="3"/>
      <c r="B101" s="3"/>
      <c r="C101" s="3"/>
      <c r="D101" s="3"/>
      <c r="E101" s="3"/>
      <c r="F101" s="3"/>
      <c r="G101" s="3"/>
      <c r="H101" s="3"/>
      <c r="I101" s="3"/>
      <c r="J101" s="3"/>
      <c r="K101" s="3"/>
      <c r="L101" s="3"/>
      <c r="M101" s="3"/>
      <c r="N101" s="3"/>
      <c r="O101" s="3"/>
      <c r="P101" s="3"/>
      <c r="Q101" s="3"/>
      <c r="R101" s="3"/>
      <c r="S101" s="3"/>
      <c r="T101" s="3"/>
      <c r="U101" s="3"/>
      <c r="V101" s="102"/>
      <c r="W101" s="3"/>
      <c r="X101" s="3"/>
      <c r="Y101" s="3"/>
      <c r="Z101" s="3"/>
      <c r="AA101" s="3"/>
      <c r="AB101" s="3"/>
      <c r="AC101" s="3"/>
      <c r="AD101" s="3"/>
      <c r="AE101" s="3"/>
      <c r="AF101" s="3"/>
      <c r="AG101" s="3"/>
      <c r="AH101" s="3"/>
      <c r="AI101" s="3"/>
      <c r="AJ101" s="3"/>
      <c r="AK101" s="3"/>
      <c r="AL101" s="3"/>
      <c r="AM101" s="3"/>
      <c r="AN101" s="3"/>
      <c r="AO101" s="3"/>
      <c r="AP101" s="3"/>
      <c r="AQ101" s="3"/>
      <c r="AR101" s="3"/>
    </row>
    <row r="102" spans="1:44" ht="12.75" customHeight="1" x14ac:dyDescent="0.25">
      <c r="A102" s="3"/>
      <c r="B102" s="3"/>
      <c r="C102" s="3"/>
      <c r="D102" s="3"/>
      <c r="E102" s="3"/>
      <c r="F102" s="3"/>
      <c r="G102" s="3"/>
      <c r="H102" s="3"/>
      <c r="I102" s="3"/>
      <c r="J102" s="3"/>
      <c r="K102" s="3"/>
      <c r="L102" s="3"/>
      <c r="M102" s="3"/>
      <c r="N102" s="3"/>
      <c r="O102" s="3"/>
      <c r="P102" s="3"/>
      <c r="Q102" s="3"/>
      <c r="R102" s="3"/>
      <c r="S102" s="3"/>
      <c r="T102" s="3"/>
      <c r="U102" s="3"/>
      <c r="V102" s="102"/>
      <c r="W102" s="3"/>
      <c r="X102" s="3"/>
      <c r="Y102" s="3"/>
      <c r="Z102" s="3"/>
      <c r="AA102" s="3"/>
      <c r="AB102" s="3"/>
      <c r="AC102" s="3"/>
      <c r="AD102" s="3"/>
      <c r="AE102" s="3"/>
      <c r="AF102" s="3"/>
      <c r="AG102" s="3"/>
      <c r="AH102" s="3"/>
      <c r="AI102" s="3"/>
      <c r="AJ102" s="3"/>
      <c r="AK102" s="3"/>
      <c r="AL102" s="3"/>
      <c r="AM102" s="3"/>
      <c r="AN102" s="3"/>
      <c r="AO102" s="3"/>
      <c r="AP102" s="3"/>
      <c r="AQ102" s="3"/>
      <c r="AR102" s="3"/>
    </row>
    <row r="103" spans="1:44" ht="12.75" customHeight="1" x14ac:dyDescent="0.25">
      <c r="A103" s="3"/>
      <c r="B103" s="3"/>
      <c r="C103" s="3"/>
      <c r="D103" s="3"/>
      <c r="E103" s="3"/>
      <c r="F103" s="3"/>
      <c r="G103" s="3"/>
      <c r="H103" s="3"/>
      <c r="I103" s="3"/>
      <c r="J103" s="3"/>
      <c r="K103" s="3"/>
      <c r="L103" s="3"/>
      <c r="M103" s="3"/>
      <c r="N103" s="3"/>
      <c r="O103" s="3"/>
      <c r="P103" s="3"/>
      <c r="Q103" s="3"/>
      <c r="R103" s="3"/>
      <c r="S103" s="3"/>
      <c r="T103" s="3"/>
      <c r="U103" s="3"/>
      <c r="V103" s="102"/>
      <c r="W103" s="3"/>
      <c r="X103" s="3"/>
      <c r="Y103" s="3"/>
      <c r="Z103" s="3"/>
      <c r="AA103" s="3"/>
      <c r="AB103" s="3"/>
      <c r="AC103" s="3"/>
      <c r="AD103" s="3"/>
      <c r="AE103" s="3"/>
      <c r="AF103" s="3"/>
      <c r="AG103" s="3"/>
      <c r="AH103" s="3"/>
      <c r="AI103" s="3"/>
      <c r="AJ103" s="3"/>
      <c r="AK103" s="3"/>
      <c r="AL103" s="3"/>
      <c r="AM103" s="3"/>
      <c r="AN103" s="3"/>
      <c r="AO103" s="3"/>
      <c r="AP103" s="3"/>
      <c r="AQ103" s="3"/>
      <c r="AR103" s="3"/>
    </row>
    <row r="104" spans="1:44" ht="12.75" customHeight="1" x14ac:dyDescent="0.25">
      <c r="A104" s="3"/>
      <c r="B104" s="3"/>
      <c r="C104" s="3"/>
      <c r="D104" s="3"/>
      <c r="E104" s="3"/>
      <c r="F104" s="3"/>
      <c r="G104" s="3"/>
      <c r="H104" s="3"/>
      <c r="I104" s="3"/>
      <c r="J104" s="3"/>
      <c r="K104" s="3"/>
      <c r="L104" s="3"/>
      <c r="M104" s="3"/>
      <c r="N104" s="3"/>
      <c r="O104" s="3"/>
      <c r="P104" s="3"/>
      <c r="Q104" s="3"/>
      <c r="R104" s="3"/>
      <c r="S104" s="3"/>
      <c r="T104" s="3"/>
      <c r="U104" s="3"/>
      <c r="V104" s="102"/>
      <c r="W104" s="3"/>
      <c r="X104" s="3"/>
      <c r="Y104" s="3"/>
      <c r="Z104" s="3"/>
      <c r="AA104" s="3"/>
      <c r="AB104" s="3"/>
      <c r="AC104" s="3"/>
      <c r="AD104" s="3"/>
      <c r="AE104" s="3"/>
      <c r="AF104" s="3"/>
      <c r="AG104" s="3"/>
      <c r="AH104" s="3"/>
      <c r="AI104" s="3"/>
      <c r="AJ104" s="3"/>
      <c r="AK104" s="3"/>
      <c r="AL104" s="3"/>
      <c r="AM104" s="3"/>
      <c r="AN104" s="3"/>
      <c r="AO104" s="3"/>
      <c r="AP104" s="3"/>
      <c r="AQ104" s="3"/>
      <c r="AR104" s="3"/>
    </row>
    <row r="105" spans="1:44" ht="12.75" customHeight="1" x14ac:dyDescent="0.25">
      <c r="A105" s="3"/>
      <c r="B105" s="3"/>
      <c r="C105" s="3"/>
      <c r="D105" s="3"/>
      <c r="E105" s="3"/>
      <c r="F105" s="3"/>
      <c r="G105" s="3"/>
      <c r="H105" s="3"/>
      <c r="I105" s="3"/>
      <c r="J105" s="3"/>
      <c r="K105" s="3"/>
      <c r="L105" s="3"/>
      <c r="M105" s="3"/>
      <c r="N105" s="3"/>
      <c r="O105" s="3"/>
      <c r="P105" s="3"/>
      <c r="Q105" s="3"/>
      <c r="R105" s="3"/>
      <c r="S105" s="3"/>
      <c r="T105" s="3"/>
      <c r="U105" s="3"/>
      <c r="V105" s="102"/>
      <c r="W105" s="3"/>
      <c r="X105" s="3"/>
      <c r="Y105" s="3"/>
      <c r="Z105" s="3"/>
      <c r="AA105" s="3"/>
      <c r="AB105" s="3"/>
      <c r="AC105" s="3"/>
      <c r="AD105" s="3"/>
      <c r="AE105" s="3"/>
      <c r="AF105" s="3"/>
      <c r="AG105" s="3"/>
      <c r="AH105" s="3"/>
      <c r="AI105" s="3"/>
      <c r="AJ105" s="3"/>
      <c r="AK105" s="3"/>
      <c r="AL105" s="3"/>
      <c r="AM105" s="3"/>
      <c r="AN105" s="3"/>
      <c r="AO105" s="3"/>
      <c r="AP105" s="3"/>
      <c r="AQ105" s="3"/>
      <c r="AR105" s="3"/>
    </row>
    <row r="106" spans="1:44" ht="12.75" customHeight="1" x14ac:dyDescent="0.25">
      <c r="A106" s="3"/>
      <c r="B106" s="3"/>
      <c r="C106" s="3"/>
      <c r="D106" s="3"/>
      <c r="E106" s="3"/>
      <c r="F106" s="3"/>
      <c r="G106" s="3"/>
      <c r="H106" s="3"/>
      <c r="I106" s="3"/>
      <c r="J106" s="3"/>
      <c r="K106" s="3"/>
      <c r="L106" s="3"/>
      <c r="M106" s="3"/>
      <c r="N106" s="3"/>
      <c r="O106" s="3"/>
      <c r="P106" s="3"/>
      <c r="Q106" s="3"/>
      <c r="R106" s="3"/>
      <c r="S106" s="3"/>
      <c r="T106" s="3"/>
      <c r="U106" s="3"/>
      <c r="V106" s="102"/>
      <c r="W106" s="3"/>
      <c r="X106" s="3"/>
      <c r="Y106" s="3"/>
      <c r="Z106" s="3"/>
      <c r="AA106" s="3"/>
      <c r="AB106" s="3"/>
      <c r="AC106" s="3"/>
      <c r="AD106" s="3"/>
      <c r="AE106" s="3"/>
      <c r="AF106" s="3"/>
      <c r="AG106" s="3"/>
      <c r="AH106" s="3"/>
      <c r="AI106" s="3"/>
      <c r="AJ106" s="3"/>
      <c r="AK106" s="3"/>
      <c r="AL106" s="3"/>
      <c r="AM106" s="3"/>
      <c r="AN106" s="3"/>
      <c r="AO106" s="3"/>
      <c r="AP106" s="3"/>
      <c r="AQ106" s="3"/>
      <c r="AR106" s="3"/>
    </row>
    <row r="107" spans="1:44" ht="12.75" customHeight="1" x14ac:dyDescent="0.25">
      <c r="A107" s="3"/>
      <c r="B107" s="3"/>
      <c r="C107" s="3"/>
      <c r="D107" s="3"/>
      <c r="E107" s="3"/>
      <c r="F107" s="3"/>
      <c r="G107" s="3"/>
      <c r="H107" s="3"/>
      <c r="I107" s="3"/>
      <c r="J107" s="3"/>
      <c r="K107" s="3"/>
      <c r="L107" s="3"/>
      <c r="M107" s="3"/>
      <c r="N107" s="3"/>
      <c r="O107" s="3"/>
      <c r="P107" s="3"/>
      <c r="Q107" s="3"/>
      <c r="R107" s="3"/>
      <c r="S107" s="3"/>
      <c r="T107" s="3"/>
      <c r="U107" s="3"/>
      <c r="V107" s="102"/>
      <c r="W107" s="3"/>
      <c r="X107" s="3"/>
      <c r="Y107" s="3"/>
      <c r="Z107" s="3"/>
      <c r="AA107" s="3"/>
      <c r="AB107" s="3"/>
      <c r="AC107" s="3"/>
      <c r="AD107" s="3"/>
      <c r="AE107" s="3"/>
      <c r="AF107" s="3"/>
      <c r="AG107" s="3"/>
      <c r="AH107" s="3"/>
      <c r="AI107" s="3"/>
      <c r="AJ107" s="3"/>
      <c r="AK107" s="3"/>
      <c r="AL107" s="3"/>
      <c r="AM107" s="3"/>
      <c r="AN107" s="3"/>
      <c r="AO107" s="3"/>
      <c r="AP107" s="3"/>
      <c r="AQ107" s="3"/>
      <c r="AR107" s="3"/>
    </row>
    <row r="108" spans="1:44" ht="12.75" customHeight="1" x14ac:dyDescent="0.25">
      <c r="A108" s="3"/>
      <c r="B108" s="3"/>
      <c r="C108" s="3"/>
      <c r="D108" s="3"/>
      <c r="E108" s="3"/>
      <c r="F108" s="3"/>
      <c r="G108" s="3"/>
      <c r="H108" s="3"/>
      <c r="I108" s="3"/>
      <c r="J108" s="3"/>
      <c r="K108" s="3"/>
      <c r="L108" s="3"/>
      <c r="M108" s="3"/>
      <c r="N108" s="3"/>
      <c r="O108" s="3"/>
      <c r="P108" s="3"/>
      <c r="Q108" s="3"/>
      <c r="R108" s="3"/>
      <c r="S108" s="3"/>
      <c r="T108" s="3"/>
      <c r="U108" s="3"/>
      <c r="V108" s="102"/>
      <c r="W108" s="3"/>
      <c r="X108" s="3"/>
      <c r="Y108" s="3"/>
      <c r="Z108" s="3"/>
      <c r="AA108" s="3"/>
      <c r="AB108" s="3"/>
      <c r="AC108" s="3"/>
      <c r="AD108" s="3"/>
      <c r="AE108" s="3"/>
      <c r="AF108" s="3"/>
      <c r="AG108" s="3"/>
      <c r="AH108" s="3"/>
      <c r="AI108" s="3"/>
      <c r="AJ108" s="3"/>
      <c r="AK108" s="3"/>
      <c r="AL108" s="3"/>
      <c r="AM108" s="3"/>
      <c r="AN108" s="3"/>
      <c r="AO108" s="3"/>
      <c r="AP108" s="3"/>
      <c r="AQ108" s="3"/>
      <c r="AR108" s="3"/>
    </row>
    <row r="109" spans="1:44" ht="12.75" customHeight="1" x14ac:dyDescent="0.25">
      <c r="A109" s="3"/>
      <c r="B109" s="3"/>
      <c r="C109" s="3"/>
      <c r="D109" s="3"/>
      <c r="E109" s="3"/>
      <c r="F109" s="3"/>
      <c r="G109" s="3"/>
      <c r="H109" s="3"/>
      <c r="I109" s="3"/>
      <c r="J109" s="3"/>
      <c r="K109" s="3"/>
      <c r="L109" s="3"/>
      <c r="M109" s="3"/>
      <c r="N109" s="3"/>
      <c r="O109" s="3"/>
      <c r="P109" s="3"/>
      <c r="Q109" s="3"/>
      <c r="R109" s="3"/>
      <c r="S109" s="3"/>
      <c r="T109" s="3"/>
      <c r="U109" s="3"/>
      <c r="V109" s="102"/>
      <c r="W109" s="3"/>
      <c r="X109" s="3"/>
      <c r="Y109" s="3"/>
      <c r="Z109" s="3"/>
      <c r="AA109" s="3"/>
      <c r="AB109" s="3"/>
      <c r="AC109" s="3"/>
      <c r="AD109" s="3"/>
      <c r="AE109" s="3"/>
      <c r="AF109" s="3"/>
      <c r="AG109" s="3"/>
      <c r="AH109" s="3"/>
      <c r="AI109" s="3"/>
      <c r="AJ109" s="3"/>
      <c r="AK109" s="3"/>
      <c r="AL109" s="3"/>
      <c r="AM109" s="3"/>
      <c r="AN109" s="3"/>
      <c r="AO109" s="3"/>
      <c r="AP109" s="3"/>
      <c r="AQ109" s="3"/>
      <c r="AR109" s="3"/>
    </row>
    <row r="110" spans="1:44" ht="12.75" customHeight="1" x14ac:dyDescent="0.25">
      <c r="A110" s="3"/>
      <c r="B110" s="3"/>
      <c r="C110" s="3"/>
      <c r="D110" s="3"/>
      <c r="E110" s="3"/>
      <c r="F110" s="3"/>
      <c r="G110" s="3"/>
      <c r="H110" s="3"/>
      <c r="I110" s="3"/>
      <c r="J110" s="3"/>
      <c r="K110" s="3"/>
      <c r="L110" s="3"/>
      <c r="M110" s="3"/>
      <c r="N110" s="3"/>
      <c r="O110" s="3"/>
      <c r="P110" s="3"/>
      <c r="Q110" s="3"/>
      <c r="R110" s="3"/>
      <c r="S110" s="3"/>
      <c r="T110" s="3"/>
      <c r="U110" s="3"/>
      <c r="V110" s="102"/>
      <c r="W110" s="3"/>
      <c r="X110" s="3"/>
      <c r="Y110" s="3"/>
      <c r="Z110" s="3"/>
      <c r="AA110" s="3"/>
      <c r="AB110" s="3"/>
      <c r="AC110" s="3"/>
      <c r="AD110" s="3"/>
      <c r="AE110" s="3"/>
      <c r="AF110" s="3"/>
      <c r="AG110" s="3"/>
      <c r="AH110" s="3"/>
      <c r="AI110" s="3"/>
      <c r="AJ110" s="3"/>
      <c r="AK110" s="3"/>
      <c r="AL110" s="3"/>
      <c r="AM110" s="3"/>
      <c r="AN110" s="3"/>
      <c r="AO110" s="3"/>
      <c r="AP110" s="3"/>
      <c r="AQ110" s="3"/>
      <c r="AR110" s="3"/>
    </row>
    <row r="111" spans="1:44" ht="12.75" customHeight="1" x14ac:dyDescent="0.25">
      <c r="A111" s="3"/>
      <c r="B111" s="3"/>
      <c r="C111" s="3"/>
      <c r="D111" s="3"/>
      <c r="E111" s="3"/>
      <c r="F111" s="3"/>
      <c r="G111" s="3"/>
      <c r="H111" s="3"/>
      <c r="I111" s="3"/>
      <c r="J111" s="3"/>
      <c r="K111" s="3"/>
      <c r="L111" s="3"/>
      <c r="M111" s="3"/>
      <c r="N111" s="3"/>
      <c r="O111" s="3"/>
      <c r="P111" s="3"/>
      <c r="Q111" s="3"/>
      <c r="R111" s="3"/>
      <c r="S111" s="3"/>
      <c r="T111" s="3"/>
      <c r="U111" s="3"/>
      <c r="V111" s="102"/>
      <c r="W111" s="3"/>
      <c r="X111" s="3"/>
      <c r="Y111" s="3"/>
      <c r="Z111" s="3"/>
      <c r="AA111" s="3"/>
      <c r="AB111" s="3"/>
      <c r="AC111" s="3"/>
      <c r="AD111" s="3"/>
      <c r="AE111" s="3"/>
      <c r="AF111" s="3"/>
      <c r="AG111" s="3"/>
      <c r="AH111" s="3"/>
      <c r="AI111" s="3"/>
      <c r="AJ111" s="3"/>
      <c r="AK111" s="3"/>
      <c r="AL111" s="3"/>
      <c r="AM111" s="3"/>
      <c r="AN111" s="3"/>
      <c r="AO111" s="3"/>
      <c r="AP111" s="3"/>
      <c r="AQ111" s="3"/>
      <c r="AR111" s="3"/>
    </row>
    <row r="112" spans="1:44" ht="12.75" customHeight="1" x14ac:dyDescent="0.25">
      <c r="A112" s="3"/>
      <c r="B112" s="3"/>
      <c r="C112" s="3"/>
      <c r="D112" s="3"/>
      <c r="E112" s="3"/>
      <c r="F112" s="3"/>
      <c r="G112" s="3"/>
      <c r="H112" s="3"/>
      <c r="I112" s="3"/>
      <c r="J112" s="3"/>
      <c r="K112" s="3"/>
      <c r="L112" s="3"/>
      <c r="M112" s="3"/>
      <c r="N112" s="3"/>
      <c r="O112" s="3"/>
      <c r="P112" s="3"/>
      <c r="Q112" s="3"/>
      <c r="R112" s="3"/>
      <c r="S112" s="3"/>
      <c r="T112" s="3"/>
      <c r="U112" s="3"/>
      <c r="V112" s="102"/>
      <c r="W112" s="3"/>
      <c r="X112" s="3"/>
      <c r="Y112" s="3"/>
      <c r="Z112" s="3"/>
      <c r="AA112" s="3"/>
      <c r="AB112" s="3"/>
      <c r="AC112" s="3"/>
      <c r="AD112" s="3"/>
      <c r="AE112" s="3"/>
      <c r="AF112" s="3"/>
      <c r="AG112" s="3"/>
      <c r="AH112" s="3"/>
      <c r="AI112" s="3"/>
      <c r="AJ112" s="3"/>
      <c r="AK112" s="3"/>
      <c r="AL112" s="3"/>
      <c r="AM112" s="3"/>
      <c r="AN112" s="3"/>
      <c r="AO112" s="3"/>
      <c r="AP112" s="3"/>
      <c r="AQ112" s="3"/>
      <c r="AR112" s="3"/>
    </row>
    <row r="113" spans="1:44" ht="12.75" customHeight="1" x14ac:dyDescent="0.25">
      <c r="A113" s="3"/>
      <c r="B113" s="3"/>
      <c r="C113" s="3"/>
      <c r="D113" s="3"/>
      <c r="E113" s="3"/>
      <c r="F113" s="3"/>
      <c r="G113" s="3"/>
      <c r="H113" s="3"/>
      <c r="I113" s="3"/>
      <c r="J113" s="3"/>
      <c r="K113" s="3"/>
      <c r="L113" s="3"/>
      <c r="M113" s="3"/>
      <c r="N113" s="3"/>
      <c r="O113" s="3"/>
      <c r="P113" s="3"/>
      <c r="Q113" s="3"/>
      <c r="R113" s="3"/>
      <c r="S113" s="3"/>
      <c r="T113" s="3"/>
      <c r="U113" s="3"/>
      <c r="V113" s="102"/>
      <c r="W113" s="3"/>
      <c r="X113" s="3"/>
      <c r="Y113" s="3"/>
      <c r="Z113" s="3"/>
      <c r="AA113" s="3"/>
      <c r="AB113" s="3"/>
      <c r="AC113" s="3"/>
      <c r="AD113" s="3"/>
      <c r="AE113" s="3"/>
      <c r="AF113" s="3"/>
      <c r="AG113" s="3"/>
      <c r="AH113" s="3"/>
      <c r="AI113" s="3"/>
      <c r="AJ113" s="3"/>
      <c r="AK113" s="3"/>
      <c r="AL113" s="3"/>
      <c r="AM113" s="3"/>
      <c r="AN113" s="3"/>
      <c r="AO113" s="3"/>
      <c r="AP113" s="3"/>
      <c r="AQ113" s="3"/>
      <c r="AR113" s="3"/>
    </row>
    <row r="114" spans="1:44" ht="12.75" customHeight="1" x14ac:dyDescent="0.25">
      <c r="A114" s="3"/>
      <c r="B114" s="3"/>
      <c r="C114" s="3"/>
      <c r="D114" s="3"/>
      <c r="E114" s="3"/>
      <c r="F114" s="3"/>
      <c r="G114" s="3"/>
      <c r="H114" s="3"/>
      <c r="I114" s="3"/>
      <c r="J114" s="3"/>
      <c r="K114" s="3"/>
      <c r="L114" s="3"/>
      <c r="M114" s="3"/>
      <c r="N114" s="3"/>
      <c r="O114" s="3"/>
      <c r="P114" s="3"/>
      <c r="Q114" s="3"/>
      <c r="R114" s="3"/>
      <c r="S114" s="3"/>
      <c r="T114" s="3"/>
      <c r="U114" s="3"/>
      <c r="V114" s="102"/>
      <c r="W114" s="3"/>
      <c r="X114" s="3"/>
      <c r="Y114" s="3"/>
      <c r="Z114" s="3"/>
      <c r="AA114" s="3"/>
      <c r="AB114" s="3"/>
      <c r="AC114" s="3"/>
      <c r="AD114" s="3"/>
      <c r="AE114" s="3"/>
      <c r="AF114" s="3"/>
      <c r="AG114" s="3"/>
      <c r="AH114" s="3"/>
      <c r="AI114" s="3"/>
      <c r="AJ114" s="3"/>
      <c r="AK114" s="3"/>
      <c r="AL114" s="3"/>
      <c r="AM114" s="3"/>
      <c r="AN114" s="3"/>
      <c r="AO114" s="3"/>
      <c r="AP114" s="3"/>
      <c r="AQ114" s="3"/>
      <c r="AR114" s="3"/>
    </row>
    <row r="115" spans="1:44" ht="12.75" customHeight="1" x14ac:dyDescent="0.25">
      <c r="A115" s="3"/>
      <c r="B115" s="3"/>
      <c r="C115" s="3"/>
      <c r="D115" s="3"/>
      <c r="E115" s="3"/>
      <c r="F115" s="3"/>
      <c r="G115" s="3"/>
      <c r="H115" s="3"/>
      <c r="I115" s="3"/>
      <c r="J115" s="3"/>
      <c r="K115" s="3"/>
      <c r="L115" s="3"/>
      <c r="M115" s="3"/>
      <c r="N115" s="3"/>
      <c r="O115" s="3"/>
      <c r="P115" s="3"/>
      <c r="Q115" s="3"/>
      <c r="R115" s="3"/>
      <c r="S115" s="3"/>
      <c r="T115" s="3"/>
      <c r="U115" s="3"/>
      <c r="V115" s="102"/>
      <c r="W115" s="3"/>
      <c r="X115" s="3"/>
      <c r="Y115" s="3"/>
      <c r="Z115" s="3"/>
      <c r="AA115" s="3"/>
      <c r="AB115" s="3"/>
      <c r="AC115" s="3"/>
      <c r="AD115" s="3"/>
      <c r="AE115" s="3"/>
      <c r="AF115" s="3"/>
      <c r="AG115" s="3"/>
      <c r="AH115" s="3"/>
      <c r="AI115" s="3"/>
      <c r="AJ115" s="3"/>
      <c r="AK115" s="3"/>
      <c r="AL115" s="3"/>
      <c r="AM115" s="3"/>
      <c r="AN115" s="3"/>
      <c r="AO115" s="3"/>
      <c r="AP115" s="3"/>
      <c r="AQ115" s="3"/>
      <c r="AR115" s="3"/>
    </row>
    <row r="116" spans="1:44" ht="12.75" customHeight="1" x14ac:dyDescent="0.25">
      <c r="A116" s="3"/>
      <c r="B116" s="3"/>
      <c r="C116" s="3"/>
      <c r="D116" s="3"/>
      <c r="E116" s="3"/>
      <c r="F116" s="3"/>
      <c r="G116" s="3"/>
      <c r="H116" s="3"/>
      <c r="I116" s="3"/>
      <c r="J116" s="3"/>
      <c r="K116" s="3"/>
      <c r="L116" s="3"/>
      <c r="M116" s="3"/>
      <c r="N116" s="3"/>
      <c r="O116" s="3"/>
      <c r="P116" s="3"/>
      <c r="Q116" s="3"/>
      <c r="R116" s="3"/>
      <c r="S116" s="3"/>
      <c r="T116" s="3"/>
      <c r="U116" s="3"/>
      <c r="V116" s="102"/>
      <c r="W116" s="3"/>
      <c r="X116" s="3"/>
      <c r="Y116" s="3"/>
      <c r="Z116" s="3"/>
      <c r="AA116" s="3"/>
      <c r="AB116" s="3"/>
      <c r="AC116" s="3"/>
      <c r="AD116" s="3"/>
      <c r="AE116" s="3"/>
      <c r="AF116" s="3"/>
      <c r="AG116" s="3"/>
      <c r="AH116" s="3"/>
      <c r="AI116" s="3"/>
      <c r="AJ116" s="3"/>
      <c r="AK116" s="3"/>
      <c r="AL116" s="3"/>
      <c r="AM116" s="3"/>
      <c r="AN116" s="3"/>
      <c r="AO116" s="3"/>
      <c r="AP116" s="3"/>
      <c r="AQ116" s="3"/>
      <c r="AR116" s="3"/>
    </row>
    <row r="117" spans="1:44" ht="12.75" customHeight="1" x14ac:dyDescent="0.25">
      <c r="A117" s="3"/>
      <c r="B117" s="3"/>
      <c r="C117" s="3"/>
      <c r="D117" s="3"/>
      <c r="E117" s="3"/>
      <c r="F117" s="3"/>
      <c r="G117" s="3"/>
      <c r="H117" s="3"/>
      <c r="I117" s="3"/>
      <c r="J117" s="3"/>
      <c r="K117" s="3"/>
      <c r="L117" s="3"/>
      <c r="M117" s="3"/>
      <c r="N117" s="3"/>
      <c r="O117" s="3"/>
      <c r="P117" s="3"/>
      <c r="Q117" s="3"/>
      <c r="R117" s="3"/>
      <c r="S117" s="3"/>
      <c r="T117" s="3"/>
      <c r="U117" s="3"/>
      <c r="V117" s="102"/>
      <c r="W117" s="3"/>
      <c r="X117" s="3"/>
      <c r="Y117" s="3"/>
      <c r="Z117" s="3"/>
      <c r="AA117" s="3"/>
      <c r="AB117" s="3"/>
      <c r="AC117" s="3"/>
      <c r="AD117" s="3"/>
      <c r="AE117" s="3"/>
      <c r="AF117" s="3"/>
      <c r="AG117" s="3"/>
      <c r="AH117" s="3"/>
      <c r="AI117" s="3"/>
      <c r="AJ117" s="3"/>
      <c r="AK117" s="3"/>
      <c r="AL117" s="3"/>
      <c r="AM117" s="3"/>
      <c r="AN117" s="3"/>
      <c r="AO117" s="3"/>
      <c r="AP117" s="3"/>
      <c r="AQ117" s="3"/>
      <c r="AR117" s="3"/>
    </row>
    <row r="118" spans="1:44" ht="12.75" customHeight="1" x14ac:dyDescent="0.25">
      <c r="A118" s="3"/>
      <c r="B118" s="3"/>
      <c r="C118" s="3"/>
      <c r="D118" s="3"/>
      <c r="E118" s="3"/>
      <c r="F118" s="3"/>
      <c r="G118" s="3"/>
      <c r="H118" s="3"/>
      <c r="I118" s="3"/>
      <c r="J118" s="3"/>
      <c r="K118" s="3"/>
      <c r="L118" s="3"/>
      <c r="M118" s="3"/>
      <c r="N118" s="3"/>
      <c r="O118" s="3"/>
      <c r="P118" s="3"/>
      <c r="Q118" s="3"/>
      <c r="R118" s="3"/>
      <c r="S118" s="3"/>
      <c r="T118" s="3"/>
      <c r="U118" s="3"/>
      <c r="V118" s="102"/>
      <c r="W118" s="3"/>
      <c r="X118" s="3"/>
      <c r="Y118" s="3"/>
      <c r="Z118" s="3"/>
      <c r="AA118" s="3"/>
      <c r="AB118" s="3"/>
      <c r="AC118" s="3"/>
      <c r="AD118" s="3"/>
      <c r="AE118" s="3"/>
      <c r="AF118" s="3"/>
      <c r="AG118" s="3"/>
      <c r="AH118" s="3"/>
      <c r="AI118" s="3"/>
      <c r="AJ118" s="3"/>
      <c r="AK118" s="3"/>
      <c r="AL118" s="3"/>
      <c r="AM118" s="3"/>
      <c r="AN118" s="3"/>
      <c r="AO118" s="3"/>
      <c r="AP118" s="3"/>
      <c r="AQ118" s="3"/>
      <c r="AR118" s="3"/>
    </row>
    <row r="119" spans="1:44" ht="12.75" customHeight="1" x14ac:dyDescent="0.25">
      <c r="A119" s="3"/>
      <c r="B119" s="3"/>
      <c r="C119" s="3"/>
      <c r="D119" s="3"/>
      <c r="E119" s="3"/>
      <c r="F119" s="3"/>
      <c r="G119" s="3"/>
      <c r="H119" s="3"/>
      <c r="I119" s="3"/>
      <c r="J119" s="3"/>
      <c r="K119" s="3"/>
      <c r="L119" s="3"/>
      <c r="M119" s="3"/>
      <c r="N119" s="3"/>
      <c r="O119" s="3"/>
      <c r="P119" s="3"/>
      <c r="Q119" s="3"/>
      <c r="R119" s="3"/>
      <c r="S119" s="3"/>
      <c r="T119" s="3"/>
      <c r="U119" s="3"/>
      <c r="V119" s="102"/>
      <c r="W119" s="3"/>
      <c r="X119" s="3"/>
      <c r="Y119" s="3"/>
      <c r="Z119" s="3"/>
      <c r="AA119" s="3"/>
      <c r="AB119" s="3"/>
      <c r="AC119" s="3"/>
      <c r="AD119" s="3"/>
      <c r="AE119" s="3"/>
      <c r="AF119" s="3"/>
      <c r="AG119" s="3"/>
      <c r="AH119" s="3"/>
      <c r="AI119" s="3"/>
      <c r="AJ119" s="3"/>
      <c r="AK119" s="3"/>
      <c r="AL119" s="3"/>
      <c r="AM119" s="3"/>
      <c r="AN119" s="3"/>
      <c r="AO119" s="3"/>
      <c r="AP119" s="3"/>
      <c r="AQ119" s="3"/>
      <c r="AR119" s="3"/>
    </row>
    <row r="120" spans="1:44" ht="12.75" customHeight="1" x14ac:dyDescent="0.25">
      <c r="A120" s="3"/>
      <c r="B120" s="3"/>
      <c r="C120" s="3"/>
      <c r="D120" s="3"/>
      <c r="E120" s="3"/>
      <c r="F120" s="3"/>
      <c r="G120" s="3"/>
      <c r="H120" s="3"/>
      <c r="I120" s="3"/>
      <c r="J120" s="3"/>
      <c r="K120" s="3"/>
      <c r="L120" s="3"/>
      <c r="M120" s="3"/>
      <c r="N120" s="3"/>
      <c r="O120" s="3"/>
      <c r="P120" s="3"/>
      <c r="Q120" s="3"/>
      <c r="R120" s="3"/>
      <c r="S120" s="3"/>
      <c r="T120" s="3"/>
      <c r="U120" s="3"/>
      <c r="V120" s="102"/>
      <c r="W120" s="3"/>
      <c r="X120" s="3"/>
      <c r="Y120" s="3"/>
      <c r="Z120" s="3"/>
      <c r="AA120" s="3"/>
      <c r="AB120" s="3"/>
      <c r="AC120" s="3"/>
      <c r="AD120" s="3"/>
      <c r="AE120" s="3"/>
      <c r="AF120" s="3"/>
      <c r="AG120" s="3"/>
      <c r="AH120" s="3"/>
      <c r="AI120" s="3"/>
      <c r="AJ120" s="3"/>
      <c r="AK120" s="3"/>
      <c r="AL120" s="3"/>
      <c r="AM120" s="3"/>
      <c r="AN120" s="3"/>
      <c r="AO120" s="3"/>
      <c r="AP120" s="3"/>
      <c r="AQ120" s="3"/>
      <c r="AR120" s="3"/>
    </row>
    <row r="121" spans="1:44" ht="12.75" customHeight="1" x14ac:dyDescent="0.25">
      <c r="A121" s="3"/>
      <c r="B121" s="3"/>
      <c r="C121" s="3"/>
      <c r="D121" s="3"/>
      <c r="E121" s="3"/>
      <c r="F121" s="3"/>
      <c r="G121" s="3"/>
      <c r="H121" s="3"/>
      <c r="I121" s="3"/>
      <c r="J121" s="3"/>
      <c r="K121" s="3"/>
      <c r="L121" s="3"/>
      <c r="M121" s="3"/>
      <c r="N121" s="3"/>
      <c r="O121" s="3"/>
      <c r="P121" s="3"/>
      <c r="Q121" s="3"/>
      <c r="R121" s="3"/>
      <c r="S121" s="3"/>
      <c r="T121" s="3"/>
      <c r="U121" s="3"/>
      <c r="V121" s="102"/>
      <c r="W121" s="3"/>
      <c r="X121" s="3"/>
      <c r="Y121" s="3"/>
      <c r="Z121" s="3"/>
      <c r="AA121" s="3"/>
      <c r="AB121" s="3"/>
      <c r="AC121" s="3"/>
      <c r="AD121" s="3"/>
      <c r="AE121" s="3"/>
      <c r="AF121" s="3"/>
      <c r="AG121" s="3"/>
      <c r="AH121" s="3"/>
      <c r="AI121" s="3"/>
      <c r="AJ121" s="3"/>
      <c r="AK121" s="3"/>
      <c r="AL121" s="3"/>
      <c r="AM121" s="3"/>
      <c r="AN121" s="3"/>
      <c r="AO121" s="3"/>
      <c r="AP121" s="3"/>
      <c r="AQ121" s="3"/>
      <c r="AR121" s="3"/>
    </row>
    <row r="122" spans="1:44" ht="12.75" customHeight="1" x14ac:dyDescent="0.25">
      <c r="A122" s="3"/>
      <c r="B122" s="3"/>
      <c r="C122" s="3"/>
      <c r="D122" s="3"/>
      <c r="E122" s="3"/>
      <c r="F122" s="3"/>
      <c r="G122" s="3"/>
      <c r="H122" s="3"/>
      <c r="I122" s="3"/>
      <c r="J122" s="3"/>
      <c r="K122" s="3"/>
      <c r="L122" s="3"/>
      <c r="M122" s="3"/>
      <c r="N122" s="3"/>
      <c r="O122" s="3"/>
      <c r="P122" s="3"/>
      <c r="Q122" s="3"/>
      <c r="R122" s="3"/>
      <c r="S122" s="3"/>
      <c r="T122" s="3"/>
      <c r="U122" s="3"/>
      <c r="V122" s="102"/>
      <c r="W122" s="3"/>
      <c r="X122" s="3"/>
      <c r="Y122" s="3"/>
      <c r="Z122" s="3"/>
      <c r="AA122" s="3"/>
      <c r="AB122" s="3"/>
      <c r="AC122" s="3"/>
      <c r="AD122" s="3"/>
      <c r="AE122" s="3"/>
      <c r="AF122" s="3"/>
      <c r="AG122" s="3"/>
      <c r="AH122" s="3"/>
      <c r="AI122" s="3"/>
      <c r="AJ122" s="3"/>
      <c r="AK122" s="3"/>
      <c r="AL122" s="3"/>
      <c r="AM122" s="3"/>
      <c r="AN122" s="3"/>
      <c r="AO122" s="3"/>
      <c r="AP122" s="3"/>
      <c r="AQ122" s="3"/>
      <c r="AR122" s="3"/>
    </row>
    <row r="123" spans="1:44" ht="12.75" customHeight="1" x14ac:dyDescent="0.25">
      <c r="A123" s="3"/>
      <c r="B123" s="3"/>
      <c r="C123" s="3"/>
      <c r="D123" s="3"/>
      <c r="E123" s="3"/>
      <c r="F123" s="3"/>
      <c r="G123" s="3"/>
      <c r="H123" s="3"/>
      <c r="I123" s="3"/>
      <c r="J123" s="3"/>
      <c r="K123" s="3"/>
      <c r="L123" s="3"/>
      <c r="M123" s="3"/>
      <c r="N123" s="3"/>
      <c r="O123" s="3"/>
      <c r="P123" s="3"/>
      <c r="Q123" s="3"/>
      <c r="R123" s="3"/>
      <c r="S123" s="3"/>
      <c r="T123" s="3"/>
      <c r="U123" s="3"/>
      <c r="V123" s="102"/>
      <c r="W123" s="3"/>
      <c r="X123" s="3"/>
      <c r="Y123" s="3"/>
      <c r="Z123" s="3"/>
      <c r="AA123" s="3"/>
      <c r="AB123" s="3"/>
      <c r="AC123" s="3"/>
      <c r="AD123" s="3"/>
      <c r="AE123" s="3"/>
      <c r="AF123" s="3"/>
      <c r="AG123" s="3"/>
      <c r="AH123" s="3"/>
      <c r="AI123" s="3"/>
      <c r="AJ123" s="3"/>
      <c r="AK123" s="3"/>
      <c r="AL123" s="3"/>
      <c r="AM123" s="3"/>
      <c r="AN123" s="3"/>
      <c r="AO123" s="3"/>
      <c r="AP123" s="3"/>
      <c r="AQ123" s="3"/>
      <c r="AR123" s="3"/>
    </row>
    <row r="124" spans="1:44" ht="12.75" customHeight="1" x14ac:dyDescent="0.25">
      <c r="A124" s="3"/>
      <c r="B124" s="3"/>
      <c r="C124" s="3"/>
      <c r="D124" s="3"/>
      <c r="E124" s="3"/>
      <c r="F124" s="3"/>
      <c r="G124" s="3"/>
      <c r="H124" s="3"/>
      <c r="I124" s="3"/>
      <c r="J124" s="3"/>
      <c r="K124" s="3"/>
      <c r="L124" s="3"/>
      <c r="M124" s="3"/>
      <c r="N124" s="3"/>
      <c r="O124" s="3"/>
      <c r="P124" s="3"/>
      <c r="Q124" s="3"/>
      <c r="R124" s="3"/>
      <c r="S124" s="3"/>
      <c r="T124" s="3"/>
      <c r="U124" s="3"/>
      <c r="V124" s="102"/>
      <c r="W124" s="3"/>
      <c r="X124" s="3"/>
      <c r="Y124" s="3"/>
      <c r="Z124" s="3"/>
      <c r="AA124" s="3"/>
      <c r="AB124" s="3"/>
      <c r="AC124" s="3"/>
      <c r="AD124" s="3"/>
      <c r="AE124" s="3"/>
      <c r="AF124" s="3"/>
      <c r="AG124" s="3"/>
      <c r="AH124" s="3"/>
      <c r="AI124" s="3"/>
      <c r="AJ124" s="3"/>
      <c r="AK124" s="3"/>
      <c r="AL124" s="3"/>
      <c r="AM124" s="3"/>
      <c r="AN124" s="3"/>
      <c r="AO124" s="3"/>
      <c r="AP124" s="3"/>
      <c r="AQ124" s="3"/>
      <c r="AR124" s="3"/>
    </row>
    <row r="125" spans="1:44" ht="12.75" customHeight="1" x14ac:dyDescent="0.25">
      <c r="A125" s="3"/>
      <c r="B125" s="3"/>
      <c r="C125" s="3"/>
      <c r="D125" s="3"/>
      <c r="E125" s="3"/>
      <c r="F125" s="3"/>
      <c r="G125" s="3"/>
      <c r="H125" s="3"/>
      <c r="I125" s="3"/>
      <c r="J125" s="3"/>
      <c r="K125" s="3"/>
      <c r="L125" s="3"/>
      <c r="M125" s="3"/>
      <c r="N125" s="3"/>
      <c r="O125" s="3"/>
      <c r="P125" s="3"/>
      <c r="Q125" s="3"/>
      <c r="R125" s="3"/>
      <c r="S125" s="3"/>
      <c r="T125" s="3"/>
      <c r="U125" s="3"/>
      <c r="V125" s="102"/>
      <c r="W125" s="3"/>
      <c r="X125" s="3"/>
      <c r="Y125" s="3"/>
      <c r="Z125" s="3"/>
      <c r="AA125" s="3"/>
      <c r="AB125" s="3"/>
      <c r="AC125" s="3"/>
      <c r="AD125" s="3"/>
      <c r="AE125" s="3"/>
      <c r="AF125" s="3"/>
      <c r="AG125" s="3"/>
      <c r="AH125" s="3"/>
      <c r="AI125" s="3"/>
      <c r="AJ125" s="3"/>
      <c r="AK125" s="3"/>
      <c r="AL125" s="3"/>
      <c r="AM125" s="3"/>
      <c r="AN125" s="3"/>
      <c r="AO125" s="3"/>
      <c r="AP125" s="3"/>
      <c r="AQ125" s="3"/>
      <c r="AR125" s="3"/>
    </row>
    <row r="126" spans="1:44" ht="12.75" customHeight="1" x14ac:dyDescent="0.25">
      <c r="A126" s="3"/>
      <c r="B126" s="3"/>
      <c r="C126" s="3"/>
      <c r="D126" s="3"/>
      <c r="E126" s="3"/>
      <c r="F126" s="3"/>
      <c r="G126" s="3"/>
      <c r="H126" s="3"/>
      <c r="I126" s="3"/>
      <c r="J126" s="3"/>
      <c r="K126" s="3"/>
      <c r="L126" s="3"/>
      <c r="M126" s="3"/>
      <c r="N126" s="3"/>
      <c r="O126" s="3"/>
      <c r="P126" s="3"/>
      <c r="Q126" s="3"/>
      <c r="R126" s="3"/>
      <c r="S126" s="3"/>
      <c r="T126" s="3"/>
      <c r="U126" s="3"/>
      <c r="V126" s="102"/>
      <c r="W126" s="3"/>
      <c r="X126" s="3"/>
      <c r="Y126" s="3"/>
      <c r="Z126" s="3"/>
      <c r="AA126" s="3"/>
      <c r="AB126" s="3"/>
      <c r="AC126" s="3"/>
      <c r="AD126" s="3"/>
      <c r="AE126" s="3"/>
      <c r="AF126" s="3"/>
      <c r="AG126" s="3"/>
      <c r="AH126" s="3"/>
      <c r="AI126" s="3"/>
      <c r="AJ126" s="3"/>
      <c r="AK126" s="3"/>
      <c r="AL126" s="3"/>
      <c r="AM126" s="3"/>
      <c r="AN126" s="3"/>
      <c r="AO126" s="3"/>
      <c r="AP126" s="3"/>
      <c r="AQ126" s="3"/>
      <c r="AR126" s="3"/>
    </row>
    <row r="127" spans="1:44" ht="12.75" customHeight="1" x14ac:dyDescent="0.25">
      <c r="A127" s="3"/>
      <c r="B127" s="3"/>
      <c r="C127" s="3"/>
      <c r="D127" s="3"/>
      <c r="E127" s="3"/>
      <c r="F127" s="3"/>
      <c r="G127" s="3"/>
      <c r="H127" s="3"/>
      <c r="I127" s="3"/>
      <c r="J127" s="3"/>
      <c r="K127" s="3"/>
      <c r="L127" s="3"/>
      <c r="M127" s="3"/>
      <c r="N127" s="3"/>
      <c r="O127" s="3"/>
      <c r="P127" s="3"/>
      <c r="Q127" s="3"/>
      <c r="R127" s="3"/>
      <c r="S127" s="3"/>
      <c r="T127" s="3"/>
      <c r="U127" s="3"/>
      <c r="V127" s="102"/>
      <c r="W127" s="3"/>
      <c r="X127" s="3"/>
      <c r="Y127" s="3"/>
      <c r="Z127" s="3"/>
      <c r="AA127" s="3"/>
      <c r="AB127" s="3"/>
      <c r="AC127" s="3"/>
      <c r="AD127" s="3"/>
      <c r="AE127" s="3"/>
      <c r="AF127" s="3"/>
      <c r="AG127" s="3"/>
      <c r="AH127" s="3"/>
      <c r="AI127" s="3"/>
      <c r="AJ127" s="3"/>
      <c r="AK127" s="3"/>
      <c r="AL127" s="3"/>
      <c r="AM127" s="3"/>
      <c r="AN127" s="3"/>
      <c r="AO127" s="3"/>
      <c r="AP127" s="3"/>
      <c r="AQ127" s="3"/>
      <c r="AR127" s="3"/>
    </row>
    <row r="128" spans="1:44" ht="12.75" customHeight="1" x14ac:dyDescent="0.25">
      <c r="A128" s="3"/>
      <c r="B128" s="3"/>
      <c r="C128" s="3"/>
      <c r="D128" s="3"/>
      <c r="E128" s="3"/>
      <c r="F128" s="3"/>
      <c r="G128" s="3"/>
      <c r="H128" s="3"/>
      <c r="I128" s="3"/>
      <c r="J128" s="3"/>
      <c r="K128" s="3"/>
      <c r="L128" s="3"/>
      <c r="M128" s="3"/>
      <c r="N128" s="3"/>
      <c r="O128" s="3"/>
      <c r="P128" s="3"/>
      <c r="Q128" s="3"/>
      <c r="R128" s="3"/>
      <c r="S128" s="3"/>
      <c r="T128" s="3"/>
      <c r="U128" s="3"/>
      <c r="V128" s="102"/>
      <c r="W128" s="3"/>
      <c r="X128" s="3"/>
      <c r="Y128" s="3"/>
      <c r="Z128" s="3"/>
      <c r="AA128" s="3"/>
      <c r="AB128" s="3"/>
      <c r="AC128" s="3"/>
      <c r="AD128" s="3"/>
      <c r="AE128" s="3"/>
      <c r="AF128" s="3"/>
      <c r="AG128" s="3"/>
      <c r="AH128" s="3"/>
      <c r="AI128" s="3"/>
      <c r="AJ128" s="3"/>
      <c r="AK128" s="3"/>
      <c r="AL128" s="3"/>
      <c r="AM128" s="3"/>
      <c r="AN128" s="3"/>
      <c r="AO128" s="3"/>
      <c r="AP128" s="3"/>
      <c r="AQ128" s="3"/>
      <c r="AR128" s="3"/>
    </row>
    <row r="129" spans="1:44" ht="12.75" customHeight="1" x14ac:dyDescent="0.25">
      <c r="A129" s="3"/>
      <c r="B129" s="3"/>
      <c r="C129" s="3"/>
      <c r="D129" s="3"/>
      <c r="E129" s="3"/>
      <c r="F129" s="3"/>
      <c r="G129" s="3"/>
      <c r="H129" s="3"/>
      <c r="I129" s="3"/>
      <c r="J129" s="3"/>
      <c r="K129" s="3"/>
      <c r="L129" s="3"/>
      <c r="M129" s="3"/>
      <c r="N129" s="3"/>
      <c r="O129" s="3"/>
      <c r="P129" s="3"/>
      <c r="Q129" s="3"/>
      <c r="R129" s="3"/>
      <c r="S129" s="3"/>
      <c r="T129" s="3"/>
      <c r="U129" s="3"/>
      <c r="V129" s="102"/>
      <c r="W129" s="3"/>
      <c r="X129" s="3"/>
      <c r="Y129" s="3"/>
      <c r="Z129" s="3"/>
      <c r="AA129" s="3"/>
      <c r="AB129" s="3"/>
      <c r="AC129" s="3"/>
      <c r="AD129" s="3"/>
      <c r="AE129" s="3"/>
      <c r="AF129" s="3"/>
      <c r="AG129" s="3"/>
      <c r="AH129" s="3"/>
      <c r="AI129" s="3"/>
      <c r="AJ129" s="3"/>
      <c r="AK129" s="3"/>
      <c r="AL129" s="3"/>
      <c r="AM129" s="3"/>
      <c r="AN129" s="3"/>
      <c r="AO129" s="3"/>
      <c r="AP129" s="3"/>
      <c r="AQ129" s="3"/>
      <c r="AR129" s="3"/>
    </row>
    <row r="130" spans="1:44" ht="12.75" customHeight="1" x14ac:dyDescent="0.25">
      <c r="A130" s="3"/>
      <c r="B130" s="3"/>
      <c r="C130" s="3"/>
      <c r="D130" s="3"/>
      <c r="E130" s="3"/>
      <c r="F130" s="3"/>
      <c r="G130" s="3"/>
      <c r="H130" s="3"/>
      <c r="I130" s="3"/>
      <c r="J130" s="3"/>
      <c r="K130" s="3"/>
      <c r="L130" s="3"/>
      <c r="M130" s="3"/>
      <c r="N130" s="3"/>
      <c r="O130" s="3"/>
      <c r="P130" s="3"/>
      <c r="Q130" s="3"/>
      <c r="R130" s="3"/>
      <c r="S130" s="3"/>
      <c r="T130" s="3"/>
      <c r="U130" s="3"/>
      <c r="V130" s="102"/>
      <c r="W130" s="3"/>
      <c r="X130" s="3"/>
      <c r="Y130" s="3"/>
      <c r="Z130" s="3"/>
      <c r="AA130" s="3"/>
      <c r="AB130" s="3"/>
      <c r="AC130" s="3"/>
      <c r="AD130" s="3"/>
      <c r="AE130" s="3"/>
      <c r="AF130" s="3"/>
      <c r="AG130" s="3"/>
      <c r="AH130" s="3"/>
      <c r="AI130" s="3"/>
      <c r="AJ130" s="3"/>
      <c r="AK130" s="3"/>
      <c r="AL130" s="3"/>
      <c r="AM130" s="3"/>
      <c r="AN130" s="3"/>
      <c r="AO130" s="3"/>
      <c r="AP130" s="3"/>
      <c r="AQ130" s="3"/>
      <c r="AR130" s="3"/>
    </row>
    <row r="131" spans="1:44" ht="12.75" customHeight="1" x14ac:dyDescent="0.25">
      <c r="A131" s="3"/>
      <c r="B131" s="3"/>
      <c r="C131" s="3"/>
      <c r="D131" s="3"/>
      <c r="E131" s="3"/>
      <c r="F131" s="3"/>
      <c r="G131" s="3"/>
      <c r="H131" s="3"/>
      <c r="I131" s="3"/>
      <c r="J131" s="3"/>
      <c r="K131" s="3"/>
      <c r="L131" s="3"/>
      <c r="M131" s="3"/>
      <c r="N131" s="3"/>
      <c r="O131" s="3"/>
      <c r="P131" s="3"/>
      <c r="Q131" s="3"/>
      <c r="R131" s="3"/>
      <c r="S131" s="3"/>
      <c r="T131" s="3"/>
      <c r="U131" s="3"/>
      <c r="V131" s="102"/>
      <c r="W131" s="3"/>
      <c r="X131" s="3"/>
      <c r="Y131" s="3"/>
      <c r="Z131" s="3"/>
      <c r="AA131" s="3"/>
      <c r="AB131" s="3"/>
      <c r="AC131" s="3"/>
      <c r="AD131" s="3"/>
      <c r="AE131" s="3"/>
      <c r="AF131" s="3"/>
      <c r="AG131" s="3"/>
      <c r="AH131" s="3"/>
      <c r="AI131" s="3"/>
      <c r="AJ131" s="3"/>
      <c r="AK131" s="3"/>
      <c r="AL131" s="3"/>
      <c r="AM131" s="3"/>
      <c r="AN131" s="3"/>
      <c r="AO131" s="3"/>
      <c r="AP131" s="3"/>
      <c r="AQ131" s="3"/>
      <c r="AR131" s="3"/>
    </row>
    <row r="132" spans="1:44" ht="12.75" customHeight="1" x14ac:dyDescent="0.25">
      <c r="A132" s="3"/>
      <c r="B132" s="3"/>
      <c r="C132" s="3"/>
      <c r="D132" s="3"/>
      <c r="E132" s="3"/>
      <c r="F132" s="3"/>
      <c r="G132" s="3"/>
      <c r="H132" s="3"/>
      <c r="I132" s="3"/>
      <c r="J132" s="3"/>
      <c r="K132" s="3"/>
      <c r="L132" s="3"/>
      <c r="M132" s="3"/>
      <c r="N132" s="3"/>
      <c r="O132" s="3"/>
      <c r="P132" s="3"/>
      <c r="Q132" s="3"/>
      <c r="R132" s="3"/>
      <c r="S132" s="3"/>
      <c r="T132" s="3"/>
      <c r="U132" s="3"/>
      <c r="V132" s="102"/>
      <c r="W132" s="3"/>
      <c r="X132" s="3"/>
      <c r="Y132" s="3"/>
      <c r="Z132" s="3"/>
      <c r="AA132" s="3"/>
      <c r="AB132" s="3"/>
      <c r="AC132" s="3"/>
      <c r="AD132" s="3"/>
      <c r="AE132" s="3"/>
      <c r="AF132" s="3"/>
      <c r="AG132" s="3"/>
      <c r="AH132" s="3"/>
      <c r="AI132" s="3"/>
      <c r="AJ132" s="3"/>
      <c r="AK132" s="3"/>
      <c r="AL132" s="3"/>
      <c r="AM132" s="3"/>
      <c r="AN132" s="3"/>
      <c r="AO132" s="3"/>
      <c r="AP132" s="3"/>
      <c r="AQ132" s="3"/>
      <c r="AR132" s="3"/>
    </row>
    <row r="133" spans="1:44" ht="12.75" customHeight="1" x14ac:dyDescent="0.25">
      <c r="A133" s="3"/>
      <c r="B133" s="3"/>
      <c r="C133" s="3"/>
      <c r="D133" s="3"/>
      <c r="E133" s="3"/>
      <c r="F133" s="3"/>
      <c r="G133" s="3"/>
      <c r="H133" s="3"/>
      <c r="I133" s="3"/>
      <c r="J133" s="3"/>
      <c r="K133" s="3"/>
      <c r="L133" s="3"/>
      <c r="M133" s="3"/>
      <c r="N133" s="3"/>
      <c r="O133" s="3"/>
      <c r="P133" s="3"/>
      <c r="Q133" s="3"/>
      <c r="R133" s="3"/>
      <c r="S133" s="3"/>
      <c r="T133" s="3"/>
      <c r="U133" s="3"/>
      <c r="V133" s="102"/>
      <c r="W133" s="3"/>
      <c r="X133" s="3"/>
      <c r="Y133" s="3"/>
      <c r="Z133" s="3"/>
      <c r="AA133" s="3"/>
      <c r="AB133" s="3"/>
      <c r="AC133" s="3"/>
      <c r="AD133" s="3"/>
      <c r="AE133" s="3"/>
      <c r="AF133" s="3"/>
      <c r="AG133" s="3"/>
      <c r="AH133" s="3"/>
      <c r="AI133" s="3"/>
      <c r="AJ133" s="3"/>
      <c r="AK133" s="3"/>
      <c r="AL133" s="3"/>
      <c r="AM133" s="3"/>
      <c r="AN133" s="3"/>
      <c r="AO133" s="3"/>
      <c r="AP133" s="3"/>
      <c r="AQ133" s="3"/>
      <c r="AR133" s="3"/>
    </row>
    <row r="134" spans="1:44" ht="12.75" customHeight="1" x14ac:dyDescent="0.25">
      <c r="A134" s="3"/>
      <c r="B134" s="3"/>
      <c r="C134" s="3"/>
      <c r="D134" s="3"/>
      <c r="E134" s="3"/>
      <c r="F134" s="3"/>
      <c r="G134" s="3"/>
      <c r="H134" s="3"/>
      <c r="I134" s="3"/>
      <c r="J134" s="3"/>
      <c r="K134" s="3"/>
      <c r="L134" s="3"/>
      <c r="M134" s="3"/>
      <c r="N134" s="3"/>
      <c r="O134" s="3"/>
      <c r="P134" s="3"/>
      <c r="Q134" s="3"/>
      <c r="R134" s="3"/>
      <c r="S134" s="3"/>
      <c r="T134" s="3"/>
      <c r="U134" s="3"/>
      <c r="V134" s="102"/>
      <c r="W134" s="3"/>
      <c r="X134" s="3"/>
      <c r="Y134" s="3"/>
      <c r="Z134" s="3"/>
      <c r="AA134" s="3"/>
      <c r="AB134" s="3"/>
      <c r="AC134" s="3"/>
      <c r="AD134" s="3"/>
      <c r="AE134" s="3"/>
      <c r="AF134" s="3"/>
      <c r="AG134" s="3"/>
      <c r="AH134" s="3"/>
      <c r="AI134" s="3"/>
      <c r="AJ134" s="3"/>
      <c r="AK134" s="3"/>
      <c r="AL134" s="3"/>
      <c r="AM134" s="3"/>
      <c r="AN134" s="3"/>
      <c r="AO134" s="3"/>
      <c r="AP134" s="3"/>
      <c r="AQ134" s="3"/>
      <c r="AR134" s="3"/>
    </row>
    <row r="135" spans="1:44" ht="12.75" customHeight="1" x14ac:dyDescent="0.25">
      <c r="A135" s="3"/>
      <c r="B135" s="3"/>
      <c r="C135" s="3"/>
      <c r="D135" s="3"/>
      <c r="E135" s="3"/>
      <c r="F135" s="3"/>
      <c r="G135" s="3"/>
      <c r="H135" s="3"/>
      <c r="I135" s="3"/>
      <c r="J135" s="3"/>
      <c r="K135" s="3"/>
      <c r="L135" s="3"/>
      <c r="M135" s="3"/>
      <c r="N135" s="3"/>
      <c r="O135" s="3"/>
      <c r="P135" s="3"/>
      <c r="Q135" s="3"/>
      <c r="R135" s="3"/>
      <c r="S135" s="3"/>
      <c r="T135" s="3"/>
      <c r="U135" s="3"/>
      <c r="V135" s="102"/>
      <c r="W135" s="3"/>
      <c r="X135" s="3"/>
      <c r="Y135" s="3"/>
      <c r="Z135" s="3"/>
      <c r="AA135" s="3"/>
      <c r="AB135" s="3"/>
      <c r="AC135" s="3"/>
      <c r="AD135" s="3"/>
      <c r="AE135" s="3"/>
      <c r="AF135" s="3"/>
      <c r="AG135" s="3"/>
      <c r="AH135" s="3"/>
      <c r="AI135" s="3"/>
      <c r="AJ135" s="3"/>
      <c r="AK135" s="3"/>
      <c r="AL135" s="3"/>
      <c r="AM135" s="3"/>
      <c r="AN135" s="3"/>
      <c r="AO135" s="3"/>
      <c r="AP135" s="3"/>
      <c r="AQ135" s="3"/>
      <c r="AR135" s="3"/>
    </row>
    <row r="136" spans="1:44" ht="12.75" customHeight="1" x14ac:dyDescent="0.25">
      <c r="A136" s="3"/>
      <c r="B136" s="3"/>
      <c r="C136" s="3"/>
      <c r="D136" s="3"/>
      <c r="E136" s="3"/>
      <c r="F136" s="3"/>
      <c r="G136" s="3"/>
      <c r="H136" s="3"/>
      <c r="I136" s="3"/>
      <c r="J136" s="3"/>
      <c r="K136" s="3"/>
      <c r="L136" s="3"/>
      <c r="M136" s="3"/>
      <c r="N136" s="3"/>
      <c r="O136" s="3"/>
      <c r="P136" s="3"/>
      <c r="Q136" s="3"/>
      <c r="R136" s="3"/>
      <c r="S136" s="3"/>
      <c r="T136" s="3"/>
      <c r="U136" s="3"/>
      <c r="V136" s="102"/>
      <c r="W136" s="3"/>
      <c r="X136" s="3"/>
      <c r="Y136" s="3"/>
      <c r="Z136" s="3"/>
      <c r="AA136" s="3"/>
      <c r="AB136" s="3"/>
      <c r="AC136" s="3"/>
      <c r="AD136" s="3"/>
      <c r="AE136" s="3"/>
      <c r="AF136" s="3"/>
      <c r="AG136" s="3"/>
      <c r="AH136" s="3"/>
      <c r="AI136" s="3"/>
      <c r="AJ136" s="3"/>
      <c r="AK136" s="3"/>
      <c r="AL136" s="3"/>
      <c r="AM136" s="3"/>
      <c r="AN136" s="3"/>
      <c r="AO136" s="3"/>
      <c r="AP136" s="3"/>
      <c r="AQ136" s="3"/>
      <c r="AR136" s="3"/>
    </row>
    <row r="137" spans="1:44" ht="12.75" customHeight="1" x14ac:dyDescent="0.25">
      <c r="A137" s="3"/>
      <c r="B137" s="3"/>
      <c r="C137" s="3"/>
      <c r="D137" s="3"/>
      <c r="E137" s="3"/>
      <c r="F137" s="3"/>
      <c r="G137" s="3"/>
      <c r="H137" s="3"/>
      <c r="I137" s="3"/>
      <c r="J137" s="3"/>
      <c r="K137" s="3"/>
      <c r="L137" s="3"/>
      <c r="M137" s="3"/>
      <c r="N137" s="3"/>
      <c r="O137" s="3"/>
      <c r="P137" s="3"/>
      <c r="Q137" s="3"/>
      <c r="R137" s="3"/>
      <c r="S137" s="3"/>
      <c r="T137" s="3"/>
      <c r="U137" s="3"/>
      <c r="V137" s="102"/>
      <c r="W137" s="3"/>
      <c r="X137" s="3"/>
      <c r="Y137" s="3"/>
      <c r="Z137" s="3"/>
      <c r="AA137" s="3"/>
      <c r="AB137" s="3"/>
      <c r="AC137" s="3"/>
      <c r="AD137" s="3"/>
      <c r="AE137" s="3"/>
      <c r="AF137" s="3"/>
      <c r="AG137" s="3"/>
      <c r="AH137" s="3"/>
      <c r="AI137" s="3"/>
      <c r="AJ137" s="3"/>
      <c r="AK137" s="3"/>
      <c r="AL137" s="3"/>
      <c r="AM137" s="3"/>
      <c r="AN137" s="3"/>
      <c r="AO137" s="3"/>
      <c r="AP137" s="3"/>
      <c r="AQ137" s="3"/>
      <c r="AR137" s="3"/>
    </row>
    <row r="138" spans="1:44" ht="12.75" customHeight="1" x14ac:dyDescent="0.25">
      <c r="A138" s="3"/>
      <c r="B138" s="3"/>
      <c r="C138" s="3"/>
      <c r="D138" s="3"/>
      <c r="E138" s="3"/>
      <c r="F138" s="3"/>
      <c r="G138" s="3"/>
      <c r="H138" s="3"/>
      <c r="I138" s="3"/>
      <c r="J138" s="3"/>
      <c r="K138" s="3"/>
      <c r="L138" s="3"/>
      <c r="M138" s="3"/>
      <c r="N138" s="3"/>
      <c r="O138" s="3"/>
      <c r="P138" s="3"/>
      <c r="Q138" s="3"/>
      <c r="R138" s="3"/>
      <c r="S138" s="3"/>
      <c r="T138" s="3"/>
      <c r="U138" s="3"/>
      <c r="V138" s="102"/>
      <c r="W138" s="3"/>
      <c r="X138" s="3"/>
      <c r="Y138" s="3"/>
      <c r="Z138" s="3"/>
      <c r="AA138" s="3"/>
      <c r="AB138" s="3"/>
      <c r="AC138" s="3"/>
      <c r="AD138" s="3"/>
      <c r="AE138" s="3"/>
      <c r="AF138" s="3"/>
      <c r="AG138" s="3"/>
      <c r="AH138" s="3"/>
      <c r="AI138" s="3"/>
      <c r="AJ138" s="3"/>
      <c r="AK138" s="3"/>
      <c r="AL138" s="3"/>
      <c r="AM138" s="3"/>
      <c r="AN138" s="3"/>
      <c r="AO138" s="3"/>
      <c r="AP138" s="3"/>
      <c r="AQ138" s="3"/>
      <c r="AR138" s="3"/>
    </row>
    <row r="139" spans="1:44" ht="12.75" customHeight="1" x14ac:dyDescent="0.25">
      <c r="A139" s="3"/>
      <c r="B139" s="3"/>
      <c r="C139" s="3"/>
      <c r="D139" s="3"/>
      <c r="E139" s="3"/>
      <c r="F139" s="3"/>
      <c r="G139" s="3"/>
      <c r="H139" s="3"/>
      <c r="I139" s="3"/>
      <c r="J139" s="3"/>
      <c r="K139" s="3"/>
      <c r="L139" s="3"/>
      <c r="M139" s="3"/>
      <c r="N139" s="3"/>
      <c r="O139" s="3"/>
      <c r="P139" s="3"/>
      <c r="Q139" s="3"/>
      <c r="R139" s="3"/>
      <c r="S139" s="3"/>
      <c r="T139" s="3"/>
      <c r="U139" s="3"/>
      <c r="V139" s="102"/>
      <c r="W139" s="3"/>
      <c r="X139" s="3"/>
      <c r="Y139" s="3"/>
      <c r="Z139" s="3"/>
      <c r="AA139" s="3"/>
      <c r="AB139" s="3"/>
      <c r="AC139" s="3"/>
      <c r="AD139" s="3"/>
      <c r="AE139" s="3"/>
      <c r="AF139" s="3"/>
      <c r="AG139" s="3"/>
      <c r="AH139" s="3"/>
      <c r="AI139" s="3"/>
      <c r="AJ139" s="3"/>
      <c r="AK139" s="3"/>
      <c r="AL139" s="3"/>
      <c r="AM139" s="3"/>
      <c r="AN139" s="3"/>
      <c r="AO139" s="3"/>
      <c r="AP139" s="3"/>
      <c r="AQ139" s="3"/>
      <c r="AR139" s="3"/>
    </row>
    <row r="140" spans="1:44" ht="12.75" customHeight="1" x14ac:dyDescent="0.25">
      <c r="A140" s="3"/>
      <c r="B140" s="3"/>
      <c r="C140" s="3"/>
      <c r="D140" s="3"/>
      <c r="E140" s="3"/>
      <c r="F140" s="3"/>
      <c r="G140" s="3"/>
      <c r="H140" s="3"/>
      <c r="I140" s="3"/>
      <c r="J140" s="3"/>
      <c r="K140" s="3"/>
      <c r="L140" s="3"/>
      <c r="M140" s="3"/>
      <c r="N140" s="3"/>
      <c r="O140" s="3"/>
      <c r="P140" s="3"/>
      <c r="Q140" s="3"/>
      <c r="R140" s="3"/>
      <c r="S140" s="3"/>
      <c r="T140" s="3"/>
      <c r="U140" s="3"/>
      <c r="V140" s="102"/>
      <c r="W140" s="3"/>
      <c r="X140" s="3"/>
      <c r="Y140" s="3"/>
      <c r="Z140" s="3"/>
      <c r="AA140" s="3"/>
      <c r="AB140" s="3"/>
      <c r="AC140" s="3"/>
      <c r="AD140" s="3"/>
      <c r="AE140" s="3"/>
      <c r="AF140" s="3"/>
      <c r="AG140" s="3"/>
      <c r="AH140" s="3"/>
      <c r="AI140" s="3"/>
      <c r="AJ140" s="3"/>
      <c r="AK140" s="3"/>
      <c r="AL140" s="3"/>
      <c r="AM140" s="3"/>
      <c r="AN140" s="3"/>
      <c r="AO140" s="3"/>
      <c r="AP140" s="3"/>
      <c r="AQ140" s="3"/>
      <c r="AR140" s="3"/>
    </row>
    <row r="141" spans="1:44" ht="12.75" customHeight="1" x14ac:dyDescent="0.25">
      <c r="A141" s="3"/>
      <c r="B141" s="3"/>
      <c r="C141" s="3"/>
      <c r="D141" s="3"/>
      <c r="E141" s="3"/>
      <c r="F141" s="3"/>
      <c r="G141" s="3"/>
      <c r="H141" s="3"/>
      <c r="I141" s="3"/>
      <c r="J141" s="3"/>
      <c r="K141" s="3"/>
      <c r="L141" s="3"/>
      <c r="M141" s="3"/>
      <c r="N141" s="3"/>
      <c r="O141" s="3"/>
      <c r="P141" s="3"/>
      <c r="Q141" s="3"/>
      <c r="R141" s="3"/>
      <c r="S141" s="3"/>
      <c r="T141" s="3"/>
      <c r="U141" s="3"/>
      <c r="V141" s="102"/>
      <c r="W141" s="3"/>
      <c r="X141" s="3"/>
      <c r="Y141" s="3"/>
      <c r="Z141" s="3"/>
      <c r="AA141" s="3"/>
      <c r="AB141" s="3"/>
      <c r="AC141" s="3"/>
      <c r="AD141" s="3"/>
      <c r="AE141" s="3"/>
      <c r="AF141" s="3"/>
      <c r="AG141" s="3"/>
      <c r="AH141" s="3"/>
      <c r="AI141" s="3"/>
      <c r="AJ141" s="3"/>
      <c r="AK141" s="3"/>
      <c r="AL141" s="3"/>
      <c r="AM141" s="3"/>
      <c r="AN141" s="3"/>
      <c r="AO141" s="3"/>
      <c r="AP141" s="3"/>
      <c r="AQ141" s="3"/>
      <c r="AR141" s="3"/>
    </row>
    <row r="142" spans="1:44" ht="12.75" customHeight="1" x14ac:dyDescent="0.25">
      <c r="A142" s="3"/>
      <c r="B142" s="3"/>
      <c r="C142" s="3"/>
      <c r="D142" s="3"/>
      <c r="E142" s="3"/>
      <c r="F142" s="3"/>
      <c r="G142" s="3"/>
      <c r="H142" s="3"/>
      <c r="I142" s="3"/>
      <c r="J142" s="3"/>
      <c r="K142" s="3"/>
      <c r="L142" s="3"/>
      <c r="M142" s="3"/>
      <c r="N142" s="3"/>
      <c r="O142" s="3"/>
      <c r="P142" s="3"/>
      <c r="Q142" s="3"/>
      <c r="R142" s="3"/>
      <c r="S142" s="3"/>
      <c r="T142" s="3"/>
      <c r="U142" s="3"/>
      <c r="V142" s="102"/>
      <c r="W142" s="3"/>
      <c r="X142" s="3"/>
      <c r="Y142" s="3"/>
      <c r="Z142" s="3"/>
      <c r="AA142" s="3"/>
      <c r="AB142" s="3"/>
      <c r="AC142" s="3"/>
      <c r="AD142" s="3"/>
      <c r="AE142" s="3"/>
      <c r="AF142" s="3"/>
      <c r="AG142" s="3"/>
      <c r="AH142" s="3"/>
      <c r="AI142" s="3"/>
      <c r="AJ142" s="3"/>
      <c r="AK142" s="3"/>
      <c r="AL142" s="3"/>
      <c r="AM142" s="3"/>
      <c r="AN142" s="3"/>
      <c r="AO142" s="3"/>
      <c r="AP142" s="3"/>
      <c r="AQ142" s="3"/>
      <c r="AR142" s="3"/>
    </row>
    <row r="143" spans="1:44" ht="12.75" customHeight="1" x14ac:dyDescent="0.25">
      <c r="A143" s="3"/>
      <c r="B143" s="3"/>
      <c r="C143" s="3"/>
      <c r="D143" s="3"/>
      <c r="E143" s="3"/>
      <c r="F143" s="3"/>
      <c r="G143" s="3"/>
      <c r="H143" s="3"/>
      <c r="I143" s="3"/>
      <c r="J143" s="3"/>
      <c r="K143" s="3"/>
      <c r="L143" s="3"/>
      <c r="M143" s="3"/>
      <c r="N143" s="3"/>
      <c r="O143" s="3"/>
      <c r="P143" s="3"/>
      <c r="Q143" s="3"/>
      <c r="R143" s="3"/>
      <c r="S143" s="3"/>
      <c r="T143" s="3"/>
      <c r="U143" s="3"/>
      <c r="V143" s="102"/>
      <c r="W143" s="3"/>
      <c r="X143" s="3"/>
      <c r="Y143" s="3"/>
      <c r="Z143" s="3"/>
      <c r="AA143" s="3"/>
      <c r="AB143" s="3"/>
      <c r="AC143" s="3"/>
      <c r="AD143" s="3"/>
      <c r="AE143" s="3"/>
      <c r="AF143" s="3"/>
      <c r="AG143" s="3"/>
      <c r="AH143" s="3"/>
      <c r="AI143" s="3"/>
      <c r="AJ143" s="3"/>
      <c r="AK143" s="3"/>
      <c r="AL143" s="3"/>
      <c r="AM143" s="3"/>
      <c r="AN143" s="3"/>
      <c r="AO143" s="3"/>
      <c r="AP143" s="3"/>
      <c r="AQ143" s="3"/>
      <c r="AR143" s="3"/>
    </row>
    <row r="144" spans="1:44" ht="12.75" customHeight="1" x14ac:dyDescent="0.25">
      <c r="A144" s="3"/>
      <c r="B144" s="3"/>
      <c r="C144" s="3"/>
      <c r="D144" s="3"/>
      <c r="E144" s="3"/>
      <c r="F144" s="3"/>
      <c r="G144" s="3"/>
      <c r="H144" s="3"/>
      <c r="I144" s="3"/>
      <c r="J144" s="3"/>
      <c r="K144" s="3"/>
      <c r="L144" s="3"/>
      <c r="M144" s="3"/>
      <c r="N144" s="3"/>
      <c r="O144" s="3"/>
      <c r="P144" s="3"/>
      <c r="Q144" s="3"/>
      <c r="R144" s="3"/>
      <c r="S144" s="3"/>
      <c r="T144" s="3"/>
      <c r="U144" s="3"/>
      <c r="V144" s="102"/>
      <c r="W144" s="3"/>
      <c r="X144" s="3"/>
      <c r="Y144" s="3"/>
      <c r="Z144" s="3"/>
      <c r="AA144" s="3"/>
      <c r="AB144" s="3"/>
      <c r="AC144" s="3"/>
      <c r="AD144" s="3"/>
      <c r="AE144" s="3"/>
      <c r="AF144" s="3"/>
      <c r="AG144" s="3"/>
      <c r="AH144" s="3"/>
      <c r="AI144" s="3"/>
      <c r="AJ144" s="3"/>
      <c r="AK144" s="3"/>
      <c r="AL144" s="3"/>
      <c r="AM144" s="3"/>
      <c r="AN144" s="3"/>
      <c r="AO144" s="3"/>
      <c r="AP144" s="3"/>
      <c r="AQ144" s="3"/>
      <c r="AR144" s="3"/>
    </row>
    <row r="145" spans="1:44" ht="12.75" customHeight="1" x14ac:dyDescent="0.25">
      <c r="A145" s="3"/>
      <c r="B145" s="3"/>
      <c r="C145" s="3"/>
      <c r="D145" s="3"/>
      <c r="E145" s="3"/>
      <c r="F145" s="3"/>
      <c r="G145" s="3"/>
      <c r="H145" s="3"/>
      <c r="I145" s="3"/>
      <c r="J145" s="3"/>
      <c r="K145" s="3"/>
      <c r="L145" s="3"/>
      <c r="M145" s="3"/>
      <c r="N145" s="3"/>
      <c r="O145" s="3"/>
      <c r="P145" s="3"/>
      <c r="Q145" s="3"/>
      <c r="R145" s="3"/>
      <c r="S145" s="3"/>
      <c r="T145" s="3"/>
      <c r="U145" s="3"/>
      <c r="V145" s="102"/>
      <c r="W145" s="3"/>
      <c r="X145" s="3"/>
      <c r="Y145" s="3"/>
      <c r="Z145" s="3"/>
      <c r="AA145" s="3"/>
      <c r="AB145" s="3"/>
      <c r="AC145" s="3"/>
      <c r="AD145" s="3"/>
      <c r="AE145" s="3"/>
      <c r="AF145" s="3"/>
      <c r="AG145" s="3"/>
      <c r="AH145" s="3"/>
      <c r="AI145" s="3"/>
      <c r="AJ145" s="3"/>
      <c r="AK145" s="3"/>
      <c r="AL145" s="3"/>
      <c r="AM145" s="3"/>
      <c r="AN145" s="3"/>
      <c r="AO145" s="3"/>
      <c r="AP145" s="3"/>
      <c r="AQ145" s="3"/>
      <c r="AR145" s="3"/>
    </row>
    <row r="146" spans="1:44" ht="12.75" customHeight="1" x14ac:dyDescent="0.25">
      <c r="A146" s="3"/>
      <c r="B146" s="3"/>
      <c r="C146" s="3"/>
      <c r="D146" s="3"/>
      <c r="E146" s="3"/>
      <c r="F146" s="3"/>
      <c r="G146" s="3"/>
      <c r="H146" s="3"/>
      <c r="I146" s="3"/>
      <c r="J146" s="3"/>
      <c r="K146" s="3"/>
      <c r="L146" s="3"/>
      <c r="M146" s="3"/>
      <c r="N146" s="3"/>
      <c r="O146" s="3"/>
      <c r="P146" s="3"/>
      <c r="Q146" s="3"/>
      <c r="R146" s="3"/>
      <c r="S146" s="3"/>
      <c r="T146" s="3"/>
      <c r="U146" s="3"/>
      <c r="V146" s="102"/>
      <c r="W146" s="3"/>
      <c r="X146" s="3"/>
      <c r="Y146" s="3"/>
      <c r="Z146" s="3"/>
      <c r="AA146" s="3"/>
      <c r="AB146" s="3"/>
      <c r="AC146" s="3"/>
      <c r="AD146" s="3"/>
      <c r="AE146" s="3"/>
      <c r="AF146" s="3"/>
      <c r="AG146" s="3"/>
      <c r="AH146" s="3"/>
      <c r="AI146" s="3"/>
      <c r="AJ146" s="3"/>
      <c r="AK146" s="3"/>
      <c r="AL146" s="3"/>
      <c r="AM146" s="3"/>
      <c r="AN146" s="3"/>
      <c r="AO146" s="3"/>
      <c r="AP146" s="3"/>
      <c r="AQ146" s="3"/>
      <c r="AR146" s="3"/>
    </row>
    <row r="147" spans="1:44" ht="12.75" customHeight="1" x14ac:dyDescent="0.25">
      <c r="A147" s="3"/>
      <c r="B147" s="3"/>
      <c r="C147" s="3"/>
      <c r="D147" s="3"/>
      <c r="E147" s="3"/>
      <c r="F147" s="3"/>
      <c r="G147" s="3"/>
      <c r="H147" s="3"/>
      <c r="I147" s="3"/>
      <c r="J147" s="3"/>
      <c r="K147" s="3"/>
      <c r="L147" s="3"/>
      <c r="M147" s="3"/>
      <c r="N147" s="3"/>
      <c r="O147" s="3"/>
      <c r="P147" s="3"/>
      <c r="Q147" s="3"/>
      <c r="R147" s="3"/>
      <c r="S147" s="3"/>
      <c r="T147" s="3"/>
      <c r="U147" s="3"/>
      <c r="V147" s="102"/>
      <c r="W147" s="3"/>
      <c r="X147" s="3"/>
      <c r="Y147" s="3"/>
      <c r="Z147" s="3"/>
      <c r="AA147" s="3"/>
      <c r="AB147" s="3"/>
      <c r="AC147" s="3"/>
      <c r="AD147" s="3"/>
      <c r="AE147" s="3"/>
      <c r="AF147" s="3"/>
      <c r="AG147" s="3"/>
      <c r="AH147" s="3"/>
      <c r="AI147" s="3"/>
      <c r="AJ147" s="3"/>
      <c r="AK147" s="3"/>
      <c r="AL147" s="3"/>
      <c r="AM147" s="3"/>
      <c r="AN147" s="3"/>
      <c r="AO147" s="3"/>
      <c r="AP147" s="3"/>
      <c r="AQ147" s="3"/>
      <c r="AR147" s="3"/>
    </row>
    <row r="148" spans="1:44" ht="12.75" customHeight="1" x14ac:dyDescent="0.25">
      <c r="A148" s="3"/>
      <c r="B148" s="3"/>
      <c r="C148" s="3"/>
      <c r="D148" s="3"/>
      <c r="E148" s="3"/>
      <c r="F148" s="3"/>
      <c r="G148" s="3"/>
      <c r="H148" s="3"/>
      <c r="I148" s="3"/>
      <c r="J148" s="3"/>
      <c r="K148" s="3"/>
      <c r="L148" s="3"/>
      <c r="M148" s="3"/>
      <c r="N148" s="3"/>
      <c r="O148" s="3"/>
      <c r="P148" s="3"/>
      <c r="Q148" s="3"/>
      <c r="R148" s="3"/>
      <c r="S148" s="3"/>
      <c r="T148" s="3"/>
      <c r="U148" s="3"/>
      <c r="V148" s="102"/>
      <c r="W148" s="3"/>
      <c r="X148" s="3"/>
      <c r="Y148" s="3"/>
      <c r="Z148" s="3"/>
      <c r="AA148" s="3"/>
      <c r="AB148" s="3"/>
      <c r="AC148" s="3"/>
      <c r="AD148" s="3"/>
      <c r="AE148" s="3"/>
      <c r="AF148" s="3"/>
      <c r="AG148" s="3"/>
      <c r="AH148" s="3"/>
      <c r="AI148" s="3"/>
      <c r="AJ148" s="3"/>
      <c r="AK148" s="3"/>
      <c r="AL148" s="3"/>
      <c r="AM148" s="3"/>
      <c r="AN148" s="3"/>
      <c r="AO148" s="3"/>
      <c r="AP148" s="3"/>
      <c r="AQ148" s="3"/>
      <c r="AR148" s="3"/>
    </row>
    <row r="149" spans="1:44" ht="12.75" customHeight="1" x14ac:dyDescent="0.25">
      <c r="A149" s="3"/>
      <c r="B149" s="3"/>
      <c r="C149" s="3"/>
      <c r="D149" s="3"/>
      <c r="E149" s="3"/>
      <c r="F149" s="3"/>
      <c r="G149" s="3"/>
      <c r="H149" s="3"/>
      <c r="I149" s="3"/>
      <c r="J149" s="3"/>
      <c r="K149" s="3"/>
      <c r="L149" s="3"/>
      <c r="M149" s="3"/>
      <c r="N149" s="3"/>
      <c r="O149" s="3"/>
      <c r="P149" s="3"/>
      <c r="Q149" s="3"/>
      <c r="R149" s="3"/>
      <c r="S149" s="3"/>
      <c r="T149" s="3"/>
      <c r="U149" s="3"/>
      <c r="V149" s="102"/>
      <c r="W149" s="3"/>
      <c r="X149" s="3"/>
      <c r="Y149" s="3"/>
      <c r="Z149" s="3"/>
      <c r="AA149" s="3"/>
      <c r="AB149" s="3"/>
      <c r="AC149" s="3"/>
      <c r="AD149" s="3"/>
      <c r="AE149" s="3"/>
      <c r="AF149" s="3"/>
      <c r="AG149" s="3"/>
      <c r="AH149" s="3"/>
      <c r="AI149" s="3"/>
      <c r="AJ149" s="3"/>
      <c r="AK149" s="3"/>
      <c r="AL149" s="3"/>
      <c r="AM149" s="3"/>
      <c r="AN149" s="3"/>
      <c r="AO149" s="3"/>
      <c r="AP149" s="3"/>
      <c r="AQ149" s="3"/>
      <c r="AR149" s="3"/>
    </row>
    <row r="150" spans="1:44" ht="12.75" customHeight="1" x14ac:dyDescent="0.25">
      <c r="A150" s="3"/>
      <c r="B150" s="3"/>
      <c r="C150" s="3"/>
      <c r="D150" s="3"/>
      <c r="E150" s="3"/>
      <c r="F150" s="3"/>
      <c r="G150" s="3"/>
      <c r="H150" s="3"/>
      <c r="I150" s="3"/>
      <c r="J150" s="3"/>
      <c r="K150" s="3"/>
      <c r="L150" s="3"/>
      <c r="M150" s="3"/>
      <c r="N150" s="3"/>
      <c r="O150" s="3"/>
      <c r="P150" s="3"/>
      <c r="Q150" s="3"/>
      <c r="R150" s="3"/>
      <c r="S150" s="3"/>
      <c r="T150" s="3"/>
      <c r="U150" s="3"/>
      <c r="V150" s="102"/>
      <c r="W150" s="3"/>
      <c r="X150" s="3"/>
      <c r="Y150" s="3"/>
      <c r="Z150" s="3"/>
      <c r="AA150" s="3"/>
      <c r="AB150" s="3"/>
      <c r="AC150" s="3"/>
      <c r="AD150" s="3"/>
      <c r="AE150" s="3"/>
      <c r="AF150" s="3"/>
      <c r="AG150" s="3"/>
      <c r="AH150" s="3"/>
      <c r="AI150" s="3"/>
      <c r="AJ150" s="3"/>
      <c r="AK150" s="3"/>
      <c r="AL150" s="3"/>
      <c r="AM150" s="3"/>
      <c r="AN150" s="3"/>
      <c r="AO150" s="3"/>
      <c r="AP150" s="3"/>
      <c r="AQ150" s="3"/>
      <c r="AR150" s="3"/>
    </row>
    <row r="151" spans="1:44" ht="12.75" customHeight="1" x14ac:dyDescent="0.25">
      <c r="A151" s="3"/>
      <c r="B151" s="3"/>
      <c r="C151" s="3"/>
      <c r="D151" s="3"/>
      <c r="E151" s="3"/>
      <c r="F151" s="3"/>
      <c r="G151" s="3"/>
      <c r="H151" s="3"/>
      <c r="I151" s="3"/>
      <c r="J151" s="3"/>
      <c r="K151" s="3"/>
      <c r="L151" s="3"/>
      <c r="M151" s="3"/>
      <c r="N151" s="3"/>
      <c r="O151" s="3"/>
      <c r="P151" s="3"/>
      <c r="Q151" s="3"/>
      <c r="R151" s="3"/>
      <c r="S151" s="3"/>
      <c r="T151" s="3"/>
      <c r="U151" s="3"/>
      <c r="V151" s="102"/>
      <c r="W151" s="3"/>
      <c r="X151" s="3"/>
      <c r="Y151" s="3"/>
      <c r="Z151" s="3"/>
      <c r="AA151" s="3"/>
      <c r="AB151" s="3"/>
      <c r="AC151" s="3"/>
      <c r="AD151" s="3"/>
      <c r="AE151" s="3"/>
      <c r="AF151" s="3"/>
      <c r="AG151" s="3"/>
      <c r="AH151" s="3"/>
      <c r="AI151" s="3"/>
      <c r="AJ151" s="3"/>
      <c r="AK151" s="3"/>
      <c r="AL151" s="3"/>
      <c r="AM151" s="3"/>
      <c r="AN151" s="3"/>
      <c r="AO151" s="3"/>
      <c r="AP151" s="3"/>
      <c r="AQ151" s="3"/>
      <c r="AR151" s="3"/>
    </row>
    <row r="152" spans="1:44" ht="12.75" customHeight="1" x14ac:dyDescent="0.25">
      <c r="A152" s="3"/>
      <c r="B152" s="3"/>
      <c r="C152" s="3"/>
      <c r="D152" s="3"/>
      <c r="E152" s="3"/>
      <c r="F152" s="3"/>
      <c r="G152" s="3"/>
      <c r="H152" s="3"/>
      <c r="I152" s="3"/>
      <c r="J152" s="3"/>
      <c r="K152" s="3"/>
      <c r="L152" s="3"/>
      <c r="M152" s="3"/>
      <c r="N152" s="3"/>
      <c r="O152" s="3"/>
      <c r="P152" s="3"/>
      <c r="Q152" s="3"/>
      <c r="R152" s="3"/>
      <c r="S152" s="3"/>
      <c r="T152" s="3"/>
      <c r="U152" s="3"/>
      <c r="V152" s="102"/>
      <c r="W152" s="3"/>
      <c r="X152" s="3"/>
      <c r="Y152" s="3"/>
      <c r="Z152" s="3"/>
      <c r="AA152" s="3"/>
      <c r="AB152" s="3"/>
      <c r="AC152" s="3"/>
      <c r="AD152" s="3"/>
      <c r="AE152" s="3"/>
      <c r="AF152" s="3"/>
      <c r="AG152" s="3"/>
      <c r="AH152" s="3"/>
      <c r="AI152" s="3"/>
      <c r="AJ152" s="3"/>
      <c r="AK152" s="3"/>
      <c r="AL152" s="3"/>
      <c r="AM152" s="3"/>
      <c r="AN152" s="3"/>
      <c r="AO152" s="3"/>
      <c r="AP152" s="3"/>
      <c r="AQ152" s="3"/>
      <c r="AR152" s="3"/>
    </row>
    <row r="153" spans="1:44" ht="12.75" customHeight="1" x14ac:dyDescent="0.25">
      <c r="A153" s="3"/>
      <c r="B153" s="3"/>
      <c r="C153" s="3"/>
      <c r="D153" s="3"/>
      <c r="E153" s="3"/>
      <c r="F153" s="3"/>
      <c r="G153" s="3"/>
      <c r="H153" s="3"/>
      <c r="I153" s="3"/>
      <c r="J153" s="3"/>
      <c r="K153" s="3"/>
      <c r="L153" s="3"/>
      <c r="M153" s="3"/>
      <c r="N153" s="3"/>
      <c r="O153" s="3"/>
      <c r="P153" s="3"/>
      <c r="Q153" s="3"/>
      <c r="R153" s="3"/>
      <c r="S153" s="3"/>
      <c r="T153" s="3"/>
      <c r="U153" s="3"/>
      <c r="V153" s="102"/>
      <c r="W153" s="3"/>
      <c r="X153" s="3"/>
      <c r="Y153" s="3"/>
      <c r="Z153" s="3"/>
      <c r="AA153" s="3"/>
      <c r="AB153" s="3"/>
      <c r="AC153" s="3"/>
      <c r="AD153" s="3"/>
      <c r="AE153" s="3"/>
      <c r="AF153" s="3"/>
      <c r="AG153" s="3"/>
      <c r="AH153" s="3"/>
      <c r="AI153" s="3"/>
      <c r="AJ153" s="3"/>
      <c r="AK153" s="3"/>
      <c r="AL153" s="3"/>
      <c r="AM153" s="3"/>
      <c r="AN153" s="3"/>
      <c r="AO153" s="3"/>
      <c r="AP153" s="3"/>
      <c r="AQ153" s="3"/>
      <c r="AR153" s="3"/>
    </row>
    <row r="154" spans="1:44" ht="12.75" customHeight="1" x14ac:dyDescent="0.25">
      <c r="A154" s="3"/>
      <c r="B154" s="3"/>
      <c r="C154" s="3"/>
      <c r="D154" s="3"/>
      <c r="E154" s="3"/>
      <c r="F154" s="3"/>
      <c r="G154" s="3"/>
      <c r="H154" s="3"/>
      <c r="I154" s="3"/>
      <c r="J154" s="3"/>
      <c r="K154" s="3"/>
      <c r="L154" s="3"/>
      <c r="M154" s="3"/>
      <c r="N154" s="3"/>
      <c r="O154" s="3"/>
      <c r="P154" s="3"/>
      <c r="Q154" s="3"/>
      <c r="R154" s="3"/>
      <c r="S154" s="3"/>
      <c r="T154" s="3"/>
      <c r="U154" s="3"/>
      <c r="V154" s="102"/>
      <c r="W154" s="3"/>
      <c r="X154" s="3"/>
      <c r="Y154" s="3"/>
      <c r="Z154" s="3"/>
      <c r="AA154" s="3"/>
      <c r="AB154" s="3"/>
      <c r="AC154" s="3"/>
      <c r="AD154" s="3"/>
      <c r="AE154" s="3"/>
      <c r="AF154" s="3"/>
      <c r="AG154" s="3"/>
      <c r="AH154" s="3"/>
      <c r="AI154" s="3"/>
      <c r="AJ154" s="3"/>
      <c r="AK154" s="3"/>
      <c r="AL154" s="3"/>
      <c r="AM154" s="3"/>
      <c r="AN154" s="3"/>
      <c r="AO154" s="3"/>
      <c r="AP154" s="3"/>
      <c r="AQ154" s="3"/>
      <c r="AR154" s="3"/>
    </row>
    <row r="155" spans="1:44" ht="12.75" customHeight="1" x14ac:dyDescent="0.25">
      <c r="A155" s="3"/>
      <c r="B155" s="3"/>
      <c r="C155" s="3"/>
      <c r="D155" s="3"/>
      <c r="E155" s="3"/>
      <c r="F155" s="3"/>
      <c r="G155" s="3"/>
      <c r="H155" s="3"/>
      <c r="I155" s="3"/>
      <c r="J155" s="3"/>
      <c r="K155" s="3"/>
      <c r="L155" s="3"/>
      <c r="M155" s="3"/>
      <c r="N155" s="3"/>
      <c r="O155" s="3"/>
      <c r="P155" s="3"/>
      <c r="Q155" s="3"/>
      <c r="R155" s="3"/>
      <c r="S155" s="3"/>
      <c r="T155" s="3"/>
      <c r="U155" s="3"/>
      <c r="V155" s="102"/>
      <c r="W155" s="3"/>
      <c r="X155" s="3"/>
      <c r="Y155" s="3"/>
      <c r="Z155" s="3"/>
      <c r="AA155" s="3"/>
      <c r="AB155" s="3"/>
      <c r="AC155" s="3"/>
      <c r="AD155" s="3"/>
      <c r="AE155" s="3"/>
      <c r="AF155" s="3"/>
      <c r="AG155" s="3"/>
      <c r="AH155" s="3"/>
      <c r="AI155" s="3"/>
      <c r="AJ155" s="3"/>
      <c r="AK155" s="3"/>
      <c r="AL155" s="3"/>
      <c r="AM155" s="3"/>
      <c r="AN155" s="3"/>
      <c r="AO155" s="3"/>
      <c r="AP155" s="3"/>
      <c r="AQ155" s="3"/>
      <c r="AR155" s="3"/>
    </row>
    <row r="156" spans="1:44" ht="12.75" customHeight="1" x14ac:dyDescent="0.25">
      <c r="A156" s="3"/>
      <c r="B156" s="3"/>
      <c r="C156" s="3"/>
      <c r="D156" s="3"/>
      <c r="E156" s="3"/>
      <c r="F156" s="3"/>
      <c r="G156" s="3"/>
      <c r="H156" s="3"/>
      <c r="I156" s="3"/>
      <c r="J156" s="3"/>
      <c r="K156" s="3"/>
      <c r="L156" s="3"/>
      <c r="M156" s="3"/>
      <c r="N156" s="3"/>
      <c r="O156" s="3"/>
      <c r="P156" s="3"/>
      <c r="Q156" s="3"/>
      <c r="R156" s="3"/>
      <c r="S156" s="3"/>
      <c r="T156" s="3"/>
      <c r="U156" s="3"/>
      <c r="V156" s="102"/>
      <c r="W156" s="3"/>
      <c r="X156" s="3"/>
      <c r="Y156" s="3"/>
      <c r="Z156" s="3"/>
      <c r="AA156" s="3"/>
      <c r="AB156" s="3"/>
      <c r="AC156" s="3"/>
      <c r="AD156" s="3"/>
      <c r="AE156" s="3"/>
      <c r="AF156" s="3"/>
      <c r="AG156" s="3"/>
      <c r="AH156" s="3"/>
      <c r="AI156" s="3"/>
      <c r="AJ156" s="3"/>
      <c r="AK156" s="3"/>
      <c r="AL156" s="3"/>
      <c r="AM156" s="3"/>
      <c r="AN156" s="3"/>
      <c r="AO156" s="3"/>
      <c r="AP156" s="3"/>
      <c r="AQ156" s="3"/>
      <c r="AR156" s="3"/>
    </row>
    <row r="157" spans="1:44" ht="12.75" customHeight="1" x14ac:dyDescent="0.25">
      <c r="A157" s="3"/>
      <c r="B157" s="3"/>
      <c r="C157" s="3"/>
      <c r="D157" s="3"/>
      <c r="E157" s="3"/>
      <c r="F157" s="3"/>
      <c r="G157" s="3"/>
      <c r="H157" s="3"/>
      <c r="I157" s="3"/>
      <c r="J157" s="3"/>
      <c r="K157" s="3"/>
      <c r="L157" s="3"/>
      <c r="M157" s="3"/>
      <c r="N157" s="3"/>
      <c r="O157" s="3"/>
      <c r="P157" s="3"/>
      <c r="Q157" s="3"/>
      <c r="R157" s="3"/>
      <c r="S157" s="3"/>
      <c r="T157" s="3"/>
      <c r="U157" s="3"/>
      <c r="V157" s="102"/>
      <c r="W157" s="3"/>
      <c r="X157" s="3"/>
      <c r="Y157" s="3"/>
      <c r="Z157" s="3"/>
      <c r="AA157" s="3"/>
      <c r="AB157" s="3"/>
      <c r="AC157" s="3"/>
      <c r="AD157" s="3"/>
      <c r="AE157" s="3"/>
      <c r="AF157" s="3"/>
      <c r="AG157" s="3"/>
      <c r="AH157" s="3"/>
      <c r="AI157" s="3"/>
      <c r="AJ157" s="3"/>
      <c r="AK157" s="3"/>
      <c r="AL157" s="3"/>
      <c r="AM157" s="3"/>
      <c r="AN157" s="3"/>
      <c r="AO157" s="3"/>
      <c r="AP157" s="3"/>
      <c r="AQ157" s="3"/>
      <c r="AR157" s="3"/>
    </row>
    <row r="158" spans="1:44" ht="12.75" customHeight="1" x14ac:dyDescent="0.25">
      <c r="A158" s="3"/>
      <c r="B158" s="3"/>
      <c r="C158" s="3"/>
      <c r="D158" s="3"/>
      <c r="E158" s="3"/>
      <c r="F158" s="3"/>
      <c r="G158" s="3"/>
      <c r="H158" s="3"/>
      <c r="I158" s="3"/>
      <c r="J158" s="3"/>
      <c r="K158" s="3"/>
      <c r="L158" s="3"/>
      <c r="M158" s="3"/>
      <c r="N158" s="3"/>
      <c r="O158" s="3"/>
      <c r="P158" s="3"/>
      <c r="Q158" s="3"/>
      <c r="R158" s="3"/>
      <c r="S158" s="3"/>
      <c r="T158" s="3"/>
      <c r="U158" s="3"/>
      <c r="V158" s="102"/>
      <c r="W158" s="3"/>
      <c r="X158" s="3"/>
      <c r="Y158" s="3"/>
      <c r="Z158" s="3"/>
      <c r="AA158" s="3"/>
      <c r="AB158" s="3"/>
      <c r="AC158" s="3"/>
      <c r="AD158" s="3"/>
      <c r="AE158" s="3"/>
      <c r="AF158" s="3"/>
      <c r="AG158" s="3"/>
      <c r="AH158" s="3"/>
      <c r="AI158" s="3"/>
      <c r="AJ158" s="3"/>
      <c r="AK158" s="3"/>
      <c r="AL158" s="3"/>
      <c r="AM158" s="3"/>
      <c r="AN158" s="3"/>
      <c r="AO158" s="3"/>
      <c r="AP158" s="3"/>
      <c r="AQ158" s="3"/>
      <c r="AR158" s="3"/>
    </row>
    <row r="159" spans="1:44" ht="12.75" customHeight="1" x14ac:dyDescent="0.25">
      <c r="A159" s="3"/>
      <c r="B159" s="3"/>
      <c r="C159" s="3"/>
      <c r="D159" s="3"/>
      <c r="E159" s="3"/>
      <c r="F159" s="3"/>
      <c r="G159" s="3"/>
      <c r="H159" s="3"/>
      <c r="I159" s="3"/>
      <c r="J159" s="3"/>
      <c r="K159" s="3"/>
      <c r="L159" s="3"/>
      <c r="M159" s="3"/>
      <c r="N159" s="3"/>
      <c r="O159" s="3"/>
      <c r="P159" s="3"/>
      <c r="Q159" s="3"/>
      <c r="R159" s="3"/>
      <c r="S159" s="3"/>
      <c r="T159" s="3"/>
      <c r="U159" s="3"/>
      <c r="V159" s="102"/>
      <c r="W159" s="3"/>
      <c r="X159" s="3"/>
      <c r="Y159" s="3"/>
      <c r="Z159" s="3"/>
      <c r="AA159" s="3"/>
      <c r="AB159" s="3"/>
      <c r="AC159" s="3"/>
      <c r="AD159" s="3"/>
      <c r="AE159" s="3"/>
      <c r="AF159" s="3"/>
      <c r="AG159" s="3"/>
      <c r="AH159" s="3"/>
      <c r="AI159" s="3"/>
      <c r="AJ159" s="3"/>
      <c r="AK159" s="3"/>
      <c r="AL159" s="3"/>
      <c r="AM159" s="3"/>
      <c r="AN159" s="3"/>
      <c r="AO159" s="3"/>
      <c r="AP159" s="3"/>
      <c r="AQ159" s="3"/>
      <c r="AR159" s="3"/>
    </row>
    <row r="160" spans="1:44" ht="12.75" customHeight="1" x14ac:dyDescent="0.25">
      <c r="A160" s="3"/>
      <c r="B160" s="3"/>
      <c r="C160" s="3"/>
      <c r="D160" s="3"/>
      <c r="E160" s="3"/>
      <c r="F160" s="3"/>
      <c r="G160" s="3"/>
      <c r="H160" s="3"/>
      <c r="I160" s="3"/>
      <c r="J160" s="3"/>
      <c r="K160" s="3"/>
      <c r="L160" s="3"/>
      <c r="M160" s="3"/>
      <c r="N160" s="3"/>
      <c r="O160" s="3"/>
      <c r="P160" s="3"/>
      <c r="Q160" s="3"/>
      <c r="R160" s="3"/>
      <c r="S160" s="3"/>
      <c r="T160" s="3"/>
      <c r="U160" s="3"/>
      <c r="V160" s="102"/>
      <c r="W160" s="3"/>
      <c r="X160" s="3"/>
      <c r="Y160" s="3"/>
      <c r="Z160" s="3"/>
      <c r="AA160" s="3"/>
      <c r="AB160" s="3"/>
      <c r="AC160" s="3"/>
      <c r="AD160" s="3"/>
      <c r="AE160" s="3"/>
      <c r="AF160" s="3"/>
      <c r="AG160" s="3"/>
      <c r="AH160" s="3"/>
      <c r="AI160" s="3"/>
      <c r="AJ160" s="3"/>
      <c r="AK160" s="3"/>
      <c r="AL160" s="3"/>
      <c r="AM160" s="3"/>
      <c r="AN160" s="3"/>
      <c r="AO160" s="3"/>
      <c r="AP160" s="3"/>
      <c r="AQ160" s="3"/>
      <c r="AR160" s="3"/>
    </row>
    <row r="161" spans="1:44" ht="12.75" customHeight="1" x14ac:dyDescent="0.25">
      <c r="A161" s="3"/>
      <c r="B161" s="3"/>
      <c r="C161" s="3"/>
      <c r="D161" s="3"/>
      <c r="E161" s="3"/>
      <c r="F161" s="3"/>
      <c r="G161" s="3"/>
      <c r="H161" s="3"/>
      <c r="I161" s="3"/>
      <c r="J161" s="3"/>
      <c r="K161" s="3"/>
      <c r="L161" s="3"/>
      <c r="M161" s="3"/>
      <c r="N161" s="3"/>
      <c r="O161" s="3"/>
      <c r="P161" s="3"/>
      <c r="Q161" s="3"/>
      <c r="R161" s="3"/>
      <c r="S161" s="3"/>
      <c r="T161" s="3"/>
      <c r="U161" s="3"/>
      <c r="V161" s="102"/>
      <c r="W161" s="3"/>
      <c r="X161" s="3"/>
      <c r="Y161" s="3"/>
      <c r="Z161" s="3"/>
      <c r="AA161" s="3"/>
      <c r="AB161" s="3"/>
      <c r="AC161" s="3"/>
      <c r="AD161" s="3"/>
      <c r="AE161" s="3"/>
      <c r="AF161" s="3"/>
      <c r="AG161" s="3"/>
      <c r="AH161" s="3"/>
      <c r="AI161" s="3"/>
      <c r="AJ161" s="3"/>
      <c r="AK161" s="3"/>
      <c r="AL161" s="3"/>
      <c r="AM161" s="3"/>
      <c r="AN161" s="3"/>
      <c r="AO161" s="3"/>
      <c r="AP161" s="3"/>
      <c r="AQ161" s="3"/>
      <c r="AR161" s="3"/>
    </row>
    <row r="162" spans="1:44" ht="12.75" customHeight="1" x14ac:dyDescent="0.25">
      <c r="A162" s="3"/>
      <c r="B162" s="3"/>
      <c r="C162" s="3"/>
      <c r="D162" s="3"/>
      <c r="E162" s="3"/>
      <c r="F162" s="3"/>
      <c r="G162" s="3"/>
      <c r="H162" s="3"/>
      <c r="I162" s="3"/>
      <c r="J162" s="3"/>
      <c r="K162" s="3"/>
      <c r="L162" s="3"/>
      <c r="M162" s="3"/>
      <c r="N162" s="3"/>
      <c r="O162" s="3"/>
      <c r="P162" s="3"/>
      <c r="Q162" s="3"/>
      <c r="R162" s="3"/>
      <c r="S162" s="3"/>
      <c r="T162" s="3"/>
      <c r="U162" s="3"/>
      <c r="V162" s="102"/>
      <c r="W162" s="3"/>
      <c r="X162" s="3"/>
      <c r="Y162" s="3"/>
      <c r="Z162" s="3"/>
      <c r="AA162" s="3"/>
      <c r="AB162" s="3"/>
      <c r="AC162" s="3"/>
      <c r="AD162" s="3"/>
      <c r="AE162" s="3"/>
      <c r="AF162" s="3"/>
      <c r="AG162" s="3"/>
      <c r="AH162" s="3"/>
      <c r="AI162" s="3"/>
      <c r="AJ162" s="3"/>
      <c r="AK162" s="3"/>
      <c r="AL162" s="3"/>
      <c r="AM162" s="3"/>
      <c r="AN162" s="3"/>
      <c r="AO162" s="3"/>
      <c r="AP162" s="3"/>
      <c r="AQ162" s="3"/>
      <c r="AR162" s="3"/>
    </row>
    <row r="163" spans="1:44" ht="12.75" customHeight="1" x14ac:dyDescent="0.25">
      <c r="A163" s="3"/>
      <c r="B163" s="3"/>
      <c r="C163" s="3"/>
      <c r="D163" s="3"/>
      <c r="E163" s="3"/>
      <c r="F163" s="3"/>
      <c r="G163" s="3"/>
      <c r="H163" s="3"/>
      <c r="I163" s="3"/>
      <c r="J163" s="3"/>
      <c r="K163" s="3"/>
      <c r="L163" s="3"/>
      <c r="M163" s="3"/>
      <c r="N163" s="3"/>
      <c r="O163" s="3"/>
      <c r="P163" s="3"/>
      <c r="Q163" s="3"/>
      <c r="R163" s="3"/>
      <c r="S163" s="3"/>
      <c r="T163" s="3"/>
      <c r="U163" s="3"/>
      <c r="V163" s="102"/>
      <c r="W163" s="3"/>
      <c r="X163" s="3"/>
      <c r="Y163" s="3"/>
      <c r="Z163" s="3"/>
      <c r="AA163" s="3"/>
      <c r="AB163" s="3"/>
      <c r="AC163" s="3"/>
      <c r="AD163" s="3"/>
      <c r="AE163" s="3"/>
      <c r="AF163" s="3"/>
      <c r="AG163" s="3"/>
      <c r="AH163" s="3"/>
      <c r="AI163" s="3"/>
      <c r="AJ163" s="3"/>
      <c r="AK163" s="3"/>
      <c r="AL163" s="3"/>
      <c r="AM163" s="3"/>
      <c r="AN163" s="3"/>
      <c r="AO163" s="3"/>
      <c r="AP163" s="3"/>
      <c r="AQ163" s="3"/>
      <c r="AR163" s="3"/>
    </row>
    <row r="164" spans="1:44" ht="12.75" customHeight="1" x14ac:dyDescent="0.25">
      <c r="A164" s="3"/>
      <c r="B164" s="3"/>
      <c r="C164" s="3"/>
      <c r="D164" s="3"/>
      <c r="E164" s="3"/>
      <c r="F164" s="3"/>
      <c r="G164" s="3"/>
      <c r="H164" s="3"/>
      <c r="I164" s="3"/>
      <c r="J164" s="3"/>
      <c r="K164" s="3"/>
      <c r="L164" s="3"/>
      <c r="M164" s="3"/>
      <c r="N164" s="3"/>
      <c r="O164" s="3"/>
      <c r="P164" s="3"/>
      <c r="Q164" s="3"/>
      <c r="R164" s="3"/>
      <c r="S164" s="3"/>
      <c r="T164" s="3"/>
      <c r="U164" s="3"/>
      <c r="V164" s="102"/>
      <c r="W164" s="3"/>
      <c r="X164" s="3"/>
      <c r="Y164" s="3"/>
      <c r="Z164" s="3"/>
      <c r="AA164" s="3"/>
      <c r="AB164" s="3"/>
      <c r="AC164" s="3"/>
      <c r="AD164" s="3"/>
      <c r="AE164" s="3"/>
      <c r="AF164" s="3"/>
      <c r="AG164" s="3"/>
      <c r="AH164" s="3"/>
      <c r="AI164" s="3"/>
      <c r="AJ164" s="3"/>
      <c r="AK164" s="3"/>
      <c r="AL164" s="3"/>
      <c r="AM164" s="3"/>
      <c r="AN164" s="3"/>
      <c r="AO164" s="3"/>
      <c r="AP164" s="3"/>
      <c r="AQ164" s="3"/>
      <c r="AR164" s="3"/>
    </row>
    <row r="165" spans="1:44" ht="12.75" customHeight="1" x14ac:dyDescent="0.25">
      <c r="A165" s="3"/>
      <c r="B165" s="3"/>
      <c r="C165" s="3"/>
      <c r="D165" s="3"/>
      <c r="E165" s="3"/>
      <c r="F165" s="3"/>
      <c r="G165" s="3"/>
      <c r="H165" s="3"/>
      <c r="I165" s="3"/>
      <c r="J165" s="3"/>
      <c r="K165" s="3"/>
      <c r="L165" s="3"/>
      <c r="M165" s="3"/>
      <c r="N165" s="3"/>
      <c r="O165" s="3"/>
      <c r="P165" s="3"/>
      <c r="Q165" s="3"/>
      <c r="R165" s="3"/>
      <c r="S165" s="3"/>
      <c r="T165" s="3"/>
      <c r="U165" s="3"/>
      <c r="V165" s="102"/>
      <c r="W165" s="3"/>
      <c r="X165" s="3"/>
      <c r="Y165" s="3"/>
      <c r="Z165" s="3"/>
      <c r="AA165" s="3"/>
      <c r="AB165" s="3"/>
      <c r="AC165" s="3"/>
      <c r="AD165" s="3"/>
      <c r="AE165" s="3"/>
      <c r="AF165" s="3"/>
      <c r="AG165" s="3"/>
      <c r="AH165" s="3"/>
      <c r="AI165" s="3"/>
      <c r="AJ165" s="3"/>
      <c r="AK165" s="3"/>
      <c r="AL165" s="3"/>
      <c r="AM165" s="3"/>
      <c r="AN165" s="3"/>
      <c r="AO165" s="3"/>
      <c r="AP165" s="3"/>
      <c r="AQ165" s="3"/>
      <c r="AR165" s="3"/>
    </row>
    <row r="166" spans="1:44" ht="12.75" customHeight="1" x14ac:dyDescent="0.25">
      <c r="A166" s="3"/>
      <c r="B166" s="3"/>
      <c r="C166" s="3"/>
      <c r="D166" s="3"/>
      <c r="E166" s="3"/>
      <c r="F166" s="3"/>
      <c r="G166" s="3"/>
      <c r="H166" s="3"/>
      <c r="I166" s="3"/>
      <c r="J166" s="3"/>
      <c r="K166" s="3"/>
      <c r="L166" s="3"/>
      <c r="M166" s="3"/>
      <c r="N166" s="3"/>
      <c r="O166" s="3"/>
      <c r="P166" s="3"/>
      <c r="Q166" s="3"/>
      <c r="R166" s="3"/>
      <c r="S166" s="3"/>
      <c r="T166" s="3"/>
      <c r="U166" s="3"/>
      <c r="V166" s="102"/>
      <c r="W166" s="3"/>
      <c r="X166" s="3"/>
      <c r="Y166" s="3"/>
      <c r="Z166" s="3"/>
      <c r="AA166" s="3"/>
      <c r="AB166" s="3"/>
      <c r="AC166" s="3"/>
      <c r="AD166" s="3"/>
      <c r="AE166" s="3"/>
      <c r="AF166" s="3"/>
      <c r="AG166" s="3"/>
      <c r="AH166" s="3"/>
      <c r="AI166" s="3"/>
      <c r="AJ166" s="3"/>
      <c r="AK166" s="3"/>
      <c r="AL166" s="3"/>
      <c r="AM166" s="3"/>
      <c r="AN166" s="3"/>
      <c r="AO166" s="3"/>
      <c r="AP166" s="3"/>
      <c r="AQ166" s="3"/>
      <c r="AR166" s="3"/>
    </row>
    <row r="167" spans="1:44" ht="12.75" customHeight="1" x14ac:dyDescent="0.25">
      <c r="A167" s="3"/>
      <c r="B167" s="3"/>
      <c r="C167" s="3"/>
      <c r="D167" s="3"/>
      <c r="E167" s="3"/>
      <c r="F167" s="3"/>
      <c r="G167" s="3"/>
      <c r="H167" s="3"/>
      <c r="I167" s="3"/>
      <c r="J167" s="3"/>
      <c r="K167" s="3"/>
      <c r="L167" s="3"/>
      <c r="M167" s="3"/>
      <c r="N167" s="3"/>
      <c r="O167" s="3"/>
      <c r="P167" s="3"/>
      <c r="Q167" s="3"/>
      <c r="R167" s="3"/>
      <c r="S167" s="3"/>
      <c r="T167" s="3"/>
      <c r="U167" s="3"/>
      <c r="V167" s="102"/>
      <c r="W167" s="3"/>
      <c r="X167" s="3"/>
      <c r="Y167" s="3"/>
      <c r="Z167" s="3"/>
      <c r="AA167" s="3"/>
      <c r="AB167" s="3"/>
      <c r="AC167" s="3"/>
      <c r="AD167" s="3"/>
      <c r="AE167" s="3"/>
      <c r="AF167" s="3"/>
      <c r="AG167" s="3"/>
      <c r="AH167" s="3"/>
      <c r="AI167" s="3"/>
      <c r="AJ167" s="3"/>
      <c r="AK167" s="3"/>
      <c r="AL167" s="3"/>
      <c r="AM167" s="3"/>
      <c r="AN167" s="3"/>
      <c r="AO167" s="3"/>
      <c r="AP167" s="3"/>
      <c r="AQ167" s="3"/>
      <c r="AR167" s="3"/>
    </row>
    <row r="168" spans="1:44" ht="12.75" customHeight="1" x14ac:dyDescent="0.25">
      <c r="A168" s="3"/>
      <c r="B168" s="3"/>
      <c r="C168" s="3"/>
      <c r="D168" s="3"/>
      <c r="E168" s="3"/>
      <c r="F168" s="3"/>
      <c r="G168" s="3"/>
      <c r="H168" s="3"/>
      <c r="I168" s="3"/>
      <c r="J168" s="3"/>
      <c r="K168" s="3"/>
      <c r="L168" s="3"/>
      <c r="M168" s="3"/>
      <c r="N168" s="3"/>
      <c r="O168" s="3"/>
      <c r="P168" s="3"/>
      <c r="Q168" s="3"/>
      <c r="R168" s="3"/>
      <c r="S168" s="3"/>
      <c r="T168" s="3"/>
      <c r="U168" s="3"/>
      <c r="V168" s="102"/>
      <c r="W168" s="3"/>
      <c r="X168" s="3"/>
      <c r="Y168" s="3"/>
      <c r="Z168" s="3"/>
      <c r="AA168" s="3"/>
      <c r="AB168" s="3"/>
      <c r="AC168" s="3"/>
      <c r="AD168" s="3"/>
      <c r="AE168" s="3"/>
      <c r="AF168" s="3"/>
      <c r="AG168" s="3"/>
      <c r="AH168" s="3"/>
      <c r="AI168" s="3"/>
      <c r="AJ168" s="3"/>
      <c r="AK168" s="3"/>
      <c r="AL168" s="3"/>
      <c r="AM168" s="3"/>
      <c r="AN168" s="3"/>
      <c r="AO168" s="3"/>
      <c r="AP168" s="3"/>
      <c r="AQ168" s="3"/>
      <c r="AR168" s="3"/>
    </row>
    <row r="169" spans="1:44" ht="12.75" customHeight="1" x14ac:dyDescent="0.25">
      <c r="A169" s="3"/>
      <c r="B169" s="3"/>
      <c r="C169" s="3"/>
      <c r="D169" s="3"/>
      <c r="E169" s="3"/>
      <c r="F169" s="3"/>
      <c r="G169" s="3"/>
      <c r="H169" s="3"/>
      <c r="I169" s="3"/>
      <c r="J169" s="3"/>
      <c r="K169" s="3"/>
      <c r="L169" s="3"/>
      <c r="M169" s="3"/>
      <c r="N169" s="3"/>
      <c r="O169" s="3"/>
      <c r="P169" s="3"/>
      <c r="Q169" s="3"/>
      <c r="R169" s="3"/>
      <c r="S169" s="3"/>
      <c r="T169" s="3"/>
      <c r="U169" s="3"/>
      <c r="V169" s="102"/>
      <c r="W169" s="3"/>
      <c r="X169" s="3"/>
      <c r="Y169" s="3"/>
      <c r="Z169" s="3"/>
      <c r="AA169" s="3"/>
      <c r="AB169" s="3"/>
      <c r="AC169" s="3"/>
      <c r="AD169" s="3"/>
      <c r="AE169" s="3"/>
      <c r="AF169" s="3"/>
      <c r="AG169" s="3"/>
      <c r="AH169" s="3"/>
      <c r="AI169" s="3"/>
      <c r="AJ169" s="3"/>
      <c r="AK169" s="3"/>
      <c r="AL169" s="3"/>
      <c r="AM169" s="3"/>
      <c r="AN169" s="3"/>
      <c r="AO169" s="3"/>
      <c r="AP169" s="3"/>
      <c r="AQ169" s="3"/>
      <c r="AR169" s="3"/>
    </row>
    <row r="170" spans="1:44" ht="12.75" customHeight="1" x14ac:dyDescent="0.25">
      <c r="A170" s="3"/>
      <c r="B170" s="3"/>
      <c r="C170" s="3"/>
      <c r="D170" s="3"/>
      <c r="E170" s="3"/>
      <c r="F170" s="3"/>
      <c r="G170" s="3"/>
      <c r="H170" s="3"/>
      <c r="I170" s="3"/>
      <c r="J170" s="3"/>
      <c r="K170" s="3"/>
      <c r="L170" s="3"/>
      <c r="M170" s="3"/>
      <c r="N170" s="3"/>
      <c r="O170" s="3"/>
      <c r="P170" s="3"/>
      <c r="Q170" s="3"/>
      <c r="R170" s="3"/>
      <c r="S170" s="3"/>
      <c r="T170" s="3"/>
      <c r="U170" s="3"/>
      <c r="V170" s="102"/>
      <c r="W170" s="3"/>
      <c r="X170" s="3"/>
      <c r="Y170" s="3"/>
      <c r="Z170" s="3"/>
      <c r="AA170" s="3"/>
      <c r="AB170" s="3"/>
      <c r="AC170" s="3"/>
      <c r="AD170" s="3"/>
      <c r="AE170" s="3"/>
      <c r="AF170" s="3"/>
      <c r="AG170" s="3"/>
      <c r="AH170" s="3"/>
      <c r="AI170" s="3"/>
      <c r="AJ170" s="3"/>
      <c r="AK170" s="3"/>
      <c r="AL170" s="3"/>
      <c r="AM170" s="3"/>
      <c r="AN170" s="3"/>
      <c r="AO170" s="3"/>
      <c r="AP170" s="3"/>
      <c r="AQ170" s="3"/>
      <c r="AR170" s="3"/>
    </row>
    <row r="171" spans="1:44" ht="12.75" customHeight="1" x14ac:dyDescent="0.25">
      <c r="A171" s="3"/>
      <c r="B171" s="3"/>
      <c r="C171" s="3"/>
      <c r="D171" s="3"/>
      <c r="E171" s="3"/>
      <c r="F171" s="3"/>
      <c r="G171" s="3"/>
      <c r="H171" s="3"/>
      <c r="I171" s="3"/>
      <c r="J171" s="3"/>
      <c r="K171" s="3"/>
      <c r="L171" s="3"/>
      <c r="M171" s="3"/>
      <c r="N171" s="3"/>
      <c r="O171" s="3"/>
      <c r="P171" s="3"/>
      <c r="Q171" s="3"/>
      <c r="R171" s="3"/>
      <c r="S171" s="3"/>
      <c r="T171" s="3"/>
      <c r="U171" s="3"/>
      <c r="V171" s="102"/>
      <c r="W171" s="3"/>
      <c r="X171" s="3"/>
      <c r="Y171" s="3"/>
      <c r="Z171" s="3"/>
      <c r="AA171" s="3"/>
      <c r="AB171" s="3"/>
      <c r="AC171" s="3"/>
      <c r="AD171" s="3"/>
      <c r="AE171" s="3"/>
      <c r="AF171" s="3"/>
      <c r="AG171" s="3"/>
      <c r="AH171" s="3"/>
      <c r="AI171" s="3"/>
      <c r="AJ171" s="3"/>
      <c r="AK171" s="3"/>
      <c r="AL171" s="3"/>
      <c r="AM171" s="3"/>
      <c r="AN171" s="3"/>
      <c r="AO171" s="3"/>
      <c r="AP171" s="3"/>
      <c r="AQ171" s="3"/>
      <c r="AR171" s="3"/>
    </row>
    <row r="172" spans="1:44" ht="12.75" customHeight="1" x14ac:dyDescent="0.25">
      <c r="A172" s="3"/>
      <c r="B172" s="3"/>
      <c r="C172" s="3"/>
      <c r="D172" s="3"/>
      <c r="E172" s="3"/>
      <c r="F172" s="3"/>
      <c r="G172" s="3"/>
      <c r="H172" s="3"/>
      <c r="I172" s="3"/>
      <c r="J172" s="3"/>
      <c r="K172" s="3"/>
      <c r="L172" s="3"/>
      <c r="M172" s="3"/>
      <c r="N172" s="3"/>
      <c r="O172" s="3"/>
      <c r="P172" s="3"/>
      <c r="Q172" s="3"/>
      <c r="R172" s="3"/>
      <c r="S172" s="3"/>
      <c r="T172" s="3"/>
      <c r="U172" s="3"/>
      <c r="V172" s="102"/>
      <c r="W172" s="3"/>
      <c r="X172" s="3"/>
      <c r="Y172" s="3"/>
      <c r="Z172" s="3"/>
      <c r="AA172" s="3"/>
      <c r="AB172" s="3"/>
      <c r="AC172" s="3"/>
      <c r="AD172" s="3"/>
      <c r="AE172" s="3"/>
      <c r="AF172" s="3"/>
      <c r="AG172" s="3"/>
      <c r="AH172" s="3"/>
      <c r="AI172" s="3"/>
      <c r="AJ172" s="3"/>
      <c r="AK172" s="3"/>
      <c r="AL172" s="3"/>
      <c r="AM172" s="3"/>
      <c r="AN172" s="3"/>
      <c r="AO172" s="3"/>
      <c r="AP172" s="3"/>
      <c r="AQ172" s="3"/>
      <c r="AR172" s="3"/>
    </row>
    <row r="173" spans="1:44" ht="12.75" customHeight="1" x14ac:dyDescent="0.25">
      <c r="A173" s="3"/>
      <c r="B173" s="3"/>
      <c r="C173" s="3"/>
      <c r="D173" s="3"/>
      <c r="E173" s="3"/>
      <c r="F173" s="3"/>
      <c r="G173" s="3"/>
      <c r="H173" s="3"/>
      <c r="I173" s="3"/>
      <c r="J173" s="3"/>
      <c r="K173" s="3"/>
      <c r="L173" s="3"/>
      <c r="M173" s="3"/>
      <c r="N173" s="3"/>
      <c r="O173" s="3"/>
      <c r="P173" s="3"/>
      <c r="Q173" s="3"/>
      <c r="R173" s="3"/>
      <c r="S173" s="3"/>
      <c r="T173" s="3"/>
      <c r="U173" s="3"/>
      <c r="V173" s="102"/>
      <c r="W173" s="3"/>
      <c r="X173" s="3"/>
      <c r="Y173" s="3"/>
      <c r="Z173" s="3"/>
      <c r="AA173" s="3"/>
      <c r="AB173" s="3"/>
      <c r="AC173" s="3"/>
      <c r="AD173" s="3"/>
      <c r="AE173" s="3"/>
      <c r="AF173" s="3"/>
      <c r="AG173" s="3"/>
      <c r="AH173" s="3"/>
      <c r="AI173" s="3"/>
      <c r="AJ173" s="3"/>
      <c r="AK173" s="3"/>
      <c r="AL173" s="3"/>
      <c r="AM173" s="3"/>
      <c r="AN173" s="3"/>
      <c r="AO173" s="3"/>
      <c r="AP173" s="3"/>
      <c r="AQ173" s="3"/>
      <c r="AR173" s="3"/>
    </row>
    <row r="174" spans="1:44" ht="12.75" customHeight="1" x14ac:dyDescent="0.25">
      <c r="A174" s="3"/>
      <c r="B174" s="3"/>
      <c r="C174" s="3"/>
      <c r="D174" s="3"/>
      <c r="E174" s="3"/>
      <c r="F174" s="3"/>
      <c r="G174" s="3"/>
      <c r="H174" s="3"/>
      <c r="I174" s="3"/>
      <c r="J174" s="3"/>
      <c r="K174" s="3"/>
      <c r="L174" s="3"/>
      <c r="M174" s="3"/>
      <c r="N174" s="3"/>
      <c r="O174" s="3"/>
      <c r="P174" s="3"/>
      <c r="Q174" s="3"/>
      <c r="R174" s="3"/>
      <c r="S174" s="3"/>
      <c r="T174" s="3"/>
      <c r="U174" s="3"/>
      <c r="V174" s="102"/>
      <c r="W174" s="3"/>
      <c r="X174" s="3"/>
      <c r="Y174" s="3"/>
      <c r="Z174" s="3"/>
      <c r="AA174" s="3"/>
      <c r="AB174" s="3"/>
      <c r="AC174" s="3"/>
      <c r="AD174" s="3"/>
      <c r="AE174" s="3"/>
      <c r="AF174" s="3"/>
      <c r="AG174" s="3"/>
      <c r="AH174" s="3"/>
      <c r="AI174" s="3"/>
      <c r="AJ174" s="3"/>
      <c r="AK174" s="3"/>
      <c r="AL174" s="3"/>
      <c r="AM174" s="3"/>
      <c r="AN174" s="3"/>
      <c r="AO174" s="3"/>
      <c r="AP174" s="3"/>
      <c r="AQ174" s="3"/>
      <c r="AR174" s="3"/>
    </row>
    <row r="175" spans="1:44" ht="12.75" customHeight="1" x14ac:dyDescent="0.25">
      <c r="A175" s="3"/>
      <c r="B175" s="3"/>
      <c r="C175" s="3"/>
      <c r="D175" s="3"/>
      <c r="E175" s="3"/>
      <c r="F175" s="3"/>
      <c r="G175" s="3"/>
      <c r="H175" s="3"/>
      <c r="I175" s="3"/>
      <c r="J175" s="3"/>
      <c r="K175" s="3"/>
      <c r="L175" s="3"/>
      <c r="M175" s="3"/>
      <c r="N175" s="3"/>
      <c r="O175" s="3"/>
      <c r="P175" s="3"/>
      <c r="Q175" s="3"/>
      <c r="R175" s="3"/>
      <c r="S175" s="3"/>
      <c r="T175" s="3"/>
      <c r="U175" s="3"/>
      <c r="V175" s="102"/>
      <c r="W175" s="3"/>
      <c r="X175" s="3"/>
      <c r="Y175" s="3"/>
      <c r="Z175" s="3"/>
      <c r="AA175" s="3"/>
      <c r="AB175" s="3"/>
      <c r="AC175" s="3"/>
      <c r="AD175" s="3"/>
      <c r="AE175" s="3"/>
      <c r="AF175" s="3"/>
      <c r="AG175" s="3"/>
      <c r="AH175" s="3"/>
      <c r="AI175" s="3"/>
      <c r="AJ175" s="3"/>
      <c r="AK175" s="3"/>
      <c r="AL175" s="3"/>
      <c r="AM175" s="3"/>
      <c r="AN175" s="3"/>
      <c r="AO175" s="3"/>
      <c r="AP175" s="3"/>
      <c r="AQ175" s="3"/>
      <c r="AR175" s="3"/>
    </row>
    <row r="176" spans="1:44" ht="12.75" customHeight="1" x14ac:dyDescent="0.25">
      <c r="A176" s="3"/>
      <c r="B176" s="3"/>
      <c r="C176" s="3"/>
      <c r="D176" s="3"/>
      <c r="E176" s="3"/>
      <c r="F176" s="3"/>
      <c r="G176" s="3"/>
      <c r="H176" s="3"/>
      <c r="I176" s="3"/>
      <c r="J176" s="3"/>
      <c r="K176" s="3"/>
      <c r="L176" s="3"/>
      <c r="M176" s="3"/>
      <c r="N176" s="3"/>
      <c r="O176" s="3"/>
      <c r="P176" s="3"/>
      <c r="Q176" s="3"/>
      <c r="R176" s="3"/>
      <c r="S176" s="3"/>
      <c r="T176" s="3"/>
      <c r="U176" s="3"/>
      <c r="V176" s="102"/>
      <c r="W176" s="3"/>
      <c r="X176" s="3"/>
      <c r="Y176" s="3"/>
      <c r="Z176" s="3"/>
      <c r="AA176" s="3"/>
      <c r="AB176" s="3"/>
      <c r="AC176" s="3"/>
      <c r="AD176" s="3"/>
      <c r="AE176" s="3"/>
      <c r="AF176" s="3"/>
      <c r="AG176" s="3"/>
      <c r="AH176" s="3"/>
      <c r="AI176" s="3"/>
      <c r="AJ176" s="3"/>
      <c r="AK176" s="3"/>
      <c r="AL176" s="3"/>
      <c r="AM176" s="3"/>
      <c r="AN176" s="3"/>
      <c r="AO176" s="3"/>
      <c r="AP176" s="3"/>
      <c r="AQ176" s="3"/>
      <c r="AR176" s="3"/>
    </row>
    <row r="177" spans="1:44" ht="12.75" customHeight="1" x14ac:dyDescent="0.25">
      <c r="A177" s="3"/>
      <c r="B177" s="3"/>
      <c r="C177" s="3"/>
      <c r="D177" s="3"/>
      <c r="E177" s="3"/>
      <c r="F177" s="3"/>
      <c r="G177" s="3"/>
      <c r="H177" s="3"/>
      <c r="I177" s="3"/>
      <c r="J177" s="3"/>
      <c r="K177" s="3"/>
      <c r="L177" s="3"/>
      <c r="M177" s="3"/>
      <c r="N177" s="3"/>
      <c r="O177" s="3"/>
      <c r="P177" s="3"/>
      <c r="Q177" s="3"/>
      <c r="R177" s="3"/>
      <c r="S177" s="3"/>
      <c r="T177" s="3"/>
      <c r="U177" s="3"/>
      <c r="V177" s="102"/>
      <c r="W177" s="3"/>
      <c r="X177" s="3"/>
      <c r="Y177" s="3"/>
      <c r="Z177" s="3"/>
      <c r="AA177" s="3"/>
      <c r="AB177" s="3"/>
      <c r="AC177" s="3"/>
      <c r="AD177" s="3"/>
      <c r="AE177" s="3"/>
      <c r="AF177" s="3"/>
      <c r="AG177" s="3"/>
      <c r="AH177" s="3"/>
      <c r="AI177" s="3"/>
      <c r="AJ177" s="3"/>
      <c r="AK177" s="3"/>
      <c r="AL177" s="3"/>
      <c r="AM177" s="3"/>
      <c r="AN177" s="3"/>
      <c r="AO177" s="3"/>
      <c r="AP177" s="3"/>
      <c r="AQ177" s="3"/>
      <c r="AR177" s="3"/>
    </row>
    <row r="178" spans="1:44" ht="12.75" customHeight="1" x14ac:dyDescent="0.25">
      <c r="A178" s="3"/>
      <c r="B178" s="3"/>
      <c r="C178" s="3"/>
      <c r="D178" s="3"/>
      <c r="E178" s="3"/>
      <c r="F178" s="3"/>
      <c r="G178" s="3"/>
      <c r="H178" s="3"/>
      <c r="I178" s="3"/>
      <c r="J178" s="3"/>
      <c r="K178" s="3"/>
      <c r="L178" s="3"/>
      <c r="M178" s="3"/>
      <c r="N178" s="3"/>
      <c r="O178" s="3"/>
      <c r="P178" s="3"/>
      <c r="Q178" s="3"/>
      <c r="R178" s="3"/>
      <c r="S178" s="3"/>
      <c r="T178" s="3"/>
      <c r="U178" s="3"/>
      <c r="V178" s="102"/>
      <c r="W178" s="3"/>
      <c r="X178" s="3"/>
      <c r="Y178" s="3"/>
      <c r="Z178" s="3"/>
      <c r="AA178" s="3"/>
      <c r="AB178" s="3"/>
      <c r="AC178" s="3"/>
      <c r="AD178" s="3"/>
      <c r="AE178" s="3"/>
      <c r="AF178" s="3"/>
      <c r="AG178" s="3"/>
      <c r="AH178" s="3"/>
      <c r="AI178" s="3"/>
      <c r="AJ178" s="3"/>
      <c r="AK178" s="3"/>
      <c r="AL178" s="3"/>
      <c r="AM178" s="3"/>
      <c r="AN178" s="3"/>
      <c r="AO178" s="3"/>
      <c r="AP178" s="3"/>
      <c r="AQ178" s="3"/>
      <c r="AR178" s="3"/>
    </row>
    <row r="179" spans="1:44" ht="12.75" customHeight="1" x14ac:dyDescent="0.25">
      <c r="A179" s="3"/>
      <c r="B179" s="3"/>
      <c r="C179" s="3"/>
      <c r="D179" s="3"/>
      <c r="E179" s="3"/>
      <c r="F179" s="3"/>
      <c r="G179" s="3"/>
      <c r="H179" s="3"/>
      <c r="I179" s="3"/>
      <c r="J179" s="3"/>
      <c r="K179" s="3"/>
      <c r="L179" s="3"/>
      <c r="M179" s="3"/>
      <c r="N179" s="3"/>
      <c r="O179" s="3"/>
      <c r="P179" s="3"/>
      <c r="Q179" s="3"/>
      <c r="R179" s="3"/>
      <c r="S179" s="3"/>
      <c r="T179" s="3"/>
      <c r="U179" s="3"/>
      <c r="V179" s="102"/>
      <c r="W179" s="3"/>
      <c r="X179" s="3"/>
      <c r="Y179" s="3"/>
      <c r="Z179" s="3"/>
      <c r="AA179" s="3"/>
      <c r="AB179" s="3"/>
      <c r="AC179" s="3"/>
      <c r="AD179" s="3"/>
      <c r="AE179" s="3"/>
      <c r="AF179" s="3"/>
      <c r="AG179" s="3"/>
      <c r="AH179" s="3"/>
      <c r="AI179" s="3"/>
      <c r="AJ179" s="3"/>
      <c r="AK179" s="3"/>
      <c r="AL179" s="3"/>
      <c r="AM179" s="3"/>
      <c r="AN179" s="3"/>
      <c r="AO179" s="3"/>
      <c r="AP179" s="3"/>
      <c r="AQ179" s="3"/>
      <c r="AR179" s="3"/>
    </row>
    <row r="180" spans="1:44" ht="12.75" customHeight="1" x14ac:dyDescent="0.25">
      <c r="A180" s="3"/>
      <c r="B180" s="3"/>
      <c r="C180" s="3"/>
      <c r="D180" s="3"/>
      <c r="E180" s="3"/>
      <c r="F180" s="3"/>
      <c r="G180" s="3"/>
      <c r="H180" s="3"/>
      <c r="I180" s="3"/>
      <c r="J180" s="3"/>
      <c r="K180" s="3"/>
      <c r="L180" s="3"/>
      <c r="M180" s="3"/>
      <c r="N180" s="3"/>
      <c r="O180" s="3"/>
      <c r="P180" s="3"/>
      <c r="Q180" s="3"/>
      <c r="R180" s="3"/>
      <c r="S180" s="3"/>
      <c r="T180" s="3"/>
      <c r="U180" s="3"/>
      <c r="V180" s="102"/>
      <c r="W180" s="3"/>
      <c r="X180" s="3"/>
      <c r="Y180" s="3"/>
      <c r="Z180" s="3"/>
      <c r="AA180" s="3"/>
      <c r="AB180" s="3"/>
      <c r="AC180" s="3"/>
      <c r="AD180" s="3"/>
      <c r="AE180" s="3"/>
      <c r="AF180" s="3"/>
      <c r="AG180" s="3"/>
      <c r="AH180" s="3"/>
      <c r="AI180" s="3"/>
      <c r="AJ180" s="3"/>
      <c r="AK180" s="3"/>
      <c r="AL180" s="3"/>
      <c r="AM180" s="3"/>
      <c r="AN180" s="3"/>
      <c r="AO180" s="3"/>
      <c r="AP180" s="3"/>
      <c r="AQ180" s="3"/>
      <c r="AR180" s="3"/>
    </row>
    <row r="181" spans="1:44" ht="12.75" customHeight="1" x14ac:dyDescent="0.25">
      <c r="A181" s="3"/>
      <c r="B181" s="3"/>
      <c r="C181" s="3"/>
      <c r="D181" s="3"/>
      <c r="E181" s="3"/>
      <c r="F181" s="3"/>
      <c r="G181" s="3"/>
      <c r="H181" s="3"/>
      <c r="I181" s="3"/>
      <c r="J181" s="3"/>
      <c r="K181" s="3"/>
      <c r="L181" s="3"/>
      <c r="M181" s="3"/>
      <c r="N181" s="3"/>
      <c r="O181" s="3"/>
      <c r="P181" s="3"/>
      <c r="Q181" s="3"/>
      <c r="R181" s="3"/>
      <c r="S181" s="3"/>
      <c r="T181" s="3"/>
      <c r="U181" s="3"/>
      <c r="V181" s="102"/>
      <c r="W181" s="3"/>
      <c r="X181" s="3"/>
      <c r="Y181" s="3"/>
      <c r="Z181" s="3"/>
      <c r="AA181" s="3"/>
      <c r="AB181" s="3"/>
      <c r="AC181" s="3"/>
      <c r="AD181" s="3"/>
      <c r="AE181" s="3"/>
      <c r="AF181" s="3"/>
      <c r="AG181" s="3"/>
      <c r="AH181" s="3"/>
      <c r="AI181" s="3"/>
      <c r="AJ181" s="3"/>
      <c r="AK181" s="3"/>
      <c r="AL181" s="3"/>
      <c r="AM181" s="3"/>
      <c r="AN181" s="3"/>
      <c r="AO181" s="3"/>
      <c r="AP181" s="3"/>
      <c r="AQ181" s="3"/>
      <c r="AR181" s="3"/>
    </row>
    <row r="182" spans="1:44" ht="12.75" customHeight="1" x14ac:dyDescent="0.25">
      <c r="A182" s="3"/>
      <c r="B182" s="3"/>
      <c r="C182" s="3"/>
      <c r="D182" s="3"/>
      <c r="E182" s="3"/>
      <c r="F182" s="3"/>
      <c r="G182" s="3"/>
      <c r="H182" s="3"/>
      <c r="I182" s="3"/>
      <c r="J182" s="3"/>
      <c r="K182" s="3"/>
      <c r="L182" s="3"/>
      <c r="M182" s="3"/>
      <c r="N182" s="3"/>
      <c r="O182" s="3"/>
      <c r="P182" s="3"/>
      <c r="Q182" s="3"/>
      <c r="R182" s="3"/>
      <c r="S182" s="3"/>
      <c r="T182" s="3"/>
      <c r="U182" s="3"/>
      <c r="V182" s="102"/>
      <c r="W182" s="3"/>
      <c r="X182" s="3"/>
      <c r="Y182" s="3"/>
      <c r="Z182" s="3"/>
      <c r="AA182" s="3"/>
      <c r="AB182" s="3"/>
      <c r="AC182" s="3"/>
      <c r="AD182" s="3"/>
      <c r="AE182" s="3"/>
      <c r="AF182" s="3"/>
      <c r="AG182" s="3"/>
      <c r="AH182" s="3"/>
      <c r="AI182" s="3"/>
      <c r="AJ182" s="3"/>
      <c r="AK182" s="3"/>
      <c r="AL182" s="3"/>
      <c r="AM182" s="3"/>
      <c r="AN182" s="3"/>
      <c r="AO182" s="3"/>
      <c r="AP182" s="3"/>
      <c r="AQ182" s="3"/>
      <c r="AR182" s="3"/>
    </row>
    <row r="183" spans="1:44" ht="12.75" customHeight="1" x14ac:dyDescent="0.25">
      <c r="A183" s="3"/>
      <c r="B183" s="3"/>
      <c r="C183" s="3"/>
      <c r="D183" s="3"/>
      <c r="E183" s="3"/>
      <c r="F183" s="3"/>
      <c r="G183" s="3"/>
      <c r="H183" s="3"/>
      <c r="I183" s="3"/>
      <c r="J183" s="3"/>
      <c r="K183" s="3"/>
      <c r="L183" s="3"/>
      <c r="M183" s="3"/>
      <c r="N183" s="3"/>
      <c r="O183" s="3"/>
      <c r="P183" s="3"/>
      <c r="Q183" s="3"/>
      <c r="R183" s="3"/>
      <c r="S183" s="3"/>
      <c r="T183" s="3"/>
      <c r="U183" s="3"/>
      <c r="V183" s="102"/>
      <c r="W183" s="3"/>
      <c r="X183" s="3"/>
      <c r="Y183" s="3"/>
      <c r="Z183" s="3"/>
      <c r="AA183" s="3"/>
      <c r="AB183" s="3"/>
      <c r="AC183" s="3"/>
      <c r="AD183" s="3"/>
      <c r="AE183" s="3"/>
      <c r="AF183" s="3"/>
      <c r="AG183" s="3"/>
      <c r="AH183" s="3"/>
      <c r="AI183" s="3"/>
      <c r="AJ183" s="3"/>
      <c r="AK183" s="3"/>
      <c r="AL183" s="3"/>
      <c r="AM183" s="3"/>
      <c r="AN183" s="3"/>
      <c r="AO183" s="3"/>
      <c r="AP183" s="3"/>
      <c r="AQ183" s="3"/>
      <c r="AR183" s="3"/>
    </row>
    <row r="184" spans="1:44" ht="12.75" customHeight="1" x14ac:dyDescent="0.25">
      <c r="A184" s="3"/>
      <c r="B184" s="3"/>
      <c r="C184" s="3"/>
      <c r="D184" s="3"/>
      <c r="E184" s="3"/>
      <c r="F184" s="3"/>
      <c r="G184" s="3"/>
      <c r="H184" s="3"/>
      <c r="I184" s="3"/>
      <c r="J184" s="3"/>
      <c r="K184" s="3"/>
      <c r="L184" s="3"/>
      <c r="M184" s="3"/>
      <c r="N184" s="3"/>
      <c r="O184" s="3"/>
      <c r="P184" s="3"/>
      <c r="Q184" s="3"/>
      <c r="R184" s="3"/>
      <c r="S184" s="3"/>
      <c r="T184" s="3"/>
      <c r="U184" s="3"/>
      <c r="V184" s="102"/>
      <c r="W184" s="3"/>
      <c r="X184" s="3"/>
      <c r="Y184" s="3"/>
      <c r="Z184" s="3"/>
      <c r="AA184" s="3"/>
      <c r="AB184" s="3"/>
      <c r="AC184" s="3"/>
      <c r="AD184" s="3"/>
      <c r="AE184" s="3"/>
      <c r="AF184" s="3"/>
      <c r="AG184" s="3"/>
      <c r="AH184" s="3"/>
      <c r="AI184" s="3"/>
      <c r="AJ184" s="3"/>
      <c r="AK184" s="3"/>
      <c r="AL184" s="3"/>
      <c r="AM184" s="3"/>
      <c r="AN184" s="3"/>
      <c r="AO184" s="3"/>
      <c r="AP184" s="3"/>
      <c r="AQ184" s="3"/>
      <c r="AR184" s="3"/>
    </row>
    <row r="185" spans="1:44" ht="12.75" customHeight="1" x14ac:dyDescent="0.25">
      <c r="A185" s="3"/>
      <c r="B185" s="3"/>
      <c r="C185" s="3"/>
      <c r="D185" s="3"/>
      <c r="E185" s="3"/>
      <c r="F185" s="3"/>
      <c r="G185" s="3"/>
      <c r="H185" s="3"/>
      <c r="I185" s="3"/>
      <c r="J185" s="3"/>
      <c r="K185" s="3"/>
      <c r="L185" s="3"/>
      <c r="M185" s="3"/>
      <c r="N185" s="3"/>
      <c r="O185" s="3"/>
      <c r="P185" s="3"/>
      <c r="Q185" s="3"/>
      <c r="R185" s="3"/>
      <c r="S185" s="3"/>
      <c r="T185" s="3"/>
      <c r="U185" s="3"/>
      <c r="V185" s="102"/>
      <c r="W185" s="3"/>
      <c r="X185" s="3"/>
      <c r="Y185" s="3"/>
      <c r="Z185" s="3"/>
      <c r="AA185" s="3"/>
      <c r="AB185" s="3"/>
      <c r="AC185" s="3"/>
      <c r="AD185" s="3"/>
      <c r="AE185" s="3"/>
      <c r="AF185" s="3"/>
      <c r="AG185" s="3"/>
      <c r="AH185" s="3"/>
      <c r="AI185" s="3"/>
      <c r="AJ185" s="3"/>
      <c r="AK185" s="3"/>
      <c r="AL185" s="3"/>
      <c r="AM185" s="3"/>
      <c r="AN185" s="3"/>
      <c r="AO185" s="3"/>
      <c r="AP185" s="3"/>
      <c r="AQ185" s="3"/>
      <c r="AR185" s="3"/>
    </row>
    <row r="186" spans="1:44" ht="12.75" customHeight="1" x14ac:dyDescent="0.25">
      <c r="A186" s="3"/>
      <c r="B186" s="3"/>
      <c r="C186" s="3"/>
      <c r="D186" s="3"/>
      <c r="E186" s="3"/>
      <c r="F186" s="3"/>
      <c r="G186" s="3"/>
      <c r="H186" s="3"/>
      <c r="I186" s="3"/>
      <c r="J186" s="3"/>
      <c r="K186" s="3"/>
      <c r="L186" s="3"/>
      <c r="M186" s="3"/>
      <c r="N186" s="3"/>
      <c r="O186" s="3"/>
      <c r="P186" s="3"/>
      <c r="Q186" s="3"/>
      <c r="R186" s="3"/>
      <c r="S186" s="3"/>
      <c r="T186" s="3"/>
      <c r="U186" s="3"/>
      <c r="V186" s="102"/>
      <c r="W186" s="3"/>
      <c r="X186" s="3"/>
      <c r="Y186" s="3"/>
      <c r="Z186" s="3"/>
      <c r="AA186" s="3"/>
      <c r="AB186" s="3"/>
      <c r="AC186" s="3"/>
      <c r="AD186" s="3"/>
      <c r="AE186" s="3"/>
      <c r="AF186" s="3"/>
      <c r="AG186" s="3"/>
      <c r="AH186" s="3"/>
      <c r="AI186" s="3"/>
      <c r="AJ186" s="3"/>
      <c r="AK186" s="3"/>
      <c r="AL186" s="3"/>
      <c r="AM186" s="3"/>
      <c r="AN186" s="3"/>
      <c r="AO186" s="3"/>
      <c r="AP186" s="3"/>
      <c r="AQ186" s="3"/>
      <c r="AR186" s="3"/>
    </row>
    <row r="187" spans="1:44" ht="12.75" customHeight="1" x14ac:dyDescent="0.25">
      <c r="A187" s="3"/>
      <c r="B187" s="3"/>
      <c r="C187" s="3"/>
      <c r="D187" s="3"/>
      <c r="E187" s="3"/>
      <c r="F187" s="3"/>
      <c r="G187" s="3"/>
      <c r="H187" s="3"/>
      <c r="I187" s="3"/>
      <c r="J187" s="3"/>
      <c r="K187" s="3"/>
      <c r="L187" s="3"/>
      <c r="M187" s="3"/>
      <c r="N187" s="3"/>
      <c r="O187" s="3"/>
      <c r="P187" s="3"/>
      <c r="Q187" s="3"/>
      <c r="R187" s="3"/>
      <c r="S187" s="3"/>
      <c r="T187" s="3"/>
      <c r="U187" s="3"/>
      <c r="V187" s="102"/>
      <c r="W187" s="3"/>
      <c r="X187" s="3"/>
      <c r="Y187" s="3"/>
      <c r="Z187" s="3"/>
      <c r="AA187" s="3"/>
      <c r="AB187" s="3"/>
      <c r="AC187" s="3"/>
      <c r="AD187" s="3"/>
      <c r="AE187" s="3"/>
      <c r="AF187" s="3"/>
      <c r="AG187" s="3"/>
      <c r="AH187" s="3"/>
      <c r="AI187" s="3"/>
      <c r="AJ187" s="3"/>
      <c r="AK187" s="3"/>
      <c r="AL187" s="3"/>
      <c r="AM187" s="3"/>
      <c r="AN187" s="3"/>
      <c r="AO187" s="3"/>
      <c r="AP187" s="3"/>
      <c r="AQ187" s="3"/>
      <c r="AR187" s="3"/>
    </row>
    <row r="188" spans="1:44" ht="12.75" customHeight="1" x14ac:dyDescent="0.25">
      <c r="A188" s="3"/>
      <c r="B188" s="3"/>
      <c r="C188" s="3"/>
      <c r="D188" s="3"/>
      <c r="E188" s="3"/>
      <c r="F188" s="3"/>
      <c r="G188" s="3"/>
      <c r="H188" s="3"/>
      <c r="I188" s="3"/>
      <c r="J188" s="3"/>
      <c r="K188" s="3"/>
      <c r="L188" s="3"/>
      <c r="M188" s="3"/>
      <c r="N188" s="3"/>
      <c r="O188" s="3"/>
      <c r="P188" s="3"/>
      <c r="Q188" s="3"/>
      <c r="R188" s="3"/>
      <c r="S188" s="3"/>
      <c r="T188" s="3"/>
      <c r="U188" s="3"/>
      <c r="V188" s="102"/>
      <c r="W188" s="3"/>
      <c r="X188" s="3"/>
      <c r="Y188" s="3"/>
      <c r="Z188" s="3"/>
      <c r="AA188" s="3"/>
      <c r="AB188" s="3"/>
      <c r="AC188" s="3"/>
      <c r="AD188" s="3"/>
      <c r="AE188" s="3"/>
      <c r="AF188" s="3"/>
      <c r="AG188" s="3"/>
      <c r="AH188" s="3"/>
      <c r="AI188" s="3"/>
      <c r="AJ188" s="3"/>
      <c r="AK188" s="3"/>
      <c r="AL188" s="3"/>
      <c r="AM188" s="3"/>
      <c r="AN188" s="3"/>
      <c r="AO188" s="3"/>
      <c r="AP188" s="3"/>
      <c r="AQ188" s="3"/>
      <c r="AR188" s="3"/>
    </row>
    <row r="189" spans="1:44" ht="12.75" customHeight="1" x14ac:dyDescent="0.25">
      <c r="A189" s="3"/>
      <c r="B189" s="3"/>
      <c r="C189" s="3"/>
      <c r="D189" s="3"/>
      <c r="E189" s="3"/>
      <c r="F189" s="3"/>
      <c r="G189" s="3"/>
      <c r="H189" s="3"/>
      <c r="I189" s="3"/>
      <c r="J189" s="3"/>
      <c r="K189" s="3"/>
      <c r="L189" s="3"/>
      <c r="M189" s="3"/>
      <c r="N189" s="3"/>
      <c r="O189" s="3"/>
      <c r="P189" s="3"/>
      <c r="Q189" s="3"/>
      <c r="R189" s="3"/>
      <c r="S189" s="3"/>
      <c r="T189" s="3"/>
      <c r="U189" s="3"/>
      <c r="V189" s="102"/>
      <c r="W189" s="3"/>
      <c r="X189" s="3"/>
      <c r="Y189" s="3"/>
      <c r="Z189" s="3"/>
      <c r="AA189" s="3"/>
      <c r="AB189" s="3"/>
      <c r="AC189" s="3"/>
      <c r="AD189" s="3"/>
      <c r="AE189" s="3"/>
      <c r="AF189" s="3"/>
      <c r="AG189" s="3"/>
      <c r="AH189" s="3"/>
      <c r="AI189" s="3"/>
      <c r="AJ189" s="3"/>
      <c r="AK189" s="3"/>
      <c r="AL189" s="3"/>
      <c r="AM189" s="3"/>
      <c r="AN189" s="3"/>
      <c r="AO189" s="3"/>
      <c r="AP189" s="3"/>
      <c r="AQ189" s="3"/>
      <c r="AR189" s="3"/>
    </row>
    <row r="190" spans="1:44" ht="12.75" customHeight="1" x14ac:dyDescent="0.25">
      <c r="A190" s="3"/>
      <c r="B190" s="3"/>
      <c r="C190" s="3"/>
      <c r="D190" s="3"/>
      <c r="E190" s="3"/>
      <c r="F190" s="3"/>
      <c r="G190" s="3"/>
      <c r="H190" s="3"/>
      <c r="I190" s="3"/>
      <c r="J190" s="3"/>
      <c r="K190" s="3"/>
      <c r="L190" s="3"/>
      <c r="M190" s="3"/>
      <c r="N190" s="3"/>
      <c r="O190" s="3"/>
      <c r="P190" s="3"/>
      <c r="Q190" s="3"/>
      <c r="R190" s="3"/>
      <c r="S190" s="3"/>
      <c r="T190" s="3"/>
      <c r="U190" s="3"/>
      <c r="V190" s="102"/>
      <c r="W190" s="3"/>
      <c r="X190" s="3"/>
      <c r="Y190" s="3"/>
      <c r="Z190" s="3"/>
      <c r="AA190" s="3"/>
      <c r="AB190" s="3"/>
      <c r="AC190" s="3"/>
      <c r="AD190" s="3"/>
      <c r="AE190" s="3"/>
      <c r="AF190" s="3"/>
      <c r="AG190" s="3"/>
      <c r="AH190" s="3"/>
      <c r="AI190" s="3"/>
      <c r="AJ190" s="3"/>
      <c r="AK190" s="3"/>
      <c r="AL190" s="3"/>
      <c r="AM190" s="3"/>
      <c r="AN190" s="3"/>
      <c r="AO190" s="3"/>
      <c r="AP190" s="3"/>
      <c r="AQ190" s="3"/>
      <c r="AR190" s="3"/>
    </row>
    <row r="191" spans="1:44" ht="12.75" customHeight="1" x14ac:dyDescent="0.25">
      <c r="A191" s="3"/>
      <c r="B191" s="3"/>
      <c r="C191" s="3"/>
      <c r="D191" s="3"/>
      <c r="E191" s="3"/>
      <c r="F191" s="3"/>
      <c r="G191" s="3"/>
      <c r="H191" s="3"/>
      <c r="I191" s="3"/>
      <c r="J191" s="3"/>
      <c r="K191" s="3"/>
      <c r="L191" s="3"/>
      <c r="M191" s="3"/>
      <c r="N191" s="3"/>
      <c r="O191" s="3"/>
      <c r="P191" s="3"/>
      <c r="Q191" s="3"/>
      <c r="R191" s="3"/>
      <c r="S191" s="3"/>
      <c r="T191" s="3"/>
      <c r="U191" s="3"/>
      <c r="V191" s="102"/>
      <c r="W191" s="3"/>
      <c r="X191" s="3"/>
      <c r="Y191" s="3"/>
      <c r="Z191" s="3"/>
      <c r="AA191" s="3"/>
      <c r="AB191" s="3"/>
      <c r="AC191" s="3"/>
      <c r="AD191" s="3"/>
      <c r="AE191" s="3"/>
      <c r="AF191" s="3"/>
      <c r="AG191" s="3"/>
      <c r="AH191" s="3"/>
      <c r="AI191" s="3"/>
      <c r="AJ191" s="3"/>
      <c r="AK191" s="3"/>
      <c r="AL191" s="3"/>
      <c r="AM191" s="3"/>
      <c r="AN191" s="3"/>
      <c r="AO191" s="3"/>
      <c r="AP191" s="3"/>
      <c r="AQ191" s="3"/>
      <c r="AR191" s="3"/>
    </row>
    <row r="192" spans="1:44" ht="12.75" customHeight="1" x14ac:dyDescent="0.25">
      <c r="A192" s="3"/>
      <c r="B192" s="3"/>
      <c r="C192" s="3"/>
      <c r="D192" s="3"/>
      <c r="E192" s="3"/>
      <c r="F192" s="3"/>
      <c r="G192" s="3"/>
      <c r="H192" s="3"/>
      <c r="I192" s="3"/>
      <c r="J192" s="3"/>
      <c r="K192" s="3"/>
      <c r="L192" s="3"/>
      <c r="M192" s="3"/>
      <c r="N192" s="3"/>
      <c r="O192" s="3"/>
      <c r="P192" s="3"/>
      <c r="Q192" s="3"/>
      <c r="R192" s="3"/>
      <c r="S192" s="3"/>
      <c r="T192" s="3"/>
      <c r="U192" s="3"/>
      <c r="V192" s="102"/>
      <c r="W192" s="3"/>
      <c r="X192" s="3"/>
      <c r="Y192" s="3"/>
      <c r="Z192" s="3"/>
      <c r="AA192" s="3"/>
      <c r="AB192" s="3"/>
      <c r="AC192" s="3"/>
      <c r="AD192" s="3"/>
      <c r="AE192" s="3"/>
      <c r="AF192" s="3"/>
      <c r="AG192" s="3"/>
      <c r="AH192" s="3"/>
      <c r="AI192" s="3"/>
      <c r="AJ192" s="3"/>
      <c r="AK192" s="3"/>
      <c r="AL192" s="3"/>
      <c r="AM192" s="3"/>
      <c r="AN192" s="3"/>
      <c r="AO192" s="3"/>
      <c r="AP192" s="3"/>
      <c r="AQ192" s="3"/>
      <c r="AR192" s="3"/>
    </row>
    <row r="193" spans="1:44" ht="12.75" customHeight="1" x14ac:dyDescent="0.25">
      <c r="A193" s="3"/>
      <c r="B193" s="3"/>
      <c r="C193" s="3"/>
      <c r="D193" s="3"/>
      <c r="E193" s="3"/>
      <c r="F193" s="3"/>
      <c r="G193" s="3"/>
      <c r="H193" s="3"/>
      <c r="I193" s="3"/>
      <c r="J193" s="3"/>
      <c r="K193" s="3"/>
      <c r="L193" s="3"/>
      <c r="M193" s="3"/>
      <c r="N193" s="3"/>
      <c r="O193" s="3"/>
      <c r="P193" s="3"/>
      <c r="Q193" s="3"/>
      <c r="R193" s="3"/>
      <c r="S193" s="3"/>
      <c r="T193" s="3"/>
      <c r="U193" s="3"/>
      <c r="V193" s="102"/>
      <c r="W193" s="3"/>
      <c r="X193" s="3"/>
      <c r="Y193" s="3"/>
      <c r="Z193" s="3"/>
      <c r="AA193" s="3"/>
      <c r="AB193" s="3"/>
      <c r="AC193" s="3"/>
      <c r="AD193" s="3"/>
      <c r="AE193" s="3"/>
      <c r="AF193" s="3"/>
      <c r="AG193" s="3"/>
      <c r="AH193" s="3"/>
      <c r="AI193" s="3"/>
      <c r="AJ193" s="3"/>
      <c r="AK193" s="3"/>
      <c r="AL193" s="3"/>
      <c r="AM193" s="3"/>
      <c r="AN193" s="3"/>
      <c r="AO193" s="3"/>
      <c r="AP193" s="3"/>
      <c r="AQ193" s="3"/>
      <c r="AR193" s="3"/>
    </row>
    <row r="194" spans="1:44" ht="12.75" customHeight="1" x14ac:dyDescent="0.25">
      <c r="A194" s="3"/>
      <c r="B194" s="3"/>
      <c r="C194" s="3"/>
      <c r="D194" s="3"/>
      <c r="E194" s="3"/>
      <c r="F194" s="3"/>
      <c r="G194" s="3"/>
      <c r="H194" s="3"/>
      <c r="I194" s="3"/>
      <c r="J194" s="3"/>
      <c r="K194" s="3"/>
      <c r="L194" s="3"/>
      <c r="M194" s="3"/>
      <c r="N194" s="3"/>
      <c r="O194" s="3"/>
      <c r="P194" s="3"/>
      <c r="Q194" s="3"/>
      <c r="R194" s="3"/>
      <c r="S194" s="3"/>
      <c r="T194" s="3"/>
      <c r="U194" s="3"/>
      <c r="V194" s="102"/>
      <c r="W194" s="3"/>
      <c r="X194" s="3"/>
      <c r="Y194" s="3"/>
      <c r="Z194" s="3"/>
      <c r="AA194" s="3"/>
      <c r="AB194" s="3"/>
      <c r="AC194" s="3"/>
      <c r="AD194" s="3"/>
      <c r="AE194" s="3"/>
      <c r="AF194" s="3"/>
      <c r="AG194" s="3"/>
      <c r="AH194" s="3"/>
      <c r="AI194" s="3"/>
      <c r="AJ194" s="3"/>
      <c r="AK194" s="3"/>
      <c r="AL194" s="3"/>
      <c r="AM194" s="3"/>
      <c r="AN194" s="3"/>
      <c r="AO194" s="3"/>
      <c r="AP194" s="3"/>
      <c r="AQ194" s="3"/>
      <c r="AR194" s="3"/>
    </row>
    <row r="195" spans="1:44" ht="12.75" customHeight="1" x14ac:dyDescent="0.25">
      <c r="A195" s="3"/>
      <c r="B195" s="3"/>
      <c r="C195" s="3"/>
      <c r="D195" s="3"/>
      <c r="E195" s="3"/>
      <c r="F195" s="3"/>
      <c r="G195" s="3"/>
      <c r="H195" s="3"/>
      <c r="I195" s="3"/>
      <c r="J195" s="3"/>
      <c r="K195" s="3"/>
      <c r="L195" s="3"/>
      <c r="M195" s="3"/>
      <c r="N195" s="3"/>
      <c r="O195" s="3"/>
      <c r="P195" s="3"/>
      <c r="Q195" s="3"/>
      <c r="R195" s="3"/>
      <c r="S195" s="3"/>
      <c r="T195" s="3"/>
      <c r="U195" s="3"/>
      <c r="V195" s="102"/>
      <c r="W195" s="3"/>
      <c r="X195" s="3"/>
      <c r="Y195" s="3"/>
      <c r="Z195" s="3"/>
      <c r="AA195" s="3"/>
      <c r="AB195" s="3"/>
      <c r="AC195" s="3"/>
      <c r="AD195" s="3"/>
      <c r="AE195" s="3"/>
      <c r="AF195" s="3"/>
      <c r="AG195" s="3"/>
      <c r="AH195" s="3"/>
      <c r="AI195" s="3"/>
      <c r="AJ195" s="3"/>
      <c r="AK195" s="3"/>
      <c r="AL195" s="3"/>
      <c r="AM195" s="3"/>
      <c r="AN195" s="3"/>
      <c r="AO195" s="3"/>
      <c r="AP195" s="3"/>
      <c r="AQ195" s="3"/>
      <c r="AR195" s="3"/>
    </row>
    <row r="196" spans="1:44" ht="12.75" customHeight="1" x14ac:dyDescent="0.25">
      <c r="A196" s="3"/>
      <c r="B196" s="3"/>
      <c r="C196" s="3"/>
      <c r="D196" s="3"/>
      <c r="E196" s="3"/>
      <c r="F196" s="3"/>
      <c r="G196" s="3"/>
      <c r="H196" s="3"/>
      <c r="I196" s="3"/>
      <c r="J196" s="3"/>
      <c r="K196" s="3"/>
      <c r="L196" s="3"/>
      <c r="M196" s="3"/>
      <c r="N196" s="3"/>
      <c r="O196" s="3"/>
      <c r="P196" s="3"/>
      <c r="Q196" s="3"/>
      <c r="R196" s="3"/>
      <c r="S196" s="3"/>
      <c r="T196" s="3"/>
      <c r="U196" s="3"/>
      <c r="V196" s="102"/>
      <c r="W196" s="3"/>
      <c r="X196" s="3"/>
      <c r="Y196" s="3"/>
      <c r="Z196" s="3"/>
      <c r="AA196" s="3"/>
      <c r="AB196" s="3"/>
      <c r="AC196" s="3"/>
      <c r="AD196" s="3"/>
      <c r="AE196" s="3"/>
      <c r="AF196" s="3"/>
      <c r="AG196" s="3"/>
      <c r="AH196" s="3"/>
      <c r="AI196" s="3"/>
      <c r="AJ196" s="3"/>
      <c r="AK196" s="3"/>
      <c r="AL196" s="3"/>
      <c r="AM196" s="3"/>
      <c r="AN196" s="3"/>
      <c r="AO196" s="3"/>
      <c r="AP196" s="3"/>
      <c r="AQ196" s="3"/>
      <c r="AR196" s="3"/>
    </row>
    <row r="197" spans="1:44" ht="12.75" customHeight="1" x14ac:dyDescent="0.25">
      <c r="A197" s="3"/>
      <c r="B197" s="3"/>
      <c r="C197" s="3"/>
      <c r="D197" s="3"/>
      <c r="E197" s="3"/>
      <c r="F197" s="3"/>
      <c r="G197" s="3"/>
      <c r="H197" s="3"/>
      <c r="I197" s="3"/>
      <c r="J197" s="3"/>
      <c r="K197" s="3"/>
      <c r="L197" s="3"/>
      <c r="M197" s="3"/>
      <c r="N197" s="3"/>
      <c r="O197" s="3"/>
      <c r="P197" s="3"/>
      <c r="Q197" s="3"/>
      <c r="R197" s="3"/>
      <c r="S197" s="3"/>
      <c r="T197" s="3"/>
      <c r="U197" s="3"/>
      <c r="V197" s="102"/>
      <c r="W197" s="3"/>
      <c r="X197" s="3"/>
      <c r="Y197" s="3"/>
      <c r="Z197" s="3"/>
      <c r="AA197" s="3"/>
      <c r="AB197" s="3"/>
      <c r="AC197" s="3"/>
      <c r="AD197" s="3"/>
      <c r="AE197" s="3"/>
      <c r="AF197" s="3"/>
      <c r="AG197" s="3"/>
      <c r="AH197" s="3"/>
      <c r="AI197" s="3"/>
      <c r="AJ197" s="3"/>
      <c r="AK197" s="3"/>
      <c r="AL197" s="3"/>
      <c r="AM197" s="3"/>
      <c r="AN197" s="3"/>
      <c r="AO197" s="3"/>
      <c r="AP197" s="3"/>
      <c r="AQ197" s="3"/>
      <c r="AR197" s="3"/>
    </row>
    <row r="198" spans="1:44" ht="12.75" customHeight="1" x14ac:dyDescent="0.25">
      <c r="A198" s="3"/>
      <c r="B198" s="3"/>
      <c r="C198" s="3"/>
      <c r="D198" s="3"/>
      <c r="E198" s="3"/>
      <c r="F198" s="3"/>
      <c r="G198" s="3"/>
      <c r="H198" s="3"/>
      <c r="I198" s="3"/>
      <c r="J198" s="3"/>
      <c r="K198" s="3"/>
      <c r="L198" s="3"/>
      <c r="M198" s="3"/>
      <c r="N198" s="3"/>
      <c r="O198" s="3"/>
      <c r="P198" s="3"/>
      <c r="Q198" s="3"/>
      <c r="R198" s="3"/>
      <c r="S198" s="3"/>
      <c r="T198" s="3"/>
      <c r="U198" s="3"/>
      <c r="V198" s="102"/>
      <c r="W198" s="3"/>
      <c r="X198" s="3"/>
      <c r="Y198" s="3"/>
      <c r="Z198" s="3"/>
      <c r="AA198" s="3"/>
      <c r="AB198" s="3"/>
      <c r="AC198" s="3"/>
      <c r="AD198" s="3"/>
      <c r="AE198" s="3"/>
      <c r="AF198" s="3"/>
      <c r="AG198" s="3"/>
      <c r="AH198" s="3"/>
      <c r="AI198" s="3"/>
      <c r="AJ198" s="3"/>
      <c r="AK198" s="3"/>
      <c r="AL198" s="3"/>
      <c r="AM198" s="3"/>
      <c r="AN198" s="3"/>
      <c r="AO198" s="3"/>
      <c r="AP198" s="3"/>
      <c r="AQ198" s="3"/>
      <c r="AR198" s="3"/>
    </row>
    <row r="199" spans="1:44" ht="12.75" customHeight="1" x14ac:dyDescent="0.25">
      <c r="A199" s="3"/>
      <c r="B199" s="3"/>
      <c r="C199" s="3"/>
      <c r="D199" s="3"/>
      <c r="E199" s="3"/>
      <c r="F199" s="3"/>
      <c r="G199" s="3"/>
      <c r="H199" s="3"/>
      <c r="I199" s="3"/>
      <c r="J199" s="3"/>
      <c r="K199" s="3"/>
      <c r="L199" s="3"/>
      <c r="M199" s="3"/>
      <c r="N199" s="3"/>
      <c r="O199" s="3"/>
      <c r="P199" s="3"/>
      <c r="Q199" s="3"/>
      <c r="R199" s="3"/>
      <c r="S199" s="3"/>
      <c r="T199" s="3"/>
      <c r="U199" s="3"/>
      <c r="V199" s="102"/>
      <c r="W199" s="3"/>
      <c r="X199" s="3"/>
      <c r="Y199" s="3"/>
      <c r="Z199" s="3"/>
      <c r="AA199" s="3"/>
      <c r="AB199" s="3"/>
      <c r="AC199" s="3"/>
      <c r="AD199" s="3"/>
      <c r="AE199" s="3"/>
      <c r="AF199" s="3"/>
      <c r="AG199" s="3"/>
      <c r="AH199" s="3"/>
      <c r="AI199" s="3"/>
      <c r="AJ199" s="3"/>
      <c r="AK199" s="3"/>
      <c r="AL199" s="3"/>
      <c r="AM199" s="3"/>
      <c r="AN199" s="3"/>
      <c r="AO199" s="3"/>
      <c r="AP199" s="3"/>
      <c r="AQ199" s="3"/>
      <c r="AR199" s="3"/>
    </row>
    <row r="200" spans="1:44" ht="12.75" customHeight="1" x14ac:dyDescent="0.25">
      <c r="A200" s="3"/>
      <c r="B200" s="3"/>
      <c r="C200" s="3"/>
      <c r="D200" s="3"/>
      <c r="E200" s="3"/>
      <c r="F200" s="3"/>
      <c r="G200" s="3"/>
      <c r="H200" s="3"/>
      <c r="I200" s="3"/>
      <c r="J200" s="3"/>
      <c r="K200" s="3"/>
      <c r="L200" s="3"/>
      <c r="M200" s="3"/>
      <c r="N200" s="3"/>
      <c r="O200" s="3"/>
      <c r="P200" s="3"/>
      <c r="Q200" s="3"/>
      <c r="R200" s="3"/>
      <c r="S200" s="3"/>
      <c r="T200" s="3"/>
      <c r="U200" s="3"/>
      <c r="V200" s="102"/>
      <c r="W200" s="3"/>
      <c r="X200" s="3"/>
      <c r="Y200" s="3"/>
      <c r="Z200" s="3"/>
      <c r="AA200" s="3"/>
      <c r="AB200" s="3"/>
      <c r="AC200" s="3"/>
      <c r="AD200" s="3"/>
      <c r="AE200" s="3"/>
      <c r="AF200" s="3"/>
      <c r="AG200" s="3"/>
      <c r="AH200" s="3"/>
      <c r="AI200" s="3"/>
      <c r="AJ200" s="3"/>
      <c r="AK200" s="3"/>
      <c r="AL200" s="3"/>
      <c r="AM200" s="3"/>
      <c r="AN200" s="3"/>
      <c r="AO200" s="3"/>
      <c r="AP200" s="3"/>
      <c r="AQ200" s="3"/>
      <c r="AR200" s="3"/>
    </row>
    <row r="201" spans="1:44" ht="12.75" customHeight="1" x14ac:dyDescent="0.25">
      <c r="A201" s="3"/>
      <c r="B201" s="3"/>
      <c r="C201" s="3"/>
      <c r="D201" s="3"/>
      <c r="E201" s="3"/>
      <c r="F201" s="3"/>
      <c r="G201" s="3"/>
      <c r="H201" s="3"/>
      <c r="I201" s="3"/>
      <c r="J201" s="3"/>
      <c r="K201" s="3"/>
      <c r="L201" s="3"/>
      <c r="M201" s="3"/>
      <c r="N201" s="3"/>
      <c r="O201" s="3"/>
      <c r="P201" s="3"/>
      <c r="Q201" s="3"/>
      <c r="R201" s="3"/>
      <c r="S201" s="3"/>
      <c r="T201" s="3"/>
      <c r="U201" s="3"/>
      <c r="V201" s="102"/>
      <c r="W201" s="3"/>
      <c r="X201" s="3"/>
      <c r="Y201" s="3"/>
      <c r="Z201" s="3"/>
      <c r="AA201" s="3"/>
      <c r="AB201" s="3"/>
      <c r="AC201" s="3"/>
      <c r="AD201" s="3"/>
      <c r="AE201" s="3"/>
      <c r="AF201" s="3"/>
      <c r="AG201" s="3"/>
      <c r="AH201" s="3"/>
      <c r="AI201" s="3"/>
      <c r="AJ201" s="3"/>
      <c r="AK201" s="3"/>
      <c r="AL201" s="3"/>
      <c r="AM201" s="3"/>
      <c r="AN201" s="3"/>
      <c r="AO201" s="3"/>
      <c r="AP201" s="3"/>
      <c r="AQ201" s="3"/>
      <c r="AR201" s="3"/>
    </row>
    <row r="202" spans="1:44" ht="12.75" customHeight="1" x14ac:dyDescent="0.25">
      <c r="A202" s="3"/>
      <c r="B202" s="3"/>
      <c r="C202" s="3"/>
      <c r="D202" s="3"/>
      <c r="E202" s="3"/>
      <c r="F202" s="3"/>
      <c r="G202" s="3"/>
      <c r="H202" s="3"/>
      <c r="I202" s="3"/>
      <c r="J202" s="3"/>
      <c r="K202" s="3"/>
      <c r="L202" s="3"/>
      <c r="M202" s="3"/>
      <c r="N202" s="3"/>
      <c r="O202" s="3"/>
      <c r="P202" s="3"/>
      <c r="Q202" s="3"/>
      <c r="R202" s="3"/>
      <c r="S202" s="3"/>
      <c r="T202" s="3"/>
      <c r="U202" s="3"/>
      <c r="V202" s="102"/>
      <c r="W202" s="3"/>
      <c r="X202" s="3"/>
      <c r="Y202" s="3"/>
      <c r="Z202" s="3"/>
      <c r="AA202" s="3"/>
      <c r="AB202" s="3"/>
      <c r="AC202" s="3"/>
      <c r="AD202" s="3"/>
      <c r="AE202" s="3"/>
      <c r="AF202" s="3"/>
      <c r="AG202" s="3"/>
      <c r="AH202" s="3"/>
      <c r="AI202" s="3"/>
      <c r="AJ202" s="3"/>
      <c r="AK202" s="3"/>
      <c r="AL202" s="3"/>
      <c r="AM202" s="3"/>
      <c r="AN202" s="3"/>
      <c r="AO202" s="3"/>
      <c r="AP202" s="3"/>
      <c r="AQ202" s="3"/>
      <c r="AR202" s="3"/>
    </row>
    <row r="203" spans="1:44" ht="12.75" customHeight="1" x14ac:dyDescent="0.25">
      <c r="A203" s="3"/>
      <c r="B203" s="3"/>
      <c r="C203" s="3"/>
      <c r="D203" s="3"/>
      <c r="E203" s="3"/>
      <c r="F203" s="3"/>
      <c r="G203" s="3"/>
      <c r="H203" s="3"/>
      <c r="I203" s="3"/>
      <c r="J203" s="3"/>
      <c r="K203" s="3"/>
      <c r="L203" s="3"/>
      <c r="M203" s="3"/>
      <c r="N203" s="3"/>
      <c r="O203" s="3"/>
      <c r="P203" s="3"/>
      <c r="Q203" s="3"/>
      <c r="R203" s="3"/>
      <c r="S203" s="3"/>
      <c r="T203" s="3"/>
      <c r="U203" s="3"/>
      <c r="V203" s="102"/>
      <c r="W203" s="3"/>
      <c r="X203" s="3"/>
      <c r="Y203" s="3"/>
      <c r="Z203" s="3"/>
      <c r="AA203" s="3"/>
      <c r="AB203" s="3"/>
      <c r="AC203" s="3"/>
      <c r="AD203" s="3"/>
      <c r="AE203" s="3"/>
      <c r="AF203" s="3"/>
      <c r="AG203" s="3"/>
      <c r="AH203" s="3"/>
      <c r="AI203" s="3"/>
      <c r="AJ203" s="3"/>
      <c r="AK203" s="3"/>
      <c r="AL203" s="3"/>
      <c r="AM203" s="3"/>
      <c r="AN203" s="3"/>
      <c r="AO203" s="3"/>
      <c r="AP203" s="3"/>
      <c r="AQ203" s="3"/>
      <c r="AR203" s="3"/>
    </row>
    <row r="204" spans="1:44" ht="12.75" customHeight="1" x14ac:dyDescent="0.25">
      <c r="A204" s="3"/>
      <c r="B204" s="3"/>
      <c r="C204" s="3"/>
      <c r="D204" s="3"/>
      <c r="E204" s="3"/>
      <c r="F204" s="3"/>
      <c r="G204" s="3"/>
      <c r="H204" s="3"/>
      <c r="I204" s="3"/>
      <c r="J204" s="3"/>
      <c r="K204" s="3"/>
      <c r="L204" s="3"/>
      <c r="M204" s="3"/>
      <c r="N204" s="3"/>
      <c r="O204" s="3"/>
      <c r="P204" s="3"/>
      <c r="Q204" s="3"/>
      <c r="R204" s="3"/>
      <c r="S204" s="3"/>
      <c r="T204" s="3"/>
      <c r="U204" s="3"/>
      <c r="V204" s="102"/>
      <c r="W204" s="3"/>
      <c r="X204" s="3"/>
      <c r="Y204" s="3"/>
      <c r="Z204" s="3"/>
      <c r="AA204" s="3"/>
      <c r="AB204" s="3"/>
      <c r="AC204" s="3"/>
      <c r="AD204" s="3"/>
      <c r="AE204" s="3"/>
      <c r="AF204" s="3"/>
      <c r="AG204" s="3"/>
      <c r="AH204" s="3"/>
      <c r="AI204" s="3"/>
      <c r="AJ204" s="3"/>
      <c r="AK204" s="3"/>
      <c r="AL204" s="3"/>
      <c r="AM204" s="3"/>
      <c r="AN204" s="3"/>
      <c r="AO204" s="3"/>
      <c r="AP204" s="3"/>
      <c r="AQ204" s="3"/>
      <c r="AR204" s="3"/>
    </row>
    <row r="205" spans="1:44" ht="12.75" customHeight="1" x14ac:dyDescent="0.25">
      <c r="A205" s="3"/>
      <c r="B205" s="3"/>
      <c r="C205" s="3"/>
      <c r="D205" s="3"/>
      <c r="E205" s="3"/>
      <c r="F205" s="3"/>
      <c r="G205" s="3"/>
      <c r="H205" s="3"/>
      <c r="I205" s="3"/>
      <c r="J205" s="3"/>
      <c r="K205" s="3"/>
      <c r="L205" s="3"/>
      <c r="M205" s="3"/>
      <c r="N205" s="3"/>
      <c r="O205" s="3"/>
      <c r="P205" s="3"/>
      <c r="Q205" s="3"/>
      <c r="R205" s="3"/>
      <c r="S205" s="3"/>
      <c r="T205" s="3"/>
      <c r="U205" s="3"/>
      <c r="V205" s="102"/>
      <c r="W205" s="3"/>
      <c r="X205" s="3"/>
      <c r="Y205" s="3"/>
      <c r="Z205" s="3"/>
      <c r="AA205" s="3"/>
      <c r="AB205" s="3"/>
      <c r="AC205" s="3"/>
      <c r="AD205" s="3"/>
      <c r="AE205" s="3"/>
      <c r="AF205" s="3"/>
      <c r="AG205" s="3"/>
      <c r="AH205" s="3"/>
      <c r="AI205" s="3"/>
      <c r="AJ205" s="3"/>
      <c r="AK205" s="3"/>
      <c r="AL205" s="3"/>
      <c r="AM205" s="3"/>
      <c r="AN205" s="3"/>
      <c r="AO205" s="3"/>
      <c r="AP205" s="3"/>
      <c r="AQ205" s="3"/>
      <c r="AR205" s="3"/>
    </row>
    <row r="206" spans="1:44" ht="12.75" customHeight="1" x14ac:dyDescent="0.25">
      <c r="A206" s="3"/>
      <c r="B206" s="3"/>
      <c r="C206" s="3"/>
      <c r="D206" s="3"/>
      <c r="E206" s="3"/>
      <c r="F206" s="3"/>
      <c r="G206" s="3"/>
      <c r="H206" s="3"/>
      <c r="I206" s="3"/>
      <c r="J206" s="3"/>
      <c r="K206" s="3"/>
      <c r="L206" s="3"/>
      <c r="M206" s="3"/>
      <c r="N206" s="3"/>
      <c r="O206" s="3"/>
      <c r="P206" s="3"/>
      <c r="Q206" s="3"/>
      <c r="R206" s="3"/>
      <c r="S206" s="3"/>
      <c r="T206" s="3"/>
      <c r="U206" s="3"/>
      <c r="V206" s="102"/>
      <c r="W206" s="3"/>
      <c r="X206" s="3"/>
      <c r="Y206" s="3"/>
      <c r="Z206" s="3"/>
      <c r="AA206" s="3"/>
      <c r="AB206" s="3"/>
      <c r="AC206" s="3"/>
      <c r="AD206" s="3"/>
      <c r="AE206" s="3"/>
      <c r="AF206" s="3"/>
      <c r="AG206" s="3"/>
      <c r="AH206" s="3"/>
      <c r="AI206" s="3"/>
      <c r="AJ206" s="3"/>
      <c r="AK206" s="3"/>
      <c r="AL206" s="3"/>
      <c r="AM206" s="3"/>
      <c r="AN206" s="3"/>
      <c r="AO206" s="3"/>
      <c r="AP206" s="3"/>
      <c r="AQ206" s="3"/>
      <c r="AR206" s="3"/>
    </row>
    <row r="207" spans="1:44" ht="12.75" customHeight="1" x14ac:dyDescent="0.25">
      <c r="A207" s="3"/>
      <c r="B207" s="3"/>
      <c r="C207" s="3"/>
      <c r="D207" s="3"/>
      <c r="E207" s="3"/>
      <c r="F207" s="3"/>
      <c r="G207" s="3"/>
      <c r="H207" s="3"/>
      <c r="I207" s="3"/>
      <c r="J207" s="3"/>
      <c r="K207" s="3"/>
      <c r="L207" s="3"/>
      <c r="M207" s="3"/>
      <c r="N207" s="3"/>
      <c r="O207" s="3"/>
      <c r="P207" s="3"/>
      <c r="Q207" s="3"/>
      <c r="R207" s="3"/>
      <c r="S207" s="3"/>
      <c r="T207" s="3"/>
      <c r="U207" s="3"/>
      <c r="V207" s="102"/>
      <c r="W207" s="3"/>
      <c r="X207" s="3"/>
      <c r="Y207" s="3"/>
      <c r="Z207" s="3"/>
      <c r="AA207" s="3"/>
      <c r="AB207" s="3"/>
      <c r="AC207" s="3"/>
      <c r="AD207" s="3"/>
      <c r="AE207" s="3"/>
      <c r="AF207" s="3"/>
      <c r="AG207" s="3"/>
      <c r="AH207" s="3"/>
      <c r="AI207" s="3"/>
      <c r="AJ207" s="3"/>
      <c r="AK207" s="3"/>
      <c r="AL207" s="3"/>
      <c r="AM207" s="3"/>
      <c r="AN207" s="3"/>
      <c r="AO207" s="3"/>
      <c r="AP207" s="3"/>
      <c r="AQ207" s="3"/>
      <c r="AR207" s="3"/>
    </row>
    <row r="208" spans="1:44" ht="12.75" customHeight="1" x14ac:dyDescent="0.25">
      <c r="A208" s="3"/>
      <c r="B208" s="3"/>
      <c r="C208" s="3"/>
      <c r="D208" s="3"/>
      <c r="E208" s="3"/>
      <c r="F208" s="3"/>
      <c r="G208" s="3"/>
      <c r="H208" s="3"/>
      <c r="I208" s="3"/>
      <c r="J208" s="3"/>
      <c r="K208" s="3"/>
      <c r="L208" s="3"/>
      <c r="M208" s="3"/>
      <c r="N208" s="3"/>
      <c r="O208" s="3"/>
      <c r="P208" s="3"/>
      <c r="Q208" s="3"/>
      <c r="R208" s="3"/>
      <c r="S208" s="3"/>
      <c r="T208" s="3"/>
      <c r="U208" s="3"/>
      <c r="V208" s="102"/>
      <c r="W208" s="3"/>
      <c r="X208" s="3"/>
      <c r="Y208" s="3"/>
      <c r="Z208" s="3"/>
      <c r="AA208" s="3"/>
      <c r="AB208" s="3"/>
      <c r="AC208" s="3"/>
      <c r="AD208" s="3"/>
      <c r="AE208" s="3"/>
      <c r="AF208" s="3"/>
      <c r="AG208" s="3"/>
      <c r="AH208" s="3"/>
      <c r="AI208" s="3"/>
      <c r="AJ208" s="3"/>
      <c r="AK208" s="3"/>
      <c r="AL208" s="3"/>
      <c r="AM208" s="3"/>
      <c r="AN208" s="3"/>
      <c r="AO208" s="3"/>
      <c r="AP208" s="3"/>
      <c r="AQ208" s="3"/>
      <c r="AR208" s="3"/>
    </row>
    <row r="209" spans="1:44" ht="12.75" customHeight="1" x14ac:dyDescent="0.25">
      <c r="A209" s="3"/>
      <c r="B209" s="3"/>
      <c r="C209" s="3"/>
      <c r="D209" s="3"/>
      <c r="E209" s="3"/>
      <c r="F209" s="3"/>
      <c r="G209" s="3"/>
      <c r="H209" s="3"/>
      <c r="I209" s="3"/>
      <c r="J209" s="3"/>
      <c r="K209" s="3"/>
      <c r="L209" s="3"/>
      <c r="M209" s="3"/>
      <c r="N209" s="3"/>
      <c r="O209" s="3"/>
      <c r="P209" s="3"/>
      <c r="Q209" s="3"/>
      <c r="R209" s="3"/>
      <c r="S209" s="3"/>
      <c r="T209" s="3"/>
      <c r="U209" s="3"/>
      <c r="V209" s="102"/>
      <c r="W209" s="3"/>
      <c r="X209" s="3"/>
      <c r="Y209" s="3"/>
      <c r="Z209" s="3"/>
      <c r="AA209" s="3"/>
      <c r="AB209" s="3"/>
      <c r="AC209" s="3"/>
      <c r="AD209" s="3"/>
      <c r="AE209" s="3"/>
      <c r="AF209" s="3"/>
      <c r="AG209" s="3"/>
      <c r="AH209" s="3"/>
      <c r="AI209" s="3"/>
      <c r="AJ209" s="3"/>
      <c r="AK209" s="3"/>
      <c r="AL209" s="3"/>
      <c r="AM209" s="3"/>
      <c r="AN209" s="3"/>
      <c r="AO209" s="3"/>
      <c r="AP209" s="3"/>
      <c r="AQ209" s="3"/>
      <c r="AR209" s="3"/>
    </row>
    <row r="210" spans="1:44" ht="12.75" customHeight="1" x14ac:dyDescent="0.25">
      <c r="A210" s="3"/>
      <c r="B210" s="3"/>
      <c r="C210" s="3"/>
      <c r="D210" s="3"/>
      <c r="E210" s="3"/>
      <c r="F210" s="3"/>
      <c r="G210" s="3"/>
      <c r="H210" s="3"/>
      <c r="I210" s="3"/>
      <c r="J210" s="3"/>
      <c r="K210" s="3"/>
      <c r="L210" s="3"/>
      <c r="M210" s="3"/>
      <c r="N210" s="3"/>
      <c r="O210" s="3"/>
      <c r="P210" s="3"/>
      <c r="Q210" s="3"/>
      <c r="R210" s="3"/>
      <c r="S210" s="3"/>
      <c r="T210" s="3"/>
      <c r="U210" s="3"/>
      <c r="V210" s="102"/>
      <c r="W210" s="3"/>
      <c r="X210" s="3"/>
      <c r="Y210" s="3"/>
      <c r="Z210" s="3"/>
      <c r="AA210" s="3"/>
      <c r="AB210" s="3"/>
      <c r="AC210" s="3"/>
      <c r="AD210" s="3"/>
      <c r="AE210" s="3"/>
      <c r="AF210" s="3"/>
      <c r="AG210" s="3"/>
      <c r="AH210" s="3"/>
      <c r="AI210" s="3"/>
      <c r="AJ210" s="3"/>
      <c r="AK210" s="3"/>
      <c r="AL210" s="3"/>
      <c r="AM210" s="3"/>
      <c r="AN210" s="3"/>
      <c r="AO210" s="3"/>
      <c r="AP210" s="3"/>
      <c r="AQ210" s="3"/>
      <c r="AR210" s="3"/>
    </row>
    <row r="211" spans="1:44" ht="12.75" customHeight="1" x14ac:dyDescent="0.25">
      <c r="A211" s="3"/>
      <c r="B211" s="3"/>
      <c r="C211" s="3"/>
      <c r="D211" s="3"/>
      <c r="E211" s="3"/>
      <c r="F211" s="3"/>
      <c r="G211" s="3"/>
      <c r="H211" s="3"/>
      <c r="I211" s="3"/>
      <c r="J211" s="3"/>
      <c r="K211" s="3"/>
      <c r="L211" s="3"/>
      <c r="M211" s="3"/>
      <c r="N211" s="3"/>
      <c r="O211" s="3"/>
      <c r="P211" s="3"/>
      <c r="Q211" s="3"/>
      <c r="R211" s="3"/>
      <c r="S211" s="3"/>
      <c r="T211" s="3"/>
      <c r="U211" s="3"/>
      <c r="V211" s="102"/>
      <c r="W211" s="3"/>
      <c r="X211" s="3"/>
      <c r="Y211" s="3"/>
      <c r="Z211" s="3"/>
      <c r="AA211" s="3"/>
      <c r="AB211" s="3"/>
      <c r="AC211" s="3"/>
      <c r="AD211" s="3"/>
      <c r="AE211" s="3"/>
      <c r="AF211" s="3"/>
      <c r="AG211" s="3"/>
      <c r="AH211" s="3"/>
      <c r="AI211" s="3"/>
      <c r="AJ211" s="3"/>
      <c r="AK211" s="3"/>
      <c r="AL211" s="3"/>
      <c r="AM211" s="3"/>
      <c r="AN211" s="3"/>
      <c r="AO211" s="3"/>
      <c r="AP211" s="3"/>
      <c r="AQ211" s="3"/>
      <c r="AR211" s="3"/>
    </row>
    <row r="212" spans="1:44" ht="12.75" customHeight="1" x14ac:dyDescent="0.25">
      <c r="A212" s="3"/>
      <c r="B212" s="3"/>
      <c r="C212" s="3"/>
      <c r="D212" s="3"/>
      <c r="E212" s="3"/>
      <c r="F212" s="3"/>
      <c r="G212" s="3"/>
      <c r="H212" s="3"/>
      <c r="I212" s="3"/>
      <c r="J212" s="3"/>
      <c r="K212" s="3"/>
      <c r="L212" s="3"/>
      <c r="M212" s="3"/>
      <c r="N212" s="3"/>
      <c r="O212" s="3"/>
      <c r="P212" s="3"/>
      <c r="Q212" s="3"/>
      <c r="R212" s="3"/>
      <c r="S212" s="3"/>
      <c r="T212" s="3"/>
      <c r="U212" s="3"/>
      <c r="V212" s="102"/>
      <c r="W212" s="3"/>
      <c r="X212" s="3"/>
      <c r="Y212" s="3"/>
      <c r="Z212" s="3"/>
      <c r="AA212" s="3"/>
      <c r="AB212" s="3"/>
      <c r="AC212" s="3"/>
      <c r="AD212" s="3"/>
      <c r="AE212" s="3"/>
      <c r="AF212" s="3"/>
      <c r="AG212" s="3"/>
      <c r="AH212" s="3"/>
      <c r="AI212" s="3"/>
      <c r="AJ212" s="3"/>
      <c r="AK212" s="3"/>
      <c r="AL212" s="3"/>
      <c r="AM212" s="3"/>
      <c r="AN212" s="3"/>
      <c r="AO212" s="3"/>
      <c r="AP212" s="3"/>
      <c r="AQ212" s="3"/>
      <c r="AR212" s="3"/>
    </row>
    <row r="213" spans="1:44" ht="12.75" customHeight="1" x14ac:dyDescent="0.25">
      <c r="A213" s="3"/>
      <c r="B213" s="3"/>
      <c r="C213" s="3"/>
      <c r="D213" s="3"/>
      <c r="E213" s="3"/>
      <c r="F213" s="3"/>
      <c r="G213" s="3"/>
      <c r="H213" s="3"/>
      <c r="I213" s="3"/>
      <c r="J213" s="3"/>
      <c r="K213" s="3"/>
      <c r="L213" s="3"/>
      <c r="M213" s="3"/>
      <c r="N213" s="3"/>
      <c r="O213" s="3"/>
      <c r="P213" s="3"/>
      <c r="Q213" s="3"/>
      <c r="R213" s="3"/>
      <c r="S213" s="3"/>
      <c r="T213" s="3"/>
      <c r="U213" s="3"/>
      <c r="V213" s="102"/>
      <c r="W213" s="3"/>
      <c r="X213" s="3"/>
      <c r="Y213" s="3"/>
      <c r="Z213" s="3"/>
      <c r="AA213" s="3"/>
      <c r="AB213" s="3"/>
      <c r="AC213" s="3"/>
      <c r="AD213" s="3"/>
      <c r="AE213" s="3"/>
      <c r="AF213" s="3"/>
      <c r="AG213" s="3"/>
      <c r="AH213" s="3"/>
      <c r="AI213" s="3"/>
      <c r="AJ213" s="3"/>
      <c r="AK213" s="3"/>
      <c r="AL213" s="3"/>
      <c r="AM213" s="3"/>
      <c r="AN213" s="3"/>
      <c r="AO213" s="3"/>
      <c r="AP213" s="3"/>
      <c r="AQ213" s="3"/>
      <c r="AR213" s="3"/>
    </row>
    <row r="214" spans="1:44" ht="12.75" customHeight="1" x14ac:dyDescent="0.25">
      <c r="A214" s="3"/>
      <c r="B214" s="3"/>
      <c r="C214" s="3"/>
      <c r="D214" s="3"/>
      <c r="E214" s="3"/>
      <c r="F214" s="3"/>
      <c r="G214" s="3"/>
      <c r="H214" s="3"/>
      <c r="I214" s="3"/>
      <c r="J214" s="3"/>
      <c r="K214" s="3"/>
      <c r="L214" s="3"/>
      <c r="M214" s="3"/>
      <c r="N214" s="3"/>
      <c r="O214" s="3"/>
      <c r="P214" s="3"/>
      <c r="Q214" s="3"/>
      <c r="R214" s="3"/>
      <c r="S214" s="3"/>
      <c r="T214" s="3"/>
      <c r="U214" s="3"/>
      <c r="V214" s="102"/>
      <c r="W214" s="3"/>
      <c r="X214" s="3"/>
      <c r="Y214" s="3"/>
      <c r="Z214" s="3"/>
      <c r="AA214" s="3"/>
      <c r="AB214" s="3"/>
      <c r="AC214" s="3"/>
      <c r="AD214" s="3"/>
      <c r="AE214" s="3"/>
      <c r="AF214" s="3"/>
      <c r="AG214" s="3"/>
      <c r="AH214" s="3"/>
      <c r="AI214" s="3"/>
      <c r="AJ214" s="3"/>
      <c r="AK214" s="3"/>
      <c r="AL214" s="3"/>
      <c r="AM214" s="3"/>
      <c r="AN214" s="3"/>
      <c r="AO214" s="3"/>
      <c r="AP214" s="3"/>
      <c r="AQ214" s="3"/>
      <c r="AR214" s="3"/>
    </row>
    <row r="215" spans="1:44" ht="12.75" customHeight="1" x14ac:dyDescent="0.25">
      <c r="A215" s="3"/>
      <c r="B215" s="3"/>
      <c r="C215" s="3"/>
      <c r="D215" s="3"/>
      <c r="E215" s="3"/>
      <c r="F215" s="3"/>
      <c r="G215" s="3"/>
      <c r="H215" s="3"/>
      <c r="I215" s="3"/>
      <c r="J215" s="3"/>
      <c r="K215" s="3"/>
      <c r="L215" s="3"/>
      <c r="M215" s="3"/>
      <c r="N215" s="3"/>
      <c r="O215" s="3"/>
      <c r="P215" s="3"/>
      <c r="Q215" s="3"/>
      <c r="R215" s="3"/>
      <c r="S215" s="3"/>
      <c r="T215" s="3"/>
      <c r="U215" s="3"/>
      <c r="V215" s="102"/>
      <c r="W215" s="3"/>
      <c r="X215" s="3"/>
      <c r="Y215" s="3"/>
      <c r="Z215" s="3"/>
      <c r="AA215" s="3"/>
      <c r="AB215" s="3"/>
      <c r="AC215" s="3"/>
      <c r="AD215" s="3"/>
      <c r="AE215" s="3"/>
      <c r="AF215" s="3"/>
      <c r="AG215" s="3"/>
      <c r="AH215" s="3"/>
      <c r="AI215" s="3"/>
      <c r="AJ215" s="3"/>
      <c r="AK215" s="3"/>
      <c r="AL215" s="3"/>
      <c r="AM215" s="3"/>
      <c r="AN215" s="3"/>
      <c r="AO215" s="3"/>
      <c r="AP215" s="3"/>
      <c r="AQ215" s="3"/>
      <c r="AR215" s="3"/>
    </row>
    <row r="216" spans="1:44" ht="12.75" customHeight="1" x14ac:dyDescent="0.25">
      <c r="A216" s="3"/>
      <c r="B216" s="3"/>
      <c r="C216" s="3"/>
      <c r="D216" s="3"/>
      <c r="E216" s="3"/>
      <c r="F216" s="3"/>
      <c r="G216" s="3"/>
      <c r="H216" s="3"/>
      <c r="I216" s="3"/>
      <c r="J216" s="3"/>
      <c r="K216" s="3"/>
      <c r="L216" s="3"/>
      <c r="M216" s="3"/>
      <c r="N216" s="3"/>
      <c r="O216" s="3"/>
      <c r="P216" s="3"/>
      <c r="Q216" s="3"/>
      <c r="R216" s="3"/>
      <c r="S216" s="3"/>
      <c r="T216" s="3"/>
      <c r="U216" s="3"/>
      <c r="V216" s="102"/>
      <c r="W216" s="3"/>
      <c r="X216" s="3"/>
      <c r="Y216" s="3"/>
      <c r="Z216" s="3"/>
      <c r="AA216" s="3"/>
      <c r="AB216" s="3"/>
      <c r="AC216" s="3"/>
      <c r="AD216" s="3"/>
      <c r="AE216" s="3"/>
      <c r="AF216" s="3"/>
      <c r="AG216" s="3"/>
      <c r="AH216" s="3"/>
      <c r="AI216" s="3"/>
      <c r="AJ216" s="3"/>
      <c r="AK216" s="3"/>
      <c r="AL216" s="3"/>
      <c r="AM216" s="3"/>
      <c r="AN216" s="3"/>
      <c r="AO216" s="3"/>
      <c r="AP216" s="3"/>
      <c r="AQ216" s="3"/>
      <c r="AR216" s="3"/>
    </row>
    <row r="217" spans="1:44" ht="12.75" customHeight="1" x14ac:dyDescent="0.25">
      <c r="A217" s="3"/>
      <c r="B217" s="3"/>
      <c r="C217" s="3"/>
      <c r="D217" s="3"/>
      <c r="E217" s="3"/>
      <c r="F217" s="3"/>
      <c r="G217" s="3"/>
      <c r="H217" s="3"/>
      <c r="I217" s="3"/>
      <c r="J217" s="3"/>
      <c r="K217" s="3"/>
      <c r="L217" s="3"/>
      <c r="M217" s="3"/>
      <c r="N217" s="3"/>
      <c r="O217" s="3"/>
      <c r="P217" s="3"/>
      <c r="Q217" s="3"/>
      <c r="R217" s="3"/>
      <c r="S217" s="3"/>
      <c r="T217" s="3"/>
      <c r="U217" s="3"/>
      <c r="V217" s="102"/>
      <c r="W217" s="3"/>
      <c r="X217" s="3"/>
      <c r="Y217" s="3"/>
      <c r="Z217" s="3"/>
      <c r="AA217" s="3"/>
      <c r="AB217" s="3"/>
      <c r="AC217" s="3"/>
      <c r="AD217" s="3"/>
      <c r="AE217" s="3"/>
      <c r="AF217" s="3"/>
      <c r="AG217" s="3"/>
      <c r="AH217" s="3"/>
      <c r="AI217" s="3"/>
      <c r="AJ217" s="3"/>
      <c r="AK217" s="3"/>
      <c r="AL217" s="3"/>
      <c r="AM217" s="3"/>
      <c r="AN217" s="3"/>
      <c r="AO217" s="3"/>
      <c r="AP217" s="3"/>
      <c r="AQ217" s="3"/>
      <c r="AR217" s="3"/>
    </row>
    <row r="218" spans="1:44" ht="12.75" customHeight="1" x14ac:dyDescent="0.25">
      <c r="A218" s="3"/>
      <c r="B218" s="3"/>
      <c r="C218" s="3"/>
      <c r="D218" s="3"/>
      <c r="E218" s="3"/>
      <c r="F218" s="3"/>
      <c r="G218" s="3"/>
      <c r="H218" s="3"/>
      <c r="I218" s="3"/>
      <c r="J218" s="3"/>
      <c r="K218" s="3"/>
      <c r="L218" s="3"/>
      <c r="M218" s="3"/>
      <c r="N218" s="3"/>
      <c r="O218" s="3"/>
      <c r="P218" s="3"/>
      <c r="Q218" s="3"/>
      <c r="R218" s="3"/>
      <c r="S218" s="3"/>
      <c r="T218" s="3"/>
      <c r="U218" s="3"/>
      <c r="V218" s="102"/>
      <c r="W218" s="3"/>
      <c r="X218" s="3"/>
      <c r="Y218" s="3"/>
      <c r="Z218" s="3"/>
      <c r="AA218" s="3"/>
      <c r="AB218" s="3"/>
      <c r="AC218" s="3"/>
      <c r="AD218" s="3"/>
      <c r="AE218" s="3"/>
      <c r="AF218" s="3"/>
      <c r="AG218" s="3"/>
      <c r="AH218" s="3"/>
      <c r="AI218" s="3"/>
      <c r="AJ218" s="3"/>
      <c r="AK218" s="3"/>
      <c r="AL218" s="3"/>
      <c r="AM218" s="3"/>
      <c r="AN218" s="3"/>
      <c r="AO218" s="3"/>
      <c r="AP218" s="3"/>
      <c r="AQ218" s="3"/>
      <c r="AR218" s="3"/>
    </row>
    <row r="219" spans="1:44" ht="12.75" customHeight="1" x14ac:dyDescent="0.25">
      <c r="A219" s="3"/>
      <c r="B219" s="3"/>
      <c r="C219" s="3"/>
      <c r="D219" s="3"/>
      <c r="E219" s="3"/>
      <c r="F219" s="3"/>
      <c r="G219" s="3"/>
      <c r="H219" s="3"/>
      <c r="I219" s="3"/>
      <c r="J219" s="3"/>
      <c r="K219" s="3"/>
      <c r="L219" s="3"/>
      <c r="M219" s="3"/>
      <c r="N219" s="3"/>
      <c r="O219" s="3"/>
      <c r="P219" s="3"/>
      <c r="Q219" s="3"/>
      <c r="R219" s="3"/>
      <c r="S219" s="3"/>
      <c r="T219" s="3"/>
      <c r="U219" s="3"/>
      <c r="V219" s="102"/>
      <c r="W219" s="3"/>
      <c r="X219" s="3"/>
      <c r="Y219" s="3"/>
      <c r="Z219" s="3"/>
      <c r="AA219" s="3"/>
      <c r="AB219" s="3"/>
      <c r="AC219" s="3"/>
      <c r="AD219" s="3"/>
      <c r="AE219" s="3"/>
      <c r="AF219" s="3"/>
      <c r="AG219" s="3"/>
      <c r="AH219" s="3"/>
      <c r="AI219" s="3"/>
      <c r="AJ219" s="3"/>
      <c r="AK219" s="3"/>
      <c r="AL219" s="3"/>
      <c r="AM219" s="3"/>
      <c r="AN219" s="3"/>
      <c r="AO219" s="3"/>
      <c r="AP219" s="3"/>
      <c r="AQ219" s="3"/>
      <c r="AR219" s="3"/>
    </row>
    <row r="220" spans="1:44" ht="12.75" customHeight="1" x14ac:dyDescent="0.25">
      <c r="A220" s="3"/>
      <c r="B220" s="3"/>
      <c r="C220" s="3"/>
      <c r="D220" s="3"/>
      <c r="E220" s="3"/>
      <c r="F220" s="3"/>
      <c r="G220" s="3"/>
      <c r="H220" s="3"/>
      <c r="I220" s="3"/>
      <c r="J220" s="3"/>
      <c r="K220" s="3"/>
      <c r="L220" s="3"/>
      <c r="M220" s="3"/>
      <c r="N220" s="3"/>
      <c r="O220" s="3"/>
      <c r="P220" s="3"/>
      <c r="Q220" s="3"/>
      <c r="R220" s="3"/>
      <c r="S220" s="3"/>
      <c r="T220" s="3"/>
      <c r="U220" s="3"/>
      <c r="V220" s="102"/>
      <c r="W220" s="3"/>
      <c r="X220" s="3"/>
      <c r="Y220" s="3"/>
      <c r="Z220" s="3"/>
      <c r="AA220" s="3"/>
      <c r="AB220" s="3"/>
      <c r="AC220" s="3"/>
      <c r="AD220" s="3"/>
      <c r="AE220" s="3"/>
      <c r="AF220" s="3"/>
      <c r="AG220" s="3"/>
      <c r="AH220" s="3"/>
      <c r="AI220" s="3"/>
      <c r="AJ220" s="3"/>
      <c r="AK220" s="3"/>
      <c r="AL220" s="3"/>
      <c r="AM220" s="3"/>
      <c r="AN220" s="3"/>
      <c r="AO220" s="3"/>
      <c r="AP220" s="3"/>
      <c r="AQ220" s="3"/>
      <c r="AR220" s="3"/>
    </row>
    <row r="221" spans="1:44" ht="12.75" customHeight="1" x14ac:dyDescent="0.25">
      <c r="A221" s="3"/>
      <c r="B221" s="3"/>
      <c r="C221" s="3"/>
      <c r="D221" s="3"/>
      <c r="E221" s="3"/>
      <c r="F221" s="3"/>
      <c r="G221" s="3"/>
      <c r="H221" s="3"/>
      <c r="I221" s="3"/>
      <c r="J221" s="3"/>
      <c r="K221" s="3"/>
      <c r="L221" s="3"/>
      <c r="M221" s="3"/>
      <c r="N221" s="3"/>
      <c r="O221" s="3"/>
      <c r="P221" s="3"/>
      <c r="Q221" s="3"/>
      <c r="R221" s="3"/>
      <c r="S221" s="3"/>
      <c r="T221" s="3"/>
      <c r="U221" s="3"/>
      <c r="V221" s="102"/>
      <c r="W221" s="3"/>
      <c r="X221" s="3"/>
      <c r="Y221" s="3"/>
      <c r="Z221" s="3"/>
      <c r="AA221" s="3"/>
      <c r="AB221" s="3"/>
      <c r="AC221" s="3"/>
      <c r="AD221" s="3"/>
      <c r="AE221" s="3"/>
      <c r="AF221" s="3"/>
      <c r="AG221" s="3"/>
      <c r="AH221" s="3"/>
      <c r="AI221" s="3"/>
      <c r="AJ221" s="3"/>
      <c r="AK221" s="3"/>
      <c r="AL221" s="3"/>
      <c r="AM221" s="3"/>
      <c r="AN221" s="3"/>
      <c r="AO221" s="3"/>
      <c r="AP221" s="3"/>
      <c r="AQ221" s="3"/>
      <c r="AR221" s="3"/>
    </row>
    <row r="222" spans="1:44" ht="12.75" customHeight="1" x14ac:dyDescent="0.25">
      <c r="A222" s="3"/>
      <c r="B222" s="3"/>
      <c r="C222" s="3"/>
      <c r="D222" s="3"/>
      <c r="E222" s="3"/>
      <c r="F222" s="3"/>
      <c r="G222" s="3"/>
      <c r="H222" s="3"/>
      <c r="I222" s="3"/>
      <c r="J222" s="3"/>
      <c r="K222" s="3"/>
      <c r="L222" s="3"/>
      <c r="M222" s="3"/>
      <c r="N222" s="3"/>
      <c r="O222" s="3"/>
      <c r="P222" s="3"/>
      <c r="Q222" s="3"/>
      <c r="R222" s="3"/>
      <c r="S222" s="3"/>
      <c r="T222" s="3"/>
      <c r="U222" s="3"/>
      <c r="V222" s="102"/>
      <c r="W222" s="3"/>
      <c r="X222" s="3"/>
      <c r="Y222" s="3"/>
      <c r="Z222" s="3"/>
      <c r="AA222" s="3"/>
      <c r="AB222" s="3"/>
      <c r="AC222" s="3"/>
      <c r="AD222" s="3"/>
      <c r="AE222" s="3"/>
      <c r="AF222" s="3"/>
      <c r="AG222" s="3"/>
      <c r="AH222" s="3"/>
      <c r="AI222" s="3"/>
      <c r="AJ222" s="3"/>
      <c r="AK222" s="3"/>
      <c r="AL222" s="3"/>
      <c r="AM222" s="3"/>
      <c r="AN222" s="3"/>
      <c r="AO222" s="3"/>
      <c r="AP222" s="3"/>
      <c r="AQ222" s="3"/>
      <c r="AR222" s="3"/>
    </row>
    <row r="223" spans="1:44" ht="12.75" customHeight="1" x14ac:dyDescent="0.25">
      <c r="A223" s="3"/>
      <c r="B223" s="3"/>
      <c r="C223" s="3"/>
      <c r="D223" s="3"/>
      <c r="E223" s="3"/>
      <c r="F223" s="3"/>
      <c r="G223" s="3"/>
      <c r="H223" s="3"/>
      <c r="I223" s="3"/>
      <c r="J223" s="3"/>
      <c r="K223" s="3"/>
      <c r="L223" s="3"/>
      <c r="M223" s="3"/>
      <c r="N223" s="3"/>
      <c r="O223" s="3"/>
      <c r="P223" s="3"/>
      <c r="Q223" s="3"/>
      <c r="R223" s="3"/>
      <c r="S223" s="3"/>
      <c r="T223" s="3"/>
      <c r="U223" s="3"/>
      <c r="V223" s="102"/>
      <c r="W223" s="3"/>
      <c r="X223" s="3"/>
      <c r="Y223" s="3"/>
      <c r="Z223" s="3"/>
      <c r="AA223" s="3"/>
      <c r="AB223" s="3"/>
      <c r="AC223" s="3"/>
      <c r="AD223" s="3"/>
      <c r="AE223" s="3"/>
      <c r="AF223" s="3"/>
      <c r="AG223" s="3"/>
      <c r="AH223" s="3"/>
      <c r="AI223" s="3"/>
      <c r="AJ223" s="3"/>
      <c r="AK223" s="3"/>
      <c r="AL223" s="3"/>
      <c r="AM223" s="3"/>
      <c r="AN223" s="3"/>
      <c r="AO223" s="3"/>
      <c r="AP223" s="3"/>
      <c r="AQ223" s="3"/>
      <c r="AR223" s="3"/>
    </row>
    <row r="224" spans="1:44" ht="12.75" customHeight="1" x14ac:dyDescent="0.25">
      <c r="A224" s="3"/>
      <c r="B224" s="3"/>
      <c r="C224" s="3"/>
      <c r="D224" s="3"/>
      <c r="E224" s="3"/>
      <c r="F224" s="3"/>
      <c r="G224" s="3"/>
      <c r="H224" s="3"/>
      <c r="I224" s="3"/>
      <c r="J224" s="3"/>
      <c r="K224" s="3"/>
      <c r="L224" s="3"/>
      <c r="M224" s="3"/>
      <c r="N224" s="3"/>
      <c r="O224" s="3"/>
      <c r="P224" s="3"/>
      <c r="Q224" s="3"/>
      <c r="R224" s="3"/>
      <c r="S224" s="3"/>
      <c r="T224" s="3"/>
      <c r="U224" s="3"/>
      <c r="V224" s="102"/>
      <c r="W224" s="3"/>
      <c r="X224" s="3"/>
      <c r="Y224" s="3"/>
      <c r="Z224" s="3"/>
      <c r="AA224" s="3"/>
      <c r="AB224" s="3"/>
      <c r="AC224" s="3"/>
      <c r="AD224" s="3"/>
      <c r="AE224" s="3"/>
      <c r="AF224" s="3"/>
      <c r="AG224" s="3"/>
      <c r="AH224" s="3"/>
      <c r="AI224" s="3"/>
      <c r="AJ224" s="3"/>
      <c r="AK224" s="3"/>
      <c r="AL224" s="3"/>
      <c r="AM224" s="3"/>
      <c r="AN224" s="3"/>
      <c r="AO224" s="3"/>
      <c r="AP224" s="3"/>
      <c r="AQ224" s="3"/>
      <c r="AR224" s="3"/>
    </row>
    <row r="225" spans="1:44" ht="12.75" customHeight="1" x14ac:dyDescent="0.25">
      <c r="A225" s="3"/>
      <c r="B225" s="3"/>
      <c r="C225" s="3"/>
      <c r="D225" s="3"/>
      <c r="E225" s="3"/>
      <c r="F225" s="3"/>
      <c r="G225" s="3"/>
      <c r="H225" s="3"/>
      <c r="I225" s="3"/>
      <c r="J225" s="3"/>
      <c r="K225" s="3"/>
      <c r="L225" s="3"/>
      <c r="M225" s="3"/>
      <c r="N225" s="3"/>
      <c r="O225" s="3"/>
      <c r="P225" s="3"/>
      <c r="Q225" s="3"/>
      <c r="R225" s="3"/>
      <c r="S225" s="3"/>
      <c r="T225" s="3"/>
      <c r="U225" s="3"/>
      <c r="V225" s="102"/>
      <c r="W225" s="3"/>
      <c r="X225" s="3"/>
      <c r="Y225" s="3"/>
      <c r="Z225" s="3"/>
      <c r="AA225" s="3"/>
      <c r="AB225" s="3"/>
      <c r="AC225" s="3"/>
      <c r="AD225" s="3"/>
      <c r="AE225" s="3"/>
      <c r="AF225" s="3"/>
      <c r="AG225" s="3"/>
      <c r="AH225" s="3"/>
      <c r="AI225" s="3"/>
      <c r="AJ225" s="3"/>
      <c r="AK225" s="3"/>
      <c r="AL225" s="3"/>
      <c r="AM225" s="3"/>
      <c r="AN225" s="3"/>
      <c r="AO225" s="3"/>
      <c r="AP225" s="3"/>
      <c r="AQ225" s="3"/>
      <c r="AR225" s="3"/>
    </row>
    <row r="226" spans="1:44" ht="12.75" customHeight="1" x14ac:dyDescent="0.25">
      <c r="A226" s="3"/>
      <c r="B226" s="3"/>
      <c r="C226" s="3"/>
      <c r="D226" s="3"/>
      <c r="E226" s="3"/>
      <c r="F226" s="3"/>
      <c r="G226" s="3"/>
      <c r="H226" s="3"/>
      <c r="I226" s="3"/>
      <c r="J226" s="3"/>
      <c r="K226" s="3"/>
      <c r="L226" s="3"/>
      <c r="M226" s="3"/>
      <c r="N226" s="3"/>
      <c r="O226" s="3"/>
      <c r="P226" s="3"/>
      <c r="Q226" s="3"/>
      <c r="R226" s="3"/>
      <c r="S226" s="3"/>
      <c r="T226" s="3"/>
      <c r="U226" s="3"/>
      <c r="V226" s="102"/>
      <c r="W226" s="3"/>
      <c r="X226" s="3"/>
      <c r="Y226" s="3"/>
      <c r="Z226" s="3"/>
      <c r="AA226" s="3"/>
      <c r="AB226" s="3"/>
      <c r="AC226" s="3"/>
      <c r="AD226" s="3"/>
      <c r="AE226" s="3"/>
      <c r="AF226" s="3"/>
      <c r="AG226" s="3"/>
      <c r="AH226" s="3"/>
      <c r="AI226" s="3"/>
      <c r="AJ226" s="3"/>
      <c r="AK226" s="3"/>
      <c r="AL226" s="3"/>
      <c r="AM226" s="3"/>
      <c r="AN226" s="3"/>
      <c r="AO226" s="3"/>
      <c r="AP226" s="3"/>
      <c r="AQ226" s="3"/>
      <c r="AR226" s="3"/>
    </row>
    <row r="227" spans="1:44" ht="12.75" customHeight="1" x14ac:dyDescent="0.25">
      <c r="A227" s="3"/>
      <c r="B227" s="3"/>
      <c r="C227" s="3"/>
      <c r="D227" s="3"/>
      <c r="E227" s="3"/>
      <c r="F227" s="3"/>
      <c r="G227" s="3"/>
      <c r="H227" s="3"/>
      <c r="I227" s="3"/>
      <c r="J227" s="3"/>
      <c r="K227" s="3"/>
      <c r="L227" s="3"/>
      <c r="M227" s="3"/>
      <c r="N227" s="3"/>
      <c r="O227" s="3"/>
      <c r="P227" s="3"/>
      <c r="Q227" s="3"/>
      <c r="R227" s="3"/>
      <c r="S227" s="3"/>
      <c r="T227" s="3"/>
      <c r="U227" s="3"/>
      <c r="V227" s="102"/>
      <c r="W227" s="3"/>
      <c r="X227" s="3"/>
      <c r="Y227" s="3"/>
      <c r="Z227" s="3"/>
      <c r="AA227" s="3"/>
      <c r="AB227" s="3"/>
      <c r="AC227" s="3"/>
      <c r="AD227" s="3"/>
      <c r="AE227" s="3"/>
      <c r="AF227" s="3"/>
      <c r="AG227" s="3"/>
      <c r="AH227" s="3"/>
      <c r="AI227" s="3"/>
      <c r="AJ227" s="3"/>
      <c r="AK227" s="3"/>
      <c r="AL227" s="3"/>
      <c r="AM227" s="3"/>
      <c r="AN227" s="3"/>
      <c r="AO227" s="3"/>
      <c r="AP227" s="3"/>
      <c r="AQ227" s="3"/>
      <c r="AR227" s="3"/>
    </row>
    <row r="228" spans="1:44" ht="12.75" customHeight="1" x14ac:dyDescent="0.25">
      <c r="A228" s="3"/>
      <c r="B228" s="3"/>
      <c r="C228" s="3"/>
      <c r="D228" s="3"/>
      <c r="E228" s="3"/>
      <c r="F228" s="3"/>
      <c r="G228" s="3"/>
      <c r="H228" s="3"/>
      <c r="I228" s="3"/>
      <c r="J228" s="3"/>
      <c r="K228" s="3"/>
      <c r="L228" s="3"/>
      <c r="M228" s="3"/>
      <c r="N228" s="3"/>
      <c r="O228" s="3"/>
      <c r="P228" s="3"/>
      <c r="Q228" s="3"/>
      <c r="R228" s="3"/>
      <c r="S228" s="3"/>
      <c r="T228" s="3"/>
      <c r="U228" s="3"/>
      <c r="V228" s="102"/>
      <c r="W228" s="3"/>
      <c r="X228" s="3"/>
      <c r="Y228" s="3"/>
      <c r="Z228" s="3"/>
      <c r="AA228" s="3"/>
      <c r="AB228" s="3"/>
      <c r="AC228" s="3"/>
      <c r="AD228" s="3"/>
      <c r="AE228" s="3"/>
      <c r="AF228" s="3"/>
      <c r="AG228" s="3"/>
      <c r="AH228" s="3"/>
      <c r="AI228" s="3"/>
      <c r="AJ228" s="3"/>
      <c r="AK228" s="3"/>
      <c r="AL228" s="3"/>
      <c r="AM228" s="3"/>
      <c r="AN228" s="3"/>
      <c r="AO228" s="3"/>
      <c r="AP228" s="3"/>
      <c r="AQ228" s="3"/>
      <c r="AR228" s="3"/>
    </row>
    <row r="229" spans="1:44" ht="12.75" customHeight="1" x14ac:dyDescent="0.25">
      <c r="A229" s="3"/>
      <c r="B229" s="3"/>
      <c r="C229" s="3"/>
      <c r="D229" s="3"/>
      <c r="E229" s="3"/>
      <c r="F229" s="3"/>
      <c r="G229" s="3"/>
      <c r="H229" s="3"/>
      <c r="I229" s="3"/>
      <c r="J229" s="3"/>
      <c r="K229" s="3"/>
      <c r="L229" s="3"/>
      <c r="M229" s="3"/>
      <c r="N229" s="3"/>
      <c r="O229" s="3"/>
      <c r="P229" s="3"/>
      <c r="Q229" s="3"/>
      <c r="R229" s="3"/>
      <c r="S229" s="3"/>
      <c r="T229" s="3"/>
      <c r="U229" s="3"/>
      <c r="V229" s="102"/>
      <c r="W229" s="3"/>
      <c r="X229" s="3"/>
      <c r="Y229" s="3"/>
      <c r="Z229" s="3"/>
      <c r="AA229" s="3"/>
      <c r="AB229" s="3"/>
      <c r="AC229" s="3"/>
      <c r="AD229" s="3"/>
      <c r="AE229" s="3"/>
      <c r="AF229" s="3"/>
      <c r="AG229" s="3"/>
      <c r="AH229" s="3"/>
      <c r="AI229" s="3"/>
      <c r="AJ229" s="3"/>
      <c r="AK229" s="3"/>
      <c r="AL229" s="3"/>
      <c r="AM229" s="3"/>
      <c r="AN229" s="3"/>
      <c r="AO229" s="3"/>
      <c r="AP229" s="3"/>
      <c r="AQ229" s="3"/>
      <c r="AR229" s="3"/>
    </row>
    <row r="230" spans="1:44" ht="12.75" customHeight="1" x14ac:dyDescent="0.25">
      <c r="A230" s="3"/>
      <c r="B230" s="3"/>
      <c r="C230" s="3"/>
      <c r="D230" s="3"/>
      <c r="E230" s="3"/>
      <c r="F230" s="3"/>
      <c r="G230" s="3"/>
      <c r="H230" s="3"/>
      <c r="I230" s="3"/>
      <c r="J230" s="3"/>
      <c r="K230" s="3"/>
      <c r="L230" s="3"/>
      <c r="M230" s="3"/>
      <c r="N230" s="3"/>
      <c r="O230" s="3"/>
      <c r="P230" s="3"/>
      <c r="Q230" s="3"/>
      <c r="R230" s="3"/>
      <c r="S230" s="3"/>
      <c r="T230" s="3"/>
      <c r="U230" s="3"/>
      <c r="V230" s="102"/>
      <c r="W230" s="3"/>
      <c r="X230" s="3"/>
      <c r="Y230" s="3"/>
      <c r="Z230" s="3"/>
      <c r="AA230" s="3"/>
      <c r="AB230" s="3"/>
      <c r="AC230" s="3"/>
      <c r="AD230" s="3"/>
      <c r="AE230" s="3"/>
      <c r="AF230" s="3"/>
      <c r="AG230" s="3"/>
      <c r="AH230" s="3"/>
      <c r="AI230" s="3"/>
      <c r="AJ230" s="3"/>
      <c r="AK230" s="3"/>
      <c r="AL230" s="3"/>
      <c r="AM230" s="3"/>
      <c r="AN230" s="3"/>
      <c r="AO230" s="3"/>
      <c r="AP230" s="3"/>
      <c r="AQ230" s="3"/>
      <c r="AR230" s="3"/>
    </row>
    <row r="231" spans="1:44" ht="12.75" customHeight="1" x14ac:dyDescent="0.25">
      <c r="A231" s="3"/>
      <c r="B231" s="3"/>
      <c r="C231" s="3"/>
      <c r="D231" s="3"/>
      <c r="E231" s="3"/>
      <c r="F231" s="3"/>
      <c r="G231" s="3"/>
      <c r="H231" s="3"/>
      <c r="I231" s="3"/>
      <c r="J231" s="3"/>
      <c r="K231" s="3"/>
      <c r="L231" s="3"/>
      <c r="M231" s="3"/>
      <c r="N231" s="3"/>
      <c r="O231" s="3"/>
      <c r="P231" s="3"/>
      <c r="Q231" s="3"/>
      <c r="R231" s="3"/>
      <c r="S231" s="3"/>
      <c r="T231" s="3"/>
      <c r="U231" s="3"/>
      <c r="V231" s="102"/>
      <c r="W231" s="3"/>
      <c r="X231" s="3"/>
      <c r="Y231" s="3"/>
      <c r="Z231" s="3"/>
      <c r="AA231" s="3"/>
      <c r="AB231" s="3"/>
      <c r="AC231" s="3"/>
      <c r="AD231" s="3"/>
      <c r="AE231" s="3"/>
      <c r="AF231" s="3"/>
      <c r="AG231" s="3"/>
      <c r="AH231" s="3"/>
      <c r="AI231" s="3"/>
      <c r="AJ231" s="3"/>
      <c r="AK231" s="3"/>
      <c r="AL231" s="3"/>
      <c r="AM231" s="3"/>
      <c r="AN231" s="3"/>
      <c r="AO231" s="3"/>
      <c r="AP231" s="3"/>
      <c r="AQ231" s="3"/>
      <c r="AR231" s="3"/>
    </row>
    <row r="232" spans="1:44" ht="12.75" customHeight="1" x14ac:dyDescent="0.25">
      <c r="A232" s="3"/>
      <c r="B232" s="3"/>
      <c r="C232" s="3"/>
      <c r="D232" s="3"/>
      <c r="E232" s="3"/>
      <c r="F232" s="3"/>
      <c r="G232" s="3"/>
      <c r="H232" s="3"/>
      <c r="I232" s="3"/>
      <c r="J232" s="3"/>
      <c r="K232" s="3"/>
      <c r="L232" s="3"/>
      <c r="M232" s="3"/>
      <c r="N232" s="3"/>
      <c r="O232" s="3"/>
      <c r="P232" s="3"/>
      <c r="Q232" s="3"/>
      <c r="R232" s="3"/>
      <c r="S232" s="3"/>
      <c r="T232" s="3"/>
      <c r="U232" s="3"/>
      <c r="V232" s="102"/>
      <c r="W232" s="3"/>
      <c r="X232" s="3"/>
      <c r="Y232" s="3"/>
      <c r="Z232" s="3"/>
      <c r="AA232" s="3"/>
      <c r="AB232" s="3"/>
      <c r="AC232" s="3"/>
      <c r="AD232" s="3"/>
      <c r="AE232" s="3"/>
      <c r="AF232" s="3"/>
      <c r="AG232" s="3"/>
      <c r="AH232" s="3"/>
      <c r="AI232" s="3"/>
      <c r="AJ232" s="3"/>
      <c r="AK232" s="3"/>
      <c r="AL232" s="3"/>
      <c r="AM232" s="3"/>
      <c r="AN232" s="3"/>
      <c r="AO232" s="3"/>
      <c r="AP232" s="3"/>
      <c r="AQ232" s="3"/>
      <c r="AR232" s="3"/>
    </row>
    <row r="233" spans="1:44" ht="12.75" customHeight="1" x14ac:dyDescent="0.25">
      <c r="A233" s="3"/>
      <c r="B233" s="3"/>
      <c r="C233" s="3"/>
      <c r="D233" s="3"/>
      <c r="E233" s="3"/>
      <c r="F233" s="3"/>
      <c r="G233" s="3"/>
      <c r="H233" s="3"/>
      <c r="I233" s="3"/>
      <c r="J233" s="3"/>
      <c r="K233" s="3"/>
      <c r="L233" s="3"/>
      <c r="M233" s="3"/>
      <c r="N233" s="3"/>
      <c r="O233" s="3"/>
      <c r="P233" s="3"/>
      <c r="Q233" s="3"/>
      <c r="R233" s="3"/>
      <c r="S233" s="3"/>
      <c r="T233" s="3"/>
      <c r="U233" s="3"/>
      <c r="V233" s="102"/>
      <c r="W233" s="3"/>
      <c r="X233" s="3"/>
      <c r="Y233" s="3"/>
      <c r="Z233" s="3"/>
      <c r="AA233" s="3"/>
      <c r="AB233" s="3"/>
      <c r="AC233" s="3"/>
      <c r="AD233" s="3"/>
      <c r="AE233" s="3"/>
      <c r="AF233" s="3"/>
      <c r="AG233" s="3"/>
      <c r="AH233" s="3"/>
      <c r="AI233" s="3"/>
      <c r="AJ233" s="3"/>
      <c r="AK233" s="3"/>
      <c r="AL233" s="3"/>
      <c r="AM233" s="3"/>
      <c r="AN233" s="3"/>
      <c r="AO233" s="3"/>
      <c r="AP233" s="3"/>
      <c r="AQ233" s="3"/>
      <c r="AR233" s="3"/>
    </row>
    <row r="234" spans="1:44" ht="12.75" customHeight="1" x14ac:dyDescent="0.25">
      <c r="A234" s="3"/>
      <c r="B234" s="3"/>
      <c r="C234" s="3"/>
      <c r="D234" s="3"/>
      <c r="E234" s="3"/>
      <c r="F234" s="3"/>
      <c r="G234" s="3"/>
      <c r="H234" s="3"/>
      <c r="I234" s="3"/>
      <c r="J234" s="3"/>
      <c r="K234" s="3"/>
      <c r="L234" s="3"/>
      <c r="M234" s="3"/>
      <c r="N234" s="3"/>
      <c r="O234" s="3"/>
      <c r="P234" s="3"/>
      <c r="Q234" s="3"/>
      <c r="R234" s="3"/>
      <c r="S234" s="3"/>
      <c r="T234" s="3"/>
      <c r="U234" s="3"/>
      <c r="V234" s="102"/>
      <c r="W234" s="3"/>
      <c r="X234" s="3"/>
      <c r="Y234" s="3"/>
      <c r="Z234" s="3"/>
      <c r="AA234" s="3"/>
      <c r="AB234" s="3"/>
      <c r="AC234" s="3"/>
      <c r="AD234" s="3"/>
      <c r="AE234" s="3"/>
      <c r="AF234" s="3"/>
      <c r="AG234" s="3"/>
      <c r="AH234" s="3"/>
      <c r="AI234" s="3"/>
      <c r="AJ234" s="3"/>
      <c r="AK234" s="3"/>
      <c r="AL234" s="3"/>
      <c r="AM234" s="3"/>
      <c r="AN234" s="3"/>
      <c r="AO234" s="3"/>
      <c r="AP234" s="3"/>
      <c r="AQ234" s="3"/>
      <c r="AR234" s="3"/>
    </row>
    <row r="235" spans="1:44" ht="12.75" customHeight="1" x14ac:dyDescent="0.25">
      <c r="A235" s="3"/>
      <c r="B235" s="3"/>
      <c r="C235" s="3"/>
      <c r="D235" s="3"/>
      <c r="E235" s="3"/>
      <c r="F235" s="3"/>
      <c r="G235" s="3"/>
      <c r="H235" s="3"/>
      <c r="I235" s="3"/>
      <c r="J235" s="3"/>
      <c r="K235" s="3"/>
      <c r="L235" s="3"/>
      <c r="M235" s="3"/>
      <c r="N235" s="3"/>
      <c r="O235" s="3"/>
      <c r="P235" s="3"/>
      <c r="Q235" s="3"/>
      <c r="R235" s="3"/>
      <c r="S235" s="3"/>
      <c r="T235" s="3"/>
      <c r="U235" s="3"/>
      <c r="V235" s="102"/>
      <c r="W235" s="3"/>
      <c r="X235" s="3"/>
      <c r="Y235" s="3"/>
      <c r="Z235" s="3"/>
      <c r="AA235" s="3"/>
      <c r="AB235" s="3"/>
      <c r="AC235" s="3"/>
      <c r="AD235" s="3"/>
      <c r="AE235" s="3"/>
      <c r="AF235" s="3"/>
      <c r="AG235" s="3"/>
      <c r="AH235" s="3"/>
      <c r="AI235" s="3"/>
      <c r="AJ235" s="3"/>
      <c r="AK235" s="3"/>
      <c r="AL235" s="3"/>
      <c r="AM235" s="3"/>
      <c r="AN235" s="3"/>
      <c r="AO235" s="3"/>
      <c r="AP235" s="3"/>
      <c r="AQ235" s="3"/>
      <c r="AR235" s="3"/>
    </row>
    <row r="236" spans="1:44" ht="12.75" customHeight="1" x14ac:dyDescent="0.25">
      <c r="A236" s="3"/>
      <c r="B236" s="3"/>
      <c r="C236" s="3"/>
      <c r="D236" s="3"/>
      <c r="E236" s="3"/>
      <c r="F236" s="3"/>
      <c r="G236" s="3"/>
      <c r="H236" s="3"/>
      <c r="I236" s="3"/>
      <c r="J236" s="3"/>
      <c r="K236" s="3"/>
      <c r="L236" s="3"/>
      <c r="M236" s="3"/>
      <c r="N236" s="3"/>
      <c r="O236" s="3"/>
      <c r="P236" s="3"/>
      <c r="Q236" s="3"/>
      <c r="R236" s="3"/>
      <c r="S236" s="3"/>
      <c r="T236" s="3"/>
      <c r="U236" s="3"/>
      <c r="V236" s="102"/>
      <c r="W236" s="3"/>
      <c r="X236" s="3"/>
      <c r="Y236" s="3"/>
      <c r="Z236" s="3"/>
      <c r="AA236" s="3"/>
      <c r="AB236" s="3"/>
      <c r="AC236" s="3"/>
      <c r="AD236" s="3"/>
      <c r="AE236" s="3"/>
      <c r="AF236" s="3"/>
      <c r="AG236" s="3"/>
      <c r="AH236" s="3"/>
      <c r="AI236" s="3"/>
      <c r="AJ236" s="3"/>
      <c r="AK236" s="3"/>
      <c r="AL236" s="3"/>
      <c r="AM236" s="3"/>
      <c r="AN236" s="3"/>
      <c r="AO236" s="3"/>
      <c r="AP236" s="3"/>
      <c r="AQ236" s="3"/>
      <c r="AR236" s="3"/>
    </row>
    <row r="237" spans="1:44" ht="12.75" customHeight="1" x14ac:dyDescent="0.25">
      <c r="A237" s="3"/>
      <c r="B237" s="3"/>
      <c r="C237" s="3"/>
      <c r="D237" s="3"/>
      <c r="E237" s="3"/>
      <c r="F237" s="3"/>
      <c r="G237" s="3"/>
      <c r="H237" s="3"/>
      <c r="I237" s="3"/>
      <c r="J237" s="3"/>
      <c r="K237" s="3"/>
      <c r="L237" s="3"/>
      <c r="M237" s="3"/>
      <c r="N237" s="3"/>
      <c r="O237" s="3"/>
      <c r="P237" s="3"/>
      <c r="Q237" s="3"/>
      <c r="R237" s="3"/>
      <c r="S237" s="3"/>
      <c r="T237" s="3"/>
      <c r="U237" s="3"/>
      <c r="V237" s="102"/>
      <c r="W237" s="3"/>
      <c r="X237" s="3"/>
      <c r="Y237" s="3"/>
      <c r="Z237" s="3"/>
      <c r="AA237" s="3"/>
      <c r="AB237" s="3"/>
      <c r="AC237" s="3"/>
      <c r="AD237" s="3"/>
      <c r="AE237" s="3"/>
      <c r="AF237" s="3"/>
      <c r="AG237" s="3"/>
      <c r="AH237" s="3"/>
      <c r="AI237" s="3"/>
      <c r="AJ237" s="3"/>
      <c r="AK237" s="3"/>
      <c r="AL237" s="3"/>
      <c r="AM237" s="3"/>
      <c r="AN237" s="3"/>
      <c r="AO237" s="3"/>
      <c r="AP237" s="3"/>
      <c r="AQ237" s="3"/>
      <c r="AR237" s="3"/>
    </row>
    <row r="238" spans="1:44" ht="12.75" customHeight="1" x14ac:dyDescent="0.25">
      <c r="A238" s="3"/>
      <c r="B238" s="3"/>
      <c r="C238" s="3"/>
      <c r="D238" s="3"/>
      <c r="E238" s="3"/>
      <c r="F238" s="3"/>
      <c r="G238" s="3"/>
      <c r="H238" s="3"/>
      <c r="I238" s="3"/>
      <c r="J238" s="3"/>
      <c r="K238" s="3"/>
      <c r="L238" s="3"/>
      <c r="M238" s="3"/>
      <c r="N238" s="3"/>
      <c r="O238" s="3"/>
      <c r="P238" s="3"/>
      <c r="Q238" s="3"/>
      <c r="R238" s="3"/>
      <c r="S238" s="3"/>
      <c r="T238" s="3"/>
      <c r="U238" s="3"/>
      <c r="V238" s="102"/>
      <c r="W238" s="3"/>
      <c r="X238" s="3"/>
      <c r="Y238" s="3"/>
      <c r="Z238" s="3"/>
      <c r="AA238" s="3"/>
      <c r="AB238" s="3"/>
      <c r="AC238" s="3"/>
      <c r="AD238" s="3"/>
      <c r="AE238" s="3"/>
      <c r="AF238" s="3"/>
      <c r="AG238" s="3"/>
      <c r="AH238" s="3"/>
      <c r="AI238" s="3"/>
      <c r="AJ238" s="3"/>
      <c r="AK238" s="3"/>
      <c r="AL238" s="3"/>
      <c r="AM238" s="3"/>
      <c r="AN238" s="3"/>
      <c r="AO238" s="3"/>
      <c r="AP238" s="3"/>
      <c r="AQ238" s="3"/>
      <c r="AR238" s="3"/>
    </row>
    <row r="239" spans="1:44" ht="12.75" customHeight="1" x14ac:dyDescent="0.25">
      <c r="A239" s="3"/>
      <c r="B239" s="3"/>
      <c r="C239" s="3"/>
      <c r="D239" s="3"/>
      <c r="E239" s="3"/>
      <c r="F239" s="3"/>
      <c r="G239" s="3"/>
      <c r="H239" s="3"/>
      <c r="I239" s="3"/>
      <c r="J239" s="3"/>
      <c r="K239" s="3"/>
      <c r="L239" s="3"/>
      <c r="M239" s="3"/>
      <c r="N239" s="3"/>
      <c r="O239" s="3"/>
      <c r="P239" s="3"/>
      <c r="Q239" s="3"/>
      <c r="R239" s="3"/>
      <c r="S239" s="3"/>
      <c r="T239" s="3"/>
      <c r="U239" s="3"/>
      <c r="V239" s="102"/>
      <c r="W239" s="3"/>
      <c r="X239" s="3"/>
      <c r="Y239" s="3"/>
      <c r="Z239" s="3"/>
      <c r="AA239" s="3"/>
      <c r="AB239" s="3"/>
      <c r="AC239" s="3"/>
      <c r="AD239" s="3"/>
      <c r="AE239" s="3"/>
      <c r="AF239" s="3"/>
      <c r="AG239" s="3"/>
      <c r="AH239" s="3"/>
      <c r="AI239" s="3"/>
      <c r="AJ239" s="3"/>
      <c r="AK239" s="3"/>
      <c r="AL239" s="3"/>
      <c r="AM239" s="3"/>
      <c r="AN239" s="3"/>
      <c r="AO239" s="3"/>
      <c r="AP239" s="3"/>
      <c r="AQ239" s="3"/>
      <c r="AR239" s="3"/>
    </row>
    <row r="240" spans="1:44" ht="12.75" customHeight="1" x14ac:dyDescent="0.25">
      <c r="A240" s="3"/>
      <c r="B240" s="3"/>
      <c r="C240" s="3"/>
      <c r="D240" s="3"/>
      <c r="E240" s="3"/>
      <c r="F240" s="3"/>
      <c r="G240" s="3"/>
      <c r="H240" s="3"/>
      <c r="I240" s="3"/>
      <c r="J240" s="3"/>
      <c r="K240" s="3"/>
      <c r="L240" s="3"/>
      <c r="M240" s="3"/>
      <c r="N240" s="3"/>
      <c r="O240" s="3"/>
      <c r="P240" s="3"/>
      <c r="Q240" s="3"/>
      <c r="R240" s="3"/>
      <c r="S240" s="3"/>
      <c r="T240" s="3"/>
      <c r="U240" s="3"/>
      <c r="V240" s="102"/>
      <c r="W240" s="3"/>
      <c r="X240" s="3"/>
      <c r="Y240" s="3"/>
      <c r="Z240" s="3"/>
      <c r="AA240" s="3"/>
      <c r="AB240" s="3"/>
      <c r="AC240" s="3"/>
      <c r="AD240" s="3"/>
      <c r="AE240" s="3"/>
      <c r="AF240" s="3"/>
      <c r="AG240" s="3"/>
      <c r="AH240" s="3"/>
      <c r="AI240" s="3"/>
      <c r="AJ240" s="3"/>
      <c r="AK240" s="3"/>
      <c r="AL240" s="3"/>
      <c r="AM240" s="3"/>
      <c r="AN240" s="3"/>
      <c r="AO240" s="3"/>
      <c r="AP240" s="3"/>
      <c r="AQ240" s="3"/>
      <c r="AR240" s="3"/>
    </row>
    <row r="241" spans="1:44" ht="12.75" customHeight="1" x14ac:dyDescent="0.25">
      <c r="A241" s="3"/>
      <c r="B241" s="3"/>
      <c r="C241" s="3"/>
      <c r="D241" s="3"/>
      <c r="E241" s="3"/>
      <c r="F241" s="3"/>
      <c r="G241" s="3"/>
      <c r="H241" s="3"/>
      <c r="I241" s="3"/>
      <c r="J241" s="3"/>
      <c r="K241" s="3"/>
      <c r="L241" s="3"/>
      <c r="M241" s="3"/>
      <c r="N241" s="3"/>
      <c r="O241" s="3"/>
      <c r="P241" s="3"/>
      <c r="Q241" s="3"/>
      <c r="R241" s="3"/>
      <c r="S241" s="3"/>
      <c r="T241" s="3"/>
      <c r="U241" s="3"/>
      <c r="V241" s="102"/>
      <c r="W241" s="3"/>
      <c r="X241" s="3"/>
      <c r="Y241" s="3"/>
      <c r="Z241" s="3"/>
      <c r="AA241" s="3"/>
      <c r="AB241" s="3"/>
      <c r="AC241" s="3"/>
      <c r="AD241" s="3"/>
      <c r="AE241" s="3"/>
      <c r="AF241" s="3"/>
      <c r="AG241" s="3"/>
      <c r="AH241" s="3"/>
      <c r="AI241" s="3"/>
      <c r="AJ241" s="3"/>
      <c r="AK241" s="3"/>
      <c r="AL241" s="3"/>
      <c r="AM241" s="3"/>
      <c r="AN241" s="3"/>
      <c r="AO241" s="3"/>
      <c r="AP241" s="3"/>
      <c r="AQ241" s="3"/>
      <c r="AR241" s="3"/>
    </row>
    <row r="242" spans="1:44" ht="12.75" customHeight="1" x14ac:dyDescent="0.25">
      <c r="A242" s="3"/>
      <c r="B242" s="3"/>
      <c r="C242" s="3"/>
      <c r="D242" s="3"/>
      <c r="E242" s="3"/>
      <c r="F242" s="3"/>
      <c r="G242" s="3"/>
      <c r="H242" s="3"/>
      <c r="I242" s="3"/>
      <c r="J242" s="3"/>
      <c r="K242" s="3"/>
      <c r="L242" s="3"/>
      <c r="M242" s="3"/>
      <c r="N242" s="3"/>
      <c r="O242" s="3"/>
      <c r="P242" s="3"/>
      <c r="Q242" s="3"/>
      <c r="R242" s="3"/>
      <c r="S242" s="3"/>
      <c r="T242" s="3"/>
      <c r="U242" s="3"/>
      <c r="V242" s="102"/>
      <c r="W242" s="3"/>
      <c r="X242" s="3"/>
      <c r="Y242" s="3"/>
      <c r="Z242" s="3"/>
      <c r="AA242" s="3"/>
      <c r="AB242" s="3"/>
      <c r="AC242" s="3"/>
      <c r="AD242" s="3"/>
      <c r="AE242" s="3"/>
      <c r="AF242" s="3"/>
      <c r="AG242" s="3"/>
      <c r="AH242" s="3"/>
      <c r="AI242" s="3"/>
      <c r="AJ242" s="3"/>
      <c r="AK242" s="3"/>
      <c r="AL242" s="3"/>
      <c r="AM242" s="3"/>
      <c r="AN242" s="3"/>
      <c r="AO242" s="3"/>
      <c r="AP242" s="3"/>
      <c r="AQ242" s="3"/>
      <c r="AR242" s="3"/>
    </row>
    <row r="243" spans="1:44" ht="12.75" customHeight="1" x14ac:dyDescent="0.25">
      <c r="A243" s="3"/>
      <c r="B243" s="3"/>
      <c r="C243" s="3"/>
      <c r="D243" s="3"/>
      <c r="E243" s="3"/>
      <c r="F243" s="3"/>
      <c r="G243" s="3"/>
      <c r="H243" s="3"/>
      <c r="I243" s="3"/>
      <c r="J243" s="3"/>
      <c r="K243" s="3"/>
      <c r="L243" s="3"/>
      <c r="M243" s="3"/>
      <c r="N243" s="3"/>
      <c r="O243" s="3"/>
      <c r="P243" s="3"/>
      <c r="Q243" s="3"/>
      <c r="R243" s="3"/>
      <c r="S243" s="3"/>
      <c r="T243" s="3"/>
      <c r="U243" s="3"/>
      <c r="V243" s="102"/>
      <c r="W243" s="3"/>
      <c r="X243" s="3"/>
      <c r="Y243" s="3"/>
      <c r="Z243" s="3"/>
      <c r="AA243" s="3"/>
      <c r="AB243" s="3"/>
      <c r="AC243" s="3"/>
      <c r="AD243" s="3"/>
      <c r="AE243" s="3"/>
      <c r="AF243" s="3"/>
      <c r="AG243" s="3"/>
      <c r="AH243" s="3"/>
      <c r="AI243" s="3"/>
      <c r="AJ243" s="3"/>
      <c r="AK243" s="3"/>
      <c r="AL243" s="3"/>
      <c r="AM243" s="3"/>
      <c r="AN243" s="3"/>
      <c r="AO243" s="3"/>
      <c r="AP243" s="3"/>
      <c r="AQ243" s="3"/>
      <c r="AR243" s="3"/>
    </row>
    <row r="244" spans="1:44" ht="12.75" customHeight="1" x14ac:dyDescent="0.25">
      <c r="A244" s="3"/>
      <c r="B244" s="3"/>
      <c r="C244" s="3"/>
      <c r="D244" s="3"/>
      <c r="E244" s="3"/>
      <c r="F244" s="3"/>
      <c r="G244" s="3"/>
      <c r="H244" s="3"/>
      <c r="I244" s="3"/>
      <c r="J244" s="3"/>
      <c r="K244" s="3"/>
      <c r="L244" s="3"/>
      <c r="M244" s="3"/>
      <c r="N244" s="3"/>
      <c r="O244" s="3"/>
      <c r="P244" s="3"/>
      <c r="Q244" s="3"/>
      <c r="R244" s="3"/>
      <c r="S244" s="3"/>
      <c r="T244" s="3"/>
      <c r="U244" s="3"/>
      <c r="V244" s="102"/>
      <c r="W244" s="3"/>
      <c r="X244" s="3"/>
      <c r="Y244" s="3"/>
      <c r="Z244" s="3"/>
      <c r="AA244" s="3"/>
      <c r="AB244" s="3"/>
      <c r="AC244" s="3"/>
      <c r="AD244" s="3"/>
      <c r="AE244" s="3"/>
      <c r="AF244" s="3"/>
      <c r="AG244" s="3"/>
      <c r="AH244" s="3"/>
      <c r="AI244" s="3"/>
      <c r="AJ244" s="3"/>
      <c r="AK244" s="3"/>
      <c r="AL244" s="3"/>
      <c r="AM244" s="3"/>
      <c r="AN244" s="3"/>
      <c r="AO244" s="3"/>
      <c r="AP244" s="3"/>
      <c r="AQ244" s="3"/>
      <c r="AR244" s="3"/>
    </row>
    <row r="245" spans="1:44" ht="12.75" customHeight="1" x14ac:dyDescent="0.25">
      <c r="A245" s="3"/>
      <c r="B245" s="3"/>
      <c r="C245" s="3"/>
      <c r="D245" s="3"/>
      <c r="E245" s="3"/>
      <c r="F245" s="3"/>
      <c r="G245" s="3"/>
      <c r="H245" s="3"/>
      <c r="I245" s="3"/>
      <c r="J245" s="3"/>
      <c r="K245" s="3"/>
      <c r="L245" s="3"/>
      <c r="M245" s="3"/>
      <c r="N245" s="3"/>
      <c r="O245" s="3"/>
      <c r="P245" s="3"/>
      <c r="Q245" s="3"/>
      <c r="R245" s="3"/>
      <c r="S245" s="3"/>
      <c r="T245" s="3"/>
      <c r="U245" s="3"/>
      <c r="V245" s="102"/>
      <c r="W245" s="3"/>
      <c r="X245" s="3"/>
      <c r="Y245" s="3"/>
      <c r="Z245" s="3"/>
      <c r="AA245" s="3"/>
      <c r="AB245" s="3"/>
      <c r="AC245" s="3"/>
      <c r="AD245" s="3"/>
      <c r="AE245" s="3"/>
      <c r="AF245" s="3"/>
      <c r="AG245" s="3"/>
      <c r="AH245" s="3"/>
      <c r="AI245" s="3"/>
      <c r="AJ245" s="3"/>
      <c r="AK245" s="3"/>
      <c r="AL245" s="3"/>
      <c r="AM245" s="3"/>
      <c r="AN245" s="3"/>
      <c r="AO245" s="3"/>
      <c r="AP245" s="3"/>
      <c r="AQ245" s="3"/>
      <c r="AR245" s="3"/>
    </row>
    <row r="246" spans="1:44" ht="12.75" customHeight="1" x14ac:dyDescent="0.25">
      <c r="A246" s="3"/>
      <c r="B246" s="3"/>
      <c r="C246" s="3"/>
      <c r="D246" s="3"/>
      <c r="E246" s="3"/>
      <c r="F246" s="3"/>
      <c r="G246" s="3"/>
      <c r="H246" s="3"/>
      <c r="I246" s="3"/>
      <c r="J246" s="3"/>
      <c r="K246" s="3"/>
      <c r="L246" s="3"/>
      <c r="M246" s="3"/>
      <c r="N246" s="3"/>
      <c r="O246" s="3"/>
      <c r="P246" s="3"/>
      <c r="Q246" s="3"/>
      <c r="R246" s="3"/>
      <c r="S246" s="3"/>
      <c r="T246" s="3"/>
      <c r="U246" s="3"/>
      <c r="V246" s="102"/>
      <c r="W246" s="3"/>
      <c r="X246" s="3"/>
      <c r="Y246" s="3"/>
      <c r="Z246" s="3"/>
      <c r="AA246" s="3"/>
      <c r="AB246" s="3"/>
      <c r="AC246" s="3"/>
      <c r="AD246" s="3"/>
      <c r="AE246" s="3"/>
      <c r="AF246" s="3"/>
      <c r="AG246" s="3"/>
      <c r="AH246" s="3"/>
      <c r="AI246" s="3"/>
      <c r="AJ246" s="3"/>
      <c r="AK246" s="3"/>
      <c r="AL246" s="3"/>
      <c r="AM246" s="3"/>
      <c r="AN246" s="3"/>
      <c r="AO246" s="3"/>
      <c r="AP246" s="3"/>
      <c r="AQ246" s="3"/>
      <c r="AR246" s="3"/>
    </row>
    <row r="247" spans="1:44" ht="12.75" customHeight="1" x14ac:dyDescent="0.25">
      <c r="A247" s="3"/>
      <c r="B247" s="3"/>
      <c r="C247" s="3"/>
      <c r="D247" s="3"/>
      <c r="E247" s="3"/>
      <c r="F247" s="3"/>
      <c r="G247" s="3"/>
      <c r="H247" s="3"/>
      <c r="I247" s="3"/>
      <c r="J247" s="3"/>
      <c r="K247" s="3"/>
      <c r="L247" s="3"/>
      <c r="M247" s="3"/>
      <c r="N247" s="3"/>
      <c r="O247" s="3"/>
      <c r="P247" s="3"/>
      <c r="Q247" s="3"/>
      <c r="R247" s="3"/>
      <c r="S247" s="3"/>
      <c r="T247" s="3"/>
      <c r="U247" s="3"/>
      <c r="V247" s="102"/>
      <c r="W247" s="3"/>
      <c r="X247" s="3"/>
      <c r="Y247" s="3"/>
      <c r="Z247" s="3"/>
      <c r="AA247" s="3"/>
      <c r="AB247" s="3"/>
      <c r="AC247" s="3"/>
      <c r="AD247" s="3"/>
      <c r="AE247" s="3"/>
      <c r="AF247" s="3"/>
      <c r="AG247" s="3"/>
      <c r="AH247" s="3"/>
      <c r="AI247" s="3"/>
      <c r="AJ247" s="3"/>
      <c r="AK247" s="3"/>
      <c r="AL247" s="3"/>
      <c r="AM247" s="3"/>
      <c r="AN247" s="3"/>
      <c r="AO247" s="3"/>
      <c r="AP247" s="3"/>
      <c r="AQ247" s="3"/>
      <c r="AR247" s="3"/>
    </row>
    <row r="248" spans="1:44" ht="12.75" customHeight="1" x14ac:dyDescent="0.25">
      <c r="A248" s="3"/>
      <c r="B248" s="3"/>
      <c r="C248" s="3"/>
      <c r="D248" s="3"/>
      <c r="E248" s="3"/>
      <c r="F248" s="3"/>
      <c r="G248" s="3"/>
      <c r="H248" s="3"/>
      <c r="I248" s="3"/>
      <c r="J248" s="3"/>
      <c r="K248" s="3"/>
      <c r="L248" s="3"/>
      <c r="M248" s="3"/>
      <c r="N248" s="3"/>
      <c r="O248" s="3"/>
      <c r="P248" s="3"/>
      <c r="Q248" s="3"/>
      <c r="R248" s="3"/>
      <c r="S248" s="3"/>
      <c r="T248" s="3"/>
      <c r="U248" s="3"/>
      <c r="V248" s="102"/>
      <c r="W248" s="3"/>
      <c r="X248" s="3"/>
      <c r="Y248" s="3"/>
      <c r="Z248" s="3"/>
      <c r="AA248" s="3"/>
      <c r="AB248" s="3"/>
      <c r="AC248" s="3"/>
      <c r="AD248" s="3"/>
      <c r="AE248" s="3"/>
      <c r="AF248" s="3"/>
      <c r="AG248" s="3"/>
      <c r="AH248" s="3"/>
      <c r="AI248" s="3"/>
      <c r="AJ248" s="3"/>
      <c r="AK248" s="3"/>
      <c r="AL248" s="3"/>
      <c r="AM248" s="3"/>
      <c r="AN248" s="3"/>
      <c r="AO248" s="3"/>
      <c r="AP248" s="3"/>
      <c r="AQ248" s="3"/>
      <c r="AR248" s="3"/>
    </row>
    <row r="249" spans="1:44" ht="12.75" customHeight="1" x14ac:dyDescent="0.25">
      <c r="A249" s="3"/>
      <c r="B249" s="3"/>
      <c r="C249" s="3"/>
      <c r="D249" s="3"/>
      <c r="E249" s="3"/>
      <c r="F249" s="3"/>
      <c r="G249" s="3"/>
      <c r="H249" s="3"/>
      <c r="I249" s="3"/>
      <c r="J249" s="3"/>
      <c r="K249" s="3"/>
      <c r="L249" s="3"/>
      <c r="M249" s="3"/>
      <c r="N249" s="3"/>
      <c r="O249" s="3"/>
      <c r="P249" s="3"/>
      <c r="Q249" s="3"/>
      <c r="R249" s="3"/>
      <c r="S249" s="3"/>
      <c r="T249" s="3"/>
      <c r="U249" s="3"/>
      <c r="V249" s="102"/>
      <c r="W249" s="3"/>
      <c r="X249" s="3"/>
      <c r="Y249" s="3"/>
      <c r="Z249" s="3"/>
      <c r="AA249" s="3"/>
      <c r="AB249" s="3"/>
      <c r="AC249" s="3"/>
      <c r="AD249" s="3"/>
      <c r="AE249" s="3"/>
      <c r="AF249" s="3"/>
      <c r="AG249" s="3"/>
      <c r="AH249" s="3"/>
      <c r="AI249" s="3"/>
      <c r="AJ249" s="3"/>
      <c r="AK249" s="3"/>
      <c r="AL249" s="3"/>
      <c r="AM249" s="3"/>
      <c r="AN249" s="3"/>
      <c r="AO249" s="3"/>
      <c r="AP249" s="3"/>
      <c r="AQ249" s="3"/>
      <c r="AR249" s="3"/>
    </row>
    <row r="250" spans="1:44" ht="12.75" customHeight="1" x14ac:dyDescent="0.25">
      <c r="A250" s="3"/>
      <c r="B250" s="3"/>
      <c r="C250" s="3"/>
      <c r="D250" s="3"/>
      <c r="E250" s="3"/>
      <c r="F250" s="3"/>
      <c r="G250" s="3"/>
      <c r="H250" s="3"/>
      <c r="I250" s="3"/>
      <c r="J250" s="3"/>
      <c r="K250" s="3"/>
      <c r="L250" s="3"/>
      <c r="M250" s="3"/>
      <c r="N250" s="3"/>
      <c r="O250" s="3"/>
      <c r="P250" s="3"/>
      <c r="Q250" s="3"/>
      <c r="R250" s="3"/>
      <c r="S250" s="3"/>
      <c r="T250" s="3"/>
      <c r="U250" s="3"/>
      <c r="V250" s="102"/>
      <c r="W250" s="3"/>
      <c r="X250" s="3"/>
      <c r="Y250" s="3"/>
      <c r="Z250" s="3"/>
      <c r="AA250" s="3"/>
      <c r="AB250" s="3"/>
      <c r="AC250" s="3"/>
      <c r="AD250" s="3"/>
      <c r="AE250" s="3"/>
      <c r="AF250" s="3"/>
      <c r="AG250" s="3"/>
      <c r="AH250" s="3"/>
      <c r="AI250" s="3"/>
      <c r="AJ250" s="3"/>
      <c r="AK250" s="3"/>
      <c r="AL250" s="3"/>
      <c r="AM250" s="3"/>
      <c r="AN250" s="3"/>
      <c r="AO250" s="3"/>
      <c r="AP250" s="3"/>
      <c r="AQ250" s="3"/>
      <c r="AR250" s="3"/>
    </row>
    <row r="251" spans="1:44" ht="12.75" customHeight="1" x14ac:dyDescent="0.25">
      <c r="A251" s="3"/>
      <c r="B251" s="3"/>
      <c r="C251" s="3"/>
      <c r="D251" s="3"/>
      <c r="E251" s="3"/>
      <c r="F251" s="3"/>
      <c r="G251" s="3"/>
      <c r="H251" s="3"/>
      <c r="I251" s="3"/>
      <c r="J251" s="3"/>
      <c r="K251" s="3"/>
      <c r="L251" s="3"/>
      <c r="M251" s="3"/>
      <c r="N251" s="3"/>
      <c r="O251" s="3"/>
      <c r="P251" s="3"/>
      <c r="Q251" s="3"/>
      <c r="R251" s="3"/>
      <c r="S251" s="3"/>
      <c r="T251" s="3"/>
      <c r="U251" s="3"/>
      <c r="V251" s="102"/>
      <c r="W251" s="3"/>
      <c r="X251" s="3"/>
      <c r="Y251" s="3"/>
      <c r="Z251" s="3"/>
      <c r="AA251" s="3"/>
      <c r="AB251" s="3"/>
      <c r="AC251" s="3"/>
      <c r="AD251" s="3"/>
      <c r="AE251" s="3"/>
      <c r="AF251" s="3"/>
      <c r="AG251" s="3"/>
      <c r="AH251" s="3"/>
      <c r="AI251" s="3"/>
      <c r="AJ251" s="3"/>
      <c r="AK251" s="3"/>
      <c r="AL251" s="3"/>
      <c r="AM251" s="3"/>
      <c r="AN251" s="3"/>
      <c r="AO251" s="3"/>
      <c r="AP251" s="3"/>
      <c r="AQ251" s="3"/>
      <c r="AR251" s="3"/>
    </row>
    <row r="252" spans="1:44" ht="12.75" customHeight="1" x14ac:dyDescent="0.25">
      <c r="A252" s="3"/>
      <c r="B252" s="3"/>
      <c r="C252" s="3"/>
      <c r="D252" s="3"/>
      <c r="E252" s="3"/>
      <c r="F252" s="3"/>
      <c r="G252" s="3"/>
      <c r="H252" s="3"/>
      <c r="I252" s="3"/>
      <c r="J252" s="3"/>
      <c r="K252" s="3"/>
      <c r="L252" s="3"/>
      <c r="M252" s="3"/>
      <c r="N252" s="3"/>
      <c r="O252" s="3"/>
      <c r="P252" s="3"/>
      <c r="Q252" s="3"/>
      <c r="R252" s="3"/>
      <c r="S252" s="3"/>
      <c r="T252" s="3"/>
      <c r="U252" s="3"/>
      <c r="V252" s="102"/>
      <c r="W252" s="3"/>
      <c r="X252" s="3"/>
      <c r="Y252" s="3"/>
      <c r="Z252" s="3"/>
      <c r="AA252" s="3"/>
      <c r="AB252" s="3"/>
      <c r="AC252" s="3"/>
      <c r="AD252" s="3"/>
      <c r="AE252" s="3"/>
      <c r="AF252" s="3"/>
      <c r="AG252" s="3"/>
      <c r="AH252" s="3"/>
      <c r="AI252" s="3"/>
      <c r="AJ252" s="3"/>
      <c r="AK252" s="3"/>
      <c r="AL252" s="3"/>
      <c r="AM252" s="3"/>
      <c r="AN252" s="3"/>
      <c r="AO252" s="3"/>
      <c r="AP252" s="3"/>
      <c r="AQ252" s="3"/>
      <c r="AR252" s="3"/>
    </row>
    <row r="253" spans="1:44" ht="12.75" customHeight="1" x14ac:dyDescent="0.25">
      <c r="A253" s="3"/>
      <c r="B253" s="3"/>
      <c r="C253" s="3"/>
      <c r="D253" s="3"/>
      <c r="E253" s="3"/>
      <c r="F253" s="3"/>
      <c r="G253" s="3"/>
      <c r="H253" s="3"/>
      <c r="I253" s="3"/>
      <c r="J253" s="3"/>
      <c r="K253" s="3"/>
      <c r="L253" s="3"/>
      <c r="M253" s="3"/>
      <c r="N253" s="3"/>
      <c r="O253" s="3"/>
      <c r="P253" s="3"/>
      <c r="Q253" s="3"/>
      <c r="R253" s="3"/>
      <c r="S253" s="3"/>
      <c r="T253" s="3"/>
      <c r="U253" s="3"/>
      <c r="V253" s="102"/>
      <c r="W253" s="3"/>
      <c r="X253" s="3"/>
      <c r="Y253" s="3"/>
      <c r="Z253" s="3"/>
      <c r="AA253" s="3"/>
      <c r="AB253" s="3"/>
      <c r="AC253" s="3"/>
      <c r="AD253" s="3"/>
      <c r="AE253" s="3"/>
      <c r="AF253" s="3"/>
      <c r="AG253" s="3"/>
      <c r="AH253" s="3"/>
      <c r="AI253" s="3"/>
      <c r="AJ253" s="3"/>
      <c r="AK253" s="3"/>
      <c r="AL253" s="3"/>
      <c r="AM253" s="3"/>
      <c r="AN253" s="3"/>
      <c r="AO253" s="3"/>
      <c r="AP253" s="3"/>
      <c r="AQ253" s="3"/>
      <c r="AR253" s="3"/>
    </row>
    <row r="254" spans="1:44" ht="12.75" customHeight="1" x14ac:dyDescent="0.25">
      <c r="A254" s="3"/>
      <c r="B254" s="3"/>
      <c r="C254" s="3"/>
      <c r="D254" s="3"/>
      <c r="E254" s="3"/>
      <c r="F254" s="3"/>
      <c r="G254" s="3"/>
      <c r="H254" s="3"/>
      <c r="I254" s="3"/>
      <c r="J254" s="3"/>
      <c r="K254" s="3"/>
      <c r="L254" s="3"/>
      <c r="M254" s="3"/>
      <c r="N254" s="3"/>
      <c r="O254" s="3"/>
      <c r="P254" s="3"/>
      <c r="Q254" s="3"/>
      <c r="R254" s="3"/>
      <c r="S254" s="3"/>
      <c r="T254" s="3"/>
      <c r="U254" s="3"/>
      <c r="V254" s="102"/>
      <c r="W254" s="3"/>
      <c r="X254" s="3"/>
      <c r="Y254" s="3"/>
      <c r="Z254" s="3"/>
      <c r="AA254" s="3"/>
      <c r="AB254" s="3"/>
      <c r="AC254" s="3"/>
      <c r="AD254" s="3"/>
      <c r="AE254" s="3"/>
      <c r="AF254" s="3"/>
      <c r="AG254" s="3"/>
      <c r="AH254" s="3"/>
      <c r="AI254" s="3"/>
      <c r="AJ254" s="3"/>
      <c r="AK254" s="3"/>
      <c r="AL254" s="3"/>
      <c r="AM254" s="3"/>
      <c r="AN254" s="3"/>
      <c r="AO254" s="3"/>
      <c r="AP254" s="3"/>
      <c r="AQ254" s="3"/>
      <c r="AR254" s="3"/>
    </row>
    <row r="255" spans="1:44" ht="12.75" customHeight="1" x14ac:dyDescent="0.25">
      <c r="A255" s="3"/>
      <c r="B255" s="3"/>
      <c r="C255" s="3"/>
      <c r="D255" s="3"/>
      <c r="E255" s="3"/>
      <c r="F255" s="3"/>
      <c r="G255" s="3"/>
      <c r="H255" s="3"/>
      <c r="I255" s="3"/>
      <c r="J255" s="3"/>
      <c r="K255" s="3"/>
      <c r="L255" s="3"/>
      <c r="M255" s="3"/>
      <c r="N255" s="3"/>
      <c r="O255" s="3"/>
      <c r="P255" s="3"/>
      <c r="Q255" s="3"/>
      <c r="R255" s="3"/>
      <c r="S255" s="3"/>
      <c r="T255" s="3"/>
      <c r="U255" s="3"/>
      <c r="V255" s="102"/>
      <c r="W255" s="3"/>
      <c r="X255" s="3"/>
      <c r="Y255" s="3"/>
      <c r="Z255" s="3"/>
      <c r="AA255" s="3"/>
      <c r="AB255" s="3"/>
      <c r="AC255" s="3"/>
      <c r="AD255" s="3"/>
      <c r="AE255" s="3"/>
      <c r="AF255" s="3"/>
      <c r="AG255" s="3"/>
      <c r="AH255" s="3"/>
      <c r="AI255" s="3"/>
      <c r="AJ255" s="3"/>
      <c r="AK255" s="3"/>
      <c r="AL255" s="3"/>
      <c r="AM255" s="3"/>
      <c r="AN255" s="3"/>
      <c r="AO255" s="3"/>
      <c r="AP255" s="3"/>
      <c r="AQ255" s="3"/>
      <c r="AR255" s="3"/>
    </row>
    <row r="256" spans="1:44" ht="12.75" customHeight="1" x14ac:dyDescent="0.25">
      <c r="A256" s="3"/>
      <c r="B256" s="3"/>
      <c r="C256" s="3"/>
      <c r="D256" s="3"/>
      <c r="E256" s="3"/>
      <c r="F256" s="3"/>
      <c r="G256" s="3"/>
      <c r="H256" s="3"/>
      <c r="I256" s="3"/>
      <c r="J256" s="3"/>
      <c r="K256" s="3"/>
      <c r="L256" s="3"/>
      <c r="M256" s="3"/>
      <c r="N256" s="3"/>
      <c r="O256" s="3"/>
      <c r="P256" s="3"/>
      <c r="Q256" s="3"/>
      <c r="R256" s="3"/>
      <c r="S256" s="3"/>
      <c r="T256" s="3"/>
      <c r="U256" s="3"/>
      <c r="V256" s="102"/>
      <c r="W256" s="3"/>
      <c r="X256" s="3"/>
      <c r="Y256" s="3"/>
      <c r="Z256" s="3"/>
      <c r="AA256" s="3"/>
      <c r="AB256" s="3"/>
      <c r="AC256" s="3"/>
      <c r="AD256" s="3"/>
      <c r="AE256" s="3"/>
      <c r="AF256" s="3"/>
      <c r="AG256" s="3"/>
      <c r="AH256" s="3"/>
      <c r="AI256" s="3"/>
      <c r="AJ256" s="3"/>
      <c r="AK256" s="3"/>
      <c r="AL256" s="3"/>
      <c r="AM256" s="3"/>
      <c r="AN256" s="3"/>
      <c r="AO256" s="3"/>
      <c r="AP256" s="3"/>
      <c r="AQ256" s="3"/>
      <c r="AR256" s="3"/>
    </row>
    <row r="257" spans="1:44" ht="12.75" customHeight="1" x14ac:dyDescent="0.25">
      <c r="A257" s="3"/>
      <c r="B257" s="3"/>
      <c r="C257" s="3"/>
      <c r="D257" s="3"/>
      <c r="E257" s="3"/>
      <c r="F257" s="3"/>
      <c r="G257" s="3"/>
      <c r="H257" s="3"/>
      <c r="I257" s="3"/>
      <c r="J257" s="3"/>
      <c r="K257" s="3"/>
      <c r="L257" s="3"/>
      <c r="M257" s="3"/>
      <c r="N257" s="3"/>
      <c r="O257" s="3"/>
      <c r="P257" s="3"/>
      <c r="Q257" s="3"/>
      <c r="R257" s="3"/>
      <c r="S257" s="3"/>
      <c r="T257" s="3"/>
      <c r="U257" s="3"/>
      <c r="V257" s="102"/>
      <c r="W257" s="3"/>
      <c r="X257" s="3"/>
      <c r="Y257" s="3"/>
      <c r="Z257" s="3"/>
      <c r="AA257" s="3"/>
      <c r="AB257" s="3"/>
      <c r="AC257" s="3"/>
      <c r="AD257" s="3"/>
      <c r="AE257" s="3"/>
      <c r="AF257" s="3"/>
      <c r="AG257" s="3"/>
      <c r="AH257" s="3"/>
      <c r="AI257" s="3"/>
      <c r="AJ257" s="3"/>
      <c r="AK257" s="3"/>
      <c r="AL257" s="3"/>
      <c r="AM257" s="3"/>
      <c r="AN257" s="3"/>
      <c r="AO257" s="3"/>
      <c r="AP257" s="3"/>
      <c r="AQ257" s="3"/>
      <c r="AR257" s="3"/>
    </row>
    <row r="258" spans="1:44" ht="12.75" customHeight="1" x14ac:dyDescent="0.25">
      <c r="A258" s="3"/>
      <c r="B258" s="3"/>
      <c r="C258" s="3"/>
      <c r="D258" s="3"/>
      <c r="E258" s="3"/>
      <c r="F258" s="3"/>
      <c r="G258" s="3"/>
      <c r="H258" s="3"/>
      <c r="I258" s="3"/>
      <c r="J258" s="3"/>
      <c r="K258" s="3"/>
      <c r="L258" s="3"/>
      <c r="M258" s="3"/>
      <c r="N258" s="3"/>
      <c r="O258" s="3"/>
      <c r="P258" s="3"/>
      <c r="Q258" s="3"/>
      <c r="R258" s="3"/>
      <c r="S258" s="3"/>
      <c r="T258" s="3"/>
      <c r="U258" s="3"/>
      <c r="V258" s="102"/>
      <c r="W258" s="3"/>
      <c r="X258" s="3"/>
      <c r="Y258" s="3"/>
      <c r="Z258" s="3"/>
      <c r="AA258" s="3"/>
      <c r="AB258" s="3"/>
      <c r="AC258" s="3"/>
      <c r="AD258" s="3"/>
      <c r="AE258" s="3"/>
      <c r="AF258" s="3"/>
      <c r="AG258" s="3"/>
      <c r="AH258" s="3"/>
      <c r="AI258" s="3"/>
      <c r="AJ258" s="3"/>
      <c r="AK258" s="3"/>
      <c r="AL258" s="3"/>
      <c r="AM258" s="3"/>
      <c r="AN258" s="3"/>
      <c r="AO258" s="3"/>
      <c r="AP258" s="3"/>
      <c r="AQ258" s="3"/>
      <c r="AR258" s="3"/>
    </row>
    <row r="259" spans="1:44" ht="12.75" customHeight="1" x14ac:dyDescent="0.25">
      <c r="A259" s="3"/>
      <c r="B259" s="3"/>
      <c r="C259" s="3"/>
      <c r="D259" s="3"/>
      <c r="E259" s="3"/>
      <c r="F259" s="3"/>
      <c r="G259" s="3"/>
      <c r="H259" s="3"/>
      <c r="I259" s="3"/>
      <c r="J259" s="3"/>
      <c r="K259" s="3"/>
      <c r="L259" s="3"/>
      <c r="M259" s="3"/>
      <c r="N259" s="3"/>
      <c r="O259" s="3"/>
      <c r="P259" s="3"/>
      <c r="Q259" s="3"/>
      <c r="R259" s="3"/>
      <c r="S259" s="3"/>
      <c r="T259" s="3"/>
      <c r="U259" s="3"/>
      <c r="V259" s="102"/>
      <c r="W259" s="3"/>
      <c r="X259" s="3"/>
      <c r="Y259" s="3"/>
      <c r="Z259" s="3"/>
      <c r="AA259" s="3"/>
      <c r="AB259" s="3"/>
      <c r="AC259" s="3"/>
      <c r="AD259" s="3"/>
      <c r="AE259" s="3"/>
      <c r="AF259" s="3"/>
      <c r="AG259" s="3"/>
      <c r="AH259" s="3"/>
      <c r="AI259" s="3"/>
      <c r="AJ259" s="3"/>
      <c r="AK259" s="3"/>
      <c r="AL259" s="3"/>
      <c r="AM259" s="3"/>
      <c r="AN259" s="3"/>
      <c r="AO259" s="3"/>
      <c r="AP259" s="3"/>
      <c r="AQ259" s="3"/>
      <c r="AR259" s="3"/>
    </row>
    <row r="260" spans="1:44" ht="12.75" customHeight="1" x14ac:dyDescent="0.25">
      <c r="A260" s="3"/>
      <c r="B260" s="3"/>
      <c r="C260" s="3"/>
      <c r="D260" s="3"/>
      <c r="E260" s="3"/>
      <c r="F260" s="3"/>
      <c r="G260" s="3"/>
      <c r="H260" s="3"/>
      <c r="I260" s="3"/>
      <c r="J260" s="3"/>
      <c r="K260" s="3"/>
      <c r="L260" s="3"/>
      <c r="M260" s="3"/>
      <c r="N260" s="3"/>
      <c r="O260" s="3"/>
      <c r="P260" s="3"/>
      <c r="Q260" s="3"/>
      <c r="R260" s="3"/>
      <c r="S260" s="3"/>
      <c r="T260" s="3"/>
      <c r="U260" s="3"/>
      <c r="V260" s="102"/>
      <c r="W260" s="3"/>
      <c r="X260" s="3"/>
      <c r="Y260" s="3"/>
      <c r="Z260" s="3"/>
      <c r="AA260" s="3"/>
      <c r="AB260" s="3"/>
      <c r="AC260" s="3"/>
      <c r="AD260" s="3"/>
      <c r="AE260" s="3"/>
      <c r="AF260" s="3"/>
      <c r="AG260" s="3"/>
      <c r="AH260" s="3"/>
      <c r="AI260" s="3"/>
      <c r="AJ260" s="3"/>
      <c r="AK260" s="3"/>
      <c r="AL260" s="3"/>
      <c r="AM260" s="3"/>
      <c r="AN260" s="3"/>
      <c r="AO260" s="3"/>
      <c r="AP260" s="3"/>
      <c r="AQ260" s="3"/>
      <c r="AR260" s="3"/>
    </row>
    <row r="261" spans="1:44" ht="12.75" customHeight="1" x14ac:dyDescent="0.25">
      <c r="A261" s="3"/>
      <c r="B261" s="3"/>
      <c r="C261" s="3"/>
      <c r="D261" s="3"/>
      <c r="E261" s="3"/>
      <c r="F261" s="3"/>
      <c r="G261" s="3"/>
      <c r="H261" s="3"/>
      <c r="I261" s="3"/>
      <c r="J261" s="3"/>
      <c r="K261" s="3"/>
      <c r="L261" s="3"/>
      <c r="M261" s="3"/>
      <c r="N261" s="3"/>
      <c r="O261" s="3"/>
      <c r="P261" s="3"/>
      <c r="Q261" s="3"/>
      <c r="R261" s="3"/>
      <c r="S261" s="3"/>
      <c r="T261" s="3"/>
      <c r="U261" s="3"/>
      <c r="V261" s="102"/>
      <c r="W261" s="3"/>
      <c r="X261" s="3"/>
      <c r="Y261" s="3"/>
      <c r="Z261" s="3"/>
      <c r="AA261" s="3"/>
      <c r="AB261" s="3"/>
      <c r="AC261" s="3"/>
      <c r="AD261" s="3"/>
      <c r="AE261" s="3"/>
      <c r="AF261" s="3"/>
      <c r="AG261" s="3"/>
      <c r="AH261" s="3"/>
      <c r="AI261" s="3"/>
      <c r="AJ261" s="3"/>
      <c r="AK261" s="3"/>
      <c r="AL261" s="3"/>
      <c r="AM261" s="3"/>
      <c r="AN261" s="3"/>
      <c r="AO261" s="3"/>
      <c r="AP261" s="3"/>
      <c r="AQ261" s="3"/>
      <c r="AR261" s="3"/>
    </row>
    <row r="262" spans="1:44" ht="12.75" customHeight="1" x14ac:dyDescent="0.25">
      <c r="A262" s="3"/>
      <c r="B262" s="3"/>
      <c r="C262" s="3"/>
      <c r="D262" s="3"/>
      <c r="E262" s="3"/>
      <c r="F262" s="3"/>
      <c r="G262" s="3"/>
      <c r="H262" s="3"/>
      <c r="I262" s="3"/>
      <c r="J262" s="3"/>
      <c r="K262" s="3"/>
      <c r="L262" s="3"/>
      <c r="M262" s="3"/>
      <c r="N262" s="3"/>
      <c r="O262" s="3"/>
      <c r="P262" s="3"/>
      <c r="Q262" s="3"/>
      <c r="R262" s="3"/>
      <c r="S262" s="3"/>
      <c r="T262" s="3"/>
      <c r="U262" s="3"/>
      <c r="V262" s="102"/>
      <c r="W262" s="3"/>
      <c r="X262" s="3"/>
      <c r="Y262" s="3"/>
      <c r="Z262" s="3"/>
      <c r="AA262" s="3"/>
      <c r="AB262" s="3"/>
      <c r="AC262" s="3"/>
      <c r="AD262" s="3"/>
      <c r="AE262" s="3"/>
      <c r="AF262" s="3"/>
      <c r="AG262" s="3"/>
      <c r="AH262" s="3"/>
      <c r="AI262" s="3"/>
      <c r="AJ262" s="3"/>
      <c r="AK262" s="3"/>
      <c r="AL262" s="3"/>
      <c r="AM262" s="3"/>
      <c r="AN262" s="3"/>
      <c r="AO262" s="3"/>
      <c r="AP262" s="3"/>
      <c r="AQ262" s="3"/>
      <c r="AR262" s="3"/>
    </row>
    <row r="263" spans="1:44" ht="12.75" customHeight="1" x14ac:dyDescent="0.25">
      <c r="A263" s="3"/>
      <c r="B263" s="3"/>
      <c r="C263" s="3"/>
      <c r="D263" s="3"/>
      <c r="E263" s="3"/>
      <c r="F263" s="3"/>
      <c r="G263" s="3"/>
      <c r="H263" s="3"/>
      <c r="I263" s="3"/>
      <c r="J263" s="3"/>
      <c r="K263" s="3"/>
      <c r="L263" s="3"/>
      <c r="M263" s="3"/>
      <c r="N263" s="3"/>
      <c r="O263" s="3"/>
      <c r="P263" s="3"/>
      <c r="Q263" s="3"/>
      <c r="R263" s="3"/>
      <c r="S263" s="3"/>
      <c r="T263" s="3"/>
      <c r="U263" s="3"/>
      <c r="V263" s="102"/>
      <c r="W263" s="3"/>
      <c r="X263" s="3"/>
      <c r="Y263" s="3"/>
      <c r="Z263" s="3"/>
      <c r="AA263" s="3"/>
      <c r="AB263" s="3"/>
      <c r="AC263" s="3"/>
      <c r="AD263" s="3"/>
      <c r="AE263" s="3"/>
      <c r="AF263" s="3"/>
      <c r="AG263" s="3"/>
      <c r="AH263" s="3"/>
      <c r="AI263" s="3"/>
      <c r="AJ263" s="3"/>
      <c r="AK263" s="3"/>
      <c r="AL263" s="3"/>
      <c r="AM263" s="3"/>
      <c r="AN263" s="3"/>
      <c r="AO263" s="3"/>
      <c r="AP263" s="3"/>
      <c r="AQ263" s="3"/>
      <c r="AR263" s="3"/>
    </row>
    <row r="264" spans="1:44" ht="12.75" customHeight="1" x14ac:dyDescent="0.25">
      <c r="A264" s="3"/>
      <c r="B264" s="3"/>
      <c r="C264" s="3"/>
      <c r="D264" s="3"/>
      <c r="E264" s="3"/>
      <c r="F264" s="3"/>
      <c r="G264" s="3"/>
      <c r="H264" s="3"/>
      <c r="I264" s="3"/>
      <c r="J264" s="3"/>
      <c r="K264" s="3"/>
      <c r="L264" s="3"/>
      <c r="M264" s="3"/>
      <c r="N264" s="3"/>
      <c r="O264" s="3"/>
      <c r="P264" s="3"/>
      <c r="Q264" s="3"/>
      <c r="R264" s="3"/>
      <c r="S264" s="3"/>
      <c r="T264" s="3"/>
      <c r="U264" s="3"/>
      <c r="V264" s="102"/>
      <c r="W264" s="3"/>
      <c r="X264" s="3"/>
      <c r="Y264" s="3"/>
      <c r="Z264" s="3"/>
      <c r="AA264" s="3"/>
      <c r="AB264" s="3"/>
      <c r="AC264" s="3"/>
      <c r="AD264" s="3"/>
      <c r="AE264" s="3"/>
      <c r="AF264" s="3"/>
      <c r="AG264" s="3"/>
      <c r="AH264" s="3"/>
      <c r="AI264" s="3"/>
      <c r="AJ264" s="3"/>
      <c r="AK264" s="3"/>
      <c r="AL264" s="3"/>
      <c r="AM264" s="3"/>
      <c r="AN264" s="3"/>
      <c r="AO264" s="3"/>
      <c r="AP264" s="3"/>
      <c r="AQ264" s="3"/>
      <c r="AR264" s="3"/>
    </row>
    <row r="265" spans="1:44" ht="12.75" customHeight="1" x14ac:dyDescent="0.25">
      <c r="A265" s="3"/>
      <c r="B265" s="3"/>
      <c r="C265" s="3"/>
      <c r="D265" s="3"/>
      <c r="E265" s="3"/>
      <c r="F265" s="3"/>
      <c r="G265" s="3"/>
      <c r="H265" s="3"/>
      <c r="I265" s="3"/>
      <c r="J265" s="3"/>
      <c r="K265" s="3"/>
      <c r="L265" s="3"/>
      <c r="M265" s="3"/>
      <c r="N265" s="3"/>
      <c r="O265" s="3"/>
      <c r="P265" s="3"/>
      <c r="Q265" s="3"/>
      <c r="R265" s="3"/>
      <c r="S265" s="3"/>
      <c r="T265" s="3"/>
      <c r="U265" s="3"/>
      <c r="V265" s="102"/>
      <c r="W265" s="3"/>
      <c r="X265" s="3"/>
      <c r="Y265" s="3"/>
      <c r="Z265" s="3"/>
      <c r="AA265" s="3"/>
      <c r="AB265" s="3"/>
      <c r="AC265" s="3"/>
      <c r="AD265" s="3"/>
      <c r="AE265" s="3"/>
      <c r="AF265" s="3"/>
      <c r="AG265" s="3"/>
      <c r="AH265" s="3"/>
      <c r="AI265" s="3"/>
      <c r="AJ265" s="3"/>
      <c r="AK265" s="3"/>
      <c r="AL265" s="3"/>
      <c r="AM265" s="3"/>
      <c r="AN265" s="3"/>
      <c r="AO265" s="3"/>
      <c r="AP265" s="3"/>
      <c r="AQ265" s="3"/>
      <c r="AR265" s="3"/>
    </row>
    <row r="266" spans="1:44" ht="12.75" customHeight="1" x14ac:dyDescent="0.25">
      <c r="A266" s="3"/>
      <c r="B266" s="3"/>
      <c r="C266" s="3"/>
      <c r="D266" s="3"/>
      <c r="E266" s="3"/>
      <c r="F266" s="3"/>
      <c r="G266" s="3"/>
      <c r="H266" s="3"/>
      <c r="I266" s="3"/>
      <c r="J266" s="3"/>
      <c r="K266" s="3"/>
      <c r="L266" s="3"/>
      <c r="M266" s="3"/>
      <c r="N266" s="3"/>
      <c r="O266" s="3"/>
      <c r="P266" s="3"/>
      <c r="Q266" s="3"/>
      <c r="R266" s="3"/>
      <c r="S266" s="3"/>
      <c r="T266" s="3"/>
      <c r="U266" s="3"/>
      <c r="V266" s="102"/>
      <c r="W266" s="3"/>
      <c r="X266" s="3"/>
      <c r="Y266" s="3"/>
      <c r="Z266" s="3"/>
      <c r="AA266" s="3"/>
      <c r="AB266" s="3"/>
      <c r="AC266" s="3"/>
      <c r="AD266" s="3"/>
      <c r="AE266" s="3"/>
      <c r="AF266" s="3"/>
      <c r="AG266" s="3"/>
      <c r="AH266" s="3"/>
      <c r="AI266" s="3"/>
      <c r="AJ266" s="3"/>
      <c r="AK266" s="3"/>
      <c r="AL266" s="3"/>
      <c r="AM266" s="3"/>
      <c r="AN266" s="3"/>
      <c r="AO266" s="3"/>
      <c r="AP266" s="3"/>
      <c r="AQ266" s="3"/>
      <c r="AR266" s="3"/>
    </row>
    <row r="267" spans="1:44" ht="12.75" customHeight="1" x14ac:dyDescent="0.25">
      <c r="A267" s="3"/>
      <c r="B267" s="3"/>
      <c r="C267" s="3"/>
      <c r="D267" s="3"/>
      <c r="E267" s="3"/>
      <c r="F267" s="3"/>
      <c r="G267" s="3"/>
      <c r="H267" s="3"/>
      <c r="I267" s="3"/>
      <c r="J267" s="3"/>
      <c r="K267" s="3"/>
      <c r="L267" s="3"/>
      <c r="M267" s="3"/>
      <c r="N267" s="3"/>
      <c r="O267" s="3"/>
      <c r="P267" s="3"/>
      <c r="Q267" s="3"/>
      <c r="R267" s="3"/>
      <c r="S267" s="3"/>
      <c r="T267" s="3"/>
      <c r="U267" s="3"/>
      <c r="V267" s="102"/>
      <c r="W267" s="3"/>
      <c r="X267" s="3"/>
      <c r="Y267" s="3"/>
      <c r="Z267" s="3"/>
      <c r="AA267" s="3"/>
      <c r="AB267" s="3"/>
      <c r="AC267" s="3"/>
      <c r="AD267" s="3"/>
      <c r="AE267" s="3"/>
      <c r="AF267" s="3"/>
      <c r="AG267" s="3"/>
      <c r="AH267" s="3"/>
      <c r="AI267" s="3"/>
      <c r="AJ267" s="3"/>
      <c r="AK267" s="3"/>
      <c r="AL267" s="3"/>
      <c r="AM267" s="3"/>
      <c r="AN267" s="3"/>
      <c r="AO267" s="3"/>
      <c r="AP267" s="3"/>
      <c r="AQ267" s="3"/>
      <c r="AR267" s="3"/>
    </row>
    <row r="268" spans="1:44" ht="12.75" customHeight="1" x14ac:dyDescent="0.25">
      <c r="A268" s="3"/>
      <c r="B268" s="3"/>
      <c r="C268" s="3"/>
      <c r="D268" s="3"/>
      <c r="E268" s="3"/>
      <c r="F268" s="3"/>
      <c r="G268" s="3"/>
      <c r="H268" s="3"/>
      <c r="I268" s="3"/>
      <c r="J268" s="3"/>
      <c r="K268" s="3"/>
      <c r="L268" s="3"/>
      <c r="M268" s="3"/>
      <c r="N268" s="3"/>
      <c r="O268" s="3"/>
      <c r="P268" s="3"/>
      <c r="Q268" s="3"/>
      <c r="R268" s="3"/>
      <c r="S268" s="3"/>
      <c r="T268" s="3"/>
      <c r="U268" s="3"/>
      <c r="V268" s="102"/>
      <c r="W268" s="3"/>
      <c r="X268" s="3"/>
      <c r="Y268" s="3"/>
      <c r="Z268" s="3"/>
      <c r="AA268" s="3"/>
      <c r="AB268" s="3"/>
      <c r="AC268" s="3"/>
      <c r="AD268" s="3"/>
      <c r="AE268" s="3"/>
      <c r="AF268" s="3"/>
      <c r="AG268" s="3"/>
      <c r="AH268" s="3"/>
      <c r="AI268" s="3"/>
      <c r="AJ268" s="3"/>
      <c r="AK268" s="3"/>
      <c r="AL268" s="3"/>
      <c r="AM268" s="3"/>
      <c r="AN268" s="3"/>
      <c r="AO268" s="3"/>
      <c r="AP268" s="3"/>
      <c r="AQ268" s="3"/>
      <c r="AR268" s="3"/>
    </row>
    <row r="269" spans="1:44" ht="12.75" customHeight="1" x14ac:dyDescent="0.25">
      <c r="A269" s="3"/>
      <c r="B269" s="3"/>
      <c r="C269" s="3"/>
      <c r="D269" s="3"/>
      <c r="E269" s="3"/>
      <c r="F269" s="3"/>
      <c r="G269" s="3"/>
      <c r="H269" s="3"/>
      <c r="I269" s="3"/>
      <c r="J269" s="3"/>
      <c r="K269" s="3"/>
      <c r="L269" s="3"/>
      <c r="M269" s="3"/>
      <c r="N269" s="3"/>
      <c r="O269" s="3"/>
      <c r="P269" s="3"/>
      <c r="Q269" s="3"/>
      <c r="R269" s="3"/>
      <c r="S269" s="3"/>
      <c r="T269" s="3"/>
      <c r="U269" s="3"/>
      <c r="V269" s="102"/>
      <c r="W269" s="3"/>
      <c r="X269" s="3"/>
      <c r="Y269" s="3"/>
      <c r="Z269" s="3"/>
      <c r="AA269" s="3"/>
      <c r="AB269" s="3"/>
      <c r="AC269" s="3"/>
      <c r="AD269" s="3"/>
      <c r="AE269" s="3"/>
      <c r="AF269" s="3"/>
      <c r="AG269" s="3"/>
      <c r="AH269" s="3"/>
      <c r="AI269" s="3"/>
      <c r="AJ269" s="3"/>
      <c r="AK269" s="3"/>
      <c r="AL269" s="3"/>
      <c r="AM269" s="3"/>
      <c r="AN269" s="3"/>
      <c r="AO269" s="3"/>
      <c r="AP269" s="3"/>
      <c r="AQ269" s="3"/>
      <c r="AR269" s="3"/>
    </row>
    <row r="270" spans="1:44" ht="12.75" customHeight="1" x14ac:dyDescent="0.25">
      <c r="A270" s="3"/>
      <c r="B270" s="3"/>
      <c r="C270" s="3"/>
      <c r="D270" s="3"/>
      <c r="E270" s="3"/>
      <c r="F270" s="3"/>
      <c r="G270" s="3"/>
      <c r="H270" s="3"/>
      <c r="I270" s="3"/>
      <c r="J270" s="3"/>
      <c r="K270" s="3"/>
      <c r="L270" s="3"/>
      <c r="M270" s="3"/>
      <c r="N270" s="3"/>
      <c r="O270" s="3"/>
      <c r="P270" s="3"/>
      <c r="Q270" s="3"/>
      <c r="R270" s="3"/>
      <c r="S270" s="3"/>
      <c r="T270" s="3"/>
      <c r="U270" s="3"/>
      <c r="V270" s="102"/>
      <c r="W270" s="3"/>
      <c r="X270" s="3"/>
      <c r="Y270" s="3"/>
      <c r="Z270" s="3"/>
      <c r="AA270" s="3"/>
      <c r="AB270" s="3"/>
      <c r="AC270" s="3"/>
      <c r="AD270" s="3"/>
      <c r="AE270" s="3"/>
      <c r="AF270" s="3"/>
      <c r="AG270" s="3"/>
      <c r="AH270" s="3"/>
      <c r="AI270" s="3"/>
      <c r="AJ270" s="3"/>
      <c r="AK270" s="3"/>
      <c r="AL270" s="3"/>
      <c r="AM270" s="3"/>
      <c r="AN270" s="3"/>
      <c r="AO270" s="3"/>
      <c r="AP270" s="3"/>
      <c r="AQ270" s="3"/>
      <c r="AR270" s="3"/>
    </row>
    <row r="271" spans="1:44" ht="12.75" customHeight="1" x14ac:dyDescent="0.25">
      <c r="A271" s="3"/>
      <c r="B271" s="3"/>
      <c r="C271" s="3"/>
      <c r="D271" s="3"/>
      <c r="E271" s="3"/>
      <c r="F271" s="3"/>
      <c r="G271" s="3"/>
      <c r="H271" s="3"/>
      <c r="I271" s="3"/>
      <c r="J271" s="3"/>
      <c r="K271" s="3"/>
      <c r="L271" s="3"/>
      <c r="M271" s="3"/>
      <c r="N271" s="3"/>
      <c r="O271" s="3"/>
      <c r="P271" s="3"/>
      <c r="Q271" s="3"/>
      <c r="R271" s="3"/>
      <c r="S271" s="3"/>
      <c r="T271" s="3"/>
      <c r="U271" s="3"/>
      <c r="V271" s="102"/>
      <c r="W271" s="3"/>
      <c r="X271" s="3"/>
      <c r="Y271" s="3"/>
      <c r="Z271" s="3"/>
      <c r="AA271" s="3"/>
      <c r="AB271" s="3"/>
      <c r="AC271" s="3"/>
      <c r="AD271" s="3"/>
      <c r="AE271" s="3"/>
      <c r="AF271" s="3"/>
      <c r="AG271" s="3"/>
      <c r="AH271" s="3"/>
      <c r="AI271" s="3"/>
      <c r="AJ271" s="3"/>
      <c r="AK271" s="3"/>
      <c r="AL271" s="3"/>
      <c r="AM271" s="3"/>
      <c r="AN271" s="3"/>
      <c r="AO271" s="3"/>
      <c r="AP271" s="3"/>
      <c r="AQ271" s="3"/>
      <c r="AR271" s="3"/>
    </row>
    <row r="272" spans="1:44" ht="12.75" customHeight="1" x14ac:dyDescent="0.25">
      <c r="A272" s="3"/>
      <c r="B272" s="3"/>
      <c r="C272" s="3"/>
      <c r="D272" s="3"/>
      <c r="E272" s="3"/>
      <c r="F272" s="3"/>
      <c r="G272" s="3"/>
      <c r="H272" s="3"/>
      <c r="I272" s="3"/>
      <c r="J272" s="3"/>
      <c r="K272" s="3"/>
      <c r="L272" s="3"/>
      <c r="M272" s="3"/>
      <c r="N272" s="3"/>
      <c r="O272" s="3"/>
      <c r="P272" s="3"/>
      <c r="Q272" s="3"/>
      <c r="R272" s="3"/>
      <c r="S272" s="3"/>
      <c r="T272" s="3"/>
      <c r="U272" s="3"/>
      <c r="V272" s="102"/>
      <c r="W272" s="3"/>
      <c r="X272" s="3"/>
      <c r="Y272" s="3"/>
      <c r="Z272" s="3"/>
      <c r="AA272" s="3"/>
      <c r="AB272" s="3"/>
      <c r="AC272" s="3"/>
      <c r="AD272" s="3"/>
      <c r="AE272" s="3"/>
      <c r="AF272" s="3"/>
      <c r="AG272" s="3"/>
      <c r="AH272" s="3"/>
      <c r="AI272" s="3"/>
      <c r="AJ272" s="3"/>
      <c r="AK272" s="3"/>
      <c r="AL272" s="3"/>
      <c r="AM272" s="3"/>
      <c r="AN272" s="3"/>
      <c r="AO272" s="3"/>
      <c r="AP272" s="3"/>
      <c r="AQ272" s="3"/>
      <c r="AR272" s="3"/>
    </row>
    <row r="273" spans="1:44" ht="12.75" customHeight="1" x14ac:dyDescent="0.25">
      <c r="A273" s="3"/>
      <c r="B273" s="3"/>
      <c r="C273" s="3"/>
      <c r="D273" s="3"/>
      <c r="E273" s="3"/>
      <c r="F273" s="3"/>
      <c r="G273" s="3"/>
      <c r="H273" s="3"/>
      <c r="I273" s="3"/>
      <c r="J273" s="3"/>
      <c r="K273" s="3"/>
      <c r="L273" s="3"/>
      <c r="M273" s="3"/>
      <c r="N273" s="3"/>
      <c r="O273" s="3"/>
      <c r="P273" s="3"/>
      <c r="Q273" s="3"/>
      <c r="R273" s="3"/>
      <c r="S273" s="3"/>
      <c r="T273" s="3"/>
      <c r="U273" s="3"/>
      <c r="V273" s="102"/>
      <c r="W273" s="3"/>
      <c r="X273" s="3"/>
      <c r="Y273" s="3"/>
      <c r="Z273" s="3"/>
      <c r="AA273" s="3"/>
      <c r="AB273" s="3"/>
      <c r="AC273" s="3"/>
      <c r="AD273" s="3"/>
      <c r="AE273" s="3"/>
      <c r="AF273" s="3"/>
      <c r="AG273" s="3"/>
      <c r="AH273" s="3"/>
      <c r="AI273" s="3"/>
      <c r="AJ273" s="3"/>
      <c r="AK273" s="3"/>
      <c r="AL273" s="3"/>
      <c r="AM273" s="3"/>
      <c r="AN273" s="3"/>
      <c r="AO273" s="3"/>
      <c r="AP273" s="3"/>
      <c r="AQ273" s="3"/>
      <c r="AR273" s="3"/>
    </row>
    <row r="274" spans="1:44" ht="12.75" customHeight="1" x14ac:dyDescent="0.25">
      <c r="A274" s="3"/>
      <c r="B274" s="3"/>
      <c r="C274" s="3"/>
      <c r="D274" s="3"/>
      <c r="E274" s="3"/>
      <c r="F274" s="3"/>
      <c r="G274" s="3"/>
      <c r="H274" s="3"/>
      <c r="I274" s="3"/>
      <c r="J274" s="3"/>
      <c r="K274" s="3"/>
      <c r="L274" s="3"/>
      <c r="M274" s="3"/>
      <c r="N274" s="3"/>
      <c r="O274" s="3"/>
      <c r="P274" s="3"/>
      <c r="Q274" s="3"/>
      <c r="R274" s="3"/>
      <c r="S274" s="3"/>
      <c r="T274" s="3"/>
      <c r="U274" s="3"/>
      <c r="V274" s="102"/>
      <c r="W274" s="3"/>
      <c r="X274" s="3"/>
      <c r="Y274" s="3"/>
      <c r="Z274" s="3"/>
      <c r="AA274" s="3"/>
      <c r="AB274" s="3"/>
      <c r="AC274" s="3"/>
      <c r="AD274" s="3"/>
      <c r="AE274" s="3"/>
      <c r="AF274" s="3"/>
      <c r="AG274" s="3"/>
      <c r="AH274" s="3"/>
      <c r="AI274" s="3"/>
      <c r="AJ274" s="3"/>
      <c r="AK274" s="3"/>
      <c r="AL274" s="3"/>
      <c r="AM274" s="3"/>
      <c r="AN274" s="3"/>
      <c r="AO274" s="3"/>
      <c r="AP274" s="3"/>
      <c r="AQ274" s="3"/>
      <c r="AR274" s="3"/>
    </row>
    <row r="275" spans="1:44" ht="12.75" customHeight="1" x14ac:dyDescent="0.25">
      <c r="A275" s="3"/>
      <c r="B275" s="3"/>
      <c r="C275" s="3"/>
      <c r="D275" s="3"/>
      <c r="E275" s="3"/>
      <c r="F275" s="3"/>
      <c r="G275" s="3"/>
      <c r="H275" s="3"/>
      <c r="I275" s="3"/>
      <c r="J275" s="3"/>
      <c r="K275" s="3"/>
      <c r="L275" s="3"/>
      <c r="M275" s="3"/>
      <c r="N275" s="3"/>
      <c r="O275" s="3"/>
      <c r="P275" s="3"/>
      <c r="Q275" s="3"/>
      <c r="R275" s="3"/>
      <c r="S275" s="3"/>
      <c r="T275" s="3"/>
      <c r="U275" s="3"/>
      <c r="V275" s="102"/>
      <c r="W275" s="3"/>
      <c r="X275" s="3"/>
      <c r="Y275" s="3"/>
      <c r="Z275" s="3"/>
      <c r="AA275" s="3"/>
      <c r="AB275" s="3"/>
      <c r="AC275" s="3"/>
      <c r="AD275" s="3"/>
      <c r="AE275" s="3"/>
      <c r="AF275" s="3"/>
      <c r="AG275" s="3"/>
      <c r="AH275" s="3"/>
      <c r="AI275" s="3"/>
      <c r="AJ275" s="3"/>
      <c r="AK275" s="3"/>
      <c r="AL275" s="3"/>
      <c r="AM275" s="3"/>
      <c r="AN275" s="3"/>
      <c r="AO275" s="3"/>
      <c r="AP275" s="3"/>
      <c r="AQ275" s="3"/>
      <c r="AR275" s="3"/>
    </row>
    <row r="276" spans="1:44" ht="12.75" customHeight="1" x14ac:dyDescent="0.25">
      <c r="A276" s="3"/>
      <c r="B276" s="3"/>
      <c r="C276" s="3"/>
      <c r="D276" s="3"/>
      <c r="E276" s="3"/>
      <c r="F276" s="3"/>
      <c r="G276" s="3"/>
      <c r="H276" s="3"/>
      <c r="I276" s="3"/>
      <c r="J276" s="3"/>
      <c r="K276" s="3"/>
      <c r="L276" s="3"/>
      <c r="M276" s="3"/>
      <c r="N276" s="3"/>
      <c r="O276" s="3"/>
      <c r="P276" s="3"/>
      <c r="Q276" s="3"/>
      <c r="R276" s="3"/>
      <c r="S276" s="3"/>
      <c r="T276" s="3"/>
      <c r="U276" s="3"/>
      <c r="V276" s="102"/>
      <c r="W276" s="3"/>
      <c r="X276" s="3"/>
      <c r="Y276" s="3"/>
      <c r="Z276" s="3"/>
      <c r="AA276" s="3"/>
      <c r="AB276" s="3"/>
      <c r="AC276" s="3"/>
      <c r="AD276" s="3"/>
      <c r="AE276" s="3"/>
      <c r="AF276" s="3"/>
      <c r="AG276" s="3"/>
      <c r="AH276" s="3"/>
      <c r="AI276" s="3"/>
      <c r="AJ276" s="3"/>
      <c r="AK276" s="3"/>
      <c r="AL276" s="3"/>
      <c r="AM276" s="3"/>
      <c r="AN276" s="3"/>
      <c r="AO276" s="3"/>
      <c r="AP276" s="3"/>
      <c r="AQ276" s="3"/>
      <c r="AR276" s="3"/>
    </row>
    <row r="277" spans="1:44" ht="12.75" customHeight="1" x14ac:dyDescent="0.25">
      <c r="A277" s="3"/>
      <c r="B277" s="3"/>
      <c r="C277" s="3"/>
      <c r="D277" s="3"/>
      <c r="E277" s="3"/>
      <c r="F277" s="3"/>
      <c r="G277" s="3"/>
      <c r="H277" s="3"/>
      <c r="I277" s="3"/>
      <c r="J277" s="3"/>
      <c r="K277" s="3"/>
      <c r="L277" s="3"/>
      <c r="M277" s="3"/>
      <c r="N277" s="3"/>
      <c r="O277" s="3"/>
      <c r="P277" s="3"/>
      <c r="Q277" s="3"/>
      <c r="R277" s="3"/>
      <c r="S277" s="3"/>
      <c r="T277" s="3"/>
      <c r="U277" s="3"/>
      <c r="V277" s="102"/>
      <c r="W277" s="3"/>
      <c r="X277" s="3"/>
      <c r="Y277" s="3"/>
      <c r="Z277" s="3"/>
      <c r="AA277" s="3"/>
      <c r="AB277" s="3"/>
      <c r="AC277" s="3"/>
      <c r="AD277" s="3"/>
      <c r="AE277" s="3"/>
      <c r="AF277" s="3"/>
      <c r="AG277" s="3"/>
      <c r="AH277" s="3"/>
      <c r="AI277" s="3"/>
      <c r="AJ277" s="3"/>
      <c r="AK277" s="3"/>
      <c r="AL277" s="3"/>
      <c r="AM277" s="3"/>
      <c r="AN277" s="3"/>
      <c r="AO277" s="3"/>
      <c r="AP277" s="3"/>
      <c r="AQ277" s="3"/>
      <c r="AR277" s="3"/>
    </row>
    <row r="278" spans="1:44" ht="12.75" customHeight="1" x14ac:dyDescent="0.25">
      <c r="A278" s="3"/>
      <c r="B278" s="3"/>
      <c r="C278" s="3"/>
      <c r="D278" s="3"/>
      <c r="E278" s="3"/>
      <c r="F278" s="3"/>
      <c r="G278" s="3"/>
      <c r="H278" s="3"/>
      <c r="I278" s="3"/>
      <c r="J278" s="3"/>
      <c r="K278" s="3"/>
      <c r="L278" s="3"/>
      <c r="M278" s="3"/>
      <c r="N278" s="3"/>
      <c r="O278" s="3"/>
      <c r="P278" s="3"/>
      <c r="Q278" s="3"/>
      <c r="R278" s="3"/>
      <c r="S278" s="3"/>
      <c r="T278" s="3"/>
      <c r="U278" s="3"/>
      <c r="V278" s="102"/>
      <c r="W278" s="3"/>
      <c r="X278" s="3"/>
      <c r="Y278" s="3"/>
      <c r="Z278" s="3"/>
      <c r="AA278" s="3"/>
      <c r="AB278" s="3"/>
      <c r="AC278" s="3"/>
      <c r="AD278" s="3"/>
      <c r="AE278" s="3"/>
      <c r="AF278" s="3"/>
      <c r="AG278" s="3"/>
      <c r="AH278" s="3"/>
      <c r="AI278" s="3"/>
      <c r="AJ278" s="3"/>
      <c r="AK278" s="3"/>
      <c r="AL278" s="3"/>
      <c r="AM278" s="3"/>
      <c r="AN278" s="3"/>
      <c r="AO278" s="3"/>
      <c r="AP278" s="3"/>
      <c r="AQ278" s="3"/>
      <c r="AR278" s="3"/>
    </row>
    <row r="279" spans="1:44" ht="12.75" customHeight="1" x14ac:dyDescent="0.25">
      <c r="A279" s="3"/>
      <c r="B279" s="3"/>
      <c r="C279" s="3"/>
      <c r="D279" s="3"/>
      <c r="E279" s="3"/>
      <c r="F279" s="3"/>
      <c r="G279" s="3"/>
      <c r="H279" s="3"/>
      <c r="I279" s="3"/>
      <c r="J279" s="3"/>
      <c r="K279" s="3"/>
      <c r="L279" s="3"/>
      <c r="M279" s="3"/>
      <c r="N279" s="3"/>
      <c r="O279" s="3"/>
      <c r="P279" s="3"/>
      <c r="Q279" s="3"/>
      <c r="R279" s="3"/>
      <c r="S279" s="3"/>
      <c r="T279" s="3"/>
      <c r="U279" s="3"/>
      <c r="V279" s="102"/>
      <c r="W279" s="3"/>
      <c r="X279" s="3"/>
      <c r="Y279" s="3"/>
      <c r="Z279" s="3"/>
      <c r="AA279" s="3"/>
      <c r="AB279" s="3"/>
      <c r="AC279" s="3"/>
      <c r="AD279" s="3"/>
      <c r="AE279" s="3"/>
      <c r="AF279" s="3"/>
      <c r="AG279" s="3"/>
      <c r="AH279" s="3"/>
      <c r="AI279" s="3"/>
      <c r="AJ279" s="3"/>
      <c r="AK279" s="3"/>
      <c r="AL279" s="3"/>
      <c r="AM279" s="3"/>
      <c r="AN279" s="3"/>
      <c r="AO279" s="3"/>
      <c r="AP279" s="3"/>
      <c r="AQ279" s="3"/>
      <c r="AR279" s="3"/>
    </row>
    <row r="280" spans="1:44" ht="12.75" customHeight="1" x14ac:dyDescent="0.25">
      <c r="A280" s="3"/>
      <c r="B280" s="3"/>
      <c r="C280" s="3"/>
      <c r="D280" s="3"/>
      <c r="E280" s="3"/>
      <c r="F280" s="3"/>
      <c r="G280" s="3"/>
      <c r="H280" s="3"/>
      <c r="I280" s="3"/>
      <c r="J280" s="3"/>
      <c r="K280" s="3"/>
      <c r="L280" s="3"/>
      <c r="M280" s="3"/>
      <c r="N280" s="3"/>
      <c r="O280" s="3"/>
      <c r="P280" s="3"/>
      <c r="Q280" s="3"/>
      <c r="R280" s="3"/>
      <c r="S280" s="3"/>
      <c r="T280" s="3"/>
      <c r="U280" s="3"/>
      <c r="V280" s="102"/>
      <c r="W280" s="3"/>
      <c r="X280" s="3"/>
      <c r="Y280" s="3"/>
      <c r="Z280" s="3"/>
      <c r="AA280" s="3"/>
      <c r="AB280" s="3"/>
      <c r="AC280" s="3"/>
      <c r="AD280" s="3"/>
      <c r="AE280" s="3"/>
      <c r="AF280" s="3"/>
      <c r="AG280" s="3"/>
      <c r="AH280" s="3"/>
      <c r="AI280" s="3"/>
      <c r="AJ280" s="3"/>
      <c r="AK280" s="3"/>
      <c r="AL280" s="3"/>
      <c r="AM280" s="3"/>
      <c r="AN280" s="3"/>
      <c r="AO280" s="3"/>
      <c r="AP280" s="3"/>
      <c r="AQ280" s="3"/>
      <c r="AR280" s="3"/>
    </row>
    <row r="281" spans="1:44" ht="12.75" customHeight="1" x14ac:dyDescent="0.25">
      <c r="A281" s="3"/>
      <c r="B281" s="3"/>
      <c r="C281" s="3"/>
      <c r="D281" s="3"/>
      <c r="E281" s="3"/>
      <c r="F281" s="3"/>
      <c r="G281" s="3"/>
      <c r="H281" s="3"/>
      <c r="I281" s="3"/>
      <c r="J281" s="3"/>
      <c r="K281" s="3"/>
      <c r="L281" s="3"/>
      <c r="M281" s="3"/>
      <c r="N281" s="3"/>
      <c r="O281" s="3"/>
      <c r="P281" s="3"/>
      <c r="Q281" s="3"/>
      <c r="R281" s="3"/>
      <c r="S281" s="3"/>
      <c r="T281" s="3"/>
      <c r="U281" s="3"/>
      <c r="V281" s="102"/>
      <c r="W281" s="3"/>
      <c r="X281" s="3"/>
      <c r="Y281" s="3"/>
      <c r="Z281" s="3"/>
      <c r="AA281" s="3"/>
      <c r="AB281" s="3"/>
      <c r="AC281" s="3"/>
      <c r="AD281" s="3"/>
      <c r="AE281" s="3"/>
      <c r="AF281" s="3"/>
      <c r="AG281" s="3"/>
      <c r="AH281" s="3"/>
      <c r="AI281" s="3"/>
      <c r="AJ281" s="3"/>
      <c r="AK281" s="3"/>
      <c r="AL281" s="3"/>
      <c r="AM281" s="3"/>
      <c r="AN281" s="3"/>
      <c r="AO281" s="3"/>
      <c r="AP281" s="3"/>
      <c r="AQ281" s="3"/>
      <c r="AR281" s="3"/>
    </row>
    <row r="282" spans="1:44" ht="12.75" customHeight="1" x14ac:dyDescent="0.25">
      <c r="A282" s="3"/>
      <c r="B282" s="3"/>
      <c r="C282" s="3"/>
      <c r="D282" s="3"/>
      <c r="E282" s="3"/>
      <c r="F282" s="3"/>
      <c r="G282" s="3"/>
      <c r="H282" s="3"/>
      <c r="I282" s="3"/>
      <c r="J282" s="3"/>
      <c r="K282" s="3"/>
      <c r="L282" s="3"/>
      <c r="M282" s="3"/>
      <c r="N282" s="3"/>
      <c r="O282" s="3"/>
      <c r="P282" s="3"/>
      <c r="Q282" s="3"/>
      <c r="R282" s="3"/>
      <c r="S282" s="3"/>
      <c r="T282" s="3"/>
      <c r="U282" s="3"/>
      <c r="V282" s="102"/>
      <c r="W282" s="3"/>
      <c r="X282" s="3"/>
      <c r="Y282" s="3"/>
      <c r="Z282" s="3"/>
      <c r="AA282" s="3"/>
      <c r="AB282" s="3"/>
      <c r="AC282" s="3"/>
      <c r="AD282" s="3"/>
      <c r="AE282" s="3"/>
      <c r="AF282" s="3"/>
      <c r="AG282" s="3"/>
      <c r="AH282" s="3"/>
      <c r="AI282" s="3"/>
      <c r="AJ282" s="3"/>
      <c r="AK282" s="3"/>
      <c r="AL282" s="3"/>
      <c r="AM282" s="3"/>
      <c r="AN282" s="3"/>
      <c r="AO282" s="3"/>
      <c r="AP282" s="3"/>
      <c r="AQ282" s="3"/>
      <c r="AR282" s="3"/>
    </row>
    <row r="283" spans="1:44" ht="12.75" customHeight="1" x14ac:dyDescent="0.25">
      <c r="A283" s="3"/>
      <c r="B283" s="3"/>
      <c r="C283" s="3"/>
      <c r="D283" s="3"/>
      <c r="E283" s="3"/>
      <c r="F283" s="3"/>
      <c r="G283" s="3"/>
      <c r="H283" s="3"/>
      <c r="I283" s="3"/>
      <c r="J283" s="3"/>
      <c r="K283" s="3"/>
      <c r="L283" s="3"/>
      <c r="M283" s="3"/>
      <c r="N283" s="3"/>
      <c r="O283" s="3"/>
      <c r="P283" s="3"/>
      <c r="Q283" s="3"/>
      <c r="R283" s="3"/>
      <c r="S283" s="3"/>
      <c r="T283" s="3"/>
      <c r="U283" s="3"/>
      <c r="V283" s="102"/>
      <c r="W283" s="3"/>
      <c r="X283" s="3"/>
      <c r="Y283" s="3"/>
      <c r="Z283" s="3"/>
      <c r="AA283" s="3"/>
      <c r="AB283" s="3"/>
      <c r="AC283" s="3"/>
      <c r="AD283" s="3"/>
      <c r="AE283" s="3"/>
      <c r="AF283" s="3"/>
      <c r="AG283" s="3"/>
      <c r="AH283" s="3"/>
      <c r="AI283" s="3"/>
      <c r="AJ283" s="3"/>
      <c r="AK283" s="3"/>
      <c r="AL283" s="3"/>
      <c r="AM283" s="3"/>
      <c r="AN283" s="3"/>
      <c r="AO283" s="3"/>
      <c r="AP283" s="3"/>
      <c r="AQ283" s="3"/>
      <c r="AR283" s="3"/>
    </row>
    <row r="284" spans="1:44" ht="12.75" customHeight="1" x14ac:dyDescent="0.25">
      <c r="A284" s="3"/>
      <c r="B284" s="3"/>
      <c r="C284" s="3"/>
      <c r="D284" s="3"/>
      <c r="E284" s="3"/>
      <c r="F284" s="3"/>
      <c r="G284" s="3"/>
      <c r="H284" s="3"/>
      <c r="I284" s="3"/>
      <c r="J284" s="3"/>
      <c r="K284" s="3"/>
      <c r="L284" s="3"/>
      <c r="M284" s="3"/>
      <c r="N284" s="3"/>
      <c r="O284" s="3"/>
      <c r="P284" s="3"/>
      <c r="Q284" s="3"/>
      <c r="R284" s="3"/>
      <c r="S284" s="3"/>
      <c r="T284" s="3"/>
      <c r="U284" s="3"/>
      <c r="V284" s="102"/>
      <c r="W284" s="3"/>
      <c r="X284" s="3"/>
      <c r="Y284" s="3"/>
      <c r="Z284" s="3"/>
      <c r="AA284" s="3"/>
      <c r="AB284" s="3"/>
      <c r="AC284" s="3"/>
      <c r="AD284" s="3"/>
      <c r="AE284" s="3"/>
      <c r="AF284" s="3"/>
      <c r="AG284" s="3"/>
      <c r="AH284" s="3"/>
      <c r="AI284" s="3"/>
      <c r="AJ284" s="3"/>
      <c r="AK284" s="3"/>
      <c r="AL284" s="3"/>
      <c r="AM284" s="3"/>
      <c r="AN284" s="3"/>
      <c r="AO284" s="3"/>
      <c r="AP284" s="3"/>
      <c r="AQ284" s="3"/>
      <c r="AR284" s="3"/>
    </row>
    <row r="285" spans="1:44" ht="12.75" customHeight="1" x14ac:dyDescent="0.25">
      <c r="A285" s="3"/>
      <c r="B285" s="3"/>
      <c r="C285" s="3"/>
      <c r="D285" s="3"/>
      <c r="E285" s="3"/>
      <c r="F285" s="3"/>
      <c r="G285" s="3"/>
      <c r="H285" s="3"/>
      <c r="I285" s="3"/>
      <c r="J285" s="3"/>
      <c r="K285" s="3"/>
      <c r="L285" s="3"/>
      <c r="M285" s="3"/>
      <c r="N285" s="3"/>
      <c r="O285" s="3"/>
      <c r="P285" s="3"/>
      <c r="Q285" s="3"/>
      <c r="R285" s="3"/>
      <c r="S285" s="3"/>
      <c r="T285" s="3"/>
      <c r="U285" s="3"/>
      <c r="V285" s="102"/>
      <c r="W285" s="3"/>
      <c r="X285" s="3"/>
      <c r="Y285" s="3"/>
      <c r="Z285" s="3"/>
      <c r="AA285" s="3"/>
      <c r="AB285" s="3"/>
      <c r="AC285" s="3"/>
      <c r="AD285" s="3"/>
      <c r="AE285" s="3"/>
      <c r="AF285" s="3"/>
      <c r="AG285" s="3"/>
      <c r="AH285" s="3"/>
      <c r="AI285" s="3"/>
      <c r="AJ285" s="3"/>
      <c r="AK285" s="3"/>
      <c r="AL285" s="3"/>
      <c r="AM285" s="3"/>
      <c r="AN285" s="3"/>
      <c r="AO285" s="3"/>
      <c r="AP285" s="3"/>
      <c r="AQ285" s="3"/>
      <c r="AR285" s="3"/>
    </row>
    <row r="286" spans="1:44" ht="12.75" customHeight="1" x14ac:dyDescent="0.25">
      <c r="A286" s="3"/>
      <c r="B286" s="3"/>
      <c r="C286" s="3"/>
      <c r="D286" s="3"/>
      <c r="E286" s="3"/>
      <c r="F286" s="3"/>
      <c r="G286" s="3"/>
      <c r="H286" s="3"/>
      <c r="I286" s="3"/>
      <c r="J286" s="3"/>
      <c r="K286" s="3"/>
      <c r="L286" s="3"/>
      <c r="M286" s="3"/>
      <c r="N286" s="3"/>
      <c r="O286" s="3"/>
      <c r="P286" s="3"/>
      <c r="Q286" s="3"/>
      <c r="R286" s="3"/>
      <c r="S286" s="3"/>
      <c r="T286" s="3"/>
      <c r="U286" s="3"/>
      <c r="V286" s="102"/>
      <c r="W286" s="3"/>
      <c r="X286" s="3"/>
      <c r="Y286" s="3"/>
      <c r="Z286" s="3"/>
      <c r="AA286" s="3"/>
      <c r="AB286" s="3"/>
      <c r="AC286" s="3"/>
      <c r="AD286" s="3"/>
      <c r="AE286" s="3"/>
      <c r="AF286" s="3"/>
      <c r="AG286" s="3"/>
      <c r="AH286" s="3"/>
      <c r="AI286" s="3"/>
      <c r="AJ286" s="3"/>
      <c r="AK286" s="3"/>
      <c r="AL286" s="3"/>
      <c r="AM286" s="3"/>
      <c r="AN286" s="3"/>
      <c r="AO286" s="3"/>
      <c r="AP286" s="3"/>
      <c r="AQ286" s="3"/>
      <c r="AR286" s="3"/>
    </row>
    <row r="287" spans="1:44" ht="12.75" customHeight="1" x14ac:dyDescent="0.25">
      <c r="A287" s="3"/>
      <c r="B287" s="3"/>
      <c r="C287" s="3"/>
      <c r="D287" s="3"/>
      <c r="E287" s="3"/>
      <c r="F287" s="3"/>
      <c r="G287" s="3"/>
      <c r="H287" s="3"/>
      <c r="I287" s="3"/>
      <c r="J287" s="3"/>
      <c r="K287" s="3"/>
      <c r="L287" s="3"/>
      <c r="M287" s="3"/>
      <c r="N287" s="3"/>
      <c r="O287" s="3"/>
      <c r="P287" s="3"/>
      <c r="Q287" s="3"/>
      <c r="R287" s="3"/>
      <c r="S287" s="3"/>
      <c r="T287" s="3"/>
      <c r="U287" s="3"/>
      <c r="V287" s="102"/>
      <c r="W287" s="3"/>
      <c r="X287" s="3"/>
      <c r="Y287" s="3"/>
      <c r="Z287" s="3"/>
      <c r="AA287" s="3"/>
      <c r="AB287" s="3"/>
      <c r="AC287" s="3"/>
      <c r="AD287" s="3"/>
      <c r="AE287" s="3"/>
      <c r="AF287" s="3"/>
      <c r="AG287" s="3"/>
      <c r="AH287" s="3"/>
      <c r="AI287" s="3"/>
      <c r="AJ287" s="3"/>
      <c r="AK287" s="3"/>
      <c r="AL287" s="3"/>
      <c r="AM287" s="3"/>
      <c r="AN287" s="3"/>
      <c r="AO287" s="3"/>
      <c r="AP287" s="3"/>
      <c r="AQ287" s="3"/>
      <c r="AR287" s="3"/>
    </row>
    <row r="288" spans="1:44" ht="12.75" customHeight="1" x14ac:dyDescent="0.25">
      <c r="A288" s="3"/>
      <c r="B288" s="3"/>
      <c r="C288" s="3"/>
      <c r="D288" s="3"/>
      <c r="E288" s="3"/>
      <c r="F288" s="3"/>
      <c r="G288" s="3"/>
      <c r="H288" s="3"/>
      <c r="I288" s="3"/>
      <c r="J288" s="3"/>
      <c r="K288" s="3"/>
      <c r="L288" s="3"/>
      <c r="M288" s="3"/>
      <c r="N288" s="3"/>
      <c r="O288" s="3"/>
      <c r="P288" s="3"/>
      <c r="Q288" s="3"/>
      <c r="R288" s="3"/>
      <c r="S288" s="3"/>
      <c r="T288" s="3"/>
      <c r="U288" s="3"/>
      <c r="V288" s="102"/>
      <c r="W288" s="3"/>
      <c r="X288" s="3"/>
      <c r="Y288" s="3"/>
      <c r="Z288" s="3"/>
      <c r="AA288" s="3"/>
      <c r="AB288" s="3"/>
      <c r="AC288" s="3"/>
      <c r="AD288" s="3"/>
      <c r="AE288" s="3"/>
      <c r="AF288" s="3"/>
      <c r="AG288" s="3"/>
      <c r="AH288" s="3"/>
      <c r="AI288" s="3"/>
      <c r="AJ288" s="3"/>
      <c r="AK288" s="3"/>
      <c r="AL288" s="3"/>
      <c r="AM288" s="3"/>
      <c r="AN288" s="3"/>
      <c r="AO288" s="3"/>
      <c r="AP288" s="3"/>
      <c r="AQ288" s="3"/>
      <c r="AR288" s="3"/>
    </row>
    <row r="289" spans="1:44" ht="12.75" customHeight="1" x14ac:dyDescent="0.25">
      <c r="A289" s="3"/>
      <c r="B289" s="3"/>
      <c r="C289" s="3"/>
      <c r="D289" s="3"/>
      <c r="E289" s="3"/>
      <c r="F289" s="3"/>
      <c r="G289" s="3"/>
      <c r="H289" s="3"/>
      <c r="I289" s="3"/>
      <c r="J289" s="3"/>
      <c r="K289" s="3"/>
      <c r="L289" s="3"/>
      <c r="M289" s="3"/>
      <c r="N289" s="3"/>
      <c r="O289" s="3"/>
      <c r="P289" s="3"/>
      <c r="Q289" s="3"/>
      <c r="R289" s="3"/>
      <c r="S289" s="3"/>
      <c r="T289" s="3"/>
      <c r="U289" s="3"/>
      <c r="V289" s="102"/>
      <c r="W289" s="3"/>
      <c r="X289" s="3"/>
      <c r="Y289" s="3"/>
      <c r="Z289" s="3"/>
      <c r="AA289" s="3"/>
      <c r="AB289" s="3"/>
      <c r="AC289" s="3"/>
      <c r="AD289" s="3"/>
      <c r="AE289" s="3"/>
      <c r="AF289" s="3"/>
      <c r="AG289" s="3"/>
      <c r="AH289" s="3"/>
      <c r="AI289" s="3"/>
      <c r="AJ289" s="3"/>
      <c r="AK289" s="3"/>
      <c r="AL289" s="3"/>
      <c r="AM289" s="3"/>
      <c r="AN289" s="3"/>
      <c r="AO289" s="3"/>
      <c r="AP289" s="3"/>
      <c r="AQ289" s="3"/>
      <c r="AR289" s="3"/>
    </row>
    <row r="290" spans="1:44" ht="12.75" customHeight="1" x14ac:dyDescent="0.25">
      <c r="A290" s="3"/>
      <c r="B290" s="3"/>
      <c r="C290" s="3"/>
      <c r="D290" s="3"/>
      <c r="E290" s="3"/>
      <c r="F290" s="3"/>
      <c r="G290" s="3"/>
      <c r="H290" s="3"/>
      <c r="I290" s="3"/>
      <c r="J290" s="3"/>
      <c r="K290" s="3"/>
      <c r="L290" s="3"/>
      <c r="M290" s="3"/>
      <c r="N290" s="3"/>
      <c r="O290" s="3"/>
      <c r="P290" s="3"/>
      <c r="Q290" s="3"/>
      <c r="R290" s="3"/>
      <c r="S290" s="3"/>
      <c r="T290" s="3"/>
      <c r="U290" s="3"/>
      <c r="V290" s="102"/>
      <c r="W290" s="3"/>
      <c r="X290" s="3"/>
      <c r="Y290" s="3"/>
      <c r="Z290" s="3"/>
      <c r="AA290" s="3"/>
      <c r="AB290" s="3"/>
      <c r="AC290" s="3"/>
      <c r="AD290" s="3"/>
      <c r="AE290" s="3"/>
      <c r="AF290" s="3"/>
      <c r="AG290" s="3"/>
      <c r="AH290" s="3"/>
      <c r="AI290" s="3"/>
      <c r="AJ290" s="3"/>
      <c r="AK290" s="3"/>
      <c r="AL290" s="3"/>
      <c r="AM290" s="3"/>
      <c r="AN290" s="3"/>
      <c r="AO290" s="3"/>
      <c r="AP290" s="3"/>
      <c r="AQ290" s="3"/>
      <c r="AR290" s="3"/>
    </row>
    <row r="291" spans="1:44" ht="12.75" customHeight="1" x14ac:dyDescent="0.25">
      <c r="A291" s="3"/>
      <c r="B291" s="3"/>
      <c r="C291" s="3"/>
      <c r="D291" s="3"/>
      <c r="E291" s="3"/>
      <c r="F291" s="3"/>
      <c r="G291" s="3"/>
      <c r="H291" s="3"/>
      <c r="I291" s="3"/>
      <c r="J291" s="3"/>
      <c r="K291" s="3"/>
      <c r="L291" s="3"/>
      <c r="M291" s="3"/>
      <c r="N291" s="3"/>
      <c r="O291" s="3"/>
      <c r="P291" s="3"/>
      <c r="Q291" s="3"/>
      <c r="R291" s="3"/>
      <c r="S291" s="3"/>
      <c r="T291" s="3"/>
      <c r="U291" s="3"/>
      <c r="V291" s="102"/>
      <c r="W291" s="3"/>
      <c r="X291" s="3"/>
      <c r="Y291" s="3"/>
      <c r="Z291" s="3"/>
      <c r="AA291" s="3"/>
      <c r="AB291" s="3"/>
      <c r="AC291" s="3"/>
      <c r="AD291" s="3"/>
      <c r="AE291" s="3"/>
      <c r="AF291" s="3"/>
      <c r="AG291" s="3"/>
      <c r="AH291" s="3"/>
      <c r="AI291" s="3"/>
      <c r="AJ291" s="3"/>
      <c r="AK291" s="3"/>
      <c r="AL291" s="3"/>
      <c r="AM291" s="3"/>
      <c r="AN291" s="3"/>
      <c r="AO291" s="3"/>
      <c r="AP291" s="3"/>
      <c r="AQ291" s="3"/>
      <c r="AR291" s="3"/>
    </row>
    <row r="292" spans="1:44" ht="12.75" customHeight="1" x14ac:dyDescent="0.25">
      <c r="A292" s="3"/>
      <c r="B292" s="3"/>
      <c r="C292" s="3"/>
      <c r="D292" s="3"/>
      <c r="E292" s="3"/>
      <c r="F292" s="3"/>
      <c r="G292" s="3"/>
      <c r="H292" s="3"/>
      <c r="I292" s="3"/>
      <c r="J292" s="3"/>
      <c r="K292" s="3"/>
      <c r="L292" s="3"/>
      <c r="M292" s="3"/>
      <c r="N292" s="3"/>
      <c r="O292" s="3"/>
      <c r="P292" s="3"/>
      <c r="Q292" s="3"/>
      <c r="R292" s="3"/>
      <c r="S292" s="3"/>
      <c r="T292" s="3"/>
      <c r="U292" s="3"/>
      <c r="V292" s="102"/>
      <c r="W292" s="3"/>
      <c r="X292" s="3"/>
      <c r="Y292" s="3"/>
      <c r="Z292" s="3"/>
      <c r="AA292" s="3"/>
      <c r="AB292" s="3"/>
      <c r="AC292" s="3"/>
      <c r="AD292" s="3"/>
      <c r="AE292" s="3"/>
      <c r="AF292" s="3"/>
      <c r="AG292" s="3"/>
      <c r="AH292" s="3"/>
      <c r="AI292" s="3"/>
      <c r="AJ292" s="3"/>
      <c r="AK292" s="3"/>
      <c r="AL292" s="3"/>
      <c r="AM292" s="3"/>
      <c r="AN292" s="3"/>
      <c r="AO292" s="3"/>
      <c r="AP292" s="3"/>
      <c r="AQ292" s="3"/>
      <c r="AR292" s="3"/>
    </row>
    <row r="293" spans="1:44" ht="12.75" customHeight="1" x14ac:dyDescent="0.25">
      <c r="A293" s="3"/>
      <c r="B293" s="3"/>
      <c r="C293" s="3"/>
      <c r="D293" s="3"/>
      <c r="E293" s="3"/>
      <c r="F293" s="3"/>
      <c r="G293" s="3"/>
      <c r="H293" s="3"/>
      <c r="I293" s="3"/>
      <c r="J293" s="3"/>
      <c r="K293" s="3"/>
      <c r="L293" s="3"/>
      <c r="M293" s="3"/>
      <c r="N293" s="3"/>
      <c r="O293" s="3"/>
      <c r="P293" s="3"/>
      <c r="Q293" s="3"/>
      <c r="R293" s="3"/>
      <c r="S293" s="3"/>
      <c r="T293" s="3"/>
      <c r="U293" s="3"/>
      <c r="V293" s="102"/>
      <c r="W293" s="3"/>
      <c r="X293" s="3"/>
      <c r="Y293" s="3"/>
      <c r="Z293" s="3"/>
      <c r="AA293" s="3"/>
      <c r="AB293" s="3"/>
      <c r="AC293" s="3"/>
      <c r="AD293" s="3"/>
      <c r="AE293" s="3"/>
      <c r="AF293" s="3"/>
      <c r="AG293" s="3"/>
      <c r="AH293" s="3"/>
      <c r="AI293" s="3"/>
      <c r="AJ293" s="3"/>
      <c r="AK293" s="3"/>
      <c r="AL293" s="3"/>
      <c r="AM293" s="3"/>
      <c r="AN293" s="3"/>
      <c r="AO293" s="3"/>
      <c r="AP293" s="3"/>
      <c r="AQ293" s="3"/>
      <c r="AR293" s="3"/>
    </row>
    <row r="294" spans="1:44" ht="12.75" customHeight="1" x14ac:dyDescent="0.25">
      <c r="A294" s="3"/>
      <c r="B294" s="3"/>
      <c r="C294" s="3"/>
      <c r="D294" s="3"/>
      <c r="E294" s="3"/>
      <c r="F294" s="3"/>
      <c r="G294" s="3"/>
      <c r="H294" s="3"/>
      <c r="I294" s="3"/>
      <c r="J294" s="3"/>
      <c r="K294" s="3"/>
      <c r="L294" s="3"/>
      <c r="M294" s="3"/>
      <c r="N294" s="3"/>
      <c r="O294" s="3"/>
      <c r="P294" s="3"/>
      <c r="Q294" s="3"/>
      <c r="R294" s="3"/>
      <c r="S294" s="3"/>
      <c r="T294" s="3"/>
      <c r="U294" s="3"/>
      <c r="V294" s="102"/>
      <c r="W294" s="3"/>
      <c r="X294" s="3"/>
      <c r="Y294" s="3"/>
      <c r="Z294" s="3"/>
      <c r="AA294" s="3"/>
      <c r="AB294" s="3"/>
      <c r="AC294" s="3"/>
      <c r="AD294" s="3"/>
      <c r="AE294" s="3"/>
      <c r="AF294" s="3"/>
      <c r="AG294" s="3"/>
      <c r="AH294" s="3"/>
      <c r="AI294" s="3"/>
      <c r="AJ294" s="3"/>
      <c r="AK294" s="3"/>
      <c r="AL294" s="3"/>
      <c r="AM294" s="3"/>
      <c r="AN294" s="3"/>
      <c r="AO294" s="3"/>
      <c r="AP294" s="3"/>
      <c r="AQ294" s="3"/>
      <c r="AR294" s="3"/>
    </row>
    <row r="295" spans="1:44" ht="12.75" customHeight="1" x14ac:dyDescent="0.25">
      <c r="A295" s="3"/>
      <c r="B295" s="3"/>
      <c r="C295" s="3"/>
      <c r="D295" s="3"/>
      <c r="E295" s="3"/>
      <c r="F295" s="3"/>
      <c r="G295" s="3"/>
      <c r="H295" s="3"/>
      <c r="I295" s="3"/>
      <c r="J295" s="3"/>
      <c r="K295" s="3"/>
      <c r="L295" s="3"/>
      <c r="M295" s="3"/>
      <c r="N295" s="3"/>
      <c r="O295" s="3"/>
      <c r="P295" s="3"/>
      <c r="Q295" s="3"/>
      <c r="R295" s="3"/>
      <c r="S295" s="3"/>
      <c r="T295" s="3"/>
      <c r="U295" s="3"/>
      <c r="V295" s="102"/>
      <c r="W295" s="3"/>
      <c r="X295" s="3"/>
      <c r="Y295" s="3"/>
      <c r="Z295" s="3"/>
      <c r="AA295" s="3"/>
      <c r="AB295" s="3"/>
      <c r="AC295" s="3"/>
      <c r="AD295" s="3"/>
      <c r="AE295" s="3"/>
      <c r="AF295" s="3"/>
      <c r="AG295" s="3"/>
      <c r="AH295" s="3"/>
      <c r="AI295" s="3"/>
      <c r="AJ295" s="3"/>
      <c r="AK295" s="3"/>
      <c r="AL295" s="3"/>
      <c r="AM295" s="3"/>
      <c r="AN295" s="3"/>
      <c r="AO295" s="3"/>
      <c r="AP295" s="3"/>
      <c r="AQ295" s="3"/>
      <c r="AR295" s="3"/>
    </row>
    <row r="296" spans="1:44" ht="12.75" customHeight="1" x14ac:dyDescent="0.25">
      <c r="A296" s="3"/>
      <c r="B296" s="3"/>
      <c r="C296" s="3"/>
      <c r="D296" s="3"/>
      <c r="E296" s="3"/>
      <c r="F296" s="3"/>
      <c r="G296" s="3"/>
      <c r="H296" s="3"/>
      <c r="I296" s="3"/>
      <c r="J296" s="3"/>
      <c r="K296" s="3"/>
      <c r="L296" s="3"/>
      <c r="M296" s="3"/>
      <c r="N296" s="3"/>
      <c r="O296" s="3"/>
      <c r="P296" s="3"/>
      <c r="Q296" s="3"/>
      <c r="R296" s="3"/>
      <c r="S296" s="3"/>
      <c r="T296" s="3"/>
      <c r="U296" s="3"/>
      <c r="V296" s="102"/>
      <c r="W296" s="3"/>
      <c r="X296" s="3"/>
      <c r="Y296" s="3"/>
      <c r="Z296" s="3"/>
      <c r="AA296" s="3"/>
      <c r="AB296" s="3"/>
      <c r="AC296" s="3"/>
      <c r="AD296" s="3"/>
      <c r="AE296" s="3"/>
      <c r="AF296" s="3"/>
      <c r="AG296" s="3"/>
      <c r="AH296" s="3"/>
      <c r="AI296" s="3"/>
      <c r="AJ296" s="3"/>
      <c r="AK296" s="3"/>
      <c r="AL296" s="3"/>
      <c r="AM296" s="3"/>
      <c r="AN296" s="3"/>
      <c r="AO296" s="3"/>
      <c r="AP296" s="3"/>
      <c r="AQ296" s="3"/>
      <c r="AR296" s="3"/>
    </row>
    <row r="297" spans="1:44" ht="12.75" customHeight="1" x14ac:dyDescent="0.25">
      <c r="A297" s="3"/>
      <c r="B297" s="3"/>
      <c r="C297" s="3"/>
      <c r="D297" s="3"/>
      <c r="E297" s="3"/>
      <c r="F297" s="3"/>
      <c r="G297" s="3"/>
      <c r="H297" s="3"/>
      <c r="I297" s="3"/>
      <c r="J297" s="3"/>
      <c r="K297" s="3"/>
      <c r="L297" s="3"/>
      <c r="M297" s="3"/>
      <c r="N297" s="3"/>
      <c r="O297" s="3"/>
      <c r="P297" s="3"/>
      <c r="Q297" s="3"/>
      <c r="R297" s="3"/>
      <c r="S297" s="3"/>
      <c r="T297" s="3"/>
      <c r="U297" s="3"/>
      <c r="V297" s="102"/>
      <c r="W297" s="3"/>
      <c r="X297" s="3"/>
      <c r="Y297" s="3"/>
      <c r="Z297" s="3"/>
      <c r="AA297" s="3"/>
      <c r="AB297" s="3"/>
      <c r="AC297" s="3"/>
      <c r="AD297" s="3"/>
      <c r="AE297" s="3"/>
      <c r="AF297" s="3"/>
      <c r="AG297" s="3"/>
      <c r="AH297" s="3"/>
      <c r="AI297" s="3"/>
      <c r="AJ297" s="3"/>
      <c r="AK297" s="3"/>
      <c r="AL297" s="3"/>
      <c r="AM297" s="3"/>
      <c r="AN297" s="3"/>
      <c r="AO297" s="3"/>
      <c r="AP297" s="3"/>
      <c r="AQ297" s="3"/>
      <c r="AR297" s="3"/>
    </row>
    <row r="298" spans="1:44" ht="12.75" customHeight="1" x14ac:dyDescent="0.25">
      <c r="A298" s="3"/>
      <c r="B298" s="3"/>
      <c r="C298" s="3"/>
      <c r="D298" s="3"/>
      <c r="E298" s="3"/>
      <c r="F298" s="3"/>
      <c r="G298" s="3"/>
      <c r="H298" s="3"/>
      <c r="I298" s="3"/>
      <c r="J298" s="3"/>
      <c r="K298" s="3"/>
      <c r="L298" s="3"/>
      <c r="M298" s="3"/>
      <c r="N298" s="3"/>
      <c r="O298" s="3"/>
      <c r="P298" s="3"/>
      <c r="Q298" s="3"/>
      <c r="R298" s="3"/>
      <c r="S298" s="3"/>
      <c r="T298" s="3"/>
      <c r="U298" s="3"/>
      <c r="V298" s="102"/>
      <c r="W298" s="3"/>
      <c r="X298" s="3"/>
      <c r="Y298" s="3"/>
      <c r="Z298" s="3"/>
      <c r="AA298" s="3"/>
      <c r="AB298" s="3"/>
      <c r="AC298" s="3"/>
      <c r="AD298" s="3"/>
      <c r="AE298" s="3"/>
      <c r="AF298" s="3"/>
      <c r="AG298" s="3"/>
      <c r="AH298" s="3"/>
      <c r="AI298" s="3"/>
      <c r="AJ298" s="3"/>
      <c r="AK298" s="3"/>
      <c r="AL298" s="3"/>
      <c r="AM298" s="3"/>
      <c r="AN298" s="3"/>
      <c r="AO298" s="3"/>
      <c r="AP298" s="3"/>
      <c r="AQ298" s="3"/>
      <c r="AR298" s="3"/>
    </row>
    <row r="299" spans="1:44" ht="12.75" customHeight="1" x14ac:dyDescent="0.25">
      <c r="A299" s="3"/>
      <c r="B299" s="3"/>
      <c r="C299" s="3"/>
      <c r="D299" s="3"/>
      <c r="E299" s="3"/>
      <c r="F299" s="3"/>
      <c r="G299" s="3"/>
      <c r="H299" s="3"/>
      <c r="I299" s="3"/>
      <c r="J299" s="3"/>
      <c r="K299" s="3"/>
      <c r="L299" s="3"/>
      <c r="M299" s="3"/>
      <c r="N299" s="3"/>
      <c r="O299" s="3"/>
      <c r="P299" s="3"/>
      <c r="Q299" s="3"/>
      <c r="R299" s="3"/>
      <c r="S299" s="3"/>
      <c r="T299" s="3"/>
      <c r="U299" s="3"/>
      <c r="V299" s="102"/>
      <c r="W299" s="3"/>
      <c r="X299" s="3"/>
      <c r="Y299" s="3"/>
      <c r="Z299" s="3"/>
      <c r="AA299" s="3"/>
      <c r="AB299" s="3"/>
      <c r="AC299" s="3"/>
      <c r="AD299" s="3"/>
      <c r="AE299" s="3"/>
      <c r="AF299" s="3"/>
      <c r="AG299" s="3"/>
      <c r="AH299" s="3"/>
      <c r="AI299" s="3"/>
      <c r="AJ299" s="3"/>
      <c r="AK299" s="3"/>
      <c r="AL299" s="3"/>
      <c r="AM299" s="3"/>
      <c r="AN299" s="3"/>
      <c r="AO299" s="3"/>
      <c r="AP299" s="3"/>
      <c r="AQ299" s="3"/>
      <c r="AR299" s="3"/>
    </row>
    <row r="300" spans="1:44" ht="12.75" customHeight="1" x14ac:dyDescent="0.25">
      <c r="A300" s="3"/>
      <c r="B300" s="3"/>
      <c r="C300" s="3"/>
      <c r="D300" s="3"/>
      <c r="E300" s="3"/>
      <c r="F300" s="3"/>
      <c r="G300" s="3"/>
      <c r="H300" s="3"/>
      <c r="I300" s="3"/>
      <c r="J300" s="3"/>
      <c r="K300" s="3"/>
      <c r="L300" s="3"/>
      <c r="M300" s="3"/>
      <c r="N300" s="3"/>
      <c r="O300" s="3"/>
      <c r="P300" s="3"/>
      <c r="Q300" s="3"/>
      <c r="R300" s="3"/>
      <c r="S300" s="3"/>
      <c r="T300" s="3"/>
      <c r="U300" s="3"/>
      <c r="V300" s="102"/>
      <c r="W300" s="3"/>
      <c r="X300" s="3"/>
      <c r="Y300" s="3"/>
      <c r="Z300" s="3"/>
      <c r="AA300" s="3"/>
      <c r="AB300" s="3"/>
      <c r="AC300" s="3"/>
      <c r="AD300" s="3"/>
      <c r="AE300" s="3"/>
      <c r="AF300" s="3"/>
      <c r="AG300" s="3"/>
      <c r="AH300" s="3"/>
      <c r="AI300" s="3"/>
      <c r="AJ300" s="3"/>
      <c r="AK300" s="3"/>
      <c r="AL300" s="3"/>
      <c r="AM300" s="3"/>
      <c r="AN300" s="3"/>
      <c r="AO300" s="3"/>
      <c r="AP300" s="3"/>
      <c r="AQ300" s="3"/>
      <c r="AR300" s="3"/>
    </row>
    <row r="301" spans="1:44" ht="12.75" customHeight="1" x14ac:dyDescent="0.25">
      <c r="A301" s="3"/>
      <c r="B301" s="3"/>
      <c r="C301" s="3"/>
      <c r="D301" s="3"/>
      <c r="E301" s="3"/>
      <c r="F301" s="3"/>
      <c r="G301" s="3"/>
      <c r="H301" s="3"/>
      <c r="I301" s="3"/>
      <c r="J301" s="3"/>
      <c r="K301" s="3"/>
      <c r="L301" s="3"/>
      <c r="M301" s="3"/>
      <c r="N301" s="3"/>
      <c r="O301" s="3"/>
      <c r="P301" s="3"/>
      <c r="Q301" s="3"/>
      <c r="R301" s="3"/>
      <c r="S301" s="3"/>
      <c r="T301" s="3"/>
      <c r="U301" s="3"/>
      <c r="V301" s="102"/>
      <c r="W301" s="3"/>
      <c r="X301" s="3"/>
      <c r="Y301" s="3"/>
      <c r="Z301" s="3"/>
      <c r="AA301" s="3"/>
      <c r="AB301" s="3"/>
      <c r="AC301" s="3"/>
      <c r="AD301" s="3"/>
      <c r="AE301" s="3"/>
      <c r="AF301" s="3"/>
      <c r="AG301" s="3"/>
      <c r="AH301" s="3"/>
      <c r="AI301" s="3"/>
      <c r="AJ301" s="3"/>
      <c r="AK301" s="3"/>
      <c r="AL301" s="3"/>
      <c r="AM301" s="3"/>
      <c r="AN301" s="3"/>
      <c r="AO301" s="3"/>
      <c r="AP301" s="3"/>
      <c r="AQ301" s="3"/>
      <c r="AR301" s="3"/>
    </row>
    <row r="302" spans="1:44" ht="12.75" customHeight="1" x14ac:dyDescent="0.25">
      <c r="A302" s="3"/>
      <c r="B302" s="3"/>
      <c r="C302" s="3"/>
      <c r="D302" s="3"/>
      <c r="E302" s="3"/>
      <c r="F302" s="3"/>
      <c r="G302" s="3"/>
      <c r="H302" s="3"/>
      <c r="I302" s="3"/>
      <c r="J302" s="3"/>
      <c r="K302" s="3"/>
      <c r="L302" s="3"/>
      <c r="M302" s="3"/>
      <c r="N302" s="3"/>
      <c r="O302" s="3"/>
      <c r="P302" s="3"/>
      <c r="Q302" s="3"/>
      <c r="R302" s="3"/>
      <c r="S302" s="3"/>
      <c r="T302" s="3"/>
      <c r="U302" s="3"/>
      <c r="V302" s="102"/>
      <c r="W302" s="3"/>
      <c r="X302" s="3"/>
      <c r="Y302" s="3"/>
      <c r="Z302" s="3"/>
      <c r="AA302" s="3"/>
      <c r="AB302" s="3"/>
      <c r="AC302" s="3"/>
      <c r="AD302" s="3"/>
      <c r="AE302" s="3"/>
      <c r="AF302" s="3"/>
      <c r="AG302" s="3"/>
      <c r="AH302" s="3"/>
      <c r="AI302" s="3"/>
      <c r="AJ302" s="3"/>
      <c r="AK302" s="3"/>
      <c r="AL302" s="3"/>
      <c r="AM302" s="3"/>
      <c r="AN302" s="3"/>
      <c r="AO302" s="3"/>
      <c r="AP302" s="3"/>
      <c r="AQ302" s="3"/>
      <c r="AR302" s="3"/>
    </row>
    <row r="303" spans="1:44" ht="12.75" customHeight="1" x14ac:dyDescent="0.25">
      <c r="A303" s="3"/>
      <c r="B303" s="3"/>
      <c r="C303" s="3"/>
      <c r="D303" s="3"/>
      <c r="E303" s="3"/>
      <c r="F303" s="3"/>
      <c r="G303" s="3"/>
      <c r="H303" s="3"/>
      <c r="I303" s="3"/>
      <c r="J303" s="3"/>
      <c r="K303" s="3"/>
      <c r="L303" s="3"/>
      <c r="M303" s="3"/>
      <c r="N303" s="3"/>
      <c r="O303" s="3"/>
      <c r="P303" s="3"/>
      <c r="Q303" s="3"/>
      <c r="R303" s="3"/>
      <c r="S303" s="3"/>
      <c r="T303" s="3"/>
      <c r="U303" s="3"/>
      <c r="V303" s="102"/>
      <c r="W303" s="3"/>
      <c r="X303" s="3"/>
      <c r="Y303" s="3"/>
      <c r="Z303" s="3"/>
      <c r="AA303" s="3"/>
      <c r="AB303" s="3"/>
      <c r="AC303" s="3"/>
      <c r="AD303" s="3"/>
      <c r="AE303" s="3"/>
      <c r="AF303" s="3"/>
      <c r="AG303" s="3"/>
      <c r="AH303" s="3"/>
      <c r="AI303" s="3"/>
      <c r="AJ303" s="3"/>
      <c r="AK303" s="3"/>
      <c r="AL303" s="3"/>
      <c r="AM303" s="3"/>
      <c r="AN303" s="3"/>
      <c r="AO303" s="3"/>
      <c r="AP303" s="3"/>
      <c r="AQ303" s="3"/>
      <c r="AR303" s="3"/>
    </row>
    <row r="304" spans="1:44" ht="12.75" customHeight="1" x14ac:dyDescent="0.25">
      <c r="A304" s="3"/>
      <c r="B304" s="3"/>
      <c r="C304" s="3"/>
      <c r="D304" s="3"/>
      <c r="E304" s="3"/>
      <c r="F304" s="3"/>
      <c r="G304" s="3"/>
      <c r="H304" s="3"/>
      <c r="I304" s="3"/>
      <c r="J304" s="3"/>
      <c r="K304" s="3"/>
      <c r="L304" s="3"/>
      <c r="M304" s="3"/>
      <c r="N304" s="3"/>
      <c r="O304" s="3"/>
      <c r="P304" s="3"/>
      <c r="Q304" s="3"/>
      <c r="R304" s="3"/>
      <c r="S304" s="3"/>
      <c r="T304" s="3"/>
      <c r="U304" s="3"/>
      <c r="V304" s="102"/>
      <c r="W304" s="3"/>
      <c r="X304" s="3"/>
      <c r="Y304" s="3"/>
      <c r="Z304" s="3"/>
      <c r="AA304" s="3"/>
      <c r="AB304" s="3"/>
      <c r="AC304" s="3"/>
      <c r="AD304" s="3"/>
      <c r="AE304" s="3"/>
      <c r="AF304" s="3"/>
      <c r="AG304" s="3"/>
      <c r="AH304" s="3"/>
      <c r="AI304" s="3"/>
      <c r="AJ304" s="3"/>
      <c r="AK304" s="3"/>
      <c r="AL304" s="3"/>
      <c r="AM304" s="3"/>
      <c r="AN304" s="3"/>
      <c r="AO304" s="3"/>
      <c r="AP304" s="3"/>
      <c r="AQ304" s="3"/>
      <c r="AR304" s="3"/>
    </row>
    <row r="305" spans="1:44" ht="12.75" customHeight="1" x14ac:dyDescent="0.25">
      <c r="A305" s="3"/>
      <c r="B305" s="3"/>
      <c r="C305" s="3"/>
      <c r="D305" s="3"/>
      <c r="E305" s="3"/>
      <c r="F305" s="3"/>
      <c r="G305" s="3"/>
      <c r="H305" s="3"/>
      <c r="I305" s="3"/>
      <c r="J305" s="3"/>
      <c r="K305" s="3"/>
      <c r="L305" s="3"/>
      <c r="M305" s="3"/>
      <c r="N305" s="3"/>
      <c r="O305" s="3"/>
      <c r="P305" s="3"/>
      <c r="Q305" s="3"/>
      <c r="R305" s="3"/>
      <c r="S305" s="3"/>
      <c r="T305" s="3"/>
      <c r="U305" s="3"/>
      <c r="V305" s="102"/>
      <c r="W305" s="3"/>
      <c r="X305" s="3"/>
      <c r="Y305" s="3"/>
      <c r="Z305" s="3"/>
      <c r="AA305" s="3"/>
      <c r="AB305" s="3"/>
      <c r="AC305" s="3"/>
      <c r="AD305" s="3"/>
      <c r="AE305" s="3"/>
      <c r="AF305" s="3"/>
      <c r="AG305" s="3"/>
      <c r="AH305" s="3"/>
      <c r="AI305" s="3"/>
      <c r="AJ305" s="3"/>
      <c r="AK305" s="3"/>
      <c r="AL305" s="3"/>
      <c r="AM305" s="3"/>
      <c r="AN305" s="3"/>
      <c r="AO305" s="3"/>
      <c r="AP305" s="3"/>
      <c r="AQ305" s="3"/>
      <c r="AR305" s="3"/>
    </row>
    <row r="306" spans="1:44" ht="12.75" customHeight="1" x14ac:dyDescent="0.25">
      <c r="A306" s="3"/>
      <c r="B306" s="3"/>
      <c r="C306" s="3"/>
      <c r="D306" s="3"/>
      <c r="E306" s="3"/>
      <c r="F306" s="3"/>
      <c r="G306" s="3"/>
      <c r="H306" s="3"/>
      <c r="I306" s="3"/>
      <c r="J306" s="3"/>
      <c r="K306" s="3"/>
      <c r="L306" s="3"/>
      <c r="M306" s="3"/>
      <c r="N306" s="3"/>
      <c r="O306" s="3"/>
      <c r="P306" s="3"/>
      <c r="Q306" s="3"/>
      <c r="R306" s="3"/>
      <c r="S306" s="3"/>
      <c r="T306" s="3"/>
      <c r="U306" s="3"/>
      <c r="V306" s="102"/>
      <c r="W306" s="3"/>
      <c r="X306" s="3"/>
      <c r="Y306" s="3"/>
      <c r="Z306" s="3"/>
      <c r="AA306" s="3"/>
      <c r="AB306" s="3"/>
      <c r="AC306" s="3"/>
      <c r="AD306" s="3"/>
      <c r="AE306" s="3"/>
      <c r="AF306" s="3"/>
      <c r="AG306" s="3"/>
      <c r="AH306" s="3"/>
      <c r="AI306" s="3"/>
      <c r="AJ306" s="3"/>
      <c r="AK306" s="3"/>
      <c r="AL306" s="3"/>
      <c r="AM306" s="3"/>
      <c r="AN306" s="3"/>
      <c r="AO306" s="3"/>
      <c r="AP306" s="3"/>
      <c r="AQ306" s="3"/>
      <c r="AR306" s="3"/>
    </row>
    <row r="307" spans="1:44" ht="12.75" customHeight="1" x14ac:dyDescent="0.25">
      <c r="A307" s="3"/>
      <c r="B307" s="3"/>
      <c r="C307" s="3"/>
      <c r="D307" s="3"/>
      <c r="E307" s="3"/>
      <c r="F307" s="3"/>
      <c r="G307" s="3"/>
      <c r="H307" s="3"/>
      <c r="I307" s="3"/>
      <c r="J307" s="3"/>
      <c r="K307" s="3"/>
      <c r="L307" s="3"/>
      <c r="M307" s="3"/>
      <c r="N307" s="3"/>
      <c r="O307" s="3"/>
      <c r="P307" s="3"/>
      <c r="Q307" s="3"/>
      <c r="R307" s="3"/>
      <c r="S307" s="3"/>
      <c r="T307" s="3"/>
      <c r="U307" s="3"/>
      <c r="V307" s="102"/>
      <c r="W307" s="3"/>
      <c r="X307" s="3"/>
      <c r="Y307" s="3"/>
      <c r="Z307" s="3"/>
      <c r="AA307" s="3"/>
      <c r="AB307" s="3"/>
      <c r="AC307" s="3"/>
      <c r="AD307" s="3"/>
      <c r="AE307" s="3"/>
      <c r="AF307" s="3"/>
      <c r="AG307" s="3"/>
      <c r="AH307" s="3"/>
      <c r="AI307" s="3"/>
      <c r="AJ307" s="3"/>
      <c r="AK307" s="3"/>
      <c r="AL307" s="3"/>
      <c r="AM307" s="3"/>
      <c r="AN307" s="3"/>
      <c r="AO307" s="3"/>
      <c r="AP307" s="3"/>
      <c r="AQ307" s="3"/>
      <c r="AR307" s="3"/>
    </row>
    <row r="308" spans="1:44" ht="12.75" customHeight="1" x14ac:dyDescent="0.25">
      <c r="A308" s="3"/>
      <c r="B308" s="3"/>
      <c r="C308" s="3"/>
      <c r="D308" s="3"/>
      <c r="E308" s="3"/>
      <c r="F308" s="3"/>
      <c r="G308" s="3"/>
      <c r="H308" s="3"/>
      <c r="I308" s="3"/>
      <c r="J308" s="3"/>
      <c r="K308" s="3"/>
      <c r="L308" s="3"/>
      <c r="M308" s="3"/>
      <c r="N308" s="3"/>
      <c r="O308" s="3"/>
      <c r="P308" s="3"/>
      <c r="Q308" s="3"/>
      <c r="R308" s="3"/>
      <c r="S308" s="3"/>
      <c r="T308" s="3"/>
      <c r="U308" s="3"/>
      <c r="V308" s="102"/>
      <c r="W308" s="3"/>
      <c r="X308" s="3"/>
      <c r="Y308" s="3"/>
      <c r="Z308" s="3"/>
      <c r="AA308" s="3"/>
      <c r="AB308" s="3"/>
      <c r="AC308" s="3"/>
      <c r="AD308" s="3"/>
      <c r="AE308" s="3"/>
      <c r="AF308" s="3"/>
      <c r="AG308" s="3"/>
      <c r="AH308" s="3"/>
      <c r="AI308" s="3"/>
      <c r="AJ308" s="3"/>
      <c r="AK308" s="3"/>
      <c r="AL308" s="3"/>
      <c r="AM308" s="3"/>
      <c r="AN308" s="3"/>
      <c r="AO308" s="3"/>
      <c r="AP308" s="3"/>
      <c r="AQ308" s="3"/>
      <c r="AR308" s="3"/>
    </row>
    <row r="309" spans="1:44" ht="12.75" customHeight="1" x14ac:dyDescent="0.25">
      <c r="A309" s="3"/>
      <c r="B309" s="3"/>
      <c r="C309" s="3"/>
      <c r="D309" s="3"/>
      <c r="E309" s="3"/>
      <c r="F309" s="3"/>
      <c r="G309" s="3"/>
      <c r="H309" s="3"/>
      <c r="I309" s="3"/>
      <c r="J309" s="3"/>
      <c r="K309" s="3"/>
      <c r="L309" s="3"/>
      <c r="M309" s="3"/>
      <c r="N309" s="3"/>
      <c r="O309" s="3"/>
      <c r="P309" s="3"/>
      <c r="Q309" s="3"/>
      <c r="R309" s="3"/>
      <c r="S309" s="3"/>
      <c r="T309" s="3"/>
      <c r="U309" s="3"/>
      <c r="V309" s="102"/>
      <c r="W309" s="3"/>
      <c r="X309" s="3"/>
      <c r="Y309" s="3"/>
      <c r="Z309" s="3"/>
      <c r="AA309" s="3"/>
      <c r="AB309" s="3"/>
      <c r="AC309" s="3"/>
      <c r="AD309" s="3"/>
      <c r="AE309" s="3"/>
      <c r="AF309" s="3"/>
      <c r="AG309" s="3"/>
      <c r="AH309" s="3"/>
      <c r="AI309" s="3"/>
      <c r="AJ309" s="3"/>
      <c r="AK309" s="3"/>
      <c r="AL309" s="3"/>
      <c r="AM309" s="3"/>
      <c r="AN309" s="3"/>
      <c r="AO309" s="3"/>
      <c r="AP309" s="3"/>
      <c r="AQ309" s="3"/>
      <c r="AR309" s="3"/>
    </row>
    <row r="310" spans="1:44" ht="12.75" customHeight="1" x14ac:dyDescent="0.25">
      <c r="A310" s="3"/>
      <c r="B310" s="3"/>
      <c r="C310" s="3"/>
      <c r="D310" s="3"/>
      <c r="E310" s="3"/>
      <c r="F310" s="3"/>
      <c r="G310" s="3"/>
      <c r="H310" s="3"/>
      <c r="I310" s="3"/>
      <c r="J310" s="3"/>
      <c r="K310" s="3"/>
      <c r="L310" s="3"/>
      <c r="M310" s="3"/>
      <c r="N310" s="3"/>
      <c r="O310" s="3"/>
      <c r="P310" s="3"/>
      <c r="Q310" s="3"/>
      <c r="R310" s="3"/>
      <c r="S310" s="3"/>
      <c r="T310" s="3"/>
      <c r="U310" s="3"/>
      <c r="V310" s="102"/>
      <c r="W310" s="3"/>
      <c r="X310" s="3"/>
      <c r="Y310" s="3"/>
      <c r="Z310" s="3"/>
      <c r="AA310" s="3"/>
      <c r="AB310" s="3"/>
      <c r="AC310" s="3"/>
      <c r="AD310" s="3"/>
      <c r="AE310" s="3"/>
      <c r="AF310" s="3"/>
      <c r="AG310" s="3"/>
      <c r="AH310" s="3"/>
      <c r="AI310" s="3"/>
      <c r="AJ310" s="3"/>
      <c r="AK310" s="3"/>
      <c r="AL310" s="3"/>
      <c r="AM310" s="3"/>
      <c r="AN310" s="3"/>
      <c r="AO310" s="3"/>
      <c r="AP310" s="3"/>
      <c r="AQ310" s="3"/>
      <c r="AR310" s="3"/>
    </row>
    <row r="311" spans="1:44" ht="12.75" customHeight="1" x14ac:dyDescent="0.25">
      <c r="A311" s="3"/>
      <c r="B311" s="3"/>
      <c r="C311" s="3"/>
      <c r="D311" s="3"/>
      <c r="E311" s="3"/>
      <c r="F311" s="3"/>
      <c r="G311" s="3"/>
      <c r="H311" s="3"/>
      <c r="I311" s="3"/>
      <c r="J311" s="3"/>
      <c r="K311" s="3"/>
      <c r="L311" s="3"/>
      <c r="M311" s="3"/>
      <c r="N311" s="3"/>
      <c r="O311" s="3"/>
      <c r="P311" s="3"/>
      <c r="Q311" s="3"/>
      <c r="R311" s="3"/>
      <c r="S311" s="3"/>
      <c r="T311" s="3"/>
      <c r="U311" s="3"/>
      <c r="V311" s="102"/>
      <c r="W311" s="3"/>
      <c r="X311" s="3"/>
      <c r="Y311" s="3"/>
      <c r="Z311" s="3"/>
      <c r="AA311" s="3"/>
      <c r="AB311" s="3"/>
      <c r="AC311" s="3"/>
      <c r="AD311" s="3"/>
      <c r="AE311" s="3"/>
      <c r="AF311" s="3"/>
      <c r="AG311" s="3"/>
      <c r="AH311" s="3"/>
      <c r="AI311" s="3"/>
      <c r="AJ311" s="3"/>
      <c r="AK311" s="3"/>
      <c r="AL311" s="3"/>
      <c r="AM311" s="3"/>
      <c r="AN311" s="3"/>
      <c r="AO311" s="3"/>
      <c r="AP311" s="3"/>
      <c r="AQ311" s="3"/>
      <c r="AR311" s="3"/>
    </row>
    <row r="312" spans="1:44" ht="12.75" customHeight="1" x14ac:dyDescent="0.25">
      <c r="A312" s="3"/>
      <c r="B312" s="3"/>
      <c r="C312" s="3"/>
      <c r="D312" s="3"/>
      <c r="E312" s="3"/>
      <c r="F312" s="3"/>
      <c r="G312" s="3"/>
      <c r="H312" s="3"/>
      <c r="I312" s="3"/>
      <c r="J312" s="3"/>
      <c r="K312" s="3"/>
      <c r="L312" s="3"/>
      <c r="M312" s="3"/>
      <c r="N312" s="3"/>
      <c r="O312" s="3"/>
      <c r="P312" s="3"/>
      <c r="Q312" s="3"/>
      <c r="R312" s="3"/>
      <c r="S312" s="3"/>
      <c r="T312" s="3"/>
      <c r="U312" s="3"/>
      <c r="V312" s="102"/>
      <c r="W312" s="3"/>
      <c r="X312" s="3"/>
      <c r="Y312" s="3"/>
      <c r="Z312" s="3"/>
      <c r="AA312" s="3"/>
      <c r="AB312" s="3"/>
      <c r="AC312" s="3"/>
      <c r="AD312" s="3"/>
      <c r="AE312" s="3"/>
      <c r="AF312" s="3"/>
      <c r="AG312" s="3"/>
      <c r="AH312" s="3"/>
      <c r="AI312" s="3"/>
      <c r="AJ312" s="3"/>
      <c r="AK312" s="3"/>
      <c r="AL312" s="3"/>
      <c r="AM312" s="3"/>
      <c r="AN312" s="3"/>
      <c r="AO312" s="3"/>
      <c r="AP312" s="3"/>
      <c r="AQ312" s="3"/>
      <c r="AR312" s="3"/>
    </row>
    <row r="313" spans="1:44" ht="12.75" customHeight="1" x14ac:dyDescent="0.25">
      <c r="A313" s="3"/>
      <c r="B313" s="3"/>
      <c r="C313" s="3"/>
      <c r="D313" s="3"/>
      <c r="E313" s="3"/>
      <c r="F313" s="3"/>
      <c r="G313" s="3"/>
      <c r="H313" s="3"/>
      <c r="I313" s="3"/>
      <c r="J313" s="3"/>
      <c r="K313" s="3"/>
      <c r="L313" s="3"/>
      <c r="M313" s="3"/>
      <c r="N313" s="3"/>
      <c r="O313" s="3"/>
      <c r="P313" s="3"/>
      <c r="Q313" s="3"/>
      <c r="R313" s="3"/>
      <c r="S313" s="3"/>
      <c r="T313" s="3"/>
      <c r="U313" s="3"/>
      <c r="V313" s="102"/>
      <c r="W313" s="3"/>
      <c r="X313" s="3"/>
      <c r="Y313" s="3"/>
      <c r="Z313" s="3"/>
      <c r="AA313" s="3"/>
      <c r="AB313" s="3"/>
      <c r="AC313" s="3"/>
      <c r="AD313" s="3"/>
      <c r="AE313" s="3"/>
      <c r="AF313" s="3"/>
      <c r="AG313" s="3"/>
      <c r="AH313" s="3"/>
      <c r="AI313" s="3"/>
      <c r="AJ313" s="3"/>
      <c r="AK313" s="3"/>
      <c r="AL313" s="3"/>
      <c r="AM313" s="3"/>
      <c r="AN313" s="3"/>
      <c r="AO313" s="3"/>
      <c r="AP313" s="3"/>
      <c r="AQ313" s="3"/>
      <c r="AR313" s="3"/>
    </row>
    <row r="314" spans="1:44" ht="12.75" customHeight="1" x14ac:dyDescent="0.25">
      <c r="A314" s="3"/>
      <c r="B314" s="3"/>
      <c r="C314" s="3"/>
      <c r="D314" s="3"/>
      <c r="E314" s="3"/>
      <c r="F314" s="3"/>
      <c r="G314" s="3"/>
      <c r="H314" s="3"/>
      <c r="I314" s="3"/>
      <c r="J314" s="3"/>
      <c r="K314" s="3"/>
      <c r="L314" s="3"/>
      <c r="M314" s="3"/>
      <c r="N314" s="3"/>
      <c r="O314" s="3"/>
      <c r="P314" s="3"/>
      <c r="Q314" s="3"/>
      <c r="R314" s="3"/>
      <c r="S314" s="3"/>
      <c r="T314" s="3"/>
      <c r="U314" s="3"/>
      <c r="V314" s="102"/>
      <c r="W314" s="3"/>
      <c r="X314" s="3"/>
      <c r="Y314" s="3"/>
      <c r="Z314" s="3"/>
      <c r="AA314" s="3"/>
      <c r="AB314" s="3"/>
      <c r="AC314" s="3"/>
      <c r="AD314" s="3"/>
      <c r="AE314" s="3"/>
      <c r="AF314" s="3"/>
      <c r="AG314" s="3"/>
      <c r="AH314" s="3"/>
      <c r="AI314" s="3"/>
      <c r="AJ314" s="3"/>
      <c r="AK314" s="3"/>
      <c r="AL314" s="3"/>
      <c r="AM314" s="3"/>
      <c r="AN314" s="3"/>
      <c r="AO314" s="3"/>
      <c r="AP314" s="3"/>
      <c r="AQ314" s="3"/>
      <c r="AR314" s="3"/>
    </row>
    <row r="315" spans="1:44" ht="12.75" customHeight="1" x14ac:dyDescent="0.25">
      <c r="A315" s="3"/>
      <c r="B315" s="3"/>
      <c r="C315" s="3"/>
      <c r="D315" s="3"/>
      <c r="E315" s="3"/>
      <c r="F315" s="3"/>
      <c r="G315" s="3"/>
      <c r="H315" s="3"/>
      <c r="I315" s="3"/>
      <c r="J315" s="3"/>
      <c r="K315" s="3"/>
      <c r="L315" s="3"/>
      <c r="M315" s="3"/>
      <c r="N315" s="3"/>
      <c r="O315" s="3"/>
      <c r="P315" s="3"/>
      <c r="Q315" s="3"/>
      <c r="R315" s="3"/>
      <c r="S315" s="3"/>
      <c r="T315" s="3"/>
      <c r="U315" s="3"/>
      <c r="V315" s="102"/>
      <c r="W315" s="3"/>
      <c r="X315" s="3"/>
      <c r="Y315" s="3"/>
      <c r="Z315" s="3"/>
      <c r="AA315" s="3"/>
      <c r="AB315" s="3"/>
      <c r="AC315" s="3"/>
      <c r="AD315" s="3"/>
      <c r="AE315" s="3"/>
      <c r="AF315" s="3"/>
      <c r="AG315" s="3"/>
      <c r="AH315" s="3"/>
      <c r="AI315" s="3"/>
      <c r="AJ315" s="3"/>
      <c r="AK315" s="3"/>
      <c r="AL315" s="3"/>
      <c r="AM315" s="3"/>
      <c r="AN315" s="3"/>
      <c r="AO315" s="3"/>
      <c r="AP315" s="3"/>
      <c r="AQ315" s="3"/>
      <c r="AR315" s="3"/>
    </row>
    <row r="316" spans="1:44" ht="12.75" customHeight="1" x14ac:dyDescent="0.25">
      <c r="A316" s="3"/>
      <c r="B316" s="3"/>
      <c r="C316" s="3"/>
      <c r="D316" s="3"/>
      <c r="E316" s="3"/>
      <c r="F316" s="3"/>
      <c r="G316" s="3"/>
      <c r="H316" s="3"/>
      <c r="I316" s="3"/>
      <c r="J316" s="3"/>
      <c r="K316" s="3"/>
      <c r="L316" s="3"/>
      <c r="M316" s="3"/>
      <c r="N316" s="3"/>
      <c r="O316" s="3"/>
      <c r="P316" s="3"/>
      <c r="Q316" s="3"/>
      <c r="R316" s="3"/>
      <c r="S316" s="3"/>
      <c r="T316" s="3"/>
      <c r="U316" s="3"/>
      <c r="V316" s="102"/>
      <c r="W316" s="3"/>
      <c r="X316" s="3"/>
      <c r="Y316" s="3"/>
      <c r="Z316" s="3"/>
      <c r="AA316" s="3"/>
      <c r="AB316" s="3"/>
      <c r="AC316" s="3"/>
      <c r="AD316" s="3"/>
      <c r="AE316" s="3"/>
      <c r="AF316" s="3"/>
      <c r="AG316" s="3"/>
      <c r="AH316" s="3"/>
      <c r="AI316" s="3"/>
      <c r="AJ316" s="3"/>
      <c r="AK316" s="3"/>
      <c r="AL316" s="3"/>
      <c r="AM316" s="3"/>
      <c r="AN316" s="3"/>
      <c r="AO316" s="3"/>
      <c r="AP316" s="3"/>
      <c r="AQ316" s="3"/>
      <c r="AR316" s="3"/>
    </row>
    <row r="317" spans="1:44" ht="12.75" customHeight="1" x14ac:dyDescent="0.25">
      <c r="A317" s="3"/>
      <c r="B317" s="3"/>
      <c r="C317" s="3"/>
      <c r="D317" s="3"/>
      <c r="E317" s="3"/>
      <c r="F317" s="3"/>
      <c r="G317" s="3"/>
      <c r="H317" s="3"/>
      <c r="I317" s="3"/>
      <c r="J317" s="3"/>
      <c r="K317" s="3"/>
      <c r="L317" s="3"/>
      <c r="M317" s="3"/>
      <c r="N317" s="3"/>
      <c r="O317" s="3"/>
      <c r="P317" s="3"/>
      <c r="Q317" s="3"/>
      <c r="R317" s="3"/>
      <c r="S317" s="3"/>
      <c r="T317" s="3"/>
      <c r="U317" s="3"/>
      <c r="V317" s="102"/>
      <c r="W317" s="3"/>
      <c r="X317" s="3"/>
      <c r="Y317" s="3"/>
      <c r="Z317" s="3"/>
      <c r="AA317" s="3"/>
      <c r="AB317" s="3"/>
      <c r="AC317" s="3"/>
      <c r="AD317" s="3"/>
      <c r="AE317" s="3"/>
      <c r="AF317" s="3"/>
      <c r="AG317" s="3"/>
      <c r="AH317" s="3"/>
      <c r="AI317" s="3"/>
      <c r="AJ317" s="3"/>
      <c r="AK317" s="3"/>
      <c r="AL317" s="3"/>
      <c r="AM317" s="3"/>
      <c r="AN317" s="3"/>
      <c r="AO317" s="3"/>
      <c r="AP317" s="3"/>
      <c r="AQ317" s="3"/>
      <c r="AR317" s="3"/>
    </row>
    <row r="318" spans="1:44" ht="12.75" customHeight="1" x14ac:dyDescent="0.25">
      <c r="A318" s="3"/>
      <c r="B318" s="3"/>
      <c r="C318" s="3"/>
      <c r="D318" s="3"/>
      <c r="E318" s="3"/>
      <c r="F318" s="3"/>
      <c r="G318" s="3"/>
      <c r="H318" s="3"/>
      <c r="I318" s="3"/>
      <c r="J318" s="3"/>
      <c r="K318" s="3"/>
      <c r="L318" s="3"/>
      <c r="M318" s="3"/>
      <c r="N318" s="3"/>
      <c r="O318" s="3"/>
      <c r="P318" s="3"/>
      <c r="Q318" s="3"/>
      <c r="R318" s="3"/>
      <c r="S318" s="3"/>
      <c r="T318" s="3"/>
      <c r="U318" s="3"/>
      <c r="V318" s="102"/>
      <c r="W318" s="3"/>
      <c r="X318" s="3"/>
      <c r="Y318" s="3"/>
      <c r="Z318" s="3"/>
      <c r="AA318" s="3"/>
      <c r="AB318" s="3"/>
      <c r="AC318" s="3"/>
      <c r="AD318" s="3"/>
      <c r="AE318" s="3"/>
      <c r="AF318" s="3"/>
      <c r="AG318" s="3"/>
      <c r="AH318" s="3"/>
      <c r="AI318" s="3"/>
      <c r="AJ318" s="3"/>
      <c r="AK318" s="3"/>
      <c r="AL318" s="3"/>
      <c r="AM318" s="3"/>
      <c r="AN318" s="3"/>
      <c r="AO318" s="3"/>
      <c r="AP318" s="3"/>
      <c r="AQ318" s="3"/>
      <c r="AR318" s="3"/>
    </row>
    <row r="319" spans="1:44" ht="12.75" customHeight="1" x14ac:dyDescent="0.25">
      <c r="A319" s="3"/>
      <c r="B319" s="3"/>
      <c r="C319" s="3"/>
      <c r="D319" s="3"/>
      <c r="E319" s="3"/>
      <c r="F319" s="3"/>
      <c r="G319" s="3"/>
      <c r="H319" s="3"/>
      <c r="I319" s="3"/>
      <c r="J319" s="3"/>
      <c r="K319" s="3"/>
      <c r="L319" s="3"/>
      <c r="M319" s="3"/>
      <c r="N319" s="3"/>
      <c r="O319" s="3"/>
      <c r="P319" s="3"/>
      <c r="Q319" s="3"/>
      <c r="R319" s="3"/>
      <c r="S319" s="3"/>
      <c r="T319" s="3"/>
      <c r="U319" s="3"/>
      <c r="V319" s="102"/>
      <c r="W319" s="3"/>
      <c r="X319" s="3"/>
      <c r="Y319" s="3"/>
      <c r="Z319" s="3"/>
      <c r="AA319" s="3"/>
      <c r="AB319" s="3"/>
      <c r="AC319" s="3"/>
      <c r="AD319" s="3"/>
      <c r="AE319" s="3"/>
      <c r="AF319" s="3"/>
      <c r="AG319" s="3"/>
      <c r="AH319" s="3"/>
      <c r="AI319" s="3"/>
      <c r="AJ319" s="3"/>
      <c r="AK319" s="3"/>
      <c r="AL319" s="3"/>
      <c r="AM319" s="3"/>
      <c r="AN319" s="3"/>
      <c r="AO319" s="3"/>
      <c r="AP319" s="3"/>
      <c r="AQ319" s="3"/>
      <c r="AR319" s="3"/>
    </row>
    <row r="320" spans="1:44" ht="12.75" customHeight="1" x14ac:dyDescent="0.25">
      <c r="A320" s="3"/>
      <c r="B320" s="3"/>
      <c r="C320" s="3"/>
      <c r="D320" s="3"/>
      <c r="E320" s="3"/>
      <c r="F320" s="3"/>
      <c r="G320" s="3"/>
      <c r="H320" s="3"/>
      <c r="I320" s="3"/>
      <c r="J320" s="3"/>
      <c r="K320" s="3"/>
      <c r="L320" s="3"/>
      <c r="M320" s="3"/>
      <c r="N320" s="3"/>
      <c r="O320" s="3"/>
      <c r="P320" s="3"/>
      <c r="Q320" s="3"/>
      <c r="R320" s="3"/>
      <c r="S320" s="3"/>
      <c r="T320" s="3"/>
      <c r="U320" s="3"/>
      <c r="V320" s="102"/>
      <c r="W320" s="3"/>
      <c r="X320" s="3"/>
      <c r="Y320" s="3"/>
      <c r="Z320" s="3"/>
      <c r="AA320" s="3"/>
      <c r="AB320" s="3"/>
      <c r="AC320" s="3"/>
      <c r="AD320" s="3"/>
      <c r="AE320" s="3"/>
      <c r="AF320" s="3"/>
      <c r="AG320" s="3"/>
      <c r="AH320" s="3"/>
      <c r="AI320" s="3"/>
      <c r="AJ320" s="3"/>
      <c r="AK320" s="3"/>
      <c r="AL320" s="3"/>
      <c r="AM320" s="3"/>
      <c r="AN320" s="3"/>
      <c r="AO320" s="3"/>
      <c r="AP320" s="3"/>
      <c r="AQ320" s="3"/>
      <c r="AR320" s="3"/>
    </row>
    <row r="321" spans="1:44" ht="12.75" customHeight="1" x14ac:dyDescent="0.25">
      <c r="A321" s="3"/>
      <c r="B321" s="3"/>
      <c r="C321" s="3"/>
      <c r="D321" s="3"/>
      <c r="E321" s="3"/>
      <c r="F321" s="3"/>
      <c r="G321" s="3"/>
      <c r="H321" s="3"/>
      <c r="I321" s="3"/>
      <c r="J321" s="3"/>
      <c r="K321" s="3"/>
      <c r="L321" s="3"/>
      <c r="M321" s="3"/>
      <c r="N321" s="3"/>
      <c r="O321" s="3"/>
      <c r="P321" s="3"/>
      <c r="Q321" s="3"/>
      <c r="R321" s="3"/>
      <c r="S321" s="3"/>
      <c r="T321" s="3"/>
      <c r="U321" s="3"/>
      <c r="V321" s="102"/>
      <c r="W321" s="3"/>
      <c r="X321" s="3"/>
      <c r="Y321" s="3"/>
      <c r="Z321" s="3"/>
      <c r="AA321" s="3"/>
      <c r="AB321" s="3"/>
      <c r="AC321" s="3"/>
      <c r="AD321" s="3"/>
      <c r="AE321" s="3"/>
      <c r="AF321" s="3"/>
      <c r="AG321" s="3"/>
      <c r="AH321" s="3"/>
      <c r="AI321" s="3"/>
      <c r="AJ321" s="3"/>
      <c r="AK321" s="3"/>
      <c r="AL321" s="3"/>
      <c r="AM321" s="3"/>
      <c r="AN321" s="3"/>
      <c r="AO321" s="3"/>
      <c r="AP321" s="3"/>
      <c r="AQ321" s="3"/>
      <c r="AR321" s="3"/>
    </row>
    <row r="322" spans="1:44" ht="12.75" customHeight="1" x14ac:dyDescent="0.25">
      <c r="A322" s="3"/>
      <c r="B322" s="3"/>
      <c r="C322" s="3"/>
      <c r="D322" s="3"/>
      <c r="E322" s="3"/>
      <c r="F322" s="3"/>
      <c r="G322" s="3"/>
      <c r="H322" s="3"/>
      <c r="I322" s="3"/>
      <c r="J322" s="3"/>
      <c r="K322" s="3"/>
      <c r="L322" s="3"/>
      <c r="M322" s="3"/>
      <c r="N322" s="3"/>
      <c r="O322" s="3"/>
      <c r="P322" s="3"/>
      <c r="Q322" s="3"/>
      <c r="R322" s="3"/>
      <c r="S322" s="3"/>
      <c r="T322" s="3"/>
      <c r="U322" s="3"/>
      <c r="V322" s="102"/>
      <c r="W322" s="3"/>
      <c r="X322" s="3"/>
      <c r="Y322" s="3"/>
      <c r="Z322" s="3"/>
      <c r="AA322" s="3"/>
      <c r="AB322" s="3"/>
      <c r="AC322" s="3"/>
      <c r="AD322" s="3"/>
      <c r="AE322" s="3"/>
      <c r="AF322" s="3"/>
      <c r="AG322" s="3"/>
      <c r="AH322" s="3"/>
      <c r="AI322" s="3"/>
      <c r="AJ322" s="3"/>
      <c r="AK322" s="3"/>
      <c r="AL322" s="3"/>
      <c r="AM322" s="3"/>
      <c r="AN322" s="3"/>
      <c r="AO322" s="3"/>
      <c r="AP322" s="3"/>
      <c r="AQ322" s="3"/>
      <c r="AR322" s="3"/>
    </row>
    <row r="323" spans="1:44" ht="12.75" customHeight="1" x14ac:dyDescent="0.25">
      <c r="A323" s="3"/>
      <c r="B323" s="3"/>
      <c r="C323" s="3"/>
      <c r="D323" s="3"/>
      <c r="E323" s="3"/>
      <c r="F323" s="3"/>
      <c r="G323" s="3"/>
      <c r="H323" s="3"/>
      <c r="I323" s="3"/>
      <c r="J323" s="3"/>
      <c r="K323" s="3"/>
      <c r="L323" s="3"/>
      <c r="M323" s="3"/>
      <c r="N323" s="3"/>
      <c r="O323" s="3"/>
      <c r="P323" s="3"/>
      <c r="Q323" s="3"/>
      <c r="R323" s="3"/>
      <c r="S323" s="3"/>
      <c r="T323" s="3"/>
      <c r="U323" s="3"/>
      <c r="V323" s="102"/>
      <c r="W323" s="3"/>
      <c r="X323" s="3"/>
      <c r="Y323" s="3"/>
      <c r="Z323" s="3"/>
      <c r="AA323" s="3"/>
      <c r="AB323" s="3"/>
      <c r="AC323" s="3"/>
      <c r="AD323" s="3"/>
      <c r="AE323" s="3"/>
      <c r="AF323" s="3"/>
      <c r="AG323" s="3"/>
      <c r="AH323" s="3"/>
      <c r="AI323" s="3"/>
      <c r="AJ323" s="3"/>
      <c r="AK323" s="3"/>
      <c r="AL323" s="3"/>
      <c r="AM323" s="3"/>
      <c r="AN323" s="3"/>
      <c r="AO323" s="3"/>
      <c r="AP323" s="3"/>
      <c r="AQ323" s="3"/>
      <c r="AR323" s="3"/>
    </row>
    <row r="324" spans="1:44" ht="12.75" customHeight="1" x14ac:dyDescent="0.25">
      <c r="A324" s="3"/>
      <c r="B324" s="3"/>
      <c r="C324" s="3"/>
      <c r="D324" s="3"/>
      <c r="E324" s="3"/>
      <c r="F324" s="3"/>
      <c r="G324" s="3"/>
      <c r="H324" s="3"/>
      <c r="I324" s="3"/>
      <c r="J324" s="3"/>
      <c r="K324" s="3"/>
      <c r="L324" s="3"/>
      <c r="M324" s="3"/>
      <c r="N324" s="3"/>
      <c r="O324" s="3"/>
      <c r="P324" s="3"/>
      <c r="Q324" s="3"/>
      <c r="R324" s="3"/>
      <c r="S324" s="3"/>
      <c r="T324" s="3"/>
      <c r="U324" s="3"/>
      <c r="V324" s="102"/>
      <c r="W324" s="3"/>
      <c r="X324" s="3"/>
      <c r="Y324" s="3"/>
      <c r="Z324" s="3"/>
      <c r="AA324" s="3"/>
      <c r="AB324" s="3"/>
      <c r="AC324" s="3"/>
      <c r="AD324" s="3"/>
      <c r="AE324" s="3"/>
      <c r="AF324" s="3"/>
      <c r="AG324" s="3"/>
      <c r="AH324" s="3"/>
      <c r="AI324" s="3"/>
      <c r="AJ324" s="3"/>
      <c r="AK324" s="3"/>
      <c r="AL324" s="3"/>
      <c r="AM324" s="3"/>
      <c r="AN324" s="3"/>
      <c r="AO324" s="3"/>
      <c r="AP324" s="3"/>
      <c r="AQ324" s="3"/>
      <c r="AR324" s="3"/>
    </row>
    <row r="325" spans="1:44" ht="12.75" customHeight="1" x14ac:dyDescent="0.25">
      <c r="A325" s="3"/>
      <c r="B325" s="3"/>
      <c r="C325" s="3"/>
      <c r="D325" s="3"/>
      <c r="E325" s="3"/>
      <c r="F325" s="3"/>
      <c r="G325" s="3"/>
      <c r="H325" s="3"/>
      <c r="I325" s="3"/>
      <c r="J325" s="3"/>
      <c r="K325" s="3"/>
      <c r="L325" s="3"/>
      <c r="M325" s="3"/>
      <c r="N325" s="3"/>
      <c r="O325" s="3"/>
      <c r="P325" s="3"/>
      <c r="Q325" s="3"/>
      <c r="R325" s="3"/>
      <c r="S325" s="3"/>
      <c r="T325" s="3"/>
      <c r="U325" s="3"/>
      <c r="V325" s="102"/>
      <c r="W325" s="3"/>
      <c r="X325" s="3"/>
      <c r="Y325" s="3"/>
      <c r="Z325" s="3"/>
      <c r="AA325" s="3"/>
      <c r="AB325" s="3"/>
      <c r="AC325" s="3"/>
      <c r="AD325" s="3"/>
      <c r="AE325" s="3"/>
      <c r="AF325" s="3"/>
      <c r="AG325" s="3"/>
      <c r="AH325" s="3"/>
      <c r="AI325" s="3"/>
      <c r="AJ325" s="3"/>
      <c r="AK325" s="3"/>
      <c r="AL325" s="3"/>
      <c r="AM325" s="3"/>
      <c r="AN325" s="3"/>
      <c r="AO325" s="3"/>
      <c r="AP325" s="3"/>
      <c r="AQ325" s="3"/>
      <c r="AR325" s="3"/>
    </row>
    <row r="326" spans="1:44" ht="12.75" customHeight="1" x14ac:dyDescent="0.25">
      <c r="A326" s="3"/>
      <c r="B326" s="3"/>
      <c r="C326" s="3"/>
      <c r="D326" s="3"/>
      <c r="E326" s="3"/>
      <c r="F326" s="3"/>
      <c r="G326" s="3"/>
      <c r="H326" s="3"/>
      <c r="I326" s="3"/>
      <c r="J326" s="3"/>
      <c r="K326" s="3"/>
      <c r="L326" s="3"/>
      <c r="M326" s="3"/>
      <c r="N326" s="3"/>
      <c r="O326" s="3"/>
      <c r="P326" s="3"/>
      <c r="Q326" s="3"/>
      <c r="R326" s="3"/>
      <c r="S326" s="3"/>
      <c r="T326" s="3"/>
      <c r="U326" s="3"/>
      <c r="V326" s="102"/>
      <c r="W326" s="3"/>
      <c r="X326" s="3"/>
      <c r="Y326" s="3"/>
      <c r="Z326" s="3"/>
      <c r="AA326" s="3"/>
      <c r="AB326" s="3"/>
      <c r="AC326" s="3"/>
      <c r="AD326" s="3"/>
      <c r="AE326" s="3"/>
      <c r="AF326" s="3"/>
      <c r="AG326" s="3"/>
      <c r="AH326" s="3"/>
      <c r="AI326" s="3"/>
      <c r="AJ326" s="3"/>
      <c r="AK326" s="3"/>
      <c r="AL326" s="3"/>
      <c r="AM326" s="3"/>
      <c r="AN326" s="3"/>
      <c r="AO326" s="3"/>
      <c r="AP326" s="3"/>
      <c r="AQ326" s="3"/>
      <c r="AR326" s="3"/>
    </row>
    <row r="327" spans="1:44" ht="12.75" customHeight="1" x14ac:dyDescent="0.25">
      <c r="A327" s="3"/>
      <c r="B327" s="3"/>
      <c r="C327" s="3"/>
      <c r="D327" s="3"/>
      <c r="E327" s="3"/>
      <c r="F327" s="3"/>
      <c r="G327" s="3"/>
      <c r="H327" s="3"/>
      <c r="I327" s="3"/>
      <c r="J327" s="3"/>
      <c r="K327" s="3"/>
      <c r="L327" s="3"/>
      <c r="M327" s="3"/>
      <c r="N327" s="3"/>
      <c r="O327" s="3"/>
      <c r="P327" s="3"/>
      <c r="Q327" s="3"/>
      <c r="R327" s="3"/>
      <c r="S327" s="3"/>
      <c r="T327" s="3"/>
      <c r="U327" s="3"/>
      <c r="V327" s="102"/>
      <c r="W327" s="3"/>
      <c r="X327" s="3"/>
      <c r="Y327" s="3"/>
      <c r="Z327" s="3"/>
      <c r="AA327" s="3"/>
      <c r="AB327" s="3"/>
      <c r="AC327" s="3"/>
      <c r="AD327" s="3"/>
      <c r="AE327" s="3"/>
      <c r="AF327" s="3"/>
      <c r="AG327" s="3"/>
      <c r="AH327" s="3"/>
      <c r="AI327" s="3"/>
      <c r="AJ327" s="3"/>
      <c r="AK327" s="3"/>
      <c r="AL327" s="3"/>
      <c r="AM327" s="3"/>
      <c r="AN327" s="3"/>
      <c r="AO327" s="3"/>
      <c r="AP327" s="3"/>
      <c r="AQ327" s="3"/>
      <c r="AR327" s="3"/>
    </row>
    <row r="328" spans="1:44" ht="12.75" customHeight="1" x14ac:dyDescent="0.25">
      <c r="A328" s="3"/>
      <c r="B328" s="3"/>
      <c r="C328" s="3"/>
      <c r="D328" s="3"/>
      <c r="E328" s="3"/>
      <c r="F328" s="3"/>
      <c r="G328" s="3"/>
      <c r="H328" s="3"/>
      <c r="I328" s="3"/>
      <c r="J328" s="3"/>
      <c r="K328" s="3"/>
      <c r="L328" s="3"/>
      <c r="M328" s="3"/>
      <c r="N328" s="3"/>
      <c r="O328" s="3"/>
      <c r="P328" s="3"/>
      <c r="Q328" s="3"/>
      <c r="R328" s="3"/>
      <c r="S328" s="3"/>
      <c r="T328" s="3"/>
      <c r="U328" s="3"/>
      <c r="V328" s="102"/>
      <c r="W328" s="3"/>
      <c r="X328" s="3"/>
      <c r="Y328" s="3"/>
      <c r="Z328" s="3"/>
      <c r="AA328" s="3"/>
      <c r="AB328" s="3"/>
      <c r="AC328" s="3"/>
      <c r="AD328" s="3"/>
      <c r="AE328" s="3"/>
      <c r="AF328" s="3"/>
      <c r="AG328" s="3"/>
      <c r="AH328" s="3"/>
      <c r="AI328" s="3"/>
      <c r="AJ328" s="3"/>
      <c r="AK328" s="3"/>
      <c r="AL328" s="3"/>
      <c r="AM328" s="3"/>
      <c r="AN328" s="3"/>
      <c r="AO328" s="3"/>
      <c r="AP328" s="3"/>
      <c r="AQ328" s="3"/>
      <c r="AR328" s="3"/>
    </row>
    <row r="329" spans="1:44" ht="12.75" customHeight="1" x14ac:dyDescent="0.25">
      <c r="A329" s="3"/>
      <c r="B329" s="3"/>
      <c r="C329" s="3"/>
      <c r="D329" s="3"/>
      <c r="E329" s="3"/>
      <c r="F329" s="3"/>
      <c r="G329" s="3"/>
      <c r="H329" s="3"/>
      <c r="I329" s="3"/>
      <c r="J329" s="3"/>
      <c r="K329" s="3"/>
      <c r="L329" s="3"/>
      <c r="M329" s="3"/>
      <c r="N329" s="3"/>
      <c r="O329" s="3"/>
      <c r="P329" s="3"/>
      <c r="Q329" s="3"/>
      <c r="R329" s="3"/>
      <c r="S329" s="3"/>
      <c r="T329" s="3"/>
      <c r="U329" s="3"/>
      <c r="V329" s="102"/>
      <c r="W329" s="3"/>
      <c r="X329" s="3"/>
      <c r="Y329" s="3"/>
      <c r="Z329" s="3"/>
      <c r="AA329" s="3"/>
      <c r="AB329" s="3"/>
      <c r="AC329" s="3"/>
      <c r="AD329" s="3"/>
      <c r="AE329" s="3"/>
      <c r="AF329" s="3"/>
      <c r="AG329" s="3"/>
      <c r="AH329" s="3"/>
      <c r="AI329" s="3"/>
      <c r="AJ329" s="3"/>
      <c r="AK329" s="3"/>
      <c r="AL329" s="3"/>
      <c r="AM329" s="3"/>
      <c r="AN329" s="3"/>
      <c r="AO329" s="3"/>
      <c r="AP329" s="3"/>
      <c r="AQ329" s="3"/>
      <c r="AR329" s="3"/>
    </row>
    <row r="330" spans="1:44" ht="12.75" customHeight="1" x14ac:dyDescent="0.25">
      <c r="A330" s="3"/>
      <c r="B330" s="3"/>
      <c r="C330" s="3"/>
      <c r="D330" s="3"/>
      <c r="E330" s="3"/>
      <c r="F330" s="3"/>
      <c r="G330" s="3"/>
      <c r="H330" s="3"/>
      <c r="I330" s="3"/>
      <c r="J330" s="3"/>
      <c r="K330" s="3"/>
      <c r="L330" s="3"/>
      <c r="M330" s="3"/>
      <c r="N330" s="3"/>
      <c r="O330" s="3"/>
      <c r="P330" s="3"/>
      <c r="Q330" s="3"/>
      <c r="R330" s="3"/>
      <c r="S330" s="3"/>
      <c r="T330" s="3"/>
      <c r="U330" s="3"/>
      <c r="V330" s="102"/>
      <c r="W330" s="3"/>
      <c r="X330" s="3"/>
      <c r="Y330" s="3"/>
      <c r="Z330" s="3"/>
      <c r="AA330" s="3"/>
      <c r="AB330" s="3"/>
      <c r="AC330" s="3"/>
      <c r="AD330" s="3"/>
      <c r="AE330" s="3"/>
      <c r="AF330" s="3"/>
      <c r="AG330" s="3"/>
      <c r="AH330" s="3"/>
      <c r="AI330" s="3"/>
      <c r="AJ330" s="3"/>
      <c r="AK330" s="3"/>
      <c r="AL330" s="3"/>
      <c r="AM330" s="3"/>
      <c r="AN330" s="3"/>
      <c r="AO330" s="3"/>
      <c r="AP330" s="3"/>
      <c r="AQ330" s="3"/>
      <c r="AR330" s="3"/>
    </row>
    <row r="331" spans="1:44" ht="12.75" customHeight="1" x14ac:dyDescent="0.25">
      <c r="A331" s="3"/>
      <c r="B331" s="3"/>
      <c r="C331" s="3"/>
      <c r="D331" s="3"/>
      <c r="E331" s="3"/>
      <c r="F331" s="3"/>
      <c r="G331" s="3"/>
      <c r="H331" s="3"/>
      <c r="I331" s="3"/>
      <c r="J331" s="3"/>
      <c r="K331" s="3"/>
      <c r="L331" s="3"/>
      <c r="M331" s="3"/>
      <c r="N331" s="3"/>
      <c r="O331" s="3"/>
      <c r="P331" s="3"/>
      <c r="Q331" s="3"/>
      <c r="R331" s="3"/>
      <c r="S331" s="3"/>
      <c r="T331" s="3"/>
      <c r="U331" s="3"/>
      <c r="V331" s="102"/>
      <c r="W331" s="3"/>
      <c r="X331" s="3"/>
      <c r="Y331" s="3"/>
      <c r="Z331" s="3"/>
      <c r="AA331" s="3"/>
      <c r="AB331" s="3"/>
      <c r="AC331" s="3"/>
      <c r="AD331" s="3"/>
      <c r="AE331" s="3"/>
      <c r="AF331" s="3"/>
      <c r="AG331" s="3"/>
      <c r="AH331" s="3"/>
      <c r="AI331" s="3"/>
      <c r="AJ331" s="3"/>
      <c r="AK331" s="3"/>
      <c r="AL331" s="3"/>
      <c r="AM331" s="3"/>
      <c r="AN331" s="3"/>
      <c r="AO331" s="3"/>
      <c r="AP331" s="3"/>
      <c r="AQ331" s="3"/>
      <c r="AR331" s="3"/>
    </row>
    <row r="332" spans="1:44" ht="12.75" customHeight="1" x14ac:dyDescent="0.25">
      <c r="A332" s="3"/>
      <c r="B332" s="3"/>
      <c r="C332" s="3"/>
      <c r="D332" s="3"/>
      <c r="E332" s="3"/>
      <c r="F332" s="3"/>
      <c r="G332" s="3"/>
      <c r="H332" s="3"/>
      <c r="I332" s="3"/>
      <c r="J332" s="3"/>
      <c r="K332" s="3"/>
      <c r="L332" s="3"/>
      <c r="M332" s="3"/>
      <c r="N332" s="3"/>
      <c r="O332" s="3"/>
      <c r="P332" s="3"/>
      <c r="Q332" s="3"/>
      <c r="R332" s="3"/>
      <c r="S332" s="3"/>
      <c r="T332" s="3"/>
      <c r="U332" s="3"/>
      <c r="V332" s="102"/>
      <c r="W332" s="3"/>
      <c r="X332" s="3"/>
      <c r="Y332" s="3"/>
      <c r="Z332" s="3"/>
      <c r="AA332" s="3"/>
      <c r="AB332" s="3"/>
      <c r="AC332" s="3"/>
      <c r="AD332" s="3"/>
      <c r="AE332" s="3"/>
      <c r="AF332" s="3"/>
      <c r="AG332" s="3"/>
      <c r="AH332" s="3"/>
      <c r="AI332" s="3"/>
      <c r="AJ332" s="3"/>
      <c r="AK332" s="3"/>
      <c r="AL332" s="3"/>
      <c r="AM332" s="3"/>
      <c r="AN332" s="3"/>
      <c r="AO332" s="3"/>
      <c r="AP332" s="3"/>
      <c r="AQ332" s="3"/>
      <c r="AR332" s="3"/>
    </row>
    <row r="333" spans="1:44" ht="12.75" customHeight="1" x14ac:dyDescent="0.25">
      <c r="A333" s="3"/>
      <c r="B333" s="3"/>
      <c r="C333" s="3"/>
      <c r="D333" s="3"/>
      <c r="E333" s="3"/>
      <c r="F333" s="3"/>
      <c r="G333" s="3"/>
      <c r="H333" s="3"/>
      <c r="I333" s="3"/>
      <c r="J333" s="3"/>
      <c r="K333" s="3"/>
      <c r="L333" s="3"/>
      <c r="M333" s="3"/>
      <c r="N333" s="3"/>
      <c r="O333" s="3"/>
      <c r="P333" s="3"/>
      <c r="Q333" s="3"/>
      <c r="R333" s="3"/>
      <c r="S333" s="3"/>
      <c r="T333" s="3"/>
      <c r="U333" s="3"/>
      <c r="V333" s="102"/>
      <c r="W333" s="3"/>
      <c r="X333" s="3"/>
      <c r="Y333" s="3"/>
      <c r="Z333" s="3"/>
      <c r="AA333" s="3"/>
      <c r="AB333" s="3"/>
      <c r="AC333" s="3"/>
      <c r="AD333" s="3"/>
      <c r="AE333" s="3"/>
      <c r="AF333" s="3"/>
      <c r="AG333" s="3"/>
      <c r="AH333" s="3"/>
      <c r="AI333" s="3"/>
      <c r="AJ333" s="3"/>
      <c r="AK333" s="3"/>
      <c r="AL333" s="3"/>
      <c r="AM333" s="3"/>
      <c r="AN333" s="3"/>
      <c r="AO333" s="3"/>
      <c r="AP333" s="3"/>
      <c r="AQ333" s="3"/>
      <c r="AR333" s="3"/>
    </row>
    <row r="334" spans="1:44" ht="12.75" customHeight="1" x14ac:dyDescent="0.25">
      <c r="A334" s="3"/>
      <c r="B334" s="3"/>
      <c r="C334" s="3"/>
      <c r="D334" s="3"/>
      <c r="E334" s="3"/>
      <c r="F334" s="3"/>
      <c r="G334" s="3"/>
      <c r="H334" s="3"/>
      <c r="I334" s="3"/>
      <c r="J334" s="3"/>
      <c r="K334" s="3"/>
      <c r="L334" s="3"/>
      <c r="M334" s="3"/>
      <c r="N334" s="3"/>
      <c r="O334" s="3"/>
      <c r="P334" s="3"/>
      <c r="Q334" s="3"/>
      <c r="R334" s="3"/>
      <c r="S334" s="3"/>
      <c r="T334" s="3"/>
      <c r="U334" s="3"/>
      <c r="V334" s="102"/>
      <c r="W334" s="3"/>
      <c r="X334" s="3"/>
      <c r="Y334" s="3"/>
      <c r="Z334" s="3"/>
      <c r="AA334" s="3"/>
      <c r="AB334" s="3"/>
      <c r="AC334" s="3"/>
      <c r="AD334" s="3"/>
      <c r="AE334" s="3"/>
      <c r="AF334" s="3"/>
      <c r="AG334" s="3"/>
      <c r="AH334" s="3"/>
      <c r="AI334" s="3"/>
      <c r="AJ334" s="3"/>
      <c r="AK334" s="3"/>
      <c r="AL334" s="3"/>
      <c r="AM334" s="3"/>
      <c r="AN334" s="3"/>
      <c r="AO334" s="3"/>
      <c r="AP334" s="3"/>
      <c r="AQ334" s="3"/>
      <c r="AR334" s="3"/>
    </row>
    <row r="335" spans="1:44" ht="12.75" customHeight="1" x14ac:dyDescent="0.25">
      <c r="A335" s="3"/>
      <c r="B335" s="3"/>
      <c r="C335" s="3"/>
      <c r="D335" s="3"/>
      <c r="E335" s="3"/>
      <c r="F335" s="3"/>
      <c r="G335" s="3"/>
      <c r="H335" s="3"/>
      <c r="I335" s="3"/>
      <c r="J335" s="3"/>
      <c r="K335" s="3"/>
      <c r="L335" s="3"/>
      <c r="M335" s="3"/>
      <c r="N335" s="3"/>
      <c r="O335" s="3"/>
      <c r="P335" s="3"/>
      <c r="Q335" s="3"/>
      <c r="R335" s="3"/>
      <c r="S335" s="3"/>
      <c r="T335" s="3"/>
      <c r="U335" s="3"/>
      <c r="V335" s="102"/>
      <c r="W335" s="3"/>
      <c r="X335" s="3"/>
      <c r="Y335" s="3"/>
      <c r="Z335" s="3"/>
      <c r="AA335" s="3"/>
      <c r="AB335" s="3"/>
      <c r="AC335" s="3"/>
      <c r="AD335" s="3"/>
      <c r="AE335" s="3"/>
      <c r="AF335" s="3"/>
      <c r="AG335" s="3"/>
      <c r="AH335" s="3"/>
      <c r="AI335" s="3"/>
      <c r="AJ335" s="3"/>
      <c r="AK335" s="3"/>
      <c r="AL335" s="3"/>
      <c r="AM335" s="3"/>
      <c r="AN335" s="3"/>
      <c r="AO335" s="3"/>
      <c r="AP335" s="3"/>
      <c r="AQ335" s="3"/>
      <c r="AR335" s="3"/>
    </row>
    <row r="336" spans="1:44" ht="12.75" customHeight="1" x14ac:dyDescent="0.25">
      <c r="A336" s="3"/>
      <c r="B336" s="3"/>
      <c r="C336" s="3"/>
      <c r="D336" s="3"/>
      <c r="E336" s="3"/>
      <c r="F336" s="3"/>
      <c r="G336" s="3"/>
      <c r="H336" s="3"/>
      <c r="I336" s="3"/>
      <c r="J336" s="3"/>
      <c r="K336" s="3"/>
      <c r="L336" s="3"/>
      <c r="M336" s="3"/>
      <c r="N336" s="3"/>
      <c r="O336" s="3"/>
      <c r="P336" s="3"/>
      <c r="Q336" s="3"/>
      <c r="R336" s="3"/>
      <c r="S336" s="3"/>
      <c r="T336" s="3"/>
      <c r="U336" s="3"/>
      <c r="V336" s="102"/>
      <c r="W336" s="3"/>
      <c r="X336" s="3"/>
      <c r="Y336" s="3"/>
      <c r="Z336" s="3"/>
      <c r="AA336" s="3"/>
      <c r="AB336" s="3"/>
      <c r="AC336" s="3"/>
      <c r="AD336" s="3"/>
      <c r="AE336" s="3"/>
      <c r="AF336" s="3"/>
      <c r="AG336" s="3"/>
      <c r="AH336" s="3"/>
      <c r="AI336" s="3"/>
      <c r="AJ336" s="3"/>
      <c r="AK336" s="3"/>
      <c r="AL336" s="3"/>
      <c r="AM336" s="3"/>
      <c r="AN336" s="3"/>
      <c r="AO336" s="3"/>
      <c r="AP336" s="3"/>
      <c r="AQ336" s="3"/>
      <c r="AR336" s="3"/>
    </row>
    <row r="337" spans="1:44" ht="12.75" customHeight="1" x14ac:dyDescent="0.25">
      <c r="A337" s="3"/>
      <c r="B337" s="3"/>
      <c r="C337" s="3"/>
      <c r="D337" s="3"/>
      <c r="E337" s="3"/>
      <c r="F337" s="3"/>
      <c r="G337" s="3"/>
      <c r="H337" s="3"/>
      <c r="I337" s="3"/>
      <c r="J337" s="3"/>
      <c r="K337" s="3"/>
      <c r="L337" s="3"/>
      <c r="M337" s="3"/>
      <c r="N337" s="3"/>
      <c r="O337" s="3"/>
      <c r="P337" s="3"/>
      <c r="Q337" s="3"/>
      <c r="R337" s="3"/>
      <c r="S337" s="3"/>
      <c r="T337" s="3"/>
      <c r="U337" s="3"/>
      <c r="V337" s="102"/>
      <c r="W337" s="3"/>
      <c r="X337" s="3"/>
      <c r="Y337" s="3"/>
      <c r="Z337" s="3"/>
      <c r="AA337" s="3"/>
      <c r="AB337" s="3"/>
      <c r="AC337" s="3"/>
      <c r="AD337" s="3"/>
      <c r="AE337" s="3"/>
      <c r="AF337" s="3"/>
      <c r="AG337" s="3"/>
      <c r="AH337" s="3"/>
      <c r="AI337" s="3"/>
      <c r="AJ337" s="3"/>
      <c r="AK337" s="3"/>
      <c r="AL337" s="3"/>
      <c r="AM337" s="3"/>
      <c r="AN337" s="3"/>
      <c r="AO337" s="3"/>
      <c r="AP337" s="3"/>
      <c r="AQ337" s="3"/>
      <c r="AR337" s="3"/>
    </row>
    <row r="338" spans="1:44" ht="12.75" customHeight="1" x14ac:dyDescent="0.25">
      <c r="A338" s="3"/>
      <c r="B338" s="3"/>
      <c r="C338" s="3"/>
      <c r="D338" s="3"/>
      <c r="E338" s="3"/>
      <c r="F338" s="3"/>
      <c r="G338" s="3"/>
      <c r="H338" s="3"/>
      <c r="I338" s="3"/>
      <c r="J338" s="3"/>
      <c r="K338" s="3"/>
      <c r="L338" s="3"/>
      <c r="M338" s="3"/>
      <c r="N338" s="3"/>
      <c r="O338" s="3"/>
      <c r="P338" s="3"/>
      <c r="Q338" s="3"/>
      <c r="R338" s="3"/>
      <c r="S338" s="3"/>
      <c r="T338" s="3"/>
      <c r="U338" s="3"/>
      <c r="V338" s="102"/>
      <c r="W338" s="3"/>
      <c r="X338" s="3"/>
      <c r="Y338" s="3"/>
      <c r="Z338" s="3"/>
      <c r="AA338" s="3"/>
      <c r="AB338" s="3"/>
      <c r="AC338" s="3"/>
      <c r="AD338" s="3"/>
      <c r="AE338" s="3"/>
      <c r="AF338" s="3"/>
      <c r="AG338" s="3"/>
      <c r="AH338" s="3"/>
      <c r="AI338" s="3"/>
      <c r="AJ338" s="3"/>
      <c r="AK338" s="3"/>
      <c r="AL338" s="3"/>
      <c r="AM338" s="3"/>
      <c r="AN338" s="3"/>
      <c r="AO338" s="3"/>
      <c r="AP338" s="3"/>
      <c r="AQ338" s="3"/>
      <c r="AR338" s="3"/>
    </row>
    <row r="339" spans="1:44" ht="12.75" customHeight="1" x14ac:dyDescent="0.25">
      <c r="A339" s="3"/>
      <c r="B339" s="3"/>
      <c r="C339" s="3"/>
      <c r="D339" s="3"/>
      <c r="E339" s="3"/>
      <c r="F339" s="3"/>
      <c r="G339" s="3"/>
      <c r="H339" s="3"/>
      <c r="I339" s="3"/>
      <c r="J339" s="3"/>
      <c r="K339" s="3"/>
      <c r="L339" s="3"/>
      <c r="M339" s="3"/>
      <c r="N339" s="3"/>
      <c r="O339" s="3"/>
      <c r="P339" s="3"/>
      <c r="Q339" s="3"/>
      <c r="R339" s="3"/>
      <c r="S339" s="3"/>
      <c r="T339" s="3"/>
      <c r="U339" s="3"/>
      <c r="V339" s="102"/>
      <c r="W339" s="3"/>
      <c r="X339" s="3"/>
      <c r="Y339" s="3"/>
      <c r="Z339" s="3"/>
      <c r="AA339" s="3"/>
      <c r="AB339" s="3"/>
      <c r="AC339" s="3"/>
      <c r="AD339" s="3"/>
      <c r="AE339" s="3"/>
      <c r="AF339" s="3"/>
      <c r="AG339" s="3"/>
      <c r="AH339" s="3"/>
      <c r="AI339" s="3"/>
      <c r="AJ339" s="3"/>
      <c r="AK339" s="3"/>
      <c r="AL339" s="3"/>
      <c r="AM339" s="3"/>
      <c r="AN339" s="3"/>
      <c r="AO339" s="3"/>
      <c r="AP339" s="3"/>
      <c r="AQ339" s="3"/>
      <c r="AR339" s="3"/>
    </row>
    <row r="340" spans="1:44" ht="12.75" customHeight="1" x14ac:dyDescent="0.25">
      <c r="A340" s="3"/>
      <c r="B340" s="3"/>
      <c r="C340" s="3"/>
      <c r="D340" s="3"/>
      <c r="E340" s="3"/>
      <c r="F340" s="3"/>
      <c r="G340" s="3"/>
      <c r="H340" s="3"/>
      <c r="I340" s="3"/>
      <c r="J340" s="3"/>
      <c r="K340" s="3"/>
      <c r="L340" s="3"/>
      <c r="M340" s="3"/>
      <c r="N340" s="3"/>
      <c r="O340" s="3"/>
      <c r="P340" s="3"/>
      <c r="Q340" s="3"/>
      <c r="R340" s="3"/>
      <c r="S340" s="3"/>
      <c r="T340" s="3"/>
      <c r="U340" s="3"/>
      <c r="V340" s="102"/>
      <c r="W340" s="3"/>
      <c r="X340" s="3"/>
      <c r="Y340" s="3"/>
      <c r="Z340" s="3"/>
      <c r="AA340" s="3"/>
      <c r="AB340" s="3"/>
      <c r="AC340" s="3"/>
      <c r="AD340" s="3"/>
      <c r="AE340" s="3"/>
      <c r="AF340" s="3"/>
      <c r="AG340" s="3"/>
      <c r="AH340" s="3"/>
      <c r="AI340" s="3"/>
      <c r="AJ340" s="3"/>
      <c r="AK340" s="3"/>
      <c r="AL340" s="3"/>
      <c r="AM340" s="3"/>
      <c r="AN340" s="3"/>
      <c r="AO340" s="3"/>
      <c r="AP340" s="3"/>
      <c r="AQ340" s="3"/>
      <c r="AR340" s="3"/>
    </row>
    <row r="341" spans="1:44" ht="12.75" customHeight="1" x14ac:dyDescent="0.25">
      <c r="A341" s="3"/>
      <c r="B341" s="3"/>
      <c r="C341" s="3"/>
      <c r="D341" s="3"/>
      <c r="E341" s="3"/>
      <c r="F341" s="3"/>
      <c r="G341" s="3"/>
      <c r="H341" s="3"/>
      <c r="I341" s="3"/>
      <c r="J341" s="3"/>
      <c r="K341" s="3"/>
      <c r="L341" s="3"/>
      <c r="M341" s="3"/>
      <c r="N341" s="3"/>
      <c r="O341" s="3"/>
      <c r="P341" s="3"/>
      <c r="Q341" s="3"/>
      <c r="R341" s="3"/>
      <c r="S341" s="3"/>
      <c r="T341" s="3"/>
      <c r="U341" s="3"/>
      <c r="V341" s="102"/>
      <c r="W341" s="3"/>
      <c r="X341" s="3"/>
      <c r="Y341" s="3"/>
      <c r="Z341" s="3"/>
      <c r="AA341" s="3"/>
      <c r="AB341" s="3"/>
      <c r="AC341" s="3"/>
      <c r="AD341" s="3"/>
      <c r="AE341" s="3"/>
      <c r="AF341" s="3"/>
      <c r="AG341" s="3"/>
      <c r="AH341" s="3"/>
      <c r="AI341" s="3"/>
      <c r="AJ341" s="3"/>
      <c r="AK341" s="3"/>
      <c r="AL341" s="3"/>
      <c r="AM341" s="3"/>
      <c r="AN341" s="3"/>
      <c r="AO341" s="3"/>
      <c r="AP341" s="3"/>
      <c r="AQ341" s="3"/>
      <c r="AR341" s="3"/>
    </row>
    <row r="342" spans="1:44" ht="12.75" customHeight="1" x14ac:dyDescent="0.25">
      <c r="A342" s="3"/>
      <c r="B342" s="3"/>
      <c r="C342" s="3"/>
      <c r="D342" s="3"/>
      <c r="E342" s="3"/>
      <c r="F342" s="3"/>
      <c r="G342" s="3"/>
      <c r="H342" s="3"/>
      <c r="I342" s="3"/>
      <c r="J342" s="3"/>
      <c r="K342" s="3"/>
      <c r="L342" s="3"/>
      <c r="M342" s="3"/>
      <c r="N342" s="3"/>
      <c r="O342" s="3"/>
      <c r="P342" s="3"/>
      <c r="Q342" s="3"/>
      <c r="R342" s="3"/>
      <c r="S342" s="3"/>
      <c r="T342" s="3"/>
      <c r="U342" s="3"/>
      <c r="V342" s="102"/>
      <c r="W342" s="3"/>
      <c r="X342" s="3"/>
      <c r="Y342" s="3"/>
      <c r="Z342" s="3"/>
      <c r="AA342" s="3"/>
      <c r="AB342" s="3"/>
      <c r="AC342" s="3"/>
      <c r="AD342" s="3"/>
      <c r="AE342" s="3"/>
      <c r="AF342" s="3"/>
      <c r="AG342" s="3"/>
      <c r="AH342" s="3"/>
      <c r="AI342" s="3"/>
      <c r="AJ342" s="3"/>
      <c r="AK342" s="3"/>
      <c r="AL342" s="3"/>
      <c r="AM342" s="3"/>
      <c r="AN342" s="3"/>
      <c r="AO342" s="3"/>
      <c r="AP342" s="3"/>
      <c r="AQ342" s="3"/>
      <c r="AR342" s="3"/>
    </row>
    <row r="343" spans="1:44" ht="12.75" customHeight="1" x14ac:dyDescent="0.25">
      <c r="A343" s="3"/>
      <c r="B343" s="3"/>
      <c r="C343" s="3"/>
      <c r="D343" s="3"/>
      <c r="E343" s="3"/>
      <c r="F343" s="3"/>
      <c r="G343" s="3"/>
      <c r="H343" s="3"/>
      <c r="I343" s="3"/>
      <c r="J343" s="3"/>
      <c r="K343" s="3"/>
      <c r="L343" s="3"/>
      <c r="M343" s="3"/>
      <c r="N343" s="3"/>
      <c r="O343" s="3"/>
      <c r="P343" s="3"/>
      <c r="Q343" s="3"/>
      <c r="R343" s="3"/>
      <c r="S343" s="3"/>
      <c r="T343" s="3"/>
      <c r="U343" s="3"/>
      <c r="V343" s="102"/>
      <c r="W343" s="3"/>
      <c r="X343" s="3"/>
      <c r="Y343" s="3"/>
      <c r="Z343" s="3"/>
      <c r="AA343" s="3"/>
      <c r="AB343" s="3"/>
      <c r="AC343" s="3"/>
      <c r="AD343" s="3"/>
      <c r="AE343" s="3"/>
      <c r="AF343" s="3"/>
      <c r="AG343" s="3"/>
      <c r="AH343" s="3"/>
      <c r="AI343" s="3"/>
      <c r="AJ343" s="3"/>
      <c r="AK343" s="3"/>
      <c r="AL343" s="3"/>
      <c r="AM343" s="3"/>
      <c r="AN343" s="3"/>
      <c r="AO343" s="3"/>
      <c r="AP343" s="3"/>
      <c r="AQ343" s="3"/>
      <c r="AR343" s="3"/>
    </row>
    <row r="344" spans="1:44" ht="12.75" customHeight="1" x14ac:dyDescent="0.25">
      <c r="A344" s="3"/>
      <c r="B344" s="3"/>
      <c r="C344" s="3"/>
      <c r="D344" s="3"/>
      <c r="E344" s="3"/>
      <c r="F344" s="3"/>
      <c r="G344" s="3"/>
      <c r="H344" s="3"/>
      <c r="I344" s="3"/>
      <c r="J344" s="3"/>
      <c r="K344" s="3"/>
      <c r="L344" s="3"/>
      <c r="M344" s="3"/>
      <c r="N344" s="3"/>
      <c r="O344" s="3"/>
      <c r="P344" s="3"/>
      <c r="Q344" s="3"/>
      <c r="R344" s="3"/>
      <c r="S344" s="3"/>
      <c r="T344" s="3"/>
      <c r="U344" s="3"/>
      <c r="V344" s="102"/>
      <c r="W344" s="3"/>
      <c r="X344" s="3"/>
      <c r="Y344" s="3"/>
      <c r="Z344" s="3"/>
      <c r="AA344" s="3"/>
      <c r="AB344" s="3"/>
      <c r="AC344" s="3"/>
      <c r="AD344" s="3"/>
      <c r="AE344" s="3"/>
      <c r="AF344" s="3"/>
      <c r="AG344" s="3"/>
      <c r="AH344" s="3"/>
      <c r="AI344" s="3"/>
      <c r="AJ344" s="3"/>
      <c r="AK344" s="3"/>
      <c r="AL344" s="3"/>
      <c r="AM344" s="3"/>
      <c r="AN344" s="3"/>
      <c r="AO344" s="3"/>
      <c r="AP344" s="3"/>
      <c r="AQ344" s="3"/>
      <c r="AR344" s="3"/>
    </row>
    <row r="345" spans="1:44" ht="12.75" customHeight="1" x14ac:dyDescent="0.25">
      <c r="A345" s="3"/>
      <c r="B345" s="3"/>
      <c r="C345" s="3"/>
      <c r="D345" s="3"/>
      <c r="E345" s="3"/>
      <c r="F345" s="3"/>
      <c r="G345" s="3"/>
      <c r="H345" s="3"/>
      <c r="I345" s="3"/>
      <c r="J345" s="3"/>
      <c r="K345" s="3"/>
      <c r="L345" s="3"/>
      <c r="M345" s="3"/>
      <c r="N345" s="3"/>
      <c r="O345" s="3"/>
      <c r="P345" s="3"/>
      <c r="Q345" s="3"/>
      <c r="R345" s="3"/>
      <c r="S345" s="3"/>
      <c r="T345" s="3"/>
      <c r="U345" s="3"/>
      <c r="V345" s="102"/>
      <c r="W345" s="3"/>
      <c r="X345" s="3"/>
      <c r="Y345" s="3"/>
      <c r="Z345" s="3"/>
      <c r="AA345" s="3"/>
      <c r="AB345" s="3"/>
      <c r="AC345" s="3"/>
      <c r="AD345" s="3"/>
      <c r="AE345" s="3"/>
      <c r="AF345" s="3"/>
      <c r="AG345" s="3"/>
      <c r="AH345" s="3"/>
      <c r="AI345" s="3"/>
      <c r="AJ345" s="3"/>
      <c r="AK345" s="3"/>
      <c r="AL345" s="3"/>
      <c r="AM345" s="3"/>
      <c r="AN345" s="3"/>
      <c r="AO345" s="3"/>
      <c r="AP345" s="3"/>
      <c r="AQ345" s="3"/>
      <c r="AR345" s="3"/>
    </row>
    <row r="346" spans="1:44" ht="12.75" customHeight="1" x14ac:dyDescent="0.25">
      <c r="A346" s="3"/>
      <c r="B346" s="3"/>
      <c r="C346" s="3"/>
      <c r="D346" s="3"/>
      <c r="E346" s="3"/>
      <c r="F346" s="3"/>
      <c r="G346" s="3"/>
      <c r="H346" s="3"/>
      <c r="I346" s="3"/>
      <c r="J346" s="3"/>
      <c r="K346" s="3"/>
      <c r="L346" s="3"/>
      <c r="M346" s="3"/>
      <c r="N346" s="3"/>
      <c r="O346" s="3"/>
      <c r="P346" s="3"/>
      <c r="Q346" s="3"/>
      <c r="R346" s="3"/>
      <c r="S346" s="3"/>
      <c r="T346" s="3"/>
      <c r="U346" s="3"/>
      <c r="V346" s="102"/>
      <c r="W346" s="3"/>
      <c r="X346" s="3"/>
      <c r="Y346" s="3"/>
      <c r="Z346" s="3"/>
      <c r="AA346" s="3"/>
      <c r="AB346" s="3"/>
      <c r="AC346" s="3"/>
      <c r="AD346" s="3"/>
      <c r="AE346" s="3"/>
      <c r="AF346" s="3"/>
      <c r="AG346" s="3"/>
      <c r="AH346" s="3"/>
      <c r="AI346" s="3"/>
      <c r="AJ346" s="3"/>
      <c r="AK346" s="3"/>
      <c r="AL346" s="3"/>
      <c r="AM346" s="3"/>
      <c r="AN346" s="3"/>
      <c r="AO346" s="3"/>
      <c r="AP346" s="3"/>
      <c r="AQ346" s="3"/>
      <c r="AR346" s="3"/>
    </row>
    <row r="347" spans="1:44" ht="12.75" customHeight="1" x14ac:dyDescent="0.25">
      <c r="A347" s="3"/>
      <c r="B347" s="3"/>
      <c r="C347" s="3"/>
      <c r="D347" s="3"/>
      <c r="E347" s="3"/>
      <c r="F347" s="3"/>
      <c r="G347" s="3"/>
      <c r="H347" s="3"/>
      <c r="I347" s="3"/>
      <c r="J347" s="3"/>
      <c r="K347" s="3"/>
      <c r="L347" s="3"/>
      <c r="M347" s="3"/>
      <c r="N347" s="3"/>
      <c r="O347" s="3"/>
      <c r="P347" s="3"/>
      <c r="Q347" s="3"/>
      <c r="R347" s="3"/>
      <c r="S347" s="3"/>
      <c r="T347" s="3"/>
      <c r="U347" s="3"/>
      <c r="V347" s="102"/>
      <c r="W347" s="3"/>
      <c r="X347" s="3"/>
      <c r="Y347" s="3"/>
      <c r="Z347" s="3"/>
      <c r="AA347" s="3"/>
      <c r="AB347" s="3"/>
      <c r="AC347" s="3"/>
      <c r="AD347" s="3"/>
      <c r="AE347" s="3"/>
      <c r="AF347" s="3"/>
      <c r="AG347" s="3"/>
      <c r="AH347" s="3"/>
      <c r="AI347" s="3"/>
      <c r="AJ347" s="3"/>
      <c r="AK347" s="3"/>
      <c r="AL347" s="3"/>
      <c r="AM347" s="3"/>
      <c r="AN347" s="3"/>
      <c r="AO347" s="3"/>
      <c r="AP347" s="3"/>
      <c r="AQ347" s="3"/>
      <c r="AR347" s="3"/>
    </row>
    <row r="348" spans="1:44" ht="12.75" customHeight="1" x14ac:dyDescent="0.25">
      <c r="A348" s="3"/>
      <c r="B348" s="3"/>
      <c r="C348" s="3"/>
      <c r="D348" s="3"/>
      <c r="E348" s="3"/>
      <c r="F348" s="3"/>
      <c r="G348" s="3"/>
      <c r="H348" s="3"/>
      <c r="I348" s="3"/>
      <c r="J348" s="3"/>
      <c r="K348" s="3"/>
      <c r="L348" s="3"/>
      <c r="M348" s="3"/>
      <c r="N348" s="3"/>
      <c r="O348" s="3"/>
      <c r="P348" s="3"/>
      <c r="Q348" s="3"/>
      <c r="R348" s="3"/>
      <c r="S348" s="3"/>
      <c r="T348" s="3"/>
      <c r="U348" s="3"/>
      <c r="V348" s="102"/>
      <c r="W348" s="3"/>
      <c r="X348" s="3"/>
      <c r="Y348" s="3"/>
      <c r="Z348" s="3"/>
      <c r="AA348" s="3"/>
      <c r="AB348" s="3"/>
      <c r="AC348" s="3"/>
      <c r="AD348" s="3"/>
      <c r="AE348" s="3"/>
      <c r="AF348" s="3"/>
      <c r="AG348" s="3"/>
      <c r="AH348" s="3"/>
      <c r="AI348" s="3"/>
      <c r="AJ348" s="3"/>
      <c r="AK348" s="3"/>
      <c r="AL348" s="3"/>
      <c r="AM348" s="3"/>
      <c r="AN348" s="3"/>
      <c r="AO348" s="3"/>
      <c r="AP348" s="3"/>
      <c r="AQ348" s="3"/>
      <c r="AR348" s="3"/>
    </row>
    <row r="349" spans="1:44" ht="12.75" customHeight="1" x14ac:dyDescent="0.25">
      <c r="A349" s="3"/>
      <c r="B349" s="3"/>
      <c r="C349" s="3"/>
      <c r="D349" s="3"/>
      <c r="E349" s="3"/>
      <c r="F349" s="3"/>
      <c r="G349" s="3"/>
      <c r="H349" s="3"/>
      <c r="I349" s="3"/>
      <c r="J349" s="3"/>
      <c r="K349" s="3"/>
      <c r="L349" s="3"/>
      <c r="M349" s="3"/>
      <c r="N349" s="3"/>
      <c r="O349" s="3"/>
      <c r="P349" s="3"/>
      <c r="Q349" s="3"/>
      <c r="R349" s="3"/>
      <c r="S349" s="3"/>
      <c r="T349" s="3"/>
      <c r="U349" s="3"/>
      <c r="V349" s="102"/>
      <c r="W349" s="3"/>
      <c r="X349" s="3"/>
      <c r="Y349" s="3"/>
      <c r="Z349" s="3"/>
      <c r="AA349" s="3"/>
      <c r="AB349" s="3"/>
      <c r="AC349" s="3"/>
      <c r="AD349" s="3"/>
      <c r="AE349" s="3"/>
      <c r="AF349" s="3"/>
      <c r="AG349" s="3"/>
      <c r="AH349" s="3"/>
      <c r="AI349" s="3"/>
      <c r="AJ349" s="3"/>
      <c r="AK349" s="3"/>
      <c r="AL349" s="3"/>
      <c r="AM349" s="3"/>
      <c r="AN349" s="3"/>
      <c r="AO349" s="3"/>
      <c r="AP349" s="3"/>
      <c r="AQ349" s="3"/>
      <c r="AR349" s="3"/>
    </row>
    <row r="350" spans="1:44" ht="12.75" customHeight="1" x14ac:dyDescent="0.25">
      <c r="A350" s="3"/>
      <c r="B350" s="3"/>
      <c r="C350" s="3"/>
      <c r="D350" s="3"/>
      <c r="E350" s="3"/>
      <c r="F350" s="3"/>
      <c r="G350" s="3"/>
      <c r="H350" s="3"/>
      <c r="I350" s="3"/>
      <c r="J350" s="3"/>
      <c r="K350" s="3"/>
      <c r="L350" s="3"/>
      <c r="M350" s="3"/>
      <c r="N350" s="3"/>
      <c r="O350" s="3"/>
      <c r="P350" s="3"/>
      <c r="Q350" s="3"/>
      <c r="R350" s="3"/>
      <c r="S350" s="3"/>
      <c r="T350" s="3"/>
      <c r="U350" s="3"/>
      <c r="V350" s="102"/>
      <c r="W350" s="3"/>
      <c r="X350" s="3"/>
      <c r="Y350" s="3"/>
      <c r="Z350" s="3"/>
      <c r="AA350" s="3"/>
      <c r="AB350" s="3"/>
      <c r="AC350" s="3"/>
      <c r="AD350" s="3"/>
      <c r="AE350" s="3"/>
      <c r="AF350" s="3"/>
      <c r="AG350" s="3"/>
      <c r="AH350" s="3"/>
      <c r="AI350" s="3"/>
      <c r="AJ350" s="3"/>
      <c r="AK350" s="3"/>
      <c r="AL350" s="3"/>
      <c r="AM350" s="3"/>
      <c r="AN350" s="3"/>
      <c r="AO350" s="3"/>
      <c r="AP350" s="3"/>
      <c r="AQ350" s="3"/>
      <c r="AR350" s="3"/>
    </row>
    <row r="351" spans="1:44" ht="12.75" customHeight="1" x14ac:dyDescent="0.25">
      <c r="A351" s="3"/>
      <c r="B351" s="3"/>
      <c r="C351" s="3"/>
      <c r="D351" s="3"/>
      <c r="E351" s="3"/>
      <c r="F351" s="3"/>
      <c r="G351" s="3"/>
      <c r="H351" s="3"/>
      <c r="I351" s="3"/>
      <c r="J351" s="3"/>
      <c r="K351" s="3"/>
      <c r="L351" s="3"/>
      <c r="M351" s="3"/>
      <c r="N351" s="3"/>
      <c r="O351" s="3"/>
      <c r="P351" s="3"/>
      <c r="Q351" s="3"/>
      <c r="R351" s="3"/>
      <c r="S351" s="3"/>
      <c r="T351" s="3"/>
      <c r="U351" s="3"/>
      <c r="V351" s="102"/>
      <c r="W351" s="3"/>
      <c r="X351" s="3"/>
      <c r="Y351" s="3"/>
      <c r="Z351" s="3"/>
      <c r="AA351" s="3"/>
      <c r="AB351" s="3"/>
      <c r="AC351" s="3"/>
      <c r="AD351" s="3"/>
      <c r="AE351" s="3"/>
      <c r="AF351" s="3"/>
      <c r="AG351" s="3"/>
      <c r="AH351" s="3"/>
      <c r="AI351" s="3"/>
      <c r="AJ351" s="3"/>
      <c r="AK351" s="3"/>
      <c r="AL351" s="3"/>
      <c r="AM351" s="3"/>
      <c r="AN351" s="3"/>
      <c r="AO351" s="3"/>
      <c r="AP351" s="3"/>
      <c r="AQ351" s="3"/>
      <c r="AR351" s="3"/>
    </row>
    <row r="352" spans="1:44" ht="12.75" customHeight="1" x14ac:dyDescent="0.25">
      <c r="A352" s="3"/>
      <c r="B352" s="3"/>
      <c r="C352" s="3"/>
      <c r="D352" s="3"/>
      <c r="E352" s="3"/>
      <c r="F352" s="3"/>
      <c r="G352" s="3"/>
      <c r="H352" s="3"/>
      <c r="I352" s="3"/>
      <c r="J352" s="3"/>
      <c r="K352" s="3"/>
      <c r="L352" s="3"/>
      <c r="M352" s="3"/>
      <c r="N352" s="3"/>
      <c r="O352" s="3"/>
      <c r="P352" s="3"/>
      <c r="Q352" s="3"/>
      <c r="R352" s="3"/>
      <c r="S352" s="3"/>
      <c r="T352" s="3"/>
      <c r="U352" s="3"/>
      <c r="V352" s="102"/>
      <c r="W352" s="3"/>
      <c r="X352" s="3"/>
      <c r="Y352" s="3"/>
      <c r="Z352" s="3"/>
      <c r="AA352" s="3"/>
      <c r="AB352" s="3"/>
      <c r="AC352" s="3"/>
      <c r="AD352" s="3"/>
      <c r="AE352" s="3"/>
      <c r="AF352" s="3"/>
      <c r="AG352" s="3"/>
      <c r="AH352" s="3"/>
      <c r="AI352" s="3"/>
      <c r="AJ352" s="3"/>
      <c r="AK352" s="3"/>
      <c r="AL352" s="3"/>
      <c r="AM352" s="3"/>
      <c r="AN352" s="3"/>
      <c r="AO352" s="3"/>
      <c r="AP352" s="3"/>
      <c r="AQ352" s="3"/>
      <c r="AR352" s="3"/>
    </row>
    <row r="353" spans="1:44" ht="12.75" customHeight="1" x14ac:dyDescent="0.25">
      <c r="A353" s="3"/>
      <c r="B353" s="3"/>
      <c r="C353" s="3"/>
      <c r="D353" s="3"/>
      <c r="E353" s="3"/>
      <c r="F353" s="3"/>
      <c r="G353" s="3"/>
      <c r="H353" s="3"/>
      <c r="I353" s="3"/>
      <c r="J353" s="3"/>
      <c r="K353" s="3"/>
      <c r="L353" s="3"/>
      <c r="M353" s="3"/>
      <c r="N353" s="3"/>
      <c r="O353" s="3"/>
      <c r="P353" s="3"/>
      <c r="Q353" s="3"/>
      <c r="R353" s="3"/>
      <c r="S353" s="3"/>
      <c r="T353" s="3"/>
      <c r="U353" s="3"/>
      <c r="V353" s="102"/>
      <c r="W353" s="3"/>
      <c r="X353" s="3"/>
      <c r="Y353" s="3"/>
      <c r="Z353" s="3"/>
      <c r="AA353" s="3"/>
      <c r="AB353" s="3"/>
      <c r="AC353" s="3"/>
      <c r="AD353" s="3"/>
      <c r="AE353" s="3"/>
      <c r="AF353" s="3"/>
      <c r="AG353" s="3"/>
      <c r="AH353" s="3"/>
      <c r="AI353" s="3"/>
      <c r="AJ353" s="3"/>
      <c r="AK353" s="3"/>
      <c r="AL353" s="3"/>
      <c r="AM353" s="3"/>
      <c r="AN353" s="3"/>
      <c r="AO353" s="3"/>
      <c r="AP353" s="3"/>
      <c r="AQ353" s="3"/>
      <c r="AR353" s="3"/>
    </row>
    <row r="354" spans="1:44" ht="12.75" customHeight="1" x14ac:dyDescent="0.25">
      <c r="A354" s="3"/>
      <c r="B354" s="3"/>
      <c r="C354" s="3"/>
      <c r="D354" s="3"/>
      <c r="E354" s="3"/>
      <c r="F354" s="3"/>
      <c r="G354" s="3"/>
      <c r="H354" s="3"/>
      <c r="I354" s="3"/>
      <c r="J354" s="3"/>
      <c r="K354" s="3"/>
      <c r="L354" s="3"/>
      <c r="M354" s="3"/>
      <c r="N354" s="3"/>
      <c r="O354" s="3"/>
      <c r="P354" s="3"/>
      <c r="Q354" s="3"/>
      <c r="R354" s="3"/>
      <c r="S354" s="3"/>
      <c r="T354" s="3"/>
      <c r="U354" s="3"/>
      <c r="V354" s="102"/>
      <c r="W354" s="3"/>
      <c r="X354" s="3"/>
      <c r="Y354" s="3"/>
      <c r="Z354" s="3"/>
      <c r="AA354" s="3"/>
      <c r="AB354" s="3"/>
      <c r="AC354" s="3"/>
      <c r="AD354" s="3"/>
      <c r="AE354" s="3"/>
      <c r="AF354" s="3"/>
      <c r="AG354" s="3"/>
      <c r="AH354" s="3"/>
      <c r="AI354" s="3"/>
      <c r="AJ354" s="3"/>
      <c r="AK354" s="3"/>
      <c r="AL354" s="3"/>
      <c r="AM354" s="3"/>
      <c r="AN354" s="3"/>
      <c r="AO354" s="3"/>
      <c r="AP354" s="3"/>
      <c r="AQ354" s="3"/>
      <c r="AR354" s="3"/>
    </row>
    <row r="355" spans="1:44" ht="12.75" customHeight="1" x14ac:dyDescent="0.25">
      <c r="A355" s="3"/>
      <c r="B355" s="3"/>
      <c r="C355" s="3"/>
      <c r="D355" s="3"/>
      <c r="E355" s="3"/>
      <c r="F355" s="3"/>
      <c r="G355" s="3"/>
      <c r="H355" s="3"/>
      <c r="I355" s="3"/>
      <c r="J355" s="3"/>
      <c r="K355" s="3"/>
      <c r="L355" s="3"/>
      <c r="M355" s="3"/>
      <c r="N355" s="3"/>
      <c r="O355" s="3"/>
      <c r="P355" s="3"/>
      <c r="Q355" s="3"/>
      <c r="R355" s="3"/>
      <c r="S355" s="3"/>
      <c r="T355" s="3"/>
      <c r="U355" s="3"/>
      <c r="V355" s="102"/>
      <c r="W355" s="3"/>
      <c r="X355" s="3"/>
      <c r="Y355" s="3"/>
      <c r="Z355" s="3"/>
      <c r="AA355" s="3"/>
      <c r="AB355" s="3"/>
      <c r="AC355" s="3"/>
      <c r="AD355" s="3"/>
      <c r="AE355" s="3"/>
      <c r="AF355" s="3"/>
      <c r="AG355" s="3"/>
      <c r="AH355" s="3"/>
      <c r="AI355" s="3"/>
      <c r="AJ355" s="3"/>
      <c r="AK355" s="3"/>
      <c r="AL355" s="3"/>
      <c r="AM355" s="3"/>
      <c r="AN355" s="3"/>
      <c r="AO355" s="3"/>
      <c r="AP355" s="3"/>
      <c r="AQ355" s="3"/>
      <c r="AR355" s="3"/>
    </row>
    <row r="356" spans="1:44" ht="12.75" customHeight="1" x14ac:dyDescent="0.25">
      <c r="A356" s="3"/>
      <c r="B356" s="3"/>
      <c r="C356" s="3"/>
      <c r="D356" s="3"/>
      <c r="E356" s="3"/>
      <c r="F356" s="3"/>
      <c r="G356" s="3"/>
      <c r="H356" s="3"/>
      <c r="I356" s="3"/>
      <c r="J356" s="3"/>
      <c r="K356" s="3"/>
      <c r="L356" s="3"/>
      <c r="M356" s="3"/>
      <c r="N356" s="3"/>
      <c r="O356" s="3"/>
      <c r="P356" s="3"/>
      <c r="Q356" s="3"/>
      <c r="R356" s="3"/>
      <c r="S356" s="3"/>
      <c r="T356" s="3"/>
      <c r="U356" s="3"/>
      <c r="V356" s="102"/>
      <c r="W356" s="3"/>
      <c r="X356" s="3"/>
      <c r="Y356" s="3"/>
      <c r="Z356" s="3"/>
      <c r="AA356" s="3"/>
      <c r="AB356" s="3"/>
      <c r="AC356" s="3"/>
      <c r="AD356" s="3"/>
      <c r="AE356" s="3"/>
      <c r="AF356" s="3"/>
      <c r="AG356" s="3"/>
      <c r="AH356" s="3"/>
      <c r="AI356" s="3"/>
      <c r="AJ356" s="3"/>
      <c r="AK356" s="3"/>
      <c r="AL356" s="3"/>
      <c r="AM356" s="3"/>
      <c r="AN356" s="3"/>
      <c r="AO356" s="3"/>
      <c r="AP356" s="3"/>
      <c r="AQ356" s="3"/>
      <c r="AR356" s="3"/>
    </row>
    <row r="357" spans="1:44" ht="12.75" customHeight="1" x14ac:dyDescent="0.25">
      <c r="A357" s="3"/>
      <c r="B357" s="3"/>
      <c r="C357" s="3"/>
      <c r="D357" s="3"/>
      <c r="E357" s="3"/>
      <c r="F357" s="3"/>
      <c r="G357" s="3"/>
      <c r="H357" s="3"/>
      <c r="I357" s="3"/>
      <c r="J357" s="3"/>
      <c r="K357" s="3"/>
      <c r="L357" s="3"/>
      <c r="M357" s="3"/>
      <c r="N357" s="3"/>
      <c r="O357" s="3"/>
      <c r="P357" s="3"/>
      <c r="Q357" s="3"/>
      <c r="R357" s="3"/>
      <c r="S357" s="3"/>
      <c r="T357" s="3"/>
      <c r="U357" s="3"/>
      <c r="V357" s="102"/>
      <c r="W357" s="3"/>
      <c r="X357" s="3"/>
      <c r="Y357" s="3"/>
      <c r="Z357" s="3"/>
      <c r="AA357" s="3"/>
      <c r="AB357" s="3"/>
      <c r="AC357" s="3"/>
      <c r="AD357" s="3"/>
      <c r="AE357" s="3"/>
      <c r="AF357" s="3"/>
      <c r="AG357" s="3"/>
      <c r="AH357" s="3"/>
      <c r="AI357" s="3"/>
      <c r="AJ357" s="3"/>
      <c r="AK357" s="3"/>
      <c r="AL357" s="3"/>
      <c r="AM357" s="3"/>
      <c r="AN357" s="3"/>
      <c r="AO357" s="3"/>
      <c r="AP357" s="3"/>
      <c r="AQ357" s="3"/>
      <c r="AR357" s="3"/>
    </row>
    <row r="358" spans="1:44" ht="12.75" customHeight="1" x14ac:dyDescent="0.25">
      <c r="A358" s="3"/>
      <c r="B358" s="3"/>
      <c r="C358" s="3"/>
      <c r="D358" s="3"/>
      <c r="E358" s="3"/>
      <c r="F358" s="3"/>
      <c r="G358" s="3"/>
      <c r="H358" s="3"/>
      <c r="I358" s="3"/>
      <c r="J358" s="3"/>
      <c r="K358" s="3"/>
      <c r="L358" s="3"/>
      <c r="M358" s="3"/>
      <c r="N358" s="3"/>
      <c r="O358" s="3"/>
      <c r="P358" s="3"/>
      <c r="Q358" s="3"/>
      <c r="R358" s="3"/>
      <c r="S358" s="3"/>
      <c r="T358" s="3"/>
      <c r="U358" s="3"/>
      <c r="V358" s="102"/>
      <c r="W358" s="3"/>
      <c r="X358" s="3"/>
      <c r="Y358" s="3"/>
      <c r="Z358" s="3"/>
      <c r="AA358" s="3"/>
      <c r="AB358" s="3"/>
      <c r="AC358" s="3"/>
      <c r="AD358" s="3"/>
      <c r="AE358" s="3"/>
      <c r="AF358" s="3"/>
      <c r="AG358" s="3"/>
      <c r="AH358" s="3"/>
      <c r="AI358" s="3"/>
      <c r="AJ358" s="3"/>
      <c r="AK358" s="3"/>
      <c r="AL358" s="3"/>
      <c r="AM358" s="3"/>
      <c r="AN358" s="3"/>
      <c r="AO358" s="3"/>
      <c r="AP358" s="3"/>
      <c r="AQ358" s="3"/>
      <c r="AR358" s="3"/>
    </row>
    <row r="359" spans="1:44" ht="12.75" customHeight="1" x14ac:dyDescent="0.25">
      <c r="A359" s="3"/>
      <c r="B359" s="3"/>
      <c r="C359" s="3"/>
      <c r="D359" s="3"/>
      <c r="E359" s="3"/>
      <c r="F359" s="3"/>
      <c r="G359" s="3"/>
      <c r="H359" s="3"/>
      <c r="I359" s="3"/>
      <c r="J359" s="3"/>
      <c r="K359" s="3"/>
      <c r="L359" s="3"/>
      <c r="M359" s="3"/>
      <c r="N359" s="3"/>
      <c r="O359" s="3"/>
      <c r="P359" s="3"/>
      <c r="Q359" s="3"/>
      <c r="R359" s="3"/>
      <c r="S359" s="3"/>
      <c r="T359" s="3"/>
      <c r="U359" s="3"/>
      <c r="V359" s="102"/>
      <c r="W359" s="3"/>
      <c r="X359" s="3"/>
      <c r="Y359" s="3"/>
      <c r="Z359" s="3"/>
      <c r="AA359" s="3"/>
      <c r="AB359" s="3"/>
      <c r="AC359" s="3"/>
      <c r="AD359" s="3"/>
      <c r="AE359" s="3"/>
      <c r="AF359" s="3"/>
      <c r="AG359" s="3"/>
      <c r="AH359" s="3"/>
      <c r="AI359" s="3"/>
      <c r="AJ359" s="3"/>
      <c r="AK359" s="3"/>
      <c r="AL359" s="3"/>
      <c r="AM359" s="3"/>
      <c r="AN359" s="3"/>
      <c r="AO359" s="3"/>
      <c r="AP359" s="3"/>
      <c r="AQ359" s="3"/>
      <c r="AR359" s="3"/>
    </row>
    <row r="360" spans="1:44" ht="12.75" customHeight="1" x14ac:dyDescent="0.25">
      <c r="A360" s="3"/>
      <c r="B360" s="3"/>
      <c r="C360" s="3"/>
      <c r="D360" s="3"/>
      <c r="E360" s="3"/>
      <c r="F360" s="3"/>
      <c r="G360" s="3"/>
      <c r="H360" s="3"/>
      <c r="I360" s="3"/>
      <c r="J360" s="3"/>
      <c r="K360" s="3"/>
      <c r="L360" s="3"/>
      <c r="M360" s="3"/>
      <c r="N360" s="3"/>
      <c r="O360" s="3"/>
      <c r="P360" s="3"/>
      <c r="Q360" s="3"/>
      <c r="R360" s="3"/>
      <c r="S360" s="3"/>
      <c r="T360" s="3"/>
      <c r="U360" s="3"/>
      <c r="V360" s="102"/>
      <c r="W360" s="3"/>
      <c r="X360" s="3"/>
      <c r="Y360" s="3"/>
      <c r="Z360" s="3"/>
      <c r="AA360" s="3"/>
      <c r="AB360" s="3"/>
      <c r="AC360" s="3"/>
      <c r="AD360" s="3"/>
      <c r="AE360" s="3"/>
      <c r="AF360" s="3"/>
      <c r="AG360" s="3"/>
      <c r="AH360" s="3"/>
      <c r="AI360" s="3"/>
      <c r="AJ360" s="3"/>
      <c r="AK360" s="3"/>
      <c r="AL360" s="3"/>
      <c r="AM360" s="3"/>
      <c r="AN360" s="3"/>
      <c r="AO360" s="3"/>
      <c r="AP360" s="3"/>
      <c r="AQ360" s="3"/>
      <c r="AR360" s="3"/>
    </row>
    <row r="361" spans="1:44" ht="12.75" customHeight="1" x14ac:dyDescent="0.25">
      <c r="A361" s="3"/>
      <c r="B361" s="3"/>
      <c r="C361" s="3"/>
      <c r="D361" s="3"/>
      <c r="E361" s="3"/>
      <c r="F361" s="3"/>
      <c r="G361" s="3"/>
      <c r="H361" s="3"/>
      <c r="I361" s="3"/>
      <c r="J361" s="3"/>
      <c r="K361" s="3"/>
      <c r="L361" s="3"/>
      <c r="M361" s="3"/>
      <c r="N361" s="3"/>
      <c r="O361" s="3"/>
      <c r="P361" s="3"/>
      <c r="Q361" s="3"/>
      <c r="R361" s="3"/>
      <c r="S361" s="3"/>
      <c r="T361" s="3"/>
      <c r="U361" s="3"/>
      <c r="V361" s="102"/>
      <c r="W361" s="3"/>
      <c r="X361" s="3"/>
      <c r="Y361" s="3"/>
      <c r="Z361" s="3"/>
      <c r="AA361" s="3"/>
      <c r="AB361" s="3"/>
      <c r="AC361" s="3"/>
      <c r="AD361" s="3"/>
      <c r="AE361" s="3"/>
      <c r="AF361" s="3"/>
      <c r="AG361" s="3"/>
      <c r="AH361" s="3"/>
      <c r="AI361" s="3"/>
      <c r="AJ361" s="3"/>
      <c r="AK361" s="3"/>
      <c r="AL361" s="3"/>
      <c r="AM361" s="3"/>
      <c r="AN361" s="3"/>
      <c r="AO361" s="3"/>
      <c r="AP361" s="3"/>
      <c r="AQ361" s="3"/>
      <c r="AR361" s="3"/>
    </row>
    <row r="362" spans="1:44" ht="12.75" customHeight="1" x14ac:dyDescent="0.25">
      <c r="A362" s="3"/>
      <c r="B362" s="3"/>
      <c r="C362" s="3"/>
      <c r="D362" s="3"/>
      <c r="E362" s="3"/>
      <c r="F362" s="3"/>
      <c r="G362" s="3"/>
      <c r="H362" s="3"/>
      <c r="I362" s="3"/>
      <c r="J362" s="3"/>
      <c r="K362" s="3"/>
      <c r="L362" s="3"/>
      <c r="M362" s="3"/>
      <c r="N362" s="3"/>
      <c r="O362" s="3"/>
      <c r="P362" s="3"/>
      <c r="Q362" s="3"/>
      <c r="R362" s="3"/>
      <c r="S362" s="3"/>
      <c r="T362" s="3"/>
      <c r="U362" s="3"/>
      <c r="V362" s="102"/>
      <c r="W362" s="3"/>
      <c r="X362" s="3"/>
      <c r="Y362" s="3"/>
      <c r="Z362" s="3"/>
      <c r="AA362" s="3"/>
      <c r="AB362" s="3"/>
      <c r="AC362" s="3"/>
      <c r="AD362" s="3"/>
      <c r="AE362" s="3"/>
      <c r="AF362" s="3"/>
      <c r="AG362" s="3"/>
      <c r="AH362" s="3"/>
      <c r="AI362" s="3"/>
      <c r="AJ362" s="3"/>
      <c r="AK362" s="3"/>
      <c r="AL362" s="3"/>
      <c r="AM362" s="3"/>
      <c r="AN362" s="3"/>
      <c r="AO362" s="3"/>
      <c r="AP362" s="3"/>
      <c r="AQ362" s="3"/>
      <c r="AR362" s="3"/>
    </row>
    <row r="363" spans="1:44" ht="12.75" customHeight="1" x14ac:dyDescent="0.25">
      <c r="A363" s="3"/>
      <c r="B363" s="3"/>
      <c r="C363" s="3"/>
      <c r="D363" s="3"/>
      <c r="E363" s="3"/>
      <c r="F363" s="3"/>
      <c r="G363" s="3"/>
      <c r="H363" s="3"/>
      <c r="I363" s="3"/>
      <c r="J363" s="3"/>
      <c r="K363" s="3"/>
      <c r="L363" s="3"/>
      <c r="M363" s="3"/>
      <c r="N363" s="3"/>
      <c r="O363" s="3"/>
      <c r="P363" s="3"/>
      <c r="Q363" s="3"/>
      <c r="R363" s="3"/>
      <c r="S363" s="3"/>
      <c r="T363" s="3"/>
      <c r="U363" s="3"/>
      <c r="V363" s="102"/>
      <c r="W363" s="3"/>
      <c r="X363" s="3"/>
      <c r="Y363" s="3"/>
      <c r="Z363" s="3"/>
      <c r="AA363" s="3"/>
      <c r="AB363" s="3"/>
      <c r="AC363" s="3"/>
      <c r="AD363" s="3"/>
      <c r="AE363" s="3"/>
      <c r="AF363" s="3"/>
      <c r="AG363" s="3"/>
      <c r="AH363" s="3"/>
      <c r="AI363" s="3"/>
      <c r="AJ363" s="3"/>
      <c r="AK363" s="3"/>
      <c r="AL363" s="3"/>
      <c r="AM363" s="3"/>
      <c r="AN363" s="3"/>
      <c r="AO363" s="3"/>
      <c r="AP363" s="3"/>
      <c r="AQ363" s="3"/>
      <c r="AR363" s="3"/>
    </row>
    <row r="364" spans="1:44" ht="12.75" customHeight="1" x14ac:dyDescent="0.25">
      <c r="A364" s="3"/>
      <c r="B364" s="3"/>
      <c r="C364" s="3"/>
      <c r="D364" s="3"/>
      <c r="E364" s="3"/>
      <c r="F364" s="3"/>
      <c r="G364" s="3"/>
      <c r="H364" s="3"/>
      <c r="I364" s="3"/>
      <c r="J364" s="3"/>
      <c r="K364" s="3"/>
      <c r="L364" s="3"/>
      <c r="M364" s="3"/>
      <c r="N364" s="3"/>
      <c r="O364" s="3"/>
      <c r="P364" s="3"/>
      <c r="Q364" s="3"/>
      <c r="R364" s="3"/>
      <c r="S364" s="3"/>
      <c r="T364" s="3"/>
      <c r="U364" s="3"/>
      <c r="V364" s="102"/>
      <c r="W364" s="3"/>
      <c r="X364" s="3"/>
      <c r="Y364" s="3"/>
      <c r="Z364" s="3"/>
      <c r="AA364" s="3"/>
      <c r="AB364" s="3"/>
      <c r="AC364" s="3"/>
      <c r="AD364" s="3"/>
      <c r="AE364" s="3"/>
      <c r="AF364" s="3"/>
      <c r="AG364" s="3"/>
      <c r="AH364" s="3"/>
      <c r="AI364" s="3"/>
      <c r="AJ364" s="3"/>
      <c r="AK364" s="3"/>
      <c r="AL364" s="3"/>
      <c r="AM364" s="3"/>
      <c r="AN364" s="3"/>
      <c r="AO364" s="3"/>
      <c r="AP364" s="3"/>
      <c r="AQ364" s="3"/>
      <c r="AR364" s="3"/>
    </row>
    <row r="365" spans="1:44" ht="12.75" customHeight="1" x14ac:dyDescent="0.25">
      <c r="A365" s="3"/>
      <c r="B365" s="3"/>
      <c r="C365" s="3"/>
      <c r="D365" s="3"/>
      <c r="E365" s="3"/>
      <c r="F365" s="3"/>
      <c r="G365" s="3"/>
      <c r="H365" s="3"/>
      <c r="I365" s="3"/>
      <c r="J365" s="3"/>
      <c r="K365" s="3"/>
      <c r="L365" s="3"/>
      <c r="M365" s="3"/>
      <c r="N365" s="3"/>
      <c r="O365" s="3"/>
      <c r="P365" s="3"/>
      <c r="Q365" s="3"/>
      <c r="R365" s="3"/>
      <c r="S365" s="3"/>
      <c r="T365" s="3"/>
      <c r="U365" s="3"/>
      <c r="V365" s="102"/>
      <c r="W365" s="3"/>
      <c r="X365" s="3"/>
      <c r="Y365" s="3"/>
      <c r="Z365" s="3"/>
      <c r="AA365" s="3"/>
      <c r="AB365" s="3"/>
      <c r="AC365" s="3"/>
      <c r="AD365" s="3"/>
      <c r="AE365" s="3"/>
      <c r="AF365" s="3"/>
      <c r="AG365" s="3"/>
      <c r="AH365" s="3"/>
      <c r="AI365" s="3"/>
      <c r="AJ365" s="3"/>
      <c r="AK365" s="3"/>
      <c r="AL365" s="3"/>
      <c r="AM365" s="3"/>
      <c r="AN365" s="3"/>
      <c r="AO365" s="3"/>
      <c r="AP365" s="3"/>
      <c r="AQ365" s="3"/>
      <c r="AR365" s="3"/>
    </row>
    <row r="366" spans="1:44" ht="12.75" customHeight="1" x14ac:dyDescent="0.25">
      <c r="A366" s="3"/>
      <c r="B366" s="3"/>
      <c r="C366" s="3"/>
      <c r="D366" s="3"/>
      <c r="E366" s="3"/>
      <c r="F366" s="3"/>
      <c r="G366" s="3"/>
      <c r="H366" s="3"/>
      <c r="I366" s="3"/>
      <c r="J366" s="3"/>
      <c r="K366" s="3"/>
      <c r="L366" s="3"/>
      <c r="M366" s="3"/>
      <c r="N366" s="3"/>
      <c r="O366" s="3"/>
      <c r="P366" s="3"/>
      <c r="Q366" s="3"/>
      <c r="R366" s="3"/>
      <c r="S366" s="3"/>
      <c r="T366" s="3"/>
      <c r="U366" s="3"/>
      <c r="V366" s="102"/>
      <c r="W366" s="3"/>
      <c r="X366" s="3"/>
      <c r="Y366" s="3"/>
      <c r="Z366" s="3"/>
      <c r="AA366" s="3"/>
      <c r="AB366" s="3"/>
      <c r="AC366" s="3"/>
      <c r="AD366" s="3"/>
      <c r="AE366" s="3"/>
      <c r="AF366" s="3"/>
      <c r="AG366" s="3"/>
      <c r="AH366" s="3"/>
      <c r="AI366" s="3"/>
      <c r="AJ366" s="3"/>
      <c r="AK366" s="3"/>
      <c r="AL366" s="3"/>
      <c r="AM366" s="3"/>
      <c r="AN366" s="3"/>
      <c r="AO366" s="3"/>
      <c r="AP366" s="3"/>
      <c r="AQ366" s="3"/>
      <c r="AR366" s="3"/>
    </row>
    <row r="367" spans="1:44" ht="12.75" customHeight="1" x14ac:dyDescent="0.25">
      <c r="A367" s="3"/>
      <c r="B367" s="3"/>
      <c r="C367" s="3"/>
      <c r="D367" s="3"/>
      <c r="E367" s="3"/>
      <c r="F367" s="3"/>
      <c r="G367" s="3"/>
      <c r="H367" s="3"/>
      <c r="I367" s="3"/>
      <c r="J367" s="3"/>
      <c r="K367" s="3"/>
      <c r="L367" s="3"/>
      <c r="M367" s="3"/>
      <c r="N367" s="3"/>
      <c r="O367" s="3"/>
      <c r="P367" s="3"/>
      <c r="Q367" s="3"/>
      <c r="R367" s="3"/>
      <c r="S367" s="3"/>
      <c r="T367" s="3"/>
      <c r="U367" s="3"/>
      <c r="V367" s="102"/>
      <c r="W367" s="3"/>
      <c r="X367" s="3"/>
      <c r="Y367" s="3"/>
      <c r="Z367" s="3"/>
      <c r="AA367" s="3"/>
      <c r="AB367" s="3"/>
      <c r="AC367" s="3"/>
      <c r="AD367" s="3"/>
      <c r="AE367" s="3"/>
      <c r="AF367" s="3"/>
      <c r="AG367" s="3"/>
      <c r="AH367" s="3"/>
      <c r="AI367" s="3"/>
      <c r="AJ367" s="3"/>
      <c r="AK367" s="3"/>
      <c r="AL367" s="3"/>
      <c r="AM367" s="3"/>
      <c r="AN367" s="3"/>
      <c r="AO367" s="3"/>
      <c r="AP367" s="3"/>
      <c r="AQ367" s="3"/>
      <c r="AR367" s="3"/>
    </row>
    <row r="368" spans="1:44" ht="12.75" customHeight="1" x14ac:dyDescent="0.25">
      <c r="A368" s="3"/>
      <c r="B368" s="3"/>
      <c r="C368" s="3"/>
      <c r="D368" s="3"/>
      <c r="E368" s="3"/>
      <c r="F368" s="3"/>
      <c r="G368" s="3"/>
      <c r="H368" s="3"/>
      <c r="I368" s="3"/>
      <c r="J368" s="3"/>
      <c r="K368" s="3"/>
      <c r="L368" s="3"/>
      <c r="M368" s="3"/>
      <c r="N368" s="3"/>
      <c r="O368" s="3"/>
      <c r="P368" s="3"/>
      <c r="Q368" s="3"/>
      <c r="R368" s="3"/>
      <c r="S368" s="3"/>
      <c r="T368" s="3"/>
      <c r="U368" s="3"/>
      <c r="V368" s="102"/>
      <c r="W368" s="3"/>
      <c r="X368" s="3"/>
      <c r="Y368" s="3"/>
      <c r="Z368" s="3"/>
      <c r="AA368" s="3"/>
      <c r="AB368" s="3"/>
      <c r="AC368" s="3"/>
      <c r="AD368" s="3"/>
      <c r="AE368" s="3"/>
      <c r="AF368" s="3"/>
      <c r="AG368" s="3"/>
      <c r="AH368" s="3"/>
      <c r="AI368" s="3"/>
      <c r="AJ368" s="3"/>
      <c r="AK368" s="3"/>
      <c r="AL368" s="3"/>
      <c r="AM368" s="3"/>
      <c r="AN368" s="3"/>
      <c r="AO368" s="3"/>
      <c r="AP368" s="3"/>
      <c r="AQ368" s="3"/>
      <c r="AR368" s="3"/>
    </row>
    <row r="369" spans="1:44" ht="12.75" customHeight="1" x14ac:dyDescent="0.25">
      <c r="A369" s="3"/>
      <c r="B369" s="3"/>
      <c r="C369" s="3"/>
      <c r="D369" s="3"/>
      <c r="E369" s="3"/>
      <c r="F369" s="3"/>
      <c r="G369" s="3"/>
      <c r="H369" s="3"/>
      <c r="I369" s="3"/>
      <c r="J369" s="3"/>
      <c r="K369" s="3"/>
      <c r="L369" s="3"/>
      <c r="M369" s="3"/>
      <c r="N369" s="3"/>
      <c r="O369" s="3"/>
      <c r="P369" s="3"/>
      <c r="Q369" s="3"/>
      <c r="R369" s="3"/>
      <c r="S369" s="3"/>
      <c r="T369" s="3"/>
      <c r="U369" s="3"/>
      <c r="V369" s="102"/>
      <c r="W369" s="3"/>
      <c r="X369" s="3"/>
      <c r="Y369" s="3"/>
      <c r="Z369" s="3"/>
      <c r="AA369" s="3"/>
      <c r="AB369" s="3"/>
      <c r="AC369" s="3"/>
      <c r="AD369" s="3"/>
      <c r="AE369" s="3"/>
      <c r="AF369" s="3"/>
      <c r="AG369" s="3"/>
      <c r="AH369" s="3"/>
      <c r="AI369" s="3"/>
      <c r="AJ369" s="3"/>
      <c r="AK369" s="3"/>
      <c r="AL369" s="3"/>
      <c r="AM369" s="3"/>
      <c r="AN369" s="3"/>
      <c r="AO369" s="3"/>
      <c r="AP369" s="3"/>
      <c r="AQ369" s="3"/>
      <c r="AR369" s="3"/>
    </row>
    <row r="370" spans="1:44" ht="12.75" customHeight="1" x14ac:dyDescent="0.25">
      <c r="A370" s="3"/>
      <c r="B370" s="3"/>
      <c r="C370" s="3"/>
      <c r="D370" s="3"/>
      <c r="E370" s="3"/>
      <c r="F370" s="3"/>
      <c r="G370" s="3"/>
      <c r="H370" s="3"/>
      <c r="I370" s="3"/>
      <c r="J370" s="3"/>
      <c r="K370" s="3"/>
      <c r="L370" s="3"/>
      <c r="M370" s="3"/>
      <c r="N370" s="3"/>
      <c r="O370" s="3"/>
      <c r="P370" s="3"/>
      <c r="Q370" s="3"/>
      <c r="R370" s="3"/>
      <c r="S370" s="3"/>
      <c r="T370" s="3"/>
      <c r="U370" s="3"/>
      <c r="V370" s="102"/>
      <c r="W370" s="3"/>
      <c r="X370" s="3"/>
      <c r="Y370" s="3"/>
      <c r="Z370" s="3"/>
      <c r="AA370" s="3"/>
      <c r="AB370" s="3"/>
      <c r="AC370" s="3"/>
      <c r="AD370" s="3"/>
      <c r="AE370" s="3"/>
      <c r="AF370" s="3"/>
      <c r="AG370" s="3"/>
      <c r="AH370" s="3"/>
      <c r="AI370" s="3"/>
      <c r="AJ370" s="3"/>
      <c r="AK370" s="3"/>
      <c r="AL370" s="3"/>
      <c r="AM370" s="3"/>
      <c r="AN370" s="3"/>
      <c r="AO370" s="3"/>
      <c r="AP370" s="3"/>
      <c r="AQ370" s="3"/>
      <c r="AR370" s="3"/>
    </row>
    <row r="371" spans="1:44" ht="12.75" customHeight="1" x14ac:dyDescent="0.25">
      <c r="A371" s="3"/>
      <c r="B371" s="3"/>
      <c r="C371" s="3"/>
      <c r="D371" s="3"/>
      <c r="E371" s="3"/>
      <c r="F371" s="3"/>
      <c r="G371" s="3"/>
      <c r="H371" s="3"/>
      <c r="I371" s="3"/>
      <c r="J371" s="3"/>
      <c r="K371" s="3"/>
      <c r="L371" s="3"/>
      <c r="M371" s="3"/>
      <c r="N371" s="3"/>
      <c r="O371" s="3"/>
      <c r="P371" s="3"/>
      <c r="Q371" s="3"/>
      <c r="R371" s="3"/>
      <c r="S371" s="3"/>
      <c r="T371" s="3"/>
      <c r="U371" s="3"/>
      <c r="V371" s="102"/>
      <c r="W371" s="3"/>
      <c r="X371" s="3"/>
      <c r="Y371" s="3"/>
      <c r="Z371" s="3"/>
      <c r="AA371" s="3"/>
      <c r="AB371" s="3"/>
      <c r="AC371" s="3"/>
      <c r="AD371" s="3"/>
      <c r="AE371" s="3"/>
      <c r="AF371" s="3"/>
      <c r="AG371" s="3"/>
      <c r="AH371" s="3"/>
      <c r="AI371" s="3"/>
      <c r="AJ371" s="3"/>
      <c r="AK371" s="3"/>
      <c r="AL371" s="3"/>
      <c r="AM371" s="3"/>
      <c r="AN371" s="3"/>
      <c r="AO371" s="3"/>
      <c r="AP371" s="3"/>
      <c r="AQ371" s="3"/>
      <c r="AR371" s="3"/>
    </row>
    <row r="372" spans="1:44" ht="12.75" customHeight="1" x14ac:dyDescent="0.25">
      <c r="A372" s="3"/>
      <c r="B372" s="3"/>
      <c r="C372" s="3"/>
      <c r="D372" s="3"/>
      <c r="E372" s="3"/>
      <c r="F372" s="3"/>
      <c r="G372" s="3"/>
      <c r="H372" s="3"/>
      <c r="I372" s="3"/>
      <c r="J372" s="3"/>
      <c r="K372" s="3"/>
      <c r="L372" s="3"/>
      <c r="M372" s="3"/>
      <c r="N372" s="3"/>
      <c r="O372" s="3"/>
      <c r="P372" s="3"/>
      <c r="Q372" s="3"/>
      <c r="R372" s="3"/>
      <c r="S372" s="3"/>
      <c r="T372" s="3"/>
      <c r="U372" s="3"/>
      <c r="V372" s="102"/>
      <c r="W372" s="3"/>
      <c r="X372" s="3"/>
      <c r="Y372" s="3"/>
      <c r="Z372" s="3"/>
      <c r="AA372" s="3"/>
      <c r="AB372" s="3"/>
      <c r="AC372" s="3"/>
      <c r="AD372" s="3"/>
      <c r="AE372" s="3"/>
      <c r="AF372" s="3"/>
      <c r="AG372" s="3"/>
      <c r="AH372" s="3"/>
      <c r="AI372" s="3"/>
      <c r="AJ372" s="3"/>
      <c r="AK372" s="3"/>
      <c r="AL372" s="3"/>
      <c r="AM372" s="3"/>
      <c r="AN372" s="3"/>
      <c r="AO372" s="3"/>
      <c r="AP372" s="3"/>
      <c r="AQ372" s="3"/>
      <c r="AR372" s="3"/>
    </row>
    <row r="373" spans="1:44" ht="12.75" customHeight="1" x14ac:dyDescent="0.25">
      <c r="A373" s="3"/>
      <c r="B373" s="3"/>
      <c r="C373" s="3"/>
      <c r="D373" s="3"/>
      <c r="E373" s="3"/>
      <c r="F373" s="3"/>
      <c r="G373" s="3"/>
      <c r="H373" s="3"/>
      <c r="I373" s="3"/>
      <c r="J373" s="3"/>
      <c r="K373" s="3"/>
      <c r="L373" s="3"/>
      <c r="M373" s="3"/>
      <c r="N373" s="3"/>
      <c r="O373" s="3"/>
      <c r="P373" s="3"/>
      <c r="Q373" s="3"/>
      <c r="R373" s="3"/>
      <c r="S373" s="3"/>
      <c r="T373" s="3"/>
      <c r="U373" s="3"/>
      <c r="V373" s="102"/>
      <c r="W373" s="3"/>
      <c r="X373" s="3"/>
      <c r="Y373" s="3"/>
      <c r="Z373" s="3"/>
      <c r="AA373" s="3"/>
      <c r="AB373" s="3"/>
      <c r="AC373" s="3"/>
      <c r="AD373" s="3"/>
      <c r="AE373" s="3"/>
      <c r="AF373" s="3"/>
      <c r="AG373" s="3"/>
      <c r="AH373" s="3"/>
      <c r="AI373" s="3"/>
      <c r="AJ373" s="3"/>
      <c r="AK373" s="3"/>
      <c r="AL373" s="3"/>
      <c r="AM373" s="3"/>
      <c r="AN373" s="3"/>
      <c r="AO373" s="3"/>
      <c r="AP373" s="3"/>
      <c r="AQ373" s="3"/>
      <c r="AR373" s="3"/>
    </row>
    <row r="374" spans="1:44" ht="12.75" customHeight="1" x14ac:dyDescent="0.25">
      <c r="A374" s="3"/>
      <c r="B374" s="3"/>
      <c r="C374" s="3"/>
      <c r="D374" s="3"/>
      <c r="E374" s="3"/>
      <c r="F374" s="3"/>
      <c r="G374" s="3"/>
      <c r="H374" s="3"/>
      <c r="I374" s="3"/>
      <c r="J374" s="3"/>
      <c r="K374" s="3"/>
      <c r="L374" s="3"/>
      <c r="M374" s="3"/>
      <c r="N374" s="3"/>
      <c r="O374" s="3"/>
      <c r="P374" s="3"/>
      <c r="Q374" s="3"/>
      <c r="R374" s="3"/>
      <c r="S374" s="3"/>
      <c r="T374" s="3"/>
      <c r="U374" s="3"/>
      <c r="V374" s="102"/>
      <c r="W374" s="3"/>
      <c r="X374" s="3"/>
      <c r="Y374" s="3"/>
      <c r="Z374" s="3"/>
      <c r="AA374" s="3"/>
      <c r="AB374" s="3"/>
      <c r="AC374" s="3"/>
      <c r="AD374" s="3"/>
      <c r="AE374" s="3"/>
      <c r="AF374" s="3"/>
      <c r="AG374" s="3"/>
      <c r="AH374" s="3"/>
      <c r="AI374" s="3"/>
      <c r="AJ374" s="3"/>
      <c r="AK374" s="3"/>
      <c r="AL374" s="3"/>
      <c r="AM374" s="3"/>
      <c r="AN374" s="3"/>
      <c r="AO374" s="3"/>
      <c r="AP374" s="3"/>
      <c r="AQ374" s="3"/>
      <c r="AR374" s="3"/>
    </row>
    <row r="375" spans="1:44" ht="12.75" customHeight="1" x14ac:dyDescent="0.25">
      <c r="A375" s="3"/>
      <c r="B375" s="3"/>
      <c r="C375" s="3"/>
      <c r="D375" s="3"/>
      <c r="E375" s="3"/>
      <c r="F375" s="3"/>
      <c r="G375" s="3"/>
      <c r="H375" s="3"/>
      <c r="I375" s="3"/>
      <c r="J375" s="3"/>
      <c r="K375" s="3"/>
      <c r="L375" s="3"/>
      <c r="M375" s="3"/>
      <c r="N375" s="3"/>
      <c r="O375" s="3"/>
      <c r="P375" s="3"/>
      <c r="Q375" s="3"/>
      <c r="R375" s="3"/>
      <c r="S375" s="3"/>
      <c r="T375" s="3"/>
      <c r="U375" s="3"/>
      <c r="V375" s="102"/>
      <c r="W375" s="3"/>
      <c r="X375" s="3"/>
      <c r="Y375" s="3"/>
      <c r="Z375" s="3"/>
      <c r="AA375" s="3"/>
      <c r="AB375" s="3"/>
      <c r="AC375" s="3"/>
      <c r="AD375" s="3"/>
      <c r="AE375" s="3"/>
      <c r="AF375" s="3"/>
      <c r="AG375" s="3"/>
      <c r="AH375" s="3"/>
      <c r="AI375" s="3"/>
      <c r="AJ375" s="3"/>
      <c r="AK375" s="3"/>
      <c r="AL375" s="3"/>
      <c r="AM375" s="3"/>
      <c r="AN375" s="3"/>
      <c r="AO375" s="3"/>
      <c r="AP375" s="3"/>
      <c r="AQ375" s="3"/>
      <c r="AR375" s="3"/>
    </row>
    <row r="376" spans="1:44" ht="12.75" customHeight="1" x14ac:dyDescent="0.25">
      <c r="A376" s="3"/>
      <c r="B376" s="3"/>
      <c r="C376" s="3"/>
      <c r="D376" s="3"/>
      <c r="E376" s="3"/>
      <c r="F376" s="3"/>
      <c r="G376" s="3"/>
      <c r="H376" s="3"/>
      <c r="I376" s="3"/>
      <c r="J376" s="3"/>
      <c r="K376" s="3"/>
      <c r="L376" s="3"/>
      <c r="M376" s="3"/>
      <c r="N376" s="3"/>
      <c r="O376" s="3"/>
      <c r="P376" s="3"/>
      <c r="Q376" s="3"/>
      <c r="R376" s="3"/>
      <c r="S376" s="3"/>
      <c r="T376" s="3"/>
      <c r="U376" s="3"/>
      <c r="V376" s="102"/>
      <c r="W376" s="3"/>
      <c r="X376" s="3"/>
      <c r="Y376" s="3"/>
      <c r="Z376" s="3"/>
      <c r="AA376" s="3"/>
      <c r="AB376" s="3"/>
      <c r="AC376" s="3"/>
      <c r="AD376" s="3"/>
      <c r="AE376" s="3"/>
      <c r="AF376" s="3"/>
      <c r="AG376" s="3"/>
      <c r="AH376" s="3"/>
      <c r="AI376" s="3"/>
      <c r="AJ376" s="3"/>
      <c r="AK376" s="3"/>
      <c r="AL376" s="3"/>
      <c r="AM376" s="3"/>
      <c r="AN376" s="3"/>
      <c r="AO376" s="3"/>
      <c r="AP376" s="3"/>
      <c r="AQ376" s="3"/>
      <c r="AR376" s="3"/>
    </row>
    <row r="377" spans="1:44" ht="12.75" customHeight="1" x14ac:dyDescent="0.25">
      <c r="A377" s="3"/>
      <c r="B377" s="3"/>
      <c r="C377" s="3"/>
      <c r="D377" s="3"/>
      <c r="E377" s="3"/>
      <c r="F377" s="3"/>
      <c r="G377" s="3"/>
      <c r="H377" s="3"/>
      <c r="I377" s="3"/>
      <c r="J377" s="3"/>
      <c r="K377" s="3"/>
      <c r="L377" s="3"/>
      <c r="M377" s="3"/>
      <c r="N377" s="3"/>
      <c r="O377" s="3"/>
      <c r="P377" s="3"/>
      <c r="Q377" s="3"/>
      <c r="R377" s="3"/>
      <c r="S377" s="3"/>
      <c r="T377" s="3"/>
      <c r="U377" s="3"/>
      <c r="V377" s="102"/>
      <c r="W377" s="3"/>
      <c r="X377" s="3"/>
      <c r="Y377" s="3"/>
      <c r="Z377" s="3"/>
      <c r="AA377" s="3"/>
      <c r="AB377" s="3"/>
      <c r="AC377" s="3"/>
      <c r="AD377" s="3"/>
      <c r="AE377" s="3"/>
      <c r="AF377" s="3"/>
      <c r="AG377" s="3"/>
      <c r="AH377" s="3"/>
      <c r="AI377" s="3"/>
      <c r="AJ377" s="3"/>
      <c r="AK377" s="3"/>
      <c r="AL377" s="3"/>
      <c r="AM377" s="3"/>
      <c r="AN377" s="3"/>
      <c r="AO377" s="3"/>
      <c r="AP377" s="3"/>
      <c r="AQ377" s="3"/>
      <c r="AR377" s="3"/>
    </row>
    <row r="378" spans="1:44" ht="12.75" customHeight="1" x14ac:dyDescent="0.25">
      <c r="A378" s="3"/>
      <c r="B378" s="3"/>
      <c r="C378" s="3"/>
      <c r="D378" s="3"/>
      <c r="E378" s="3"/>
      <c r="F378" s="3"/>
      <c r="G378" s="3"/>
      <c r="H378" s="3"/>
      <c r="I378" s="3"/>
      <c r="J378" s="3"/>
      <c r="K378" s="3"/>
      <c r="L378" s="3"/>
      <c r="M378" s="3"/>
      <c r="N378" s="3"/>
      <c r="O378" s="3"/>
      <c r="P378" s="3"/>
      <c r="Q378" s="3"/>
      <c r="R378" s="3"/>
      <c r="S378" s="3"/>
      <c r="T378" s="3"/>
      <c r="U378" s="3"/>
      <c r="V378" s="102"/>
      <c r="W378" s="3"/>
      <c r="X378" s="3"/>
      <c r="Y378" s="3"/>
      <c r="Z378" s="3"/>
      <c r="AA378" s="3"/>
      <c r="AB378" s="3"/>
      <c r="AC378" s="3"/>
      <c r="AD378" s="3"/>
      <c r="AE378" s="3"/>
      <c r="AF378" s="3"/>
      <c r="AG378" s="3"/>
      <c r="AH378" s="3"/>
      <c r="AI378" s="3"/>
      <c r="AJ378" s="3"/>
      <c r="AK378" s="3"/>
      <c r="AL378" s="3"/>
      <c r="AM378" s="3"/>
      <c r="AN378" s="3"/>
      <c r="AO378" s="3"/>
      <c r="AP378" s="3"/>
      <c r="AQ378" s="3"/>
      <c r="AR378" s="3"/>
    </row>
    <row r="379" spans="1:44" ht="12.75" customHeight="1" x14ac:dyDescent="0.25">
      <c r="A379" s="3"/>
      <c r="B379" s="3"/>
      <c r="C379" s="3"/>
      <c r="D379" s="3"/>
      <c r="E379" s="3"/>
      <c r="F379" s="3"/>
      <c r="G379" s="3"/>
      <c r="H379" s="3"/>
      <c r="I379" s="3"/>
      <c r="J379" s="3"/>
      <c r="K379" s="3"/>
      <c r="L379" s="3"/>
      <c r="M379" s="3"/>
      <c r="N379" s="3"/>
      <c r="O379" s="3"/>
      <c r="P379" s="3"/>
      <c r="Q379" s="3"/>
      <c r="R379" s="3"/>
      <c r="S379" s="3"/>
      <c r="T379" s="3"/>
      <c r="U379" s="3"/>
      <c r="V379" s="102"/>
      <c r="W379" s="3"/>
      <c r="X379" s="3"/>
      <c r="Y379" s="3"/>
      <c r="Z379" s="3"/>
      <c r="AA379" s="3"/>
      <c r="AB379" s="3"/>
      <c r="AC379" s="3"/>
      <c r="AD379" s="3"/>
      <c r="AE379" s="3"/>
      <c r="AF379" s="3"/>
      <c r="AG379" s="3"/>
      <c r="AH379" s="3"/>
      <c r="AI379" s="3"/>
      <c r="AJ379" s="3"/>
      <c r="AK379" s="3"/>
      <c r="AL379" s="3"/>
      <c r="AM379" s="3"/>
      <c r="AN379" s="3"/>
      <c r="AO379" s="3"/>
      <c r="AP379" s="3"/>
      <c r="AQ379" s="3"/>
      <c r="AR379" s="3"/>
    </row>
    <row r="380" spans="1:44" ht="12.75" customHeight="1" x14ac:dyDescent="0.25">
      <c r="A380" s="3"/>
      <c r="B380" s="3"/>
      <c r="C380" s="3"/>
      <c r="D380" s="3"/>
      <c r="E380" s="3"/>
      <c r="F380" s="3"/>
      <c r="G380" s="3"/>
      <c r="H380" s="3"/>
      <c r="I380" s="3"/>
      <c r="J380" s="3"/>
      <c r="K380" s="3"/>
      <c r="L380" s="3"/>
      <c r="M380" s="3"/>
      <c r="N380" s="3"/>
      <c r="O380" s="3"/>
      <c r="P380" s="3"/>
      <c r="Q380" s="3"/>
      <c r="R380" s="3"/>
      <c r="S380" s="3"/>
      <c r="T380" s="3"/>
      <c r="U380" s="3"/>
      <c r="V380" s="102"/>
      <c r="W380" s="3"/>
      <c r="X380" s="3"/>
      <c r="Y380" s="3"/>
      <c r="Z380" s="3"/>
      <c r="AA380" s="3"/>
      <c r="AB380" s="3"/>
      <c r="AC380" s="3"/>
      <c r="AD380" s="3"/>
      <c r="AE380" s="3"/>
      <c r="AF380" s="3"/>
      <c r="AG380" s="3"/>
      <c r="AH380" s="3"/>
      <c r="AI380" s="3"/>
      <c r="AJ380" s="3"/>
      <c r="AK380" s="3"/>
      <c r="AL380" s="3"/>
      <c r="AM380" s="3"/>
      <c r="AN380" s="3"/>
      <c r="AO380" s="3"/>
      <c r="AP380" s="3"/>
      <c r="AQ380" s="3"/>
      <c r="AR380" s="3"/>
    </row>
    <row r="381" spans="1:44" ht="12.75" customHeight="1" x14ac:dyDescent="0.25">
      <c r="A381" s="3"/>
      <c r="B381" s="3"/>
      <c r="C381" s="3"/>
      <c r="D381" s="3"/>
      <c r="E381" s="3"/>
      <c r="F381" s="3"/>
      <c r="G381" s="3"/>
      <c r="H381" s="3"/>
      <c r="I381" s="3"/>
      <c r="J381" s="3"/>
      <c r="K381" s="3"/>
      <c r="L381" s="3"/>
      <c r="M381" s="3"/>
      <c r="N381" s="3"/>
      <c r="O381" s="3"/>
      <c r="P381" s="3"/>
      <c r="Q381" s="3"/>
      <c r="R381" s="3"/>
      <c r="S381" s="3"/>
      <c r="T381" s="3"/>
      <c r="U381" s="3"/>
      <c r="V381" s="102"/>
      <c r="W381" s="3"/>
      <c r="X381" s="3"/>
      <c r="Y381" s="3"/>
      <c r="Z381" s="3"/>
      <c r="AA381" s="3"/>
      <c r="AB381" s="3"/>
      <c r="AC381" s="3"/>
      <c r="AD381" s="3"/>
      <c r="AE381" s="3"/>
      <c r="AF381" s="3"/>
      <c r="AG381" s="3"/>
      <c r="AH381" s="3"/>
      <c r="AI381" s="3"/>
      <c r="AJ381" s="3"/>
      <c r="AK381" s="3"/>
      <c r="AL381" s="3"/>
      <c r="AM381" s="3"/>
      <c r="AN381" s="3"/>
      <c r="AO381" s="3"/>
      <c r="AP381" s="3"/>
      <c r="AQ381" s="3"/>
      <c r="AR381" s="3"/>
    </row>
    <row r="382" spans="1:44" ht="12.75" customHeight="1" x14ac:dyDescent="0.25">
      <c r="A382" s="3"/>
      <c r="B382" s="3"/>
      <c r="C382" s="3"/>
      <c r="D382" s="3"/>
      <c r="E382" s="3"/>
      <c r="F382" s="3"/>
      <c r="G382" s="3"/>
      <c r="H382" s="3"/>
      <c r="I382" s="3"/>
      <c r="J382" s="3"/>
      <c r="K382" s="3"/>
      <c r="L382" s="3"/>
      <c r="M382" s="3"/>
      <c r="N382" s="3"/>
      <c r="O382" s="3"/>
      <c r="P382" s="3"/>
      <c r="Q382" s="3"/>
      <c r="R382" s="3"/>
      <c r="S382" s="3"/>
      <c r="T382" s="3"/>
      <c r="U382" s="3"/>
      <c r="V382" s="102"/>
      <c r="W382" s="3"/>
      <c r="X382" s="3"/>
      <c r="Y382" s="3"/>
      <c r="Z382" s="3"/>
      <c r="AA382" s="3"/>
      <c r="AB382" s="3"/>
      <c r="AC382" s="3"/>
      <c r="AD382" s="3"/>
      <c r="AE382" s="3"/>
      <c r="AF382" s="3"/>
      <c r="AG382" s="3"/>
      <c r="AH382" s="3"/>
      <c r="AI382" s="3"/>
      <c r="AJ382" s="3"/>
      <c r="AK382" s="3"/>
      <c r="AL382" s="3"/>
      <c r="AM382" s="3"/>
      <c r="AN382" s="3"/>
      <c r="AO382" s="3"/>
      <c r="AP382" s="3"/>
      <c r="AQ382" s="3"/>
      <c r="AR382" s="3"/>
    </row>
    <row r="383" spans="1:44" ht="12.75" customHeight="1" x14ac:dyDescent="0.25">
      <c r="A383" s="3"/>
      <c r="B383" s="3"/>
      <c r="C383" s="3"/>
      <c r="D383" s="3"/>
      <c r="E383" s="3"/>
      <c r="F383" s="3"/>
      <c r="G383" s="3"/>
      <c r="H383" s="3"/>
      <c r="I383" s="3"/>
      <c r="J383" s="3"/>
      <c r="K383" s="3"/>
      <c r="L383" s="3"/>
      <c r="M383" s="3"/>
      <c r="N383" s="3"/>
      <c r="O383" s="3"/>
      <c r="P383" s="3"/>
      <c r="Q383" s="3"/>
      <c r="R383" s="3"/>
      <c r="S383" s="3"/>
      <c r="T383" s="3"/>
      <c r="U383" s="3"/>
      <c r="V383" s="102"/>
      <c r="W383" s="3"/>
      <c r="X383" s="3"/>
      <c r="Y383" s="3"/>
      <c r="Z383" s="3"/>
      <c r="AA383" s="3"/>
      <c r="AB383" s="3"/>
      <c r="AC383" s="3"/>
      <c r="AD383" s="3"/>
      <c r="AE383" s="3"/>
      <c r="AF383" s="3"/>
      <c r="AG383" s="3"/>
      <c r="AH383" s="3"/>
      <c r="AI383" s="3"/>
      <c r="AJ383" s="3"/>
      <c r="AK383" s="3"/>
      <c r="AL383" s="3"/>
      <c r="AM383" s="3"/>
      <c r="AN383" s="3"/>
      <c r="AO383" s="3"/>
      <c r="AP383" s="3"/>
      <c r="AQ383" s="3"/>
      <c r="AR383" s="3"/>
    </row>
    <row r="384" spans="1:44" ht="12.75" customHeight="1" x14ac:dyDescent="0.25">
      <c r="A384" s="3"/>
      <c r="B384" s="3"/>
      <c r="C384" s="3"/>
      <c r="D384" s="3"/>
      <c r="E384" s="3"/>
      <c r="F384" s="3"/>
      <c r="G384" s="3"/>
      <c r="H384" s="3"/>
      <c r="I384" s="3"/>
      <c r="J384" s="3"/>
      <c r="K384" s="3"/>
      <c r="L384" s="3"/>
      <c r="M384" s="3"/>
      <c r="N384" s="3"/>
      <c r="O384" s="3"/>
      <c r="P384" s="3"/>
      <c r="Q384" s="3"/>
      <c r="R384" s="3"/>
      <c r="S384" s="3"/>
      <c r="T384" s="3"/>
      <c r="U384" s="3"/>
      <c r="V384" s="102"/>
      <c r="W384" s="3"/>
      <c r="X384" s="3"/>
      <c r="Y384" s="3"/>
      <c r="Z384" s="3"/>
      <c r="AA384" s="3"/>
      <c r="AB384" s="3"/>
      <c r="AC384" s="3"/>
      <c r="AD384" s="3"/>
      <c r="AE384" s="3"/>
      <c r="AF384" s="3"/>
      <c r="AG384" s="3"/>
      <c r="AH384" s="3"/>
      <c r="AI384" s="3"/>
      <c r="AJ384" s="3"/>
      <c r="AK384" s="3"/>
      <c r="AL384" s="3"/>
      <c r="AM384" s="3"/>
      <c r="AN384" s="3"/>
      <c r="AO384" s="3"/>
      <c r="AP384" s="3"/>
      <c r="AQ384" s="3"/>
      <c r="AR384" s="3"/>
    </row>
    <row r="385" spans="1:44" ht="12.75" customHeight="1" x14ac:dyDescent="0.25">
      <c r="A385" s="3"/>
      <c r="B385" s="3"/>
      <c r="C385" s="3"/>
      <c r="D385" s="3"/>
      <c r="E385" s="3"/>
      <c r="F385" s="3"/>
      <c r="G385" s="3"/>
      <c r="H385" s="3"/>
      <c r="I385" s="3"/>
      <c r="J385" s="3"/>
      <c r="K385" s="3"/>
      <c r="L385" s="3"/>
      <c r="M385" s="3"/>
      <c r="N385" s="3"/>
      <c r="O385" s="3"/>
      <c r="P385" s="3"/>
      <c r="Q385" s="3"/>
      <c r="R385" s="3"/>
      <c r="S385" s="3"/>
      <c r="T385" s="3"/>
      <c r="U385" s="3"/>
      <c r="V385" s="102"/>
      <c r="W385" s="3"/>
      <c r="X385" s="3"/>
      <c r="Y385" s="3"/>
      <c r="Z385" s="3"/>
      <c r="AA385" s="3"/>
      <c r="AB385" s="3"/>
      <c r="AC385" s="3"/>
      <c r="AD385" s="3"/>
      <c r="AE385" s="3"/>
      <c r="AF385" s="3"/>
      <c r="AG385" s="3"/>
      <c r="AH385" s="3"/>
      <c r="AI385" s="3"/>
      <c r="AJ385" s="3"/>
      <c r="AK385" s="3"/>
      <c r="AL385" s="3"/>
      <c r="AM385" s="3"/>
      <c r="AN385" s="3"/>
      <c r="AO385" s="3"/>
      <c r="AP385" s="3"/>
      <c r="AQ385" s="3"/>
      <c r="AR385" s="3"/>
    </row>
    <row r="386" spans="1:44" ht="12.75" customHeight="1" x14ac:dyDescent="0.25">
      <c r="A386" s="3"/>
      <c r="B386" s="3"/>
      <c r="C386" s="3"/>
      <c r="D386" s="3"/>
      <c r="E386" s="3"/>
      <c r="F386" s="3"/>
      <c r="G386" s="3"/>
      <c r="H386" s="3"/>
      <c r="I386" s="3"/>
      <c r="J386" s="3"/>
      <c r="K386" s="3"/>
      <c r="L386" s="3"/>
      <c r="M386" s="3"/>
      <c r="N386" s="3"/>
      <c r="O386" s="3"/>
      <c r="P386" s="3"/>
      <c r="Q386" s="3"/>
      <c r="R386" s="3"/>
      <c r="S386" s="3"/>
      <c r="T386" s="3"/>
      <c r="U386" s="3"/>
      <c r="V386" s="102"/>
      <c r="W386" s="3"/>
      <c r="X386" s="3"/>
      <c r="Y386" s="3"/>
      <c r="Z386" s="3"/>
      <c r="AA386" s="3"/>
      <c r="AB386" s="3"/>
      <c r="AC386" s="3"/>
      <c r="AD386" s="3"/>
      <c r="AE386" s="3"/>
      <c r="AF386" s="3"/>
      <c r="AG386" s="3"/>
      <c r="AH386" s="3"/>
      <c r="AI386" s="3"/>
      <c r="AJ386" s="3"/>
      <c r="AK386" s="3"/>
      <c r="AL386" s="3"/>
      <c r="AM386" s="3"/>
      <c r="AN386" s="3"/>
      <c r="AO386" s="3"/>
      <c r="AP386" s="3"/>
      <c r="AQ386" s="3"/>
      <c r="AR386" s="3"/>
    </row>
    <row r="387" spans="1:44" ht="12.75" customHeight="1" x14ac:dyDescent="0.25">
      <c r="A387" s="3"/>
      <c r="B387" s="3"/>
      <c r="C387" s="3"/>
      <c r="D387" s="3"/>
      <c r="E387" s="3"/>
      <c r="F387" s="3"/>
      <c r="G387" s="3"/>
      <c r="H387" s="3"/>
      <c r="I387" s="3"/>
      <c r="J387" s="3"/>
      <c r="K387" s="3"/>
      <c r="L387" s="3"/>
      <c r="M387" s="3"/>
      <c r="N387" s="3"/>
      <c r="O387" s="3"/>
      <c r="P387" s="3"/>
      <c r="Q387" s="3"/>
      <c r="R387" s="3"/>
      <c r="S387" s="3"/>
      <c r="T387" s="3"/>
      <c r="U387" s="3"/>
      <c r="V387" s="102"/>
      <c r="W387" s="3"/>
      <c r="X387" s="3"/>
      <c r="Y387" s="3"/>
      <c r="Z387" s="3"/>
      <c r="AA387" s="3"/>
      <c r="AB387" s="3"/>
      <c r="AC387" s="3"/>
      <c r="AD387" s="3"/>
      <c r="AE387" s="3"/>
      <c r="AF387" s="3"/>
      <c r="AG387" s="3"/>
      <c r="AH387" s="3"/>
      <c r="AI387" s="3"/>
      <c r="AJ387" s="3"/>
      <c r="AK387" s="3"/>
      <c r="AL387" s="3"/>
      <c r="AM387" s="3"/>
      <c r="AN387" s="3"/>
      <c r="AO387" s="3"/>
      <c r="AP387" s="3"/>
      <c r="AQ387" s="3"/>
      <c r="AR387" s="3"/>
    </row>
    <row r="388" spans="1:44" ht="12.75" customHeight="1" x14ac:dyDescent="0.25">
      <c r="A388" s="3"/>
      <c r="B388" s="3"/>
      <c r="C388" s="3"/>
      <c r="D388" s="3"/>
      <c r="E388" s="3"/>
      <c r="F388" s="3"/>
      <c r="G388" s="3"/>
      <c r="H388" s="3"/>
      <c r="I388" s="3"/>
      <c r="J388" s="3"/>
      <c r="K388" s="3"/>
      <c r="L388" s="3"/>
      <c r="M388" s="3"/>
      <c r="N388" s="3"/>
      <c r="O388" s="3"/>
      <c r="P388" s="3"/>
      <c r="Q388" s="3"/>
      <c r="R388" s="3"/>
      <c r="S388" s="3"/>
      <c r="T388" s="3"/>
      <c r="U388" s="3"/>
      <c r="V388" s="102"/>
      <c r="W388" s="3"/>
      <c r="X388" s="3"/>
      <c r="Y388" s="3"/>
      <c r="Z388" s="3"/>
      <c r="AA388" s="3"/>
      <c r="AB388" s="3"/>
      <c r="AC388" s="3"/>
      <c r="AD388" s="3"/>
      <c r="AE388" s="3"/>
      <c r="AF388" s="3"/>
      <c r="AG388" s="3"/>
      <c r="AH388" s="3"/>
      <c r="AI388" s="3"/>
      <c r="AJ388" s="3"/>
      <c r="AK388" s="3"/>
      <c r="AL388" s="3"/>
      <c r="AM388" s="3"/>
      <c r="AN388" s="3"/>
      <c r="AO388" s="3"/>
      <c r="AP388" s="3"/>
      <c r="AQ388" s="3"/>
      <c r="AR388" s="3"/>
    </row>
    <row r="389" spans="1:44" ht="12.75" customHeight="1" x14ac:dyDescent="0.25">
      <c r="A389" s="3"/>
      <c r="B389" s="3"/>
      <c r="C389" s="3"/>
      <c r="D389" s="3"/>
      <c r="E389" s="3"/>
      <c r="F389" s="3"/>
      <c r="G389" s="3"/>
      <c r="H389" s="3"/>
      <c r="I389" s="3"/>
      <c r="J389" s="3"/>
      <c r="K389" s="3"/>
      <c r="L389" s="3"/>
      <c r="M389" s="3"/>
      <c r="N389" s="3"/>
      <c r="O389" s="3"/>
      <c r="P389" s="3"/>
      <c r="Q389" s="3"/>
      <c r="R389" s="3"/>
      <c r="S389" s="3"/>
      <c r="T389" s="3"/>
      <c r="U389" s="3"/>
      <c r="V389" s="102"/>
      <c r="W389" s="3"/>
      <c r="X389" s="3"/>
      <c r="Y389" s="3"/>
      <c r="Z389" s="3"/>
      <c r="AA389" s="3"/>
      <c r="AB389" s="3"/>
      <c r="AC389" s="3"/>
      <c r="AD389" s="3"/>
      <c r="AE389" s="3"/>
      <c r="AF389" s="3"/>
      <c r="AG389" s="3"/>
      <c r="AH389" s="3"/>
      <c r="AI389" s="3"/>
      <c r="AJ389" s="3"/>
      <c r="AK389" s="3"/>
      <c r="AL389" s="3"/>
      <c r="AM389" s="3"/>
      <c r="AN389" s="3"/>
      <c r="AO389" s="3"/>
      <c r="AP389" s="3"/>
      <c r="AQ389" s="3"/>
      <c r="AR389" s="3"/>
    </row>
    <row r="390" spans="1:44" ht="12.75" customHeight="1" x14ac:dyDescent="0.25">
      <c r="A390" s="3"/>
      <c r="B390" s="3"/>
      <c r="C390" s="3"/>
      <c r="D390" s="3"/>
      <c r="E390" s="3"/>
      <c r="F390" s="3"/>
      <c r="G390" s="3"/>
      <c r="H390" s="3"/>
      <c r="I390" s="3"/>
      <c r="J390" s="3"/>
      <c r="K390" s="3"/>
      <c r="L390" s="3"/>
      <c r="M390" s="3"/>
      <c r="N390" s="3"/>
      <c r="O390" s="3"/>
      <c r="P390" s="3"/>
      <c r="Q390" s="3"/>
      <c r="R390" s="3"/>
      <c r="S390" s="3"/>
      <c r="T390" s="3"/>
      <c r="U390" s="3"/>
      <c r="V390" s="102"/>
      <c r="W390" s="3"/>
      <c r="X390" s="3"/>
      <c r="Y390" s="3"/>
      <c r="Z390" s="3"/>
      <c r="AA390" s="3"/>
      <c r="AB390" s="3"/>
      <c r="AC390" s="3"/>
      <c r="AD390" s="3"/>
      <c r="AE390" s="3"/>
      <c r="AF390" s="3"/>
      <c r="AG390" s="3"/>
      <c r="AH390" s="3"/>
      <c r="AI390" s="3"/>
      <c r="AJ390" s="3"/>
      <c r="AK390" s="3"/>
      <c r="AL390" s="3"/>
      <c r="AM390" s="3"/>
      <c r="AN390" s="3"/>
      <c r="AO390" s="3"/>
      <c r="AP390" s="3"/>
      <c r="AQ390" s="3"/>
      <c r="AR390" s="3"/>
    </row>
    <row r="391" spans="1:44" ht="12.75" customHeight="1" x14ac:dyDescent="0.25">
      <c r="A391" s="3"/>
      <c r="B391" s="3"/>
      <c r="C391" s="3"/>
      <c r="D391" s="3"/>
      <c r="E391" s="3"/>
      <c r="F391" s="3"/>
      <c r="G391" s="3"/>
      <c r="H391" s="3"/>
      <c r="I391" s="3"/>
      <c r="J391" s="3"/>
      <c r="K391" s="3"/>
      <c r="L391" s="3"/>
      <c r="M391" s="3"/>
      <c r="N391" s="3"/>
      <c r="O391" s="3"/>
      <c r="P391" s="3"/>
      <c r="Q391" s="3"/>
      <c r="R391" s="3"/>
      <c r="S391" s="3"/>
      <c r="T391" s="3"/>
      <c r="U391" s="3"/>
      <c r="V391" s="102"/>
      <c r="W391" s="3"/>
      <c r="X391" s="3"/>
      <c r="Y391" s="3"/>
      <c r="Z391" s="3"/>
      <c r="AA391" s="3"/>
      <c r="AB391" s="3"/>
      <c r="AC391" s="3"/>
      <c r="AD391" s="3"/>
      <c r="AE391" s="3"/>
      <c r="AF391" s="3"/>
      <c r="AG391" s="3"/>
      <c r="AH391" s="3"/>
      <c r="AI391" s="3"/>
      <c r="AJ391" s="3"/>
      <c r="AK391" s="3"/>
      <c r="AL391" s="3"/>
      <c r="AM391" s="3"/>
      <c r="AN391" s="3"/>
      <c r="AO391" s="3"/>
      <c r="AP391" s="3"/>
      <c r="AQ391" s="3"/>
      <c r="AR391" s="3"/>
    </row>
    <row r="392" spans="1:44" ht="12.75" customHeight="1" x14ac:dyDescent="0.25">
      <c r="A392" s="3"/>
      <c r="B392" s="3"/>
      <c r="C392" s="3"/>
      <c r="D392" s="3"/>
      <c r="E392" s="3"/>
      <c r="F392" s="3"/>
      <c r="G392" s="3"/>
      <c r="H392" s="3"/>
      <c r="I392" s="3"/>
      <c r="J392" s="3"/>
      <c r="K392" s="3"/>
      <c r="L392" s="3"/>
      <c r="M392" s="3"/>
      <c r="N392" s="3"/>
      <c r="O392" s="3"/>
      <c r="P392" s="3"/>
      <c r="Q392" s="3"/>
      <c r="R392" s="3"/>
      <c r="S392" s="3"/>
      <c r="T392" s="3"/>
      <c r="U392" s="3"/>
      <c r="V392" s="102"/>
      <c r="W392" s="3"/>
      <c r="X392" s="3"/>
      <c r="Y392" s="3"/>
      <c r="Z392" s="3"/>
      <c r="AA392" s="3"/>
      <c r="AB392" s="3"/>
      <c r="AC392" s="3"/>
      <c r="AD392" s="3"/>
      <c r="AE392" s="3"/>
      <c r="AF392" s="3"/>
      <c r="AG392" s="3"/>
      <c r="AH392" s="3"/>
      <c r="AI392" s="3"/>
      <c r="AJ392" s="3"/>
      <c r="AK392" s="3"/>
      <c r="AL392" s="3"/>
      <c r="AM392" s="3"/>
      <c r="AN392" s="3"/>
      <c r="AO392" s="3"/>
      <c r="AP392" s="3"/>
      <c r="AQ392" s="3"/>
      <c r="AR392" s="3"/>
    </row>
    <row r="393" spans="1:44" ht="12.75" customHeight="1" x14ac:dyDescent="0.25">
      <c r="A393" s="3"/>
      <c r="B393" s="3"/>
      <c r="C393" s="3"/>
      <c r="D393" s="3"/>
      <c r="E393" s="3"/>
      <c r="F393" s="3"/>
      <c r="G393" s="3"/>
      <c r="H393" s="3"/>
      <c r="I393" s="3"/>
      <c r="J393" s="3"/>
      <c r="K393" s="3"/>
      <c r="L393" s="3"/>
      <c r="M393" s="3"/>
      <c r="N393" s="3"/>
      <c r="O393" s="3"/>
      <c r="P393" s="3"/>
      <c r="Q393" s="3"/>
      <c r="R393" s="3"/>
      <c r="S393" s="3"/>
      <c r="T393" s="3"/>
      <c r="U393" s="3"/>
      <c r="V393" s="102"/>
      <c r="W393" s="3"/>
      <c r="X393" s="3"/>
      <c r="Y393" s="3"/>
      <c r="Z393" s="3"/>
      <c r="AA393" s="3"/>
      <c r="AB393" s="3"/>
      <c r="AC393" s="3"/>
      <c r="AD393" s="3"/>
      <c r="AE393" s="3"/>
      <c r="AF393" s="3"/>
      <c r="AG393" s="3"/>
      <c r="AH393" s="3"/>
      <c r="AI393" s="3"/>
      <c r="AJ393" s="3"/>
      <c r="AK393" s="3"/>
      <c r="AL393" s="3"/>
      <c r="AM393" s="3"/>
      <c r="AN393" s="3"/>
      <c r="AO393" s="3"/>
      <c r="AP393" s="3"/>
      <c r="AQ393" s="3"/>
      <c r="AR393" s="3"/>
    </row>
    <row r="394" spans="1:44" ht="12.75" customHeight="1" x14ac:dyDescent="0.25">
      <c r="A394" s="3"/>
      <c r="B394" s="3"/>
      <c r="C394" s="3"/>
      <c r="D394" s="3"/>
      <c r="E394" s="3"/>
      <c r="F394" s="3"/>
      <c r="G394" s="3"/>
      <c r="H394" s="3"/>
      <c r="I394" s="3"/>
      <c r="J394" s="3"/>
      <c r="K394" s="3"/>
      <c r="L394" s="3"/>
      <c r="M394" s="3"/>
      <c r="N394" s="3"/>
      <c r="O394" s="3"/>
      <c r="P394" s="3"/>
      <c r="Q394" s="3"/>
      <c r="R394" s="3"/>
      <c r="S394" s="3"/>
      <c r="T394" s="3"/>
      <c r="U394" s="3"/>
      <c r="V394" s="102"/>
      <c r="W394" s="3"/>
      <c r="X394" s="3"/>
      <c r="Y394" s="3"/>
      <c r="Z394" s="3"/>
      <c r="AA394" s="3"/>
      <c r="AB394" s="3"/>
      <c r="AC394" s="3"/>
      <c r="AD394" s="3"/>
      <c r="AE394" s="3"/>
      <c r="AF394" s="3"/>
      <c r="AG394" s="3"/>
      <c r="AH394" s="3"/>
      <c r="AI394" s="3"/>
      <c r="AJ394" s="3"/>
      <c r="AK394" s="3"/>
      <c r="AL394" s="3"/>
      <c r="AM394" s="3"/>
      <c r="AN394" s="3"/>
      <c r="AO394" s="3"/>
      <c r="AP394" s="3"/>
      <c r="AQ394" s="3"/>
      <c r="AR394" s="3"/>
    </row>
    <row r="395" spans="1:44" ht="12.75" customHeight="1" x14ac:dyDescent="0.25">
      <c r="A395" s="3"/>
      <c r="B395" s="3"/>
      <c r="C395" s="3"/>
      <c r="D395" s="3"/>
      <c r="E395" s="3"/>
      <c r="F395" s="3"/>
      <c r="G395" s="3"/>
      <c r="H395" s="3"/>
      <c r="I395" s="3"/>
      <c r="J395" s="3"/>
      <c r="K395" s="3"/>
      <c r="L395" s="3"/>
      <c r="M395" s="3"/>
      <c r="N395" s="3"/>
      <c r="O395" s="3"/>
      <c r="P395" s="3"/>
      <c r="Q395" s="3"/>
      <c r="R395" s="3"/>
      <c r="S395" s="3"/>
      <c r="T395" s="3"/>
      <c r="U395" s="3"/>
      <c r="V395" s="102"/>
      <c r="W395" s="3"/>
      <c r="X395" s="3"/>
      <c r="Y395" s="3"/>
      <c r="Z395" s="3"/>
      <c r="AA395" s="3"/>
      <c r="AB395" s="3"/>
      <c r="AC395" s="3"/>
      <c r="AD395" s="3"/>
      <c r="AE395" s="3"/>
      <c r="AF395" s="3"/>
      <c r="AG395" s="3"/>
      <c r="AH395" s="3"/>
      <c r="AI395" s="3"/>
      <c r="AJ395" s="3"/>
      <c r="AK395" s="3"/>
      <c r="AL395" s="3"/>
      <c r="AM395" s="3"/>
      <c r="AN395" s="3"/>
      <c r="AO395" s="3"/>
      <c r="AP395" s="3"/>
      <c r="AQ395" s="3"/>
      <c r="AR395" s="3"/>
    </row>
    <row r="396" spans="1:44" ht="12.75" customHeight="1" x14ac:dyDescent="0.25">
      <c r="A396" s="3"/>
      <c r="B396" s="3"/>
      <c r="C396" s="3"/>
      <c r="D396" s="3"/>
      <c r="E396" s="3"/>
      <c r="F396" s="3"/>
      <c r="G396" s="3"/>
      <c r="H396" s="3"/>
      <c r="I396" s="3"/>
      <c r="J396" s="3"/>
      <c r="K396" s="3"/>
      <c r="L396" s="3"/>
      <c r="M396" s="3"/>
      <c r="N396" s="3"/>
      <c r="O396" s="3"/>
      <c r="P396" s="3"/>
      <c r="Q396" s="3"/>
      <c r="R396" s="3"/>
      <c r="S396" s="3"/>
      <c r="T396" s="3"/>
      <c r="U396" s="3"/>
      <c r="V396" s="102"/>
      <c r="W396" s="3"/>
      <c r="X396" s="3"/>
      <c r="Y396" s="3"/>
      <c r="Z396" s="3"/>
      <c r="AA396" s="3"/>
      <c r="AB396" s="3"/>
      <c r="AC396" s="3"/>
      <c r="AD396" s="3"/>
      <c r="AE396" s="3"/>
      <c r="AF396" s="3"/>
      <c r="AG396" s="3"/>
      <c r="AH396" s="3"/>
      <c r="AI396" s="3"/>
      <c r="AJ396" s="3"/>
      <c r="AK396" s="3"/>
      <c r="AL396" s="3"/>
      <c r="AM396" s="3"/>
      <c r="AN396" s="3"/>
      <c r="AO396" s="3"/>
      <c r="AP396" s="3"/>
      <c r="AQ396" s="3"/>
      <c r="AR396" s="3"/>
    </row>
    <row r="397" spans="1:44" ht="12.75" customHeight="1" x14ac:dyDescent="0.25">
      <c r="A397" s="3"/>
      <c r="B397" s="3"/>
      <c r="C397" s="3"/>
      <c r="D397" s="3"/>
      <c r="E397" s="3"/>
      <c r="F397" s="3"/>
      <c r="G397" s="3"/>
      <c r="H397" s="3"/>
      <c r="I397" s="3"/>
      <c r="J397" s="3"/>
      <c r="K397" s="3"/>
      <c r="L397" s="3"/>
      <c r="M397" s="3"/>
      <c r="N397" s="3"/>
      <c r="O397" s="3"/>
      <c r="P397" s="3"/>
      <c r="Q397" s="3"/>
      <c r="R397" s="3"/>
      <c r="S397" s="3"/>
      <c r="T397" s="3"/>
      <c r="U397" s="3"/>
      <c r="V397" s="102"/>
      <c r="W397" s="3"/>
      <c r="X397" s="3"/>
      <c r="Y397" s="3"/>
      <c r="Z397" s="3"/>
      <c r="AA397" s="3"/>
      <c r="AB397" s="3"/>
      <c r="AC397" s="3"/>
      <c r="AD397" s="3"/>
      <c r="AE397" s="3"/>
      <c r="AF397" s="3"/>
      <c r="AG397" s="3"/>
      <c r="AH397" s="3"/>
      <c r="AI397" s="3"/>
      <c r="AJ397" s="3"/>
      <c r="AK397" s="3"/>
      <c r="AL397" s="3"/>
      <c r="AM397" s="3"/>
      <c r="AN397" s="3"/>
      <c r="AO397" s="3"/>
      <c r="AP397" s="3"/>
      <c r="AQ397" s="3"/>
      <c r="AR397" s="3"/>
    </row>
    <row r="398" spans="1:44" ht="12.75" customHeight="1" x14ac:dyDescent="0.25">
      <c r="A398" s="3"/>
      <c r="B398" s="3"/>
      <c r="C398" s="3"/>
      <c r="D398" s="3"/>
      <c r="E398" s="3"/>
      <c r="F398" s="3"/>
      <c r="G398" s="3"/>
      <c r="H398" s="3"/>
      <c r="I398" s="3"/>
      <c r="J398" s="3"/>
      <c r="K398" s="3"/>
      <c r="L398" s="3"/>
      <c r="M398" s="3"/>
      <c r="N398" s="3"/>
      <c r="O398" s="3"/>
      <c r="P398" s="3"/>
      <c r="Q398" s="3"/>
      <c r="R398" s="3"/>
      <c r="S398" s="3"/>
      <c r="T398" s="3"/>
      <c r="U398" s="3"/>
      <c r="V398" s="102"/>
      <c r="W398" s="3"/>
      <c r="X398" s="3"/>
      <c r="Y398" s="3"/>
      <c r="Z398" s="3"/>
      <c r="AA398" s="3"/>
      <c r="AB398" s="3"/>
      <c r="AC398" s="3"/>
      <c r="AD398" s="3"/>
      <c r="AE398" s="3"/>
      <c r="AF398" s="3"/>
      <c r="AG398" s="3"/>
      <c r="AH398" s="3"/>
      <c r="AI398" s="3"/>
      <c r="AJ398" s="3"/>
      <c r="AK398" s="3"/>
      <c r="AL398" s="3"/>
      <c r="AM398" s="3"/>
      <c r="AN398" s="3"/>
      <c r="AO398" s="3"/>
      <c r="AP398" s="3"/>
      <c r="AQ398" s="3"/>
      <c r="AR398" s="3"/>
    </row>
    <row r="399" spans="1:44" ht="12.75" customHeight="1" x14ac:dyDescent="0.25">
      <c r="A399" s="3"/>
      <c r="B399" s="3"/>
      <c r="C399" s="3"/>
      <c r="D399" s="3"/>
      <c r="E399" s="3"/>
      <c r="F399" s="3"/>
      <c r="G399" s="3"/>
      <c r="H399" s="3"/>
      <c r="I399" s="3"/>
      <c r="J399" s="3"/>
      <c r="K399" s="3"/>
      <c r="L399" s="3"/>
      <c r="M399" s="3"/>
      <c r="N399" s="3"/>
      <c r="O399" s="3"/>
      <c r="P399" s="3"/>
      <c r="Q399" s="3"/>
      <c r="R399" s="3"/>
      <c r="S399" s="3"/>
      <c r="T399" s="3"/>
      <c r="U399" s="3"/>
      <c r="V399" s="102"/>
      <c r="W399" s="3"/>
      <c r="X399" s="3"/>
      <c r="Y399" s="3"/>
      <c r="Z399" s="3"/>
      <c r="AA399" s="3"/>
      <c r="AB399" s="3"/>
      <c r="AC399" s="3"/>
      <c r="AD399" s="3"/>
      <c r="AE399" s="3"/>
      <c r="AF399" s="3"/>
      <c r="AG399" s="3"/>
      <c r="AH399" s="3"/>
      <c r="AI399" s="3"/>
      <c r="AJ399" s="3"/>
      <c r="AK399" s="3"/>
      <c r="AL399" s="3"/>
      <c r="AM399" s="3"/>
      <c r="AN399" s="3"/>
      <c r="AO399" s="3"/>
      <c r="AP399" s="3"/>
      <c r="AQ399" s="3"/>
      <c r="AR399" s="3"/>
    </row>
    <row r="400" spans="1:44" ht="12.75" customHeight="1" x14ac:dyDescent="0.25">
      <c r="A400" s="3"/>
      <c r="B400" s="3"/>
      <c r="C400" s="3"/>
      <c r="D400" s="3"/>
      <c r="E400" s="3"/>
      <c r="F400" s="3"/>
      <c r="G400" s="3"/>
      <c r="H400" s="3"/>
      <c r="I400" s="3"/>
      <c r="J400" s="3"/>
      <c r="K400" s="3"/>
      <c r="L400" s="3"/>
      <c r="M400" s="3"/>
      <c r="N400" s="3"/>
      <c r="O400" s="3"/>
      <c r="P400" s="3"/>
      <c r="Q400" s="3"/>
      <c r="R400" s="3"/>
      <c r="S400" s="3"/>
      <c r="T400" s="3"/>
      <c r="U400" s="3"/>
      <c r="V400" s="102"/>
      <c r="W400" s="3"/>
      <c r="X400" s="3"/>
      <c r="Y400" s="3"/>
      <c r="Z400" s="3"/>
      <c r="AA400" s="3"/>
      <c r="AB400" s="3"/>
      <c r="AC400" s="3"/>
      <c r="AD400" s="3"/>
      <c r="AE400" s="3"/>
      <c r="AF400" s="3"/>
      <c r="AG400" s="3"/>
      <c r="AH400" s="3"/>
      <c r="AI400" s="3"/>
      <c r="AJ400" s="3"/>
      <c r="AK400" s="3"/>
      <c r="AL400" s="3"/>
      <c r="AM400" s="3"/>
      <c r="AN400" s="3"/>
      <c r="AO400" s="3"/>
      <c r="AP400" s="3"/>
      <c r="AQ400" s="3"/>
      <c r="AR400" s="3"/>
    </row>
    <row r="401" spans="1:44" ht="12.75" customHeight="1" x14ac:dyDescent="0.25">
      <c r="A401" s="3"/>
      <c r="B401" s="3"/>
      <c r="C401" s="3"/>
      <c r="D401" s="3"/>
      <c r="E401" s="3"/>
      <c r="F401" s="3"/>
      <c r="G401" s="3"/>
      <c r="H401" s="3"/>
      <c r="I401" s="3"/>
      <c r="J401" s="3"/>
      <c r="K401" s="3"/>
      <c r="L401" s="3"/>
      <c r="M401" s="3"/>
      <c r="N401" s="3"/>
      <c r="O401" s="3"/>
      <c r="P401" s="3"/>
      <c r="Q401" s="3"/>
      <c r="R401" s="3"/>
      <c r="S401" s="3"/>
      <c r="T401" s="3"/>
      <c r="U401" s="3"/>
      <c r="V401" s="102"/>
      <c r="W401" s="3"/>
      <c r="X401" s="3"/>
      <c r="Y401" s="3"/>
      <c r="Z401" s="3"/>
      <c r="AA401" s="3"/>
      <c r="AB401" s="3"/>
      <c r="AC401" s="3"/>
      <c r="AD401" s="3"/>
      <c r="AE401" s="3"/>
      <c r="AF401" s="3"/>
      <c r="AG401" s="3"/>
      <c r="AH401" s="3"/>
      <c r="AI401" s="3"/>
      <c r="AJ401" s="3"/>
      <c r="AK401" s="3"/>
      <c r="AL401" s="3"/>
      <c r="AM401" s="3"/>
      <c r="AN401" s="3"/>
      <c r="AO401" s="3"/>
      <c r="AP401" s="3"/>
      <c r="AQ401" s="3"/>
      <c r="AR401" s="3"/>
    </row>
    <row r="402" spans="1:44" ht="12.75" customHeight="1" x14ac:dyDescent="0.25">
      <c r="A402" s="3"/>
      <c r="B402" s="3"/>
      <c r="C402" s="3"/>
      <c r="D402" s="3"/>
      <c r="E402" s="3"/>
      <c r="F402" s="3"/>
      <c r="G402" s="3"/>
      <c r="H402" s="3"/>
      <c r="I402" s="3"/>
      <c r="J402" s="3"/>
      <c r="K402" s="3"/>
      <c r="L402" s="3"/>
      <c r="M402" s="3"/>
      <c r="N402" s="3"/>
      <c r="O402" s="3"/>
      <c r="P402" s="3"/>
      <c r="Q402" s="3"/>
      <c r="R402" s="3"/>
      <c r="S402" s="3"/>
      <c r="T402" s="3"/>
      <c r="U402" s="3"/>
      <c r="V402" s="102"/>
      <c r="W402" s="3"/>
      <c r="X402" s="3"/>
      <c r="Y402" s="3"/>
      <c r="Z402" s="3"/>
      <c r="AA402" s="3"/>
      <c r="AB402" s="3"/>
      <c r="AC402" s="3"/>
      <c r="AD402" s="3"/>
      <c r="AE402" s="3"/>
      <c r="AF402" s="3"/>
      <c r="AG402" s="3"/>
      <c r="AH402" s="3"/>
      <c r="AI402" s="3"/>
      <c r="AJ402" s="3"/>
      <c r="AK402" s="3"/>
      <c r="AL402" s="3"/>
      <c r="AM402" s="3"/>
      <c r="AN402" s="3"/>
      <c r="AO402" s="3"/>
      <c r="AP402" s="3"/>
      <c r="AQ402" s="3"/>
      <c r="AR402" s="3"/>
    </row>
    <row r="403" spans="1:44" ht="12.75" customHeight="1" x14ac:dyDescent="0.25">
      <c r="A403" s="3"/>
      <c r="B403" s="3"/>
      <c r="C403" s="3"/>
      <c r="D403" s="3"/>
      <c r="E403" s="3"/>
      <c r="F403" s="3"/>
      <c r="G403" s="3"/>
      <c r="H403" s="3"/>
      <c r="I403" s="3"/>
      <c r="J403" s="3"/>
      <c r="K403" s="3"/>
      <c r="L403" s="3"/>
      <c r="M403" s="3"/>
      <c r="N403" s="3"/>
      <c r="O403" s="3"/>
      <c r="P403" s="3"/>
      <c r="Q403" s="3"/>
      <c r="R403" s="3"/>
      <c r="S403" s="3"/>
      <c r="T403" s="3"/>
      <c r="U403" s="3"/>
      <c r="V403" s="102"/>
      <c r="W403" s="3"/>
      <c r="X403" s="3"/>
      <c r="Y403" s="3"/>
      <c r="Z403" s="3"/>
      <c r="AA403" s="3"/>
      <c r="AB403" s="3"/>
      <c r="AC403" s="3"/>
      <c r="AD403" s="3"/>
      <c r="AE403" s="3"/>
      <c r="AF403" s="3"/>
      <c r="AG403" s="3"/>
      <c r="AH403" s="3"/>
      <c r="AI403" s="3"/>
      <c r="AJ403" s="3"/>
      <c r="AK403" s="3"/>
      <c r="AL403" s="3"/>
      <c r="AM403" s="3"/>
      <c r="AN403" s="3"/>
      <c r="AO403" s="3"/>
      <c r="AP403" s="3"/>
      <c r="AQ403" s="3"/>
      <c r="AR403" s="3"/>
    </row>
    <row r="404" spans="1:44" ht="12.75" customHeight="1" x14ac:dyDescent="0.25">
      <c r="A404" s="3"/>
      <c r="B404" s="3"/>
      <c r="C404" s="3"/>
      <c r="D404" s="3"/>
      <c r="E404" s="3"/>
      <c r="F404" s="3"/>
      <c r="G404" s="3"/>
      <c r="H404" s="3"/>
      <c r="I404" s="3"/>
      <c r="J404" s="3"/>
      <c r="K404" s="3"/>
      <c r="L404" s="3"/>
      <c r="M404" s="3"/>
      <c r="N404" s="3"/>
      <c r="O404" s="3"/>
      <c r="P404" s="3"/>
      <c r="Q404" s="3"/>
      <c r="R404" s="3"/>
      <c r="S404" s="3"/>
      <c r="T404" s="3"/>
      <c r="U404" s="3"/>
      <c r="V404" s="102"/>
      <c r="W404" s="3"/>
      <c r="X404" s="3"/>
      <c r="Y404" s="3"/>
      <c r="Z404" s="3"/>
      <c r="AA404" s="3"/>
      <c r="AB404" s="3"/>
      <c r="AC404" s="3"/>
      <c r="AD404" s="3"/>
      <c r="AE404" s="3"/>
      <c r="AF404" s="3"/>
      <c r="AG404" s="3"/>
      <c r="AH404" s="3"/>
      <c r="AI404" s="3"/>
      <c r="AJ404" s="3"/>
      <c r="AK404" s="3"/>
      <c r="AL404" s="3"/>
      <c r="AM404" s="3"/>
      <c r="AN404" s="3"/>
      <c r="AO404" s="3"/>
      <c r="AP404" s="3"/>
      <c r="AQ404" s="3"/>
      <c r="AR404" s="3"/>
    </row>
    <row r="405" spans="1:44" ht="12.75" customHeight="1" x14ac:dyDescent="0.25">
      <c r="A405" s="3"/>
      <c r="B405" s="3"/>
      <c r="C405" s="3"/>
      <c r="D405" s="3"/>
      <c r="E405" s="3"/>
      <c r="F405" s="3"/>
      <c r="G405" s="3"/>
      <c r="H405" s="3"/>
      <c r="I405" s="3"/>
      <c r="J405" s="3"/>
      <c r="K405" s="3"/>
      <c r="L405" s="3"/>
      <c r="M405" s="3"/>
      <c r="N405" s="3"/>
      <c r="O405" s="3"/>
      <c r="P405" s="3"/>
      <c r="Q405" s="3"/>
      <c r="R405" s="3"/>
      <c r="S405" s="3"/>
      <c r="T405" s="3"/>
      <c r="U405" s="3"/>
      <c r="V405" s="102"/>
      <c r="W405" s="3"/>
      <c r="X405" s="3"/>
      <c r="Y405" s="3"/>
      <c r="Z405" s="3"/>
      <c r="AA405" s="3"/>
      <c r="AB405" s="3"/>
      <c r="AC405" s="3"/>
      <c r="AD405" s="3"/>
      <c r="AE405" s="3"/>
      <c r="AF405" s="3"/>
      <c r="AG405" s="3"/>
      <c r="AH405" s="3"/>
      <c r="AI405" s="3"/>
      <c r="AJ405" s="3"/>
      <c r="AK405" s="3"/>
      <c r="AL405" s="3"/>
      <c r="AM405" s="3"/>
      <c r="AN405" s="3"/>
      <c r="AO405" s="3"/>
      <c r="AP405" s="3"/>
      <c r="AQ405" s="3"/>
      <c r="AR405" s="3"/>
    </row>
    <row r="406" spans="1:44" ht="12.75" customHeight="1" x14ac:dyDescent="0.25">
      <c r="A406" s="3"/>
      <c r="B406" s="3"/>
      <c r="C406" s="3"/>
      <c r="D406" s="3"/>
      <c r="E406" s="3"/>
      <c r="F406" s="3"/>
      <c r="G406" s="3"/>
      <c r="H406" s="3"/>
      <c r="I406" s="3"/>
      <c r="J406" s="3"/>
      <c r="K406" s="3"/>
      <c r="L406" s="3"/>
      <c r="M406" s="3"/>
      <c r="N406" s="3"/>
      <c r="O406" s="3"/>
      <c r="P406" s="3"/>
      <c r="Q406" s="3"/>
      <c r="R406" s="3"/>
      <c r="S406" s="3"/>
      <c r="T406" s="3"/>
      <c r="U406" s="3"/>
      <c r="V406" s="102"/>
      <c r="W406" s="3"/>
      <c r="X406" s="3"/>
      <c r="Y406" s="3"/>
      <c r="Z406" s="3"/>
      <c r="AA406" s="3"/>
      <c r="AB406" s="3"/>
      <c r="AC406" s="3"/>
      <c r="AD406" s="3"/>
      <c r="AE406" s="3"/>
      <c r="AF406" s="3"/>
      <c r="AG406" s="3"/>
      <c r="AH406" s="3"/>
      <c r="AI406" s="3"/>
      <c r="AJ406" s="3"/>
      <c r="AK406" s="3"/>
      <c r="AL406" s="3"/>
      <c r="AM406" s="3"/>
      <c r="AN406" s="3"/>
      <c r="AO406" s="3"/>
      <c r="AP406" s="3"/>
      <c r="AQ406" s="3"/>
      <c r="AR406" s="3"/>
    </row>
    <row r="407" spans="1:44" ht="12.75" customHeight="1" x14ac:dyDescent="0.25">
      <c r="A407" s="3"/>
      <c r="B407" s="3"/>
      <c r="C407" s="3"/>
      <c r="D407" s="3"/>
      <c r="E407" s="3"/>
      <c r="F407" s="3"/>
      <c r="G407" s="3"/>
      <c r="H407" s="3"/>
      <c r="I407" s="3"/>
      <c r="J407" s="3"/>
      <c r="K407" s="3"/>
      <c r="L407" s="3"/>
      <c r="M407" s="3"/>
      <c r="N407" s="3"/>
      <c r="O407" s="3"/>
      <c r="P407" s="3"/>
      <c r="Q407" s="3"/>
      <c r="R407" s="3"/>
      <c r="S407" s="3"/>
      <c r="T407" s="3"/>
      <c r="U407" s="3"/>
      <c r="V407" s="102"/>
      <c r="W407" s="3"/>
      <c r="X407" s="3"/>
      <c r="Y407" s="3"/>
      <c r="Z407" s="3"/>
      <c r="AA407" s="3"/>
      <c r="AB407" s="3"/>
      <c r="AC407" s="3"/>
      <c r="AD407" s="3"/>
      <c r="AE407" s="3"/>
      <c r="AF407" s="3"/>
      <c r="AG407" s="3"/>
      <c r="AH407" s="3"/>
      <c r="AI407" s="3"/>
      <c r="AJ407" s="3"/>
      <c r="AK407" s="3"/>
      <c r="AL407" s="3"/>
      <c r="AM407" s="3"/>
      <c r="AN407" s="3"/>
      <c r="AO407" s="3"/>
      <c r="AP407" s="3"/>
      <c r="AQ407" s="3"/>
      <c r="AR407" s="3"/>
    </row>
    <row r="408" spans="1:44" ht="12.75" customHeight="1" x14ac:dyDescent="0.25">
      <c r="A408" s="3"/>
      <c r="B408" s="3"/>
      <c r="C408" s="3"/>
      <c r="D408" s="3"/>
      <c r="E408" s="3"/>
      <c r="F408" s="3"/>
      <c r="G408" s="3"/>
      <c r="H408" s="3"/>
      <c r="I408" s="3"/>
      <c r="J408" s="3"/>
      <c r="K408" s="3"/>
      <c r="L408" s="3"/>
      <c r="M408" s="3"/>
      <c r="N408" s="3"/>
      <c r="O408" s="3"/>
      <c r="P408" s="3"/>
      <c r="Q408" s="3"/>
      <c r="R408" s="3"/>
      <c r="S408" s="3"/>
      <c r="T408" s="3"/>
      <c r="U408" s="3"/>
      <c r="V408" s="102"/>
      <c r="W408" s="3"/>
      <c r="X408" s="3"/>
      <c r="Y408" s="3"/>
      <c r="Z408" s="3"/>
      <c r="AA408" s="3"/>
      <c r="AB408" s="3"/>
      <c r="AC408" s="3"/>
      <c r="AD408" s="3"/>
      <c r="AE408" s="3"/>
      <c r="AF408" s="3"/>
      <c r="AG408" s="3"/>
      <c r="AH408" s="3"/>
      <c r="AI408" s="3"/>
      <c r="AJ408" s="3"/>
      <c r="AK408" s="3"/>
      <c r="AL408" s="3"/>
      <c r="AM408" s="3"/>
      <c r="AN408" s="3"/>
      <c r="AO408" s="3"/>
      <c r="AP408" s="3"/>
      <c r="AQ408" s="3"/>
      <c r="AR408" s="3"/>
    </row>
    <row r="409" spans="1:44" ht="12.75" customHeight="1" x14ac:dyDescent="0.25">
      <c r="A409" s="3"/>
      <c r="B409" s="3"/>
      <c r="C409" s="3"/>
      <c r="D409" s="3"/>
      <c r="E409" s="3"/>
      <c r="F409" s="3"/>
      <c r="G409" s="3"/>
      <c r="H409" s="3"/>
      <c r="I409" s="3"/>
      <c r="J409" s="3"/>
      <c r="K409" s="3"/>
      <c r="L409" s="3"/>
      <c r="M409" s="3"/>
      <c r="N409" s="3"/>
      <c r="O409" s="3"/>
      <c r="P409" s="3"/>
      <c r="Q409" s="3"/>
      <c r="R409" s="3"/>
      <c r="S409" s="3"/>
      <c r="T409" s="3"/>
      <c r="U409" s="3"/>
      <c r="V409" s="102"/>
      <c r="W409" s="3"/>
      <c r="X409" s="3"/>
      <c r="Y409" s="3"/>
      <c r="Z409" s="3"/>
      <c r="AA409" s="3"/>
      <c r="AB409" s="3"/>
      <c r="AC409" s="3"/>
      <c r="AD409" s="3"/>
      <c r="AE409" s="3"/>
      <c r="AF409" s="3"/>
      <c r="AG409" s="3"/>
      <c r="AH409" s="3"/>
      <c r="AI409" s="3"/>
      <c r="AJ409" s="3"/>
      <c r="AK409" s="3"/>
      <c r="AL409" s="3"/>
      <c r="AM409" s="3"/>
      <c r="AN409" s="3"/>
      <c r="AO409" s="3"/>
      <c r="AP409" s="3"/>
      <c r="AQ409" s="3"/>
      <c r="AR409" s="3"/>
    </row>
    <row r="410" spans="1:44" ht="12.75" customHeight="1" x14ac:dyDescent="0.25">
      <c r="A410" s="3"/>
      <c r="B410" s="3"/>
      <c r="C410" s="3"/>
      <c r="D410" s="3"/>
      <c r="E410" s="3"/>
      <c r="F410" s="3"/>
      <c r="G410" s="3"/>
      <c r="H410" s="3"/>
      <c r="I410" s="3"/>
      <c r="J410" s="3"/>
      <c r="K410" s="3"/>
      <c r="L410" s="3"/>
      <c r="M410" s="3"/>
      <c r="N410" s="3"/>
      <c r="O410" s="3"/>
      <c r="P410" s="3"/>
      <c r="Q410" s="3"/>
      <c r="R410" s="3"/>
      <c r="S410" s="3"/>
      <c r="T410" s="3"/>
      <c r="U410" s="3"/>
      <c r="V410" s="102"/>
      <c r="W410" s="3"/>
      <c r="X410" s="3"/>
      <c r="Y410" s="3"/>
      <c r="Z410" s="3"/>
      <c r="AA410" s="3"/>
      <c r="AB410" s="3"/>
      <c r="AC410" s="3"/>
      <c r="AD410" s="3"/>
      <c r="AE410" s="3"/>
      <c r="AF410" s="3"/>
      <c r="AG410" s="3"/>
      <c r="AH410" s="3"/>
      <c r="AI410" s="3"/>
      <c r="AJ410" s="3"/>
      <c r="AK410" s="3"/>
      <c r="AL410" s="3"/>
      <c r="AM410" s="3"/>
      <c r="AN410" s="3"/>
      <c r="AO410" s="3"/>
      <c r="AP410" s="3"/>
      <c r="AQ410" s="3"/>
      <c r="AR410" s="3"/>
    </row>
    <row r="411" spans="1:44" ht="12.75" customHeight="1" x14ac:dyDescent="0.25">
      <c r="A411" s="3"/>
      <c r="B411" s="3"/>
      <c r="C411" s="3"/>
      <c r="D411" s="3"/>
      <c r="E411" s="3"/>
      <c r="F411" s="3"/>
      <c r="G411" s="3"/>
      <c r="H411" s="3"/>
      <c r="I411" s="3"/>
      <c r="J411" s="3"/>
      <c r="K411" s="3"/>
      <c r="L411" s="3"/>
      <c r="M411" s="3"/>
      <c r="N411" s="3"/>
      <c r="O411" s="3"/>
      <c r="P411" s="3"/>
      <c r="Q411" s="3"/>
      <c r="R411" s="3"/>
      <c r="S411" s="3"/>
      <c r="T411" s="3"/>
      <c r="U411" s="3"/>
      <c r="V411" s="102"/>
      <c r="W411" s="3"/>
      <c r="X411" s="3"/>
      <c r="Y411" s="3"/>
      <c r="Z411" s="3"/>
      <c r="AA411" s="3"/>
      <c r="AB411" s="3"/>
      <c r="AC411" s="3"/>
      <c r="AD411" s="3"/>
      <c r="AE411" s="3"/>
      <c r="AF411" s="3"/>
      <c r="AG411" s="3"/>
      <c r="AH411" s="3"/>
      <c r="AI411" s="3"/>
      <c r="AJ411" s="3"/>
      <c r="AK411" s="3"/>
      <c r="AL411" s="3"/>
      <c r="AM411" s="3"/>
      <c r="AN411" s="3"/>
      <c r="AO411" s="3"/>
      <c r="AP411" s="3"/>
      <c r="AQ411" s="3"/>
      <c r="AR411" s="3"/>
    </row>
    <row r="412" spans="1:44" ht="12.75" customHeight="1" x14ac:dyDescent="0.25">
      <c r="A412" s="3"/>
      <c r="B412" s="3"/>
      <c r="C412" s="3"/>
      <c r="D412" s="3"/>
      <c r="E412" s="3"/>
      <c r="F412" s="3"/>
      <c r="G412" s="3"/>
      <c r="H412" s="3"/>
      <c r="I412" s="3"/>
      <c r="J412" s="3"/>
      <c r="K412" s="3"/>
      <c r="L412" s="3"/>
      <c r="M412" s="3"/>
      <c r="N412" s="3"/>
      <c r="O412" s="3"/>
      <c r="P412" s="3"/>
      <c r="Q412" s="3"/>
      <c r="R412" s="3"/>
      <c r="S412" s="3"/>
      <c r="T412" s="3"/>
      <c r="U412" s="3"/>
      <c r="V412" s="102"/>
      <c r="W412" s="3"/>
      <c r="X412" s="3"/>
      <c r="Y412" s="3"/>
      <c r="Z412" s="3"/>
      <c r="AA412" s="3"/>
      <c r="AB412" s="3"/>
      <c r="AC412" s="3"/>
      <c r="AD412" s="3"/>
      <c r="AE412" s="3"/>
      <c r="AF412" s="3"/>
      <c r="AG412" s="3"/>
      <c r="AH412" s="3"/>
      <c r="AI412" s="3"/>
      <c r="AJ412" s="3"/>
      <c r="AK412" s="3"/>
      <c r="AL412" s="3"/>
      <c r="AM412" s="3"/>
      <c r="AN412" s="3"/>
      <c r="AO412" s="3"/>
      <c r="AP412" s="3"/>
      <c r="AQ412" s="3"/>
      <c r="AR412" s="3"/>
    </row>
    <row r="413" spans="1:44" ht="12.75" customHeight="1" x14ac:dyDescent="0.25">
      <c r="A413" s="3"/>
      <c r="B413" s="3"/>
      <c r="C413" s="3"/>
      <c r="D413" s="3"/>
      <c r="E413" s="3"/>
      <c r="F413" s="3"/>
      <c r="G413" s="3"/>
      <c r="H413" s="3"/>
      <c r="I413" s="3"/>
      <c r="J413" s="3"/>
      <c r="K413" s="3"/>
      <c r="L413" s="3"/>
      <c r="M413" s="3"/>
      <c r="N413" s="3"/>
      <c r="O413" s="3"/>
      <c r="P413" s="3"/>
      <c r="Q413" s="3"/>
      <c r="R413" s="3"/>
      <c r="S413" s="3"/>
      <c r="T413" s="3"/>
      <c r="U413" s="3"/>
      <c r="V413" s="102"/>
      <c r="W413" s="3"/>
      <c r="X413" s="3"/>
      <c r="Y413" s="3"/>
      <c r="Z413" s="3"/>
      <c r="AA413" s="3"/>
      <c r="AB413" s="3"/>
      <c r="AC413" s="3"/>
      <c r="AD413" s="3"/>
      <c r="AE413" s="3"/>
      <c r="AF413" s="3"/>
      <c r="AG413" s="3"/>
      <c r="AH413" s="3"/>
      <c r="AI413" s="3"/>
      <c r="AJ413" s="3"/>
      <c r="AK413" s="3"/>
      <c r="AL413" s="3"/>
      <c r="AM413" s="3"/>
      <c r="AN413" s="3"/>
      <c r="AO413" s="3"/>
      <c r="AP413" s="3"/>
      <c r="AQ413" s="3"/>
      <c r="AR413" s="3"/>
    </row>
    <row r="414" spans="1:44" ht="12.75" customHeight="1" x14ac:dyDescent="0.25">
      <c r="A414" s="3"/>
      <c r="B414" s="3"/>
      <c r="C414" s="3"/>
      <c r="D414" s="3"/>
      <c r="E414" s="3"/>
      <c r="F414" s="3"/>
      <c r="G414" s="3"/>
      <c r="H414" s="3"/>
      <c r="I414" s="3"/>
      <c r="J414" s="3"/>
      <c r="K414" s="3"/>
      <c r="L414" s="3"/>
      <c r="M414" s="3"/>
      <c r="N414" s="3"/>
      <c r="O414" s="3"/>
      <c r="P414" s="3"/>
      <c r="Q414" s="3"/>
      <c r="R414" s="3"/>
      <c r="S414" s="3"/>
      <c r="T414" s="3"/>
      <c r="U414" s="3"/>
      <c r="V414" s="102"/>
      <c r="W414" s="3"/>
      <c r="X414" s="3"/>
      <c r="Y414" s="3"/>
      <c r="Z414" s="3"/>
      <c r="AA414" s="3"/>
      <c r="AB414" s="3"/>
      <c r="AC414" s="3"/>
      <c r="AD414" s="3"/>
      <c r="AE414" s="3"/>
      <c r="AF414" s="3"/>
      <c r="AG414" s="3"/>
      <c r="AH414" s="3"/>
      <c r="AI414" s="3"/>
      <c r="AJ414" s="3"/>
      <c r="AK414" s="3"/>
      <c r="AL414" s="3"/>
      <c r="AM414" s="3"/>
      <c r="AN414" s="3"/>
      <c r="AO414" s="3"/>
      <c r="AP414" s="3"/>
      <c r="AQ414" s="3"/>
      <c r="AR414" s="3"/>
    </row>
    <row r="415" spans="1:44" ht="12.75" customHeight="1" x14ac:dyDescent="0.25">
      <c r="A415" s="3"/>
      <c r="B415" s="3"/>
      <c r="C415" s="3"/>
      <c r="D415" s="3"/>
      <c r="E415" s="3"/>
      <c r="F415" s="3"/>
      <c r="G415" s="3"/>
      <c r="H415" s="3"/>
      <c r="I415" s="3"/>
      <c r="J415" s="3"/>
      <c r="K415" s="3"/>
      <c r="L415" s="3"/>
      <c r="M415" s="3"/>
      <c r="N415" s="3"/>
      <c r="O415" s="3"/>
      <c r="P415" s="3"/>
      <c r="Q415" s="3"/>
      <c r="R415" s="3"/>
      <c r="S415" s="3"/>
      <c r="T415" s="3"/>
      <c r="U415" s="3"/>
      <c r="V415" s="102"/>
      <c r="W415" s="3"/>
      <c r="X415" s="3"/>
      <c r="Y415" s="3"/>
      <c r="Z415" s="3"/>
      <c r="AA415" s="3"/>
      <c r="AB415" s="3"/>
      <c r="AC415" s="3"/>
      <c r="AD415" s="3"/>
      <c r="AE415" s="3"/>
      <c r="AF415" s="3"/>
      <c r="AG415" s="3"/>
      <c r="AH415" s="3"/>
      <c r="AI415" s="3"/>
      <c r="AJ415" s="3"/>
      <c r="AK415" s="3"/>
      <c r="AL415" s="3"/>
      <c r="AM415" s="3"/>
      <c r="AN415" s="3"/>
      <c r="AO415" s="3"/>
      <c r="AP415" s="3"/>
      <c r="AQ415" s="3"/>
      <c r="AR415" s="3"/>
    </row>
    <row r="416" spans="1:44" ht="12.75" customHeight="1" x14ac:dyDescent="0.25">
      <c r="A416" s="3"/>
      <c r="B416" s="3"/>
      <c r="C416" s="3"/>
      <c r="D416" s="3"/>
      <c r="E416" s="3"/>
      <c r="F416" s="3"/>
      <c r="G416" s="3"/>
      <c r="H416" s="3"/>
      <c r="I416" s="3"/>
      <c r="J416" s="3"/>
      <c r="K416" s="3"/>
      <c r="L416" s="3"/>
      <c r="M416" s="3"/>
      <c r="N416" s="3"/>
      <c r="O416" s="3"/>
      <c r="P416" s="3"/>
      <c r="Q416" s="3"/>
      <c r="R416" s="3"/>
      <c r="S416" s="3"/>
      <c r="T416" s="3"/>
      <c r="U416" s="3"/>
      <c r="V416" s="102"/>
      <c r="W416" s="3"/>
      <c r="X416" s="3"/>
      <c r="Y416" s="3"/>
      <c r="Z416" s="3"/>
      <c r="AA416" s="3"/>
      <c r="AB416" s="3"/>
      <c r="AC416" s="3"/>
      <c r="AD416" s="3"/>
      <c r="AE416" s="3"/>
      <c r="AF416" s="3"/>
      <c r="AG416" s="3"/>
      <c r="AH416" s="3"/>
      <c r="AI416" s="3"/>
      <c r="AJ416" s="3"/>
      <c r="AK416" s="3"/>
      <c r="AL416" s="3"/>
      <c r="AM416" s="3"/>
      <c r="AN416" s="3"/>
      <c r="AO416" s="3"/>
      <c r="AP416" s="3"/>
      <c r="AQ416" s="3"/>
      <c r="AR416" s="3"/>
    </row>
    <row r="417" spans="1:44" ht="12.75" customHeight="1" x14ac:dyDescent="0.25">
      <c r="A417" s="3"/>
      <c r="B417" s="3"/>
      <c r="C417" s="3"/>
      <c r="D417" s="3"/>
      <c r="E417" s="3"/>
      <c r="F417" s="3"/>
      <c r="G417" s="3"/>
      <c r="H417" s="3"/>
      <c r="I417" s="3"/>
      <c r="J417" s="3"/>
      <c r="K417" s="3"/>
      <c r="L417" s="3"/>
      <c r="M417" s="3"/>
      <c r="N417" s="3"/>
      <c r="O417" s="3"/>
      <c r="P417" s="3"/>
      <c r="Q417" s="3"/>
      <c r="R417" s="3"/>
      <c r="S417" s="3"/>
      <c r="T417" s="3"/>
      <c r="U417" s="3"/>
      <c r="V417" s="102"/>
      <c r="W417" s="3"/>
      <c r="X417" s="3"/>
      <c r="Y417" s="3"/>
      <c r="Z417" s="3"/>
      <c r="AA417" s="3"/>
      <c r="AB417" s="3"/>
      <c r="AC417" s="3"/>
      <c r="AD417" s="3"/>
      <c r="AE417" s="3"/>
      <c r="AF417" s="3"/>
      <c r="AG417" s="3"/>
      <c r="AH417" s="3"/>
      <c r="AI417" s="3"/>
      <c r="AJ417" s="3"/>
      <c r="AK417" s="3"/>
      <c r="AL417" s="3"/>
      <c r="AM417" s="3"/>
      <c r="AN417" s="3"/>
      <c r="AO417" s="3"/>
      <c r="AP417" s="3"/>
      <c r="AQ417" s="3"/>
      <c r="AR417" s="3"/>
    </row>
    <row r="418" spans="1:44" ht="12.75" customHeight="1" x14ac:dyDescent="0.25">
      <c r="A418" s="3"/>
      <c r="B418" s="3"/>
      <c r="C418" s="3"/>
      <c r="D418" s="3"/>
      <c r="E418" s="3"/>
      <c r="F418" s="3"/>
      <c r="G418" s="3"/>
      <c r="H418" s="3"/>
      <c r="I418" s="3"/>
      <c r="J418" s="3"/>
      <c r="K418" s="3"/>
      <c r="L418" s="3"/>
      <c r="M418" s="3"/>
      <c r="N418" s="3"/>
      <c r="O418" s="3"/>
      <c r="P418" s="3"/>
      <c r="Q418" s="3"/>
      <c r="R418" s="3"/>
      <c r="S418" s="3"/>
      <c r="T418" s="3"/>
      <c r="U418" s="3"/>
      <c r="V418" s="102"/>
      <c r="W418" s="3"/>
      <c r="X418" s="3"/>
      <c r="Y418" s="3"/>
      <c r="Z418" s="3"/>
      <c r="AA418" s="3"/>
      <c r="AB418" s="3"/>
      <c r="AC418" s="3"/>
      <c r="AD418" s="3"/>
      <c r="AE418" s="3"/>
      <c r="AF418" s="3"/>
      <c r="AG418" s="3"/>
      <c r="AH418" s="3"/>
      <c r="AI418" s="3"/>
      <c r="AJ418" s="3"/>
      <c r="AK418" s="3"/>
      <c r="AL418" s="3"/>
      <c r="AM418" s="3"/>
      <c r="AN418" s="3"/>
      <c r="AO418" s="3"/>
      <c r="AP418" s="3"/>
      <c r="AQ418" s="3"/>
      <c r="AR418" s="3"/>
    </row>
    <row r="419" spans="1:44" ht="12.75" customHeight="1" x14ac:dyDescent="0.25">
      <c r="A419" s="3"/>
      <c r="B419" s="3"/>
      <c r="C419" s="3"/>
      <c r="D419" s="3"/>
      <c r="E419" s="3"/>
      <c r="F419" s="3"/>
      <c r="G419" s="3"/>
      <c r="H419" s="3"/>
      <c r="I419" s="3"/>
      <c r="J419" s="3"/>
      <c r="K419" s="3"/>
      <c r="L419" s="3"/>
      <c r="M419" s="3"/>
      <c r="N419" s="3"/>
      <c r="O419" s="3"/>
      <c r="P419" s="3"/>
      <c r="Q419" s="3"/>
      <c r="R419" s="3"/>
      <c r="S419" s="3"/>
      <c r="T419" s="3"/>
      <c r="U419" s="3"/>
      <c r="V419" s="102"/>
      <c r="W419" s="3"/>
      <c r="X419" s="3"/>
      <c r="Y419" s="3"/>
      <c r="Z419" s="3"/>
      <c r="AA419" s="3"/>
      <c r="AB419" s="3"/>
      <c r="AC419" s="3"/>
      <c r="AD419" s="3"/>
      <c r="AE419" s="3"/>
      <c r="AF419" s="3"/>
      <c r="AG419" s="3"/>
      <c r="AH419" s="3"/>
      <c r="AI419" s="3"/>
      <c r="AJ419" s="3"/>
      <c r="AK419" s="3"/>
      <c r="AL419" s="3"/>
      <c r="AM419" s="3"/>
      <c r="AN419" s="3"/>
      <c r="AO419" s="3"/>
      <c r="AP419" s="3"/>
      <c r="AQ419" s="3"/>
      <c r="AR419" s="3"/>
    </row>
    <row r="420" spans="1:44" ht="12.75" customHeight="1" x14ac:dyDescent="0.25">
      <c r="A420" s="3"/>
      <c r="B420" s="3"/>
      <c r="C420" s="3"/>
      <c r="D420" s="3"/>
      <c r="E420" s="3"/>
      <c r="F420" s="3"/>
      <c r="G420" s="3"/>
      <c r="H420" s="3"/>
      <c r="I420" s="3"/>
      <c r="J420" s="3"/>
      <c r="K420" s="3"/>
      <c r="L420" s="3"/>
      <c r="M420" s="3"/>
      <c r="N420" s="3"/>
      <c r="O420" s="3"/>
      <c r="P420" s="3"/>
      <c r="Q420" s="3"/>
      <c r="R420" s="3"/>
      <c r="S420" s="3"/>
      <c r="T420" s="3"/>
      <c r="U420" s="3"/>
      <c r="V420" s="102"/>
      <c r="W420" s="3"/>
      <c r="X420" s="3"/>
      <c r="Y420" s="3"/>
      <c r="Z420" s="3"/>
      <c r="AA420" s="3"/>
      <c r="AB420" s="3"/>
      <c r="AC420" s="3"/>
      <c r="AD420" s="3"/>
      <c r="AE420" s="3"/>
      <c r="AF420" s="3"/>
      <c r="AG420" s="3"/>
      <c r="AH420" s="3"/>
      <c r="AI420" s="3"/>
      <c r="AJ420" s="3"/>
      <c r="AK420" s="3"/>
      <c r="AL420" s="3"/>
      <c r="AM420" s="3"/>
      <c r="AN420" s="3"/>
      <c r="AO420" s="3"/>
      <c r="AP420" s="3"/>
      <c r="AQ420" s="3"/>
      <c r="AR420" s="3"/>
    </row>
    <row r="421" spans="1:44" ht="12.75" customHeight="1" x14ac:dyDescent="0.25">
      <c r="A421" s="3"/>
      <c r="B421" s="3"/>
      <c r="C421" s="3"/>
      <c r="D421" s="3"/>
      <c r="E421" s="3"/>
      <c r="F421" s="3"/>
      <c r="G421" s="3"/>
      <c r="H421" s="3"/>
      <c r="I421" s="3"/>
      <c r="J421" s="3"/>
      <c r="K421" s="3"/>
      <c r="L421" s="3"/>
      <c r="M421" s="3"/>
      <c r="N421" s="3"/>
      <c r="O421" s="3"/>
      <c r="P421" s="3"/>
      <c r="Q421" s="3"/>
      <c r="R421" s="3"/>
      <c r="S421" s="3"/>
      <c r="T421" s="3"/>
      <c r="U421" s="3"/>
      <c r="V421" s="102"/>
      <c r="W421" s="3"/>
      <c r="X421" s="3"/>
      <c r="Y421" s="3"/>
      <c r="Z421" s="3"/>
      <c r="AA421" s="3"/>
      <c r="AB421" s="3"/>
      <c r="AC421" s="3"/>
      <c r="AD421" s="3"/>
      <c r="AE421" s="3"/>
      <c r="AF421" s="3"/>
      <c r="AG421" s="3"/>
      <c r="AH421" s="3"/>
      <c r="AI421" s="3"/>
      <c r="AJ421" s="3"/>
      <c r="AK421" s="3"/>
      <c r="AL421" s="3"/>
      <c r="AM421" s="3"/>
      <c r="AN421" s="3"/>
      <c r="AO421" s="3"/>
      <c r="AP421" s="3"/>
      <c r="AQ421" s="3"/>
      <c r="AR421" s="3"/>
    </row>
    <row r="422" spans="1:44" ht="12.75" customHeight="1" x14ac:dyDescent="0.25">
      <c r="A422" s="3"/>
      <c r="B422" s="3"/>
      <c r="C422" s="3"/>
      <c r="D422" s="3"/>
      <c r="E422" s="3"/>
      <c r="F422" s="3"/>
      <c r="G422" s="3"/>
      <c r="H422" s="3"/>
      <c r="I422" s="3"/>
      <c r="J422" s="3"/>
      <c r="K422" s="3"/>
      <c r="L422" s="3"/>
      <c r="M422" s="3"/>
      <c r="N422" s="3"/>
      <c r="O422" s="3"/>
      <c r="P422" s="3"/>
      <c r="Q422" s="3"/>
      <c r="R422" s="3"/>
      <c r="S422" s="3"/>
      <c r="T422" s="3"/>
      <c r="U422" s="3"/>
      <c r="V422" s="102"/>
      <c r="W422" s="3"/>
      <c r="X422" s="3"/>
      <c r="Y422" s="3"/>
      <c r="Z422" s="3"/>
      <c r="AA422" s="3"/>
      <c r="AB422" s="3"/>
      <c r="AC422" s="3"/>
      <c r="AD422" s="3"/>
      <c r="AE422" s="3"/>
      <c r="AF422" s="3"/>
      <c r="AG422" s="3"/>
      <c r="AH422" s="3"/>
      <c r="AI422" s="3"/>
      <c r="AJ422" s="3"/>
      <c r="AK422" s="3"/>
      <c r="AL422" s="3"/>
      <c r="AM422" s="3"/>
      <c r="AN422" s="3"/>
      <c r="AO422" s="3"/>
      <c r="AP422" s="3"/>
      <c r="AQ422" s="3"/>
      <c r="AR422" s="3"/>
    </row>
    <row r="423" spans="1:44" ht="12.75" customHeight="1" x14ac:dyDescent="0.25">
      <c r="A423" s="3"/>
      <c r="B423" s="3"/>
      <c r="C423" s="3"/>
      <c r="D423" s="3"/>
      <c r="E423" s="3"/>
      <c r="F423" s="3"/>
      <c r="G423" s="3"/>
      <c r="H423" s="3"/>
      <c r="I423" s="3"/>
      <c r="J423" s="3"/>
      <c r="K423" s="3"/>
      <c r="L423" s="3"/>
      <c r="M423" s="3"/>
      <c r="N423" s="3"/>
      <c r="O423" s="3"/>
      <c r="P423" s="3"/>
      <c r="Q423" s="3"/>
      <c r="R423" s="3"/>
      <c r="S423" s="3"/>
      <c r="T423" s="3"/>
      <c r="U423" s="3"/>
      <c r="V423" s="102"/>
      <c r="W423" s="3"/>
      <c r="X423" s="3"/>
      <c r="Y423" s="3"/>
      <c r="Z423" s="3"/>
      <c r="AA423" s="3"/>
      <c r="AB423" s="3"/>
      <c r="AC423" s="3"/>
      <c r="AD423" s="3"/>
      <c r="AE423" s="3"/>
      <c r="AF423" s="3"/>
      <c r="AG423" s="3"/>
      <c r="AH423" s="3"/>
      <c r="AI423" s="3"/>
      <c r="AJ423" s="3"/>
      <c r="AK423" s="3"/>
      <c r="AL423" s="3"/>
      <c r="AM423" s="3"/>
      <c r="AN423" s="3"/>
      <c r="AO423" s="3"/>
      <c r="AP423" s="3"/>
      <c r="AQ423" s="3"/>
      <c r="AR423" s="3"/>
    </row>
    <row r="424" spans="1:44" ht="12.75" customHeight="1" x14ac:dyDescent="0.25">
      <c r="A424" s="3"/>
      <c r="B424" s="3"/>
      <c r="C424" s="3"/>
      <c r="D424" s="3"/>
      <c r="E424" s="3"/>
      <c r="F424" s="3"/>
      <c r="G424" s="3"/>
      <c r="H424" s="3"/>
      <c r="I424" s="3"/>
      <c r="J424" s="3"/>
      <c r="K424" s="3"/>
      <c r="L424" s="3"/>
      <c r="M424" s="3"/>
      <c r="N424" s="3"/>
      <c r="O424" s="3"/>
      <c r="P424" s="3"/>
      <c r="Q424" s="3"/>
      <c r="R424" s="3"/>
      <c r="S424" s="3"/>
      <c r="T424" s="3"/>
      <c r="U424" s="3"/>
      <c r="V424" s="102"/>
      <c r="W424" s="3"/>
      <c r="X424" s="3"/>
      <c r="Y424" s="3"/>
      <c r="Z424" s="3"/>
      <c r="AA424" s="3"/>
      <c r="AB424" s="3"/>
      <c r="AC424" s="3"/>
      <c r="AD424" s="3"/>
      <c r="AE424" s="3"/>
      <c r="AF424" s="3"/>
      <c r="AG424" s="3"/>
      <c r="AH424" s="3"/>
      <c r="AI424" s="3"/>
      <c r="AJ424" s="3"/>
      <c r="AK424" s="3"/>
      <c r="AL424" s="3"/>
      <c r="AM424" s="3"/>
      <c r="AN424" s="3"/>
      <c r="AO424" s="3"/>
      <c r="AP424" s="3"/>
      <c r="AQ424" s="3"/>
      <c r="AR424" s="3"/>
    </row>
    <row r="425" spans="1:44" ht="12.75" customHeight="1" x14ac:dyDescent="0.25">
      <c r="A425" s="3"/>
      <c r="B425" s="3"/>
      <c r="C425" s="3"/>
      <c r="D425" s="3"/>
      <c r="E425" s="3"/>
      <c r="F425" s="3"/>
      <c r="G425" s="3"/>
      <c r="H425" s="3"/>
      <c r="I425" s="3"/>
      <c r="J425" s="3"/>
      <c r="K425" s="3"/>
      <c r="L425" s="3"/>
      <c r="M425" s="3"/>
      <c r="N425" s="3"/>
      <c r="O425" s="3"/>
      <c r="P425" s="3"/>
      <c r="Q425" s="3"/>
      <c r="R425" s="3"/>
      <c r="S425" s="3"/>
      <c r="T425" s="3"/>
      <c r="U425" s="3"/>
      <c r="V425" s="102"/>
      <c r="W425" s="3"/>
      <c r="X425" s="3"/>
      <c r="Y425" s="3"/>
      <c r="Z425" s="3"/>
      <c r="AA425" s="3"/>
      <c r="AB425" s="3"/>
      <c r="AC425" s="3"/>
      <c r="AD425" s="3"/>
      <c r="AE425" s="3"/>
      <c r="AF425" s="3"/>
      <c r="AG425" s="3"/>
      <c r="AH425" s="3"/>
      <c r="AI425" s="3"/>
      <c r="AJ425" s="3"/>
      <c r="AK425" s="3"/>
      <c r="AL425" s="3"/>
      <c r="AM425" s="3"/>
      <c r="AN425" s="3"/>
      <c r="AO425" s="3"/>
      <c r="AP425" s="3"/>
      <c r="AQ425" s="3"/>
      <c r="AR425" s="3"/>
    </row>
    <row r="426" spans="1:44" ht="12.75" customHeight="1" x14ac:dyDescent="0.25">
      <c r="A426" s="3"/>
      <c r="B426" s="3"/>
      <c r="C426" s="3"/>
      <c r="D426" s="3"/>
      <c r="E426" s="3"/>
      <c r="F426" s="3"/>
      <c r="G426" s="3"/>
      <c r="H426" s="3"/>
      <c r="I426" s="3"/>
      <c r="J426" s="3"/>
      <c r="K426" s="3"/>
      <c r="L426" s="3"/>
      <c r="M426" s="3"/>
      <c r="N426" s="3"/>
      <c r="O426" s="3"/>
      <c r="P426" s="3"/>
      <c r="Q426" s="3"/>
      <c r="R426" s="3"/>
      <c r="S426" s="3"/>
      <c r="T426" s="3"/>
      <c r="U426" s="3"/>
      <c r="V426" s="102"/>
      <c r="W426" s="3"/>
      <c r="X426" s="3"/>
      <c r="Y426" s="3"/>
      <c r="Z426" s="3"/>
      <c r="AA426" s="3"/>
      <c r="AB426" s="3"/>
      <c r="AC426" s="3"/>
      <c r="AD426" s="3"/>
      <c r="AE426" s="3"/>
      <c r="AF426" s="3"/>
      <c r="AG426" s="3"/>
      <c r="AH426" s="3"/>
      <c r="AI426" s="3"/>
      <c r="AJ426" s="3"/>
      <c r="AK426" s="3"/>
      <c r="AL426" s="3"/>
      <c r="AM426" s="3"/>
      <c r="AN426" s="3"/>
      <c r="AO426" s="3"/>
      <c r="AP426" s="3"/>
      <c r="AQ426" s="3"/>
      <c r="AR426" s="3"/>
    </row>
    <row r="427" spans="1:44" ht="12.75" customHeight="1" x14ac:dyDescent="0.25">
      <c r="A427" s="3"/>
      <c r="B427" s="3"/>
      <c r="C427" s="3"/>
      <c r="D427" s="3"/>
      <c r="E427" s="3"/>
      <c r="F427" s="3"/>
      <c r="G427" s="3"/>
      <c r="H427" s="3"/>
      <c r="I427" s="3"/>
      <c r="J427" s="3"/>
      <c r="K427" s="3"/>
      <c r="L427" s="3"/>
      <c r="M427" s="3"/>
      <c r="N427" s="3"/>
      <c r="O427" s="3"/>
      <c r="P427" s="3"/>
      <c r="Q427" s="3"/>
      <c r="R427" s="3"/>
      <c r="S427" s="3"/>
      <c r="T427" s="3"/>
      <c r="U427" s="3"/>
      <c r="V427" s="102"/>
      <c r="W427" s="3"/>
      <c r="X427" s="3"/>
      <c r="Y427" s="3"/>
      <c r="Z427" s="3"/>
      <c r="AA427" s="3"/>
      <c r="AB427" s="3"/>
      <c r="AC427" s="3"/>
      <c r="AD427" s="3"/>
      <c r="AE427" s="3"/>
      <c r="AF427" s="3"/>
      <c r="AG427" s="3"/>
      <c r="AH427" s="3"/>
      <c r="AI427" s="3"/>
      <c r="AJ427" s="3"/>
      <c r="AK427" s="3"/>
      <c r="AL427" s="3"/>
      <c r="AM427" s="3"/>
      <c r="AN427" s="3"/>
      <c r="AO427" s="3"/>
      <c r="AP427" s="3"/>
      <c r="AQ427" s="3"/>
      <c r="AR427" s="3"/>
    </row>
    <row r="428" spans="1:44" ht="12.75" customHeight="1" x14ac:dyDescent="0.25">
      <c r="A428" s="3"/>
      <c r="B428" s="3"/>
      <c r="C428" s="3"/>
      <c r="D428" s="3"/>
      <c r="E428" s="3"/>
      <c r="F428" s="3"/>
      <c r="G428" s="3"/>
      <c r="H428" s="3"/>
      <c r="I428" s="3"/>
      <c r="J428" s="3"/>
      <c r="K428" s="3"/>
      <c r="L428" s="3"/>
      <c r="M428" s="3"/>
      <c r="N428" s="3"/>
      <c r="O428" s="3"/>
      <c r="P428" s="3"/>
      <c r="Q428" s="3"/>
      <c r="R428" s="3"/>
      <c r="S428" s="3"/>
      <c r="T428" s="3"/>
      <c r="U428" s="3"/>
      <c r="V428" s="102"/>
      <c r="W428" s="3"/>
      <c r="X428" s="3"/>
      <c r="Y428" s="3"/>
      <c r="Z428" s="3"/>
      <c r="AA428" s="3"/>
      <c r="AB428" s="3"/>
      <c r="AC428" s="3"/>
      <c r="AD428" s="3"/>
      <c r="AE428" s="3"/>
      <c r="AF428" s="3"/>
      <c r="AG428" s="3"/>
      <c r="AH428" s="3"/>
      <c r="AI428" s="3"/>
      <c r="AJ428" s="3"/>
      <c r="AK428" s="3"/>
      <c r="AL428" s="3"/>
      <c r="AM428" s="3"/>
      <c r="AN428" s="3"/>
      <c r="AO428" s="3"/>
      <c r="AP428" s="3"/>
      <c r="AQ428" s="3"/>
      <c r="AR428" s="3"/>
    </row>
    <row r="429" spans="1:44" ht="12.75" customHeight="1" x14ac:dyDescent="0.25">
      <c r="A429" s="3"/>
      <c r="B429" s="3"/>
      <c r="C429" s="3"/>
      <c r="D429" s="3"/>
      <c r="E429" s="3"/>
      <c r="F429" s="3"/>
      <c r="G429" s="3"/>
      <c r="H429" s="3"/>
      <c r="I429" s="3"/>
      <c r="J429" s="3"/>
      <c r="K429" s="3"/>
      <c r="L429" s="3"/>
      <c r="M429" s="3"/>
      <c r="N429" s="3"/>
      <c r="O429" s="3"/>
      <c r="P429" s="3"/>
      <c r="Q429" s="3"/>
      <c r="R429" s="3"/>
      <c r="S429" s="3"/>
      <c r="T429" s="3"/>
      <c r="U429" s="3"/>
      <c r="V429" s="102"/>
      <c r="W429" s="3"/>
      <c r="X429" s="3"/>
      <c r="Y429" s="3"/>
      <c r="Z429" s="3"/>
      <c r="AA429" s="3"/>
      <c r="AB429" s="3"/>
      <c r="AC429" s="3"/>
      <c r="AD429" s="3"/>
      <c r="AE429" s="3"/>
      <c r="AF429" s="3"/>
      <c r="AG429" s="3"/>
      <c r="AH429" s="3"/>
      <c r="AI429" s="3"/>
      <c r="AJ429" s="3"/>
      <c r="AK429" s="3"/>
      <c r="AL429" s="3"/>
      <c r="AM429" s="3"/>
      <c r="AN429" s="3"/>
      <c r="AO429" s="3"/>
      <c r="AP429" s="3"/>
      <c r="AQ429" s="3"/>
      <c r="AR429" s="3"/>
    </row>
    <row r="430" spans="1:44" ht="12.75" customHeight="1" x14ac:dyDescent="0.25">
      <c r="A430" s="3"/>
      <c r="B430" s="3"/>
      <c r="C430" s="3"/>
      <c r="D430" s="3"/>
      <c r="E430" s="3"/>
      <c r="F430" s="3"/>
      <c r="G430" s="3"/>
      <c r="H430" s="3"/>
      <c r="I430" s="3"/>
      <c r="J430" s="3"/>
      <c r="K430" s="3"/>
      <c r="L430" s="3"/>
      <c r="M430" s="3"/>
      <c r="N430" s="3"/>
      <c r="O430" s="3"/>
      <c r="P430" s="3"/>
      <c r="Q430" s="3"/>
      <c r="R430" s="3"/>
      <c r="S430" s="3"/>
      <c r="T430" s="3"/>
      <c r="U430" s="3"/>
      <c r="V430" s="102"/>
      <c r="W430" s="3"/>
      <c r="X430" s="3"/>
      <c r="Y430" s="3"/>
      <c r="Z430" s="3"/>
      <c r="AA430" s="3"/>
      <c r="AB430" s="3"/>
      <c r="AC430" s="3"/>
      <c r="AD430" s="3"/>
      <c r="AE430" s="3"/>
      <c r="AF430" s="3"/>
      <c r="AG430" s="3"/>
      <c r="AH430" s="3"/>
      <c r="AI430" s="3"/>
      <c r="AJ430" s="3"/>
      <c r="AK430" s="3"/>
      <c r="AL430" s="3"/>
      <c r="AM430" s="3"/>
      <c r="AN430" s="3"/>
      <c r="AO430" s="3"/>
      <c r="AP430" s="3"/>
      <c r="AQ430" s="3"/>
      <c r="AR430" s="3"/>
    </row>
    <row r="431" spans="1:44" ht="12.75" customHeight="1" x14ac:dyDescent="0.25">
      <c r="A431" s="3"/>
      <c r="B431" s="3"/>
      <c r="C431" s="3"/>
      <c r="D431" s="3"/>
      <c r="E431" s="3"/>
      <c r="F431" s="3"/>
      <c r="G431" s="3"/>
      <c r="H431" s="3"/>
      <c r="I431" s="3"/>
      <c r="J431" s="3"/>
      <c r="K431" s="3"/>
      <c r="L431" s="3"/>
      <c r="M431" s="3"/>
      <c r="N431" s="3"/>
      <c r="O431" s="3"/>
      <c r="P431" s="3"/>
      <c r="Q431" s="3"/>
      <c r="R431" s="3"/>
      <c r="S431" s="3"/>
      <c r="T431" s="3"/>
      <c r="U431" s="3"/>
      <c r="V431" s="102"/>
      <c r="W431" s="3"/>
      <c r="X431" s="3"/>
      <c r="Y431" s="3"/>
      <c r="Z431" s="3"/>
      <c r="AA431" s="3"/>
      <c r="AB431" s="3"/>
      <c r="AC431" s="3"/>
      <c r="AD431" s="3"/>
      <c r="AE431" s="3"/>
      <c r="AF431" s="3"/>
      <c r="AG431" s="3"/>
      <c r="AH431" s="3"/>
      <c r="AI431" s="3"/>
      <c r="AJ431" s="3"/>
      <c r="AK431" s="3"/>
      <c r="AL431" s="3"/>
      <c r="AM431" s="3"/>
      <c r="AN431" s="3"/>
      <c r="AO431" s="3"/>
      <c r="AP431" s="3"/>
      <c r="AQ431" s="3"/>
      <c r="AR431" s="3"/>
    </row>
    <row r="432" spans="1:44" ht="12.75" customHeight="1" x14ac:dyDescent="0.25">
      <c r="A432" s="3"/>
      <c r="B432" s="3"/>
      <c r="C432" s="3"/>
      <c r="D432" s="3"/>
      <c r="E432" s="3"/>
      <c r="F432" s="3"/>
      <c r="G432" s="3"/>
      <c r="H432" s="3"/>
      <c r="I432" s="3"/>
      <c r="J432" s="3"/>
      <c r="K432" s="3"/>
      <c r="L432" s="3"/>
      <c r="M432" s="3"/>
      <c r="N432" s="3"/>
      <c r="O432" s="3"/>
      <c r="P432" s="3"/>
      <c r="Q432" s="3"/>
      <c r="R432" s="3"/>
      <c r="S432" s="3"/>
      <c r="T432" s="3"/>
      <c r="U432" s="3"/>
      <c r="V432" s="102"/>
      <c r="W432" s="3"/>
      <c r="X432" s="3"/>
      <c r="Y432" s="3"/>
      <c r="Z432" s="3"/>
      <c r="AA432" s="3"/>
      <c r="AB432" s="3"/>
      <c r="AC432" s="3"/>
      <c r="AD432" s="3"/>
      <c r="AE432" s="3"/>
      <c r="AF432" s="3"/>
      <c r="AG432" s="3"/>
      <c r="AH432" s="3"/>
      <c r="AI432" s="3"/>
      <c r="AJ432" s="3"/>
      <c r="AK432" s="3"/>
      <c r="AL432" s="3"/>
      <c r="AM432" s="3"/>
      <c r="AN432" s="3"/>
      <c r="AO432" s="3"/>
      <c r="AP432" s="3"/>
      <c r="AQ432" s="3"/>
      <c r="AR432" s="3"/>
    </row>
    <row r="433" spans="1:44" ht="12.75" customHeight="1" x14ac:dyDescent="0.25">
      <c r="A433" s="3"/>
      <c r="B433" s="3"/>
      <c r="C433" s="3"/>
      <c r="D433" s="3"/>
      <c r="E433" s="3"/>
      <c r="F433" s="3"/>
      <c r="G433" s="3"/>
      <c r="H433" s="3"/>
      <c r="I433" s="3"/>
      <c r="J433" s="3"/>
      <c r="K433" s="3"/>
      <c r="L433" s="3"/>
      <c r="M433" s="3"/>
      <c r="N433" s="3"/>
      <c r="O433" s="3"/>
      <c r="P433" s="3"/>
      <c r="Q433" s="3"/>
      <c r="R433" s="3"/>
      <c r="S433" s="3"/>
      <c r="T433" s="3"/>
      <c r="U433" s="3"/>
      <c r="V433" s="102"/>
      <c r="W433" s="3"/>
      <c r="X433" s="3"/>
      <c r="Y433" s="3"/>
      <c r="Z433" s="3"/>
      <c r="AA433" s="3"/>
      <c r="AB433" s="3"/>
      <c r="AC433" s="3"/>
      <c r="AD433" s="3"/>
      <c r="AE433" s="3"/>
      <c r="AF433" s="3"/>
      <c r="AG433" s="3"/>
      <c r="AH433" s="3"/>
      <c r="AI433" s="3"/>
      <c r="AJ433" s="3"/>
      <c r="AK433" s="3"/>
      <c r="AL433" s="3"/>
      <c r="AM433" s="3"/>
      <c r="AN433" s="3"/>
      <c r="AO433" s="3"/>
      <c r="AP433" s="3"/>
      <c r="AQ433" s="3"/>
      <c r="AR433" s="3"/>
    </row>
    <row r="434" spans="1:44" ht="12.75" customHeight="1" x14ac:dyDescent="0.25">
      <c r="A434" s="3"/>
      <c r="B434" s="3"/>
      <c r="C434" s="3"/>
      <c r="D434" s="3"/>
      <c r="E434" s="3"/>
      <c r="F434" s="3"/>
      <c r="G434" s="3"/>
      <c r="H434" s="3"/>
      <c r="I434" s="3"/>
      <c r="J434" s="3"/>
      <c r="K434" s="3"/>
      <c r="L434" s="3"/>
      <c r="M434" s="3"/>
      <c r="N434" s="3"/>
      <c r="O434" s="3"/>
      <c r="P434" s="3"/>
      <c r="Q434" s="3"/>
      <c r="R434" s="3"/>
      <c r="S434" s="3"/>
      <c r="T434" s="3"/>
      <c r="U434" s="3"/>
      <c r="V434" s="102"/>
      <c r="W434" s="3"/>
      <c r="X434" s="3"/>
      <c r="Y434" s="3"/>
      <c r="Z434" s="3"/>
      <c r="AA434" s="3"/>
      <c r="AB434" s="3"/>
      <c r="AC434" s="3"/>
      <c r="AD434" s="3"/>
      <c r="AE434" s="3"/>
      <c r="AF434" s="3"/>
      <c r="AG434" s="3"/>
      <c r="AH434" s="3"/>
      <c r="AI434" s="3"/>
      <c r="AJ434" s="3"/>
      <c r="AK434" s="3"/>
      <c r="AL434" s="3"/>
      <c r="AM434" s="3"/>
      <c r="AN434" s="3"/>
      <c r="AO434" s="3"/>
      <c r="AP434" s="3"/>
      <c r="AQ434" s="3"/>
      <c r="AR434" s="3"/>
    </row>
    <row r="435" spans="1:44" ht="12.75" customHeight="1" x14ac:dyDescent="0.25">
      <c r="A435" s="3"/>
      <c r="B435" s="3"/>
      <c r="C435" s="3"/>
      <c r="D435" s="3"/>
      <c r="E435" s="3"/>
      <c r="F435" s="3"/>
      <c r="G435" s="3"/>
      <c r="H435" s="3"/>
      <c r="I435" s="3"/>
      <c r="J435" s="3"/>
      <c r="K435" s="3"/>
      <c r="L435" s="3"/>
      <c r="M435" s="3"/>
      <c r="N435" s="3"/>
      <c r="O435" s="3"/>
      <c r="P435" s="3"/>
      <c r="Q435" s="3"/>
      <c r="R435" s="3"/>
      <c r="S435" s="3"/>
      <c r="T435" s="3"/>
      <c r="U435" s="3"/>
      <c r="V435" s="102"/>
      <c r="W435" s="3"/>
      <c r="X435" s="3"/>
      <c r="Y435" s="3"/>
      <c r="Z435" s="3"/>
      <c r="AA435" s="3"/>
      <c r="AB435" s="3"/>
      <c r="AC435" s="3"/>
      <c r="AD435" s="3"/>
      <c r="AE435" s="3"/>
      <c r="AF435" s="3"/>
      <c r="AG435" s="3"/>
      <c r="AH435" s="3"/>
      <c r="AI435" s="3"/>
      <c r="AJ435" s="3"/>
      <c r="AK435" s="3"/>
      <c r="AL435" s="3"/>
      <c r="AM435" s="3"/>
      <c r="AN435" s="3"/>
      <c r="AO435" s="3"/>
      <c r="AP435" s="3"/>
      <c r="AQ435" s="3"/>
      <c r="AR435" s="3"/>
    </row>
    <row r="436" spans="1:44" ht="12.75" customHeight="1" x14ac:dyDescent="0.25">
      <c r="A436" s="3"/>
      <c r="B436" s="3"/>
      <c r="C436" s="3"/>
      <c r="D436" s="3"/>
      <c r="E436" s="3"/>
      <c r="F436" s="3"/>
      <c r="G436" s="3"/>
      <c r="H436" s="3"/>
      <c r="I436" s="3"/>
      <c r="J436" s="3"/>
      <c r="K436" s="3"/>
      <c r="L436" s="3"/>
      <c r="M436" s="3"/>
      <c r="N436" s="3"/>
      <c r="O436" s="3"/>
      <c r="P436" s="3"/>
      <c r="Q436" s="3"/>
      <c r="R436" s="3"/>
      <c r="S436" s="3"/>
      <c r="T436" s="3"/>
      <c r="U436" s="3"/>
      <c r="V436" s="102"/>
      <c r="W436" s="3"/>
      <c r="X436" s="3"/>
      <c r="Y436" s="3"/>
      <c r="Z436" s="3"/>
      <c r="AA436" s="3"/>
      <c r="AB436" s="3"/>
      <c r="AC436" s="3"/>
      <c r="AD436" s="3"/>
      <c r="AE436" s="3"/>
      <c r="AF436" s="3"/>
      <c r="AG436" s="3"/>
      <c r="AH436" s="3"/>
      <c r="AI436" s="3"/>
      <c r="AJ436" s="3"/>
      <c r="AK436" s="3"/>
      <c r="AL436" s="3"/>
      <c r="AM436" s="3"/>
      <c r="AN436" s="3"/>
      <c r="AO436" s="3"/>
      <c r="AP436" s="3"/>
      <c r="AQ436" s="3"/>
      <c r="AR436" s="3"/>
    </row>
    <row r="437" spans="1:44" ht="12.75" customHeight="1" x14ac:dyDescent="0.25">
      <c r="A437" s="3"/>
      <c r="B437" s="3"/>
      <c r="C437" s="3"/>
      <c r="D437" s="3"/>
      <c r="E437" s="3"/>
      <c r="F437" s="3"/>
      <c r="G437" s="3"/>
      <c r="H437" s="3"/>
      <c r="I437" s="3"/>
      <c r="J437" s="3"/>
      <c r="K437" s="3"/>
      <c r="L437" s="3"/>
      <c r="M437" s="3"/>
      <c r="N437" s="3"/>
      <c r="O437" s="3"/>
      <c r="P437" s="3"/>
      <c r="Q437" s="3"/>
      <c r="R437" s="3"/>
      <c r="S437" s="3"/>
      <c r="T437" s="3"/>
      <c r="U437" s="3"/>
      <c r="V437" s="102"/>
      <c r="W437" s="3"/>
      <c r="X437" s="3"/>
      <c r="Y437" s="3"/>
      <c r="Z437" s="3"/>
      <c r="AA437" s="3"/>
      <c r="AB437" s="3"/>
      <c r="AC437" s="3"/>
      <c r="AD437" s="3"/>
      <c r="AE437" s="3"/>
      <c r="AF437" s="3"/>
      <c r="AG437" s="3"/>
      <c r="AH437" s="3"/>
      <c r="AI437" s="3"/>
      <c r="AJ437" s="3"/>
      <c r="AK437" s="3"/>
      <c r="AL437" s="3"/>
      <c r="AM437" s="3"/>
      <c r="AN437" s="3"/>
      <c r="AO437" s="3"/>
      <c r="AP437" s="3"/>
      <c r="AQ437" s="3"/>
      <c r="AR437" s="3"/>
    </row>
    <row r="438" spans="1:44" ht="12.75" customHeight="1" x14ac:dyDescent="0.25">
      <c r="A438" s="3"/>
      <c r="B438" s="3"/>
      <c r="C438" s="3"/>
      <c r="D438" s="3"/>
      <c r="E438" s="3"/>
      <c r="F438" s="3"/>
      <c r="G438" s="3"/>
      <c r="H438" s="3"/>
      <c r="I438" s="3"/>
      <c r="J438" s="3"/>
      <c r="K438" s="3"/>
      <c r="L438" s="3"/>
      <c r="M438" s="3"/>
      <c r="N438" s="3"/>
      <c r="O438" s="3"/>
      <c r="P438" s="3"/>
      <c r="Q438" s="3"/>
      <c r="R438" s="3"/>
      <c r="S438" s="3"/>
      <c r="T438" s="3"/>
      <c r="U438" s="3"/>
      <c r="V438" s="102"/>
      <c r="W438" s="3"/>
      <c r="X438" s="3"/>
      <c r="Y438" s="3"/>
      <c r="Z438" s="3"/>
      <c r="AA438" s="3"/>
      <c r="AB438" s="3"/>
      <c r="AC438" s="3"/>
      <c r="AD438" s="3"/>
      <c r="AE438" s="3"/>
      <c r="AF438" s="3"/>
      <c r="AG438" s="3"/>
      <c r="AH438" s="3"/>
      <c r="AI438" s="3"/>
      <c r="AJ438" s="3"/>
      <c r="AK438" s="3"/>
      <c r="AL438" s="3"/>
      <c r="AM438" s="3"/>
      <c r="AN438" s="3"/>
      <c r="AO438" s="3"/>
      <c r="AP438" s="3"/>
      <c r="AQ438" s="3"/>
      <c r="AR438" s="3"/>
    </row>
    <row r="439" spans="1:44" ht="12.75" customHeight="1" x14ac:dyDescent="0.25">
      <c r="A439" s="3"/>
      <c r="B439" s="3"/>
      <c r="C439" s="3"/>
      <c r="D439" s="3"/>
      <c r="E439" s="3"/>
      <c r="F439" s="3"/>
      <c r="G439" s="3"/>
      <c r="H439" s="3"/>
      <c r="I439" s="3"/>
      <c r="J439" s="3"/>
      <c r="K439" s="3"/>
      <c r="L439" s="3"/>
      <c r="M439" s="3"/>
      <c r="N439" s="3"/>
      <c r="O439" s="3"/>
      <c r="P439" s="3"/>
      <c r="Q439" s="3"/>
      <c r="R439" s="3"/>
      <c r="S439" s="3"/>
      <c r="T439" s="3"/>
      <c r="U439" s="3"/>
      <c r="V439" s="102"/>
      <c r="W439" s="3"/>
      <c r="X439" s="3"/>
      <c r="Y439" s="3"/>
      <c r="Z439" s="3"/>
      <c r="AA439" s="3"/>
      <c r="AB439" s="3"/>
      <c r="AC439" s="3"/>
      <c r="AD439" s="3"/>
      <c r="AE439" s="3"/>
      <c r="AF439" s="3"/>
      <c r="AG439" s="3"/>
      <c r="AH439" s="3"/>
      <c r="AI439" s="3"/>
      <c r="AJ439" s="3"/>
      <c r="AK439" s="3"/>
      <c r="AL439" s="3"/>
      <c r="AM439" s="3"/>
      <c r="AN439" s="3"/>
      <c r="AO439" s="3"/>
      <c r="AP439" s="3"/>
      <c r="AQ439" s="3"/>
      <c r="AR439" s="3"/>
    </row>
    <row r="440" spans="1:44" ht="12.75" customHeight="1" x14ac:dyDescent="0.25">
      <c r="A440" s="3"/>
      <c r="B440" s="3"/>
      <c r="C440" s="3"/>
      <c r="D440" s="3"/>
      <c r="E440" s="3"/>
      <c r="F440" s="3"/>
      <c r="G440" s="3"/>
      <c r="H440" s="3"/>
      <c r="I440" s="3"/>
      <c r="J440" s="3"/>
      <c r="K440" s="3"/>
      <c r="L440" s="3"/>
      <c r="M440" s="3"/>
      <c r="N440" s="3"/>
      <c r="O440" s="3"/>
      <c r="P440" s="3"/>
      <c r="Q440" s="3"/>
      <c r="R440" s="3"/>
      <c r="S440" s="3"/>
      <c r="T440" s="3"/>
      <c r="U440" s="3"/>
      <c r="V440" s="102"/>
      <c r="W440" s="3"/>
      <c r="X440" s="3"/>
      <c r="Y440" s="3"/>
      <c r="Z440" s="3"/>
      <c r="AA440" s="3"/>
      <c r="AB440" s="3"/>
      <c r="AC440" s="3"/>
      <c r="AD440" s="3"/>
      <c r="AE440" s="3"/>
      <c r="AF440" s="3"/>
      <c r="AG440" s="3"/>
      <c r="AH440" s="3"/>
      <c r="AI440" s="3"/>
      <c r="AJ440" s="3"/>
      <c r="AK440" s="3"/>
      <c r="AL440" s="3"/>
      <c r="AM440" s="3"/>
      <c r="AN440" s="3"/>
      <c r="AO440" s="3"/>
      <c r="AP440" s="3"/>
      <c r="AQ440" s="3"/>
      <c r="AR440" s="3"/>
    </row>
    <row r="441" spans="1:44" ht="12.75" customHeight="1" x14ac:dyDescent="0.25">
      <c r="A441" s="3"/>
      <c r="B441" s="3"/>
      <c r="C441" s="3"/>
      <c r="D441" s="3"/>
      <c r="E441" s="3"/>
      <c r="F441" s="3"/>
      <c r="G441" s="3"/>
      <c r="H441" s="3"/>
      <c r="I441" s="3"/>
      <c r="J441" s="3"/>
      <c r="K441" s="3"/>
      <c r="L441" s="3"/>
      <c r="M441" s="3"/>
      <c r="N441" s="3"/>
      <c r="O441" s="3"/>
      <c r="P441" s="3"/>
      <c r="Q441" s="3"/>
      <c r="R441" s="3"/>
      <c r="S441" s="3"/>
      <c r="T441" s="3"/>
      <c r="U441" s="3"/>
      <c r="V441" s="102"/>
      <c r="W441" s="3"/>
      <c r="X441" s="3"/>
      <c r="Y441" s="3"/>
      <c r="Z441" s="3"/>
      <c r="AA441" s="3"/>
      <c r="AB441" s="3"/>
      <c r="AC441" s="3"/>
      <c r="AD441" s="3"/>
      <c r="AE441" s="3"/>
      <c r="AF441" s="3"/>
      <c r="AG441" s="3"/>
      <c r="AH441" s="3"/>
      <c r="AI441" s="3"/>
      <c r="AJ441" s="3"/>
      <c r="AK441" s="3"/>
      <c r="AL441" s="3"/>
      <c r="AM441" s="3"/>
      <c r="AN441" s="3"/>
      <c r="AO441" s="3"/>
      <c r="AP441" s="3"/>
      <c r="AQ441" s="3"/>
      <c r="AR441" s="3"/>
    </row>
    <row r="442" spans="1:44" ht="12.75" customHeight="1" x14ac:dyDescent="0.25">
      <c r="A442" s="3"/>
      <c r="B442" s="3"/>
      <c r="C442" s="3"/>
      <c r="D442" s="3"/>
      <c r="E442" s="3"/>
      <c r="F442" s="3"/>
      <c r="G442" s="3"/>
      <c r="H442" s="3"/>
      <c r="I442" s="3"/>
      <c r="J442" s="3"/>
      <c r="K442" s="3"/>
      <c r="L442" s="3"/>
      <c r="M442" s="3"/>
      <c r="N442" s="3"/>
      <c r="O442" s="3"/>
      <c r="P442" s="3"/>
      <c r="Q442" s="3"/>
      <c r="R442" s="3"/>
      <c r="S442" s="3"/>
      <c r="T442" s="3"/>
      <c r="U442" s="3"/>
      <c r="V442" s="102"/>
      <c r="W442" s="3"/>
      <c r="X442" s="3"/>
      <c r="Y442" s="3"/>
      <c r="Z442" s="3"/>
      <c r="AA442" s="3"/>
      <c r="AB442" s="3"/>
      <c r="AC442" s="3"/>
      <c r="AD442" s="3"/>
      <c r="AE442" s="3"/>
      <c r="AF442" s="3"/>
      <c r="AG442" s="3"/>
      <c r="AH442" s="3"/>
      <c r="AI442" s="3"/>
      <c r="AJ442" s="3"/>
      <c r="AK442" s="3"/>
      <c r="AL442" s="3"/>
      <c r="AM442" s="3"/>
      <c r="AN442" s="3"/>
      <c r="AO442" s="3"/>
      <c r="AP442" s="3"/>
      <c r="AQ442" s="3"/>
      <c r="AR442" s="3"/>
    </row>
    <row r="443" spans="1:44" ht="12.75" customHeight="1" x14ac:dyDescent="0.25">
      <c r="A443" s="3"/>
      <c r="B443" s="3"/>
      <c r="C443" s="3"/>
      <c r="D443" s="3"/>
      <c r="E443" s="3"/>
      <c r="F443" s="3"/>
      <c r="G443" s="3"/>
      <c r="H443" s="3"/>
      <c r="I443" s="3"/>
      <c r="J443" s="3"/>
      <c r="K443" s="3"/>
      <c r="L443" s="3"/>
      <c r="M443" s="3"/>
      <c r="N443" s="3"/>
      <c r="O443" s="3"/>
      <c r="P443" s="3"/>
      <c r="Q443" s="3"/>
      <c r="R443" s="3"/>
      <c r="S443" s="3"/>
      <c r="T443" s="3"/>
      <c r="U443" s="3"/>
      <c r="V443" s="102"/>
      <c r="W443" s="3"/>
      <c r="X443" s="3"/>
      <c r="Y443" s="3"/>
      <c r="Z443" s="3"/>
      <c r="AA443" s="3"/>
      <c r="AB443" s="3"/>
      <c r="AC443" s="3"/>
      <c r="AD443" s="3"/>
      <c r="AE443" s="3"/>
      <c r="AF443" s="3"/>
      <c r="AG443" s="3"/>
      <c r="AH443" s="3"/>
      <c r="AI443" s="3"/>
      <c r="AJ443" s="3"/>
      <c r="AK443" s="3"/>
      <c r="AL443" s="3"/>
      <c r="AM443" s="3"/>
      <c r="AN443" s="3"/>
      <c r="AO443" s="3"/>
      <c r="AP443" s="3"/>
      <c r="AQ443" s="3"/>
      <c r="AR443" s="3"/>
    </row>
    <row r="444" spans="1:44" ht="12.75" customHeight="1" x14ac:dyDescent="0.25">
      <c r="A444" s="3"/>
      <c r="B444" s="3"/>
      <c r="C444" s="3"/>
      <c r="D444" s="3"/>
      <c r="E444" s="3"/>
      <c r="F444" s="3"/>
      <c r="G444" s="3"/>
      <c r="H444" s="3"/>
      <c r="I444" s="3"/>
      <c r="J444" s="3"/>
      <c r="K444" s="3"/>
      <c r="L444" s="3"/>
      <c r="M444" s="3"/>
      <c r="N444" s="3"/>
      <c r="O444" s="3"/>
      <c r="P444" s="3"/>
      <c r="Q444" s="3"/>
      <c r="R444" s="3"/>
      <c r="S444" s="3"/>
      <c r="T444" s="3"/>
      <c r="U444" s="3"/>
      <c r="V444" s="102"/>
      <c r="W444" s="3"/>
      <c r="X444" s="3"/>
      <c r="Y444" s="3"/>
      <c r="Z444" s="3"/>
      <c r="AA444" s="3"/>
      <c r="AB444" s="3"/>
      <c r="AC444" s="3"/>
      <c r="AD444" s="3"/>
      <c r="AE444" s="3"/>
      <c r="AF444" s="3"/>
      <c r="AG444" s="3"/>
      <c r="AH444" s="3"/>
      <c r="AI444" s="3"/>
      <c r="AJ444" s="3"/>
      <c r="AK444" s="3"/>
      <c r="AL444" s="3"/>
      <c r="AM444" s="3"/>
      <c r="AN444" s="3"/>
      <c r="AO444" s="3"/>
      <c r="AP444" s="3"/>
      <c r="AQ444" s="3"/>
      <c r="AR444" s="3"/>
    </row>
    <row r="445" spans="1:44" ht="12.75" customHeight="1" x14ac:dyDescent="0.25">
      <c r="A445" s="3"/>
      <c r="B445" s="3"/>
      <c r="C445" s="3"/>
      <c r="D445" s="3"/>
      <c r="E445" s="3"/>
      <c r="F445" s="3"/>
      <c r="G445" s="3"/>
      <c r="H445" s="3"/>
      <c r="I445" s="3"/>
      <c r="J445" s="3"/>
      <c r="K445" s="3"/>
      <c r="L445" s="3"/>
      <c r="M445" s="3"/>
      <c r="N445" s="3"/>
      <c r="O445" s="3"/>
      <c r="P445" s="3"/>
      <c r="Q445" s="3"/>
      <c r="R445" s="3"/>
      <c r="S445" s="3"/>
      <c r="T445" s="3"/>
      <c r="U445" s="3"/>
      <c r="V445" s="102"/>
      <c r="W445" s="3"/>
      <c r="X445" s="3"/>
      <c r="Y445" s="3"/>
      <c r="Z445" s="3"/>
      <c r="AA445" s="3"/>
      <c r="AB445" s="3"/>
      <c r="AC445" s="3"/>
      <c r="AD445" s="3"/>
      <c r="AE445" s="3"/>
      <c r="AF445" s="3"/>
      <c r="AG445" s="3"/>
      <c r="AH445" s="3"/>
      <c r="AI445" s="3"/>
      <c r="AJ445" s="3"/>
      <c r="AK445" s="3"/>
      <c r="AL445" s="3"/>
      <c r="AM445" s="3"/>
      <c r="AN445" s="3"/>
      <c r="AO445" s="3"/>
      <c r="AP445" s="3"/>
      <c r="AQ445" s="3"/>
      <c r="AR445" s="3"/>
    </row>
    <row r="446" spans="1:44" ht="12.75" customHeight="1" x14ac:dyDescent="0.25">
      <c r="A446" s="3"/>
      <c r="B446" s="3"/>
      <c r="C446" s="3"/>
      <c r="D446" s="3"/>
      <c r="E446" s="3"/>
      <c r="F446" s="3"/>
      <c r="G446" s="3"/>
      <c r="H446" s="3"/>
      <c r="I446" s="3"/>
      <c r="J446" s="3"/>
      <c r="K446" s="3"/>
      <c r="L446" s="3"/>
      <c r="M446" s="3"/>
      <c r="N446" s="3"/>
      <c r="O446" s="3"/>
      <c r="P446" s="3"/>
      <c r="Q446" s="3"/>
      <c r="R446" s="3"/>
      <c r="S446" s="3"/>
      <c r="T446" s="3"/>
      <c r="U446" s="3"/>
      <c r="V446" s="102"/>
      <c r="W446" s="3"/>
      <c r="X446" s="3"/>
      <c r="Y446" s="3"/>
      <c r="Z446" s="3"/>
      <c r="AA446" s="3"/>
      <c r="AB446" s="3"/>
      <c r="AC446" s="3"/>
      <c r="AD446" s="3"/>
      <c r="AE446" s="3"/>
      <c r="AF446" s="3"/>
      <c r="AG446" s="3"/>
      <c r="AH446" s="3"/>
      <c r="AI446" s="3"/>
      <c r="AJ446" s="3"/>
      <c r="AK446" s="3"/>
      <c r="AL446" s="3"/>
      <c r="AM446" s="3"/>
      <c r="AN446" s="3"/>
      <c r="AO446" s="3"/>
      <c r="AP446" s="3"/>
      <c r="AQ446" s="3"/>
      <c r="AR446" s="3"/>
    </row>
    <row r="447" spans="1:44" ht="12.75" customHeight="1" x14ac:dyDescent="0.25">
      <c r="A447" s="3"/>
      <c r="B447" s="3"/>
      <c r="C447" s="3"/>
      <c r="D447" s="3"/>
      <c r="E447" s="3"/>
      <c r="F447" s="3"/>
      <c r="G447" s="3"/>
      <c r="H447" s="3"/>
      <c r="I447" s="3"/>
      <c r="J447" s="3"/>
      <c r="K447" s="3"/>
      <c r="L447" s="3"/>
      <c r="M447" s="3"/>
      <c r="N447" s="3"/>
      <c r="O447" s="3"/>
      <c r="P447" s="3"/>
      <c r="Q447" s="3"/>
      <c r="R447" s="3"/>
      <c r="S447" s="3"/>
      <c r="T447" s="3"/>
      <c r="U447" s="3"/>
      <c r="V447" s="102"/>
      <c r="W447" s="3"/>
      <c r="X447" s="3"/>
      <c r="Y447" s="3"/>
      <c r="Z447" s="3"/>
      <c r="AA447" s="3"/>
      <c r="AB447" s="3"/>
      <c r="AC447" s="3"/>
      <c r="AD447" s="3"/>
      <c r="AE447" s="3"/>
      <c r="AF447" s="3"/>
      <c r="AG447" s="3"/>
      <c r="AH447" s="3"/>
      <c r="AI447" s="3"/>
      <c r="AJ447" s="3"/>
      <c r="AK447" s="3"/>
      <c r="AL447" s="3"/>
      <c r="AM447" s="3"/>
      <c r="AN447" s="3"/>
      <c r="AO447" s="3"/>
      <c r="AP447" s="3"/>
      <c r="AQ447" s="3"/>
      <c r="AR447" s="3"/>
    </row>
    <row r="448" spans="1:44" ht="12.75" customHeight="1" x14ac:dyDescent="0.25">
      <c r="A448" s="3"/>
      <c r="B448" s="3"/>
      <c r="C448" s="3"/>
      <c r="D448" s="3"/>
      <c r="E448" s="3"/>
      <c r="F448" s="3"/>
      <c r="G448" s="3"/>
      <c r="H448" s="3"/>
      <c r="I448" s="3"/>
      <c r="J448" s="3"/>
      <c r="K448" s="3"/>
      <c r="L448" s="3"/>
      <c r="M448" s="3"/>
      <c r="N448" s="3"/>
      <c r="O448" s="3"/>
      <c r="P448" s="3"/>
      <c r="Q448" s="3"/>
      <c r="R448" s="3"/>
      <c r="S448" s="3"/>
      <c r="T448" s="3"/>
      <c r="U448" s="3"/>
      <c r="V448" s="102"/>
      <c r="W448" s="3"/>
      <c r="X448" s="3"/>
      <c r="Y448" s="3"/>
      <c r="Z448" s="3"/>
      <c r="AA448" s="3"/>
      <c r="AB448" s="3"/>
      <c r="AC448" s="3"/>
      <c r="AD448" s="3"/>
      <c r="AE448" s="3"/>
      <c r="AF448" s="3"/>
      <c r="AG448" s="3"/>
      <c r="AH448" s="3"/>
      <c r="AI448" s="3"/>
      <c r="AJ448" s="3"/>
      <c r="AK448" s="3"/>
      <c r="AL448" s="3"/>
      <c r="AM448" s="3"/>
      <c r="AN448" s="3"/>
      <c r="AO448" s="3"/>
      <c r="AP448" s="3"/>
      <c r="AQ448" s="3"/>
      <c r="AR448" s="3"/>
    </row>
    <row r="449" spans="1:44" ht="12.75" customHeight="1" x14ac:dyDescent="0.25">
      <c r="A449" s="3"/>
      <c r="B449" s="3"/>
      <c r="C449" s="3"/>
      <c r="D449" s="3"/>
      <c r="E449" s="3"/>
      <c r="F449" s="3"/>
      <c r="G449" s="3"/>
      <c r="H449" s="3"/>
      <c r="I449" s="3"/>
      <c r="J449" s="3"/>
      <c r="K449" s="3"/>
      <c r="L449" s="3"/>
      <c r="M449" s="3"/>
      <c r="N449" s="3"/>
      <c r="O449" s="3"/>
      <c r="P449" s="3"/>
      <c r="Q449" s="3"/>
      <c r="R449" s="3"/>
      <c r="S449" s="3"/>
      <c r="T449" s="3"/>
      <c r="U449" s="3"/>
      <c r="V449" s="102"/>
      <c r="W449" s="3"/>
      <c r="X449" s="3"/>
      <c r="Y449" s="3"/>
      <c r="Z449" s="3"/>
      <c r="AA449" s="3"/>
      <c r="AB449" s="3"/>
      <c r="AC449" s="3"/>
      <c r="AD449" s="3"/>
      <c r="AE449" s="3"/>
      <c r="AF449" s="3"/>
      <c r="AG449" s="3"/>
      <c r="AH449" s="3"/>
      <c r="AI449" s="3"/>
      <c r="AJ449" s="3"/>
      <c r="AK449" s="3"/>
      <c r="AL449" s="3"/>
      <c r="AM449" s="3"/>
      <c r="AN449" s="3"/>
      <c r="AO449" s="3"/>
      <c r="AP449" s="3"/>
      <c r="AQ449" s="3"/>
      <c r="AR449" s="3"/>
    </row>
    <row r="450" spans="1:44" ht="12.75" customHeight="1" x14ac:dyDescent="0.25">
      <c r="A450" s="3"/>
      <c r="B450" s="3"/>
      <c r="C450" s="3"/>
      <c r="D450" s="3"/>
      <c r="E450" s="3"/>
      <c r="F450" s="3"/>
      <c r="G450" s="3"/>
      <c r="H450" s="3"/>
      <c r="I450" s="3"/>
      <c r="J450" s="3"/>
      <c r="K450" s="3"/>
      <c r="L450" s="3"/>
      <c r="M450" s="3"/>
      <c r="N450" s="3"/>
      <c r="O450" s="3"/>
      <c r="P450" s="3"/>
      <c r="Q450" s="3"/>
      <c r="R450" s="3"/>
      <c r="S450" s="3"/>
      <c r="T450" s="3"/>
      <c r="U450" s="3"/>
      <c r="V450" s="102"/>
      <c r="W450" s="3"/>
      <c r="X450" s="3"/>
      <c r="Y450" s="3"/>
      <c r="Z450" s="3"/>
      <c r="AA450" s="3"/>
      <c r="AB450" s="3"/>
      <c r="AC450" s="3"/>
      <c r="AD450" s="3"/>
      <c r="AE450" s="3"/>
      <c r="AF450" s="3"/>
      <c r="AG450" s="3"/>
      <c r="AH450" s="3"/>
      <c r="AI450" s="3"/>
      <c r="AJ450" s="3"/>
      <c r="AK450" s="3"/>
      <c r="AL450" s="3"/>
      <c r="AM450" s="3"/>
      <c r="AN450" s="3"/>
      <c r="AO450" s="3"/>
      <c r="AP450" s="3"/>
      <c r="AQ450" s="3"/>
      <c r="AR450" s="3"/>
    </row>
    <row r="451" spans="1:44" ht="12.75" customHeight="1" x14ac:dyDescent="0.25">
      <c r="A451" s="3"/>
      <c r="B451" s="3"/>
      <c r="C451" s="3"/>
      <c r="D451" s="3"/>
      <c r="E451" s="3"/>
      <c r="F451" s="3"/>
      <c r="G451" s="3"/>
      <c r="H451" s="3"/>
      <c r="I451" s="3"/>
      <c r="J451" s="3"/>
      <c r="K451" s="3"/>
      <c r="L451" s="3"/>
      <c r="M451" s="3"/>
      <c r="N451" s="3"/>
      <c r="O451" s="3"/>
      <c r="P451" s="3"/>
      <c r="Q451" s="3"/>
      <c r="R451" s="3"/>
      <c r="S451" s="3"/>
      <c r="T451" s="3"/>
      <c r="U451" s="3"/>
      <c r="V451" s="102"/>
      <c r="W451" s="3"/>
      <c r="X451" s="3"/>
      <c r="Y451" s="3"/>
      <c r="Z451" s="3"/>
      <c r="AA451" s="3"/>
      <c r="AB451" s="3"/>
      <c r="AC451" s="3"/>
      <c r="AD451" s="3"/>
      <c r="AE451" s="3"/>
      <c r="AF451" s="3"/>
      <c r="AG451" s="3"/>
      <c r="AH451" s="3"/>
      <c r="AI451" s="3"/>
      <c r="AJ451" s="3"/>
      <c r="AK451" s="3"/>
      <c r="AL451" s="3"/>
      <c r="AM451" s="3"/>
      <c r="AN451" s="3"/>
      <c r="AO451" s="3"/>
      <c r="AP451" s="3"/>
      <c r="AQ451" s="3"/>
      <c r="AR451" s="3"/>
    </row>
    <row r="452" spans="1:44" ht="12.75" customHeight="1" x14ac:dyDescent="0.25">
      <c r="A452" s="3"/>
      <c r="B452" s="3"/>
      <c r="C452" s="3"/>
      <c r="D452" s="3"/>
      <c r="E452" s="3"/>
      <c r="F452" s="3"/>
      <c r="G452" s="3"/>
      <c r="H452" s="3"/>
      <c r="I452" s="3"/>
      <c r="J452" s="3"/>
      <c r="K452" s="3"/>
      <c r="L452" s="3"/>
      <c r="M452" s="3"/>
      <c r="N452" s="3"/>
      <c r="O452" s="3"/>
      <c r="P452" s="3"/>
      <c r="Q452" s="3"/>
      <c r="R452" s="3"/>
      <c r="S452" s="3"/>
      <c r="T452" s="3"/>
      <c r="U452" s="3"/>
      <c r="V452" s="102"/>
      <c r="W452" s="3"/>
      <c r="X452" s="3"/>
      <c r="Y452" s="3"/>
      <c r="Z452" s="3"/>
      <c r="AA452" s="3"/>
      <c r="AB452" s="3"/>
      <c r="AC452" s="3"/>
      <c r="AD452" s="3"/>
      <c r="AE452" s="3"/>
      <c r="AF452" s="3"/>
      <c r="AG452" s="3"/>
      <c r="AH452" s="3"/>
      <c r="AI452" s="3"/>
      <c r="AJ452" s="3"/>
      <c r="AK452" s="3"/>
      <c r="AL452" s="3"/>
      <c r="AM452" s="3"/>
      <c r="AN452" s="3"/>
      <c r="AO452" s="3"/>
      <c r="AP452" s="3"/>
      <c r="AQ452" s="3"/>
      <c r="AR452" s="3"/>
    </row>
    <row r="453" spans="1:44" ht="12.75" customHeight="1" x14ac:dyDescent="0.25">
      <c r="A453" s="3"/>
      <c r="B453" s="3"/>
      <c r="C453" s="3"/>
      <c r="D453" s="3"/>
      <c r="E453" s="3"/>
      <c r="F453" s="3"/>
      <c r="G453" s="3"/>
      <c r="H453" s="3"/>
      <c r="I453" s="3"/>
      <c r="J453" s="3"/>
      <c r="K453" s="3"/>
      <c r="L453" s="3"/>
      <c r="M453" s="3"/>
      <c r="N453" s="3"/>
      <c r="O453" s="3"/>
      <c r="P453" s="3"/>
      <c r="Q453" s="3"/>
      <c r="R453" s="3"/>
      <c r="S453" s="3"/>
      <c r="T453" s="3"/>
      <c r="U453" s="3"/>
      <c r="V453" s="102"/>
      <c r="W453" s="3"/>
      <c r="X453" s="3"/>
      <c r="Y453" s="3"/>
      <c r="Z453" s="3"/>
      <c r="AA453" s="3"/>
      <c r="AB453" s="3"/>
      <c r="AC453" s="3"/>
      <c r="AD453" s="3"/>
      <c r="AE453" s="3"/>
      <c r="AF453" s="3"/>
      <c r="AG453" s="3"/>
      <c r="AH453" s="3"/>
      <c r="AI453" s="3"/>
      <c r="AJ453" s="3"/>
      <c r="AK453" s="3"/>
      <c r="AL453" s="3"/>
      <c r="AM453" s="3"/>
      <c r="AN453" s="3"/>
      <c r="AO453" s="3"/>
      <c r="AP453" s="3"/>
      <c r="AQ453" s="3"/>
      <c r="AR453" s="3"/>
    </row>
    <row r="454" spans="1:44" ht="12.75" customHeight="1" x14ac:dyDescent="0.25">
      <c r="A454" s="3"/>
      <c r="B454" s="3"/>
      <c r="C454" s="3"/>
      <c r="D454" s="3"/>
      <c r="E454" s="3"/>
      <c r="F454" s="3"/>
      <c r="G454" s="3"/>
      <c r="H454" s="3"/>
      <c r="I454" s="3"/>
      <c r="J454" s="3"/>
      <c r="K454" s="3"/>
      <c r="L454" s="3"/>
      <c r="M454" s="3"/>
      <c r="N454" s="3"/>
      <c r="O454" s="3"/>
      <c r="P454" s="3"/>
      <c r="Q454" s="3"/>
      <c r="R454" s="3"/>
      <c r="S454" s="3"/>
      <c r="T454" s="3"/>
      <c r="U454" s="3"/>
      <c r="V454" s="102"/>
      <c r="W454" s="3"/>
      <c r="X454" s="3"/>
      <c r="Y454" s="3"/>
      <c r="Z454" s="3"/>
      <c r="AA454" s="3"/>
      <c r="AB454" s="3"/>
      <c r="AC454" s="3"/>
      <c r="AD454" s="3"/>
      <c r="AE454" s="3"/>
      <c r="AF454" s="3"/>
      <c r="AG454" s="3"/>
      <c r="AH454" s="3"/>
      <c r="AI454" s="3"/>
      <c r="AJ454" s="3"/>
      <c r="AK454" s="3"/>
      <c r="AL454" s="3"/>
      <c r="AM454" s="3"/>
      <c r="AN454" s="3"/>
      <c r="AO454" s="3"/>
      <c r="AP454" s="3"/>
      <c r="AQ454" s="3"/>
      <c r="AR454" s="3"/>
    </row>
    <row r="455" spans="1:44" ht="12.75" customHeight="1" x14ac:dyDescent="0.25">
      <c r="A455" s="3"/>
      <c r="B455" s="3"/>
      <c r="C455" s="3"/>
      <c r="D455" s="3"/>
      <c r="E455" s="3"/>
      <c r="F455" s="3"/>
      <c r="G455" s="3"/>
      <c r="H455" s="3"/>
      <c r="I455" s="3"/>
      <c r="J455" s="3"/>
      <c r="K455" s="3"/>
      <c r="L455" s="3"/>
      <c r="M455" s="3"/>
      <c r="N455" s="3"/>
      <c r="O455" s="3"/>
      <c r="P455" s="3"/>
      <c r="Q455" s="3"/>
      <c r="R455" s="3"/>
      <c r="S455" s="3"/>
      <c r="T455" s="3"/>
      <c r="U455" s="3"/>
      <c r="V455" s="102"/>
      <c r="W455" s="3"/>
      <c r="X455" s="3"/>
      <c r="Y455" s="3"/>
      <c r="Z455" s="3"/>
      <c r="AA455" s="3"/>
      <c r="AB455" s="3"/>
      <c r="AC455" s="3"/>
      <c r="AD455" s="3"/>
      <c r="AE455" s="3"/>
      <c r="AF455" s="3"/>
      <c r="AG455" s="3"/>
      <c r="AH455" s="3"/>
      <c r="AI455" s="3"/>
      <c r="AJ455" s="3"/>
      <c r="AK455" s="3"/>
      <c r="AL455" s="3"/>
      <c r="AM455" s="3"/>
      <c r="AN455" s="3"/>
      <c r="AO455" s="3"/>
      <c r="AP455" s="3"/>
      <c r="AQ455" s="3"/>
      <c r="AR455" s="3"/>
    </row>
    <row r="456" spans="1:44" ht="12.75" customHeight="1" x14ac:dyDescent="0.25">
      <c r="A456" s="3"/>
      <c r="B456" s="3"/>
      <c r="C456" s="3"/>
      <c r="D456" s="3"/>
      <c r="E456" s="3"/>
      <c r="F456" s="3"/>
      <c r="G456" s="3"/>
      <c r="H456" s="3"/>
      <c r="I456" s="3"/>
      <c r="J456" s="3"/>
      <c r="K456" s="3"/>
      <c r="L456" s="3"/>
      <c r="M456" s="3"/>
      <c r="N456" s="3"/>
      <c r="O456" s="3"/>
      <c r="P456" s="3"/>
      <c r="Q456" s="3"/>
      <c r="R456" s="3"/>
      <c r="S456" s="3"/>
      <c r="T456" s="3"/>
      <c r="U456" s="3"/>
      <c r="V456" s="102"/>
      <c r="W456" s="3"/>
      <c r="X456" s="3"/>
      <c r="Y456" s="3"/>
      <c r="Z456" s="3"/>
      <c r="AA456" s="3"/>
      <c r="AB456" s="3"/>
      <c r="AC456" s="3"/>
      <c r="AD456" s="3"/>
      <c r="AE456" s="3"/>
      <c r="AF456" s="3"/>
      <c r="AG456" s="3"/>
      <c r="AH456" s="3"/>
      <c r="AI456" s="3"/>
      <c r="AJ456" s="3"/>
      <c r="AK456" s="3"/>
      <c r="AL456" s="3"/>
      <c r="AM456" s="3"/>
      <c r="AN456" s="3"/>
      <c r="AO456" s="3"/>
      <c r="AP456" s="3"/>
      <c r="AQ456" s="3"/>
      <c r="AR456" s="3"/>
    </row>
    <row r="457" spans="1:44" ht="12.75" customHeight="1" x14ac:dyDescent="0.25">
      <c r="A457" s="3"/>
      <c r="B457" s="3"/>
      <c r="C457" s="3"/>
      <c r="D457" s="3"/>
      <c r="E457" s="3"/>
      <c r="F457" s="3"/>
      <c r="G457" s="3"/>
      <c r="H457" s="3"/>
      <c r="I457" s="3"/>
      <c r="J457" s="3"/>
      <c r="K457" s="3"/>
      <c r="L457" s="3"/>
      <c r="M457" s="3"/>
      <c r="N457" s="3"/>
      <c r="O457" s="3"/>
      <c r="P457" s="3"/>
      <c r="Q457" s="3"/>
      <c r="R457" s="3"/>
      <c r="S457" s="3"/>
      <c r="T457" s="3"/>
      <c r="U457" s="3"/>
      <c r="V457" s="102"/>
      <c r="W457" s="3"/>
      <c r="X457" s="3"/>
      <c r="Y457" s="3"/>
      <c r="Z457" s="3"/>
      <c r="AA457" s="3"/>
      <c r="AB457" s="3"/>
      <c r="AC457" s="3"/>
      <c r="AD457" s="3"/>
      <c r="AE457" s="3"/>
      <c r="AF457" s="3"/>
      <c r="AG457" s="3"/>
      <c r="AH457" s="3"/>
      <c r="AI457" s="3"/>
      <c r="AJ457" s="3"/>
      <c r="AK457" s="3"/>
      <c r="AL457" s="3"/>
      <c r="AM457" s="3"/>
      <c r="AN457" s="3"/>
      <c r="AO457" s="3"/>
      <c r="AP457" s="3"/>
      <c r="AQ457" s="3"/>
      <c r="AR457" s="3"/>
    </row>
    <row r="458" spans="1:44" ht="12.75" customHeight="1" x14ac:dyDescent="0.25">
      <c r="A458" s="3"/>
      <c r="B458" s="3"/>
      <c r="C458" s="3"/>
      <c r="D458" s="3"/>
      <c r="E458" s="3"/>
      <c r="F458" s="3"/>
      <c r="G458" s="3"/>
      <c r="H458" s="3"/>
      <c r="I458" s="3"/>
      <c r="J458" s="3"/>
      <c r="K458" s="3"/>
      <c r="L458" s="3"/>
      <c r="M458" s="3"/>
      <c r="N458" s="3"/>
      <c r="O458" s="3"/>
      <c r="P458" s="3"/>
      <c r="Q458" s="3"/>
      <c r="R458" s="3"/>
      <c r="S458" s="3"/>
      <c r="T458" s="3"/>
      <c r="U458" s="3"/>
      <c r="V458" s="102"/>
      <c r="W458" s="3"/>
      <c r="X458" s="3"/>
      <c r="Y458" s="3"/>
      <c r="Z458" s="3"/>
      <c r="AA458" s="3"/>
      <c r="AB458" s="3"/>
      <c r="AC458" s="3"/>
      <c r="AD458" s="3"/>
      <c r="AE458" s="3"/>
      <c r="AF458" s="3"/>
      <c r="AG458" s="3"/>
      <c r="AH458" s="3"/>
      <c r="AI458" s="3"/>
      <c r="AJ458" s="3"/>
      <c r="AK458" s="3"/>
      <c r="AL458" s="3"/>
      <c r="AM458" s="3"/>
      <c r="AN458" s="3"/>
      <c r="AO458" s="3"/>
      <c r="AP458" s="3"/>
      <c r="AQ458" s="3"/>
      <c r="AR458" s="3"/>
    </row>
    <row r="459" spans="1:44" ht="12.75" customHeight="1" x14ac:dyDescent="0.25">
      <c r="A459" s="3"/>
      <c r="B459" s="3"/>
      <c r="C459" s="3"/>
      <c r="D459" s="3"/>
      <c r="E459" s="3"/>
      <c r="F459" s="3"/>
      <c r="G459" s="3"/>
      <c r="H459" s="3"/>
      <c r="I459" s="3"/>
      <c r="J459" s="3"/>
      <c r="K459" s="3"/>
      <c r="L459" s="3"/>
      <c r="M459" s="3"/>
      <c r="N459" s="3"/>
      <c r="O459" s="3"/>
      <c r="P459" s="3"/>
      <c r="Q459" s="3"/>
      <c r="R459" s="3"/>
      <c r="S459" s="3"/>
      <c r="T459" s="3"/>
      <c r="U459" s="3"/>
      <c r="V459" s="102"/>
      <c r="W459" s="3"/>
      <c r="X459" s="3"/>
      <c r="Y459" s="3"/>
      <c r="Z459" s="3"/>
      <c r="AA459" s="3"/>
      <c r="AB459" s="3"/>
      <c r="AC459" s="3"/>
      <c r="AD459" s="3"/>
      <c r="AE459" s="3"/>
      <c r="AF459" s="3"/>
      <c r="AG459" s="3"/>
      <c r="AH459" s="3"/>
      <c r="AI459" s="3"/>
      <c r="AJ459" s="3"/>
      <c r="AK459" s="3"/>
      <c r="AL459" s="3"/>
      <c r="AM459" s="3"/>
      <c r="AN459" s="3"/>
      <c r="AO459" s="3"/>
      <c r="AP459" s="3"/>
      <c r="AQ459" s="3"/>
      <c r="AR459" s="3"/>
    </row>
    <row r="460" spans="1:44" ht="12.75" customHeight="1" x14ac:dyDescent="0.25">
      <c r="A460" s="3"/>
      <c r="B460" s="3"/>
      <c r="C460" s="3"/>
      <c r="D460" s="3"/>
      <c r="E460" s="3"/>
      <c r="F460" s="3"/>
      <c r="G460" s="3"/>
      <c r="H460" s="3"/>
      <c r="I460" s="3"/>
      <c r="J460" s="3"/>
      <c r="K460" s="3"/>
      <c r="L460" s="3"/>
      <c r="M460" s="3"/>
      <c r="N460" s="3"/>
      <c r="O460" s="3"/>
      <c r="P460" s="3"/>
      <c r="Q460" s="3"/>
      <c r="R460" s="3"/>
      <c r="S460" s="3"/>
      <c r="T460" s="3"/>
      <c r="U460" s="3"/>
      <c r="V460" s="102"/>
      <c r="W460" s="3"/>
      <c r="X460" s="3"/>
      <c r="Y460" s="3"/>
      <c r="Z460" s="3"/>
      <c r="AA460" s="3"/>
      <c r="AB460" s="3"/>
      <c r="AC460" s="3"/>
      <c r="AD460" s="3"/>
      <c r="AE460" s="3"/>
      <c r="AF460" s="3"/>
      <c r="AG460" s="3"/>
      <c r="AH460" s="3"/>
      <c r="AI460" s="3"/>
      <c r="AJ460" s="3"/>
      <c r="AK460" s="3"/>
      <c r="AL460" s="3"/>
      <c r="AM460" s="3"/>
      <c r="AN460" s="3"/>
      <c r="AO460" s="3"/>
      <c r="AP460" s="3"/>
      <c r="AQ460" s="3"/>
      <c r="AR460" s="3"/>
    </row>
    <row r="461" spans="1:44" ht="12.75" customHeight="1" x14ac:dyDescent="0.25">
      <c r="A461" s="3"/>
      <c r="B461" s="3"/>
      <c r="C461" s="3"/>
      <c r="D461" s="3"/>
      <c r="E461" s="3"/>
      <c r="F461" s="3"/>
      <c r="G461" s="3"/>
      <c r="H461" s="3"/>
      <c r="I461" s="3"/>
      <c r="J461" s="3"/>
      <c r="K461" s="3"/>
      <c r="L461" s="3"/>
      <c r="M461" s="3"/>
      <c r="N461" s="3"/>
      <c r="O461" s="3"/>
      <c r="P461" s="3"/>
      <c r="Q461" s="3"/>
      <c r="R461" s="3"/>
      <c r="S461" s="3"/>
      <c r="T461" s="3"/>
      <c r="U461" s="3"/>
      <c r="V461" s="102"/>
      <c r="W461" s="3"/>
      <c r="X461" s="3"/>
      <c r="Y461" s="3"/>
      <c r="Z461" s="3"/>
      <c r="AA461" s="3"/>
      <c r="AB461" s="3"/>
      <c r="AC461" s="3"/>
      <c r="AD461" s="3"/>
      <c r="AE461" s="3"/>
      <c r="AF461" s="3"/>
      <c r="AG461" s="3"/>
      <c r="AH461" s="3"/>
      <c r="AI461" s="3"/>
      <c r="AJ461" s="3"/>
      <c r="AK461" s="3"/>
      <c r="AL461" s="3"/>
      <c r="AM461" s="3"/>
      <c r="AN461" s="3"/>
      <c r="AO461" s="3"/>
      <c r="AP461" s="3"/>
      <c r="AQ461" s="3"/>
      <c r="AR461" s="3"/>
    </row>
    <row r="462" spans="1:44" ht="12.75" customHeight="1" x14ac:dyDescent="0.25">
      <c r="A462" s="3"/>
      <c r="B462" s="3"/>
      <c r="C462" s="3"/>
      <c r="D462" s="3"/>
      <c r="E462" s="3"/>
      <c r="F462" s="3"/>
      <c r="G462" s="3"/>
      <c r="H462" s="3"/>
      <c r="I462" s="3"/>
      <c r="J462" s="3"/>
      <c r="K462" s="3"/>
      <c r="L462" s="3"/>
      <c r="M462" s="3"/>
      <c r="N462" s="3"/>
      <c r="O462" s="3"/>
      <c r="P462" s="3"/>
      <c r="Q462" s="3"/>
      <c r="R462" s="3"/>
      <c r="S462" s="3"/>
      <c r="T462" s="3"/>
      <c r="U462" s="3"/>
      <c r="V462" s="102"/>
      <c r="W462" s="3"/>
      <c r="X462" s="3"/>
      <c r="Y462" s="3"/>
      <c r="Z462" s="3"/>
      <c r="AA462" s="3"/>
      <c r="AB462" s="3"/>
      <c r="AC462" s="3"/>
      <c r="AD462" s="3"/>
      <c r="AE462" s="3"/>
      <c r="AF462" s="3"/>
      <c r="AG462" s="3"/>
      <c r="AH462" s="3"/>
      <c r="AI462" s="3"/>
      <c r="AJ462" s="3"/>
      <c r="AK462" s="3"/>
      <c r="AL462" s="3"/>
      <c r="AM462" s="3"/>
      <c r="AN462" s="3"/>
      <c r="AO462" s="3"/>
      <c r="AP462" s="3"/>
      <c r="AQ462" s="3"/>
      <c r="AR462" s="3"/>
    </row>
    <row r="463" spans="1:44" ht="12.75" customHeight="1" x14ac:dyDescent="0.25">
      <c r="A463" s="3"/>
      <c r="B463" s="3"/>
      <c r="C463" s="3"/>
      <c r="D463" s="3"/>
      <c r="E463" s="3"/>
      <c r="F463" s="3"/>
      <c r="G463" s="3"/>
      <c r="H463" s="3"/>
      <c r="I463" s="3"/>
      <c r="J463" s="3"/>
      <c r="K463" s="3"/>
      <c r="L463" s="3"/>
      <c r="M463" s="3"/>
      <c r="N463" s="3"/>
      <c r="O463" s="3"/>
      <c r="P463" s="3"/>
      <c r="Q463" s="3"/>
      <c r="R463" s="3"/>
      <c r="S463" s="3"/>
      <c r="T463" s="3"/>
      <c r="U463" s="3"/>
      <c r="V463" s="102"/>
      <c r="W463" s="3"/>
      <c r="X463" s="3"/>
      <c r="Y463" s="3"/>
      <c r="Z463" s="3"/>
      <c r="AA463" s="3"/>
      <c r="AB463" s="3"/>
      <c r="AC463" s="3"/>
      <c r="AD463" s="3"/>
      <c r="AE463" s="3"/>
      <c r="AF463" s="3"/>
      <c r="AG463" s="3"/>
      <c r="AH463" s="3"/>
      <c r="AI463" s="3"/>
      <c r="AJ463" s="3"/>
      <c r="AK463" s="3"/>
      <c r="AL463" s="3"/>
      <c r="AM463" s="3"/>
      <c r="AN463" s="3"/>
      <c r="AO463" s="3"/>
      <c r="AP463" s="3"/>
      <c r="AQ463" s="3"/>
      <c r="AR463" s="3"/>
    </row>
    <row r="464" spans="1:44" ht="12.75" customHeight="1" x14ac:dyDescent="0.25">
      <c r="A464" s="3"/>
      <c r="B464" s="3"/>
      <c r="C464" s="3"/>
      <c r="D464" s="3"/>
      <c r="E464" s="3"/>
      <c r="F464" s="3"/>
      <c r="G464" s="3"/>
      <c r="H464" s="3"/>
      <c r="I464" s="3"/>
      <c r="J464" s="3"/>
      <c r="K464" s="3"/>
      <c r="L464" s="3"/>
      <c r="M464" s="3"/>
      <c r="N464" s="3"/>
      <c r="O464" s="3"/>
      <c r="P464" s="3"/>
      <c r="Q464" s="3"/>
      <c r="R464" s="3"/>
      <c r="S464" s="3"/>
      <c r="T464" s="3"/>
      <c r="U464" s="3"/>
      <c r="V464" s="102"/>
      <c r="W464" s="3"/>
      <c r="X464" s="3"/>
      <c r="Y464" s="3"/>
      <c r="Z464" s="3"/>
      <c r="AA464" s="3"/>
      <c r="AB464" s="3"/>
      <c r="AC464" s="3"/>
      <c r="AD464" s="3"/>
      <c r="AE464" s="3"/>
      <c r="AF464" s="3"/>
      <c r="AG464" s="3"/>
      <c r="AH464" s="3"/>
      <c r="AI464" s="3"/>
      <c r="AJ464" s="3"/>
      <c r="AK464" s="3"/>
      <c r="AL464" s="3"/>
      <c r="AM464" s="3"/>
      <c r="AN464" s="3"/>
      <c r="AO464" s="3"/>
      <c r="AP464" s="3"/>
      <c r="AQ464" s="3"/>
      <c r="AR464" s="3"/>
    </row>
    <row r="465" spans="1:44" ht="12.75" customHeight="1" x14ac:dyDescent="0.25">
      <c r="A465" s="3"/>
      <c r="B465" s="3"/>
      <c r="C465" s="3"/>
      <c r="D465" s="3"/>
      <c r="E465" s="3"/>
      <c r="F465" s="3"/>
      <c r="G465" s="3"/>
      <c r="H465" s="3"/>
      <c r="I465" s="3"/>
      <c r="J465" s="3"/>
      <c r="K465" s="3"/>
      <c r="L465" s="3"/>
      <c r="M465" s="3"/>
      <c r="N465" s="3"/>
      <c r="O465" s="3"/>
      <c r="P465" s="3"/>
      <c r="Q465" s="3"/>
      <c r="R465" s="3"/>
      <c r="S465" s="3"/>
      <c r="T465" s="3"/>
      <c r="U465" s="3"/>
      <c r="V465" s="102"/>
      <c r="W465" s="3"/>
      <c r="X465" s="3"/>
      <c r="Y465" s="3"/>
      <c r="Z465" s="3"/>
      <c r="AA465" s="3"/>
      <c r="AB465" s="3"/>
      <c r="AC465" s="3"/>
      <c r="AD465" s="3"/>
      <c r="AE465" s="3"/>
      <c r="AF465" s="3"/>
      <c r="AG465" s="3"/>
      <c r="AH465" s="3"/>
      <c r="AI465" s="3"/>
      <c r="AJ465" s="3"/>
      <c r="AK465" s="3"/>
      <c r="AL465" s="3"/>
      <c r="AM465" s="3"/>
      <c r="AN465" s="3"/>
      <c r="AO465" s="3"/>
      <c r="AP465" s="3"/>
      <c r="AQ465" s="3"/>
      <c r="AR465" s="3"/>
    </row>
    <row r="466" spans="1:44" ht="12.75" customHeight="1" x14ac:dyDescent="0.25">
      <c r="A466" s="3"/>
      <c r="B466" s="3"/>
      <c r="C466" s="3"/>
      <c r="D466" s="3"/>
      <c r="E466" s="3"/>
      <c r="F466" s="3"/>
      <c r="G466" s="3"/>
      <c r="H466" s="3"/>
      <c r="I466" s="3"/>
      <c r="J466" s="3"/>
      <c r="K466" s="3"/>
      <c r="L466" s="3"/>
      <c r="M466" s="3"/>
      <c r="N466" s="3"/>
      <c r="O466" s="3"/>
      <c r="P466" s="3"/>
      <c r="Q466" s="3"/>
      <c r="R466" s="3"/>
      <c r="S466" s="3"/>
      <c r="T466" s="3"/>
      <c r="U466" s="3"/>
      <c r="V466" s="102"/>
      <c r="W466" s="3"/>
      <c r="X466" s="3"/>
      <c r="Y466" s="3"/>
      <c r="Z466" s="3"/>
      <c r="AA466" s="3"/>
      <c r="AB466" s="3"/>
      <c r="AC466" s="3"/>
      <c r="AD466" s="3"/>
      <c r="AE466" s="3"/>
      <c r="AF466" s="3"/>
      <c r="AG466" s="3"/>
      <c r="AH466" s="3"/>
      <c r="AI466" s="3"/>
      <c r="AJ466" s="3"/>
      <c r="AK466" s="3"/>
      <c r="AL466" s="3"/>
      <c r="AM466" s="3"/>
      <c r="AN466" s="3"/>
      <c r="AO466" s="3"/>
      <c r="AP466" s="3"/>
      <c r="AQ466" s="3"/>
      <c r="AR466" s="3"/>
    </row>
    <row r="467" spans="1:44" ht="12.75" customHeight="1" x14ac:dyDescent="0.25">
      <c r="A467" s="3"/>
      <c r="B467" s="3"/>
      <c r="C467" s="3"/>
      <c r="D467" s="3"/>
      <c r="E467" s="3"/>
      <c r="F467" s="3"/>
      <c r="G467" s="3"/>
      <c r="H467" s="3"/>
      <c r="I467" s="3"/>
      <c r="J467" s="3"/>
      <c r="K467" s="3"/>
      <c r="L467" s="3"/>
      <c r="M467" s="3"/>
      <c r="N467" s="3"/>
      <c r="O467" s="3"/>
      <c r="P467" s="3"/>
      <c r="Q467" s="3"/>
      <c r="R467" s="3"/>
      <c r="S467" s="3"/>
      <c r="T467" s="3"/>
      <c r="U467" s="3"/>
      <c r="V467" s="102"/>
      <c r="W467" s="3"/>
      <c r="X467" s="3"/>
      <c r="Y467" s="3"/>
      <c r="Z467" s="3"/>
      <c r="AA467" s="3"/>
      <c r="AB467" s="3"/>
      <c r="AC467" s="3"/>
      <c r="AD467" s="3"/>
      <c r="AE467" s="3"/>
      <c r="AF467" s="3"/>
      <c r="AG467" s="3"/>
      <c r="AH467" s="3"/>
      <c r="AI467" s="3"/>
      <c r="AJ467" s="3"/>
      <c r="AK467" s="3"/>
      <c r="AL467" s="3"/>
      <c r="AM467" s="3"/>
      <c r="AN467" s="3"/>
      <c r="AO467" s="3"/>
      <c r="AP467" s="3"/>
      <c r="AQ467" s="3"/>
      <c r="AR467" s="3"/>
    </row>
    <row r="468" spans="1:44" ht="12.75" customHeight="1" x14ac:dyDescent="0.25">
      <c r="A468" s="3"/>
      <c r="B468" s="3"/>
      <c r="C468" s="3"/>
      <c r="D468" s="3"/>
      <c r="E468" s="3"/>
      <c r="F468" s="3"/>
      <c r="G468" s="3"/>
      <c r="H468" s="3"/>
      <c r="I468" s="3"/>
      <c r="J468" s="3"/>
      <c r="K468" s="3"/>
      <c r="L468" s="3"/>
      <c r="M468" s="3"/>
      <c r="N468" s="3"/>
      <c r="O468" s="3"/>
      <c r="P468" s="3"/>
      <c r="Q468" s="3"/>
      <c r="R468" s="3"/>
      <c r="S468" s="3"/>
      <c r="T468" s="3"/>
      <c r="U468" s="3"/>
      <c r="V468" s="102"/>
      <c r="W468" s="3"/>
      <c r="X468" s="3"/>
      <c r="Y468" s="3"/>
      <c r="Z468" s="3"/>
      <c r="AA468" s="3"/>
      <c r="AB468" s="3"/>
      <c r="AC468" s="3"/>
      <c r="AD468" s="3"/>
      <c r="AE468" s="3"/>
      <c r="AF468" s="3"/>
      <c r="AG468" s="3"/>
      <c r="AH468" s="3"/>
      <c r="AI468" s="3"/>
      <c r="AJ468" s="3"/>
      <c r="AK468" s="3"/>
      <c r="AL468" s="3"/>
      <c r="AM468" s="3"/>
      <c r="AN468" s="3"/>
      <c r="AO468" s="3"/>
      <c r="AP468" s="3"/>
      <c r="AQ468" s="3"/>
      <c r="AR468" s="3"/>
    </row>
    <row r="469" spans="1:44" ht="12.75" customHeight="1" x14ac:dyDescent="0.25">
      <c r="A469" s="3"/>
      <c r="B469" s="3"/>
      <c r="C469" s="3"/>
      <c r="D469" s="3"/>
      <c r="E469" s="3"/>
      <c r="F469" s="3"/>
      <c r="G469" s="3"/>
      <c r="H469" s="3"/>
      <c r="I469" s="3"/>
      <c r="J469" s="3"/>
      <c r="K469" s="3"/>
      <c r="L469" s="3"/>
      <c r="M469" s="3"/>
      <c r="N469" s="3"/>
      <c r="O469" s="3"/>
      <c r="P469" s="3"/>
      <c r="Q469" s="3"/>
      <c r="R469" s="3"/>
      <c r="S469" s="3"/>
      <c r="T469" s="3"/>
      <c r="U469" s="3"/>
      <c r="V469" s="102"/>
      <c r="W469" s="3"/>
      <c r="X469" s="3"/>
      <c r="Y469" s="3"/>
      <c r="Z469" s="3"/>
      <c r="AA469" s="3"/>
      <c r="AB469" s="3"/>
      <c r="AC469" s="3"/>
      <c r="AD469" s="3"/>
      <c r="AE469" s="3"/>
      <c r="AF469" s="3"/>
      <c r="AG469" s="3"/>
      <c r="AH469" s="3"/>
      <c r="AI469" s="3"/>
      <c r="AJ469" s="3"/>
      <c r="AK469" s="3"/>
      <c r="AL469" s="3"/>
      <c r="AM469" s="3"/>
      <c r="AN469" s="3"/>
      <c r="AO469" s="3"/>
      <c r="AP469" s="3"/>
      <c r="AQ469" s="3"/>
      <c r="AR469" s="3"/>
    </row>
    <row r="470" spans="1:44" ht="12.75" customHeight="1" x14ac:dyDescent="0.25">
      <c r="A470" s="3"/>
      <c r="B470" s="3"/>
      <c r="C470" s="3"/>
      <c r="D470" s="3"/>
      <c r="E470" s="3"/>
      <c r="F470" s="3"/>
      <c r="G470" s="3"/>
      <c r="H470" s="3"/>
      <c r="I470" s="3"/>
      <c r="J470" s="3"/>
      <c r="K470" s="3"/>
      <c r="L470" s="3"/>
      <c r="M470" s="3"/>
      <c r="N470" s="3"/>
      <c r="O470" s="3"/>
      <c r="P470" s="3"/>
      <c r="Q470" s="3"/>
      <c r="R470" s="3"/>
      <c r="S470" s="3"/>
      <c r="T470" s="3"/>
      <c r="U470" s="3"/>
      <c r="V470" s="102"/>
      <c r="W470" s="3"/>
      <c r="X470" s="3"/>
      <c r="Y470" s="3"/>
      <c r="Z470" s="3"/>
      <c r="AA470" s="3"/>
      <c r="AB470" s="3"/>
      <c r="AC470" s="3"/>
      <c r="AD470" s="3"/>
      <c r="AE470" s="3"/>
      <c r="AF470" s="3"/>
      <c r="AG470" s="3"/>
      <c r="AH470" s="3"/>
      <c r="AI470" s="3"/>
      <c r="AJ470" s="3"/>
      <c r="AK470" s="3"/>
      <c r="AL470" s="3"/>
      <c r="AM470" s="3"/>
      <c r="AN470" s="3"/>
      <c r="AO470" s="3"/>
      <c r="AP470" s="3"/>
      <c r="AQ470" s="3"/>
      <c r="AR470" s="3"/>
    </row>
    <row r="471" spans="1:44" ht="12.75" customHeight="1" x14ac:dyDescent="0.25">
      <c r="A471" s="3"/>
      <c r="B471" s="3"/>
      <c r="C471" s="3"/>
      <c r="D471" s="3"/>
      <c r="E471" s="3"/>
      <c r="F471" s="3"/>
      <c r="G471" s="3"/>
      <c r="H471" s="3"/>
      <c r="I471" s="3"/>
      <c r="J471" s="3"/>
      <c r="K471" s="3"/>
      <c r="L471" s="3"/>
      <c r="M471" s="3"/>
      <c r="N471" s="3"/>
      <c r="O471" s="3"/>
      <c r="P471" s="3"/>
      <c r="Q471" s="3"/>
      <c r="R471" s="3"/>
      <c r="S471" s="3"/>
      <c r="T471" s="3"/>
      <c r="U471" s="3"/>
      <c r="V471" s="102"/>
      <c r="W471" s="3"/>
      <c r="X471" s="3"/>
      <c r="Y471" s="3"/>
      <c r="Z471" s="3"/>
      <c r="AA471" s="3"/>
      <c r="AB471" s="3"/>
      <c r="AC471" s="3"/>
      <c r="AD471" s="3"/>
      <c r="AE471" s="3"/>
      <c r="AF471" s="3"/>
      <c r="AG471" s="3"/>
      <c r="AH471" s="3"/>
      <c r="AI471" s="3"/>
      <c r="AJ471" s="3"/>
      <c r="AK471" s="3"/>
      <c r="AL471" s="3"/>
      <c r="AM471" s="3"/>
      <c r="AN471" s="3"/>
      <c r="AO471" s="3"/>
      <c r="AP471" s="3"/>
      <c r="AQ471" s="3"/>
      <c r="AR471" s="3"/>
    </row>
    <row r="472" spans="1:44" ht="12.75" customHeight="1" x14ac:dyDescent="0.25">
      <c r="A472" s="3"/>
      <c r="B472" s="3"/>
      <c r="C472" s="3"/>
      <c r="D472" s="3"/>
      <c r="E472" s="3"/>
      <c r="F472" s="3"/>
      <c r="G472" s="3"/>
      <c r="H472" s="3"/>
      <c r="I472" s="3"/>
      <c r="J472" s="3"/>
      <c r="K472" s="3"/>
      <c r="L472" s="3"/>
      <c r="M472" s="3"/>
      <c r="N472" s="3"/>
      <c r="O472" s="3"/>
      <c r="P472" s="3"/>
      <c r="Q472" s="3"/>
      <c r="R472" s="3"/>
      <c r="S472" s="3"/>
      <c r="T472" s="3"/>
      <c r="U472" s="3"/>
      <c r="V472" s="102"/>
      <c r="W472" s="3"/>
      <c r="X472" s="3"/>
      <c r="Y472" s="3"/>
      <c r="Z472" s="3"/>
      <c r="AA472" s="3"/>
      <c r="AB472" s="3"/>
      <c r="AC472" s="3"/>
      <c r="AD472" s="3"/>
      <c r="AE472" s="3"/>
      <c r="AF472" s="3"/>
      <c r="AG472" s="3"/>
      <c r="AH472" s="3"/>
      <c r="AI472" s="3"/>
      <c r="AJ472" s="3"/>
      <c r="AK472" s="3"/>
      <c r="AL472" s="3"/>
      <c r="AM472" s="3"/>
      <c r="AN472" s="3"/>
      <c r="AO472" s="3"/>
      <c r="AP472" s="3"/>
      <c r="AQ472" s="3"/>
      <c r="AR472" s="3"/>
    </row>
    <row r="473" spans="1:44" ht="12.75" customHeight="1" x14ac:dyDescent="0.25">
      <c r="A473" s="3"/>
      <c r="B473" s="3"/>
      <c r="C473" s="3"/>
      <c r="D473" s="3"/>
      <c r="E473" s="3"/>
      <c r="F473" s="3"/>
      <c r="G473" s="3"/>
      <c r="H473" s="3"/>
      <c r="I473" s="3"/>
      <c r="J473" s="3"/>
      <c r="K473" s="3"/>
      <c r="L473" s="3"/>
      <c r="M473" s="3"/>
      <c r="N473" s="3"/>
      <c r="O473" s="3"/>
      <c r="P473" s="3"/>
      <c r="Q473" s="3"/>
      <c r="R473" s="3"/>
      <c r="S473" s="3"/>
      <c r="T473" s="3"/>
      <c r="U473" s="3"/>
      <c r="V473" s="102"/>
      <c r="W473" s="3"/>
      <c r="X473" s="3"/>
      <c r="Y473" s="3"/>
      <c r="Z473" s="3"/>
      <c r="AA473" s="3"/>
      <c r="AB473" s="3"/>
      <c r="AC473" s="3"/>
      <c r="AD473" s="3"/>
      <c r="AE473" s="3"/>
      <c r="AF473" s="3"/>
      <c r="AG473" s="3"/>
      <c r="AH473" s="3"/>
      <c r="AI473" s="3"/>
      <c r="AJ473" s="3"/>
      <c r="AK473" s="3"/>
      <c r="AL473" s="3"/>
      <c r="AM473" s="3"/>
      <c r="AN473" s="3"/>
      <c r="AO473" s="3"/>
      <c r="AP473" s="3"/>
      <c r="AQ473" s="3"/>
      <c r="AR473" s="3"/>
    </row>
    <row r="474" spans="1:44" ht="12.75" customHeight="1" x14ac:dyDescent="0.25">
      <c r="A474" s="3"/>
      <c r="B474" s="3"/>
      <c r="C474" s="3"/>
      <c r="D474" s="3"/>
      <c r="E474" s="3"/>
      <c r="F474" s="3"/>
      <c r="G474" s="3"/>
      <c r="H474" s="3"/>
      <c r="I474" s="3"/>
      <c r="J474" s="3"/>
      <c r="K474" s="3"/>
      <c r="L474" s="3"/>
      <c r="M474" s="3"/>
      <c r="N474" s="3"/>
      <c r="O474" s="3"/>
      <c r="P474" s="3"/>
      <c r="Q474" s="3"/>
      <c r="R474" s="3"/>
      <c r="S474" s="3"/>
      <c r="T474" s="3"/>
      <c r="U474" s="3"/>
      <c r="V474" s="102"/>
      <c r="W474" s="3"/>
      <c r="X474" s="3"/>
      <c r="Y474" s="3"/>
      <c r="Z474" s="3"/>
      <c r="AA474" s="3"/>
      <c r="AB474" s="3"/>
      <c r="AC474" s="3"/>
      <c r="AD474" s="3"/>
      <c r="AE474" s="3"/>
      <c r="AF474" s="3"/>
      <c r="AG474" s="3"/>
      <c r="AH474" s="3"/>
      <c r="AI474" s="3"/>
      <c r="AJ474" s="3"/>
      <c r="AK474" s="3"/>
      <c r="AL474" s="3"/>
      <c r="AM474" s="3"/>
      <c r="AN474" s="3"/>
      <c r="AO474" s="3"/>
      <c r="AP474" s="3"/>
      <c r="AQ474" s="3"/>
      <c r="AR474" s="3"/>
    </row>
    <row r="475" spans="1:44" ht="12.75" customHeight="1" x14ac:dyDescent="0.25">
      <c r="A475" s="3"/>
      <c r="B475" s="3"/>
      <c r="C475" s="3"/>
      <c r="D475" s="3"/>
      <c r="E475" s="3"/>
      <c r="F475" s="3"/>
      <c r="G475" s="3"/>
      <c r="H475" s="3"/>
      <c r="I475" s="3"/>
      <c r="J475" s="3"/>
      <c r="K475" s="3"/>
      <c r="L475" s="3"/>
      <c r="M475" s="3"/>
      <c r="N475" s="3"/>
      <c r="O475" s="3"/>
      <c r="P475" s="3"/>
      <c r="Q475" s="3"/>
      <c r="R475" s="3"/>
      <c r="S475" s="3"/>
      <c r="T475" s="3"/>
      <c r="U475" s="3"/>
      <c r="V475" s="102"/>
      <c r="W475" s="3"/>
      <c r="X475" s="3"/>
      <c r="Y475" s="3"/>
      <c r="Z475" s="3"/>
      <c r="AA475" s="3"/>
      <c r="AB475" s="3"/>
      <c r="AC475" s="3"/>
      <c r="AD475" s="3"/>
      <c r="AE475" s="3"/>
      <c r="AF475" s="3"/>
      <c r="AG475" s="3"/>
      <c r="AH475" s="3"/>
      <c r="AI475" s="3"/>
      <c r="AJ475" s="3"/>
      <c r="AK475" s="3"/>
      <c r="AL475" s="3"/>
      <c r="AM475" s="3"/>
      <c r="AN475" s="3"/>
      <c r="AO475" s="3"/>
      <c r="AP475" s="3"/>
      <c r="AQ475" s="3"/>
      <c r="AR475" s="3"/>
    </row>
    <row r="476" spans="1:44" ht="12.75" customHeight="1" x14ac:dyDescent="0.25">
      <c r="A476" s="3"/>
      <c r="B476" s="3"/>
      <c r="C476" s="3"/>
      <c r="D476" s="3"/>
      <c r="E476" s="3"/>
      <c r="F476" s="3"/>
      <c r="G476" s="3"/>
      <c r="H476" s="3"/>
      <c r="I476" s="3"/>
      <c r="J476" s="3"/>
      <c r="K476" s="3"/>
      <c r="L476" s="3"/>
      <c r="M476" s="3"/>
      <c r="N476" s="3"/>
      <c r="O476" s="3"/>
      <c r="P476" s="3"/>
      <c r="Q476" s="3"/>
      <c r="R476" s="3"/>
      <c r="S476" s="3"/>
      <c r="T476" s="3"/>
      <c r="U476" s="3"/>
      <c r="V476" s="102"/>
      <c r="W476" s="3"/>
      <c r="X476" s="3"/>
      <c r="Y476" s="3"/>
      <c r="Z476" s="3"/>
      <c r="AA476" s="3"/>
      <c r="AB476" s="3"/>
      <c r="AC476" s="3"/>
      <c r="AD476" s="3"/>
      <c r="AE476" s="3"/>
      <c r="AF476" s="3"/>
      <c r="AG476" s="3"/>
      <c r="AH476" s="3"/>
      <c r="AI476" s="3"/>
      <c r="AJ476" s="3"/>
      <c r="AK476" s="3"/>
      <c r="AL476" s="3"/>
      <c r="AM476" s="3"/>
      <c r="AN476" s="3"/>
      <c r="AO476" s="3"/>
      <c r="AP476" s="3"/>
      <c r="AQ476" s="3"/>
      <c r="AR476" s="3"/>
    </row>
    <row r="477" spans="1:44" ht="12.75" customHeight="1" x14ac:dyDescent="0.25">
      <c r="A477" s="3"/>
      <c r="B477" s="3"/>
      <c r="C477" s="3"/>
      <c r="D477" s="3"/>
      <c r="E477" s="3"/>
      <c r="F477" s="3"/>
      <c r="G477" s="3"/>
      <c r="H477" s="3"/>
      <c r="I477" s="3"/>
      <c r="J477" s="3"/>
      <c r="K477" s="3"/>
      <c r="L477" s="3"/>
      <c r="M477" s="3"/>
      <c r="N477" s="3"/>
      <c r="O477" s="3"/>
      <c r="P477" s="3"/>
      <c r="Q477" s="3"/>
      <c r="R477" s="3"/>
      <c r="S477" s="3"/>
      <c r="T477" s="3"/>
      <c r="U477" s="3"/>
      <c r="V477" s="102"/>
      <c r="W477" s="3"/>
      <c r="X477" s="3"/>
      <c r="Y477" s="3"/>
      <c r="Z477" s="3"/>
      <c r="AA477" s="3"/>
      <c r="AB477" s="3"/>
      <c r="AC477" s="3"/>
      <c r="AD477" s="3"/>
      <c r="AE477" s="3"/>
      <c r="AF477" s="3"/>
      <c r="AG477" s="3"/>
      <c r="AH477" s="3"/>
      <c r="AI477" s="3"/>
      <c r="AJ477" s="3"/>
      <c r="AK477" s="3"/>
      <c r="AL477" s="3"/>
      <c r="AM477" s="3"/>
      <c r="AN477" s="3"/>
      <c r="AO477" s="3"/>
      <c r="AP477" s="3"/>
      <c r="AQ477" s="3"/>
      <c r="AR477" s="3"/>
    </row>
    <row r="478" spans="1:44" ht="12.75" customHeight="1" x14ac:dyDescent="0.25">
      <c r="A478" s="3"/>
      <c r="B478" s="3"/>
      <c r="C478" s="3"/>
      <c r="D478" s="3"/>
      <c r="E478" s="3"/>
      <c r="F478" s="3"/>
      <c r="G478" s="3"/>
      <c r="H478" s="3"/>
      <c r="I478" s="3"/>
      <c r="J478" s="3"/>
      <c r="K478" s="3"/>
      <c r="L478" s="3"/>
      <c r="M478" s="3"/>
      <c r="N478" s="3"/>
      <c r="O478" s="3"/>
      <c r="P478" s="3"/>
      <c r="Q478" s="3"/>
      <c r="R478" s="3"/>
      <c r="S478" s="3"/>
      <c r="T478" s="3"/>
      <c r="U478" s="3"/>
      <c r="V478" s="102"/>
      <c r="W478" s="3"/>
      <c r="X478" s="3"/>
      <c r="Y478" s="3"/>
      <c r="Z478" s="3"/>
      <c r="AA478" s="3"/>
      <c r="AB478" s="3"/>
      <c r="AC478" s="3"/>
      <c r="AD478" s="3"/>
      <c r="AE478" s="3"/>
      <c r="AF478" s="3"/>
      <c r="AG478" s="3"/>
      <c r="AH478" s="3"/>
      <c r="AI478" s="3"/>
      <c r="AJ478" s="3"/>
      <c r="AK478" s="3"/>
      <c r="AL478" s="3"/>
      <c r="AM478" s="3"/>
      <c r="AN478" s="3"/>
      <c r="AO478" s="3"/>
      <c r="AP478" s="3"/>
      <c r="AQ478" s="3"/>
      <c r="AR478" s="3"/>
    </row>
    <row r="479" spans="1:44" ht="12.75" customHeight="1" x14ac:dyDescent="0.25">
      <c r="A479" s="3"/>
      <c r="B479" s="3"/>
      <c r="C479" s="3"/>
      <c r="D479" s="3"/>
      <c r="E479" s="3"/>
      <c r="F479" s="3"/>
      <c r="G479" s="3"/>
      <c r="H479" s="3"/>
      <c r="I479" s="3"/>
      <c r="J479" s="3"/>
      <c r="K479" s="3"/>
      <c r="L479" s="3"/>
      <c r="M479" s="3"/>
      <c r="N479" s="3"/>
      <c r="O479" s="3"/>
      <c r="P479" s="3"/>
      <c r="Q479" s="3"/>
      <c r="R479" s="3"/>
      <c r="S479" s="3"/>
      <c r="T479" s="3"/>
      <c r="U479" s="3"/>
      <c r="V479" s="102"/>
      <c r="W479" s="3"/>
      <c r="X479" s="3"/>
      <c r="Y479" s="3"/>
      <c r="Z479" s="3"/>
      <c r="AA479" s="3"/>
      <c r="AB479" s="3"/>
      <c r="AC479" s="3"/>
      <c r="AD479" s="3"/>
      <c r="AE479" s="3"/>
      <c r="AF479" s="3"/>
      <c r="AG479" s="3"/>
      <c r="AH479" s="3"/>
      <c r="AI479" s="3"/>
      <c r="AJ479" s="3"/>
      <c r="AK479" s="3"/>
      <c r="AL479" s="3"/>
      <c r="AM479" s="3"/>
      <c r="AN479" s="3"/>
      <c r="AO479" s="3"/>
      <c r="AP479" s="3"/>
      <c r="AQ479" s="3"/>
      <c r="AR479" s="3"/>
    </row>
    <row r="480" spans="1:44" ht="12.75" customHeight="1" x14ac:dyDescent="0.25">
      <c r="A480" s="3"/>
      <c r="B480" s="3"/>
      <c r="C480" s="3"/>
      <c r="D480" s="3"/>
      <c r="E480" s="3"/>
      <c r="F480" s="3"/>
      <c r="G480" s="3"/>
      <c r="H480" s="3"/>
      <c r="I480" s="3"/>
      <c r="J480" s="3"/>
      <c r="K480" s="3"/>
      <c r="L480" s="3"/>
      <c r="M480" s="3"/>
      <c r="N480" s="3"/>
      <c r="O480" s="3"/>
      <c r="P480" s="3"/>
      <c r="Q480" s="3"/>
      <c r="R480" s="3"/>
      <c r="S480" s="3"/>
      <c r="T480" s="3"/>
      <c r="U480" s="3"/>
      <c r="V480" s="102"/>
      <c r="W480" s="3"/>
      <c r="X480" s="3"/>
      <c r="Y480" s="3"/>
      <c r="Z480" s="3"/>
      <c r="AA480" s="3"/>
      <c r="AB480" s="3"/>
      <c r="AC480" s="3"/>
      <c r="AD480" s="3"/>
      <c r="AE480" s="3"/>
      <c r="AF480" s="3"/>
      <c r="AG480" s="3"/>
      <c r="AH480" s="3"/>
      <c r="AI480" s="3"/>
      <c r="AJ480" s="3"/>
      <c r="AK480" s="3"/>
      <c r="AL480" s="3"/>
      <c r="AM480" s="3"/>
      <c r="AN480" s="3"/>
      <c r="AO480" s="3"/>
      <c r="AP480" s="3"/>
      <c r="AQ480" s="3"/>
      <c r="AR480" s="3"/>
    </row>
    <row r="481" spans="1:44" ht="12.75" customHeight="1" x14ac:dyDescent="0.25">
      <c r="A481" s="3"/>
      <c r="B481" s="3"/>
      <c r="C481" s="3"/>
      <c r="D481" s="3"/>
      <c r="E481" s="3"/>
      <c r="F481" s="3"/>
      <c r="G481" s="3"/>
      <c r="H481" s="3"/>
      <c r="I481" s="3"/>
      <c r="J481" s="3"/>
      <c r="K481" s="3"/>
      <c r="L481" s="3"/>
      <c r="M481" s="3"/>
      <c r="N481" s="3"/>
      <c r="O481" s="3"/>
      <c r="P481" s="3"/>
      <c r="Q481" s="3"/>
      <c r="R481" s="3"/>
      <c r="S481" s="3"/>
      <c r="T481" s="3"/>
      <c r="U481" s="3"/>
      <c r="V481" s="102"/>
      <c r="W481" s="3"/>
      <c r="X481" s="3"/>
      <c r="Y481" s="3"/>
      <c r="Z481" s="3"/>
      <c r="AA481" s="3"/>
      <c r="AB481" s="3"/>
      <c r="AC481" s="3"/>
      <c r="AD481" s="3"/>
      <c r="AE481" s="3"/>
      <c r="AF481" s="3"/>
      <c r="AG481" s="3"/>
      <c r="AH481" s="3"/>
      <c r="AI481" s="3"/>
      <c r="AJ481" s="3"/>
      <c r="AK481" s="3"/>
      <c r="AL481" s="3"/>
      <c r="AM481" s="3"/>
      <c r="AN481" s="3"/>
      <c r="AO481" s="3"/>
      <c r="AP481" s="3"/>
      <c r="AQ481" s="3"/>
      <c r="AR481" s="3"/>
    </row>
    <row r="482" spans="1:44" ht="12.75" customHeight="1" x14ac:dyDescent="0.25">
      <c r="A482" s="3"/>
      <c r="B482" s="3"/>
      <c r="C482" s="3"/>
      <c r="D482" s="3"/>
      <c r="E482" s="3"/>
      <c r="F482" s="3"/>
      <c r="G482" s="3"/>
      <c r="H482" s="3"/>
      <c r="I482" s="3"/>
      <c r="J482" s="3"/>
      <c r="K482" s="3"/>
      <c r="L482" s="3"/>
      <c r="M482" s="3"/>
      <c r="N482" s="3"/>
      <c r="O482" s="3"/>
      <c r="P482" s="3"/>
      <c r="Q482" s="3"/>
      <c r="R482" s="3"/>
      <c r="S482" s="3"/>
      <c r="T482" s="3"/>
      <c r="U482" s="3"/>
      <c r="V482" s="102"/>
      <c r="W482" s="3"/>
      <c r="X482" s="3"/>
      <c r="Y482" s="3"/>
      <c r="Z482" s="3"/>
      <c r="AA482" s="3"/>
      <c r="AB482" s="3"/>
      <c r="AC482" s="3"/>
      <c r="AD482" s="3"/>
      <c r="AE482" s="3"/>
      <c r="AF482" s="3"/>
      <c r="AG482" s="3"/>
      <c r="AH482" s="3"/>
      <c r="AI482" s="3"/>
      <c r="AJ482" s="3"/>
      <c r="AK482" s="3"/>
      <c r="AL482" s="3"/>
      <c r="AM482" s="3"/>
      <c r="AN482" s="3"/>
      <c r="AO482" s="3"/>
      <c r="AP482" s="3"/>
      <c r="AQ482" s="3"/>
      <c r="AR482" s="3"/>
    </row>
    <row r="483" spans="1:44" ht="12.75" customHeight="1" x14ac:dyDescent="0.25">
      <c r="A483" s="3"/>
      <c r="B483" s="3"/>
      <c r="C483" s="3"/>
      <c r="D483" s="3"/>
      <c r="E483" s="3"/>
      <c r="F483" s="3"/>
      <c r="G483" s="3"/>
      <c r="H483" s="3"/>
      <c r="I483" s="3"/>
      <c r="J483" s="3"/>
      <c r="K483" s="3"/>
      <c r="L483" s="3"/>
      <c r="M483" s="3"/>
      <c r="N483" s="3"/>
      <c r="O483" s="3"/>
      <c r="P483" s="3"/>
      <c r="Q483" s="3"/>
      <c r="R483" s="3"/>
      <c r="S483" s="3"/>
      <c r="T483" s="3"/>
      <c r="U483" s="3"/>
      <c r="V483" s="102"/>
      <c r="W483" s="3"/>
      <c r="X483" s="3"/>
      <c r="Y483" s="3"/>
      <c r="Z483" s="3"/>
      <c r="AA483" s="3"/>
      <c r="AB483" s="3"/>
      <c r="AC483" s="3"/>
      <c r="AD483" s="3"/>
      <c r="AE483" s="3"/>
      <c r="AF483" s="3"/>
      <c r="AG483" s="3"/>
      <c r="AH483" s="3"/>
      <c r="AI483" s="3"/>
      <c r="AJ483" s="3"/>
      <c r="AK483" s="3"/>
      <c r="AL483" s="3"/>
      <c r="AM483" s="3"/>
      <c r="AN483" s="3"/>
      <c r="AO483" s="3"/>
      <c r="AP483" s="3"/>
      <c r="AQ483" s="3"/>
      <c r="AR483" s="3"/>
    </row>
    <row r="484" spans="1:44" ht="12.75" customHeight="1" x14ac:dyDescent="0.25">
      <c r="A484" s="3"/>
      <c r="B484" s="3"/>
      <c r="C484" s="3"/>
      <c r="D484" s="3"/>
      <c r="E484" s="3"/>
      <c r="F484" s="3"/>
      <c r="G484" s="3"/>
      <c r="H484" s="3"/>
      <c r="I484" s="3"/>
      <c r="J484" s="3"/>
      <c r="K484" s="3"/>
      <c r="L484" s="3"/>
      <c r="M484" s="3"/>
      <c r="N484" s="3"/>
      <c r="O484" s="3"/>
      <c r="P484" s="3"/>
      <c r="Q484" s="3"/>
      <c r="R484" s="3"/>
      <c r="S484" s="3"/>
      <c r="T484" s="3"/>
      <c r="U484" s="3"/>
      <c r="V484" s="102"/>
      <c r="W484" s="3"/>
      <c r="X484" s="3"/>
      <c r="Y484" s="3"/>
      <c r="Z484" s="3"/>
      <c r="AA484" s="3"/>
      <c r="AB484" s="3"/>
      <c r="AC484" s="3"/>
      <c r="AD484" s="3"/>
      <c r="AE484" s="3"/>
      <c r="AF484" s="3"/>
      <c r="AG484" s="3"/>
      <c r="AH484" s="3"/>
      <c r="AI484" s="3"/>
      <c r="AJ484" s="3"/>
      <c r="AK484" s="3"/>
      <c r="AL484" s="3"/>
      <c r="AM484" s="3"/>
      <c r="AN484" s="3"/>
      <c r="AO484" s="3"/>
      <c r="AP484" s="3"/>
      <c r="AQ484" s="3"/>
      <c r="AR484" s="3"/>
    </row>
    <row r="485" spans="1:44" ht="12.75" customHeight="1" x14ac:dyDescent="0.25">
      <c r="A485" s="3"/>
      <c r="B485" s="3"/>
      <c r="C485" s="3"/>
      <c r="D485" s="3"/>
      <c r="E485" s="3"/>
      <c r="F485" s="3"/>
      <c r="G485" s="3"/>
      <c r="H485" s="3"/>
      <c r="I485" s="3"/>
      <c r="J485" s="3"/>
      <c r="K485" s="3"/>
      <c r="L485" s="3"/>
      <c r="M485" s="3"/>
      <c r="N485" s="3"/>
      <c r="O485" s="3"/>
      <c r="P485" s="3"/>
      <c r="Q485" s="3"/>
      <c r="R485" s="3"/>
      <c r="S485" s="3"/>
      <c r="T485" s="3"/>
      <c r="U485" s="3"/>
      <c r="V485" s="102"/>
      <c r="W485" s="3"/>
      <c r="X485" s="3"/>
      <c r="Y485" s="3"/>
      <c r="Z485" s="3"/>
      <c r="AA485" s="3"/>
      <c r="AB485" s="3"/>
      <c r="AC485" s="3"/>
      <c r="AD485" s="3"/>
      <c r="AE485" s="3"/>
      <c r="AF485" s="3"/>
      <c r="AG485" s="3"/>
      <c r="AH485" s="3"/>
      <c r="AI485" s="3"/>
      <c r="AJ485" s="3"/>
      <c r="AK485" s="3"/>
      <c r="AL485" s="3"/>
      <c r="AM485" s="3"/>
      <c r="AN485" s="3"/>
      <c r="AO485" s="3"/>
      <c r="AP485" s="3"/>
      <c r="AQ485" s="3"/>
      <c r="AR485" s="3"/>
    </row>
    <row r="486" spans="1:44" ht="12.75" customHeight="1" x14ac:dyDescent="0.25">
      <c r="A486" s="3"/>
      <c r="B486" s="3"/>
      <c r="C486" s="3"/>
      <c r="D486" s="3"/>
      <c r="E486" s="3"/>
      <c r="F486" s="3"/>
      <c r="G486" s="3"/>
      <c r="H486" s="3"/>
      <c r="I486" s="3"/>
      <c r="J486" s="3"/>
      <c r="K486" s="3"/>
      <c r="L486" s="3"/>
      <c r="M486" s="3"/>
      <c r="N486" s="3"/>
      <c r="O486" s="3"/>
      <c r="P486" s="3"/>
      <c r="Q486" s="3"/>
      <c r="R486" s="3"/>
      <c r="S486" s="3"/>
      <c r="T486" s="3"/>
      <c r="U486" s="3"/>
      <c r="V486" s="102"/>
      <c r="W486" s="3"/>
      <c r="X486" s="3"/>
      <c r="Y486" s="3"/>
      <c r="Z486" s="3"/>
      <c r="AA486" s="3"/>
      <c r="AB486" s="3"/>
      <c r="AC486" s="3"/>
      <c r="AD486" s="3"/>
      <c r="AE486" s="3"/>
      <c r="AF486" s="3"/>
      <c r="AG486" s="3"/>
      <c r="AH486" s="3"/>
      <c r="AI486" s="3"/>
      <c r="AJ486" s="3"/>
      <c r="AK486" s="3"/>
      <c r="AL486" s="3"/>
      <c r="AM486" s="3"/>
      <c r="AN486" s="3"/>
      <c r="AO486" s="3"/>
      <c r="AP486" s="3"/>
      <c r="AQ486" s="3"/>
      <c r="AR486" s="3"/>
    </row>
    <row r="487" spans="1:44" ht="12.75" customHeight="1" x14ac:dyDescent="0.25">
      <c r="A487" s="3"/>
      <c r="B487" s="3"/>
      <c r="C487" s="3"/>
      <c r="D487" s="3"/>
      <c r="E487" s="3"/>
      <c r="F487" s="3"/>
      <c r="G487" s="3"/>
      <c r="H487" s="3"/>
      <c r="I487" s="3"/>
      <c r="J487" s="3"/>
      <c r="K487" s="3"/>
      <c r="L487" s="3"/>
      <c r="M487" s="3"/>
      <c r="N487" s="3"/>
      <c r="O487" s="3"/>
      <c r="P487" s="3"/>
      <c r="Q487" s="3"/>
      <c r="R487" s="3"/>
      <c r="S487" s="3"/>
      <c r="T487" s="3"/>
      <c r="U487" s="3"/>
      <c r="V487" s="102"/>
      <c r="W487" s="3"/>
      <c r="X487" s="3"/>
      <c r="Y487" s="3"/>
      <c r="Z487" s="3"/>
      <c r="AA487" s="3"/>
      <c r="AB487" s="3"/>
      <c r="AC487" s="3"/>
      <c r="AD487" s="3"/>
      <c r="AE487" s="3"/>
      <c r="AF487" s="3"/>
      <c r="AG487" s="3"/>
      <c r="AH487" s="3"/>
      <c r="AI487" s="3"/>
      <c r="AJ487" s="3"/>
      <c r="AK487" s="3"/>
      <c r="AL487" s="3"/>
      <c r="AM487" s="3"/>
      <c r="AN487" s="3"/>
      <c r="AO487" s="3"/>
      <c r="AP487" s="3"/>
      <c r="AQ487" s="3"/>
      <c r="AR487" s="3"/>
    </row>
    <row r="488" spans="1:44" ht="12.75" customHeight="1" x14ac:dyDescent="0.25">
      <c r="A488" s="3"/>
      <c r="B488" s="3"/>
      <c r="C488" s="3"/>
      <c r="D488" s="3"/>
      <c r="E488" s="3"/>
      <c r="F488" s="3"/>
      <c r="G488" s="3"/>
      <c r="H488" s="3"/>
      <c r="I488" s="3"/>
      <c r="J488" s="3"/>
      <c r="K488" s="3"/>
      <c r="L488" s="3"/>
      <c r="M488" s="3"/>
      <c r="N488" s="3"/>
      <c r="O488" s="3"/>
      <c r="P488" s="3"/>
      <c r="Q488" s="3"/>
      <c r="R488" s="3"/>
      <c r="S488" s="3"/>
      <c r="T488" s="3"/>
      <c r="U488" s="3"/>
      <c r="V488" s="102"/>
      <c r="W488" s="3"/>
      <c r="X488" s="3"/>
      <c r="Y488" s="3"/>
      <c r="Z488" s="3"/>
      <c r="AA488" s="3"/>
      <c r="AB488" s="3"/>
      <c r="AC488" s="3"/>
      <c r="AD488" s="3"/>
      <c r="AE488" s="3"/>
      <c r="AF488" s="3"/>
      <c r="AG488" s="3"/>
      <c r="AH488" s="3"/>
      <c r="AI488" s="3"/>
      <c r="AJ488" s="3"/>
      <c r="AK488" s="3"/>
      <c r="AL488" s="3"/>
      <c r="AM488" s="3"/>
      <c r="AN488" s="3"/>
      <c r="AO488" s="3"/>
      <c r="AP488" s="3"/>
      <c r="AQ488" s="3"/>
      <c r="AR488" s="3"/>
    </row>
    <row r="489" spans="1:44" ht="12.75" customHeight="1" x14ac:dyDescent="0.25">
      <c r="A489" s="3"/>
      <c r="B489" s="3"/>
      <c r="C489" s="3"/>
      <c r="D489" s="3"/>
      <c r="E489" s="3"/>
      <c r="F489" s="3"/>
      <c r="G489" s="3"/>
      <c r="H489" s="3"/>
      <c r="I489" s="3"/>
      <c r="J489" s="3"/>
      <c r="K489" s="3"/>
      <c r="L489" s="3"/>
      <c r="M489" s="3"/>
      <c r="N489" s="3"/>
      <c r="O489" s="3"/>
      <c r="P489" s="3"/>
      <c r="Q489" s="3"/>
      <c r="R489" s="3"/>
      <c r="S489" s="3"/>
      <c r="T489" s="3"/>
      <c r="U489" s="3"/>
      <c r="V489" s="102"/>
      <c r="W489" s="3"/>
      <c r="X489" s="3"/>
      <c r="Y489" s="3"/>
      <c r="Z489" s="3"/>
      <c r="AA489" s="3"/>
      <c r="AB489" s="3"/>
      <c r="AC489" s="3"/>
      <c r="AD489" s="3"/>
      <c r="AE489" s="3"/>
      <c r="AF489" s="3"/>
      <c r="AG489" s="3"/>
      <c r="AH489" s="3"/>
      <c r="AI489" s="3"/>
      <c r="AJ489" s="3"/>
      <c r="AK489" s="3"/>
      <c r="AL489" s="3"/>
      <c r="AM489" s="3"/>
      <c r="AN489" s="3"/>
      <c r="AO489" s="3"/>
      <c r="AP489" s="3"/>
      <c r="AQ489" s="3"/>
      <c r="AR489" s="3"/>
    </row>
    <row r="490" spans="1:44" ht="12.75" customHeight="1" x14ac:dyDescent="0.25">
      <c r="A490" s="3"/>
      <c r="B490" s="3"/>
      <c r="C490" s="3"/>
      <c r="D490" s="3"/>
      <c r="E490" s="3"/>
      <c r="F490" s="3"/>
      <c r="G490" s="3"/>
      <c r="H490" s="3"/>
      <c r="I490" s="3"/>
      <c r="J490" s="3"/>
      <c r="K490" s="3"/>
      <c r="L490" s="3"/>
      <c r="M490" s="3"/>
      <c r="N490" s="3"/>
      <c r="O490" s="3"/>
      <c r="P490" s="3"/>
      <c r="Q490" s="3"/>
      <c r="R490" s="3"/>
      <c r="S490" s="3"/>
      <c r="T490" s="3"/>
      <c r="U490" s="3"/>
      <c r="V490" s="102"/>
      <c r="W490" s="3"/>
      <c r="X490" s="3"/>
      <c r="Y490" s="3"/>
      <c r="Z490" s="3"/>
      <c r="AA490" s="3"/>
      <c r="AB490" s="3"/>
      <c r="AC490" s="3"/>
      <c r="AD490" s="3"/>
      <c r="AE490" s="3"/>
      <c r="AF490" s="3"/>
      <c r="AG490" s="3"/>
      <c r="AH490" s="3"/>
      <c r="AI490" s="3"/>
      <c r="AJ490" s="3"/>
      <c r="AK490" s="3"/>
      <c r="AL490" s="3"/>
      <c r="AM490" s="3"/>
      <c r="AN490" s="3"/>
      <c r="AO490" s="3"/>
      <c r="AP490" s="3"/>
      <c r="AQ490" s="3"/>
      <c r="AR490" s="3"/>
    </row>
    <row r="491" spans="1:44" ht="12.75" customHeight="1" x14ac:dyDescent="0.25">
      <c r="A491" s="3"/>
      <c r="B491" s="3"/>
      <c r="C491" s="3"/>
      <c r="D491" s="3"/>
      <c r="E491" s="3"/>
      <c r="F491" s="3"/>
      <c r="G491" s="3"/>
      <c r="H491" s="3"/>
      <c r="I491" s="3"/>
      <c r="J491" s="3"/>
      <c r="K491" s="3"/>
      <c r="L491" s="3"/>
      <c r="M491" s="3"/>
      <c r="N491" s="3"/>
      <c r="O491" s="3"/>
      <c r="P491" s="3"/>
      <c r="Q491" s="3"/>
      <c r="R491" s="3"/>
      <c r="S491" s="3"/>
      <c r="T491" s="3"/>
      <c r="U491" s="3"/>
      <c r="V491" s="102"/>
      <c r="W491" s="3"/>
      <c r="X491" s="3"/>
      <c r="Y491" s="3"/>
      <c r="Z491" s="3"/>
      <c r="AA491" s="3"/>
      <c r="AB491" s="3"/>
      <c r="AC491" s="3"/>
      <c r="AD491" s="3"/>
      <c r="AE491" s="3"/>
      <c r="AF491" s="3"/>
      <c r="AG491" s="3"/>
      <c r="AH491" s="3"/>
      <c r="AI491" s="3"/>
      <c r="AJ491" s="3"/>
      <c r="AK491" s="3"/>
      <c r="AL491" s="3"/>
      <c r="AM491" s="3"/>
      <c r="AN491" s="3"/>
      <c r="AO491" s="3"/>
      <c r="AP491" s="3"/>
      <c r="AQ491" s="3"/>
      <c r="AR491" s="3"/>
    </row>
    <row r="492" spans="1:44" ht="12.75" customHeight="1" x14ac:dyDescent="0.25">
      <c r="A492" s="3"/>
      <c r="B492" s="3"/>
      <c r="C492" s="3"/>
      <c r="D492" s="3"/>
      <c r="E492" s="3"/>
      <c r="F492" s="3"/>
      <c r="G492" s="3"/>
      <c r="H492" s="3"/>
      <c r="I492" s="3"/>
      <c r="J492" s="3"/>
      <c r="K492" s="3"/>
      <c r="L492" s="3"/>
      <c r="M492" s="3"/>
      <c r="N492" s="3"/>
      <c r="O492" s="3"/>
      <c r="P492" s="3"/>
      <c r="Q492" s="3"/>
      <c r="R492" s="3"/>
      <c r="S492" s="3"/>
      <c r="T492" s="3"/>
      <c r="U492" s="3"/>
      <c r="V492" s="102"/>
      <c r="W492" s="3"/>
      <c r="X492" s="3"/>
      <c r="Y492" s="3"/>
      <c r="Z492" s="3"/>
      <c r="AA492" s="3"/>
      <c r="AB492" s="3"/>
      <c r="AC492" s="3"/>
      <c r="AD492" s="3"/>
      <c r="AE492" s="3"/>
      <c r="AF492" s="3"/>
      <c r="AG492" s="3"/>
      <c r="AH492" s="3"/>
      <c r="AI492" s="3"/>
      <c r="AJ492" s="3"/>
      <c r="AK492" s="3"/>
      <c r="AL492" s="3"/>
      <c r="AM492" s="3"/>
      <c r="AN492" s="3"/>
      <c r="AO492" s="3"/>
      <c r="AP492" s="3"/>
      <c r="AQ492" s="3"/>
      <c r="AR492" s="3"/>
    </row>
    <row r="493" spans="1:44" ht="12.75" customHeight="1" x14ac:dyDescent="0.25">
      <c r="A493" s="3"/>
      <c r="B493" s="3"/>
      <c r="C493" s="3"/>
      <c r="D493" s="3"/>
      <c r="E493" s="3"/>
      <c r="F493" s="3"/>
      <c r="G493" s="3"/>
      <c r="H493" s="3"/>
      <c r="I493" s="3"/>
      <c r="J493" s="3"/>
      <c r="K493" s="3"/>
      <c r="L493" s="3"/>
      <c r="M493" s="3"/>
      <c r="N493" s="3"/>
      <c r="O493" s="3"/>
      <c r="P493" s="3"/>
      <c r="Q493" s="3"/>
      <c r="R493" s="3"/>
      <c r="S493" s="3"/>
      <c r="T493" s="3"/>
      <c r="U493" s="3"/>
      <c r="V493" s="102"/>
      <c r="W493" s="3"/>
      <c r="X493" s="3"/>
      <c r="Y493" s="3"/>
      <c r="Z493" s="3"/>
      <c r="AA493" s="3"/>
      <c r="AB493" s="3"/>
      <c r="AC493" s="3"/>
      <c r="AD493" s="3"/>
      <c r="AE493" s="3"/>
      <c r="AF493" s="3"/>
      <c r="AG493" s="3"/>
      <c r="AH493" s="3"/>
      <c r="AI493" s="3"/>
      <c r="AJ493" s="3"/>
      <c r="AK493" s="3"/>
      <c r="AL493" s="3"/>
      <c r="AM493" s="3"/>
      <c r="AN493" s="3"/>
      <c r="AO493" s="3"/>
      <c r="AP493" s="3"/>
      <c r="AQ493" s="3"/>
      <c r="AR493" s="3"/>
    </row>
    <row r="494" spans="1:44" ht="12.75" customHeight="1" x14ac:dyDescent="0.25">
      <c r="A494" s="3"/>
      <c r="B494" s="3"/>
      <c r="C494" s="3"/>
      <c r="D494" s="3"/>
      <c r="E494" s="3"/>
      <c r="F494" s="3"/>
      <c r="G494" s="3"/>
      <c r="H494" s="3"/>
      <c r="I494" s="3"/>
      <c r="J494" s="3"/>
      <c r="K494" s="3"/>
      <c r="L494" s="3"/>
      <c r="M494" s="3"/>
      <c r="N494" s="3"/>
      <c r="O494" s="3"/>
      <c r="P494" s="3"/>
      <c r="Q494" s="3"/>
      <c r="R494" s="3"/>
      <c r="S494" s="3"/>
      <c r="T494" s="3"/>
      <c r="U494" s="3"/>
      <c r="V494" s="102"/>
      <c r="W494" s="3"/>
      <c r="X494" s="3"/>
      <c r="Y494" s="3"/>
      <c r="Z494" s="3"/>
      <c r="AA494" s="3"/>
      <c r="AB494" s="3"/>
      <c r="AC494" s="3"/>
      <c r="AD494" s="3"/>
      <c r="AE494" s="3"/>
      <c r="AF494" s="3"/>
      <c r="AG494" s="3"/>
      <c r="AH494" s="3"/>
      <c r="AI494" s="3"/>
      <c r="AJ494" s="3"/>
      <c r="AK494" s="3"/>
      <c r="AL494" s="3"/>
      <c r="AM494" s="3"/>
      <c r="AN494" s="3"/>
      <c r="AO494" s="3"/>
      <c r="AP494" s="3"/>
      <c r="AQ494" s="3"/>
      <c r="AR494" s="3"/>
    </row>
    <row r="495" spans="1:44" ht="12.75" customHeight="1" x14ac:dyDescent="0.25">
      <c r="A495" s="3"/>
      <c r="B495" s="3"/>
      <c r="C495" s="3"/>
      <c r="D495" s="3"/>
      <c r="E495" s="3"/>
      <c r="F495" s="3"/>
      <c r="G495" s="3"/>
      <c r="H495" s="3"/>
      <c r="I495" s="3"/>
      <c r="J495" s="3"/>
      <c r="K495" s="3"/>
      <c r="L495" s="3"/>
      <c r="M495" s="3"/>
      <c r="N495" s="3"/>
      <c r="O495" s="3"/>
      <c r="P495" s="3"/>
      <c r="Q495" s="3"/>
      <c r="R495" s="3"/>
      <c r="S495" s="3"/>
      <c r="T495" s="3"/>
      <c r="U495" s="3"/>
      <c r="V495" s="102"/>
      <c r="W495" s="3"/>
      <c r="X495" s="3"/>
      <c r="Y495" s="3"/>
      <c r="Z495" s="3"/>
      <c r="AA495" s="3"/>
      <c r="AB495" s="3"/>
      <c r="AC495" s="3"/>
      <c r="AD495" s="3"/>
      <c r="AE495" s="3"/>
      <c r="AF495" s="3"/>
      <c r="AG495" s="3"/>
      <c r="AH495" s="3"/>
      <c r="AI495" s="3"/>
      <c r="AJ495" s="3"/>
      <c r="AK495" s="3"/>
      <c r="AL495" s="3"/>
      <c r="AM495" s="3"/>
      <c r="AN495" s="3"/>
      <c r="AO495" s="3"/>
      <c r="AP495" s="3"/>
      <c r="AQ495" s="3"/>
      <c r="AR495" s="3"/>
    </row>
    <row r="496" spans="1:44" ht="12.75" customHeight="1" x14ac:dyDescent="0.25">
      <c r="A496" s="3"/>
      <c r="B496" s="3"/>
      <c r="C496" s="3"/>
      <c r="D496" s="3"/>
      <c r="E496" s="3"/>
      <c r="F496" s="3"/>
      <c r="G496" s="3"/>
      <c r="H496" s="3"/>
      <c r="I496" s="3"/>
      <c r="J496" s="3"/>
      <c r="K496" s="3"/>
      <c r="L496" s="3"/>
      <c r="M496" s="3"/>
      <c r="N496" s="3"/>
      <c r="O496" s="3"/>
      <c r="P496" s="3"/>
      <c r="Q496" s="3"/>
      <c r="R496" s="3"/>
      <c r="S496" s="3"/>
      <c r="T496" s="3"/>
      <c r="U496" s="3"/>
      <c r="V496" s="102"/>
      <c r="W496" s="3"/>
      <c r="X496" s="3"/>
      <c r="Y496" s="3"/>
      <c r="Z496" s="3"/>
      <c r="AA496" s="3"/>
      <c r="AB496" s="3"/>
      <c r="AC496" s="3"/>
      <c r="AD496" s="3"/>
      <c r="AE496" s="3"/>
      <c r="AF496" s="3"/>
      <c r="AG496" s="3"/>
      <c r="AH496" s="3"/>
      <c r="AI496" s="3"/>
      <c r="AJ496" s="3"/>
      <c r="AK496" s="3"/>
      <c r="AL496" s="3"/>
      <c r="AM496" s="3"/>
      <c r="AN496" s="3"/>
      <c r="AO496" s="3"/>
      <c r="AP496" s="3"/>
      <c r="AQ496" s="3"/>
      <c r="AR496" s="3"/>
    </row>
    <row r="497" spans="1:44" ht="12.75" customHeight="1" x14ac:dyDescent="0.25">
      <c r="A497" s="3"/>
      <c r="B497" s="3"/>
      <c r="C497" s="3"/>
      <c r="D497" s="3"/>
      <c r="E497" s="3"/>
      <c r="F497" s="3"/>
      <c r="G497" s="3"/>
      <c r="H497" s="3"/>
      <c r="I497" s="3"/>
      <c r="J497" s="3"/>
      <c r="K497" s="3"/>
      <c r="L497" s="3"/>
      <c r="M497" s="3"/>
      <c r="N497" s="3"/>
      <c r="O497" s="3"/>
      <c r="P497" s="3"/>
      <c r="Q497" s="3"/>
      <c r="R497" s="3"/>
      <c r="S497" s="3"/>
      <c r="T497" s="3"/>
      <c r="U497" s="3"/>
      <c r="V497" s="102"/>
      <c r="W497" s="3"/>
      <c r="X497" s="3"/>
      <c r="Y497" s="3"/>
      <c r="Z497" s="3"/>
      <c r="AA497" s="3"/>
      <c r="AB497" s="3"/>
      <c r="AC497" s="3"/>
      <c r="AD497" s="3"/>
      <c r="AE497" s="3"/>
      <c r="AF497" s="3"/>
      <c r="AG497" s="3"/>
      <c r="AH497" s="3"/>
      <c r="AI497" s="3"/>
      <c r="AJ497" s="3"/>
      <c r="AK497" s="3"/>
      <c r="AL497" s="3"/>
      <c r="AM497" s="3"/>
      <c r="AN497" s="3"/>
      <c r="AO497" s="3"/>
      <c r="AP497" s="3"/>
      <c r="AQ497" s="3"/>
      <c r="AR497" s="3"/>
    </row>
    <row r="498" spans="1:44" ht="12.75" customHeight="1" x14ac:dyDescent="0.25">
      <c r="A498" s="3"/>
      <c r="B498" s="3"/>
      <c r="C498" s="3"/>
      <c r="D498" s="3"/>
      <c r="E498" s="3"/>
      <c r="F498" s="3"/>
      <c r="G498" s="3"/>
      <c r="H498" s="3"/>
      <c r="I498" s="3"/>
      <c r="J498" s="3"/>
      <c r="K498" s="3"/>
      <c r="L498" s="3"/>
      <c r="M498" s="3"/>
      <c r="N498" s="3"/>
      <c r="O498" s="3"/>
      <c r="P498" s="3"/>
      <c r="Q498" s="3"/>
      <c r="R498" s="3"/>
      <c r="S498" s="3"/>
      <c r="T498" s="3"/>
      <c r="U498" s="3"/>
      <c r="V498" s="102"/>
      <c r="W498" s="3"/>
      <c r="X498" s="3"/>
      <c r="Y498" s="3"/>
      <c r="Z498" s="3"/>
      <c r="AA498" s="3"/>
      <c r="AB498" s="3"/>
      <c r="AC498" s="3"/>
      <c r="AD498" s="3"/>
      <c r="AE498" s="3"/>
      <c r="AF498" s="3"/>
      <c r="AG498" s="3"/>
      <c r="AH498" s="3"/>
      <c r="AI498" s="3"/>
      <c r="AJ498" s="3"/>
      <c r="AK498" s="3"/>
      <c r="AL498" s="3"/>
      <c r="AM498" s="3"/>
      <c r="AN498" s="3"/>
      <c r="AO498" s="3"/>
      <c r="AP498" s="3"/>
      <c r="AQ498" s="3"/>
      <c r="AR498" s="3"/>
    </row>
    <row r="499" spans="1:44" ht="12.75" customHeight="1" x14ac:dyDescent="0.25">
      <c r="A499" s="3"/>
      <c r="B499" s="3"/>
      <c r="C499" s="3"/>
      <c r="D499" s="3"/>
      <c r="E499" s="3"/>
      <c r="F499" s="3"/>
      <c r="G499" s="3"/>
      <c r="H499" s="3"/>
      <c r="I499" s="3"/>
      <c r="J499" s="3"/>
      <c r="K499" s="3"/>
      <c r="L499" s="3"/>
      <c r="M499" s="3"/>
      <c r="N499" s="3"/>
      <c r="O499" s="3"/>
      <c r="P499" s="3"/>
      <c r="Q499" s="3"/>
      <c r="R499" s="3"/>
      <c r="S499" s="3"/>
      <c r="T499" s="3"/>
      <c r="U499" s="3"/>
      <c r="V499" s="102"/>
      <c r="W499" s="3"/>
      <c r="X499" s="3"/>
      <c r="Y499" s="3"/>
      <c r="Z499" s="3"/>
      <c r="AA499" s="3"/>
      <c r="AB499" s="3"/>
      <c r="AC499" s="3"/>
      <c r="AD499" s="3"/>
      <c r="AE499" s="3"/>
      <c r="AF499" s="3"/>
      <c r="AG499" s="3"/>
      <c r="AH499" s="3"/>
      <c r="AI499" s="3"/>
      <c r="AJ499" s="3"/>
      <c r="AK499" s="3"/>
      <c r="AL499" s="3"/>
      <c r="AM499" s="3"/>
      <c r="AN499" s="3"/>
      <c r="AO499" s="3"/>
      <c r="AP499" s="3"/>
      <c r="AQ499" s="3"/>
      <c r="AR499" s="3"/>
    </row>
    <row r="500" spans="1:44" ht="12.75" customHeight="1" x14ac:dyDescent="0.25">
      <c r="A500" s="3"/>
      <c r="B500" s="3"/>
      <c r="C500" s="3"/>
      <c r="D500" s="3"/>
      <c r="E500" s="3"/>
      <c r="F500" s="3"/>
      <c r="G500" s="3"/>
      <c r="H500" s="3"/>
      <c r="I500" s="3"/>
      <c r="J500" s="3"/>
      <c r="K500" s="3"/>
      <c r="L500" s="3"/>
      <c r="M500" s="3"/>
      <c r="N500" s="3"/>
      <c r="O500" s="3"/>
      <c r="P500" s="3"/>
      <c r="Q500" s="3"/>
      <c r="R500" s="3"/>
      <c r="S500" s="3"/>
      <c r="T500" s="3"/>
      <c r="U500" s="3"/>
      <c r="V500" s="102"/>
      <c r="W500" s="3"/>
      <c r="X500" s="3"/>
      <c r="Y500" s="3"/>
      <c r="Z500" s="3"/>
      <c r="AA500" s="3"/>
      <c r="AB500" s="3"/>
      <c r="AC500" s="3"/>
      <c r="AD500" s="3"/>
      <c r="AE500" s="3"/>
      <c r="AF500" s="3"/>
      <c r="AG500" s="3"/>
      <c r="AH500" s="3"/>
      <c r="AI500" s="3"/>
      <c r="AJ500" s="3"/>
      <c r="AK500" s="3"/>
      <c r="AL500" s="3"/>
      <c r="AM500" s="3"/>
      <c r="AN500" s="3"/>
      <c r="AO500" s="3"/>
      <c r="AP500" s="3"/>
      <c r="AQ500" s="3"/>
      <c r="AR500" s="3"/>
    </row>
    <row r="501" spans="1:44" ht="12.75" customHeight="1" x14ac:dyDescent="0.25">
      <c r="A501" s="3"/>
      <c r="B501" s="3"/>
      <c r="C501" s="3"/>
      <c r="D501" s="3"/>
      <c r="E501" s="3"/>
      <c r="F501" s="3"/>
      <c r="G501" s="3"/>
      <c r="H501" s="3"/>
      <c r="I501" s="3"/>
      <c r="J501" s="3"/>
      <c r="K501" s="3"/>
      <c r="L501" s="3"/>
      <c r="M501" s="3"/>
      <c r="N501" s="3"/>
      <c r="O501" s="3"/>
      <c r="P501" s="3"/>
      <c r="Q501" s="3"/>
      <c r="R501" s="3"/>
      <c r="S501" s="3"/>
      <c r="T501" s="3"/>
      <c r="U501" s="3"/>
      <c r="V501" s="102"/>
      <c r="W501" s="3"/>
      <c r="X501" s="3"/>
      <c r="Y501" s="3"/>
      <c r="Z501" s="3"/>
      <c r="AA501" s="3"/>
      <c r="AB501" s="3"/>
      <c r="AC501" s="3"/>
      <c r="AD501" s="3"/>
      <c r="AE501" s="3"/>
      <c r="AF501" s="3"/>
      <c r="AG501" s="3"/>
      <c r="AH501" s="3"/>
      <c r="AI501" s="3"/>
      <c r="AJ501" s="3"/>
      <c r="AK501" s="3"/>
      <c r="AL501" s="3"/>
      <c r="AM501" s="3"/>
      <c r="AN501" s="3"/>
      <c r="AO501" s="3"/>
      <c r="AP501" s="3"/>
      <c r="AQ501" s="3"/>
      <c r="AR501" s="3"/>
    </row>
    <row r="502" spans="1:44" ht="12.75" customHeight="1" x14ac:dyDescent="0.25">
      <c r="A502" s="3"/>
      <c r="B502" s="3"/>
      <c r="C502" s="3"/>
      <c r="D502" s="3"/>
      <c r="E502" s="3"/>
      <c r="F502" s="3"/>
      <c r="G502" s="3"/>
      <c r="H502" s="3"/>
      <c r="I502" s="3"/>
      <c r="J502" s="3"/>
      <c r="K502" s="3"/>
      <c r="L502" s="3"/>
      <c r="M502" s="3"/>
      <c r="N502" s="3"/>
      <c r="O502" s="3"/>
      <c r="P502" s="3"/>
      <c r="Q502" s="3"/>
      <c r="R502" s="3"/>
      <c r="S502" s="3"/>
      <c r="T502" s="3"/>
      <c r="U502" s="3"/>
      <c r="V502" s="102"/>
      <c r="W502" s="3"/>
      <c r="X502" s="3"/>
      <c r="Y502" s="3"/>
      <c r="Z502" s="3"/>
      <c r="AA502" s="3"/>
      <c r="AB502" s="3"/>
      <c r="AC502" s="3"/>
      <c r="AD502" s="3"/>
      <c r="AE502" s="3"/>
      <c r="AF502" s="3"/>
      <c r="AG502" s="3"/>
      <c r="AH502" s="3"/>
      <c r="AI502" s="3"/>
      <c r="AJ502" s="3"/>
      <c r="AK502" s="3"/>
      <c r="AL502" s="3"/>
      <c r="AM502" s="3"/>
      <c r="AN502" s="3"/>
      <c r="AO502" s="3"/>
      <c r="AP502" s="3"/>
      <c r="AQ502" s="3"/>
      <c r="AR502" s="3"/>
    </row>
    <row r="503" spans="1:44" ht="12.75" customHeight="1" x14ac:dyDescent="0.25">
      <c r="A503" s="3"/>
      <c r="B503" s="3"/>
      <c r="C503" s="3"/>
      <c r="D503" s="3"/>
      <c r="E503" s="3"/>
      <c r="F503" s="3"/>
      <c r="G503" s="3"/>
      <c r="H503" s="3"/>
      <c r="I503" s="3"/>
      <c r="J503" s="3"/>
      <c r="K503" s="3"/>
      <c r="L503" s="3"/>
      <c r="M503" s="3"/>
      <c r="N503" s="3"/>
      <c r="O503" s="3"/>
      <c r="P503" s="3"/>
      <c r="Q503" s="3"/>
      <c r="R503" s="3"/>
      <c r="S503" s="3"/>
      <c r="T503" s="3"/>
      <c r="U503" s="3"/>
      <c r="V503" s="102"/>
      <c r="W503" s="3"/>
      <c r="X503" s="3"/>
      <c r="Y503" s="3"/>
      <c r="Z503" s="3"/>
      <c r="AA503" s="3"/>
      <c r="AB503" s="3"/>
      <c r="AC503" s="3"/>
      <c r="AD503" s="3"/>
      <c r="AE503" s="3"/>
      <c r="AF503" s="3"/>
      <c r="AG503" s="3"/>
      <c r="AH503" s="3"/>
      <c r="AI503" s="3"/>
      <c r="AJ503" s="3"/>
      <c r="AK503" s="3"/>
      <c r="AL503" s="3"/>
      <c r="AM503" s="3"/>
      <c r="AN503" s="3"/>
      <c r="AO503" s="3"/>
      <c r="AP503" s="3"/>
      <c r="AQ503" s="3"/>
      <c r="AR503" s="3"/>
    </row>
    <row r="504" spans="1:44" ht="12.75" customHeight="1" x14ac:dyDescent="0.25">
      <c r="A504" s="3"/>
      <c r="B504" s="3"/>
      <c r="C504" s="3"/>
      <c r="D504" s="3"/>
      <c r="E504" s="3"/>
      <c r="F504" s="3"/>
      <c r="G504" s="3"/>
      <c r="H504" s="3"/>
      <c r="I504" s="3"/>
      <c r="J504" s="3"/>
      <c r="K504" s="3"/>
      <c r="L504" s="3"/>
      <c r="M504" s="3"/>
      <c r="N504" s="3"/>
      <c r="O504" s="3"/>
      <c r="P504" s="3"/>
      <c r="Q504" s="3"/>
      <c r="R504" s="3"/>
      <c r="S504" s="3"/>
      <c r="T504" s="3"/>
      <c r="U504" s="3"/>
      <c r="V504" s="102"/>
      <c r="W504" s="3"/>
      <c r="X504" s="3"/>
      <c r="Y504" s="3"/>
      <c r="Z504" s="3"/>
      <c r="AA504" s="3"/>
      <c r="AB504" s="3"/>
      <c r="AC504" s="3"/>
      <c r="AD504" s="3"/>
      <c r="AE504" s="3"/>
      <c r="AF504" s="3"/>
      <c r="AG504" s="3"/>
      <c r="AH504" s="3"/>
      <c r="AI504" s="3"/>
      <c r="AJ504" s="3"/>
      <c r="AK504" s="3"/>
      <c r="AL504" s="3"/>
      <c r="AM504" s="3"/>
      <c r="AN504" s="3"/>
      <c r="AO504" s="3"/>
      <c r="AP504" s="3"/>
      <c r="AQ504" s="3"/>
      <c r="AR504" s="3"/>
    </row>
    <row r="505" spans="1:44" ht="12.75" customHeight="1" x14ac:dyDescent="0.25">
      <c r="A505" s="3"/>
      <c r="B505" s="3"/>
      <c r="C505" s="3"/>
      <c r="D505" s="3"/>
      <c r="E505" s="3"/>
      <c r="F505" s="3"/>
      <c r="G505" s="3"/>
      <c r="H505" s="3"/>
      <c r="I505" s="3"/>
      <c r="J505" s="3"/>
      <c r="K505" s="3"/>
      <c r="L505" s="3"/>
      <c r="M505" s="3"/>
      <c r="N505" s="3"/>
      <c r="O505" s="3"/>
      <c r="P505" s="3"/>
      <c r="Q505" s="3"/>
      <c r="R505" s="3"/>
      <c r="S505" s="3"/>
      <c r="T505" s="3"/>
      <c r="U505" s="3"/>
      <c r="V505" s="102"/>
      <c r="W505" s="3"/>
      <c r="X505" s="3"/>
      <c r="Y505" s="3"/>
      <c r="Z505" s="3"/>
      <c r="AA505" s="3"/>
      <c r="AB505" s="3"/>
      <c r="AC505" s="3"/>
      <c r="AD505" s="3"/>
      <c r="AE505" s="3"/>
      <c r="AF505" s="3"/>
      <c r="AG505" s="3"/>
      <c r="AH505" s="3"/>
      <c r="AI505" s="3"/>
      <c r="AJ505" s="3"/>
      <c r="AK505" s="3"/>
      <c r="AL505" s="3"/>
      <c r="AM505" s="3"/>
      <c r="AN505" s="3"/>
      <c r="AO505" s="3"/>
      <c r="AP505" s="3"/>
      <c r="AQ505" s="3"/>
      <c r="AR505" s="3"/>
    </row>
    <row r="506" spans="1:44" ht="12.75" customHeight="1" x14ac:dyDescent="0.25">
      <c r="A506" s="3"/>
      <c r="B506" s="3"/>
      <c r="C506" s="3"/>
      <c r="D506" s="3"/>
      <c r="E506" s="3"/>
      <c r="F506" s="3"/>
      <c r="G506" s="3"/>
      <c r="H506" s="3"/>
      <c r="I506" s="3"/>
      <c r="J506" s="3"/>
      <c r="K506" s="3"/>
      <c r="L506" s="3"/>
      <c r="M506" s="3"/>
      <c r="N506" s="3"/>
      <c r="O506" s="3"/>
      <c r="P506" s="3"/>
      <c r="Q506" s="3"/>
      <c r="R506" s="3"/>
      <c r="S506" s="3"/>
      <c r="T506" s="3"/>
      <c r="U506" s="3"/>
      <c r="V506" s="102"/>
      <c r="W506" s="3"/>
      <c r="X506" s="3"/>
      <c r="Y506" s="3"/>
      <c r="Z506" s="3"/>
      <c r="AA506" s="3"/>
      <c r="AB506" s="3"/>
      <c r="AC506" s="3"/>
      <c r="AD506" s="3"/>
      <c r="AE506" s="3"/>
      <c r="AF506" s="3"/>
      <c r="AG506" s="3"/>
      <c r="AH506" s="3"/>
      <c r="AI506" s="3"/>
      <c r="AJ506" s="3"/>
      <c r="AK506" s="3"/>
      <c r="AL506" s="3"/>
      <c r="AM506" s="3"/>
      <c r="AN506" s="3"/>
      <c r="AO506" s="3"/>
      <c r="AP506" s="3"/>
      <c r="AQ506" s="3"/>
      <c r="AR506" s="3"/>
    </row>
    <row r="507" spans="1:44" ht="12.75" customHeight="1" x14ac:dyDescent="0.25">
      <c r="A507" s="3"/>
      <c r="B507" s="3"/>
      <c r="C507" s="3"/>
      <c r="D507" s="3"/>
      <c r="E507" s="3"/>
      <c r="F507" s="3"/>
      <c r="G507" s="3"/>
      <c r="H507" s="3"/>
      <c r="I507" s="3"/>
      <c r="J507" s="3"/>
      <c r="K507" s="3"/>
      <c r="L507" s="3"/>
      <c r="M507" s="3"/>
      <c r="N507" s="3"/>
      <c r="O507" s="3"/>
      <c r="P507" s="3"/>
      <c r="Q507" s="3"/>
      <c r="R507" s="3"/>
      <c r="S507" s="3"/>
      <c r="T507" s="3"/>
      <c r="U507" s="3"/>
      <c r="V507" s="102"/>
      <c r="W507" s="3"/>
      <c r="X507" s="3"/>
      <c r="Y507" s="3"/>
      <c r="Z507" s="3"/>
      <c r="AA507" s="3"/>
      <c r="AB507" s="3"/>
      <c r="AC507" s="3"/>
      <c r="AD507" s="3"/>
      <c r="AE507" s="3"/>
      <c r="AF507" s="3"/>
      <c r="AG507" s="3"/>
      <c r="AH507" s="3"/>
      <c r="AI507" s="3"/>
      <c r="AJ507" s="3"/>
      <c r="AK507" s="3"/>
      <c r="AL507" s="3"/>
      <c r="AM507" s="3"/>
      <c r="AN507" s="3"/>
      <c r="AO507" s="3"/>
      <c r="AP507" s="3"/>
      <c r="AQ507" s="3"/>
      <c r="AR507" s="3"/>
    </row>
    <row r="508" spans="1:44" ht="12.75" customHeight="1" x14ac:dyDescent="0.25">
      <c r="A508" s="3"/>
      <c r="B508" s="3"/>
      <c r="C508" s="3"/>
      <c r="D508" s="3"/>
      <c r="E508" s="3"/>
      <c r="F508" s="3"/>
      <c r="G508" s="3"/>
      <c r="H508" s="3"/>
      <c r="I508" s="3"/>
      <c r="J508" s="3"/>
      <c r="K508" s="3"/>
      <c r="L508" s="3"/>
      <c r="M508" s="3"/>
      <c r="N508" s="3"/>
      <c r="O508" s="3"/>
      <c r="P508" s="3"/>
      <c r="Q508" s="3"/>
      <c r="R508" s="3"/>
      <c r="S508" s="3"/>
      <c r="T508" s="3"/>
      <c r="U508" s="3"/>
      <c r="V508" s="102"/>
      <c r="W508" s="3"/>
      <c r="X508" s="3"/>
      <c r="Y508" s="3"/>
      <c r="Z508" s="3"/>
      <c r="AA508" s="3"/>
      <c r="AB508" s="3"/>
      <c r="AC508" s="3"/>
      <c r="AD508" s="3"/>
      <c r="AE508" s="3"/>
      <c r="AF508" s="3"/>
      <c r="AG508" s="3"/>
      <c r="AH508" s="3"/>
      <c r="AI508" s="3"/>
      <c r="AJ508" s="3"/>
      <c r="AK508" s="3"/>
      <c r="AL508" s="3"/>
      <c r="AM508" s="3"/>
      <c r="AN508" s="3"/>
      <c r="AO508" s="3"/>
      <c r="AP508" s="3"/>
      <c r="AQ508" s="3"/>
      <c r="AR508" s="3"/>
    </row>
    <row r="509" spans="1:44" ht="12.75" customHeight="1" x14ac:dyDescent="0.25">
      <c r="A509" s="3"/>
      <c r="B509" s="3"/>
      <c r="C509" s="3"/>
      <c r="D509" s="3"/>
      <c r="E509" s="3"/>
      <c r="F509" s="3"/>
      <c r="G509" s="3"/>
      <c r="H509" s="3"/>
      <c r="I509" s="3"/>
      <c r="J509" s="3"/>
      <c r="K509" s="3"/>
      <c r="L509" s="3"/>
      <c r="M509" s="3"/>
      <c r="N509" s="3"/>
      <c r="O509" s="3"/>
      <c r="P509" s="3"/>
      <c r="Q509" s="3"/>
      <c r="R509" s="3"/>
      <c r="S509" s="3"/>
      <c r="T509" s="3"/>
      <c r="U509" s="3"/>
      <c r="V509" s="102"/>
      <c r="W509" s="3"/>
      <c r="X509" s="3"/>
      <c r="Y509" s="3"/>
      <c r="Z509" s="3"/>
      <c r="AA509" s="3"/>
      <c r="AB509" s="3"/>
      <c r="AC509" s="3"/>
      <c r="AD509" s="3"/>
      <c r="AE509" s="3"/>
      <c r="AF509" s="3"/>
      <c r="AG509" s="3"/>
      <c r="AH509" s="3"/>
      <c r="AI509" s="3"/>
      <c r="AJ509" s="3"/>
      <c r="AK509" s="3"/>
      <c r="AL509" s="3"/>
      <c r="AM509" s="3"/>
      <c r="AN509" s="3"/>
      <c r="AO509" s="3"/>
      <c r="AP509" s="3"/>
      <c r="AQ509" s="3"/>
      <c r="AR509" s="3"/>
    </row>
    <row r="510" spans="1:44" ht="12.75" customHeight="1" x14ac:dyDescent="0.25">
      <c r="A510" s="3"/>
      <c r="B510" s="3"/>
      <c r="C510" s="3"/>
      <c r="D510" s="3"/>
      <c r="E510" s="3"/>
      <c r="F510" s="3"/>
      <c r="G510" s="3"/>
      <c r="H510" s="3"/>
      <c r="I510" s="3"/>
      <c r="J510" s="3"/>
      <c r="K510" s="3"/>
      <c r="L510" s="3"/>
      <c r="M510" s="3"/>
      <c r="N510" s="3"/>
      <c r="O510" s="3"/>
      <c r="P510" s="3"/>
      <c r="Q510" s="3"/>
      <c r="R510" s="3"/>
      <c r="S510" s="3"/>
      <c r="T510" s="3"/>
      <c r="U510" s="3"/>
      <c r="V510" s="102"/>
      <c r="W510" s="3"/>
      <c r="X510" s="3"/>
      <c r="Y510" s="3"/>
      <c r="Z510" s="3"/>
      <c r="AA510" s="3"/>
      <c r="AB510" s="3"/>
      <c r="AC510" s="3"/>
      <c r="AD510" s="3"/>
      <c r="AE510" s="3"/>
      <c r="AF510" s="3"/>
      <c r="AG510" s="3"/>
      <c r="AH510" s="3"/>
      <c r="AI510" s="3"/>
      <c r="AJ510" s="3"/>
      <c r="AK510" s="3"/>
      <c r="AL510" s="3"/>
      <c r="AM510" s="3"/>
      <c r="AN510" s="3"/>
      <c r="AO510" s="3"/>
      <c r="AP510" s="3"/>
      <c r="AQ510" s="3"/>
      <c r="AR510" s="3"/>
    </row>
    <row r="511" spans="1:44" ht="12.75" customHeight="1" x14ac:dyDescent="0.25">
      <c r="A511" s="3"/>
      <c r="B511" s="3"/>
      <c r="C511" s="3"/>
      <c r="D511" s="3"/>
      <c r="E511" s="3"/>
      <c r="F511" s="3"/>
      <c r="G511" s="3"/>
      <c r="H511" s="3"/>
      <c r="I511" s="3"/>
      <c r="J511" s="3"/>
      <c r="K511" s="3"/>
      <c r="L511" s="3"/>
      <c r="M511" s="3"/>
      <c r="N511" s="3"/>
      <c r="O511" s="3"/>
      <c r="P511" s="3"/>
      <c r="Q511" s="3"/>
      <c r="R511" s="3"/>
      <c r="S511" s="3"/>
      <c r="T511" s="3"/>
      <c r="U511" s="3"/>
      <c r="V511" s="102"/>
      <c r="W511" s="3"/>
      <c r="X511" s="3"/>
      <c r="Y511" s="3"/>
      <c r="Z511" s="3"/>
      <c r="AA511" s="3"/>
      <c r="AB511" s="3"/>
      <c r="AC511" s="3"/>
      <c r="AD511" s="3"/>
      <c r="AE511" s="3"/>
      <c r="AF511" s="3"/>
      <c r="AG511" s="3"/>
      <c r="AH511" s="3"/>
      <c r="AI511" s="3"/>
      <c r="AJ511" s="3"/>
      <c r="AK511" s="3"/>
      <c r="AL511" s="3"/>
      <c r="AM511" s="3"/>
      <c r="AN511" s="3"/>
      <c r="AO511" s="3"/>
      <c r="AP511" s="3"/>
      <c r="AQ511" s="3"/>
      <c r="AR511" s="3"/>
    </row>
    <row r="512" spans="1:44" ht="12.75" customHeight="1" x14ac:dyDescent="0.25">
      <c r="A512" s="3"/>
      <c r="B512" s="3"/>
      <c r="C512" s="3"/>
      <c r="D512" s="3"/>
      <c r="E512" s="3"/>
      <c r="F512" s="3"/>
      <c r="G512" s="3"/>
      <c r="H512" s="3"/>
      <c r="I512" s="3"/>
      <c r="J512" s="3"/>
      <c r="K512" s="3"/>
      <c r="L512" s="3"/>
      <c r="M512" s="3"/>
      <c r="N512" s="3"/>
      <c r="O512" s="3"/>
      <c r="P512" s="3"/>
      <c r="Q512" s="3"/>
      <c r="R512" s="3"/>
      <c r="S512" s="3"/>
      <c r="T512" s="3"/>
      <c r="U512" s="3"/>
      <c r="V512" s="102"/>
      <c r="W512" s="3"/>
      <c r="X512" s="3"/>
      <c r="Y512" s="3"/>
      <c r="Z512" s="3"/>
      <c r="AA512" s="3"/>
      <c r="AB512" s="3"/>
      <c r="AC512" s="3"/>
      <c r="AD512" s="3"/>
      <c r="AE512" s="3"/>
      <c r="AF512" s="3"/>
      <c r="AG512" s="3"/>
      <c r="AH512" s="3"/>
      <c r="AI512" s="3"/>
      <c r="AJ512" s="3"/>
      <c r="AK512" s="3"/>
      <c r="AL512" s="3"/>
      <c r="AM512" s="3"/>
      <c r="AN512" s="3"/>
      <c r="AO512" s="3"/>
      <c r="AP512" s="3"/>
      <c r="AQ512" s="3"/>
      <c r="AR512" s="3"/>
    </row>
    <row r="513" spans="1:44" ht="12.75" customHeight="1" x14ac:dyDescent="0.25">
      <c r="A513" s="3"/>
      <c r="B513" s="3"/>
      <c r="C513" s="3"/>
      <c r="D513" s="3"/>
      <c r="E513" s="3"/>
      <c r="F513" s="3"/>
      <c r="G513" s="3"/>
      <c r="H513" s="3"/>
      <c r="I513" s="3"/>
      <c r="J513" s="3"/>
      <c r="K513" s="3"/>
      <c r="L513" s="3"/>
      <c r="M513" s="3"/>
      <c r="N513" s="3"/>
      <c r="O513" s="3"/>
      <c r="P513" s="3"/>
      <c r="Q513" s="3"/>
      <c r="R513" s="3"/>
      <c r="S513" s="3"/>
      <c r="T513" s="3"/>
      <c r="U513" s="3"/>
      <c r="V513" s="102"/>
      <c r="W513" s="3"/>
      <c r="X513" s="3"/>
      <c r="Y513" s="3"/>
      <c r="Z513" s="3"/>
      <c r="AA513" s="3"/>
      <c r="AB513" s="3"/>
      <c r="AC513" s="3"/>
      <c r="AD513" s="3"/>
      <c r="AE513" s="3"/>
      <c r="AF513" s="3"/>
      <c r="AG513" s="3"/>
      <c r="AH513" s="3"/>
      <c r="AI513" s="3"/>
      <c r="AJ513" s="3"/>
      <c r="AK513" s="3"/>
      <c r="AL513" s="3"/>
      <c r="AM513" s="3"/>
      <c r="AN513" s="3"/>
      <c r="AO513" s="3"/>
      <c r="AP513" s="3"/>
      <c r="AQ513" s="3"/>
      <c r="AR513" s="3"/>
    </row>
    <row r="514" spans="1:44" ht="12.75" customHeight="1" x14ac:dyDescent="0.25">
      <c r="A514" s="3"/>
      <c r="B514" s="3"/>
      <c r="C514" s="3"/>
      <c r="D514" s="3"/>
      <c r="E514" s="3"/>
      <c r="F514" s="3"/>
      <c r="G514" s="3"/>
      <c r="H514" s="3"/>
      <c r="I514" s="3"/>
      <c r="J514" s="3"/>
      <c r="K514" s="3"/>
      <c r="L514" s="3"/>
      <c r="M514" s="3"/>
      <c r="N514" s="3"/>
      <c r="O514" s="3"/>
      <c r="P514" s="3"/>
      <c r="Q514" s="3"/>
      <c r="R514" s="3"/>
      <c r="S514" s="3"/>
      <c r="T514" s="3"/>
      <c r="U514" s="3"/>
      <c r="V514" s="102"/>
      <c r="W514" s="3"/>
      <c r="X514" s="3"/>
      <c r="Y514" s="3"/>
      <c r="Z514" s="3"/>
      <c r="AA514" s="3"/>
      <c r="AB514" s="3"/>
      <c r="AC514" s="3"/>
      <c r="AD514" s="3"/>
      <c r="AE514" s="3"/>
      <c r="AF514" s="3"/>
      <c r="AG514" s="3"/>
      <c r="AH514" s="3"/>
      <c r="AI514" s="3"/>
      <c r="AJ514" s="3"/>
      <c r="AK514" s="3"/>
      <c r="AL514" s="3"/>
      <c r="AM514" s="3"/>
      <c r="AN514" s="3"/>
      <c r="AO514" s="3"/>
      <c r="AP514" s="3"/>
      <c r="AQ514" s="3"/>
      <c r="AR514" s="3"/>
    </row>
    <row r="515" spans="1:44" ht="12.75" customHeight="1" x14ac:dyDescent="0.25">
      <c r="A515" s="3"/>
      <c r="B515" s="3"/>
      <c r="C515" s="3"/>
      <c r="D515" s="3"/>
      <c r="E515" s="3"/>
      <c r="F515" s="3"/>
      <c r="G515" s="3"/>
      <c r="H515" s="3"/>
      <c r="I515" s="3"/>
      <c r="J515" s="3"/>
      <c r="K515" s="3"/>
      <c r="L515" s="3"/>
      <c r="M515" s="3"/>
      <c r="N515" s="3"/>
      <c r="O515" s="3"/>
      <c r="P515" s="3"/>
      <c r="Q515" s="3"/>
      <c r="R515" s="3"/>
      <c r="S515" s="3"/>
      <c r="T515" s="3"/>
      <c r="U515" s="3"/>
      <c r="V515" s="102"/>
      <c r="W515" s="3"/>
      <c r="X515" s="3"/>
      <c r="Y515" s="3"/>
      <c r="Z515" s="3"/>
      <c r="AA515" s="3"/>
      <c r="AB515" s="3"/>
      <c r="AC515" s="3"/>
      <c r="AD515" s="3"/>
      <c r="AE515" s="3"/>
      <c r="AF515" s="3"/>
      <c r="AG515" s="3"/>
      <c r="AH515" s="3"/>
      <c r="AI515" s="3"/>
      <c r="AJ515" s="3"/>
      <c r="AK515" s="3"/>
      <c r="AL515" s="3"/>
      <c r="AM515" s="3"/>
      <c r="AN515" s="3"/>
      <c r="AO515" s="3"/>
      <c r="AP515" s="3"/>
      <c r="AQ515" s="3"/>
      <c r="AR515" s="3"/>
    </row>
    <row r="516" spans="1:44" ht="12.75" customHeight="1" x14ac:dyDescent="0.25">
      <c r="A516" s="3"/>
      <c r="B516" s="3"/>
      <c r="C516" s="3"/>
      <c r="D516" s="3"/>
      <c r="E516" s="3"/>
      <c r="F516" s="3"/>
      <c r="G516" s="3"/>
      <c r="H516" s="3"/>
      <c r="I516" s="3"/>
      <c r="J516" s="3"/>
      <c r="K516" s="3"/>
      <c r="L516" s="3"/>
      <c r="M516" s="3"/>
      <c r="N516" s="3"/>
      <c r="O516" s="3"/>
      <c r="P516" s="3"/>
      <c r="Q516" s="3"/>
      <c r="R516" s="3"/>
      <c r="S516" s="3"/>
      <c r="T516" s="3"/>
      <c r="U516" s="3"/>
      <c r="V516" s="102"/>
      <c r="W516" s="3"/>
      <c r="X516" s="3"/>
      <c r="Y516" s="3"/>
      <c r="Z516" s="3"/>
      <c r="AA516" s="3"/>
      <c r="AB516" s="3"/>
      <c r="AC516" s="3"/>
      <c r="AD516" s="3"/>
      <c r="AE516" s="3"/>
      <c r="AF516" s="3"/>
      <c r="AG516" s="3"/>
      <c r="AH516" s="3"/>
      <c r="AI516" s="3"/>
      <c r="AJ516" s="3"/>
      <c r="AK516" s="3"/>
      <c r="AL516" s="3"/>
      <c r="AM516" s="3"/>
      <c r="AN516" s="3"/>
      <c r="AO516" s="3"/>
      <c r="AP516" s="3"/>
      <c r="AQ516" s="3"/>
      <c r="AR516" s="3"/>
    </row>
    <row r="517" spans="1:44" ht="12.75" customHeight="1" x14ac:dyDescent="0.25">
      <c r="A517" s="3"/>
      <c r="B517" s="3"/>
      <c r="C517" s="3"/>
      <c r="D517" s="3"/>
      <c r="E517" s="3"/>
      <c r="F517" s="3"/>
      <c r="G517" s="3"/>
      <c r="H517" s="3"/>
      <c r="I517" s="3"/>
      <c r="J517" s="3"/>
      <c r="K517" s="3"/>
      <c r="L517" s="3"/>
      <c r="M517" s="3"/>
      <c r="N517" s="3"/>
      <c r="O517" s="3"/>
      <c r="P517" s="3"/>
      <c r="Q517" s="3"/>
      <c r="R517" s="3"/>
      <c r="S517" s="3"/>
      <c r="T517" s="3"/>
      <c r="U517" s="3"/>
      <c r="V517" s="102"/>
      <c r="W517" s="3"/>
      <c r="X517" s="3"/>
      <c r="Y517" s="3"/>
      <c r="Z517" s="3"/>
      <c r="AA517" s="3"/>
      <c r="AB517" s="3"/>
      <c r="AC517" s="3"/>
      <c r="AD517" s="3"/>
      <c r="AE517" s="3"/>
      <c r="AF517" s="3"/>
      <c r="AG517" s="3"/>
      <c r="AH517" s="3"/>
      <c r="AI517" s="3"/>
      <c r="AJ517" s="3"/>
      <c r="AK517" s="3"/>
      <c r="AL517" s="3"/>
      <c r="AM517" s="3"/>
      <c r="AN517" s="3"/>
      <c r="AO517" s="3"/>
      <c r="AP517" s="3"/>
      <c r="AQ517" s="3"/>
      <c r="AR517" s="3"/>
    </row>
    <row r="518" spans="1:44" ht="12.75" customHeight="1" x14ac:dyDescent="0.25">
      <c r="A518" s="3"/>
      <c r="B518" s="3"/>
      <c r="C518" s="3"/>
      <c r="D518" s="3"/>
      <c r="E518" s="3"/>
      <c r="F518" s="3"/>
      <c r="G518" s="3"/>
      <c r="H518" s="3"/>
      <c r="I518" s="3"/>
      <c r="J518" s="3"/>
      <c r="K518" s="3"/>
      <c r="L518" s="3"/>
      <c r="M518" s="3"/>
      <c r="N518" s="3"/>
      <c r="O518" s="3"/>
      <c r="P518" s="3"/>
      <c r="Q518" s="3"/>
      <c r="R518" s="3"/>
      <c r="S518" s="3"/>
      <c r="T518" s="3"/>
      <c r="U518" s="3"/>
      <c r="V518" s="102"/>
      <c r="W518" s="3"/>
      <c r="X518" s="3"/>
      <c r="Y518" s="3"/>
      <c r="Z518" s="3"/>
      <c r="AA518" s="3"/>
      <c r="AB518" s="3"/>
      <c r="AC518" s="3"/>
      <c r="AD518" s="3"/>
      <c r="AE518" s="3"/>
      <c r="AF518" s="3"/>
      <c r="AG518" s="3"/>
      <c r="AH518" s="3"/>
      <c r="AI518" s="3"/>
      <c r="AJ518" s="3"/>
      <c r="AK518" s="3"/>
      <c r="AL518" s="3"/>
      <c r="AM518" s="3"/>
      <c r="AN518" s="3"/>
      <c r="AO518" s="3"/>
      <c r="AP518" s="3"/>
      <c r="AQ518" s="3"/>
      <c r="AR518" s="3"/>
    </row>
    <row r="519" spans="1:44" ht="12.75" customHeight="1" x14ac:dyDescent="0.25">
      <c r="A519" s="3"/>
      <c r="B519" s="3"/>
      <c r="C519" s="3"/>
      <c r="D519" s="3"/>
      <c r="E519" s="3"/>
      <c r="F519" s="3"/>
      <c r="G519" s="3"/>
      <c r="H519" s="3"/>
      <c r="I519" s="3"/>
      <c r="J519" s="3"/>
      <c r="K519" s="3"/>
      <c r="L519" s="3"/>
      <c r="M519" s="3"/>
      <c r="N519" s="3"/>
      <c r="O519" s="3"/>
      <c r="P519" s="3"/>
      <c r="Q519" s="3"/>
      <c r="R519" s="3"/>
      <c r="S519" s="3"/>
      <c r="T519" s="3"/>
      <c r="U519" s="3"/>
      <c r="V519" s="102"/>
      <c r="W519" s="3"/>
      <c r="X519" s="3"/>
      <c r="Y519" s="3"/>
      <c r="Z519" s="3"/>
      <c r="AA519" s="3"/>
      <c r="AB519" s="3"/>
      <c r="AC519" s="3"/>
      <c r="AD519" s="3"/>
      <c r="AE519" s="3"/>
      <c r="AF519" s="3"/>
      <c r="AG519" s="3"/>
      <c r="AH519" s="3"/>
      <c r="AI519" s="3"/>
      <c r="AJ519" s="3"/>
      <c r="AK519" s="3"/>
      <c r="AL519" s="3"/>
      <c r="AM519" s="3"/>
      <c r="AN519" s="3"/>
      <c r="AO519" s="3"/>
      <c r="AP519" s="3"/>
      <c r="AQ519" s="3"/>
      <c r="AR519" s="3"/>
    </row>
    <row r="520" spans="1:44" ht="12.75" customHeight="1" x14ac:dyDescent="0.25">
      <c r="A520" s="3"/>
      <c r="B520" s="3"/>
      <c r="C520" s="3"/>
      <c r="D520" s="3"/>
      <c r="E520" s="3"/>
      <c r="F520" s="3"/>
      <c r="G520" s="3"/>
      <c r="H520" s="3"/>
      <c r="I520" s="3"/>
      <c r="J520" s="3"/>
      <c r="K520" s="3"/>
      <c r="L520" s="3"/>
      <c r="M520" s="3"/>
      <c r="N520" s="3"/>
      <c r="O520" s="3"/>
      <c r="P520" s="3"/>
      <c r="Q520" s="3"/>
      <c r="R520" s="3"/>
      <c r="S520" s="3"/>
      <c r="T520" s="3"/>
      <c r="U520" s="3"/>
      <c r="V520" s="102"/>
      <c r="W520" s="3"/>
      <c r="X520" s="3"/>
      <c r="Y520" s="3"/>
      <c r="Z520" s="3"/>
      <c r="AA520" s="3"/>
      <c r="AB520" s="3"/>
      <c r="AC520" s="3"/>
      <c r="AD520" s="3"/>
      <c r="AE520" s="3"/>
      <c r="AF520" s="3"/>
      <c r="AG520" s="3"/>
      <c r="AH520" s="3"/>
      <c r="AI520" s="3"/>
      <c r="AJ520" s="3"/>
      <c r="AK520" s="3"/>
      <c r="AL520" s="3"/>
      <c r="AM520" s="3"/>
      <c r="AN520" s="3"/>
      <c r="AO520" s="3"/>
      <c r="AP520" s="3"/>
      <c r="AQ520" s="3"/>
      <c r="AR520" s="3"/>
    </row>
    <row r="521" spans="1:44" ht="12.75" customHeight="1" x14ac:dyDescent="0.25">
      <c r="A521" s="3"/>
      <c r="B521" s="3"/>
      <c r="C521" s="3"/>
      <c r="D521" s="3"/>
      <c r="E521" s="3"/>
      <c r="F521" s="3"/>
      <c r="G521" s="3"/>
      <c r="H521" s="3"/>
      <c r="I521" s="3"/>
      <c r="J521" s="3"/>
      <c r="K521" s="3"/>
      <c r="L521" s="3"/>
      <c r="M521" s="3"/>
      <c r="N521" s="3"/>
      <c r="O521" s="3"/>
      <c r="P521" s="3"/>
      <c r="Q521" s="3"/>
      <c r="R521" s="3"/>
      <c r="S521" s="3"/>
      <c r="T521" s="3"/>
      <c r="U521" s="3"/>
      <c r="V521" s="102"/>
      <c r="W521" s="3"/>
      <c r="X521" s="3"/>
      <c r="Y521" s="3"/>
      <c r="Z521" s="3"/>
      <c r="AA521" s="3"/>
      <c r="AB521" s="3"/>
      <c r="AC521" s="3"/>
      <c r="AD521" s="3"/>
      <c r="AE521" s="3"/>
      <c r="AF521" s="3"/>
      <c r="AG521" s="3"/>
      <c r="AH521" s="3"/>
      <c r="AI521" s="3"/>
      <c r="AJ521" s="3"/>
      <c r="AK521" s="3"/>
      <c r="AL521" s="3"/>
      <c r="AM521" s="3"/>
      <c r="AN521" s="3"/>
      <c r="AO521" s="3"/>
      <c r="AP521" s="3"/>
      <c r="AQ521" s="3"/>
      <c r="AR521" s="3"/>
    </row>
    <row r="522" spans="1:44" ht="12.75" customHeight="1" x14ac:dyDescent="0.25">
      <c r="A522" s="3"/>
      <c r="B522" s="3"/>
      <c r="C522" s="3"/>
      <c r="D522" s="3"/>
      <c r="E522" s="3"/>
      <c r="F522" s="3"/>
      <c r="G522" s="3"/>
      <c r="H522" s="3"/>
      <c r="I522" s="3"/>
      <c r="J522" s="3"/>
      <c r="K522" s="3"/>
      <c r="L522" s="3"/>
      <c r="M522" s="3"/>
      <c r="N522" s="3"/>
      <c r="O522" s="3"/>
      <c r="P522" s="3"/>
      <c r="Q522" s="3"/>
      <c r="R522" s="3"/>
      <c r="S522" s="3"/>
      <c r="T522" s="3"/>
      <c r="U522" s="3"/>
      <c r="V522" s="102"/>
      <c r="W522" s="3"/>
      <c r="X522" s="3"/>
      <c r="Y522" s="3"/>
      <c r="Z522" s="3"/>
      <c r="AA522" s="3"/>
      <c r="AB522" s="3"/>
      <c r="AC522" s="3"/>
      <c r="AD522" s="3"/>
      <c r="AE522" s="3"/>
      <c r="AF522" s="3"/>
      <c r="AG522" s="3"/>
      <c r="AH522" s="3"/>
      <c r="AI522" s="3"/>
      <c r="AJ522" s="3"/>
      <c r="AK522" s="3"/>
      <c r="AL522" s="3"/>
      <c r="AM522" s="3"/>
      <c r="AN522" s="3"/>
      <c r="AO522" s="3"/>
      <c r="AP522" s="3"/>
      <c r="AQ522" s="3"/>
      <c r="AR522" s="3"/>
    </row>
    <row r="523" spans="1:44" ht="12.75" customHeight="1" x14ac:dyDescent="0.25">
      <c r="A523" s="3"/>
      <c r="B523" s="3"/>
      <c r="C523" s="3"/>
      <c r="D523" s="3"/>
      <c r="E523" s="3"/>
      <c r="F523" s="3"/>
      <c r="G523" s="3"/>
      <c r="H523" s="3"/>
      <c r="I523" s="3"/>
      <c r="J523" s="3"/>
      <c r="K523" s="3"/>
      <c r="L523" s="3"/>
      <c r="M523" s="3"/>
      <c r="N523" s="3"/>
      <c r="O523" s="3"/>
      <c r="P523" s="3"/>
      <c r="Q523" s="3"/>
      <c r="R523" s="3"/>
      <c r="S523" s="3"/>
      <c r="T523" s="3"/>
      <c r="U523" s="3"/>
      <c r="V523" s="102"/>
      <c r="W523" s="3"/>
      <c r="X523" s="3"/>
      <c r="Y523" s="3"/>
      <c r="Z523" s="3"/>
      <c r="AA523" s="3"/>
      <c r="AB523" s="3"/>
      <c r="AC523" s="3"/>
      <c r="AD523" s="3"/>
      <c r="AE523" s="3"/>
      <c r="AF523" s="3"/>
      <c r="AG523" s="3"/>
      <c r="AH523" s="3"/>
      <c r="AI523" s="3"/>
      <c r="AJ523" s="3"/>
      <c r="AK523" s="3"/>
      <c r="AL523" s="3"/>
      <c r="AM523" s="3"/>
      <c r="AN523" s="3"/>
      <c r="AO523" s="3"/>
      <c r="AP523" s="3"/>
      <c r="AQ523" s="3"/>
      <c r="AR523" s="3"/>
    </row>
    <row r="524" spans="1:44" ht="12.75" customHeight="1" x14ac:dyDescent="0.25">
      <c r="A524" s="3"/>
      <c r="B524" s="3"/>
      <c r="C524" s="3"/>
      <c r="D524" s="3"/>
      <c r="E524" s="3"/>
      <c r="F524" s="3"/>
      <c r="G524" s="3"/>
      <c r="H524" s="3"/>
      <c r="I524" s="3"/>
      <c r="J524" s="3"/>
      <c r="K524" s="3"/>
      <c r="L524" s="3"/>
      <c r="M524" s="3"/>
      <c r="N524" s="3"/>
      <c r="O524" s="3"/>
      <c r="P524" s="3"/>
      <c r="Q524" s="3"/>
      <c r="R524" s="3"/>
      <c r="S524" s="3"/>
      <c r="T524" s="3"/>
      <c r="U524" s="3"/>
      <c r="V524" s="102"/>
      <c r="W524" s="3"/>
      <c r="X524" s="3"/>
      <c r="Y524" s="3"/>
      <c r="Z524" s="3"/>
      <c r="AA524" s="3"/>
      <c r="AB524" s="3"/>
      <c r="AC524" s="3"/>
      <c r="AD524" s="3"/>
      <c r="AE524" s="3"/>
      <c r="AF524" s="3"/>
      <c r="AG524" s="3"/>
      <c r="AH524" s="3"/>
      <c r="AI524" s="3"/>
      <c r="AJ524" s="3"/>
      <c r="AK524" s="3"/>
      <c r="AL524" s="3"/>
      <c r="AM524" s="3"/>
      <c r="AN524" s="3"/>
      <c r="AO524" s="3"/>
      <c r="AP524" s="3"/>
      <c r="AQ524" s="3"/>
      <c r="AR524" s="3"/>
    </row>
    <row r="525" spans="1:44" ht="12.75" customHeight="1" x14ac:dyDescent="0.25">
      <c r="A525" s="3"/>
      <c r="B525" s="3"/>
      <c r="C525" s="3"/>
      <c r="D525" s="3"/>
      <c r="E525" s="3"/>
      <c r="F525" s="3"/>
      <c r="G525" s="3"/>
      <c r="H525" s="3"/>
      <c r="I525" s="3"/>
      <c r="J525" s="3"/>
      <c r="K525" s="3"/>
      <c r="L525" s="3"/>
      <c r="M525" s="3"/>
      <c r="N525" s="3"/>
      <c r="O525" s="3"/>
      <c r="P525" s="3"/>
      <c r="Q525" s="3"/>
      <c r="R525" s="3"/>
      <c r="S525" s="3"/>
      <c r="T525" s="3"/>
      <c r="U525" s="3"/>
      <c r="V525" s="102"/>
      <c r="W525" s="3"/>
      <c r="X525" s="3"/>
      <c r="Y525" s="3"/>
      <c r="Z525" s="3"/>
      <c r="AA525" s="3"/>
      <c r="AB525" s="3"/>
      <c r="AC525" s="3"/>
      <c r="AD525" s="3"/>
      <c r="AE525" s="3"/>
      <c r="AF525" s="3"/>
      <c r="AG525" s="3"/>
      <c r="AH525" s="3"/>
      <c r="AI525" s="3"/>
      <c r="AJ525" s="3"/>
      <c r="AK525" s="3"/>
      <c r="AL525" s="3"/>
      <c r="AM525" s="3"/>
      <c r="AN525" s="3"/>
      <c r="AO525" s="3"/>
      <c r="AP525" s="3"/>
      <c r="AQ525" s="3"/>
      <c r="AR525" s="3"/>
    </row>
    <row r="526" spans="1:44" ht="12.75" customHeight="1" x14ac:dyDescent="0.25">
      <c r="A526" s="3"/>
      <c r="B526" s="3"/>
      <c r="C526" s="3"/>
      <c r="D526" s="3"/>
      <c r="E526" s="3"/>
      <c r="F526" s="3"/>
      <c r="G526" s="3"/>
      <c r="H526" s="3"/>
      <c r="I526" s="3"/>
      <c r="J526" s="3"/>
      <c r="K526" s="3"/>
      <c r="L526" s="3"/>
      <c r="M526" s="3"/>
      <c r="N526" s="3"/>
      <c r="O526" s="3"/>
      <c r="P526" s="3"/>
      <c r="Q526" s="3"/>
      <c r="R526" s="3"/>
      <c r="S526" s="3"/>
      <c r="T526" s="3"/>
      <c r="U526" s="3"/>
      <c r="V526" s="102"/>
      <c r="W526" s="3"/>
      <c r="X526" s="3"/>
      <c r="Y526" s="3"/>
      <c r="Z526" s="3"/>
      <c r="AA526" s="3"/>
      <c r="AB526" s="3"/>
      <c r="AC526" s="3"/>
      <c r="AD526" s="3"/>
      <c r="AE526" s="3"/>
      <c r="AF526" s="3"/>
      <c r="AG526" s="3"/>
      <c r="AH526" s="3"/>
      <c r="AI526" s="3"/>
      <c r="AJ526" s="3"/>
      <c r="AK526" s="3"/>
      <c r="AL526" s="3"/>
      <c r="AM526" s="3"/>
      <c r="AN526" s="3"/>
      <c r="AO526" s="3"/>
      <c r="AP526" s="3"/>
      <c r="AQ526" s="3"/>
      <c r="AR526" s="3"/>
    </row>
    <row r="527" spans="1:44" ht="12.75" customHeight="1" x14ac:dyDescent="0.25">
      <c r="A527" s="3"/>
      <c r="B527" s="3"/>
      <c r="C527" s="3"/>
      <c r="D527" s="3"/>
      <c r="E527" s="3"/>
      <c r="F527" s="3"/>
      <c r="G527" s="3"/>
      <c r="H527" s="3"/>
      <c r="I527" s="3"/>
      <c r="J527" s="3"/>
      <c r="K527" s="3"/>
      <c r="L527" s="3"/>
      <c r="M527" s="3"/>
      <c r="N527" s="3"/>
      <c r="O527" s="3"/>
      <c r="P527" s="3"/>
      <c r="Q527" s="3"/>
      <c r="R527" s="3"/>
      <c r="S527" s="3"/>
      <c r="T527" s="3"/>
      <c r="U527" s="3"/>
      <c r="V527" s="102"/>
      <c r="W527" s="3"/>
      <c r="X527" s="3"/>
      <c r="Y527" s="3"/>
      <c r="Z527" s="3"/>
      <c r="AA527" s="3"/>
      <c r="AB527" s="3"/>
      <c r="AC527" s="3"/>
      <c r="AD527" s="3"/>
      <c r="AE527" s="3"/>
      <c r="AF527" s="3"/>
      <c r="AG527" s="3"/>
      <c r="AH527" s="3"/>
      <c r="AI527" s="3"/>
      <c r="AJ527" s="3"/>
      <c r="AK527" s="3"/>
      <c r="AL527" s="3"/>
      <c r="AM527" s="3"/>
      <c r="AN527" s="3"/>
      <c r="AO527" s="3"/>
      <c r="AP527" s="3"/>
      <c r="AQ527" s="3"/>
      <c r="AR527" s="3"/>
    </row>
    <row r="528" spans="1:44" ht="12.75" customHeight="1" x14ac:dyDescent="0.25">
      <c r="A528" s="3"/>
      <c r="B528" s="3"/>
      <c r="C528" s="3"/>
      <c r="D528" s="3"/>
      <c r="E528" s="3"/>
      <c r="F528" s="3"/>
      <c r="G528" s="3"/>
      <c r="H528" s="3"/>
      <c r="I528" s="3"/>
      <c r="J528" s="3"/>
      <c r="K528" s="3"/>
      <c r="L528" s="3"/>
      <c r="M528" s="3"/>
      <c r="N528" s="3"/>
      <c r="O528" s="3"/>
      <c r="P528" s="3"/>
      <c r="Q528" s="3"/>
      <c r="R528" s="3"/>
      <c r="S528" s="3"/>
      <c r="T528" s="3"/>
      <c r="U528" s="3"/>
      <c r="V528" s="102"/>
      <c r="W528" s="3"/>
      <c r="X528" s="3"/>
      <c r="Y528" s="3"/>
      <c r="Z528" s="3"/>
      <c r="AA528" s="3"/>
      <c r="AB528" s="3"/>
      <c r="AC528" s="3"/>
      <c r="AD528" s="3"/>
      <c r="AE528" s="3"/>
      <c r="AF528" s="3"/>
      <c r="AG528" s="3"/>
      <c r="AH528" s="3"/>
      <c r="AI528" s="3"/>
      <c r="AJ528" s="3"/>
      <c r="AK528" s="3"/>
      <c r="AL528" s="3"/>
      <c r="AM528" s="3"/>
      <c r="AN528" s="3"/>
      <c r="AO528" s="3"/>
      <c r="AP528" s="3"/>
      <c r="AQ528" s="3"/>
      <c r="AR528" s="3"/>
    </row>
    <row r="529" spans="1:44" ht="12.75" customHeight="1" x14ac:dyDescent="0.25">
      <c r="A529" s="3"/>
      <c r="B529" s="3"/>
      <c r="C529" s="3"/>
      <c r="D529" s="3"/>
      <c r="E529" s="3"/>
      <c r="F529" s="3"/>
      <c r="G529" s="3"/>
      <c r="H529" s="3"/>
      <c r="I529" s="3"/>
      <c r="J529" s="3"/>
      <c r="K529" s="3"/>
      <c r="L529" s="3"/>
      <c r="M529" s="3"/>
      <c r="N529" s="3"/>
      <c r="O529" s="3"/>
      <c r="P529" s="3"/>
      <c r="Q529" s="3"/>
      <c r="R529" s="3"/>
      <c r="S529" s="3"/>
      <c r="T529" s="3"/>
      <c r="U529" s="3"/>
      <c r="V529" s="102"/>
      <c r="W529" s="3"/>
      <c r="X529" s="3"/>
      <c r="Y529" s="3"/>
      <c r="Z529" s="3"/>
      <c r="AA529" s="3"/>
      <c r="AB529" s="3"/>
      <c r="AC529" s="3"/>
      <c r="AD529" s="3"/>
      <c r="AE529" s="3"/>
      <c r="AF529" s="3"/>
      <c r="AG529" s="3"/>
      <c r="AH529" s="3"/>
      <c r="AI529" s="3"/>
      <c r="AJ529" s="3"/>
      <c r="AK529" s="3"/>
      <c r="AL529" s="3"/>
      <c r="AM529" s="3"/>
      <c r="AN529" s="3"/>
      <c r="AO529" s="3"/>
      <c r="AP529" s="3"/>
      <c r="AQ529" s="3"/>
      <c r="AR529" s="3"/>
    </row>
    <row r="530" spans="1:44" ht="12.75" customHeight="1" x14ac:dyDescent="0.25">
      <c r="A530" s="3"/>
      <c r="B530" s="3"/>
      <c r="C530" s="3"/>
      <c r="D530" s="3"/>
      <c r="E530" s="3"/>
      <c r="F530" s="3"/>
      <c r="G530" s="3"/>
      <c r="H530" s="3"/>
      <c r="I530" s="3"/>
      <c r="J530" s="3"/>
      <c r="K530" s="3"/>
      <c r="L530" s="3"/>
      <c r="M530" s="3"/>
      <c r="N530" s="3"/>
      <c r="O530" s="3"/>
      <c r="P530" s="3"/>
      <c r="Q530" s="3"/>
      <c r="R530" s="3"/>
      <c r="S530" s="3"/>
      <c r="T530" s="3"/>
      <c r="U530" s="3"/>
      <c r="V530" s="102"/>
      <c r="W530" s="3"/>
      <c r="X530" s="3"/>
      <c r="Y530" s="3"/>
      <c r="Z530" s="3"/>
      <c r="AA530" s="3"/>
      <c r="AB530" s="3"/>
      <c r="AC530" s="3"/>
      <c r="AD530" s="3"/>
      <c r="AE530" s="3"/>
      <c r="AF530" s="3"/>
      <c r="AG530" s="3"/>
      <c r="AH530" s="3"/>
      <c r="AI530" s="3"/>
      <c r="AJ530" s="3"/>
      <c r="AK530" s="3"/>
      <c r="AL530" s="3"/>
      <c r="AM530" s="3"/>
      <c r="AN530" s="3"/>
      <c r="AO530" s="3"/>
      <c r="AP530" s="3"/>
      <c r="AQ530" s="3"/>
      <c r="AR530" s="3"/>
    </row>
    <row r="531" spans="1:44" ht="12.75" customHeight="1" x14ac:dyDescent="0.25">
      <c r="A531" s="3"/>
      <c r="B531" s="3"/>
      <c r="C531" s="3"/>
      <c r="D531" s="3"/>
      <c r="E531" s="3"/>
      <c r="F531" s="3"/>
      <c r="G531" s="3"/>
      <c r="H531" s="3"/>
      <c r="I531" s="3"/>
      <c r="J531" s="3"/>
      <c r="K531" s="3"/>
      <c r="L531" s="3"/>
      <c r="M531" s="3"/>
      <c r="N531" s="3"/>
      <c r="O531" s="3"/>
      <c r="P531" s="3"/>
      <c r="Q531" s="3"/>
      <c r="R531" s="3"/>
      <c r="S531" s="3"/>
      <c r="T531" s="3"/>
      <c r="U531" s="3"/>
      <c r="V531" s="102"/>
      <c r="W531" s="3"/>
      <c r="X531" s="3"/>
      <c r="Y531" s="3"/>
      <c r="Z531" s="3"/>
      <c r="AA531" s="3"/>
      <c r="AB531" s="3"/>
      <c r="AC531" s="3"/>
      <c r="AD531" s="3"/>
      <c r="AE531" s="3"/>
      <c r="AF531" s="3"/>
      <c r="AG531" s="3"/>
      <c r="AH531" s="3"/>
      <c r="AI531" s="3"/>
      <c r="AJ531" s="3"/>
      <c r="AK531" s="3"/>
      <c r="AL531" s="3"/>
      <c r="AM531" s="3"/>
      <c r="AN531" s="3"/>
      <c r="AO531" s="3"/>
      <c r="AP531" s="3"/>
      <c r="AQ531" s="3"/>
      <c r="AR531" s="3"/>
    </row>
    <row r="532" spans="1:44" ht="12.75" customHeight="1" x14ac:dyDescent="0.25">
      <c r="A532" s="3"/>
      <c r="B532" s="3"/>
      <c r="C532" s="3"/>
      <c r="D532" s="3"/>
      <c r="E532" s="3"/>
      <c r="F532" s="3"/>
      <c r="G532" s="3"/>
      <c r="H532" s="3"/>
      <c r="I532" s="3"/>
      <c r="J532" s="3"/>
      <c r="K532" s="3"/>
      <c r="L532" s="3"/>
      <c r="M532" s="3"/>
      <c r="N532" s="3"/>
      <c r="O532" s="3"/>
      <c r="P532" s="3"/>
      <c r="Q532" s="3"/>
      <c r="R532" s="3"/>
      <c r="S532" s="3"/>
      <c r="T532" s="3"/>
      <c r="U532" s="3"/>
      <c r="V532" s="102"/>
      <c r="W532" s="3"/>
      <c r="X532" s="3"/>
      <c r="Y532" s="3"/>
      <c r="Z532" s="3"/>
      <c r="AA532" s="3"/>
      <c r="AB532" s="3"/>
      <c r="AC532" s="3"/>
      <c r="AD532" s="3"/>
      <c r="AE532" s="3"/>
      <c r="AF532" s="3"/>
      <c r="AG532" s="3"/>
      <c r="AH532" s="3"/>
      <c r="AI532" s="3"/>
      <c r="AJ532" s="3"/>
      <c r="AK532" s="3"/>
      <c r="AL532" s="3"/>
      <c r="AM532" s="3"/>
      <c r="AN532" s="3"/>
      <c r="AO532" s="3"/>
      <c r="AP532" s="3"/>
      <c r="AQ532" s="3"/>
      <c r="AR532" s="3"/>
    </row>
    <row r="533" spans="1:44" ht="12.75" customHeight="1" x14ac:dyDescent="0.25">
      <c r="A533" s="3"/>
      <c r="B533" s="3"/>
      <c r="C533" s="3"/>
      <c r="D533" s="3"/>
      <c r="E533" s="3"/>
      <c r="F533" s="3"/>
      <c r="G533" s="3"/>
      <c r="H533" s="3"/>
      <c r="I533" s="3"/>
      <c r="J533" s="3"/>
      <c r="K533" s="3"/>
      <c r="L533" s="3"/>
      <c r="M533" s="3"/>
      <c r="N533" s="3"/>
      <c r="O533" s="3"/>
      <c r="P533" s="3"/>
      <c r="Q533" s="3"/>
      <c r="R533" s="3"/>
      <c r="S533" s="3"/>
      <c r="T533" s="3"/>
      <c r="U533" s="3"/>
      <c r="V533" s="102"/>
      <c r="W533" s="3"/>
      <c r="X533" s="3"/>
      <c r="Y533" s="3"/>
      <c r="Z533" s="3"/>
      <c r="AA533" s="3"/>
      <c r="AB533" s="3"/>
      <c r="AC533" s="3"/>
      <c r="AD533" s="3"/>
      <c r="AE533" s="3"/>
      <c r="AF533" s="3"/>
      <c r="AG533" s="3"/>
      <c r="AH533" s="3"/>
      <c r="AI533" s="3"/>
      <c r="AJ533" s="3"/>
      <c r="AK533" s="3"/>
      <c r="AL533" s="3"/>
      <c r="AM533" s="3"/>
      <c r="AN533" s="3"/>
      <c r="AO533" s="3"/>
      <c r="AP533" s="3"/>
      <c r="AQ533" s="3"/>
      <c r="AR533" s="3"/>
    </row>
    <row r="534" spans="1:44" ht="12.75" customHeight="1" x14ac:dyDescent="0.25">
      <c r="A534" s="3"/>
      <c r="B534" s="3"/>
      <c r="C534" s="3"/>
      <c r="D534" s="3"/>
      <c r="E534" s="3"/>
      <c r="F534" s="3"/>
      <c r="G534" s="3"/>
      <c r="H534" s="3"/>
      <c r="I534" s="3"/>
      <c r="J534" s="3"/>
      <c r="K534" s="3"/>
      <c r="L534" s="3"/>
      <c r="M534" s="3"/>
      <c r="N534" s="3"/>
      <c r="O534" s="3"/>
      <c r="P534" s="3"/>
      <c r="Q534" s="3"/>
      <c r="R534" s="3"/>
      <c r="S534" s="3"/>
      <c r="T534" s="3"/>
      <c r="U534" s="3"/>
      <c r="V534" s="102"/>
      <c r="W534" s="3"/>
      <c r="X534" s="3"/>
      <c r="Y534" s="3"/>
      <c r="Z534" s="3"/>
      <c r="AA534" s="3"/>
      <c r="AB534" s="3"/>
      <c r="AC534" s="3"/>
      <c r="AD534" s="3"/>
      <c r="AE534" s="3"/>
      <c r="AF534" s="3"/>
      <c r="AG534" s="3"/>
      <c r="AH534" s="3"/>
      <c r="AI534" s="3"/>
      <c r="AJ534" s="3"/>
      <c r="AK534" s="3"/>
      <c r="AL534" s="3"/>
      <c r="AM534" s="3"/>
      <c r="AN534" s="3"/>
      <c r="AO534" s="3"/>
      <c r="AP534" s="3"/>
      <c r="AQ534" s="3"/>
      <c r="AR534" s="3"/>
    </row>
    <row r="535" spans="1:44" ht="12.75" customHeight="1" x14ac:dyDescent="0.25">
      <c r="A535" s="3"/>
      <c r="B535" s="3"/>
      <c r="C535" s="3"/>
      <c r="D535" s="3"/>
      <c r="E535" s="3"/>
      <c r="F535" s="3"/>
      <c r="G535" s="3"/>
      <c r="H535" s="3"/>
      <c r="I535" s="3"/>
      <c r="J535" s="3"/>
      <c r="K535" s="3"/>
      <c r="L535" s="3"/>
      <c r="M535" s="3"/>
      <c r="N535" s="3"/>
      <c r="O535" s="3"/>
      <c r="P535" s="3"/>
      <c r="Q535" s="3"/>
      <c r="R535" s="3"/>
      <c r="S535" s="3"/>
      <c r="T535" s="3"/>
      <c r="U535" s="3"/>
      <c r="V535" s="102"/>
      <c r="W535" s="3"/>
      <c r="X535" s="3"/>
      <c r="Y535" s="3"/>
      <c r="Z535" s="3"/>
      <c r="AA535" s="3"/>
      <c r="AB535" s="3"/>
      <c r="AC535" s="3"/>
      <c r="AD535" s="3"/>
      <c r="AE535" s="3"/>
      <c r="AF535" s="3"/>
      <c r="AG535" s="3"/>
      <c r="AH535" s="3"/>
      <c r="AI535" s="3"/>
      <c r="AJ535" s="3"/>
      <c r="AK535" s="3"/>
      <c r="AL535" s="3"/>
      <c r="AM535" s="3"/>
      <c r="AN535" s="3"/>
      <c r="AO535" s="3"/>
      <c r="AP535" s="3"/>
      <c r="AQ535" s="3"/>
      <c r="AR535" s="3"/>
    </row>
    <row r="536" spans="1:44" ht="12.75" customHeight="1" x14ac:dyDescent="0.25">
      <c r="A536" s="3"/>
      <c r="B536" s="3"/>
      <c r="C536" s="3"/>
      <c r="D536" s="3"/>
      <c r="E536" s="3"/>
      <c r="F536" s="3"/>
      <c r="G536" s="3"/>
      <c r="H536" s="3"/>
      <c r="I536" s="3"/>
      <c r="J536" s="3"/>
      <c r="K536" s="3"/>
      <c r="L536" s="3"/>
      <c r="M536" s="3"/>
      <c r="N536" s="3"/>
      <c r="O536" s="3"/>
      <c r="P536" s="3"/>
      <c r="Q536" s="3"/>
      <c r="R536" s="3"/>
      <c r="S536" s="3"/>
      <c r="T536" s="3"/>
      <c r="U536" s="3"/>
      <c r="V536" s="102"/>
      <c r="W536" s="3"/>
      <c r="X536" s="3"/>
      <c r="Y536" s="3"/>
      <c r="Z536" s="3"/>
      <c r="AA536" s="3"/>
      <c r="AB536" s="3"/>
      <c r="AC536" s="3"/>
      <c r="AD536" s="3"/>
      <c r="AE536" s="3"/>
      <c r="AF536" s="3"/>
      <c r="AG536" s="3"/>
      <c r="AH536" s="3"/>
      <c r="AI536" s="3"/>
      <c r="AJ536" s="3"/>
      <c r="AK536" s="3"/>
      <c r="AL536" s="3"/>
      <c r="AM536" s="3"/>
      <c r="AN536" s="3"/>
      <c r="AO536" s="3"/>
      <c r="AP536" s="3"/>
      <c r="AQ536" s="3"/>
      <c r="AR536" s="3"/>
    </row>
    <row r="537" spans="1:44" ht="12.75" customHeight="1" x14ac:dyDescent="0.25">
      <c r="A537" s="3"/>
      <c r="B537" s="3"/>
      <c r="C537" s="3"/>
      <c r="D537" s="3"/>
      <c r="E537" s="3"/>
      <c r="F537" s="3"/>
      <c r="G537" s="3"/>
      <c r="H537" s="3"/>
      <c r="I537" s="3"/>
      <c r="J537" s="3"/>
      <c r="K537" s="3"/>
      <c r="L537" s="3"/>
      <c r="M537" s="3"/>
      <c r="N537" s="3"/>
      <c r="O537" s="3"/>
      <c r="P537" s="3"/>
      <c r="Q537" s="3"/>
      <c r="R537" s="3"/>
      <c r="S537" s="3"/>
      <c r="T537" s="3"/>
      <c r="U537" s="3"/>
      <c r="V537" s="102"/>
      <c r="W537" s="3"/>
      <c r="X537" s="3"/>
      <c r="Y537" s="3"/>
      <c r="Z537" s="3"/>
      <c r="AA537" s="3"/>
      <c r="AB537" s="3"/>
      <c r="AC537" s="3"/>
      <c r="AD537" s="3"/>
      <c r="AE537" s="3"/>
      <c r="AF537" s="3"/>
      <c r="AG537" s="3"/>
      <c r="AH537" s="3"/>
      <c r="AI537" s="3"/>
      <c r="AJ537" s="3"/>
      <c r="AK537" s="3"/>
      <c r="AL537" s="3"/>
      <c r="AM537" s="3"/>
      <c r="AN537" s="3"/>
      <c r="AO537" s="3"/>
      <c r="AP537" s="3"/>
      <c r="AQ537" s="3"/>
      <c r="AR537" s="3"/>
    </row>
    <row r="538" spans="1:44" ht="12.75" customHeight="1" x14ac:dyDescent="0.25">
      <c r="A538" s="3"/>
      <c r="B538" s="3"/>
      <c r="C538" s="3"/>
      <c r="D538" s="3"/>
      <c r="E538" s="3"/>
      <c r="F538" s="3"/>
      <c r="G538" s="3"/>
      <c r="H538" s="3"/>
      <c r="I538" s="3"/>
      <c r="J538" s="3"/>
      <c r="K538" s="3"/>
      <c r="L538" s="3"/>
      <c r="M538" s="3"/>
      <c r="N538" s="3"/>
      <c r="O538" s="3"/>
      <c r="P538" s="3"/>
      <c r="Q538" s="3"/>
      <c r="R538" s="3"/>
      <c r="S538" s="3"/>
      <c r="T538" s="3"/>
      <c r="U538" s="3"/>
      <c r="V538" s="102"/>
      <c r="W538" s="3"/>
      <c r="X538" s="3"/>
      <c r="Y538" s="3"/>
      <c r="Z538" s="3"/>
      <c r="AA538" s="3"/>
      <c r="AB538" s="3"/>
      <c r="AC538" s="3"/>
      <c r="AD538" s="3"/>
      <c r="AE538" s="3"/>
      <c r="AF538" s="3"/>
      <c r="AG538" s="3"/>
      <c r="AH538" s="3"/>
      <c r="AI538" s="3"/>
      <c r="AJ538" s="3"/>
      <c r="AK538" s="3"/>
      <c r="AL538" s="3"/>
      <c r="AM538" s="3"/>
      <c r="AN538" s="3"/>
      <c r="AO538" s="3"/>
      <c r="AP538" s="3"/>
      <c r="AQ538" s="3"/>
      <c r="AR538" s="3"/>
    </row>
    <row r="539" spans="1:44" ht="12.75" customHeight="1" x14ac:dyDescent="0.25">
      <c r="A539" s="3"/>
      <c r="B539" s="3"/>
      <c r="C539" s="3"/>
      <c r="D539" s="3"/>
      <c r="E539" s="3"/>
      <c r="F539" s="3"/>
      <c r="G539" s="3"/>
      <c r="H539" s="3"/>
      <c r="I539" s="3"/>
      <c r="J539" s="3"/>
      <c r="K539" s="3"/>
      <c r="L539" s="3"/>
      <c r="M539" s="3"/>
      <c r="N539" s="3"/>
      <c r="O539" s="3"/>
      <c r="P539" s="3"/>
      <c r="Q539" s="3"/>
      <c r="R539" s="3"/>
      <c r="S539" s="3"/>
      <c r="T539" s="3"/>
      <c r="U539" s="3"/>
      <c r="V539" s="102"/>
      <c r="W539" s="3"/>
      <c r="X539" s="3"/>
      <c r="Y539" s="3"/>
      <c r="Z539" s="3"/>
      <c r="AA539" s="3"/>
      <c r="AB539" s="3"/>
      <c r="AC539" s="3"/>
      <c r="AD539" s="3"/>
      <c r="AE539" s="3"/>
      <c r="AF539" s="3"/>
      <c r="AG539" s="3"/>
      <c r="AH539" s="3"/>
      <c r="AI539" s="3"/>
      <c r="AJ539" s="3"/>
      <c r="AK539" s="3"/>
      <c r="AL539" s="3"/>
      <c r="AM539" s="3"/>
      <c r="AN539" s="3"/>
      <c r="AO539" s="3"/>
      <c r="AP539" s="3"/>
      <c r="AQ539" s="3"/>
      <c r="AR539" s="3"/>
    </row>
    <row r="540" spans="1:44" ht="12.75" customHeight="1" x14ac:dyDescent="0.25">
      <c r="A540" s="3"/>
      <c r="B540" s="3"/>
      <c r="C540" s="3"/>
      <c r="D540" s="3"/>
      <c r="E540" s="3"/>
      <c r="F540" s="3"/>
      <c r="G540" s="3"/>
      <c r="H540" s="3"/>
      <c r="I540" s="3"/>
      <c r="J540" s="3"/>
      <c r="K540" s="3"/>
      <c r="L540" s="3"/>
      <c r="M540" s="3"/>
      <c r="N540" s="3"/>
      <c r="O540" s="3"/>
      <c r="P540" s="3"/>
      <c r="Q540" s="3"/>
      <c r="R540" s="3"/>
      <c r="S540" s="3"/>
      <c r="T540" s="3"/>
      <c r="U540" s="3"/>
      <c r="V540" s="102"/>
      <c r="W540" s="3"/>
      <c r="X540" s="3"/>
      <c r="Y540" s="3"/>
      <c r="Z540" s="3"/>
      <c r="AA540" s="3"/>
      <c r="AB540" s="3"/>
      <c r="AC540" s="3"/>
      <c r="AD540" s="3"/>
      <c r="AE540" s="3"/>
      <c r="AF540" s="3"/>
      <c r="AG540" s="3"/>
      <c r="AH540" s="3"/>
      <c r="AI540" s="3"/>
      <c r="AJ540" s="3"/>
      <c r="AK540" s="3"/>
      <c r="AL540" s="3"/>
      <c r="AM540" s="3"/>
      <c r="AN540" s="3"/>
      <c r="AO540" s="3"/>
      <c r="AP540" s="3"/>
      <c r="AQ540" s="3"/>
      <c r="AR540" s="3"/>
    </row>
    <row r="541" spans="1:44" ht="12.75" customHeight="1" x14ac:dyDescent="0.25">
      <c r="A541" s="3"/>
      <c r="B541" s="3"/>
      <c r="C541" s="3"/>
      <c r="D541" s="3"/>
      <c r="E541" s="3"/>
      <c r="F541" s="3"/>
      <c r="G541" s="3"/>
      <c r="H541" s="3"/>
      <c r="I541" s="3"/>
      <c r="J541" s="3"/>
      <c r="K541" s="3"/>
      <c r="L541" s="3"/>
      <c r="M541" s="3"/>
      <c r="N541" s="3"/>
      <c r="O541" s="3"/>
      <c r="P541" s="3"/>
      <c r="Q541" s="3"/>
      <c r="R541" s="3"/>
      <c r="S541" s="3"/>
      <c r="T541" s="3"/>
      <c r="U541" s="3"/>
      <c r="V541" s="102"/>
      <c r="W541" s="3"/>
      <c r="X541" s="3"/>
      <c r="Y541" s="3"/>
      <c r="Z541" s="3"/>
      <c r="AA541" s="3"/>
      <c r="AB541" s="3"/>
      <c r="AC541" s="3"/>
      <c r="AD541" s="3"/>
      <c r="AE541" s="3"/>
      <c r="AF541" s="3"/>
      <c r="AG541" s="3"/>
      <c r="AH541" s="3"/>
      <c r="AI541" s="3"/>
      <c r="AJ541" s="3"/>
      <c r="AK541" s="3"/>
      <c r="AL541" s="3"/>
      <c r="AM541" s="3"/>
      <c r="AN541" s="3"/>
      <c r="AO541" s="3"/>
      <c r="AP541" s="3"/>
      <c r="AQ541" s="3"/>
      <c r="AR541" s="3"/>
    </row>
    <row r="542" spans="1:44" ht="12.75" customHeight="1" x14ac:dyDescent="0.25">
      <c r="A542" s="3"/>
      <c r="B542" s="3"/>
      <c r="C542" s="3"/>
      <c r="D542" s="3"/>
      <c r="E542" s="3"/>
      <c r="F542" s="3"/>
      <c r="G542" s="3"/>
      <c r="H542" s="3"/>
      <c r="I542" s="3"/>
      <c r="J542" s="3"/>
      <c r="K542" s="3"/>
      <c r="L542" s="3"/>
      <c r="M542" s="3"/>
      <c r="N542" s="3"/>
      <c r="O542" s="3"/>
      <c r="P542" s="3"/>
      <c r="Q542" s="3"/>
      <c r="R542" s="3"/>
      <c r="S542" s="3"/>
      <c r="T542" s="3"/>
      <c r="U542" s="3"/>
      <c r="V542" s="102"/>
      <c r="W542" s="3"/>
      <c r="X542" s="3"/>
      <c r="Y542" s="3"/>
      <c r="Z542" s="3"/>
      <c r="AA542" s="3"/>
      <c r="AB542" s="3"/>
      <c r="AC542" s="3"/>
      <c r="AD542" s="3"/>
      <c r="AE542" s="3"/>
      <c r="AF542" s="3"/>
      <c r="AG542" s="3"/>
      <c r="AH542" s="3"/>
      <c r="AI542" s="3"/>
      <c r="AJ542" s="3"/>
      <c r="AK542" s="3"/>
      <c r="AL542" s="3"/>
      <c r="AM542" s="3"/>
      <c r="AN542" s="3"/>
      <c r="AO542" s="3"/>
      <c r="AP542" s="3"/>
      <c r="AQ542" s="3"/>
      <c r="AR542" s="3"/>
    </row>
    <row r="543" spans="1:44" ht="12.75" customHeight="1" x14ac:dyDescent="0.25">
      <c r="A543" s="3"/>
      <c r="B543" s="3"/>
      <c r="C543" s="3"/>
      <c r="D543" s="3"/>
      <c r="E543" s="3"/>
      <c r="F543" s="3"/>
      <c r="G543" s="3"/>
      <c r="H543" s="3"/>
      <c r="I543" s="3"/>
      <c r="J543" s="3"/>
      <c r="K543" s="3"/>
      <c r="L543" s="3"/>
      <c r="M543" s="3"/>
      <c r="N543" s="3"/>
      <c r="O543" s="3"/>
      <c r="P543" s="3"/>
      <c r="Q543" s="3"/>
      <c r="R543" s="3"/>
      <c r="S543" s="3"/>
      <c r="T543" s="3"/>
      <c r="U543" s="3"/>
      <c r="V543" s="102"/>
      <c r="W543" s="3"/>
      <c r="X543" s="3"/>
      <c r="Y543" s="3"/>
      <c r="Z543" s="3"/>
      <c r="AA543" s="3"/>
      <c r="AB543" s="3"/>
      <c r="AC543" s="3"/>
      <c r="AD543" s="3"/>
      <c r="AE543" s="3"/>
      <c r="AF543" s="3"/>
      <c r="AG543" s="3"/>
      <c r="AH543" s="3"/>
      <c r="AI543" s="3"/>
      <c r="AJ543" s="3"/>
      <c r="AK543" s="3"/>
      <c r="AL543" s="3"/>
      <c r="AM543" s="3"/>
      <c r="AN543" s="3"/>
      <c r="AO543" s="3"/>
      <c r="AP543" s="3"/>
      <c r="AQ543" s="3"/>
      <c r="AR543" s="3"/>
    </row>
    <row r="544" spans="1:44" ht="12.75" customHeight="1" x14ac:dyDescent="0.25">
      <c r="A544" s="3"/>
      <c r="B544" s="3"/>
      <c r="C544" s="3"/>
      <c r="D544" s="3"/>
      <c r="E544" s="3"/>
      <c r="F544" s="3"/>
      <c r="G544" s="3"/>
      <c r="H544" s="3"/>
      <c r="I544" s="3"/>
      <c r="J544" s="3"/>
      <c r="K544" s="3"/>
      <c r="L544" s="3"/>
      <c r="M544" s="3"/>
      <c r="N544" s="3"/>
      <c r="O544" s="3"/>
      <c r="P544" s="3"/>
      <c r="Q544" s="3"/>
      <c r="R544" s="3"/>
      <c r="S544" s="3"/>
      <c r="T544" s="3"/>
      <c r="U544" s="3"/>
      <c r="V544" s="102"/>
      <c r="W544" s="3"/>
      <c r="X544" s="3"/>
      <c r="Y544" s="3"/>
      <c r="Z544" s="3"/>
      <c r="AA544" s="3"/>
      <c r="AB544" s="3"/>
      <c r="AC544" s="3"/>
      <c r="AD544" s="3"/>
      <c r="AE544" s="3"/>
      <c r="AF544" s="3"/>
      <c r="AG544" s="3"/>
      <c r="AH544" s="3"/>
      <c r="AI544" s="3"/>
      <c r="AJ544" s="3"/>
      <c r="AK544" s="3"/>
      <c r="AL544" s="3"/>
      <c r="AM544" s="3"/>
      <c r="AN544" s="3"/>
      <c r="AO544" s="3"/>
      <c r="AP544" s="3"/>
      <c r="AQ544" s="3"/>
      <c r="AR544" s="3"/>
    </row>
    <row r="545" spans="1:44" ht="12.75" customHeight="1" x14ac:dyDescent="0.25">
      <c r="A545" s="3"/>
      <c r="B545" s="3"/>
      <c r="C545" s="3"/>
      <c r="D545" s="3"/>
      <c r="E545" s="3"/>
      <c r="F545" s="3"/>
      <c r="G545" s="3"/>
      <c r="H545" s="3"/>
      <c r="I545" s="3"/>
      <c r="J545" s="3"/>
      <c r="K545" s="3"/>
      <c r="L545" s="3"/>
      <c r="M545" s="3"/>
      <c r="N545" s="3"/>
      <c r="O545" s="3"/>
      <c r="P545" s="3"/>
      <c r="Q545" s="3"/>
      <c r="R545" s="3"/>
      <c r="S545" s="3"/>
      <c r="T545" s="3"/>
      <c r="U545" s="3"/>
      <c r="V545" s="102"/>
      <c r="W545" s="3"/>
      <c r="X545" s="3"/>
      <c r="Y545" s="3"/>
      <c r="Z545" s="3"/>
      <c r="AA545" s="3"/>
      <c r="AB545" s="3"/>
      <c r="AC545" s="3"/>
      <c r="AD545" s="3"/>
      <c r="AE545" s="3"/>
      <c r="AF545" s="3"/>
      <c r="AG545" s="3"/>
      <c r="AH545" s="3"/>
      <c r="AI545" s="3"/>
      <c r="AJ545" s="3"/>
      <c r="AK545" s="3"/>
      <c r="AL545" s="3"/>
      <c r="AM545" s="3"/>
      <c r="AN545" s="3"/>
      <c r="AO545" s="3"/>
      <c r="AP545" s="3"/>
      <c r="AQ545" s="3"/>
      <c r="AR545" s="3"/>
    </row>
    <row r="546" spans="1:44" ht="12.75" customHeight="1" x14ac:dyDescent="0.25">
      <c r="A546" s="3"/>
      <c r="B546" s="3"/>
      <c r="C546" s="3"/>
      <c r="D546" s="3"/>
      <c r="E546" s="3"/>
      <c r="F546" s="3"/>
      <c r="G546" s="3"/>
      <c r="H546" s="3"/>
      <c r="I546" s="3"/>
      <c r="J546" s="3"/>
      <c r="K546" s="3"/>
      <c r="L546" s="3"/>
      <c r="M546" s="3"/>
      <c r="N546" s="3"/>
      <c r="O546" s="3"/>
      <c r="P546" s="3"/>
      <c r="Q546" s="3"/>
      <c r="R546" s="3"/>
      <c r="S546" s="3"/>
      <c r="T546" s="3"/>
      <c r="U546" s="3"/>
      <c r="V546" s="102"/>
      <c r="W546" s="3"/>
      <c r="X546" s="3"/>
      <c r="Y546" s="3"/>
      <c r="Z546" s="3"/>
      <c r="AA546" s="3"/>
      <c r="AB546" s="3"/>
      <c r="AC546" s="3"/>
      <c r="AD546" s="3"/>
      <c r="AE546" s="3"/>
      <c r="AF546" s="3"/>
      <c r="AG546" s="3"/>
      <c r="AH546" s="3"/>
      <c r="AI546" s="3"/>
      <c r="AJ546" s="3"/>
      <c r="AK546" s="3"/>
      <c r="AL546" s="3"/>
      <c r="AM546" s="3"/>
      <c r="AN546" s="3"/>
      <c r="AO546" s="3"/>
      <c r="AP546" s="3"/>
      <c r="AQ546" s="3"/>
      <c r="AR546" s="3"/>
    </row>
    <row r="547" spans="1:44" ht="12.75" customHeight="1" x14ac:dyDescent="0.25">
      <c r="A547" s="3"/>
      <c r="B547" s="3"/>
      <c r="C547" s="3"/>
      <c r="D547" s="3"/>
      <c r="E547" s="3"/>
      <c r="F547" s="3"/>
      <c r="G547" s="3"/>
      <c r="H547" s="3"/>
      <c r="I547" s="3"/>
      <c r="J547" s="3"/>
      <c r="K547" s="3"/>
      <c r="L547" s="3"/>
      <c r="M547" s="3"/>
      <c r="N547" s="3"/>
      <c r="O547" s="3"/>
      <c r="P547" s="3"/>
      <c r="Q547" s="3"/>
      <c r="R547" s="3"/>
      <c r="S547" s="3"/>
      <c r="T547" s="3"/>
      <c r="U547" s="3"/>
      <c r="V547" s="102"/>
      <c r="W547" s="3"/>
      <c r="X547" s="3"/>
      <c r="Y547" s="3"/>
      <c r="Z547" s="3"/>
      <c r="AA547" s="3"/>
      <c r="AB547" s="3"/>
      <c r="AC547" s="3"/>
      <c r="AD547" s="3"/>
      <c r="AE547" s="3"/>
      <c r="AF547" s="3"/>
      <c r="AG547" s="3"/>
      <c r="AH547" s="3"/>
      <c r="AI547" s="3"/>
      <c r="AJ547" s="3"/>
      <c r="AK547" s="3"/>
      <c r="AL547" s="3"/>
      <c r="AM547" s="3"/>
      <c r="AN547" s="3"/>
      <c r="AO547" s="3"/>
      <c r="AP547" s="3"/>
      <c r="AQ547" s="3"/>
      <c r="AR547" s="3"/>
    </row>
    <row r="548" spans="1:44" ht="12.75" customHeight="1" x14ac:dyDescent="0.25">
      <c r="A548" s="3"/>
      <c r="B548" s="3"/>
      <c r="C548" s="3"/>
      <c r="D548" s="3"/>
      <c r="E548" s="3"/>
      <c r="F548" s="3"/>
      <c r="G548" s="3"/>
      <c r="H548" s="3"/>
      <c r="I548" s="3"/>
      <c r="J548" s="3"/>
      <c r="K548" s="3"/>
      <c r="L548" s="3"/>
      <c r="M548" s="3"/>
      <c r="N548" s="3"/>
      <c r="O548" s="3"/>
      <c r="P548" s="3"/>
      <c r="Q548" s="3"/>
      <c r="R548" s="3"/>
      <c r="S548" s="3"/>
      <c r="T548" s="3"/>
      <c r="U548" s="3"/>
      <c r="V548" s="102"/>
      <c r="W548" s="3"/>
      <c r="X548" s="3"/>
      <c r="Y548" s="3"/>
      <c r="Z548" s="3"/>
      <c r="AA548" s="3"/>
      <c r="AB548" s="3"/>
      <c r="AC548" s="3"/>
      <c r="AD548" s="3"/>
      <c r="AE548" s="3"/>
      <c r="AF548" s="3"/>
      <c r="AG548" s="3"/>
      <c r="AH548" s="3"/>
      <c r="AI548" s="3"/>
      <c r="AJ548" s="3"/>
      <c r="AK548" s="3"/>
      <c r="AL548" s="3"/>
      <c r="AM548" s="3"/>
      <c r="AN548" s="3"/>
      <c r="AO548" s="3"/>
      <c r="AP548" s="3"/>
      <c r="AQ548" s="3"/>
      <c r="AR548" s="3"/>
    </row>
    <row r="549" spans="1:44" ht="12.75" customHeight="1" x14ac:dyDescent="0.25">
      <c r="A549" s="3"/>
      <c r="B549" s="3"/>
      <c r="C549" s="3"/>
      <c r="D549" s="3"/>
      <c r="E549" s="3"/>
      <c r="F549" s="3"/>
      <c r="G549" s="3"/>
      <c r="H549" s="3"/>
      <c r="I549" s="3"/>
      <c r="J549" s="3"/>
      <c r="K549" s="3"/>
      <c r="L549" s="3"/>
      <c r="M549" s="3"/>
      <c r="N549" s="3"/>
      <c r="O549" s="3"/>
      <c r="P549" s="3"/>
      <c r="Q549" s="3"/>
      <c r="R549" s="3"/>
      <c r="S549" s="3"/>
      <c r="T549" s="3"/>
      <c r="U549" s="3"/>
      <c r="V549" s="102"/>
      <c r="W549" s="3"/>
      <c r="X549" s="3"/>
      <c r="Y549" s="3"/>
      <c r="Z549" s="3"/>
      <c r="AA549" s="3"/>
      <c r="AB549" s="3"/>
      <c r="AC549" s="3"/>
      <c r="AD549" s="3"/>
      <c r="AE549" s="3"/>
      <c r="AF549" s="3"/>
      <c r="AG549" s="3"/>
      <c r="AH549" s="3"/>
      <c r="AI549" s="3"/>
      <c r="AJ549" s="3"/>
      <c r="AK549" s="3"/>
      <c r="AL549" s="3"/>
      <c r="AM549" s="3"/>
      <c r="AN549" s="3"/>
      <c r="AO549" s="3"/>
      <c r="AP549" s="3"/>
      <c r="AQ549" s="3"/>
      <c r="AR549" s="3"/>
    </row>
    <row r="550" spans="1:44" ht="12.75" customHeight="1" x14ac:dyDescent="0.25">
      <c r="A550" s="3"/>
      <c r="B550" s="3"/>
      <c r="C550" s="3"/>
      <c r="D550" s="3"/>
      <c r="E550" s="3"/>
      <c r="F550" s="3"/>
      <c r="G550" s="3"/>
      <c r="H550" s="3"/>
      <c r="I550" s="3"/>
      <c r="J550" s="3"/>
      <c r="K550" s="3"/>
      <c r="L550" s="3"/>
      <c r="M550" s="3"/>
      <c r="N550" s="3"/>
      <c r="O550" s="3"/>
      <c r="P550" s="3"/>
      <c r="Q550" s="3"/>
      <c r="R550" s="3"/>
      <c r="S550" s="3"/>
      <c r="T550" s="3"/>
      <c r="U550" s="3"/>
      <c r="V550" s="102"/>
      <c r="W550" s="3"/>
      <c r="X550" s="3"/>
      <c r="Y550" s="3"/>
      <c r="Z550" s="3"/>
      <c r="AA550" s="3"/>
      <c r="AB550" s="3"/>
      <c r="AC550" s="3"/>
      <c r="AD550" s="3"/>
      <c r="AE550" s="3"/>
      <c r="AF550" s="3"/>
      <c r="AG550" s="3"/>
      <c r="AH550" s="3"/>
      <c r="AI550" s="3"/>
      <c r="AJ550" s="3"/>
      <c r="AK550" s="3"/>
      <c r="AL550" s="3"/>
      <c r="AM550" s="3"/>
      <c r="AN550" s="3"/>
      <c r="AO550" s="3"/>
      <c r="AP550" s="3"/>
      <c r="AQ550" s="3"/>
      <c r="AR550" s="3"/>
    </row>
    <row r="551" spans="1:44" ht="12.75" customHeight="1" x14ac:dyDescent="0.25">
      <c r="A551" s="3"/>
      <c r="B551" s="3"/>
      <c r="C551" s="3"/>
      <c r="D551" s="3"/>
      <c r="E551" s="3"/>
      <c r="F551" s="3"/>
      <c r="G551" s="3"/>
      <c r="H551" s="3"/>
      <c r="I551" s="3"/>
      <c r="J551" s="3"/>
      <c r="K551" s="3"/>
      <c r="L551" s="3"/>
      <c r="M551" s="3"/>
      <c r="N551" s="3"/>
      <c r="O551" s="3"/>
      <c r="P551" s="3"/>
      <c r="Q551" s="3"/>
      <c r="R551" s="3"/>
      <c r="S551" s="3"/>
      <c r="T551" s="3"/>
      <c r="U551" s="3"/>
      <c r="V551" s="102"/>
      <c r="W551" s="3"/>
      <c r="X551" s="3"/>
      <c r="Y551" s="3"/>
      <c r="Z551" s="3"/>
      <c r="AA551" s="3"/>
      <c r="AB551" s="3"/>
      <c r="AC551" s="3"/>
      <c r="AD551" s="3"/>
      <c r="AE551" s="3"/>
      <c r="AF551" s="3"/>
      <c r="AG551" s="3"/>
      <c r="AH551" s="3"/>
      <c r="AI551" s="3"/>
      <c r="AJ551" s="3"/>
      <c r="AK551" s="3"/>
      <c r="AL551" s="3"/>
      <c r="AM551" s="3"/>
      <c r="AN551" s="3"/>
      <c r="AO551" s="3"/>
      <c r="AP551" s="3"/>
      <c r="AQ551" s="3"/>
      <c r="AR551" s="3"/>
    </row>
    <row r="552" spans="1:44" ht="12.75" customHeight="1" x14ac:dyDescent="0.25">
      <c r="A552" s="3"/>
      <c r="B552" s="3"/>
      <c r="C552" s="3"/>
      <c r="D552" s="3"/>
      <c r="E552" s="3"/>
      <c r="F552" s="3"/>
      <c r="G552" s="3"/>
      <c r="H552" s="3"/>
      <c r="I552" s="3"/>
      <c r="J552" s="3"/>
      <c r="K552" s="3"/>
      <c r="L552" s="3"/>
      <c r="M552" s="3"/>
      <c r="N552" s="3"/>
      <c r="O552" s="3"/>
      <c r="P552" s="3"/>
      <c r="Q552" s="3"/>
      <c r="R552" s="3"/>
      <c r="S552" s="3"/>
      <c r="T552" s="3"/>
      <c r="U552" s="3"/>
      <c r="V552" s="102"/>
      <c r="W552" s="3"/>
      <c r="X552" s="3"/>
      <c r="Y552" s="3"/>
      <c r="Z552" s="3"/>
      <c r="AA552" s="3"/>
      <c r="AB552" s="3"/>
      <c r="AC552" s="3"/>
      <c r="AD552" s="3"/>
      <c r="AE552" s="3"/>
      <c r="AF552" s="3"/>
      <c r="AG552" s="3"/>
      <c r="AH552" s="3"/>
      <c r="AI552" s="3"/>
      <c r="AJ552" s="3"/>
      <c r="AK552" s="3"/>
      <c r="AL552" s="3"/>
      <c r="AM552" s="3"/>
      <c r="AN552" s="3"/>
      <c r="AO552" s="3"/>
      <c r="AP552" s="3"/>
      <c r="AQ552" s="3"/>
      <c r="AR552" s="3"/>
    </row>
    <row r="553" spans="1:44" ht="12.75" customHeight="1" x14ac:dyDescent="0.25">
      <c r="A553" s="3"/>
      <c r="B553" s="3"/>
      <c r="C553" s="3"/>
      <c r="D553" s="3"/>
      <c r="E553" s="3"/>
      <c r="F553" s="3"/>
      <c r="G553" s="3"/>
      <c r="H553" s="3"/>
      <c r="I553" s="3"/>
      <c r="J553" s="3"/>
      <c r="K553" s="3"/>
      <c r="L553" s="3"/>
      <c r="M553" s="3"/>
      <c r="N553" s="3"/>
      <c r="O553" s="3"/>
      <c r="P553" s="3"/>
      <c r="Q553" s="3"/>
      <c r="R553" s="3"/>
      <c r="S553" s="3"/>
      <c r="T553" s="3"/>
      <c r="U553" s="3"/>
      <c r="V553" s="102"/>
      <c r="W553" s="3"/>
      <c r="X553" s="3"/>
      <c r="Y553" s="3"/>
      <c r="Z553" s="3"/>
      <c r="AA553" s="3"/>
      <c r="AB553" s="3"/>
      <c r="AC553" s="3"/>
      <c r="AD553" s="3"/>
      <c r="AE553" s="3"/>
      <c r="AF553" s="3"/>
      <c r="AG553" s="3"/>
      <c r="AH553" s="3"/>
      <c r="AI553" s="3"/>
      <c r="AJ553" s="3"/>
      <c r="AK553" s="3"/>
      <c r="AL553" s="3"/>
      <c r="AM553" s="3"/>
      <c r="AN553" s="3"/>
      <c r="AO553" s="3"/>
      <c r="AP553" s="3"/>
      <c r="AQ553" s="3"/>
      <c r="AR553" s="3"/>
    </row>
    <row r="554" spans="1:44" ht="12.75" customHeight="1" x14ac:dyDescent="0.25">
      <c r="A554" s="3"/>
      <c r="B554" s="3"/>
      <c r="C554" s="3"/>
      <c r="D554" s="3"/>
      <c r="E554" s="3"/>
      <c r="F554" s="3"/>
      <c r="G554" s="3"/>
      <c r="H554" s="3"/>
      <c r="I554" s="3"/>
      <c r="J554" s="3"/>
      <c r="K554" s="3"/>
      <c r="L554" s="3"/>
      <c r="M554" s="3"/>
      <c r="N554" s="3"/>
      <c r="O554" s="3"/>
      <c r="P554" s="3"/>
      <c r="Q554" s="3"/>
      <c r="R554" s="3"/>
      <c r="S554" s="3"/>
      <c r="T554" s="3"/>
      <c r="U554" s="3"/>
      <c r="V554" s="102"/>
      <c r="W554" s="3"/>
      <c r="X554" s="3"/>
      <c r="Y554" s="3"/>
      <c r="Z554" s="3"/>
      <c r="AA554" s="3"/>
      <c r="AB554" s="3"/>
      <c r="AC554" s="3"/>
      <c r="AD554" s="3"/>
      <c r="AE554" s="3"/>
      <c r="AF554" s="3"/>
      <c r="AG554" s="3"/>
      <c r="AH554" s="3"/>
      <c r="AI554" s="3"/>
      <c r="AJ554" s="3"/>
      <c r="AK554" s="3"/>
      <c r="AL554" s="3"/>
      <c r="AM554" s="3"/>
      <c r="AN554" s="3"/>
      <c r="AO554" s="3"/>
      <c r="AP554" s="3"/>
      <c r="AQ554" s="3"/>
      <c r="AR554" s="3"/>
    </row>
    <row r="555" spans="1:44" ht="12.75" customHeight="1" x14ac:dyDescent="0.25">
      <c r="A555" s="3"/>
      <c r="B555" s="3"/>
      <c r="C555" s="3"/>
      <c r="D555" s="3"/>
      <c r="E555" s="3"/>
      <c r="F555" s="3"/>
      <c r="G555" s="3"/>
      <c r="H555" s="3"/>
      <c r="I555" s="3"/>
      <c r="J555" s="3"/>
      <c r="K555" s="3"/>
      <c r="L555" s="3"/>
      <c r="M555" s="3"/>
      <c r="N555" s="3"/>
      <c r="O555" s="3"/>
      <c r="P555" s="3"/>
      <c r="Q555" s="3"/>
      <c r="R555" s="3"/>
      <c r="S555" s="3"/>
      <c r="T555" s="3"/>
      <c r="U555" s="3"/>
      <c r="V555" s="102"/>
      <c r="W555" s="3"/>
      <c r="X555" s="3"/>
      <c r="Y555" s="3"/>
      <c r="Z555" s="3"/>
      <c r="AA555" s="3"/>
      <c r="AB555" s="3"/>
      <c r="AC555" s="3"/>
      <c r="AD555" s="3"/>
      <c r="AE555" s="3"/>
      <c r="AF555" s="3"/>
      <c r="AG555" s="3"/>
      <c r="AH555" s="3"/>
      <c r="AI555" s="3"/>
      <c r="AJ555" s="3"/>
      <c r="AK555" s="3"/>
      <c r="AL555" s="3"/>
      <c r="AM555" s="3"/>
      <c r="AN555" s="3"/>
      <c r="AO555" s="3"/>
      <c r="AP555" s="3"/>
      <c r="AQ555" s="3"/>
      <c r="AR555" s="3"/>
    </row>
    <row r="556" spans="1:44" ht="12.75" customHeight="1" x14ac:dyDescent="0.25">
      <c r="A556" s="3"/>
      <c r="B556" s="3"/>
      <c r="C556" s="3"/>
      <c r="D556" s="3"/>
      <c r="E556" s="3"/>
      <c r="F556" s="3"/>
      <c r="G556" s="3"/>
      <c r="H556" s="3"/>
      <c r="I556" s="3"/>
      <c r="J556" s="3"/>
      <c r="K556" s="3"/>
      <c r="L556" s="3"/>
      <c r="M556" s="3"/>
      <c r="N556" s="3"/>
      <c r="O556" s="3"/>
      <c r="P556" s="3"/>
      <c r="Q556" s="3"/>
      <c r="R556" s="3"/>
      <c r="S556" s="3"/>
      <c r="T556" s="3"/>
      <c r="U556" s="3"/>
      <c r="V556" s="102"/>
      <c r="W556" s="3"/>
      <c r="X556" s="3"/>
      <c r="Y556" s="3"/>
      <c r="Z556" s="3"/>
      <c r="AA556" s="3"/>
      <c r="AB556" s="3"/>
      <c r="AC556" s="3"/>
      <c r="AD556" s="3"/>
      <c r="AE556" s="3"/>
      <c r="AF556" s="3"/>
      <c r="AG556" s="3"/>
      <c r="AH556" s="3"/>
      <c r="AI556" s="3"/>
      <c r="AJ556" s="3"/>
      <c r="AK556" s="3"/>
      <c r="AL556" s="3"/>
      <c r="AM556" s="3"/>
      <c r="AN556" s="3"/>
      <c r="AO556" s="3"/>
      <c r="AP556" s="3"/>
      <c r="AQ556" s="3"/>
      <c r="AR556" s="3"/>
    </row>
    <row r="557" spans="1:44" ht="12.75" customHeight="1" x14ac:dyDescent="0.25">
      <c r="A557" s="3"/>
      <c r="B557" s="3"/>
      <c r="C557" s="3"/>
      <c r="D557" s="3"/>
      <c r="E557" s="3"/>
      <c r="F557" s="3"/>
      <c r="G557" s="3"/>
      <c r="H557" s="3"/>
      <c r="I557" s="3"/>
      <c r="J557" s="3"/>
      <c r="K557" s="3"/>
      <c r="L557" s="3"/>
      <c r="M557" s="3"/>
      <c r="N557" s="3"/>
      <c r="O557" s="3"/>
      <c r="P557" s="3"/>
      <c r="Q557" s="3"/>
      <c r="R557" s="3"/>
      <c r="S557" s="3"/>
      <c r="T557" s="3"/>
      <c r="U557" s="3"/>
      <c r="V557" s="102"/>
      <c r="W557" s="3"/>
      <c r="X557" s="3"/>
      <c r="Y557" s="3"/>
      <c r="Z557" s="3"/>
      <c r="AA557" s="3"/>
      <c r="AB557" s="3"/>
      <c r="AC557" s="3"/>
      <c r="AD557" s="3"/>
      <c r="AE557" s="3"/>
      <c r="AF557" s="3"/>
      <c r="AG557" s="3"/>
      <c r="AH557" s="3"/>
      <c r="AI557" s="3"/>
      <c r="AJ557" s="3"/>
      <c r="AK557" s="3"/>
      <c r="AL557" s="3"/>
      <c r="AM557" s="3"/>
      <c r="AN557" s="3"/>
      <c r="AO557" s="3"/>
      <c r="AP557" s="3"/>
      <c r="AQ557" s="3"/>
      <c r="AR557" s="3"/>
    </row>
    <row r="558" spans="1:44" ht="12.75" customHeight="1" x14ac:dyDescent="0.25">
      <c r="A558" s="3"/>
      <c r="B558" s="3"/>
      <c r="C558" s="3"/>
      <c r="D558" s="3"/>
      <c r="E558" s="3"/>
      <c r="F558" s="3"/>
      <c r="G558" s="3"/>
      <c r="H558" s="3"/>
      <c r="I558" s="3"/>
      <c r="J558" s="3"/>
      <c r="K558" s="3"/>
      <c r="L558" s="3"/>
      <c r="M558" s="3"/>
      <c r="N558" s="3"/>
      <c r="O558" s="3"/>
      <c r="P558" s="3"/>
      <c r="Q558" s="3"/>
      <c r="R558" s="3"/>
      <c r="S558" s="3"/>
      <c r="T558" s="3"/>
      <c r="U558" s="3"/>
      <c r="V558" s="102"/>
      <c r="W558" s="3"/>
      <c r="X558" s="3"/>
      <c r="Y558" s="3"/>
      <c r="Z558" s="3"/>
      <c r="AA558" s="3"/>
      <c r="AB558" s="3"/>
      <c r="AC558" s="3"/>
      <c r="AD558" s="3"/>
      <c r="AE558" s="3"/>
      <c r="AF558" s="3"/>
      <c r="AG558" s="3"/>
      <c r="AH558" s="3"/>
      <c r="AI558" s="3"/>
      <c r="AJ558" s="3"/>
      <c r="AK558" s="3"/>
      <c r="AL558" s="3"/>
      <c r="AM558" s="3"/>
      <c r="AN558" s="3"/>
      <c r="AO558" s="3"/>
      <c r="AP558" s="3"/>
      <c r="AQ558" s="3"/>
      <c r="AR558" s="3"/>
    </row>
    <row r="559" spans="1:44" ht="12.75" customHeight="1" x14ac:dyDescent="0.25">
      <c r="A559" s="3"/>
      <c r="B559" s="3"/>
      <c r="C559" s="3"/>
      <c r="D559" s="3"/>
      <c r="E559" s="3"/>
      <c r="F559" s="3"/>
      <c r="G559" s="3"/>
      <c r="H559" s="3"/>
      <c r="I559" s="3"/>
      <c r="J559" s="3"/>
      <c r="K559" s="3"/>
      <c r="L559" s="3"/>
      <c r="M559" s="3"/>
      <c r="N559" s="3"/>
      <c r="O559" s="3"/>
      <c r="P559" s="3"/>
      <c r="Q559" s="3"/>
      <c r="R559" s="3"/>
      <c r="S559" s="3"/>
      <c r="T559" s="3"/>
      <c r="U559" s="3"/>
      <c r="V559" s="102"/>
      <c r="W559" s="3"/>
      <c r="X559" s="3"/>
      <c r="Y559" s="3"/>
      <c r="Z559" s="3"/>
      <c r="AA559" s="3"/>
      <c r="AB559" s="3"/>
      <c r="AC559" s="3"/>
      <c r="AD559" s="3"/>
      <c r="AE559" s="3"/>
      <c r="AF559" s="3"/>
      <c r="AG559" s="3"/>
      <c r="AH559" s="3"/>
      <c r="AI559" s="3"/>
      <c r="AJ559" s="3"/>
      <c r="AK559" s="3"/>
      <c r="AL559" s="3"/>
      <c r="AM559" s="3"/>
      <c r="AN559" s="3"/>
      <c r="AO559" s="3"/>
      <c r="AP559" s="3"/>
      <c r="AQ559" s="3"/>
      <c r="AR559" s="3"/>
    </row>
    <row r="560" spans="1:44" ht="12.75" customHeight="1" x14ac:dyDescent="0.25">
      <c r="A560" s="3"/>
      <c r="B560" s="3"/>
      <c r="C560" s="3"/>
      <c r="D560" s="3"/>
      <c r="E560" s="3"/>
      <c r="F560" s="3"/>
      <c r="G560" s="3"/>
      <c r="H560" s="3"/>
      <c r="I560" s="3"/>
      <c r="J560" s="3"/>
      <c r="K560" s="3"/>
      <c r="L560" s="3"/>
      <c r="M560" s="3"/>
      <c r="N560" s="3"/>
      <c r="O560" s="3"/>
      <c r="P560" s="3"/>
      <c r="Q560" s="3"/>
      <c r="R560" s="3"/>
      <c r="S560" s="3"/>
      <c r="T560" s="3"/>
      <c r="U560" s="3"/>
      <c r="V560" s="102"/>
      <c r="W560" s="3"/>
      <c r="X560" s="3"/>
      <c r="Y560" s="3"/>
      <c r="Z560" s="3"/>
      <c r="AA560" s="3"/>
      <c r="AB560" s="3"/>
      <c r="AC560" s="3"/>
      <c r="AD560" s="3"/>
      <c r="AE560" s="3"/>
      <c r="AF560" s="3"/>
      <c r="AG560" s="3"/>
      <c r="AH560" s="3"/>
      <c r="AI560" s="3"/>
      <c r="AJ560" s="3"/>
      <c r="AK560" s="3"/>
      <c r="AL560" s="3"/>
      <c r="AM560" s="3"/>
      <c r="AN560" s="3"/>
      <c r="AO560" s="3"/>
      <c r="AP560" s="3"/>
      <c r="AQ560" s="3"/>
      <c r="AR560" s="3"/>
    </row>
    <row r="561" spans="1:44" ht="12.75" customHeight="1" x14ac:dyDescent="0.25">
      <c r="A561" s="3"/>
      <c r="B561" s="3"/>
      <c r="C561" s="3"/>
      <c r="D561" s="3"/>
      <c r="E561" s="3"/>
      <c r="F561" s="3"/>
      <c r="G561" s="3"/>
      <c r="H561" s="3"/>
      <c r="I561" s="3"/>
      <c r="J561" s="3"/>
      <c r="K561" s="3"/>
      <c r="L561" s="3"/>
      <c r="M561" s="3"/>
      <c r="N561" s="3"/>
      <c r="O561" s="3"/>
      <c r="P561" s="3"/>
      <c r="Q561" s="3"/>
      <c r="R561" s="3"/>
      <c r="S561" s="3"/>
      <c r="T561" s="3"/>
      <c r="U561" s="3"/>
      <c r="V561" s="102"/>
      <c r="W561" s="3"/>
      <c r="X561" s="3"/>
      <c r="Y561" s="3"/>
      <c r="Z561" s="3"/>
      <c r="AA561" s="3"/>
      <c r="AB561" s="3"/>
      <c r="AC561" s="3"/>
      <c r="AD561" s="3"/>
      <c r="AE561" s="3"/>
      <c r="AF561" s="3"/>
      <c r="AG561" s="3"/>
      <c r="AH561" s="3"/>
      <c r="AI561" s="3"/>
      <c r="AJ561" s="3"/>
      <c r="AK561" s="3"/>
      <c r="AL561" s="3"/>
      <c r="AM561" s="3"/>
      <c r="AN561" s="3"/>
      <c r="AO561" s="3"/>
      <c r="AP561" s="3"/>
      <c r="AQ561" s="3"/>
      <c r="AR561" s="3"/>
    </row>
    <row r="562" spans="1:44" ht="12.75" customHeight="1" x14ac:dyDescent="0.25">
      <c r="A562" s="3"/>
      <c r="B562" s="3"/>
      <c r="C562" s="3"/>
      <c r="D562" s="3"/>
      <c r="E562" s="3"/>
      <c r="F562" s="3"/>
      <c r="G562" s="3"/>
      <c r="H562" s="3"/>
      <c r="I562" s="3"/>
      <c r="J562" s="3"/>
      <c r="K562" s="3"/>
      <c r="L562" s="3"/>
      <c r="M562" s="3"/>
      <c r="N562" s="3"/>
      <c r="O562" s="3"/>
      <c r="P562" s="3"/>
      <c r="Q562" s="3"/>
      <c r="R562" s="3"/>
      <c r="S562" s="3"/>
      <c r="T562" s="3"/>
      <c r="U562" s="3"/>
      <c r="V562" s="102"/>
      <c r="W562" s="3"/>
      <c r="X562" s="3"/>
      <c r="Y562" s="3"/>
      <c r="Z562" s="3"/>
      <c r="AA562" s="3"/>
      <c r="AB562" s="3"/>
      <c r="AC562" s="3"/>
      <c r="AD562" s="3"/>
      <c r="AE562" s="3"/>
      <c r="AF562" s="3"/>
      <c r="AG562" s="3"/>
      <c r="AH562" s="3"/>
      <c r="AI562" s="3"/>
      <c r="AJ562" s="3"/>
      <c r="AK562" s="3"/>
      <c r="AL562" s="3"/>
      <c r="AM562" s="3"/>
      <c r="AN562" s="3"/>
      <c r="AO562" s="3"/>
      <c r="AP562" s="3"/>
      <c r="AQ562" s="3"/>
      <c r="AR562" s="3"/>
    </row>
    <row r="563" spans="1:44" ht="12.75" customHeight="1" x14ac:dyDescent="0.25">
      <c r="A563" s="3"/>
      <c r="B563" s="3"/>
      <c r="C563" s="3"/>
      <c r="D563" s="3"/>
      <c r="E563" s="3"/>
      <c r="F563" s="3"/>
      <c r="G563" s="3"/>
      <c r="H563" s="3"/>
      <c r="I563" s="3"/>
      <c r="J563" s="3"/>
      <c r="K563" s="3"/>
      <c r="L563" s="3"/>
      <c r="M563" s="3"/>
      <c r="N563" s="3"/>
      <c r="O563" s="3"/>
      <c r="P563" s="3"/>
      <c r="Q563" s="3"/>
      <c r="R563" s="3"/>
      <c r="S563" s="3"/>
      <c r="T563" s="3"/>
      <c r="U563" s="3"/>
      <c r="V563" s="102"/>
      <c r="W563" s="3"/>
      <c r="X563" s="3"/>
      <c r="Y563" s="3"/>
      <c r="Z563" s="3"/>
      <c r="AA563" s="3"/>
      <c r="AB563" s="3"/>
      <c r="AC563" s="3"/>
      <c r="AD563" s="3"/>
      <c r="AE563" s="3"/>
      <c r="AF563" s="3"/>
      <c r="AG563" s="3"/>
      <c r="AH563" s="3"/>
      <c r="AI563" s="3"/>
      <c r="AJ563" s="3"/>
      <c r="AK563" s="3"/>
      <c r="AL563" s="3"/>
      <c r="AM563" s="3"/>
      <c r="AN563" s="3"/>
      <c r="AO563" s="3"/>
      <c r="AP563" s="3"/>
      <c r="AQ563" s="3"/>
      <c r="AR563" s="3"/>
    </row>
    <row r="564" spans="1:44" ht="12.75" customHeight="1" x14ac:dyDescent="0.25">
      <c r="A564" s="3"/>
      <c r="B564" s="3"/>
      <c r="C564" s="3"/>
      <c r="D564" s="3"/>
      <c r="E564" s="3"/>
      <c r="F564" s="3"/>
      <c r="G564" s="3"/>
      <c r="H564" s="3"/>
      <c r="I564" s="3"/>
      <c r="J564" s="3"/>
      <c r="K564" s="3"/>
      <c r="L564" s="3"/>
      <c r="M564" s="3"/>
      <c r="N564" s="3"/>
      <c r="O564" s="3"/>
      <c r="P564" s="3"/>
      <c r="Q564" s="3"/>
      <c r="R564" s="3"/>
      <c r="S564" s="3"/>
      <c r="T564" s="3"/>
      <c r="U564" s="3"/>
      <c r="V564" s="102"/>
      <c r="W564" s="3"/>
      <c r="X564" s="3"/>
      <c r="Y564" s="3"/>
      <c r="Z564" s="3"/>
      <c r="AA564" s="3"/>
      <c r="AB564" s="3"/>
      <c r="AC564" s="3"/>
      <c r="AD564" s="3"/>
      <c r="AE564" s="3"/>
      <c r="AF564" s="3"/>
      <c r="AG564" s="3"/>
      <c r="AH564" s="3"/>
      <c r="AI564" s="3"/>
      <c r="AJ564" s="3"/>
      <c r="AK564" s="3"/>
      <c r="AL564" s="3"/>
      <c r="AM564" s="3"/>
      <c r="AN564" s="3"/>
      <c r="AO564" s="3"/>
      <c r="AP564" s="3"/>
      <c r="AQ564" s="3"/>
      <c r="AR564" s="3"/>
    </row>
    <row r="565" spans="1:44" ht="12.75" customHeight="1" x14ac:dyDescent="0.25">
      <c r="A565" s="3"/>
      <c r="B565" s="3"/>
      <c r="C565" s="3"/>
      <c r="D565" s="3"/>
      <c r="E565" s="3"/>
      <c r="F565" s="3"/>
      <c r="G565" s="3"/>
      <c r="H565" s="3"/>
      <c r="I565" s="3"/>
      <c r="J565" s="3"/>
      <c r="K565" s="3"/>
      <c r="L565" s="3"/>
      <c r="M565" s="3"/>
      <c r="N565" s="3"/>
      <c r="O565" s="3"/>
      <c r="P565" s="3"/>
      <c r="Q565" s="3"/>
      <c r="R565" s="3"/>
      <c r="S565" s="3"/>
      <c r="T565" s="3"/>
      <c r="U565" s="3"/>
      <c r="V565" s="102"/>
      <c r="W565" s="3"/>
      <c r="X565" s="3"/>
      <c r="Y565" s="3"/>
      <c r="Z565" s="3"/>
      <c r="AA565" s="3"/>
      <c r="AB565" s="3"/>
      <c r="AC565" s="3"/>
      <c r="AD565" s="3"/>
      <c r="AE565" s="3"/>
      <c r="AF565" s="3"/>
      <c r="AG565" s="3"/>
      <c r="AH565" s="3"/>
      <c r="AI565" s="3"/>
      <c r="AJ565" s="3"/>
      <c r="AK565" s="3"/>
      <c r="AL565" s="3"/>
      <c r="AM565" s="3"/>
      <c r="AN565" s="3"/>
      <c r="AO565" s="3"/>
      <c r="AP565" s="3"/>
      <c r="AQ565" s="3"/>
      <c r="AR565" s="3"/>
    </row>
    <row r="566" spans="1:44" ht="12.75" customHeight="1" x14ac:dyDescent="0.25">
      <c r="A566" s="3"/>
      <c r="B566" s="3"/>
      <c r="C566" s="3"/>
      <c r="D566" s="3"/>
      <c r="E566" s="3"/>
      <c r="F566" s="3"/>
      <c r="G566" s="3"/>
      <c r="H566" s="3"/>
      <c r="I566" s="3"/>
      <c r="J566" s="3"/>
      <c r="K566" s="3"/>
      <c r="L566" s="3"/>
      <c r="M566" s="3"/>
      <c r="N566" s="3"/>
      <c r="O566" s="3"/>
      <c r="P566" s="3"/>
      <c r="Q566" s="3"/>
      <c r="R566" s="3"/>
      <c r="S566" s="3"/>
      <c r="T566" s="3"/>
      <c r="U566" s="3"/>
      <c r="V566" s="102"/>
      <c r="W566" s="3"/>
      <c r="X566" s="3"/>
      <c r="Y566" s="3"/>
      <c r="Z566" s="3"/>
      <c r="AA566" s="3"/>
      <c r="AB566" s="3"/>
      <c r="AC566" s="3"/>
      <c r="AD566" s="3"/>
      <c r="AE566" s="3"/>
      <c r="AF566" s="3"/>
      <c r="AG566" s="3"/>
      <c r="AH566" s="3"/>
      <c r="AI566" s="3"/>
      <c r="AJ566" s="3"/>
      <c r="AK566" s="3"/>
      <c r="AL566" s="3"/>
      <c r="AM566" s="3"/>
      <c r="AN566" s="3"/>
      <c r="AO566" s="3"/>
      <c r="AP566" s="3"/>
      <c r="AQ566" s="3"/>
      <c r="AR566" s="3"/>
    </row>
    <row r="567" spans="1:44" ht="12.75" customHeight="1" x14ac:dyDescent="0.25">
      <c r="A567" s="3"/>
      <c r="B567" s="3"/>
      <c r="C567" s="3"/>
      <c r="D567" s="3"/>
      <c r="E567" s="3"/>
      <c r="F567" s="3"/>
      <c r="G567" s="3"/>
      <c r="H567" s="3"/>
      <c r="I567" s="3"/>
      <c r="J567" s="3"/>
      <c r="K567" s="3"/>
      <c r="L567" s="3"/>
      <c r="M567" s="3"/>
      <c r="N567" s="3"/>
      <c r="O567" s="3"/>
      <c r="P567" s="3"/>
      <c r="Q567" s="3"/>
      <c r="R567" s="3"/>
      <c r="S567" s="3"/>
      <c r="T567" s="3"/>
      <c r="U567" s="3"/>
      <c r="V567" s="102"/>
      <c r="W567" s="3"/>
      <c r="X567" s="3"/>
      <c r="Y567" s="3"/>
      <c r="Z567" s="3"/>
      <c r="AA567" s="3"/>
      <c r="AB567" s="3"/>
      <c r="AC567" s="3"/>
      <c r="AD567" s="3"/>
      <c r="AE567" s="3"/>
      <c r="AF567" s="3"/>
      <c r="AG567" s="3"/>
      <c r="AH567" s="3"/>
      <c r="AI567" s="3"/>
      <c r="AJ567" s="3"/>
      <c r="AK567" s="3"/>
      <c r="AL567" s="3"/>
      <c r="AM567" s="3"/>
      <c r="AN567" s="3"/>
      <c r="AO567" s="3"/>
      <c r="AP567" s="3"/>
      <c r="AQ567" s="3"/>
      <c r="AR567" s="3"/>
    </row>
    <row r="568" spans="1:44" ht="12.75" customHeight="1" x14ac:dyDescent="0.25">
      <c r="A568" s="3"/>
      <c r="B568" s="3"/>
      <c r="C568" s="3"/>
      <c r="D568" s="3"/>
      <c r="E568" s="3"/>
      <c r="F568" s="3"/>
      <c r="G568" s="3"/>
      <c r="H568" s="3"/>
      <c r="I568" s="3"/>
      <c r="J568" s="3"/>
      <c r="K568" s="3"/>
      <c r="L568" s="3"/>
      <c r="M568" s="3"/>
      <c r="N568" s="3"/>
      <c r="O568" s="3"/>
      <c r="P568" s="3"/>
      <c r="Q568" s="3"/>
      <c r="R568" s="3"/>
      <c r="S568" s="3"/>
      <c r="T568" s="3"/>
      <c r="U568" s="3"/>
      <c r="V568" s="102"/>
      <c r="W568" s="3"/>
      <c r="X568" s="3"/>
      <c r="Y568" s="3"/>
      <c r="Z568" s="3"/>
      <c r="AA568" s="3"/>
      <c r="AB568" s="3"/>
      <c r="AC568" s="3"/>
      <c r="AD568" s="3"/>
      <c r="AE568" s="3"/>
      <c r="AF568" s="3"/>
      <c r="AG568" s="3"/>
      <c r="AH568" s="3"/>
      <c r="AI568" s="3"/>
      <c r="AJ568" s="3"/>
      <c r="AK568" s="3"/>
      <c r="AL568" s="3"/>
      <c r="AM568" s="3"/>
      <c r="AN568" s="3"/>
      <c r="AO568" s="3"/>
      <c r="AP568" s="3"/>
      <c r="AQ568" s="3"/>
      <c r="AR568" s="3"/>
    </row>
    <row r="569" spans="1:44" ht="12.75" customHeight="1" x14ac:dyDescent="0.25">
      <c r="A569" s="3"/>
      <c r="B569" s="3"/>
      <c r="C569" s="3"/>
      <c r="D569" s="3"/>
      <c r="E569" s="3"/>
      <c r="F569" s="3"/>
      <c r="G569" s="3"/>
      <c r="H569" s="3"/>
      <c r="I569" s="3"/>
      <c r="J569" s="3"/>
      <c r="K569" s="3"/>
      <c r="L569" s="3"/>
      <c r="M569" s="3"/>
      <c r="N569" s="3"/>
      <c r="O569" s="3"/>
      <c r="P569" s="3"/>
      <c r="Q569" s="3"/>
      <c r="R569" s="3"/>
      <c r="S569" s="3"/>
      <c r="T569" s="3"/>
      <c r="U569" s="3"/>
      <c r="V569" s="102"/>
      <c r="W569" s="3"/>
      <c r="X569" s="3"/>
      <c r="Y569" s="3"/>
      <c r="Z569" s="3"/>
      <c r="AA569" s="3"/>
      <c r="AB569" s="3"/>
      <c r="AC569" s="3"/>
      <c r="AD569" s="3"/>
      <c r="AE569" s="3"/>
      <c r="AF569" s="3"/>
      <c r="AG569" s="3"/>
      <c r="AH569" s="3"/>
      <c r="AI569" s="3"/>
      <c r="AJ569" s="3"/>
      <c r="AK569" s="3"/>
      <c r="AL569" s="3"/>
      <c r="AM569" s="3"/>
      <c r="AN569" s="3"/>
      <c r="AO569" s="3"/>
      <c r="AP569" s="3"/>
      <c r="AQ569" s="3"/>
      <c r="AR569" s="3"/>
    </row>
    <row r="570" spans="1:44" ht="12.75" customHeight="1" x14ac:dyDescent="0.25">
      <c r="A570" s="3"/>
      <c r="B570" s="3"/>
      <c r="C570" s="3"/>
      <c r="D570" s="3"/>
      <c r="E570" s="3"/>
      <c r="F570" s="3"/>
      <c r="G570" s="3"/>
      <c r="H570" s="3"/>
      <c r="I570" s="3"/>
      <c r="J570" s="3"/>
      <c r="K570" s="3"/>
      <c r="L570" s="3"/>
      <c r="M570" s="3"/>
      <c r="N570" s="3"/>
      <c r="O570" s="3"/>
      <c r="P570" s="3"/>
      <c r="Q570" s="3"/>
      <c r="R570" s="3"/>
      <c r="S570" s="3"/>
      <c r="T570" s="3"/>
      <c r="U570" s="3"/>
      <c r="V570" s="102"/>
      <c r="W570" s="3"/>
      <c r="X570" s="3"/>
      <c r="Y570" s="3"/>
      <c r="Z570" s="3"/>
      <c r="AA570" s="3"/>
      <c r="AB570" s="3"/>
      <c r="AC570" s="3"/>
      <c r="AD570" s="3"/>
      <c r="AE570" s="3"/>
      <c r="AF570" s="3"/>
      <c r="AG570" s="3"/>
      <c r="AH570" s="3"/>
      <c r="AI570" s="3"/>
      <c r="AJ570" s="3"/>
      <c r="AK570" s="3"/>
      <c r="AL570" s="3"/>
      <c r="AM570" s="3"/>
      <c r="AN570" s="3"/>
      <c r="AO570" s="3"/>
      <c r="AP570" s="3"/>
      <c r="AQ570" s="3"/>
      <c r="AR570" s="3"/>
    </row>
    <row r="571" spans="1:44" ht="12.75" customHeight="1" x14ac:dyDescent="0.25">
      <c r="A571" s="3"/>
      <c r="B571" s="3"/>
      <c r="C571" s="3"/>
      <c r="D571" s="3"/>
      <c r="E571" s="3"/>
      <c r="F571" s="3"/>
      <c r="G571" s="3"/>
      <c r="H571" s="3"/>
      <c r="I571" s="3"/>
      <c r="J571" s="3"/>
      <c r="K571" s="3"/>
      <c r="L571" s="3"/>
      <c r="M571" s="3"/>
      <c r="N571" s="3"/>
      <c r="O571" s="3"/>
      <c r="P571" s="3"/>
      <c r="Q571" s="3"/>
      <c r="R571" s="3"/>
      <c r="S571" s="3"/>
      <c r="T571" s="3"/>
      <c r="U571" s="3"/>
      <c r="V571" s="102"/>
      <c r="W571" s="3"/>
      <c r="X571" s="3"/>
      <c r="Y571" s="3"/>
      <c r="Z571" s="3"/>
      <c r="AA571" s="3"/>
      <c r="AB571" s="3"/>
      <c r="AC571" s="3"/>
      <c r="AD571" s="3"/>
      <c r="AE571" s="3"/>
      <c r="AF571" s="3"/>
      <c r="AG571" s="3"/>
      <c r="AH571" s="3"/>
      <c r="AI571" s="3"/>
      <c r="AJ571" s="3"/>
      <c r="AK571" s="3"/>
      <c r="AL571" s="3"/>
      <c r="AM571" s="3"/>
      <c r="AN571" s="3"/>
      <c r="AO571" s="3"/>
      <c r="AP571" s="3"/>
      <c r="AQ571" s="3"/>
      <c r="AR571" s="3"/>
    </row>
    <row r="572" spans="1:44" ht="12.75" customHeight="1" x14ac:dyDescent="0.25">
      <c r="A572" s="3"/>
      <c r="B572" s="3"/>
      <c r="C572" s="3"/>
      <c r="D572" s="3"/>
      <c r="E572" s="3"/>
      <c r="F572" s="3"/>
      <c r="G572" s="3"/>
      <c r="H572" s="3"/>
      <c r="I572" s="3"/>
      <c r="J572" s="3"/>
      <c r="K572" s="3"/>
      <c r="L572" s="3"/>
      <c r="M572" s="3"/>
      <c r="N572" s="3"/>
      <c r="O572" s="3"/>
      <c r="P572" s="3"/>
      <c r="Q572" s="3"/>
      <c r="R572" s="3"/>
      <c r="S572" s="3"/>
      <c r="T572" s="3"/>
      <c r="U572" s="3"/>
      <c r="V572" s="102"/>
      <c r="W572" s="3"/>
      <c r="X572" s="3"/>
      <c r="Y572" s="3"/>
      <c r="Z572" s="3"/>
      <c r="AA572" s="3"/>
      <c r="AB572" s="3"/>
      <c r="AC572" s="3"/>
      <c r="AD572" s="3"/>
      <c r="AE572" s="3"/>
      <c r="AF572" s="3"/>
      <c r="AG572" s="3"/>
      <c r="AH572" s="3"/>
      <c r="AI572" s="3"/>
      <c r="AJ572" s="3"/>
      <c r="AK572" s="3"/>
      <c r="AL572" s="3"/>
      <c r="AM572" s="3"/>
      <c r="AN572" s="3"/>
      <c r="AO572" s="3"/>
      <c r="AP572" s="3"/>
      <c r="AQ572" s="3"/>
      <c r="AR572" s="3"/>
    </row>
    <row r="573" spans="1:44" ht="12.75" customHeight="1" x14ac:dyDescent="0.25">
      <c r="A573" s="3"/>
      <c r="B573" s="3"/>
      <c r="C573" s="3"/>
      <c r="D573" s="3"/>
      <c r="E573" s="3"/>
      <c r="F573" s="3"/>
      <c r="G573" s="3"/>
      <c r="H573" s="3"/>
      <c r="I573" s="3"/>
      <c r="J573" s="3"/>
      <c r="K573" s="3"/>
      <c r="L573" s="3"/>
      <c r="M573" s="3"/>
      <c r="N573" s="3"/>
      <c r="O573" s="3"/>
      <c r="P573" s="3"/>
      <c r="Q573" s="3"/>
      <c r="R573" s="3"/>
      <c r="S573" s="3"/>
      <c r="T573" s="3"/>
      <c r="U573" s="3"/>
      <c r="V573" s="102"/>
      <c r="W573" s="3"/>
      <c r="X573" s="3"/>
      <c r="Y573" s="3"/>
      <c r="Z573" s="3"/>
      <c r="AA573" s="3"/>
      <c r="AB573" s="3"/>
      <c r="AC573" s="3"/>
      <c r="AD573" s="3"/>
      <c r="AE573" s="3"/>
      <c r="AF573" s="3"/>
      <c r="AG573" s="3"/>
      <c r="AH573" s="3"/>
      <c r="AI573" s="3"/>
      <c r="AJ573" s="3"/>
      <c r="AK573" s="3"/>
      <c r="AL573" s="3"/>
      <c r="AM573" s="3"/>
      <c r="AN573" s="3"/>
      <c r="AO573" s="3"/>
      <c r="AP573" s="3"/>
      <c r="AQ573" s="3"/>
      <c r="AR573" s="3"/>
    </row>
    <row r="574" spans="1:44" ht="12.75" customHeight="1" x14ac:dyDescent="0.25">
      <c r="A574" s="3"/>
      <c r="B574" s="3"/>
      <c r="C574" s="3"/>
      <c r="D574" s="3"/>
      <c r="E574" s="3"/>
      <c r="F574" s="3"/>
      <c r="G574" s="3"/>
      <c r="H574" s="3"/>
      <c r="I574" s="3"/>
      <c r="J574" s="3"/>
      <c r="K574" s="3"/>
      <c r="L574" s="3"/>
      <c r="M574" s="3"/>
      <c r="N574" s="3"/>
      <c r="O574" s="3"/>
      <c r="P574" s="3"/>
      <c r="Q574" s="3"/>
      <c r="R574" s="3"/>
      <c r="S574" s="3"/>
      <c r="T574" s="3"/>
      <c r="U574" s="3"/>
      <c r="V574" s="102"/>
      <c r="W574" s="3"/>
      <c r="X574" s="3"/>
      <c r="Y574" s="3"/>
      <c r="Z574" s="3"/>
      <c r="AA574" s="3"/>
      <c r="AB574" s="3"/>
      <c r="AC574" s="3"/>
      <c r="AD574" s="3"/>
      <c r="AE574" s="3"/>
      <c r="AF574" s="3"/>
      <c r="AG574" s="3"/>
      <c r="AH574" s="3"/>
      <c r="AI574" s="3"/>
      <c r="AJ574" s="3"/>
      <c r="AK574" s="3"/>
      <c r="AL574" s="3"/>
      <c r="AM574" s="3"/>
      <c r="AN574" s="3"/>
      <c r="AO574" s="3"/>
      <c r="AP574" s="3"/>
      <c r="AQ574" s="3"/>
      <c r="AR574" s="3"/>
    </row>
    <row r="575" spans="1:44" ht="12.75" customHeight="1" x14ac:dyDescent="0.25">
      <c r="A575" s="3"/>
      <c r="B575" s="3"/>
      <c r="C575" s="3"/>
      <c r="D575" s="3"/>
      <c r="E575" s="3"/>
      <c r="F575" s="3"/>
      <c r="G575" s="3"/>
      <c r="H575" s="3"/>
      <c r="I575" s="3"/>
      <c r="J575" s="3"/>
      <c r="K575" s="3"/>
      <c r="L575" s="3"/>
      <c r="M575" s="3"/>
      <c r="N575" s="3"/>
      <c r="O575" s="3"/>
      <c r="P575" s="3"/>
      <c r="Q575" s="3"/>
      <c r="R575" s="3"/>
      <c r="S575" s="3"/>
      <c r="T575" s="3"/>
      <c r="U575" s="3"/>
      <c r="V575" s="102"/>
      <c r="W575" s="3"/>
      <c r="X575" s="3"/>
      <c r="Y575" s="3"/>
      <c r="Z575" s="3"/>
      <c r="AA575" s="3"/>
      <c r="AB575" s="3"/>
      <c r="AC575" s="3"/>
      <c r="AD575" s="3"/>
      <c r="AE575" s="3"/>
      <c r="AF575" s="3"/>
      <c r="AG575" s="3"/>
      <c r="AH575" s="3"/>
      <c r="AI575" s="3"/>
      <c r="AJ575" s="3"/>
      <c r="AK575" s="3"/>
      <c r="AL575" s="3"/>
      <c r="AM575" s="3"/>
      <c r="AN575" s="3"/>
      <c r="AO575" s="3"/>
      <c r="AP575" s="3"/>
      <c r="AQ575" s="3"/>
      <c r="AR575" s="3"/>
    </row>
    <row r="576" spans="1:44" ht="12.75" customHeight="1" x14ac:dyDescent="0.25">
      <c r="A576" s="3"/>
      <c r="B576" s="3"/>
      <c r="C576" s="3"/>
      <c r="D576" s="3"/>
      <c r="E576" s="3"/>
      <c r="F576" s="3"/>
      <c r="G576" s="3"/>
      <c r="H576" s="3"/>
      <c r="I576" s="3"/>
      <c r="J576" s="3"/>
      <c r="K576" s="3"/>
      <c r="L576" s="3"/>
      <c r="M576" s="3"/>
      <c r="N576" s="3"/>
      <c r="O576" s="3"/>
      <c r="P576" s="3"/>
      <c r="Q576" s="3"/>
      <c r="R576" s="3"/>
      <c r="S576" s="3"/>
      <c r="T576" s="3"/>
      <c r="U576" s="3"/>
      <c r="V576" s="102"/>
      <c r="W576" s="3"/>
      <c r="X576" s="3"/>
      <c r="Y576" s="3"/>
      <c r="Z576" s="3"/>
      <c r="AA576" s="3"/>
      <c r="AB576" s="3"/>
      <c r="AC576" s="3"/>
      <c r="AD576" s="3"/>
      <c r="AE576" s="3"/>
      <c r="AF576" s="3"/>
      <c r="AG576" s="3"/>
      <c r="AH576" s="3"/>
      <c r="AI576" s="3"/>
      <c r="AJ576" s="3"/>
      <c r="AK576" s="3"/>
      <c r="AL576" s="3"/>
      <c r="AM576" s="3"/>
      <c r="AN576" s="3"/>
      <c r="AO576" s="3"/>
      <c r="AP576" s="3"/>
      <c r="AQ576" s="3"/>
      <c r="AR576" s="3"/>
    </row>
    <row r="577" spans="1:44" ht="12.75" customHeight="1" x14ac:dyDescent="0.25">
      <c r="A577" s="3"/>
      <c r="B577" s="3"/>
      <c r="C577" s="3"/>
      <c r="D577" s="3"/>
      <c r="E577" s="3"/>
      <c r="F577" s="3"/>
      <c r="G577" s="3"/>
      <c r="H577" s="3"/>
      <c r="I577" s="3"/>
      <c r="J577" s="3"/>
      <c r="K577" s="3"/>
      <c r="L577" s="3"/>
      <c r="M577" s="3"/>
      <c r="N577" s="3"/>
      <c r="O577" s="3"/>
      <c r="P577" s="3"/>
      <c r="Q577" s="3"/>
      <c r="R577" s="3"/>
      <c r="S577" s="3"/>
      <c r="T577" s="3"/>
      <c r="U577" s="3"/>
      <c r="V577" s="102"/>
      <c r="W577" s="3"/>
      <c r="X577" s="3"/>
      <c r="Y577" s="3"/>
      <c r="Z577" s="3"/>
      <c r="AA577" s="3"/>
      <c r="AB577" s="3"/>
      <c r="AC577" s="3"/>
      <c r="AD577" s="3"/>
      <c r="AE577" s="3"/>
      <c r="AF577" s="3"/>
      <c r="AG577" s="3"/>
      <c r="AH577" s="3"/>
      <c r="AI577" s="3"/>
      <c r="AJ577" s="3"/>
      <c r="AK577" s="3"/>
      <c r="AL577" s="3"/>
      <c r="AM577" s="3"/>
      <c r="AN577" s="3"/>
      <c r="AO577" s="3"/>
      <c r="AP577" s="3"/>
      <c r="AQ577" s="3"/>
      <c r="AR577" s="3"/>
    </row>
    <row r="578" spans="1:44" ht="12.75" customHeight="1" x14ac:dyDescent="0.25">
      <c r="A578" s="3"/>
      <c r="B578" s="3"/>
      <c r="C578" s="3"/>
      <c r="D578" s="3"/>
      <c r="E578" s="3"/>
      <c r="F578" s="3"/>
      <c r="G578" s="3"/>
      <c r="H578" s="3"/>
      <c r="I578" s="3"/>
      <c r="J578" s="3"/>
      <c r="K578" s="3"/>
      <c r="L578" s="3"/>
      <c r="M578" s="3"/>
      <c r="N578" s="3"/>
      <c r="O578" s="3"/>
      <c r="P578" s="3"/>
      <c r="Q578" s="3"/>
      <c r="R578" s="3"/>
      <c r="S578" s="3"/>
      <c r="T578" s="3"/>
      <c r="U578" s="3"/>
      <c r="V578" s="102"/>
      <c r="W578" s="3"/>
      <c r="X578" s="3"/>
      <c r="Y578" s="3"/>
      <c r="Z578" s="3"/>
      <c r="AA578" s="3"/>
      <c r="AB578" s="3"/>
      <c r="AC578" s="3"/>
      <c r="AD578" s="3"/>
      <c r="AE578" s="3"/>
      <c r="AF578" s="3"/>
      <c r="AG578" s="3"/>
      <c r="AH578" s="3"/>
      <c r="AI578" s="3"/>
      <c r="AJ578" s="3"/>
      <c r="AK578" s="3"/>
      <c r="AL578" s="3"/>
      <c r="AM578" s="3"/>
      <c r="AN578" s="3"/>
      <c r="AO578" s="3"/>
      <c r="AP578" s="3"/>
      <c r="AQ578" s="3"/>
      <c r="AR578" s="3"/>
    </row>
    <row r="579" spans="1:44" ht="12.75" customHeight="1" x14ac:dyDescent="0.25">
      <c r="A579" s="3"/>
      <c r="B579" s="3"/>
      <c r="C579" s="3"/>
      <c r="D579" s="3"/>
      <c r="E579" s="3"/>
      <c r="F579" s="3"/>
      <c r="G579" s="3"/>
      <c r="H579" s="3"/>
      <c r="I579" s="3"/>
      <c r="J579" s="3"/>
      <c r="K579" s="3"/>
      <c r="L579" s="3"/>
      <c r="M579" s="3"/>
      <c r="N579" s="3"/>
      <c r="O579" s="3"/>
      <c r="P579" s="3"/>
      <c r="Q579" s="3"/>
      <c r="R579" s="3"/>
      <c r="S579" s="3"/>
      <c r="T579" s="3"/>
      <c r="U579" s="3"/>
      <c r="V579" s="102"/>
      <c r="W579" s="3"/>
      <c r="X579" s="3"/>
      <c r="Y579" s="3"/>
      <c r="Z579" s="3"/>
      <c r="AA579" s="3"/>
      <c r="AB579" s="3"/>
      <c r="AC579" s="3"/>
      <c r="AD579" s="3"/>
      <c r="AE579" s="3"/>
      <c r="AF579" s="3"/>
      <c r="AG579" s="3"/>
      <c r="AH579" s="3"/>
      <c r="AI579" s="3"/>
      <c r="AJ579" s="3"/>
      <c r="AK579" s="3"/>
      <c r="AL579" s="3"/>
      <c r="AM579" s="3"/>
      <c r="AN579" s="3"/>
      <c r="AO579" s="3"/>
      <c r="AP579" s="3"/>
      <c r="AQ579" s="3"/>
      <c r="AR579" s="3"/>
    </row>
    <row r="580" spans="1:44" ht="12.75" customHeight="1" x14ac:dyDescent="0.25">
      <c r="A580" s="3"/>
      <c r="B580" s="3"/>
      <c r="C580" s="3"/>
      <c r="D580" s="3"/>
      <c r="E580" s="3"/>
      <c r="F580" s="3"/>
      <c r="G580" s="3"/>
      <c r="H580" s="3"/>
      <c r="I580" s="3"/>
      <c r="J580" s="3"/>
      <c r="K580" s="3"/>
      <c r="L580" s="3"/>
      <c r="M580" s="3"/>
      <c r="N580" s="3"/>
      <c r="O580" s="3"/>
      <c r="P580" s="3"/>
      <c r="Q580" s="3"/>
      <c r="R580" s="3"/>
      <c r="S580" s="3"/>
      <c r="T580" s="3"/>
      <c r="U580" s="3"/>
      <c r="V580" s="102"/>
      <c r="W580" s="3"/>
      <c r="X580" s="3"/>
      <c r="Y580" s="3"/>
      <c r="Z580" s="3"/>
      <c r="AA580" s="3"/>
      <c r="AB580" s="3"/>
      <c r="AC580" s="3"/>
      <c r="AD580" s="3"/>
      <c r="AE580" s="3"/>
      <c r="AF580" s="3"/>
      <c r="AG580" s="3"/>
      <c r="AH580" s="3"/>
      <c r="AI580" s="3"/>
      <c r="AJ580" s="3"/>
      <c r="AK580" s="3"/>
      <c r="AL580" s="3"/>
      <c r="AM580" s="3"/>
      <c r="AN580" s="3"/>
      <c r="AO580" s="3"/>
      <c r="AP580" s="3"/>
      <c r="AQ580" s="3"/>
      <c r="AR580" s="3"/>
    </row>
    <row r="581" spans="1:44" ht="12.75" customHeight="1" x14ac:dyDescent="0.25">
      <c r="A581" s="3"/>
      <c r="B581" s="3"/>
      <c r="C581" s="3"/>
      <c r="D581" s="3"/>
      <c r="E581" s="3"/>
      <c r="F581" s="3"/>
      <c r="G581" s="3"/>
      <c r="H581" s="3"/>
      <c r="I581" s="3"/>
      <c r="J581" s="3"/>
      <c r="K581" s="3"/>
      <c r="L581" s="3"/>
      <c r="M581" s="3"/>
      <c r="N581" s="3"/>
      <c r="O581" s="3"/>
      <c r="P581" s="3"/>
      <c r="Q581" s="3"/>
      <c r="R581" s="3"/>
      <c r="S581" s="3"/>
      <c r="T581" s="3"/>
      <c r="U581" s="3"/>
      <c r="V581" s="102"/>
      <c r="W581" s="3"/>
      <c r="X581" s="3"/>
      <c r="Y581" s="3"/>
      <c r="Z581" s="3"/>
      <c r="AA581" s="3"/>
      <c r="AB581" s="3"/>
      <c r="AC581" s="3"/>
      <c r="AD581" s="3"/>
      <c r="AE581" s="3"/>
      <c r="AF581" s="3"/>
      <c r="AG581" s="3"/>
      <c r="AH581" s="3"/>
      <c r="AI581" s="3"/>
      <c r="AJ581" s="3"/>
      <c r="AK581" s="3"/>
      <c r="AL581" s="3"/>
      <c r="AM581" s="3"/>
      <c r="AN581" s="3"/>
      <c r="AO581" s="3"/>
      <c r="AP581" s="3"/>
      <c r="AQ581" s="3"/>
      <c r="AR581" s="3"/>
    </row>
    <row r="582" spans="1:44" ht="12.75" customHeight="1" x14ac:dyDescent="0.25">
      <c r="A582" s="3"/>
      <c r="B582" s="3"/>
      <c r="C582" s="3"/>
      <c r="D582" s="3"/>
      <c r="E582" s="3"/>
      <c r="F582" s="3"/>
      <c r="G582" s="3"/>
      <c r="H582" s="3"/>
      <c r="I582" s="3"/>
      <c r="J582" s="3"/>
      <c r="K582" s="3"/>
      <c r="L582" s="3"/>
      <c r="M582" s="3"/>
      <c r="N582" s="3"/>
      <c r="O582" s="3"/>
      <c r="P582" s="3"/>
      <c r="Q582" s="3"/>
      <c r="R582" s="3"/>
      <c r="S582" s="3"/>
      <c r="T582" s="3"/>
      <c r="U582" s="3"/>
      <c r="V582" s="102"/>
      <c r="W582" s="3"/>
      <c r="X582" s="3"/>
      <c r="Y582" s="3"/>
      <c r="Z582" s="3"/>
      <c r="AA582" s="3"/>
      <c r="AB582" s="3"/>
      <c r="AC582" s="3"/>
      <c r="AD582" s="3"/>
      <c r="AE582" s="3"/>
      <c r="AF582" s="3"/>
      <c r="AG582" s="3"/>
      <c r="AH582" s="3"/>
      <c r="AI582" s="3"/>
      <c r="AJ582" s="3"/>
      <c r="AK582" s="3"/>
      <c r="AL582" s="3"/>
      <c r="AM582" s="3"/>
      <c r="AN582" s="3"/>
      <c r="AO582" s="3"/>
      <c r="AP582" s="3"/>
      <c r="AQ582" s="3"/>
      <c r="AR582" s="3"/>
    </row>
    <row r="583" spans="1:44" ht="12.75" customHeight="1" x14ac:dyDescent="0.25">
      <c r="A583" s="3"/>
      <c r="B583" s="3"/>
      <c r="C583" s="3"/>
      <c r="D583" s="3"/>
      <c r="E583" s="3"/>
      <c r="F583" s="3"/>
      <c r="G583" s="3"/>
      <c r="H583" s="3"/>
      <c r="I583" s="3"/>
      <c r="J583" s="3"/>
      <c r="K583" s="3"/>
      <c r="L583" s="3"/>
      <c r="M583" s="3"/>
      <c r="N583" s="3"/>
      <c r="O583" s="3"/>
      <c r="P583" s="3"/>
      <c r="Q583" s="3"/>
      <c r="R583" s="3"/>
      <c r="S583" s="3"/>
      <c r="T583" s="3"/>
      <c r="U583" s="3"/>
      <c r="V583" s="102"/>
      <c r="W583" s="3"/>
      <c r="X583" s="3"/>
      <c r="Y583" s="3"/>
      <c r="Z583" s="3"/>
      <c r="AA583" s="3"/>
      <c r="AB583" s="3"/>
      <c r="AC583" s="3"/>
      <c r="AD583" s="3"/>
      <c r="AE583" s="3"/>
      <c r="AF583" s="3"/>
      <c r="AG583" s="3"/>
      <c r="AH583" s="3"/>
      <c r="AI583" s="3"/>
      <c r="AJ583" s="3"/>
      <c r="AK583" s="3"/>
      <c r="AL583" s="3"/>
      <c r="AM583" s="3"/>
      <c r="AN583" s="3"/>
      <c r="AO583" s="3"/>
      <c r="AP583" s="3"/>
      <c r="AQ583" s="3"/>
      <c r="AR583" s="3"/>
    </row>
    <row r="584" spans="1:44" ht="12.75" customHeight="1" x14ac:dyDescent="0.25">
      <c r="A584" s="3"/>
      <c r="B584" s="3"/>
      <c r="C584" s="3"/>
      <c r="D584" s="3"/>
      <c r="E584" s="3"/>
      <c r="F584" s="3"/>
      <c r="G584" s="3"/>
      <c r="H584" s="3"/>
      <c r="I584" s="3"/>
      <c r="J584" s="3"/>
      <c r="K584" s="3"/>
      <c r="L584" s="3"/>
      <c r="M584" s="3"/>
      <c r="N584" s="3"/>
      <c r="O584" s="3"/>
      <c r="P584" s="3"/>
      <c r="Q584" s="3"/>
      <c r="R584" s="3"/>
      <c r="S584" s="3"/>
      <c r="T584" s="3"/>
      <c r="U584" s="3"/>
      <c r="V584" s="102"/>
      <c r="W584" s="3"/>
      <c r="X584" s="3"/>
      <c r="Y584" s="3"/>
      <c r="Z584" s="3"/>
      <c r="AA584" s="3"/>
      <c r="AB584" s="3"/>
      <c r="AC584" s="3"/>
      <c r="AD584" s="3"/>
      <c r="AE584" s="3"/>
      <c r="AF584" s="3"/>
      <c r="AG584" s="3"/>
      <c r="AH584" s="3"/>
      <c r="AI584" s="3"/>
      <c r="AJ584" s="3"/>
      <c r="AK584" s="3"/>
      <c r="AL584" s="3"/>
      <c r="AM584" s="3"/>
      <c r="AN584" s="3"/>
      <c r="AO584" s="3"/>
      <c r="AP584" s="3"/>
      <c r="AQ584" s="3"/>
      <c r="AR584" s="3"/>
    </row>
    <row r="585" spans="1:44" ht="12.75" customHeight="1" x14ac:dyDescent="0.25">
      <c r="A585" s="3"/>
      <c r="B585" s="3"/>
      <c r="C585" s="3"/>
      <c r="D585" s="3"/>
      <c r="E585" s="3"/>
      <c r="F585" s="3"/>
      <c r="G585" s="3"/>
      <c r="H585" s="3"/>
      <c r="I585" s="3"/>
      <c r="J585" s="3"/>
      <c r="K585" s="3"/>
      <c r="L585" s="3"/>
      <c r="M585" s="3"/>
      <c r="N585" s="3"/>
      <c r="O585" s="3"/>
      <c r="P585" s="3"/>
      <c r="Q585" s="3"/>
      <c r="R585" s="3"/>
      <c r="S585" s="3"/>
      <c r="T585" s="3"/>
      <c r="U585" s="3"/>
      <c r="V585" s="102"/>
      <c r="W585" s="3"/>
      <c r="X585" s="3"/>
      <c r="Y585" s="3"/>
      <c r="Z585" s="3"/>
      <c r="AA585" s="3"/>
      <c r="AB585" s="3"/>
      <c r="AC585" s="3"/>
      <c r="AD585" s="3"/>
      <c r="AE585" s="3"/>
      <c r="AF585" s="3"/>
      <c r="AG585" s="3"/>
      <c r="AH585" s="3"/>
      <c r="AI585" s="3"/>
      <c r="AJ585" s="3"/>
      <c r="AK585" s="3"/>
      <c r="AL585" s="3"/>
      <c r="AM585" s="3"/>
      <c r="AN585" s="3"/>
      <c r="AO585" s="3"/>
      <c r="AP585" s="3"/>
      <c r="AQ585" s="3"/>
      <c r="AR585" s="3"/>
    </row>
    <row r="586" spans="1:44" ht="12.75" customHeight="1" x14ac:dyDescent="0.25">
      <c r="A586" s="3"/>
      <c r="B586" s="3"/>
      <c r="C586" s="3"/>
      <c r="D586" s="3"/>
      <c r="E586" s="3"/>
      <c r="F586" s="3"/>
      <c r="G586" s="3"/>
      <c r="H586" s="3"/>
      <c r="I586" s="3"/>
      <c r="J586" s="3"/>
      <c r="K586" s="3"/>
      <c r="L586" s="3"/>
      <c r="M586" s="3"/>
      <c r="N586" s="3"/>
      <c r="O586" s="3"/>
      <c r="P586" s="3"/>
      <c r="Q586" s="3"/>
      <c r="R586" s="3"/>
      <c r="S586" s="3"/>
      <c r="T586" s="3"/>
      <c r="U586" s="3"/>
      <c r="V586" s="102"/>
      <c r="W586" s="3"/>
      <c r="X586" s="3"/>
      <c r="Y586" s="3"/>
      <c r="Z586" s="3"/>
      <c r="AA586" s="3"/>
      <c r="AB586" s="3"/>
      <c r="AC586" s="3"/>
      <c r="AD586" s="3"/>
      <c r="AE586" s="3"/>
      <c r="AF586" s="3"/>
      <c r="AG586" s="3"/>
      <c r="AH586" s="3"/>
      <c r="AI586" s="3"/>
      <c r="AJ586" s="3"/>
      <c r="AK586" s="3"/>
      <c r="AL586" s="3"/>
      <c r="AM586" s="3"/>
      <c r="AN586" s="3"/>
      <c r="AO586" s="3"/>
      <c r="AP586" s="3"/>
      <c r="AQ586" s="3"/>
      <c r="AR586" s="3"/>
    </row>
    <row r="587" spans="1:44" ht="12.75" customHeight="1" x14ac:dyDescent="0.25">
      <c r="A587" s="3"/>
      <c r="B587" s="3"/>
      <c r="C587" s="3"/>
      <c r="D587" s="3"/>
      <c r="E587" s="3"/>
      <c r="F587" s="3"/>
      <c r="G587" s="3"/>
      <c r="H587" s="3"/>
      <c r="I587" s="3"/>
      <c r="J587" s="3"/>
      <c r="K587" s="3"/>
      <c r="L587" s="3"/>
      <c r="M587" s="3"/>
      <c r="N587" s="3"/>
      <c r="O587" s="3"/>
      <c r="P587" s="3"/>
      <c r="Q587" s="3"/>
      <c r="R587" s="3"/>
      <c r="S587" s="3"/>
      <c r="T587" s="3"/>
      <c r="U587" s="3"/>
      <c r="V587" s="102"/>
      <c r="W587" s="3"/>
      <c r="X587" s="3"/>
      <c r="Y587" s="3"/>
      <c r="Z587" s="3"/>
      <c r="AA587" s="3"/>
      <c r="AB587" s="3"/>
      <c r="AC587" s="3"/>
      <c r="AD587" s="3"/>
      <c r="AE587" s="3"/>
      <c r="AF587" s="3"/>
      <c r="AG587" s="3"/>
      <c r="AH587" s="3"/>
      <c r="AI587" s="3"/>
      <c r="AJ587" s="3"/>
      <c r="AK587" s="3"/>
      <c r="AL587" s="3"/>
      <c r="AM587" s="3"/>
      <c r="AN587" s="3"/>
      <c r="AO587" s="3"/>
      <c r="AP587" s="3"/>
      <c r="AQ587" s="3"/>
      <c r="AR587" s="3"/>
    </row>
    <row r="588" spans="1:44" ht="12.75" customHeight="1" x14ac:dyDescent="0.25">
      <c r="A588" s="3"/>
      <c r="B588" s="3"/>
      <c r="C588" s="3"/>
      <c r="D588" s="3"/>
      <c r="E588" s="3"/>
      <c r="F588" s="3"/>
      <c r="G588" s="3"/>
      <c r="H588" s="3"/>
      <c r="I588" s="3"/>
      <c r="J588" s="3"/>
      <c r="K588" s="3"/>
      <c r="L588" s="3"/>
      <c r="M588" s="3"/>
      <c r="N588" s="3"/>
      <c r="O588" s="3"/>
      <c r="P588" s="3"/>
      <c r="Q588" s="3"/>
      <c r="R588" s="3"/>
      <c r="S588" s="3"/>
      <c r="T588" s="3"/>
      <c r="U588" s="3"/>
      <c r="V588" s="102"/>
      <c r="W588" s="3"/>
      <c r="X588" s="3"/>
      <c r="Y588" s="3"/>
      <c r="Z588" s="3"/>
      <c r="AA588" s="3"/>
      <c r="AB588" s="3"/>
      <c r="AC588" s="3"/>
      <c r="AD588" s="3"/>
      <c r="AE588" s="3"/>
      <c r="AF588" s="3"/>
      <c r="AG588" s="3"/>
      <c r="AH588" s="3"/>
      <c r="AI588" s="3"/>
      <c r="AJ588" s="3"/>
      <c r="AK588" s="3"/>
      <c r="AL588" s="3"/>
      <c r="AM588" s="3"/>
      <c r="AN588" s="3"/>
      <c r="AO588" s="3"/>
      <c r="AP588" s="3"/>
      <c r="AQ588" s="3"/>
      <c r="AR588" s="3"/>
    </row>
    <row r="589" spans="1:44" ht="12.75" customHeight="1" x14ac:dyDescent="0.25">
      <c r="A589" s="3"/>
      <c r="B589" s="3"/>
      <c r="C589" s="3"/>
      <c r="D589" s="3"/>
      <c r="E589" s="3"/>
      <c r="F589" s="3"/>
      <c r="G589" s="3"/>
      <c r="H589" s="3"/>
      <c r="I589" s="3"/>
      <c r="J589" s="3"/>
      <c r="K589" s="3"/>
      <c r="L589" s="3"/>
      <c r="M589" s="3"/>
      <c r="N589" s="3"/>
      <c r="O589" s="3"/>
      <c r="P589" s="3"/>
      <c r="Q589" s="3"/>
      <c r="R589" s="3"/>
      <c r="S589" s="3"/>
      <c r="T589" s="3"/>
      <c r="U589" s="3"/>
      <c r="V589" s="102"/>
      <c r="W589" s="3"/>
      <c r="X589" s="3"/>
      <c r="Y589" s="3"/>
      <c r="Z589" s="3"/>
      <c r="AA589" s="3"/>
      <c r="AB589" s="3"/>
      <c r="AC589" s="3"/>
      <c r="AD589" s="3"/>
      <c r="AE589" s="3"/>
      <c r="AF589" s="3"/>
      <c r="AG589" s="3"/>
      <c r="AH589" s="3"/>
      <c r="AI589" s="3"/>
      <c r="AJ589" s="3"/>
      <c r="AK589" s="3"/>
      <c r="AL589" s="3"/>
      <c r="AM589" s="3"/>
      <c r="AN589" s="3"/>
      <c r="AO589" s="3"/>
      <c r="AP589" s="3"/>
      <c r="AQ589" s="3"/>
      <c r="AR589" s="3"/>
    </row>
    <row r="590" spans="1:44" ht="12.75" customHeight="1" x14ac:dyDescent="0.25">
      <c r="A590" s="3"/>
      <c r="B590" s="3"/>
      <c r="C590" s="3"/>
      <c r="D590" s="3"/>
      <c r="E590" s="3"/>
      <c r="F590" s="3"/>
      <c r="G590" s="3"/>
      <c r="H590" s="3"/>
      <c r="I590" s="3"/>
      <c r="J590" s="3"/>
      <c r="K590" s="3"/>
      <c r="L590" s="3"/>
      <c r="M590" s="3"/>
      <c r="N590" s="3"/>
      <c r="O590" s="3"/>
      <c r="P590" s="3"/>
      <c r="Q590" s="3"/>
      <c r="R590" s="3"/>
      <c r="S590" s="3"/>
      <c r="T590" s="3"/>
      <c r="U590" s="3"/>
      <c r="V590" s="102"/>
      <c r="W590" s="3"/>
      <c r="X590" s="3"/>
      <c r="Y590" s="3"/>
      <c r="Z590" s="3"/>
      <c r="AA590" s="3"/>
      <c r="AB590" s="3"/>
      <c r="AC590" s="3"/>
      <c r="AD590" s="3"/>
      <c r="AE590" s="3"/>
      <c r="AF590" s="3"/>
      <c r="AG590" s="3"/>
      <c r="AH590" s="3"/>
      <c r="AI590" s="3"/>
      <c r="AJ590" s="3"/>
      <c r="AK590" s="3"/>
      <c r="AL590" s="3"/>
      <c r="AM590" s="3"/>
      <c r="AN590" s="3"/>
      <c r="AO590" s="3"/>
      <c r="AP590" s="3"/>
      <c r="AQ590" s="3"/>
      <c r="AR590" s="3"/>
    </row>
    <row r="591" spans="1:44" ht="12.75" customHeight="1" x14ac:dyDescent="0.25">
      <c r="A591" s="3"/>
      <c r="B591" s="3"/>
      <c r="C591" s="3"/>
      <c r="D591" s="3"/>
      <c r="E591" s="3"/>
      <c r="F591" s="3"/>
      <c r="G591" s="3"/>
      <c r="H591" s="3"/>
      <c r="I591" s="3"/>
      <c r="J591" s="3"/>
      <c r="K591" s="3"/>
      <c r="L591" s="3"/>
      <c r="M591" s="3"/>
      <c r="N591" s="3"/>
      <c r="O591" s="3"/>
      <c r="P591" s="3"/>
      <c r="Q591" s="3"/>
      <c r="R591" s="3"/>
      <c r="S591" s="3"/>
      <c r="T591" s="3"/>
      <c r="U591" s="3"/>
      <c r="V591" s="102"/>
      <c r="W591" s="3"/>
      <c r="X591" s="3"/>
      <c r="Y591" s="3"/>
      <c r="Z591" s="3"/>
      <c r="AA591" s="3"/>
      <c r="AB591" s="3"/>
      <c r="AC591" s="3"/>
      <c r="AD591" s="3"/>
      <c r="AE591" s="3"/>
      <c r="AF591" s="3"/>
      <c r="AG591" s="3"/>
      <c r="AH591" s="3"/>
      <c r="AI591" s="3"/>
      <c r="AJ591" s="3"/>
      <c r="AK591" s="3"/>
      <c r="AL591" s="3"/>
      <c r="AM591" s="3"/>
      <c r="AN591" s="3"/>
      <c r="AO591" s="3"/>
      <c r="AP591" s="3"/>
      <c r="AQ591" s="3"/>
      <c r="AR591" s="3"/>
    </row>
    <row r="592" spans="1:44" ht="12.75" customHeight="1" x14ac:dyDescent="0.25">
      <c r="A592" s="3"/>
      <c r="B592" s="3"/>
      <c r="C592" s="3"/>
      <c r="D592" s="3"/>
      <c r="E592" s="3"/>
      <c r="F592" s="3"/>
      <c r="G592" s="3"/>
      <c r="H592" s="3"/>
      <c r="I592" s="3"/>
      <c r="J592" s="3"/>
      <c r="K592" s="3"/>
      <c r="L592" s="3"/>
      <c r="M592" s="3"/>
      <c r="N592" s="3"/>
      <c r="O592" s="3"/>
      <c r="P592" s="3"/>
      <c r="Q592" s="3"/>
      <c r="R592" s="3"/>
      <c r="S592" s="3"/>
      <c r="T592" s="3"/>
      <c r="U592" s="3"/>
      <c r="V592" s="102"/>
      <c r="W592" s="3"/>
      <c r="X592" s="3"/>
      <c r="Y592" s="3"/>
      <c r="Z592" s="3"/>
      <c r="AA592" s="3"/>
      <c r="AB592" s="3"/>
      <c r="AC592" s="3"/>
      <c r="AD592" s="3"/>
      <c r="AE592" s="3"/>
      <c r="AF592" s="3"/>
      <c r="AG592" s="3"/>
      <c r="AH592" s="3"/>
      <c r="AI592" s="3"/>
      <c r="AJ592" s="3"/>
      <c r="AK592" s="3"/>
      <c r="AL592" s="3"/>
      <c r="AM592" s="3"/>
      <c r="AN592" s="3"/>
      <c r="AO592" s="3"/>
      <c r="AP592" s="3"/>
      <c r="AQ592" s="3"/>
      <c r="AR592" s="3"/>
    </row>
    <row r="593" spans="1:44" ht="12.75" customHeight="1" x14ac:dyDescent="0.25">
      <c r="A593" s="3"/>
      <c r="B593" s="3"/>
      <c r="C593" s="3"/>
      <c r="D593" s="3"/>
      <c r="E593" s="3"/>
      <c r="F593" s="3"/>
      <c r="G593" s="3"/>
      <c r="H593" s="3"/>
      <c r="I593" s="3"/>
      <c r="J593" s="3"/>
      <c r="K593" s="3"/>
      <c r="L593" s="3"/>
      <c r="M593" s="3"/>
      <c r="N593" s="3"/>
      <c r="O593" s="3"/>
      <c r="P593" s="3"/>
      <c r="Q593" s="3"/>
      <c r="R593" s="3"/>
      <c r="S593" s="3"/>
      <c r="T593" s="3"/>
      <c r="U593" s="3"/>
      <c r="V593" s="102"/>
      <c r="W593" s="3"/>
      <c r="X593" s="3"/>
      <c r="Y593" s="3"/>
      <c r="Z593" s="3"/>
      <c r="AA593" s="3"/>
      <c r="AB593" s="3"/>
      <c r="AC593" s="3"/>
      <c r="AD593" s="3"/>
      <c r="AE593" s="3"/>
      <c r="AF593" s="3"/>
      <c r="AG593" s="3"/>
      <c r="AH593" s="3"/>
      <c r="AI593" s="3"/>
      <c r="AJ593" s="3"/>
      <c r="AK593" s="3"/>
      <c r="AL593" s="3"/>
      <c r="AM593" s="3"/>
      <c r="AN593" s="3"/>
      <c r="AO593" s="3"/>
      <c r="AP593" s="3"/>
      <c r="AQ593" s="3"/>
      <c r="AR593" s="3"/>
    </row>
    <row r="594" spans="1:44" ht="12.75" customHeight="1" x14ac:dyDescent="0.25">
      <c r="A594" s="3"/>
      <c r="B594" s="3"/>
      <c r="C594" s="3"/>
      <c r="D594" s="3"/>
      <c r="E594" s="3"/>
      <c r="F594" s="3"/>
      <c r="G594" s="3"/>
      <c r="H594" s="3"/>
      <c r="I594" s="3"/>
      <c r="J594" s="3"/>
      <c r="K594" s="3"/>
      <c r="L594" s="3"/>
      <c r="M594" s="3"/>
      <c r="N594" s="3"/>
      <c r="O594" s="3"/>
      <c r="P594" s="3"/>
      <c r="Q594" s="3"/>
      <c r="R594" s="3"/>
      <c r="S594" s="3"/>
      <c r="T594" s="3"/>
      <c r="U594" s="3"/>
      <c r="V594" s="102"/>
      <c r="W594" s="3"/>
      <c r="X594" s="3"/>
      <c r="Y594" s="3"/>
      <c r="Z594" s="3"/>
      <c r="AA594" s="3"/>
      <c r="AB594" s="3"/>
      <c r="AC594" s="3"/>
      <c r="AD594" s="3"/>
      <c r="AE594" s="3"/>
      <c r="AF594" s="3"/>
      <c r="AG594" s="3"/>
      <c r="AH594" s="3"/>
      <c r="AI594" s="3"/>
      <c r="AJ594" s="3"/>
      <c r="AK594" s="3"/>
      <c r="AL594" s="3"/>
      <c r="AM594" s="3"/>
      <c r="AN594" s="3"/>
      <c r="AO594" s="3"/>
      <c r="AP594" s="3"/>
      <c r="AQ594" s="3"/>
      <c r="AR594" s="3"/>
    </row>
    <row r="595" spans="1:44" ht="12.75" customHeight="1" x14ac:dyDescent="0.25">
      <c r="A595" s="3"/>
      <c r="B595" s="3"/>
      <c r="C595" s="3"/>
      <c r="D595" s="3"/>
      <c r="E595" s="3"/>
      <c r="F595" s="3"/>
      <c r="G595" s="3"/>
      <c r="H595" s="3"/>
      <c r="I595" s="3"/>
      <c r="J595" s="3"/>
      <c r="K595" s="3"/>
      <c r="L595" s="3"/>
      <c r="M595" s="3"/>
      <c r="N595" s="3"/>
      <c r="O595" s="3"/>
      <c r="P595" s="3"/>
      <c r="Q595" s="3"/>
      <c r="R595" s="3"/>
      <c r="S595" s="3"/>
      <c r="T595" s="3"/>
      <c r="U595" s="3"/>
      <c r="V595" s="102"/>
      <c r="W595" s="3"/>
      <c r="X595" s="3"/>
      <c r="Y595" s="3"/>
      <c r="Z595" s="3"/>
      <c r="AA595" s="3"/>
      <c r="AB595" s="3"/>
      <c r="AC595" s="3"/>
      <c r="AD595" s="3"/>
      <c r="AE595" s="3"/>
      <c r="AF595" s="3"/>
      <c r="AG595" s="3"/>
      <c r="AH595" s="3"/>
      <c r="AI595" s="3"/>
      <c r="AJ595" s="3"/>
      <c r="AK595" s="3"/>
      <c r="AL595" s="3"/>
      <c r="AM595" s="3"/>
      <c r="AN595" s="3"/>
      <c r="AO595" s="3"/>
      <c r="AP595" s="3"/>
      <c r="AQ595" s="3"/>
      <c r="AR595" s="3"/>
    </row>
    <row r="596" spans="1:44" ht="12.75" customHeight="1" x14ac:dyDescent="0.25">
      <c r="A596" s="3"/>
      <c r="B596" s="3"/>
      <c r="C596" s="3"/>
      <c r="D596" s="3"/>
      <c r="E596" s="3"/>
      <c r="F596" s="3"/>
      <c r="G596" s="3"/>
      <c r="H596" s="3"/>
      <c r="I596" s="3"/>
      <c r="J596" s="3"/>
      <c r="K596" s="3"/>
      <c r="L596" s="3"/>
      <c r="M596" s="3"/>
      <c r="N596" s="3"/>
      <c r="O596" s="3"/>
      <c r="P596" s="3"/>
      <c r="Q596" s="3"/>
      <c r="R596" s="3"/>
      <c r="S596" s="3"/>
      <c r="T596" s="3"/>
      <c r="U596" s="3"/>
      <c r="V596" s="102"/>
      <c r="W596" s="3"/>
      <c r="X596" s="3"/>
      <c r="Y596" s="3"/>
      <c r="Z596" s="3"/>
      <c r="AA596" s="3"/>
      <c r="AB596" s="3"/>
      <c r="AC596" s="3"/>
      <c r="AD596" s="3"/>
      <c r="AE596" s="3"/>
      <c r="AF596" s="3"/>
      <c r="AG596" s="3"/>
      <c r="AH596" s="3"/>
      <c r="AI596" s="3"/>
      <c r="AJ596" s="3"/>
      <c r="AK596" s="3"/>
      <c r="AL596" s="3"/>
      <c r="AM596" s="3"/>
      <c r="AN596" s="3"/>
      <c r="AO596" s="3"/>
      <c r="AP596" s="3"/>
      <c r="AQ596" s="3"/>
      <c r="AR596" s="3"/>
    </row>
    <row r="597" spans="1:44" ht="12.75" customHeight="1" x14ac:dyDescent="0.25">
      <c r="A597" s="3"/>
      <c r="B597" s="3"/>
      <c r="C597" s="3"/>
      <c r="D597" s="3"/>
      <c r="E597" s="3"/>
      <c r="F597" s="3"/>
      <c r="G597" s="3"/>
      <c r="H597" s="3"/>
      <c r="I597" s="3"/>
      <c r="J597" s="3"/>
      <c r="K597" s="3"/>
      <c r="L597" s="3"/>
      <c r="M597" s="3"/>
      <c r="N597" s="3"/>
      <c r="O597" s="3"/>
      <c r="P597" s="3"/>
      <c r="Q597" s="3"/>
      <c r="R597" s="3"/>
      <c r="S597" s="3"/>
      <c r="T597" s="3"/>
      <c r="U597" s="3"/>
      <c r="V597" s="102"/>
      <c r="W597" s="3"/>
      <c r="X597" s="3"/>
      <c r="Y597" s="3"/>
      <c r="Z597" s="3"/>
      <c r="AA597" s="3"/>
      <c r="AB597" s="3"/>
      <c r="AC597" s="3"/>
      <c r="AD597" s="3"/>
      <c r="AE597" s="3"/>
      <c r="AF597" s="3"/>
      <c r="AG597" s="3"/>
      <c r="AH597" s="3"/>
      <c r="AI597" s="3"/>
      <c r="AJ597" s="3"/>
      <c r="AK597" s="3"/>
      <c r="AL597" s="3"/>
      <c r="AM597" s="3"/>
      <c r="AN597" s="3"/>
      <c r="AO597" s="3"/>
      <c r="AP597" s="3"/>
      <c r="AQ597" s="3"/>
      <c r="AR597" s="3"/>
    </row>
    <row r="598" spans="1:44" ht="12.75" customHeight="1" x14ac:dyDescent="0.25">
      <c r="A598" s="3"/>
      <c r="B598" s="3"/>
      <c r="C598" s="3"/>
      <c r="D598" s="3"/>
      <c r="E598" s="3"/>
      <c r="F598" s="3"/>
      <c r="G598" s="3"/>
      <c r="H598" s="3"/>
      <c r="I598" s="3"/>
      <c r="J598" s="3"/>
      <c r="K598" s="3"/>
      <c r="L598" s="3"/>
      <c r="M598" s="3"/>
      <c r="N598" s="3"/>
      <c r="O598" s="3"/>
      <c r="P598" s="3"/>
      <c r="Q598" s="3"/>
      <c r="R598" s="3"/>
      <c r="S598" s="3"/>
      <c r="T598" s="3"/>
      <c r="U598" s="3"/>
      <c r="V598" s="102"/>
      <c r="W598" s="3"/>
      <c r="X598" s="3"/>
      <c r="Y598" s="3"/>
      <c r="Z598" s="3"/>
      <c r="AA598" s="3"/>
      <c r="AB598" s="3"/>
      <c r="AC598" s="3"/>
      <c r="AD598" s="3"/>
      <c r="AE598" s="3"/>
      <c r="AF598" s="3"/>
      <c r="AG598" s="3"/>
      <c r="AH598" s="3"/>
      <c r="AI598" s="3"/>
      <c r="AJ598" s="3"/>
      <c r="AK598" s="3"/>
      <c r="AL598" s="3"/>
      <c r="AM598" s="3"/>
      <c r="AN598" s="3"/>
      <c r="AO598" s="3"/>
      <c r="AP598" s="3"/>
      <c r="AQ598" s="3"/>
      <c r="AR598" s="3"/>
    </row>
    <row r="599" spans="1:44" ht="12.75" customHeight="1" x14ac:dyDescent="0.25">
      <c r="A599" s="3"/>
      <c r="B599" s="3"/>
      <c r="C599" s="3"/>
      <c r="D599" s="3"/>
      <c r="E599" s="3"/>
      <c r="F599" s="3"/>
      <c r="G599" s="3"/>
      <c r="H599" s="3"/>
      <c r="I599" s="3"/>
      <c r="J599" s="3"/>
      <c r="K599" s="3"/>
      <c r="L599" s="3"/>
      <c r="M599" s="3"/>
      <c r="N599" s="3"/>
      <c r="O599" s="3"/>
      <c r="P599" s="3"/>
      <c r="Q599" s="3"/>
      <c r="R599" s="3"/>
      <c r="S599" s="3"/>
      <c r="T599" s="3"/>
      <c r="U599" s="3"/>
      <c r="V599" s="102"/>
      <c r="W599" s="3"/>
      <c r="X599" s="3"/>
      <c r="Y599" s="3"/>
      <c r="Z599" s="3"/>
      <c r="AA599" s="3"/>
      <c r="AB599" s="3"/>
      <c r="AC599" s="3"/>
      <c r="AD599" s="3"/>
      <c r="AE599" s="3"/>
      <c r="AF599" s="3"/>
      <c r="AG599" s="3"/>
      <c r="AH599" s="3"/>
      <c r="AI599" s="3"/>
      <c r="AJ599" s="3"/>
      <c r="AK599" s="3"/>
      <c r="AL599" s="3"/>
      <c r="AM599" s="3"/>
      <c r="AN599" s="3"/>
      <c r="AO599" s="3"/>
      <c r="AP599" s="3"/>
      <c r="AQ599" s="3"/>
      <c r="AR599" s="3"/>
    </row>
    <row r="600" spans="1:44" ht="12.75" customHeight="1" x14ac:dyDescent="0.25">
      <c r="A600" s="3"/>
      <c r="B600" s="3"/>
      <c r="C600" s="3"/>
      <c r="D600" s="3"/>
      <c r="E600" s="3"/>
      <c r="F600" s="3"/>
      <c r="G600" s="3"/>
      <c r="H600" s="3"/>
      <c r="I600" s="3"/>
      <c r="J600" s="3"/>
      <c r="K600" s="3"/>
      <c r="L600" s="3"/>
      <c r="M600" s="3"/>
      <c r="N600" s="3"/>
      <c r="O600" s="3"/>
      <c r="P600" s="3"/>
      <c r="Q600" s="3"/>
      <c r="R600" s="3"/>
      <c r="S600" s="3"/>
      <c r="T600" s="3"/>
      <c r="U600" s="3"/>
      <c r="V600" s="102"/>
      <c r="W600" s="3"/>
      <c r="X600" s="3"/>
      <c r="Y600" s="3"/>
      <c r="Z600" s="3"/>
      <c r="AA600" s="3"/>
      <c r="AB600" s="3"/>
      <c r="AC600" s="3"/>
      <c r="AD600" s="3"/>
      <c r="AE600" s="3"/>
      <c r="AF600" s="3"/>
      <c r="AG600" s="3"/>
      <c r="AH600" s="3"/>
      <c r="AI600" s="3"/>
      <c r="AJ600" s="3"/>
      <c r="AK600" s="3"/>
      <c r="AL600" s="3"/>
      <c r="AM600" s="3"/>
      <c r="AN600" s="3"/>
      <c r="AO600" s="3"/>
      <c r="AP600" s="3"/>
      <c r="AQ600" s="3"/>
      <c r="AR600" s="3"/>
    </row>
    <row r="601" spans="1:44" ht="12.75" customHeight="1" x14ac:dyDescent="0.25">
      <c r="A601" s="3"/>
      <c r="B601" s="3"/>
      <c r="C601" s="3"/>
      <c r="D601" s="3"/>
      <c r="E601" s="3"/>
      <c r="F601" s="3"/>
      <c r="G601" s="3"/>
      <c r="H601" s="3"/>
      <c r="I601" s="3"/>
      <c r="J601" s="3"/>
      <c r="K601" s="3"/>
      <c r="L601" s="3"/>
      <c r="M601" s="3"/>
      <c r="N601" s="3"/>
      <c r="O601" s="3"/>
      <c r="P601" s="3"/>
      <c r="Q601" s="3"/>
      <c r="R601" s="3"/>
      <c r="S601" s="3"/>
      <c r="T601" s="3"/>
      <c r="U601" s="3"/>
      <c r="V601" s="102"/>
      <c r="W601" s="3"/>
      <c r="X601" s="3"/>
      <c r="Y601" s="3"/>
      <c r="Z601" s="3"/>
      <c r="AA601" s="3"/>
      <c r="AB601" s="3"/>
      <c r="AC601" s="3"/>
      <c r="AD601" s="3"/>
      <c r="AE601" s="3"/>
      <c r="AF601" s="3"/>
      <c r="AG601" s="3"/>
      <c r="AH601" s="3"/>
      <c r="AI601" s="3"/>
      <c r="AJ601" s="3"/>
      <c r="AK601" s="3"/>
      <c r="AL601" s="3"/>
      <c r="AM601" s="3"/>
      <c r="AN601" s="3"/>
      <c r="AO601" s="3"/>
      <c r="AP601" s="3"/>
      <c r="AQ601" s="3"/>
      <c r="AR601" s="3"/>
    </row>
    <row r="602" spans="1:44" ht="12.75" customHeight="1" x14ac:dyDescent="0.25">
      <c r="A602" s="3"/>
      <c r="B602" s="3"/>
      <c r="C602" s="3"/>
      <c r="D602" s="3"/>
      <c r="E602" s="3"/>
      <c r="F602" s="3"/>
      <c r="G602" s="3"/>
      <c r="H602" s="3"/>
      <c r="I602" s="3"/>
      <c r="J602" s="3"/>
      <c r="K602" s="3"/>
      <c r="L602" s="3"/>
      <c r="M602" s="3"/>
      <c r="N602" s="3"/>
      <c r="O602" s="3"/>
      <c r="P602" s="3"/>
      <c r="Q602" s="3"/>
      <c r="R602" s="3"/>
      <c r="S602" s="3"/>
      <c r="T602" s="3"/>
      <c r="U602" s="3"/>
      <c r="V602" s="102"/>
      <c r="W602" s="3"/>
      <c r="X602" s="3"/>
      <c r="Y602" s="3"/>
      <c r="Z602" s="3"/>
      <c r="AA602" s="3"/>
      <c r="AB602" s="3"/>
      <c r="AC602" s="3"/>
      <c r="AD602" s="3"/>
      <c r="AE602" s="3"/>
      <c r="AF602" s="3"/>
      <c r="AG602" s="3"/>
      <c r="AH602" s="3"/>
      <c r="AI602" s="3"/>
      <c r="AJ602" s="3"/>
      <c r="AK602" s="3"/>
      <c r="AL602" s="3"/>
      <c r="AM602" s="3"/>
      <c r="AN602" s="3"/>
      <c r="AO602" s="3"/>
      <c r="AP602" s="3"/>
      <c r="AQ602" s="3"/>
      <c r="AR602" s="3"/>
    </row>
    <row r="603" spans="1:44" ht="12.75" customHeight="1" x14ac:dyDescent="0.25">
      <c r="A603" s="3"/>
      <c r="B603" s="3"/>
      <c r="C603" s="3"/>
      <c r="D603" s="3"/>
      <c r="E603" s="3"/>
      <c r="F603" s="3"/>
      <c r="G603" s="3"/>
      <c r="H603" s="3"/>
      <c r="I603" s="3"/>
      <c r="J603" s="3"/>
      <c r="K603" s="3"/>
      <c r="L603" s="3"/>
      <c r="M603" s="3"/>
      <c r="N603" s="3"/>
      <c r="O603" s="3"/>
      <c r="P603" s="3"/>
      <c r="Q603" s="3"/>
      <c r="R603" s="3"/>
      <c r="S603" s="3"/>
      <c r="T603" s="3"/>
      <c r="U603" s="3"/>
      <c r="V603" s="102"/>
      <c r="W603" s="3"/>
      <c r="X603" s="3"/>
      <c r="Y603" s="3"/>
      <c r="Z603" s="3"/>
      <c r="AA603" s="3"/>
      <c r="AB603" s="3"/>
      <c r="AC603" s="3"/>
      <c r="AD603" s="3"/>
      <c r="AE603" s="3"/>
      <c r="AF603" s="3"/>
      <c r="AG603" s="3"/>
      <c r="AH603" s="3"/>
      <c r="AI603" s="3"/>
      <c r="AJ603" s="3"/>
      <c r="AK603" s="3"/>
      <c r="AL603" s="3"/>
      <c r="AM603" s="3"/>
      <c r="AN603" s="3"/>
      <c r="AO603" s="3"/>
      <c r="AP603" s="3"/>
      <c r="AQ603" s="3"/>
      <c r="AR603" s="3"/>
    </row>
    <row r="604" spans="1:44" ht="12.75" customHeight="1" x14ac:dyDescent="0.25">
      <c r="A604" s="3"/>
      <c r="B604" s="3"/>
      <c r="C604" s="3"/>
      <c r="D604" s="3"/>
      <c r="E604" s="3"/>
      <c r="F604" s="3"/>
      <c r="G604" s="3"/>
      <c r="H604" s="3"/>
      <c r="I604" s="3"/>
      <c r="J604" s="3"/>
      <c r="K604" s="3"/>
      <c r="L604" s="3"/>
      <c r="M604" s="3"/>
      <c r="N604" s="3"/>
      <c r="O604" s="3"/>
      <c r="P604" s="3"/>
      <c r="Q604" s="3"/>
      <c r="R604" s="3"/>
      <c r="S604" s="3"/>
      <c r="T604" s="3"/>
      <c r="U604" s="3"/>
      <c r="V604" s="102"/>
      <c r="W604" s="3"/>
      <c r="X604" s="3"/>
      <c r="Y604" s="3"/>
      <c r="Z604" s="3"/>
      <c r="AA604" s="3"/>
      <c r="AB604" s="3"/>
      <c r="AC604" s="3"/>
      <c r="AD604" s="3"/>
      <c r="AE604" s="3"/>
      <c r="AF604" s="3"/>
      <c r="AG604" s="3"/>
      <c r="AH604" s="3"/>
      <c r="AI604" s="3"/>
      <c r="AJ604" s="3"/>
      <c r="AK604" s="3"/>
      <c r="AL604" s="3"/>
      <c r="AM604" s="3"/>
      <c r="AN604" s="3"/>
      <c r="AO604" s="3"/>
      <c r="AP604" s="3"/>
      <c r="AQ604" s="3"/>
      <c r="AR604" s="3"/>
    </row>
    <row r="605" spans="1:44" ht="12.75" customHeight="1" x14ac:dyDescent="0.25">
      <c r="A605" s="3"/>
      <c r="B605" s="3"/>
      <c r="C605" s="3"/>
      <c r="D605" s="3"/>
      <c r="E605" s="3"/>
      <c r="F605" s="3"/>
      <c r="G605" s="3"/>
      <c r="H605" s="3"/>
      <c r="I605" s="3"/>
      <c r="J605" s="3"/>
      <c r="K605" s="3"/>
      <c r="L605" s="3"/>
      <c r="M605" s="3"/>
      <c r="N605" s="3"/>
      <c r="O605" s="3"/>
      <c r="P605" s="3"/>
      <c r="Q605" s="3"/>
      <c r="R605" s="3"/>
      <c r="S605" s="3"/>
      <c r="T605" s="3"/>
      <c r="U605" s="3"/>
      <c r="V605" s="102"/>
      <c r="W605" s="3"/>
      <c r="X605" s="3"/>
      <c r="Y605" s="3"/>
      <c r="Z605" s="3"/>
      <c r="AA605" s="3"/>
      <c r="AB605" s="3"/>
      <c r="AC605" s="3"/>
      <c r="AD605" s="3"/>
      <c r="AE605" s="3"/>
      <c r="AF605" s="3"/>
      <c r="AG605" s="3"/>
      <c r="AH605" s="3"/>
      <c r="AI605" s="3"/>
      <c r="AJ605" s="3"/>
      <c r="AK605" s="3"/>
      <c r="AL605" s="3"/>
      <c r="AM605" s="3"/>
      <c r="AN605" s="3"/>
      <c r="AO605" s="3"/>
      <c r="AP605" s="3"/>
      <c r="AQ605" s="3"/>
      <c r="AR605" s="3"/>
    </row>
    <row r="606" spans="1:44" ht="12.75" customHeight="1" x14ac:dyDescent="0.25">
      <c r="A606" s="3"/>
      <c r="B606" s="3"/>
      <c r="C606" s="3"/>
      <c r="D606" s="3"/>
      <c r="E606" s="3"/>
      <c r="F606" s="3"/>
      <c r="G606" s="3"/>
      <c r="H606" s="3"/>
      <c r="I606" s="3"/>
      <c r="J606" s="3"/>
      <c r="K606" s="3"/>
      <c r="L606" s="3"/>
      <c r="M606" s="3"/>
      <c r="N606" s="3"/>
      <c r="O606" s="3"/>
      <c r="P606" s="3"/>
      <c r="Q606" s="3"/>
      <c r="R606" s="3"/>
      <c r="S606" s="3"/>
      <c r="T606" s="3"/>
      <c r="U606" s="3"/>
      <c r="V606" s="102"/>
      <c r="W606" s="3"/>
      <c r="X606" s="3"/>
      <c r="Y606" s="3"/>
      <c r="Z606" s="3"/>
      <c r="AA606" s="3"/>
      <c r="AB606" s="3"/>
      <c r="AC606" s="3"/>
      <c r="AD606" s="3"/>
      <c r="AE606" s="3"/>
      <c r="AF606" s="3"/>
      <c r="AG606" s="3"/>
      <c r="AH606" s="3"/>
      <c r="AI606" s="3"/>
      <c r="AJ606" s="3"/>
      <c r="AK606" s="3"/>
      <c r="AL606" s="3"/>
      <c r="AM606" s="3"/>
      <c r="AN606" s="3"/>
      <c r="AO606" s="3"/>
      <c r="AP606" s="3"/>
      <c r="AQ606" s="3"/>
      <c r="AR606" s="3"/>
    </row>
    <row r="607" spans="1:44" ht="12.75" customHeight="1" x14ac:dyDescent="0.25">
      <c r="A607" s="3"/>
      <c r="B607" s="3"/>
      <c r="C607" s="3"/>
      <c r="D607" s="3"/>
      <c r="E607" s="3"/>
      <c r="F607" s="3"/>
      <c r="G607" s="3"/>
      <c r="H607" s="3"/>
      <c r="I607" s="3"/>
      <c r="J607" s="3"/>
      <c r="K607" s="3"/>
      <c r="L607" s="3"/>
      <c r="M607" s="3"/>
      <c r="N607" s="3"/>
      <c r="O607" s="3"/>
      <c r="P607" s="3"/>
      <c r="Q607" s="3"/>
      <c r="R607" s="3"/>
      <c r="S607" s="3"/>
      <c r="T607" s="3"/>
      <c r="U607" s="3"/>
      <c r="V607" s="102"/>
      <c r="W607" s="3"/>
      <c r="X607" s="3"/>
      <c r="Y607" s="3"/>
      <c r="Z607" s="3"/>
      <c r="AA607" s="3"/>
      <c r="AB607" s="3"/>
      <c r="AC607" s="3"/>
      <c r="AD607" s="3"/>
      <c r="AE607" s="3"/>
      <c r="AF607" s="3"/>
      <c r="AG607" s="3"/>
      <c r="AH607" s="3"/>
      <c r="AI607" s="3"/>
      <c r="AJ607" s="3"/>
      <c r="AK607" s="3"/>
      <c r="AL607" s="3"/>
      <c r="AM607" s="3"/>
      <c r="AN607" s="3"/>
      <c r="AO607" s="3"/>
      <c r="AP607" s="3"/>
      <c r="AQ607" s="3"/>
      <c r="AR607" s="3"/>
    </row>
    <row r="608" spans="1:44" ht="12.75" customHeight="1" x14ac:dyDescent="0.25">
      <c r="A608" s="3"/>
      <c r="B608" s="3"/>
      <c r="C608" s="3"/>
      <c r="D608" s="3"/>
      <c r="E608" s="3"/>
      <c r="F608" s="3"/>
      <c r="G608" s="3"/>
      <c r="H608" s="3"/>
      <c r="I608" s="3"/>
      <c r="J608" s="3"/>
      <c r="K608" s="3"/>
      <c r="L608" s="3"/>
      <c r="M608" s="3"/>
      <c r="N608" s="3"/>
      <c r="O608" s="3"/>
      <c r="P608" s="3"/>
      <c r="Q608" s="3"/>
      <c r="R608" s="3"/>
      <c r="S608" s="3"/>
      <c r="T608" s="3"/>
      <c r="U608" s="3"/>
      <c r="V608" s="102"/>
      <c r="W608" s="3"/>
      <c r="X608" s="3"/>
      <c r="Y608" s="3"/>
      <c r="Z608" s="3"/>
      <c r="AA608" s="3"/>
      <c r="AB608" s="3"/>
      <c r="AC608" s="3"/>
      <c r="AD608" s="3"/>
      <c r="AE608" s="3"/>
      <c r="AF608" s="3"/>
      <c r="AG608" s="3"/>
      <c r="AH608" s="3"/>
      <c r="AI608" s="3"/>
      <c r="AJ608" s="3"/>
      <c r="AK608" s="3"/>
      <c r="AL608" s="3"/>
      <c r="AM608" s="3"/>
      <c r="AN608" s="3"/>
      <c r="AO608" s="3"/>
      <c r="AP608" s="3"/>
      <c r="AQ608" s="3"/>
      <c r="AR608" s="3"/>
    </row>
    <row r="609" spans="1:44" ht="12.75" customHeight="1" x14ac:dyDescent="0.25">
      <c r="A609" s="3"/>
      <c r="B609" s="3"/>
      <c r="C609" s="3"/>
      <c r="D609" s="3"/>
      <c r="E609" s="3"/>
      <c r="F609" s="3"/>
      <c r="G609" s="3"/>
      <c r="H609" s="3"/>
      <c r="I609" s="3"/>
      <c r="J609" s="3"/>
      <c r="K609" s="3"/>
      <c r="L609" s="3"/>
      <c r="M609" s="3"/>
      <c r="N609" s="3"/>
      <c r="O609" s="3"/>
      <c r="P609" s="3"/>
      <c r="Q609" s="3"/>
      <c r="R609" s="3"/>
      <c r="S609" s="3"/>
      <c r="T609" s="3"/>
      <c r="U609" s="3"/>
      <c r="V609" s="102"/>
      <c r="W609" s="3"/>
      <c r="X609" s="3"/>
      <c r="Y609" s="3"/>
      <c r="Z609" s="3"/>
      <c r="AA609" s="3"/>
      <c r="AB609" s="3"/>
      <c r="AC609" s="3"/>
      <c r="AD609" s="3"/>
      <c r="AE609" s="3"/>
      <c r="AF609" s="3"/>
      <c r="AG609" s="3"/>
      <c r="AH609" s="3"/>
      <c r="AI609" s="3"/>
      <c r="AJ609" s="3"/>
      <c r="AK609" s="3"/>
      <c r="AL609" s="3"/>
      <c r="AM609" s="3"/>
      <c r="AN609" s="3"/>
      <c r="AO609" s="3"/>
      <c r="AP609" s="3"/>
      <c r="AQ609" s="3"/>
      <c r="AR609" s="3"/>
    </row>
    <row r="610" spans="1:44" ht="12.75" customHeight="1" x14ac:dyDescent="0.25">
      <c r="A610" s="3"/>
      <c r="B610" s="3"/>
      <c r="C610" s="3"/>
      <c r="D610" s="3"/>
      <c r="E610" s="3"/>
      <c r="F610" s="3"/>
      <c r="G610" s="3"/>
      <c r="H610" s="3"/>
      <c r="I610" s="3"/>
      <c r="J610" s="3"/>
      <c r="K610" s="3"/>
      <c r="L610" s="3"/>
      <c r="M610" s="3"/>
      <c r="N610" s="3"/>
      <c r="O610" s="3"/>
      <c r="P610" s="3"/>
      <c r="Q610" s="3"/>
      <c r="R610" s="3"/>
      <c r="S610" s="3"/>
      <c r="T610" s="3"/>
      <c r="U610" s="3"/>
      <c r="V610" s="102"/>
      <c r="W610" s="3"/>
      <c r="X610" s="3"/>
      <c r="Y610" s="3"/>
      <c r="Z610" s="3"/>
      <c r="AA610" s="3"/>
      <c r="AB610" s="3"/>
      <c r="AC610" s="3"/>
      <c r="AD610" s="3"/>
      <c r="AE610" s="3"/>
      <c r="AF610" s="3"/>
      <c r="AG610" s="3"/>
      <c r="AH610" s="3"/>
      <c r="AI610" s="3"/>
      <c r="AJ610" s="3"/>
      <c r="AK610" s="3"/>
      <c r="AL610" s="3"/>
      <c r="AM610" s="3"/>
      <c r="AN610" s="3"/>
      <c r="AO610" s="3"/>
      <c r="AP610" s="3"/>
      <c r="AQ610" s="3"/>
      <c r="AR610" s="3"/>
    </row>
    <row r="611" spans="1:44" ht="12.75" customHeight="1" x14ac:dyDescent="0.25">
      <c r="A611" s="3"/>
      <c r="B611" s="3"/>
      <c r="C611" s="3"/>
      <c r="D611" s="3"/>
      <c r="E611" s="3"/>
      <c r="F611" s="3"/>
      <c r="G611" s="3"/>
      <c r="H611" s="3"/>
      <c r="I611" s="3"/>
      <c r="J611" s="3"/>
      <c r="K611" s="3"/>
      <c r="L611" s="3"/>
      <c r="M611" s="3"/>
      <c r="N611" s="3"/>
      <c r="O611" s="3"/>
      <c r="P611" s="3"/>
      <c r="Q611" s="3"/>
      <c r="R611" s="3"/>
      <c r="S611" s="3"/>
      <c r="T611" s="3"/>
      <c r="U611" s="3"/>
      <c r="V611" s="102"/>
      <c r="W611" s="3"/>
      <c r="X611" s="3"/>
      <c r="Y611" s="3"/>
      <c r="Z611" s="3"/>
      <c r="AA611" s="3"/>
      <c r="AB611" s="3"/>
      <c r="AC611" s="3"/>
      <c r="AD611" s="3"/>
      <c r="AE611" s="3"/>
      <c r="AF611" s="3"/>
      <c r="AG611" s="3"/>
      <c r="AH611" s="3"/>
      <c r="AI611" s="3"/>
      <c r="AJ611" s="3"/>
      <c r="AK611" s="3"/>
      <c r="AL611" s="3"/>
      <c r="AM611" s="3"/>
      <c r="AN611" s="3"/>
      <c r="AO611" s="3"/>
      <c r="AP611" s="3"/>
      <c r="AQ611" s="3"/>
      <c r="AR611" s="3"/>
    </row>
    <row r="612" spans="1:44" ht="12.75" customHeight="1" x14ac:dyDescent="0.25">
      <c r="A612" s="3"/>
      <c r="B612" s="3"/>
      <c r="C612" s="3"/>
      <c r="D612" s="3"/>
      <c r="E612" s="3"/>
      <c r="F612" s="3"/>
      <c r="G612" s="3"/>
      <c r="H612" s="3"/>
      <c r="I612" s="3"/>
      <c r="J612" s="3"/>
      <c r="K612" s="3"/>
      <c r="L612" s="3"/>
      <c r="M612" s="3"/>
      <c r="N612" s="3"/>
      <c r="O612" s="3"/>
      <c r="P612" s="3"/>
      <c r="Q612" s="3"/>
      <c r="R612" s="3"/>
      <c r="S612" s="3"/>
      <c r="T612" s="3"/>
      <c r="U612" s="3"/>
      <c r="V612" s="102"/>
      <c r="W612" s="3"/>
      <c r="X612" s="3"/>
      <c r="Y612" s="3"/>
      <c r="Z612" s="3"/>
      <c r="AA612" s="3"/>
      <c r="AB612" s="3"/>
      <c r="AC612" s="3"/>
      <c r="AD612" s="3"/>
      <c r="AE612" s="3"/>
      <c r="AF612" s="3"/>
      <c r="AG612" s="3"/>
      <c r="AH612" s="3"/>
      <c r="AI612" s="3"/>
      <c r="AJ612" s="3"/>
      <c r="AK612" s="3"/>
      <c r="AL612" s="3"/>
      <c r="AM612" s="3"/>
      <c r="AN612" s="3"/>
      <c r="AO612" s="3"/>
      <c r="AP612" s="3"/>
      <c r="AQ612" s="3"/>
      <c r="AR612" s="3"/>
    </row>
    <row r="613" spans="1:44" ht="12.75" customHeight="1" x14ac:dyDescent="0.25">
      <c r="A613" s="3"/>
      <c r="B613" s="3"/>
      <c r="C613" s="3"/>
      <c r="D613" s="3"/>
      <c r="E613" s="3"/>
      <c r="F613" s="3"/>
      <c r="G613" s="3"/>
      <c r="H613" s="3"/>
      <c r="I613" s="3"/>
      <c r="J613" s="3"/>
      <c r="K613" s="3"/>
      <c r="L613" s="3"/>
      <c r="M613" s="3"/>
      <c r="N613" s="3"/>
      <c r="O613" s="3"/>
      <c r="P613" s="3"/>
      <c r="Q613" s="3"/>
      <c r="R613" s="3"/>
      <c r="S613" s="3"/>
      <c r="T613" s="3"/>
      <c r="U613" s="3"/>
      <c r="V613" s="102"/>
      <c r="W613" s="3"/>
      <c r="X613" s="3"/>
      <c r="Y613" s="3"/>
      <c r="Z613" s="3"/>
      <c r="AA613" s="3"/>
      <c r="AB613" s="3"/>
      <c r="AC613" s="3"/>
      <c r="AD613" s="3"/>
      <c r="AE613" s="3"/>
      <c r="AF613" s="3"/>
      <c r="AG613" s="3"/>
      <c r="AH613" s="3"/>
      <c r="AI613" s="3"/>
      <c r="AJ613" s="3"/>
      <c r="AK613" s="3"/>
      <c r="AL613" s="3"/>
      <c r="AM613" s="3"/>
      <c r="AN613" s="3"/>
      <c r="AO613" s="3"/>
      <c r="AP613" s="3"/>
      <c r="AQ613" s="3"/>
      <c r="AR613" s="3"/>
    </row>
    <row r="614" spans="1:44" ht="12.75" customHeight="1" x14ac:dyDescent="0.25">
      <c r="A614" s="3"/>
      <c r="B614" s="3"/>
      <c r="C614" s="3"/>
      <c r="D614" s="3"/>
      <c r="E614" s="3"/>
      <c r="F614" s="3"/>
      <c r="G614" s="3"/>
      <c r="H614" s="3"/>
      <c r="I614" s="3"/>
      <c r="J614" s="3"/>
      <c r="K614" s="3"/>
      <c r="L614" s="3"/>
      <c r="M614" s="3"/>
      <c r="N614" s="3"/>
      <c r="O614" s="3"/>
      <c r="P614" s="3"/>
      <c r="Q614" s="3"/>
      <c r="R614" s="3"/>
      <c r="S614" s="3"/>
      <c r="T614" s="3"/>
      <c r="U614" s="3"/>
      <c r="V614" s="102"/>
      <c r="W614" s="3"/>
      <c r="X614" s="3"/>
      <c r="Y614" s="3"/>
      <c r="Z614" s="3"/>
      <c r="AA614" s="3"/>
      <c r="AB614" s="3"/>
      <c r="AC614" s="3"/>
      <c r="AD614" s="3"/>
      <c r="AE614" s="3"/>
      <c r="AF614" s="3"/>
      <c r="AG614" s="3"/>
      <c r="AH614" s="3"/>
      <c r="AI614" s="3"/>
      <c r="AJ614" s="3"/>
      <c r="AK614" s="3"/>
      <c r="AL614" s="3"/>
      <c r="AM614" s="3"/>
      <c r="AN614" s="3"/>
      <c r="AO614" s="3"/>
      <c r="AP614" s="3"/>
      <c r="AQ614" s="3"/>
      <c r="AR614" s="3"/>
    </row>
    <row r="615" spans="1:44" ht="12.75" customHeight="1" x14ac:dyDescent="0.25">
      <c r="A615" s="3"/>
      <c r="B615" s="3"/>
      <c r="C615" s="3"/>
      <c r="D615" s="3"/>
      <c r="E615" s="3"/>
      <c r="F615" s="3"/>
      <c r="G615" s="3"/>
      <c r="H615" s="3"/>
      <c r="I615" s="3"/>
      <c r="J615" s="3"/>
      <c r="K615" s="3"/>
      <c r="L615" s="3"/>
      <c r="M615" s="3"/>
      <c r="N615" s="3"/>
      <c r="O615" s="3"/>
      <c r="P615" s="3"/>
      <c r="Q615" s="3"/>
      <c r="R615" s="3"/>
      <c r="S615" s="3"/>
      <c r="T615" s="3"/>
      <c r="U615" s="3"/>
      <c r="V615" s="102"/>
      <c r="W615" s="3"/>
      <c r="X615" s="3"/>
      <c r="Y615" s="3"/>
      <c r="Z615" s="3"/>
      <c r="AA615" s="3"/>
      <c r="AB615" s="3"/>
      <c r="AC615" s="3"/>
      <c r="AD615" s="3"/>
      <c r="AE615" s="3"/>
      <c r="AF615" s="3"/>
      <c r="AG615" s="3"/>
      <c r="AH615" s="3"/>
      <c r="AI615" s="3"/>
      <c r="AJ615" s="3"/>
      <c r="AK615" s="3"/>
      <c r="AL615" s="3"/>
      <c r="AM615" s="3"/>
      <c r="AN615" s="3"/>
      <c r="AO615" s="3"/>
      <c r="AP615" s="3"/>
      <c r="AQ615" s="3"/>
      <c r="AR615" s="3"/>
    </row>
    <row r="616" spans="1:44" ht="12.75" customHeight="1" x14ac:dyDescent="0.25">
      <c r="A616" s="3"/>
      <c r="B616" s="3"/>
      <c r="C616" s="3"/>
      <c r="D616" s="3"/>
      <c r="E616" s="3"/>
      <c r="F616" s="3"/>
      <c r="G616" s="3"/>
      <c r="H616" s="3"/>
      <c r="I616" s="3"/>
      <c r="J616" s="3"/>
      <c r="K616" s="3"/>
      <c r="L616" s="3"/>
      <c r="M616" s="3"/>
      <c r="N616" s="3"/>
      <c r="O616" s="3"/>
      <c r="P616" s="3"/>
      <c r="Q616" s="3"/>
      <c r="R616" s="3"/>
      <c r="S616" s="3"/>
      <c r="T616" s="3"/>
      <c r="U616" s="3"/>
      <c r="V616" s="102"/>
      <c r="W616" s="3"/>
      <c r="X616" s="3"/>
      <c r="Y616" s="3"/>
      <c r="Z616" s="3"/>
      <c r="AA616" s="3"/>
      <c r="AB616" s="3"/>
      <c r="AC616" s="3"/>
      <c r="AD616" s="3"/>
      <c r="AE616" s="3"/>
      <c r="AF616" s="3"/>
      <c r="AG616" s="3"/>
      <c r="AH616" s="3"/>
      <c r="AI616" s="3"/>
      <c r="AJ616" s="3"/>
      <c r="AK616" s="3"/>
      <c r="AL616" s="3"/>
      <c r="AM616" s="3"/>
      <c r="AN616" s="3"/>
      <c r="AO616" s="3"/>
      <c r="AP616" s="3"/>
      <c r="AQ616" s="3"/>
      <c r="AR616" s="3"/>
    </row>
    <row r="617" spans="1:44" ht="12.75" customHeight="1" x14ac:dyDescent="0.25">
      <c r="A617" s="3"/>
      <c r="B617" s="3"/>
      <c r="C617" s="3"/>
      <c r="D617" s="3"/>
      <c r="E617" s="3"/>
      <c r="F617" s="3"/>
      <c r="G617" s="3"/>
      <c r="H617" s="3"/>
      <c r="I617" s="3"/>
      <c r="J617" s="3"/>
      <c r="K617" s="3"/>
      <c r="L617" s="3"/>
      <c r="M617" s="3"/>
      <c r="N617" s="3"/>
      <c r="O617" s="3"/>
      <c r="P617" s="3"/>
      <c r="Q617" s="3"/>
      <c r="R617" s="3"/>
      <c r="S617" s="3"/>
      <c r="T617" s="3"/>
      <c r="U617" s="3"/>
      <c r="V617" s="102"/>
      <c r="W617" s="3"/>
      <c r="X617" s="3"/>
      <c r="Y617" s="3"/>
      <c r="Z617" s="3"/>
      <c r="AA617" s="3"/>
      <c r="AB617" s="3"/>
      <c r="AC617" s="3"/>
      <c r="AD617" s="3"/>
      <c r="AE617" s="3"/>
      <c r="AF617" s="3"/>
      <c r="AG617" s="3"/>
      <c r="AH617" s="3"/>
      <c r="AI617" s="3"/>
      <c r="AJ617" s="3"/>
      <c r="AK617" s="3"/>
      <c r="AL617" s="3"/>
      <c r="AM617" s="3"/>
      <c r="AN617" s="3"/>
      <c r="AO617" s="3"/>
      <c r="AP617" s="3"/>
      <c r="AQ617" s="3"/>
      <c r="AR617" s="3"/>
    </row>
    <row r="618" spans="1:44" ht="12.75" customHeight="1" x14ac:dyDescent="0.25">
      <c r="A618" s="3"/>
      <c r="B618" s="3"/>
      <c r="C618" s="3"/>
      <c r="D618" s="3"/>
      <c r="E618" s="3"/>
      <c r="F618" s="3"/>
      <c r="G618" s="3"/>
      <c r="H618" s="3"/>
      <c r="I618" s="3"/>
      <c r="J618" s="3"/>
      <c r="K618" s="3"/>
      <c r="L618" s="3"/>
      <c r="M618" s="3"/>
      <c r="N618" s="3"/>
      <c r="O618" s="3"/>
      <c r="P618" s="3"/>
      <c r="Q618" s="3"/>
      <c r="R618" s="3"/>
      <c r="S618" s="3"/>
      <c r="T618" s="3"/>
      <c r="U618" s="3"/>
      <c r="V618" s="102"/>
      <c r="W618" s="3"/>
      <c r="X618" s="3"/>
      <c r="Y618" s="3"/>
      <c r="Z618" s="3"/>
      <c r="AA618" s="3"/>
      <c r="AB618" s="3"/>
      <c r="AC618" s="3"/>
      <c r="AD618" s="3"/>
      <c r="AE618" s="3"/>
      <c r="AF618" s="3"/>
      <c r="AG618" s="3"/>
      <c r="AH618" s="3"/>
      <c r="AI618" s="3"/>
      <c r="AJ618" s="3"/>
      <c r="AK618" s="3"/>
      <c r="AL618" s="3"/>
      <c r="AM618" s="3"/>
      <c r="AN618" s="3"/>
      <c r="AO618" s="3"/>
      <c r="AP618" s="3"/>
      <c r="AQ618" s="3"/>
      <c r="AR618" s="3"/>
    </row>
    <row r="619" spans="1:44" ht="12.75" customHeight="1" x14ac:dyDescent="0.25">
      <c r="A619" s="3"/>
      <c r="B619" s="3"/>
      <c r="C619" s="3"/>
      <c r="D619" s="3"/>
      <c r="E619" s="3"/>
      <c r="F619" s="3"/>
      <c r="G619" s="3"/>
      <c r="H619" s="3"/>
      <c r="I619" s="3"/>
      <c r="J619" s="3"/>
      <c r="K619" s="3"/>
      <c r="L619" s="3"/>
      <c r="M619" s="3"/>
      <c r="N619" s="3"/>
      <c r="O619" s="3"/>
      <c r="P619" s="3"/>
      <c r="Q619" s="3"/>
      <c r="R619" s="3"/>
      <c r="S619" s="3"/>
      <c r="T619" s="3"/>
      <c r="U619" s="3"/>
      <c r="V619" s="102"/>
      <c r="W619" s="3"/>
      <c r="X619" s="3"/>
      <c r="Y619" s="3"/>
      <c r="Z619" s="3"/>
      <c r="AA619" s="3"/>
      <c r="AB619" s="3"/>
      <c r="AC619" s="3"/>
      <c r="AD619" s="3"/>
      <c r="AE619" s="3"/>
      <c r="AF619" s="3"/>
      <c r="AG619" s="3"/>
      <c r="AH619" s="3"/>
      <c r="AI619" s="3"/>
      <c r="AJ619" s="3"/>
      <c r="AK619" s="3"/>
      <c r="AL619" s="3"/>
      <c r="AM619" s="3"/>
      <c r="AN619" s="3"/>
      <c r="AO619" s="3"/>
      <c r="AP619" s="3"/>
      <c r="AQ619" s="3"/>
      <c r="AR619" s="3"/>
    </row>
    <row r="620" spans="1:44" ht="12.75" customHeight="1" x14ac:dyDescent="0.25">
      <c r="A620" s="3"/>
      <c r="B620" s="3"/>
      <c r="C620" s="3"/>
      <c r="D620" s="3"/>
      <c r="E620" s="3"/>
      <c r="F620" s="3"/>
      <c r="G620" s="3"/>
      <c r="H620" s="3"/>
      <c r="I620" s="3"/>
      <c r="J620" s="3"/>
      <c r="K620" s="3"/>
      <c r="L620" s="3"/>
      <c r="M620" s="3"/>
      <c r="N620" s="3"/>
      <c r="O620" s="3"/>
      <c r="P620" s="3"/>
      <c r="Q620" s="3"/>
      <c r="R620" s="3"/>
      <c r="S620" s="3"/>
      <c r="T620" s="3"/>
      <c r="U620" s="3"/>
      <c r="V620" s="102"/>
      <c r="W620" s="3"/>
      <c r="X620" s="3"/>
      <c r="Y620" s="3"/>
      <c r="Z620" s="3"/>
      <c r="AA620" s="3"/>
      <c r="AB620" s="3"/>
      <c r="AC620" s="3"/>
      <c r="AD620" s="3"/>
      <c r="AE620" s="3"/>
      <c r="AF620" s="3"/>
      <c r="AG620" s="3"/>
      <c r="AH620" s="3"/>
      <c r="AI620" s="3"/>
      <c r="AJ620" s="3"/>
      <c r="AK620" s="3"/>
      <c r="AL620" s="3"/>
      <c r="AM620" s="3"/>
      <c r="AN620" s="3"/>
      <c r="AO620" s="3"/>
      <c r="AP620" s="3"/>
      <c r="AQ620" s="3"/>
      <c r="AR620" s="3"/>
    </row>
    <row r="621" spans="1:44" ht="12.75" customHeight="1" x14ac:dyDescent="0.25">
      <c r="A621" s="3"/>
      <c r="B621" s="3"/>
      <c r="C621" s="3"/>
      <c r="D621" s="3"/>
      <c r="E621" s="3"/>
      <c r="F621" s="3"/>
      <c r="G621" s="3"/>
      <c r="H621" s="3"/>
      <c r="I621" s="3"/>
      <c r="J621" s="3"/>
      <c r="K621" s="3"/>
      <c r="L621" s="3"/>
      <c r="M621" s="3"/>
      <c r="N621" s="3"/>
      <c r="O621" s="3"/>
      <c r="P621" s="3"/>
      <c r="Q621" s="3"/>
      <c r="R621" s="3"/>
      <c r="S621" s="3"/>
      <c r="T621" s="3"/>
      <c r="U621" s="3"/>
      <c r="V621" s="102"/>
      <c r="W621" s="3"/>
      <c r="X621" s="3"/>
      <c r="Y621" s="3"/>
      <c r="Z621" s="3"/>
      <c r="AA621" s="3"/>
      <c r="AB621" s="3"/>
      <c r="AC621" s="3"/>
      <c r="AD621" s="3"/>
      <c r="AE621" s="3"/>
      <c r="AF621" s="3"/>
      <c r="AG621" s="3"/>
      <c r="AH621" s="3"/>
      <c r="AI621" s="3"/>
      <c r="AJ621" s="3"/>
      <c r="AK621" s="3"/>
      <c r="AL621" s="3"/>
      <c r="AM621" s="3"/>
      <c r="AN621" s="3"/>
      <c r="AO621" s="3"/>
      <c r="AP621" s="3"/>
      <c r="AQ621" s="3"/>
      <c r="AR621" s="3"/>
    </row>
    <row r="622" spans="1:44" ht="12.75" customHeight="1" x14ac:dyDescent="0.25">
      <c r="A622" s="3"/>
      <c r="B622" s="3"/>
      <c r="C622" s="3"/>
      <c r="D622" s="3"/>
      <c r="E622" s="3"/>
      <c r="F622" s="3"/>
      <c r="G622" s="3"/>
      <c r="H622" s="3"/>
      <c r="I622" s="3"/>
      <c r="J622" s="3"/>
      <c r="K622" s="3"/>
      <c r="L622" s="3"/>
      <c r="M622" s="3"/>
      <c r="N622" s="3"/>
      <c r="O622" s="3"/>
      <c r="P622" s="3"/>
      <c r="Q622" s="3"/>
      <c r="R622" s="3"/>
      <c r="S622" s="3"/>
      <c r="T622" s="3"/>
      <c r="U622" s="3"/>
      <c r="V622" s="102"/>
      <c r="W622" s="3"/>
      <c r="X622" s="3"/>
      <c r="Y622" s="3"/>
      <c r="Z622" s="3"/>
      <c r="AA622" s="3"/>
      <c r="AB622" s="3"/>
      <c r="AC622" s="3"/>
      <c r="AD622" s="3"/>
      <c r="AE622" s="3"/>
      <c r="AF622" s="3"/>
      <c r="AG622" s="3"/>
      <c r="AH622" s="3"/>
      <c r="AI622" s="3"/>
      <c r="AJ622" s="3"/>
      <c r="AK622" s="3"/>
      <c r="AL622" s="3"/>
      <c r="AM622" s="3"/>
      <c r="AN622" s="3"/>
      <c r="AO622" s="3"/>
      <c r="AP622" s="3"/>
      <c r="AQ622" s="3"/>
      <c r="AR622" s="3"/>
    </row>
    <row r="623" spans="1:44" ht="12.75" customHeight="1" x14ac:dyDescent="0.25">
      <c r="A623" s="3"/>
      <c r="B623" s="3"/>
      <c r="C623" s="3"/>
      <c r="D623" s="3"/>
      <c r="E623" s="3"/>
      <c r="F623" s="3"/>
      <c r="G623" s="3"/>
      <c r="H623" s="3"/>
      <c r="I623" s="3"/>
      <c r="J623" s="3"/>
      <c r="K623" s="3"/>
      <c r="L623" s="3"/>
      <c r="M623" s="3"/>
      <c r="N623" s="3"/>
      <c r="O623" s="3"/>
      <c r="P623" s="3"/>
      <c r="Q623" s="3"/>
      <c r="R623" s="3"/>
      <c r="S623" s="3"/>
      <c r="T623" s="3"/>
      <c r="U623" s="3"/>
      <c r="V623" s="102"/>
      <c r="W623" s="3"/>
      <c r="X623" s="3"/>
      <c r="Y623" s="3"/>
      <c r="Z623" s="3"/>
      <c r="AA623" s="3"/>
      <c r="AB623" s="3"/>
      <c r="AC623" s="3"/>
      <c r="AD623" s="3"/>
      <c r="AE623" s="3"/>
      <c r="AF623" s="3"/>
      <c r="AG623" s="3"/>
      <c r="AH623" s="3"/>
      <c r="AI623" s="3"/>
      <c r="AJ623" s="3"/>
      <c r="AK623" s="3"/>
      <c r="AL623" s="3"/>
      <c r="AM623" s="3"/>
      <c r="AN623" s="3"/>
      <c r="AO623" s="3"/>
      <c r="AP623" s="3"/>
      <c r="AQ623" s="3"/>
      <c r="AR623" s="3"/>
    </row>
    <row r="624" spans="1:44" ht="12.75" customHeight="1" x14ac:dyDescent="0.25">
      <c r="A624" s="3"/>
      <c r="B624" s="3"/>
      <c r="C624" s="3"/>
      <c r="D624" s="3"/>
      <c r="E624" s="3"/>
      <c r="F624" s="3"/>
      <c r="G624" s="3"/>
      <c r="H624" s="3"/>
      <c r="I624" s="3"/>
      <c r="J624" s="3"/>
      <c r="K624" s="3"/>
      <c r="L624" s="3"/>
      <c r="M624" s="3"/>
      <c r="N624" s="3"/>
      <c r="O624" s="3"/>
      <c r="P624" s="3"/>
      <c r="Q624" s="3"/>
      <c r="R624" s="3"/>
      <c r="S624" s="3"/>
      <c r="T624" s="3"/>
      <c r="U624" s="3"/>
      <c r="V624" s="102"/>
      <c r="W624" s="3"/>
      <c r="X624" s="3"/>
      <c r="Y624" s="3"/>
      <c r="Z624" s="3"/>
      <c r="AA624" s="3"/>
      <c r="AB624" s="3"/>
      <c r="AC624" s="3"/>
      <c r="AD624" s="3"/>
      <c r="AE624" s="3"/>
      <c r="AF624" s="3"/>
      <c r="AG624" s="3"/>
      <c r="AH624" s="3"/>
      <c r="AI624" s="3"/>
      <c r="AJ624" s="3"/>
      <c r="AK624" s="3"/>
      <c r="AL624" s="3"/>
      <c r="AM624" s="3"/>
      <c r="AN624" s="3"/>
      <c r="AO624" s="3"/>
      <c r="AP624" s="3"/>
      <c r="AQ624" s="3"/>
      <c r="AR624" s="3"/>
    </row>
    <row r="625" spans="1:44" ht="12.75" customHeight="1" x14ac:dyDescent="0.25">
      <c r="A625" s="3"/>
      <c r="B625" s="3"/>
      <c r="C625" s="3"/>
      <c r="D625" s="3"/>
      <c r="E625" s="3"/>
      <c r="F625" s="3"/>
      <c r="G625" s="3"/>
      <c r="H625" s="3"/>
      <c r="I625" s="3"/>
      <c r="J625" s="3"/>
      <c r="K625" s="3"/>
      <c r="L625" s="3"/>
      <c r="M625" s="3"/>
      <c r="N625" s="3"/>
      <c r="O625" s="3"/>
      <c r="P625" s="3"/>
      <c r="Q625" s="3"/>
      <c r="R625" s="3"/>
      <c r="S625" s="3"/>
      <c r="T625" s="3"/>
      <c r="U625" s="3"/>
      <c r="V625" s="102"/>
      <c r="W625" s="3"/>
      <c r="X625" s="3"/>
      <c r="Y625" s="3"/>
      <c r="Z625" s="3"/>
      <c r="AA625" s="3"/>
      <c r="AB625" s="3"/>
      <c r="AC625" s="3"/>
      <c r="AD625" s="3"/>
      <c r="AE625" s="3"/>
      <c r="AF625" s="3"/>
      <c r="AG625" s="3"/>
      <c r="AH625" s="3"/>
      <c r="AI625" s="3"/>
      <c r="AJ625" s="3"/>
      <c r="AK625" s="3"/>
      <c r="AL625" s="3"/>
      <c r="AM625" s="3"/>
      <c r="AN625" s="3"/>
      <c r="AO625" s="3"/>
      <c r="AP625" s="3"/>
      <c r="AQ625" s="3"/>
      <c r="AR625" s="3"/>
    </row>
    <row r="626" spans="1:44" ht="12.75" customHeight="1" x14ac:dyDescent="0.25">
      <c r="A626" s="3"/>
      <c r="B626" s="3"/>
      <c r="C626" s="3"/>
      <c r="D626" s="3"/>
      <c r="E626" s="3"/>
      <c r="F626" s="3"/>
      <c r="G626" s="3"/>
      <c r="H626" s="3"/>
      <c r="I626" s="3"/>
      <c r="J626" s="3"/>
      <c r="K626" s="3"/>
      <c r="L626" s="3"/>
      <c r="M626" s="3"/>
      <c r="N626" s="3"/>
      <c r="O626" s="3"/>
      <c r="P626" s="3"/>
      <c r="Q626" s="3"/>
      <c r="R626" s="3"/>
      <c r="S626" s="3"/>
      <c r="T626" s="3"/>
      <c r="U626" s="3"/>
      <c r="V626" s="102"/>
      <c r="W626" s="3"/>
      <c r="X626" s="3"/>
      <c r="Y626" s="3"/>
      <c r="Z626" s="3"/>
      <c r="AA626" s="3"/>
      <c r="AB626" s="3"/>
      <c r="AC626" s="3"/>
      <c r="AD626" s="3"/>
      <c r="AE626" s="3"/>
      <c r="AF626" s="3"/>
      <c r="AG626" s="3"/>
      <c r="AH626" s="3"/>
      <c r="AI626" s="3"/>
      <c r="AJ626" s="3"/>
      <c r="AK626" s="3"/>
      <c r="AL626" s="3"/>
      <c r="AM626" s="3"/>
      <c r="AN626" s="3"/>
      <c r="AO626" s="3"/>
      <c r="AP626" s="3"/>
      <c r="AQ626" s="3"/>
      <c r="AR626" s="3"/>
    </row>
    <row r="627" spans="1:44" ht="12.75" customHeight="1" x14ac:dyDescent="0.25">
      <c r="A627" s="3"/>
      <c r="B627" s="3"/>
      <c r="C627" s="3"/>
      <c r="D627" s="3"/>
      <c r="E627" s="3"/>
      <c r="F627" s="3"/>
      <c r="G627" s="3"/>
      <c r="H627" s="3"/>
      <c r="I627" s="3"/>
      <c r="J627" s="3"/>
      <c r="K627" s="3"/>
      <c r="L627" s="3"/>
      <c r="M627" s="3"/>
      <c r="N627" s="3"/>
      <c r="O627" s="3"/>
      <c r="P627" s="3"/>
      <c r="Q627" s="3"/>
      <c r="R627" s="3"/>
      <c r="S627" s="3"/>
      <c r="T627" s="3"/>
      <c r="U627" s="3"/>
      <c r="V627" s="102"/>
      <c r="W627" s="3"/>
      <c r="X627" s="3"/>
      <c r="Y627" s="3"/>
      <c r="Z627" s="3"/>
      <c r="AA627" s="3"/>
      <c r="AB627" s="3"/>
      <c r="AC627" s="3"/>
      <c r="AD627" s="3"/>
      <c r="AE627" s="3"/>
      <c r="AF627" s="3"/>
      <c r="AG627" s="3"/>
      <c r="AH627" s="3"/>
      <c r="AI627" s="3"/>
      <c r="AJ627" s="3"/>
      <c r="AK627" s="3"/>
      <c r="AL627" s="3"/>
      <c r="AM627" s="3"/>
      <c r="AN627" s="3"/>
      <c r="AO627" s="3"/>
      <c r="AP627" s="3"/>
      <c r="AQ627" s="3"/>
      <c r="AR627" s="3"/>
    </row>
    <row r="628" spans="1:44" ht="12.75" customHeight="1" x14ac:dyDescent="0.25">
      <c r="A628" s="3"/>
      <c r="B628" s="3"/>
      <c r="C628" s="3"/>
      <c r="D628" s="3"/>
      <c r="E628" s="3"/>
      <c r="F628" s="3"/>
      <c r="G628" s="3"/>
      <c r="H628" s="3"/>
      <c r="I628" s="3"/>
      <c r="J628" s="3"/>
      <c r="K628" s="3"/>
      <c r="L628" s="3"/>
      <c r="M628" s="3"/>
      <c r="N628" s="3"/>
      <c r="O628" s="3"/>
      <c r="P628" s="3"/>
      <c r="Q628" s="3"/>
      <c r="R628" s="3"/>
      <c r="S628" s="3"/>
      <c r="T628" s="3"/>
      <c r="U628" s="3"/>
      <c r="V628" s="102"/>
      <c r="W628" s="3"/>
      <c r="X628" s="3"/>
      <c r="Y628" s="3"/>
      <c r="Z628" s="3"/>
      <c r="AA628" s="3"/>
      <c r="AB628" s="3"/>
      <c r="AC628" s="3"/>
      <c r="AD628" s="3"/>
      <c r="AE628" s="3"/>
      <c r="AF628" s="3"/>
      <c r="AG628" s="3"/>
      <c r="AH628" s="3"/>
      <c r="AI628" s="3"/>
      <c r="AJ628" s="3"/>
      <c r="AK628" s="3"/>
      <c r="AL628" s="3"/>
      <c r="AM628" s="3"/>
      <c r="AN628" s="3"/>
      <c r="AO628" s="3"/>
      <c r="AP628" s="3"/>
      <c r="AQ628" s="3"/>
      <c r="AR628" s="3"/>
    </row>
    <row r="629" spans="1:44" ht="12.75" customHeight="1" x14ac:dyDescent="0.25">
      <c r="A629" s="3"/>
      <c r="B629" s="3"/>
      <c r="C629" s="3"/>
      <c r="D629" s="3"/>
      <c r="E629" s="3"/>
      <c r="F629" s="3"/>
      <c r="G629" s="3"/>
      <c r="H629" s="3"/>
      <c r="I629" s="3"/>
      <c r="J629" s="3"/>
      <c r="K629" s="3"/>
      <c r="L629" s="3"/>
      <c r="M629" s="3"/>
      <c r="N629" s="3"/>
      <c r="O629" s="3"/>
      <c r="P629" s="3"/>
      <c r="Q629" s="3"/>
      <c r="R629" s="3"/>
      <c r="S629" s="3"/>
      <c r="T629" s="3"/>
      <c r="U629" s="3"/>
      <c r="V629" s="102"/>
      <c r="W629" s="3"/>
      <c r="X629" s="3"/>
      <c r="Y629" s="3"/>
      <c r="Z629" s="3"/>
      <c r="AA629" s="3"/>
      <c r="AB629" s="3"/>
      <c r="AC629" s="3"/>
      <c r="AD629" s="3"/>
      <c r="AE629" s="3"/>
      <c r="AF629" s="3"/>
      <c r="AG629" s="3"/>
      <c r="AH629" s="3"/>
      <c r="AI629" s="3"/>
      <c r="AJ629" s="3"/>
      <c r="AK629" s="3"/>
      <c r="AL629" s="3"/>
      <c r="AM629" s="3"/>
      <c r="AN629" s="3"/>
      <c r="AO629" s="3"/>
      <c r="AP629" s="3"/>
      <c r="AQ629" s="3"/>
      <c r="AR629" s="3"/>
    </row>
    <row r="630" spans="1:44" ht="12.75" customHeight="1" x14ac:dyDescent="0.25">
      <c r="A630" s="3"/>
      <c r="B630" s="3"/>
      <c r="C630" s="3"/>
      <c r="D630" s="3"/>
      <c r="E630" s="3"/>
      <c r="F630" s="3"/>
      <c r="G630" s="3"/>
      <c r="H630" s="3"/>
      <c r="I630" s="3"/>
      <c r="J630" s="3"/>
      <c r="K630" s="3"/>
      <c r="L630" s="3"/>
      <c r="M630" s="3"/>
      <c r="N630" s="3"/>
      <c r="O630" s="3"/>
      <c r="P630" s="3"/>
      <c r="Q630" s="3"/>
      <c r="R630" s="3"/>
      <c r="S630" s="3"/>
      <c r="T630" s="3"/>
      <c r="U630" s="3"/>
      <c r="V630" s="102"/>
      <c r="W630" s="3"/>
      <c r="X630" s="3"/>
      <c r="Y630" s="3"/>
      <c r="Z630" s="3"/>
      <c r="AA630" s="3"/>
      <c r="AB630" s="3"/>
      <c r="AC630" s="3"/>
      <c r="AD630" s="3"/>
      <c r="AE630" s="3"/>
      <c r="AF630" s="3"/>
      <c r="AG630" s="3"/>
      <c r="AH630" s="3"/>
      <c r="AI630" s="3"/>
      <c r="AJ630" s="3"/>
      <c r="AK630" s="3"/>
      <c r="AL630" s="3"/>
      <c r="AM630" s="3"/>
      <c r="AN630" s="3"/>
      <c r="AO630" s="3"/>
      <c r="AP630" s="3"/>
      <c r="AQ630" s="3"/>
      <c r="AR630" s="3"/>
    </row>
    <row r="631" spans="1:44" ht="12.75" customHeight="1" x14ac:dyDescent="0.25">
      <c r="A631" s="3"/>
      <c r="B631" s="3"/>
      <c r="C631" s="3"/>
      <c r="D631" s="3"/>
      <c r="E631" s="3"/>
      <c r="F631" s="3"/>
      <c r="G631" s="3"/>
      <c r="H631" s="3"/>
      <c r="I631" s="3"/>
      <c r="J631" s="3"/>
      <c r="K631" s="3"/>
      <c r="L631" s="3"/>
      <c r="M631" s="3"/>
      <c r="N631" s="3"/>
      <c r="O631" s="3"/>
      <c r="P631" s="3"/>
      <c r="Q631" s="3"/>
      <c r="R631" s="3"/>
      <c r="S631" s="3"/>
      <c r="T631" s="3"/>
      <c r="U631" s="3"/>
      <c r="V631" s="102"/>
      <c r="W631" s="3"/>
      <c r="X631" s="3"/>
      <c r="Y631" s="3"/>
      <c r="Z631" s="3"/>
      <c r="AA631" s="3"/>
      <c r="AB631" s="3"/>
      <c r="AC631" s="3"/>
      <c r="AD631" s="3"/>
      <c r="AE631" s="3"/>
      <c r="AF631" s="3"/>
      <c r="AG631" s="3"/>
      <c r="AH631" s="3"/>
      <c r="AI631" s="3"/>
      <c r="AJ631" s="3"/>
      <c r="AK631" s="3"/>
      <c r="AL631" s="3"/>
      <c r="AM631" s="3"/>
      <c r="AN631" s="3"/>
      <c r="AO631" s="3"/>
      <c r="AP631" s="3"/>
      <c r="AQ631" s="3"/>
      <c r="AR631" s="3"/>
    </row>
    <row r="632" spans="1:44" ht="12.75" customHeight="1" x14ac:dyDescent="0.25">
      <c r="A632" s="3"/>
      <c r="B632" s="3"/>
      <c r="C632" s="3"/>
      <c r="D632" s="3"/>
      <c r="E632" s="3"/>
      <c r="F632" s="3"/>
      <c r="G632" s="3"/>
      <c r="H632" s="3"/>
      <c r="I632" s="3"/>
      <c r="J632" s="3"/>
      <c r="K632" s="3"/>
      <c r="L632" s="3"/>
      <c r="M632" s="3"/>
      <c r="N632" s="3"/>
      <c r="O632" s="3"/>
      <c r="P632" s="3"/>
      <c r="Q632" s="3"/>
      <c r="R632" s="3"/>
      <c r="S632" s="3"/>
      <c r="T632" s="3"/>
      <c r="U632" s="3"/>
      <c r="V632" s="102"/>
      <c r="W632" s="3"/>
      <c r="X632" s="3"/>
      <c r="Y632" s="3"/>
      <c r="Z632" s="3"/>
      <c r="AA632" s="3"/>
      <c r="AB632" s="3"/>
      <c r="AC632" s="3"/>
      <c r="AD632" s="3"/>
      <c r="AE632" s="3"/>
      <c r="AF632" s="3"/>
      <c r="AG632" s="3"/>
      <c r="AH632" s="3"/>
      <c r="AI632" s="3"/>
      <c r="AJ632" s="3"/>
      <c r="AK632" s="3"/>
      <c r="AL632" s="3"/>
      <c r="AM632" s="3"/>
      <c r="AN632" s="3"/>
      <c r="AO632" s="3"/>
      <c r="AP632" s="3"/>
      <c r="AQ632" s="3"/>
      <c r="AR632" s="3"/>
    </row>
    <row r="633" spans="1:44" ht="12.75" customHeight="1" x14ac:dyDescent="0.25">
      <c r="A633" s="3"/>
      <c r="B633" s="3"/>
      <c r="C633" s="3"/>
      <c r="D633" s="3"/>
      <c r="E633" s="3"/>
      <c r="F633" s="3"/>
      <c r="G633" s="3"/>
      <c r="H633" s="3"/>
      <c r="I633" s="3"/>
      <c r="J633" s="3"/>
      <c r="K633" s="3"/>
      <c r="L633" s="3"/>
      <c r="M633" s="3"/>
      <c r="N633" s="3"/>
      <c r="O633" s="3"/>
      <c r="P633" s="3"/>
      <c r="Q633" s="3"/>
      <c r="R633" s="3"/>
      <c r="S633" s="3"/>
      <c r="T633" s="3"/>
      <c r="U633" s="3"/>
      <c r="V633" s="102"/>
      <c r="W633" s="3"/>
      <c r="X633" s="3"/>
      <c r="Y633" s="3"/>
      <c r="Z633" s="3"/>
      <c r="AA633" s="3"/>
      <c r="AB633" s="3"/>
      <c r="AC633" s="3"/>
      <c r="AD633" s="3"/>
      <c r="AE633" s="3"/>
      <c r="AF633" s="3"/>
      <c r="AG633" s="3"/>
      <c r="AH633" s="3"/>
      <c r="AI633" s="3"/>
      <c r="AJ633" s="3"/>
      <c r="AK633" s="3"/>
      <c r="AL633" s="3"/>
      <c r="AM633" s="3"/>
      <c r="AN633" s="3"/>
      <c r="AO633" s="3"/>
      <c r="AP633" s="3"/>
      <c r="AQ633" s="3"/>
      <c r="AR633" s="3"/>
    </row>
    <row r="634" spans="1:44" ht="12.75" customHeight="1" x14ac:dyDescent="0.25">
      <c r="A634" s="3"/>
      <c r="B634" s="3"/>
      <c r="C634" s="3"/>
      <c r="D634" s="3"/>
      <c r="E634" s="3"/>
      <c r="F634" s="3"/>
      <c r="G634" s="3"/>
      <c r="H634" s="3"/>
      <c r="I634" s="3"/>
      <c r="J634" s="3"/>
      <c r="K634" s="3"/>
      <c r="L634" s="3"/>
      <c r="M634" s="3"/>
      <c r="N634" s="3"/>
      <c r="O634" s="3"/>
      <c r="P634" s="3"/>
      <c r="Q634" s="3"/>
      <c r="R634" s="3"/>
      <c r="S634" s="3"/>
      <c r="T634" s="3"/>
      <c r="U634" s="3"/>
      <c r="V634" s="102"/>
      <c r="W634" s="3"/>
      <c r="X634" s="3"/>
      <c r="Y634" s="3"/>
      <c r="Z634" s="3"/>
      <c r="AA634" s="3"/>
      <c r="AB634" s="3"/>
      <c r="AC634" s="3"/>
      <c r="AD634" s="3"/>
      <c r="AE634" s="3"/>
      <c r="AF634" s="3"/>
      <c r="AG634" s="3"/>
      <c r="AH634" s="3"/>
      <c r="AI634" s="3"/>
      <c r="AJ634" s="3"/>
      <c r="AK634" s="3"/>
      <c r="AL634" s="3"/>
      <c r="AM634" s="3"/>
      <c r="AN634" s="3"/>
      <c r="AO634" s="3"/>
      <c r="AP634" s="3"/>
      <c r="AQ634" s="3"/>
      <c r="AR634" s="3"/>
    </row>
    <row r="635" spans="1:44" ht="12.75" customHeight="1" x14ac:dyDescent="0.25">
      <c r="A635" s="3"/>
      <c r="B635" s="3"/>
      <c r="C635" s="3"/>
      <c r="D635" s="3"/>
      <c r="E635" s="3"/>
      <c r="F635" s="3"/>
      <c r="G635" s="3"/>
      <c r="H635" s="3"/>
      <c r="I635" s="3"/>
      <c r="J635" s="3"/>
      <c r="K635" s="3"/>
      <c r="L635" s="3"/>
      <c r="M635" s="3"/>
      <c r="N635" s="3"/>
      <c r="O635" s="3"/>
      <c r="P635" s="3"/>
      <c r="Q635" s="3"/>
      <c r="R635" s="3"/>
      <c r="S635" s="3"/>
      <c r="T635" s="3"/>
      <c r="U635" s="3"/>
      <c r="V635" s="102"/>
      <c r="W635" s="3"/>
      <c r="X635" s="3"/>
      <c r="Y635" s="3"/>
      <c r="Z635" s="3"/>
      <c r="AA635" s="3"/>
      <c r="AB635" s="3"/>
      <c r="AC635" s="3"/>
      <c r="AD635" s="3"/>
      <c r="AE635" s="3"/>
      <c r="AF635" s="3"/>
      <c r="AG635" s="3"/>
      <c r="AH635" s="3"/>
      <c r="AI635" s="3"/>
      <c r="AJ635" s="3"/>
      <c r="AK635" s="3"/>
      <c r="AL635" s="3"/>
      <c r="AM635" s="3"/>
      <c r="AN635" s="3"/>
      <c r="AO635" s="3"/>
      <c r="AP635" s="3"/>
      <c r="AQ635" s="3"/>
      <c r="AR635" s="3"/>
    </row>
    <row r="636" spans="1:44" ht="12.75" customHeight="1" x14ac:dyDescent="0.25">
      <c r="A636" s="3"/>
      <c r="B636" s="3"/>
      <c r="C636" s="3"/>
      <c r="D636" s="3"/>
      <c r="E636" s="3"/>
      <c r="F636" s="3"/>
      <c r="G636" s="3"/>
      <c r="H636" s="3"/>
      <c r="I636" s="3"/>
      <c r="J636" s="3"/>
      <c r="K636" s="3"/>
      <c r="L636" s="3"/>
      <c r="M636" s="3"/>
      <c r="N636" s="3"/>
      <c r="O636" s="3"/>
      <c r="P636" s="3"/>
      <c r="Q636" s="3"/>
      <c r="R636" s="3"/>
      <c r="S636" s="3"/>
      <c r="T636" s="3"/>
      <c r="U636" s="3"/>
      <c r="V636" s="102"/>
      <c r="W636" s="3"/>
      <c r="X636" s="3"/>
      <c r="Y636" s="3"/>
      <c r="Z636" s="3"/>
      <c r="AA636" s="3"/>
      <c r="AB636" s="3"/>
      <c r="AC636" s="3"/>
      <c r="AD636" s="3"/>
      <c r="AE636" s="3"/>
      <c r="AF636" s="3"/>
      <c r="AG636" s="3"/>
      <c r="AH636" s="3"/>
      <c r="AI636" s="3"/>
      <c r="AJ636" s="3"/>
      <c r="AK636" s="3"/>
      <c r="AL636" s="3"/>
      <c r="AM636" s="3"/>
      <c r="AN636" s="3"/>
      <c r="AO636" s="3"/>
      <c r="AP636" s="3"/>
      <c r="AQ636" s="3"/>
      <c r="AR636" s="3"/>
    </row>
    <row r="637" spans="1:44" ht="12.75" customHeight="1" x14ac:dyDescent="0.25">
      <c r="A637" s="3"/>
      <c r="B637" s="3"/>
      <c r="C637" s="3"/>
      <c r="D637" s="3"/>
      <c r="E637" s="3"/>
      <c r="F637" s="3"/>
      <c r="G637" s="3"/>
      <c r="H637" s="3"/>
      <c r="I637" s="3"/>
      <c r="J637" s="3"/>
      <c r="K637" s="3"/>
      <c r="L637" s="3"/>
      <c r="M637" s="3"/>
      <c r="N637" s="3"/>
      <c r="O637" s="3"/>
      <c r="P637" s="3"/>
      <c r="Q637" s="3"/>
      <c r="R637" s="3"/>
      <c r="S637" s="3"/>
      <c r="T637" s="3"/>
      <c r="U637" s="3"/>
      <c r="V637" s="102"/>
      <c r="W637" s="3"/>
      <c r="X637" s="3"/>
      <c r="Y637" s="3"/>
      <c r="Z637" s="3"/>
      <c r="AA637" s="3"/>
      <c r="AB637" s="3"/>
      <c r="AC637" s="3"/>
      <c r="AD637" s="3"/>
      <c r="AE637" s="3"/>
      <c r="AF637" s="3"/>
      <c r="AG637" s="3"/>
      <c r="AH637" s="3"/>
      <c r="AI637" s="3"/>
      <c r="AJ637" s="3"/>
      <c r="AK637" s="3"/>
      <c r="AL637" s="3"/>
      <c r="AM637" s="3"/>
      <c r="AN637" s="3"/>
      <c r="AO637" s="3"/>
      <c r="AP637" s="3"/>
      <c r="AQ637" s="3"/>
      <c r="AR637" s="3"/>
    </row>
    <row r="638" spans="1:44" ht="12.75" customHeight="1" x14ac:dyDescent="0.25">
      <c r="A638" s="3"/>
      <c r="B638" s="3"/>
      <c r="C638" s="3"/>
      <c r="D638" s="3"/>
      <c r="E638" s="3"/>
      <c r="F638" s="3"/>
      <c r="G638" s="3"/>
      <c r="H638" s="3"/>
      <c r="I638" s="3"/>
      <c r="J638" s="3"/>
      <c r="K638" s="3"/>
      <c r="L638" s="3"/>
      <c r="M638" s="3"/>
      <c r="N638" s="3"/>
      <c r="O638" s="3"/>
      <c r="P638" s="3"/>
      <c r="Q638" s="3"/>
      <c r="R638" s="3"/>
      <c r="S638" s="3"/>
      <c r="T638" s="3"/>
      <c r="U638" s="3"/>
      <c r="V638" s="102"/>
      <c r="W638" s="3"/>
      <c r="X638" s="3"/>
      <c r="Y638" s="3"/>
      <c r="Z638" s="3"/>
      <c r="AA638" s="3"/>
      <c r="AB638" s="3"/>
      <c r="AC638" s="3"/>
      <c r="AD638" s="3"/>
      <c r="AE638" s="3"/>
      <c r="AF638" s="3"/>
      <c r="AG638" s="3"/>
      <c r="AH638" s="3"/>
      <c r="AI638" s="3"/>
      <c r="AJ638" s="3"/>
      <c r="AK638" s="3"/>
      <c r="AL638" s="3"/>
      <c r="AM638" s="3"/>
      <c r="AN638" s="3"/>
      <c r="AO638" s="3"/>
      <c r="AP638" s="3"/>
      <c r="AQ638" s="3"/>
      <c r="AR638" s="3"/>
    </row>
    <row r="639" spans="1:44" ht="12.75" customHeight="1" x14ac:dyDescent="0.25">
      <c r="A639" s="3"/>
      <c r="B639" s="3"/>
      <c r="C639" s="3"/>
      <c r="D639" s="3"/>
      <c r="E639" s="3"/>
      <c r="F639" s="3"/>
      <c r="G639" s="3"/>
      <c r="H639" s="3"/>
      <c r="I639" s="3"/>
      <c r="J639" s="3"/>
      <c r="K639" s="3"/>
      <c r="L639" s="3"/>
      <c r="M639" s="3"/>
      <c r="N639" s="3"/>
      <c r="O639" s="3"/>
      <c r="P639" s="3"/>
      <c r="Q639" s="3"/>
      <c r="R639" s="3"/>
      <c r="S639" s="3"/>
      <c r="T639" s="3"/>
      <c r="U639" s="3"/>
      <c r="V639" s="102"/>
      <c r="W639" s="3"/>
      <c r="X639" s="3"/>
      <c r="Y639" s="3"/>
      <c r="Z639" s="3"/>
      <c r="AA639" s="3"/>
      <c r="AB639" s="3"/>
      <c r="AC639" s="3"/>
      <c r="AD639" s="3"/>
      <c r="AE639" s="3"/>
      <c r="AF639" s="3"/>
      <c r="AG639" s="3"/>
      <c r="AH639" s="3"/>
      <c r="AI639" s="3"/>
      <c r="AJ639" s="3"/>
      <c r="AK639" s="3"/>
      <c r="AL639" s="3"/>
      <c r="AM639" s="3"/>
      <c r="AN639" s="3"/>
      <c r="AO639" s="3"/>
      <c r="AP639" s="3"/>
      <c r="AQ639" s="3"/>
      <c r="AR639" s="3"/>
    </row>
    <row r="640" spans="1:44" ht="12.75" customHeight="1" x14ac:dyDescent="0.25">
      <c r="A640" s="3"/>
      <c r="B640" s="3"/>
      <c r="C640" s="3"/>
      <c r="D640" s="3"/>
      <c r="E640" s="3"/>
      <c r="F640" s="3"/>
      <c r="G640" s="3"/>
      <c r="H640" s="3"/>
      <c r="I640" s="3"/>
      <c r="J640" s="3"/>
      <c r="K640" s="3"/>
      <c r="L640" s="3"/>
      <c r="M640" s="3"/>
      <c r="N640" s="3"/>
      <c r="O640" s="3"/>
      <c r="P640" s="3"/>
      <c r="Q640" s="3"/>
      <c r="R640" s="3"/>
      <c r="S640" s="3"/>
      <c r="T640" s="3"/>
      <c r="U640" s="3"/>
      <c r="V640" s="102"/>
      <c r="W640" s="3"/>
      <c r="X640" s="3"/>
      <c r="Y640" s="3"/>
      <c r="Z640" s="3"/>
      <c r="AA640" s="3"/>
      <c r="AB640" s="3"/>
      <c r="AC640" s="3"/>
      <c r="AD640" s="3"/>
      <c r="AE640" s="3"/>
      <c r="AF640" s="3"/>
      <c r="AG640" s="3"/>
      <c r="AH640" s="3"/>
      <c r="AI640" s="3"/>
      <c r="AJ640" s="3"/>
      <c r="AK640" s="3"/>
      <c r="AL640" s="3"/>
      <c r="AM640" s="3"/>
      <c r="AN640" s="3"/>
      <c r="AO640" s="3"/>
      <c r="AP640" s="3"/>
      <c r="AQ640" s="3"/>
      <c r="AR640" s="3"/>
    </row>
    <row r="641" spans="1:44" ht="12.75" customHeight="1" x14ac:dyDescent="0.25">
      <c r="A641" s="3"/>
      <c r="B641" s="3"/>
      <c r="C641" s="3"/>
      <c r="D641" s="3"/>
      <c r="E641" s="3"/>
      <c r="F641" s="3"/>
      <c r="G641" s="3"/>
      <c r="H641" s="3"/>
      <c r="I641" s="3"/>
      <c r="J641" s="3"/>
      <c r="K641" s="3"/>
      <c r="L641" s="3"/>
      <c r="M641" s="3"/>
      <c r="N641" s="3"/>
      <c r="O641" s="3"/>
      <c r="P641" s="3"/>
      <c r="Q641" s="3"/>
      <c r="R641" s="3"/>
      <c r="S641" s="3"/>
      <c r="T641" s="3"/>
      <c r="U641" s="3"/>
      <c r="V641" s="102"/>
      <c r="W641" s="3"/>
      <c r="X641" s="3"/>
      <c r="Y641" s="3"/>
      <c r="Z641" s="3"/>
      <c r="AA641" s="3"/>
      <c r="AB641" s="3"/>
      <c r="AC641" s="3"/>
      <c r="AD641" s="3"/>
      <c r="AE641" s="3"/>
      <c r="AF641" s="3"/>
      <c r="AG641" s="3"/>
      <c r="AH641" s="3"/>
      <c r="AI641" s="3"/>
      <c r="AJ641" s="3"/>
      <c r="AK641" s="3"/>
      <c r="AL641" s="3"/>
      <c r="AM641" s="3"/>
      <c r="AN641" s="3"/>
      <c r="AO641" s="3"/>
      <c r="AP641" s="3"/>
      <c r="AQ641" s="3"/>
      <c r="AR641" s="3"/>
    </row>
    <row r="642" spans="1:44" ht="12.75" customHeight="1" x14ac:dyDescent="0.25">
      <c r="A642" s="3"/>
      <c r="B642" s="3"/>
      <c r="C642" s="3"/>
      <c r="D642" s="3"/>
      <c r="E642" s="3"/>
      <c r="F642" s="3"/>
      <c r="G642" s="3"/>
      <c r="H642" s="3"/>
      <c r="I642" s="3"/>
      <c r="J642" s="3"/>
      <c r="K642" s="3"/>
      <c r="L642" s="3"/>
      <c r="M642" s="3"/>
      <c r="N642" s="3"/>
      <c r="O642" s="3"/>
      <c r="P642" s="3"/>
      <c r="Q642" s="3"/>
      <c r="R642" s="3"/>
      <c r="S642" s="3"/>
      <c r="T642" s="3"/>
      <c r="U642" s="3"/>
      <c r="V642" s="102"/>
      <c r="W642" s="3"/>
      <c r="X642" s="3"/>
      <c r="Y642" s="3"/>
      <c r="Z642" s="3"/>
      <c r="AA642" s="3"/>
      <c r="AB642" s="3"/>
      <c r="AC642" s="3"/>
      <c r="AD642" s="3"/>
      <c r="AE642" s="3"/>
      <c r="AF642" s="3"/>
      <c r="AG642" s="3"/>
      <c r="AH642" s="3"/>
      <c r="AI642" s="3"/>
      <c r="AJ642" s="3"/>
      <c r="AK642" s="3"/>
      <c r="AL642" s="3"/>
      <c r="AM642" s="3"/>
      <c r="AN642" s="3"/>
      <c r="AO642" s="3"/>
      <c r="AP642" s="3"/>
      <c r="AQ642" s="3"/>
      <c r="AR642" s="3"/>
    </row>
    <row r="643" spans="1:44" ht="12.75" customHeight="1" x14ac:dyDescent="0.25">
      <c r="A643" s="3"/>
      <c r="B643" s="3"/>
      <c r="C643" s="3"/>
      <c r="D643" s="3"/>
      <c r="E643" s="3"/>
      <c r="F643" s="3"/>
      <c r="G643" s="3"/>
      <c r="H643" s="3"/>
      <c r="I643" s="3"/>
      <c r="J643" s="3"/>
      <c r="K643" s="3"/>
      <c r="L643" s="3"/>
      <c r="M643" s="3"/>
      <c r="N643" s="3"/>
      <c r="O643" s="3"/>
      <c r="P643" s="3"/>
      <c r="Q643" s="3"/>
      <c r="R643" s="3"/>
      <c r="S643" s="3"/>
      <c r="T643" s="3"/>
      <c r="U643" s="3"/>
      <c r="V643" s="102"/>
      <c r="W643" s="3"/>
      <c r="X643" s="3"/>
      <c r="Y643" s="3"/>
      <c r="Z643" s="3"/>
      <c r="AA643" s="3"/>
      <c r="AB643" s="3"/>
      <c r="AC643" s="3"/>
      <c r="AD643" s="3"/>
      <c r="AE643" s="3"/>
      <c r="AF643" s="3"/>
      <c r="AG643" s="3"/>
      <c r="AH643" s="3"/>
      <c r="AI643" s="3"/>
      <c r="AJ643" s="3"/>
      <c r="AK643" s="3"/>
      <c r="AL643" s="3"/>
      <c r="AM643" s="3"/>
      <c r="AN643" s="3"/>
      <c r="AO643" s="3"/>
      <c r="AP643" s="3"/>
      <c r="AQ643" s="3"/>
      <c r="AR643" s="3"/>
    </row>
    <row r="644" spans="1:44" ht="12.75" customHeight="1" x14ac:dyDescent="0.25">
      <c r="A644" s="3"/>
      <c r="B644" s="3"/>
      <c r="C644" s="3"/>
      <c r="D644" s="3"/>
      <c r="E644" s="3"/>
      <c r="F644" s="3"/>
      <c r="G644" s="3"/>
      <c r="H644" s="3"/>
      <c r="I644" s="3"/>
      <c r="J644" s="3"/>
      <c r="K644" s="3"/>
      <c r="L644" s="3"/>
      <c r="M644" s="3"/>
      <c r="N644" s="3"/>
      <c r="O644" s="3"/>
      <c r="P644" s="3"/>
      <c r="Q644" s="3"/>
      <c r="R644" s="3"/>
      <c r="S644" s="3"/>
      <c r="T644" s="3"/>
      <c r="U644" s="3"/>
      <c r="V644" s="102"/>
      <c r="W644" s="3"/>
      <c r="X644" s="3"/>
      <c r="Y644" s="3"/>
      <c r="Z644" s="3"/>
      <c r="AA644" s="3"/>
      <c r="AB644" s="3"/>
      <c r="AC644" s="3"/>
      <c r="AD644" s="3"/>
      <c r="AE644" s="3"/>
      <c r="AF644" s="3"/>
      <c r="AG644" s="3"/>
      <c r="AH644" s="3"/>
      <c r="AI644" s="3"/>
      <c r="AJ644" s="3"/>
      <c r="AK644" s="3"/>
      <c r="AL644" s="3"/>
      <c r="AM644" s="3"/>
      <c r="AN644" s="3"/>
      <c r="AO644" s="3"/>
      <c r="AP644" s="3"/>
      <c r="AQ644" s="3"/>
      <c r="AR644" s="3"/>
    </row>
    <row r="645" spans="1:44" ht="12.75" customHeight="1" x14ac:dyDescent="0.25">
      <c r="A645" s="3"/>
      <c r="B645" s="3"/>
      <c r="C645" s="3"/>
      <c r="D645" s="3"/>
      <c r="E645" s="3"/>
      <c r="F645" s="3"/>
      <c r="G645" s="3"/>
      <c r="H645" s="3"/>
      <c r="I645" s="3"/>
      <c r="J645" s="3"/>
      <c r="K645" s="3"/>
      <c r="L645" s="3"/>
      <c r="M645" s="3"/>
      <c r="N645" s="3"/>
      <c r="O645" s="3"/>
      <c r="P645" s="3"/>
      <c r="Q645" s="3"/>
      <c r="R645" s="3"/>
      <c r="S645" s="3"/>
      <c r="T645" s="3"/>
      <c r="U645" s="3"/>
      <c r="V645" s="102"/>
      <c r="W645" s="3"/>
      <c r="X645" s="3"/>
      <c r="Y645" s="3"/>
      <c r="Z645" s="3"/>
      <c r="AA645" s="3"/>
      <c r="AB645" s="3"/>
      <c r="AC645" s="3"/>
      <c r="AD645" s="3"/>
      <c r="AE645" s="3"/>
      <c r="AF645" s="3"/>
      <c r="AG645" s="3"/>
      <c r="AH645" s="3"/>
      <c r="AI645" s="3"/>
      <c r="AJ645" s="3"/>
      <c r="AK645" s="3"/>
      <c r="AL645" s="3"/>
      <c r="AM645" s="3"/>
      <c r="AN645" s="3"/>
      <c r="AO645" s="3"/>
      <c r="AP645" s="3"/>
      <c r="AQ645" s="3"/>
      <c r="AR645" s="3"/>
    </row>
    <row r="646" spans="1:44" ht="12.75" customHeight="1" x14ac:dyDescent="0.25">
      <c r="A646" s="3"/>
      <c r="B646" s="3"/>
      <c r="C646" s="3"/>
      <c r="D646" s="3"/>
      <c r="E646" s="3"/>
      <c r="F646" s="3"/>
      <c r="G646" s="3"/>
      <c r="H646" s="3"/>
      <c r="I646" s="3"/>
      <c r="J646" s="3"/>
      <c r="K646" s="3"/>
      <c r="L646" s="3"/>
      <c r="M646" s="3"/>
      <c r="N646" s="3"/>
      <c r="O646" s="3"/>
      <c r="P646" s="3"/>
      <c r="Q646" s="3"/>
      <c r="R646" s="3"/>
      <c r="S646" s="3"/>
      <c r="T646" s="3"/>
      <c r="U646" s="3"/>
      <c r="V646" s="102"/>
      <c r="W646" s="3"/>
      <c r="X646" s="3"/>
      <c r="Y646" s="3"/>
      <c r="Z646" s="3"/>
      <c r="AA646" s="3"/>
      <c r="AB646" s="3"/>
      <c r="AC646" s="3"/>
      <c r="AD646" s="3"/>
      <c r="AE646" s="3"/>
      <c r="AF646" s="3"/>
      <c r="AG646" s="3"/>
      <c r="AH646" s="3"/>
      <c r="AI646" s="3"/>
      <c r="AJ646" s="3"/>
      <c r="AK646" s="3"/>
      <c r="AL646" s="3"/>
      <c r="AM646" s="3"/>
      <c r="AN646" s="3"/>
      <c r="AO646" s="3"/>
      <c r="AP646" s="3"/>
      <c r="AQ646" s="3"/>
      <c r="AR646" s="3"/>
    </row>
    <row r="647" spans="1:44" ht="12.75" customHeight="1" x14ac:dyDescent="0.25">
      <c r="A647" s="3"/>
      <c r="B647" s="3"/>
      <c r="C647" s="3"/>
      <c r="D647" s="3"/>
      <c r="E647" s="3"/>
      <c r="F647" s="3"/>
      <c r="G647" s="3"/>
      <c r="H647" s="3"/>
      <c r="I647" s="3"/>
      <c r="J647" s="3"/>
      <c r="K647" s="3"/>
      <c r="L647" s="3"/>
      <c r="M647" s="3"/>
      <c r="N647" s="3"/>
      <c r="O647" s="3"/>
      <c r="P647" s="3"/>
      <c r="Q647" s="3"/>
      <c r="R647" s="3"/>
      <c r="S647" s="3"/>
      <c r="T647" s="3"/>
      <c r="U647" s="3"/>
      <c r="V647" s="102"/>
      <c r="W647" s="3"/>
      <c r="X647" s="3"/>
      <c r="Y647" s="3"/>
      <c r="Z647" s="3"/>
      <c r="AA647" s="3"/>
      <c r="AB647" s="3"/>
      <c r="AC647" s="3"/>
      <c r="AD647" s="3"/>
      <c r="AE647" s="3"/>
      <c r="AF647" s="3"/>
      <c r="AG647" s="3"/>
      <c r="AH647" s="3"/>
      <c r="AI647" s="3"/>
      <c r="AJ647" s="3"/>
      <c r="AK647" s="3"/>
      <c r="AL647" s="3"/>
      <c r="AM647" s="3"/>
      <c r="AN647" s="3"/>
      <c r="AO647" s="3"/>
      <c r="AP647" s="3"/>
      <c r="AQ647" s="3"/>
      <c r="AR647" s="3"/>
    </row>
    <row r="648" spans="1:44" ht="12.75" customHeight="1" x14ac:dyDescent="0.25">
      <c r="A648" s="3"/>
      <c r="B648" s="3"/>
      <c r="C648" s="3"/>
      <c r="D648" s="3"/>
      <c r="E648" s="3"/>
      <c r="F648" s="3"/>
      <c r="G648" s="3"/>
      <c r="H648" s="3"/>
      <c r="I648" s="3"/>
      <c r="J648" s="3"/>
      <c r="K648" s="3"/>
      <c r="L648" s="3"/>
      <c r="M648" s="3"/>
      <c r="N648" s="3"/>
      <c r="O648" s="3"/>
      <c r="P648" s="3"/>
      <c r="Q648" s="3"/>
      <c r="R648" s="3"/>
      <c r="S648" s="3"/>
      <c r="T648" s="3"/>
      <c r="U648" s="3"/>
      <c r="V648" s="102"/>
      <c r="W648" s="3"/>
      <c r="X648" s="3"/>
      <c r="Y648" s="3"/>
      <c r="Z648" s="3"/>
      <c r="AA648" s="3"/>
      <c r="AB648" s="3"/>
      <c r="AC648" s="3"/>
      <c r="AD648" s="3"/>
      <c r="AE648" s="3"/>
      <c r="AF648" s="3"/>
      <c r="AG648" s="3"/>
      <c r="AH648" s="3"/>
      <c r="AI648" s="3"/>
      <c r="AJ648" s="3"/>
      <c r="AK648" s="3"/>
      <c r="AL648" s="3"/>
      <c r="AM648" s="3"/>
      <c r="AN648" s="3"/>
      <c r="AO648" s="3"/>
      <c r="AP648" s="3"/>
      <c r="AQ648" s="3"/>
      <c r="AR648" s="3"/>
    </row>
    <row r="649" spans="1:44" ht="12.75" customHeight="1" x14ac:dyDescent="0.25">
      <c r="A649" s="3"/>
      <c r="B649" s="3"/>
      <c r="C649" s="3"/>
      <c r="D649" s="3"/>
      <c r="E649" s="3"/>
      <c r="F649" s="3"/>
      <c r="G649" s="3"/>
      <c r="H649" s="3"/>
      <c r="I649" s="3"/>
      <c r="J649" s="3"/>
      <c r="K649" s="3"/>
      <c r="L649" s="3"/>
      <c r="M649" s="3"/>
      <c r="N649" s="3"/>
      <c r="O649" s="3"/>
      <c r="P649" s="3"/>
      <c r="Q649" s="3"/>
      <c r="R649" s="3"/>
      <c r="S649" s="3"/>
      <c r="T649" s="3"/>
      <c r="U649" s="3"/>
      <c r="V649" s="102"/>
      <c r="W649" s="3"/>
      <c r="X649" s="3"/>
      <c r="Y649" s="3"/>
      <c r="Z649" s="3"/>
      <c r="AA649" s="3"/>
      <c r="AB649" s="3"/>
      <c r="AC649" s="3"/>
      <c r="AD649" s="3"/>
      <c r="AE649" s="3"/>
      <c r="AF649" s="3"/>
      <c r="AG649" s="3"/>
      <c r="AH649" s="3"/>
      <c r="AI649" s="3"/>
      <c r="AJ649" s="3"/>
      <c r="AK649" s="3"/>
      <c r="AL649" s="3"/>
      <c r="AM649" s="3"/>
      <c r="AN649" s="3"/>
      <c r="AO649" s="3"/>
      <c r="AP649" s="3"/>
      <c r="AQ649" s="3"/>
      <c r="AR649" s="3"/>
    </row>
    <row r="650" spans="1:44" ht="12.75" customHeight="1" x14ac:dyDescent="0.25">
      <c r="A650" s="3"/>
      <c r="B650" s="3"/>
      <c r="C650" s="3"/>
      <c r="D650" s="3"/>
      <c r="E650" s="3"/>
      <c r="F650" s="3"/>
      <c r="G650" s="3"/>
      <c r="H650" s="3"/>
      <c r="I650" s="3"/>
      <c r="J650" s="3"/>
      <c r="K650" s="3"/>
      <c r="L650" s="3"/>
      <c r="M650" s="3"/>
      <c r="N650" s="3"/>
      <c r="O650" s="3"/>
      <c r="P650" s="3"/>
      <c r="Q650" s="3"/>
      <c r="R650" s="3"/>
      <c r="S650" s="3"/>
      <c r="T650" s="3"/>
      <c r="U650" s="3"/>
      <c r="V650" s="102"/>
      <c r="W650" s="3"/>
      <c r="X650" s="3"/>
      <c r="Y650" s="3"/>
      <c r="Z650" s="3"/>
      <c r="AA650" s="3"/>
      <c r="AB650" s="3"/>
      <c r="AC650" s="3"/>
      <c r="AD650" s="3"/>
      <c r="AE650" s="3"/>
      <c r="AF650" s="3"/>
      <c r="AG650" s="3"/>
      <c r="AH650" s="3"/>
      <c r="AI650" s="3"/>
      <c r="AJ650" s="3"/>
      <c r="AK650" s="3"/>
      <c r="AL650" s="3"/>
      <c r="AM650" s="3"/>
      <c r="AN650" s="3"/>
      <c r="AO650" s="3"/>
      <c r="AP650" s="3"/>
      <c r="AQ650" s="3"/>
      <c r="AR650" s="3"/>
    </row>
    <row r="651" spans="1:44" ht="12.75" customHeight="1" x14ac:dyDescent="0.25">
      <c r="A651" s="3"/>
      <c r="B651" s="3"/>
      <c r="C651" s="3"/>
      <c r="D651" s="3"/>
      <c r="E651" s="3"/>
      <c r="F651" s="3"/>
      <c r="G651" s="3"/>
      <c r="H651" s="3"/>
      <c r="I651" s="3"/>
      <c r="J651" s="3"/>
      <c r="K651" s="3"/>
      <c r="L651" s="3"/>
      <c r="M651" s="3"/>
      <c r="N651" s="3"/>
      <c r="O651" s="3"/>
      <c r="P651" s="3"/>
      <c r="Q651" s="3"/>
      <c r="R651" s="3"/>
      <c r="S651" s="3"/>
      <c r="T651" s="3"/>
      <c r="U651" s="3"/>
      <c r="V651" s="102"/>
      <c r="W651" s="3"/>
      <c r="X651" s="3"/>
      <c r="Y651" s="3"/>
      <c r="Z651" s="3"/>
      <c r="AA651" s="3"/>
      <c r="AB651" s="3"/>
      <c r="AC651" s="3"/>
      <c r="AD651" s="3"/>
      <c r="AE651" s="3"/>
      <c r="AF651" s="3"/>
      <c r="AG651" s="3"/>
      <c r="AH651" s="3"/>
      <c r="AI651" s="3"/>
      <c r="AJ651" s="3"/>
      <c r="AK651" s="3"/>
      <c r="AL651" s="3"/>
      <c r="AM651" s="3"/>
      <c r="AN651" s="3"/>
      <c r="AO651" s="3"/>
      <c r="AP651" s="3"/>
      <c r="AQ651" s="3"/>
      <c r="AR651" s="3"/>
    </row>
    <row r="652" spans="1:44" ht="12.75" customHeight="1" x14ac:dyDescent="0.25">
      <c r="A652" s="3"/>
      <c r="B652" s="3"/>
      <c r="C652" s="3"/>
      <c r="D652" s="3"/>
      <c r="E652" s="3"/>
      <c r="F652" s="3"/>
      <c r="G652" s="3"/>
      <c r="H652" s="3"/>
      <c r="I652" s="3"/>
      <c r="J652" s="3"/>
      <c r="K652" s="3"/>
      <c r="L652" s="3"/>
      <c r="M652" s="3"/>
      <c r="N652" s="3"/>
      <c r="O652" s="3"/>
      <c r="P652" s="3"/>
      <c r="Q652" s="3"/>
      <c r="R652" s="3"/>
      <c r="S652" s="3"/>
      <c r="T652" s="3"/>
      <c r="U652" s="3"/>
      <c r="V652" s="102"/>
      <c r="W652" s="3"/>
      <c r="X652" s="3"/>
      <c r="Y652" s="3"/>
      <c r="Z652" s="3"/>
      <c r="AA652" s="3"/>
      <c r="AB652" s="3"/>
      <c r="AC652" s="3"/>
      <c r="AD652" s="3"/>
      <c r="AE652" s="3"/>
      <c r="AF652" s="3"/>
      <c r="AG652" s="3"/>
      <c r="AH652" s="3"/>
      <c r="AI652" s="3"/>
      <c r="AJ652" s="3"/>
      <c r="AK652" s="3"/>
      <c r="AL652" s="3"/>
      <c r="AM652" s="3"/>
      <c r="AN652" s="3"/>
      <c r="AO652" s="3"/>
      <c r="AP652" s="3"/>
      <c r="AQ652" s="3"/>
      <c r="AR652" s="3"/>
    </row>
    <row r="653" spans="1:44" ht="12.75" customHeight="1" x14ac:dyDescent="0.25">
      <c r="A653" s="3"/>
      <c r="B653" s="3"/>
      <c r="C653" s="3"/>
      <c r="D653" s="3"/>
      <c r="E653" s="3"/>
      <c r="F653" s="3"/>
      <c r="G653" s="3"/>
      <c r="H653" s="3"/>
      <c r="I653" s="3"/>
      <c r="J653" s="3"/>
      <c r="K653" s="3"/>
      <c r="L653" s="3"/>
      <c r="M653" s="3"/>
      <c r="N653" s="3"/>
      <c r="O653" s="3"/>
      <c r="P653" s="3"/>
      <c r="Q653" s="3"/>
      <c r="R653" s="3"/>
      <c r="S653" s="3"/>
      <c r="T653" s="3"/>
      <c r="U653" s="3"/>
      <c r="V653" s="102"/>
      <c r="W653" s="3"/>
      <c r="X653" s="3"/>
      <c r="Y653" s="3"/>
      <c r="Z653" s="3"/>
      <c r="AA653" s="3"/>
      <c r="AB653" s="3"/>
      <c r="AC653" s="3"/>
      <c r="AD653" s="3"/>
      <c r="AE653" s="3"/>
      <c r="AF653" s="3"/>
      <c r="AG653" s="3"/>
      <c r="AH653" s="3"/>
      <c r="AI653" s="3"/>
      <c r="AJ653" s="3"/>
      <c r="AK653" s="3"/>
      <c r="AL653" s="3"/>
      <c r="AM653" s="3"/>
      <c r="AN653" s="3"/>
      <c r="AO653" s="3"/>
      <c r="AP653" s="3"/>
      <c r="AQ653" s="3"/>
      <c r="AR653" s="3"/>
    </row>
    <row r="654" spans="1:44" ht="12.75" customHeight="1" x14ac:dyDescent="0.25">
      <c r="A654" s="3"/>
      <c r="B654" s="3"/>
      <c r="C654" s="3"/>
      <c r="D654" s="3"/>
      <c r="E654" s="3"/>
      <c r="F654" s="3"/>
      <c r="G654" s="3"/>
      <c r="H654" s="3"/>
      <c r="I654" s="3"/>
      <c r="J654" s="3"/>
      <c r="K654" s="3"/>
      <c r="L654" s="3"/>
      <c r="M654" s="3"/>
      <c r="N654" s="3"/>
      <c r="O654" s="3"/>
      <c r="P654" s="3"/>
      <c r="Q654" s="3"/>
      <c r="R654" s="3"/>
      <c r="S654" s="3"/>
      <c r="T654" s="3"/>
      <c r="U654" s="3"/>
      <c r="V654" s="102"/>
      <c r="W654" s="3"/>
      <c r="X654" s="3"/>
      <c r="Y654" s="3"/>
      <c r="Z654" s="3"/>
      <c r="AA654" s="3"/>
      <c r="AB654" s="3"/>
      <c r="AC654" s="3"/>
      <c r="AD654" s="3"/>
      <c r="AE654" s="3"/>
      <c r="AF654" s="3"/>
      <c r="AG654" s="3"/>
      <c r="AH654" s="3"/>
      <c r="AI654" s="3"/>
      <c r="AJ654" s="3"/>
      <c r="AK654" s="3"/>
      <c r="AL654" s="3"/>
      <c r="AM654" s="3"/>
      <c r="AN654" s="3"/>
      <c r="AO654" s="3"/>
      <c r="AP654" s="3"/>
      <c r="AQ654" s="3"/>
      <c r="AR654" s="3"/>
    </row>
    <row r="655" spans="1:44" ht="12.75" customHeight="1" x14ac:dyDescent="0.25">
      <c r="A655" s="3"/>
      <c r="B655" s="3"/>
      <c r="C655" s="3"/>
      <c r="D655" s="3"/>
      <c r="E655" s="3"/>
      <c r="F655" s="3"/>
      <c r="G655" s="3"/>
      <c r="H655" s="3"/>
      <c r="I655" s="3"/>
      <c r="J655" s="3"/>
      <c r="K655" s="3"/>
      <c r="L655" s="3"/>
      <c r="M655" s="3"/>
      <c r="N655" s="3"/>
      <c r="O655" s="3"/>
      <c r="P655" s="3"/>
      <c r="Q655" s="3"/>
      <c r="R655" s="3"/>
      <c r="S655" s="3"/>
      <c r="T655" s="3"/>
      <c r="U655" s="3"/>
      <c r="V655" s="102"/>
      <c r="W655" s="3"/>
      <c r="X655" s="3"/>
      <c r="Y655" s="3"/>
      <c r="Z655" s="3"/>
      <c r="AA655" s="3"/>
      <c r="AB655" s="3"/>
      <c r="AC655" s="3"/>
      <c r="AD655" s="3"/>
      <c r="AE655" s="3"/>
      <c r="AF655" s="3"/>
      <c r="AG655" s="3"/>
      <c r="AH655" s="3"/>
      <c r="AI655" s="3"/>
      <c r="AJ655" s="3"/>
      <c r="AK655" s="3"/>
      <c r="AL655" s="3"/>
      <c r="AM655" s="3"/>
      <c r="AN655" s="3"/>
      <c r="AO655" s="3"/>
      <c r="AP655" s="3"/>
      <c r="AQ655" s="3"/>
      <c r="AR655" s="3"/>
    </row>
    <row r="656" spans="1:44" ht="12.75" customHeight="1" x14ac:dyDescent="0.25">
      <c r="A656" s="3"/>
      <c r="B656" s="3"/>
      <c r="C656" s="3"/>
      <c r="D656" s="3"/>
      <c r="E656" s="3"/>
      <c r="F656" s="3"/>
      <c r="G656" s="3"/>
      <c r="H656" s="3"/>
      <c r="I656" s="3"/>
      <c r="J656" s="3"/>
      <c r="K656" s="3"/>
      <c r="L656" s="3"/>
      <c r="M656" s="3"/>
      <c r="N656" s="3"/>
      <c r="O656" s="3"/>
      <c r="P656" s="3"/>
      <c r="Q656" s="3"/>
      <c r="R656" s="3"/>
      <c r="S656" s="3"/>
      <c r="T656" s="3"/>
      <c r="U656" s="3"/>
      <c r="V656" s="102"/>
      <c r="W656" s="3"/>
      <c r="X656" s="3"/>
      <c r="Y656" s="3"/>
      <c r="Z656" s="3"/>
      <c r="AA656" s="3"/>
      <c r="AB656" s="3"/>
      <c r="AC656" s="3"/>
      <c r="AD656" s="3"/>
      <c r="AE656" s="3"/>
      <c r="AF656" s="3"/>
      <c r="AG656" s="3"/>
      <c r="AH656" s="3"/>
      <c r="AI656" s="3"/>
      <c r="AJ656" s="3"/>
      <c r="AK656" s="3"/>
      <c r="AL656" s="3"/>
      <c r="AM656" s="3"/>
      <c r="AN656" s="3"/>
      <c r="AO656" s="3"/>
      <c r="AP656" s="3"/>
      <c r="AQ656" s="3"/>
      <c r="AR656" s="3"/>
    </row>
    <row r="657" spans="1:44" ht="12.75" customHeight="1" x14ac:dyDescent="0.25">
      <c r="A657" s="3"/>
      <c r="B657" s="3"/>
      <c r="C657" s="3"/>
      <c r="D657" s="3"/>
      <c r="E657" s="3"/>
      <c r="F657" s="3"/>
      <c r="G657" s="3"/>
      <c r="H657" s="3"/>
      <c r="I657" s="3"/>
      <c r="J657" s="3"/>
      <c r="K657" s="3"/>
      <c r="L657" s="3"/>
      <c r="M657" s="3"/>
      <c r="N657" s="3"/>
      <c r="O657" s="3"/>
      <c r="P657" s="3"/>
      <c r="Q657" s="3"/>
      <c r="R657" s="3"/>
      <c r="S657" s="3"/>
      <c r="T657" s="3"/>
      <c r="U657" s="3"/>
      <c r="V657" s="102"/>
      <c r="W657" s="3"/>
      <c r="X657" s="3"/>
      <c r="Y657" s="3"/>
      <c r="Z657" s="3"/>
      <c r="AA657" s="3"/>
      <c r="AB657" s="3"/>
      <c r="AC657" s="3"/>
      <c r="AD657" s="3"/>
      <c r="AE657" s="3"/>
      <c r="AF657" s="3"/>
      <c r="AG657" s="3"/>
      <c r="AH657" s="3"/>
      <c r="AI657" s="3"/>
      <c r="AJ657" s="3"/>
      <c r="AK657" s="3"/>
      <c r="AL657" s="3"/>
      <c r="AM657" s="3"/>
      <c r="AN657" s="3"/>
      <c r="AO657" s="3"/>
      <c r="AP657" s="3"/>
      <c r="AQ657" s="3"/>
      <c r="AR657" s="3"/>
    </row>
    <row r="658" spans="1:44" ht="12.75" customHeight="1" x14ac:dyDescent="0.25">
      <c r="A658" s="3"/>
      <c r="B658" s="3"/>
      <c r="C658" s="3"/>
      <c r="D658" s="3"/>
      <c r="E658" s="3"/>
      <c r="F658" s="3"/>
      <c r="G658" s="3"/>
      <c r="H658" s="3"/>
      <c r="I658" s="3"/>
      <c r="J658" s="3"/>
      <c r="K658" s="3"/>
      <c r="L658" s="3"/>
      <c r="M658" s="3"/>
      <c r="N658" s="3"/>
      <c r="O658" s="3"/>
      <c r="P658" s="3"/>
      <c r="Q658" s="3"/>
      <c r="R658" s="3"/>
      <c r="S658" s="3"/>
      <c r="T658" s="3"/>
      <c r="U658" s="3"/>
      <c r="V658" s="102"/>
      <c r="W658" s="3"/>
      <c r="X658" s="3"/>
      <c r="Y658" s="3"/>
      <c r="Z658" s="3"/>
      <c r="AA658" s="3"/>
      <c r="AB658" s="3"/>
      <c r="AC658" s="3"/>
      <c r="AD658" s="3"/>
      <c r="AE658" s="3"/>
      <c r="AF658" s="3"/>
      <c r="AG658" s="3"/>
      <c r="AH658" s="3"/>
      <c r="AI658" s="3"/>
      <c r="AJ658" s="3"/>
      <c r="AK658" s="3"/>
      <c r="AL658" s="3"/>
      <c r="AM658" s="3"/>
      <c r="AN658" s="3"/>
      <c r="AO658" s="3"/>
      <c r="AP658" s="3"/>
      <c r="AQ658" s="3"/>
      <c r="AR658" s="3"/>
    </row>
    <row r="659" spans="1:44" ht="12.75" customHeight="1" x14ac:dyDescent="0.25">
      <c r="A659" s="3"/>
      <c r="B659" s="3"/>
      <c r="C659" s="3"/>
      <c r="D659" s="3"/>
      <c r="E659" s="3"/>
      <c r="F659" s="3"/>
      <c r="G659" s="3"/>
      <c r="H659" s="3"/>
      <c r="I659" s="3"/>
      <c r="J659" s="3"/>
      <c r="K659" s="3"/>
      <c r="L659" s="3"/>
      <c r="M659" s="3"/>
      <c r="N659" s="3"/>
      <c r="O659" s="3"/>
      <c r="P659" s="3"/>
      <c r="Q659" s="3"/>
      <c r="R659" s="3"/>
      <c r="S659" s="3"/>
      <c r="T659" s="3"/>
      <c r="U659" s="3"/>
      <c r="V659" s="102"/>
      <c r="W659" s="3"/>
      <c r="X659" s="3"/>
      <c r="Y659" s="3"/>
      <c r="Z659" s="3"/>
      <c r="AA659" s="3"/>
      <c r="AB659" s="3"/>
      <c r="AC659" s="3"/>
      <c r="AD659" s="3"/>
      <c r="AE659" s="3"/>
      <c r="AF659" s="3"/>
      <c r="AG659" s="3"/>
      <c r="AH659" s="3"/>
      <c r="AI659" s="3"/>
      <c r="AJ659" s="3"/>
      <c r="AK659" s="3"/>
      <c r="AL659" s="3"/>
      <c r="AM659" s="3"/>
      <c r="AN659" s="3"/>
      <c r="AO659" s="3"/>
      <c r="AP659" s="3"/>
      <c r="AQ659" s="3"/>
      <c r="AR659" s="3"/>
    </row>
    <row r="660" spans="1:44" ht="12.75" customHeight="1" x14ac:dyDescent="0.25">
      <c r="A660" s="3"/>
      <c r="B660" s="3"/>
      <c r="C660" s="3"/>
      <c r="D660" s="3"/>
      <c r="E660" s="3"/>
      <c r="F660" s="3"/>
      <c r="G660" s="3"/>
      <c r="H660" s="3"/>
      <c r="I660" s="3"/>
      <c r="J660" s="3"/>
      <c r="K660" s="3"/>
      <c r="L660" s="3"/>
      <c r="M660" s="3"/>
      <c r="N660" s="3"/>
      <c r="O660" s="3"/>
      <c r="P660" s="3"/>
      <c r="Q660" s="3"/>
      <c r="R660" s="3"/>
      <c r="S660" s="3"/>
      <c r="T660" s="3"/>
      <c r="U660" s="3"/>
      <c r="V660" s="102"/>
      <c r="W660" s="3"/>
      <c r="X660" s="3"/>
      <c r="Y660" s="3"/>
      <c r="Z660" s="3"/>
      <c r="AA660" s="3"/>
      <c r="AB660" s="3"/>
      <c r="AC660" s="3"/>
      <c r="AD660" s="3"/>
      <c r="AE660" s="3"/>
      <c r="AF660" s="3"/>
      <c r="AG660" s="3"/>
      <c r="AH660" s="3"/>
      <c r="AI660" s="3"/>
      <c r="AJ660" s="3"/>
      <c r="AK660" s="3"/>
      <c r="AL660" s="3"/>
      <c r="AM660" s="3"/>
      <c r="AN660" s="3"/>
      <c r="AO660" s="3"/>
      <c r="AP660" s="3"/>
      <c r="AQ660" s="3"/>
      <c r="AR660" s="3"/>
    </row>
    <row r="661" spans="1:44" ht="12.75" customHeight="1" x14ac:dyDescent="0.25">
      <c r="A661" s="3"/>
      <c r="B661" s="3"/>
      <c r="C661" s="3"/>
      <c r="D661" s="3"/>
      <c r="E661" s="3"/>
      <c r="F661" s="3"/>
      <c r="G661" s="3"/>
      <c r="H661" s="3"/>
      <c r="I661" s="3"/>
      <c r="J661" s="3"/>
      <c r="K661" s="3"/>
      <c r="L661" s="3"/>
      <c r="M661" s="3"/>
      <c r="N661" s="3"/>
      <c r="O661" s="3"/>
      <c r="P661" s="3"/>
      <c r="Q661" s="3"/>
      <c r="R661" s="3"/>
      <c r="S661" s="3"/>
      <c r="T661" s="3"/>
      <c r="U661" s="3"/>
      <c r="V661" s="102"/>
      <c r="W661" s="3"/>
      <c r="X661" s="3"/>
      <c r="Y661" s="3"/>
      <c r="Z661" s="3"/>
      <c r="AA661" s="3"/>
      <c r="AB661" s="3"/>
      <c r="AC661" s="3"/>
      <c r="AD661" s="3"/>
      <c r="AE661" s="3"/>
      <c r="AF661" s="3"/>
      <c r="AG661" s="3"/>
      <c r="AH661" s="3"/>
      <c r="AI661" s="3"/>
      <c r="AJ661" s="3"/>
      <c r="AK661" s="3"/>
      <c r="AL661" s="3"/>
      <c r="AM661" s="3"/>
      <c r="AN661" s="3"/>
      <c r="AO661" s="3"/>
      <c r="AP661" s="3"/>
      <c r="AQ661" s="3"/>
      <c r="AR661" s="3"/>
    </row>
    <row r="662" spans="1:44" ht="12.75" customHeight="1" x14ac:dyDescent="0.25">
      <c r="A662" s="3"/>
      <c r="B662" s="3"/>
      <c r="C662" s="3"/>
      <c r="D662" s="3"/>
      <c r="E662" s="3"/>
      <c r="F662" s="3"/>
      <c r="G662" s="3"/>
      <c r="H662" s="3"/>
      <c r="I662" s="3"/>
      <c r="J662" s="3"/>
      <c r="K662" s="3"/>
      <c r="L662" s="3"/>
      <c r="M662" s="3"/>
      <c r="N662" s="3"/>
      <c r="O662" s="3"/>
      <c r="P662" s="3"/>
      <c r="Q662" s="3"/>
      <c r="R662" s="3"/>
      <c r="S662" s="3"/>
      <c r="T662" s="3"/>
      <c r="U662" s="3"/>
      <c r="V662" s="102"/>
      <c r="W662" s="3"/>
      <c r="X662" s="3"/>
      <c r="Y662" s="3"/>
      <c r="Z662" s="3"/>
      <c r="AA662" s="3"/>
      <c r="AB662" s="3"/>
      <c r="AC662" s="3"/>
      <c r="AD662" s="3"/>
      <c r="AE662" s="3"/>
      <c r="AF662" s="3"/>
      <c r="AG662" s="3"/>
      <c r="AH662" s="3"/>
      <c r="AI662" s="3"/>
      <c r="AJ662" s="3"/>
      <c r="AK662" s="3"/>
      <c r="AL662" s="3"/>
      <c r="AM662" s="3"/>
      <c r="AN662" s="3"/>
      <c r="AO662" s="3"/>
      <c r="AP662" s="3"/>
      <c r="AQ662" s="3"/>
      <c r="AR662" s="3"/>
    </row>
    <row r="663" spans="1:44" ht="12.75" customHeight="1" x14ac:dyDescent="0.25">
      <c r="A663" s="3"/>
      <c r="B663" s="3"/>
      <c r="C663" s="3"/>
      <c r="D663" s="3"/>
      <c r="E663" s="3"/>
      <c r="F663" s="3"/>
      <c r="G663" s="3"/>
      <c r="H663" s="3"/>
      <c r="I663" s="3"/>
      <c r="J663" s="3"/>
      <c r="K663" s="3"/>
      <c r="L663" s="3"/>
      <c r="M663" s="3"/>
      <c r="N663" s="3"/>
      <c r="O663" s="3"/>
      <c r="P663" s="3"/>
      <c r="Q663" s="3"/>
      <c r="R663" s="3"/>
      <c r="S663" s="3"/>
      <c r="T663" s="3"/>
      <c r="U663" s="3"/>
      <c r="V663" s="102"/>
      <c r="W663" s="3"/>
      <c r="X663" s="3"/>
      <c r="Y663" s="3"/>
      <c r="Z663" s="3"/>
      <c r="AA663" s="3"/>
      <c r="AB663" s="3"/>
      <c r="AC663" s="3"/>
      <c r="AD663" s="3"/>
      <c r="AE663" s="3"/>
      <c r="AF663" s="3"/>
      <c r="AG663" s="3"/>
      <c r="AH663" s="3"/>
      <c r="AI663" s="3"/>
      <c r="AJ663" s="3"/>
      <c r="AK663" s="3"/>
      <c r="AL663" s="3"/>
      <c r="AM663" s="3"/>
      <c r="AN663" s="3"/>
      <c r="AO663" s="3"/>
      <c r="AP663" s="3"/>
      <c r="AQ663" s="3"/>
      <c r="AR663" s="3"/>
    </row>
    <row r="664" spans="1:44" ht="12.75" customHeight="1" x14ac:dyDescent="0.25">
      <c r="A664" s="3"/>
      <c r="B664" s="3"/>
      <c r="C664" s="3"/>
      <c r="D664" s="3"/>
      <c r="E664" s="3"/>
      <c r="F664" s="3"/>
      <c r="G664" s="3"/>
      <c r="H664" s="3"/>
      <c r="I664" s="3"/>
      <c r="J664" s="3"/>
      <c r="K664" s="3"/>
      <c r="L664" s="3"/>
      <c r="M664" s="3"/>
      <c r="N664" s="3"/>
      <c r="O664" s="3"/>
      <c r="P664" s="3"/>
      <c r="Q664" s="3"/>
      <c r="R664" s="3"/>
      <c r="S664" s="3"/>
      <c r="T664" s="3"/>
      <c r="U664" s="3"/>
      <c r="V664" s="102"/>
      <c r="W664" s="3"/>
      <c r="X664" s="3"/>
      <c r="Y664" s="3"/>
      <c r="Z664" s="3"/>
      <c r="AA664" s="3"/>
      <c r="AB664" s="3"/>
      <c r="AC664" s="3"/>
      <c r="AD664" s="3"/>
      <c r="AE664" s="3"/>
      <c r="AF664" s="3"/>
      <c r="AG664" s="3"/>
      <c r="AH664" s="3"/>
      <c r="AI664" s="3"/>
      <c r="AJ664" s="3"/>
      <c r="AK664" s="3"/>
      <c r="AL664" s="3"/>
      <c r="AM664" s="3"/>
      <c r="AN664" s="3"/>
      <c r="AO664" s="3"/>
      <c r="AP664" s="3"/>
      <c r="AQ664" s="3"/>
      <c r="AR664" s="3"/>
    </row>
    <row r="665" spans="1:44" ht="12.75" customHeight="1" x14ac:dyDescent="0.25">
      <c r="A665" s="3"/>
      <c r="B665" s="3"/>
      <c r="C665" s="3"/>
      <c r="D665" s="3"/>
      <c r="E665" s="3"/>
      <c r="F665" s="3"/>
      <c r="G665" s="3"/>
      <c r="H665" s="3"/>
      <c r="I665" s="3"/>
      <c r="J665" s="3"/>
      <c r="K665" s="3"/>
      <c r="L665" s="3"/>
      <c r="M665" s="3"/>
      <c r="N665" s="3"/>
      <c r="O665" s="3"/>
      <c r="P665" s="3"/>
      <c r="Q665" s="3"/>
      <c r="R665" s="3"/>
      <c r="S665" s="3"/>
      <c r="T665" s="3"/>
      <c r="U665" s="3"/>
      <c r="V665" s="102"/>
      <c r="W665" s="3"/>
      <c r="X665" s="3"/>
      <c r="Y665" s="3"/>
      <c r="Z665" s="3"/>
      <c r="AA665" s="3"/>
      <c r="AB665" s="3"/>
      <c r="AC665" s="3"/>
      <c r="AD665" s="3"/>
      <c r="AE665" s="3"/>
      <c r="AF665" s="3"/>
      <c r="AG665" s="3"/>
      <c r="AH665" s="3"/>
      <c r="AI665" s="3"/>
      <c r="AJ665" s="3"/>
      <c r="AK665" s="3"/>
      <c r="AL665" s="3"/>
      <c r="AM665" s="3"/>
      <c r="AN665" s="3"/>
      <c r="AO665" s="3"/>
      <c r="AP665" s="3"/>
      <c r="AQ665" s="3"/>
      <c r="AR665" s="3"/>
    </row>
    <row r="666" spans="1:44" ht="12.75" customHeight="1" x14ac:dyDescent="0.25">
      <c r="A666" s="3"/>
      <c r="B666" s="3"/>
      <c r="C666" s="3"/>
      <c r="D666" s="3"/>
      <c r="E666" s="3"/>
      <c r="F666" s="3"/>
      <c r="G666" s="3"/>
      <c r="H666" s="3"/>
      <c r="I666" s="3"/>
      <c r="J666" s="3"/>
      <c r="K666" s="3"/>
      <c r="L666" s="3"/>
      <c r="M666" s="3"/>
      <c r="N666" s="3"/>
      <c r="O666" s="3"/>
      <c r="P666" s="3"/>
      <c r="Q666" s="3"/>
      <c r="R666" s="3"/>
      <c r="S666" s="3"/>
      <c r="T666" s="3"/>
      <c r="U666" s="3"/>
      <c r="V666" s="102"/>
      <c r="W666" s="3"/>
      <c r="X666" s="3"/>
      <c r="Y666" s="3"/>
      <c r="Z666" s="3"/>
      <c r="AA666" s="3"/>
      <c r="AB666" s="3"/>
      <c r="AC666" s="3"/>
      <c r="AD666" s="3"/>
      <c r="AE666" s="3"/>
      <c r="AF666" s="3"/>
      <c r="AG666" s="3"/>
      <c r="AH666" s="3"/>
      <c r="AI666" s="3"/>
      <c r="AJ666" s="3"/>
      <c r="AK666" s="3"/>
      <c r="AL666" s="3"/>
      <c r="AM666" s="3"/>
      <c r="AN666" s="3"/>
      <c r="AO666" s="3"/>
      <c r="AP666" s="3"/>
      <c r="AQ666" s="3"/>
      <c r="AR666" s="3"/>
    </row>
    <row r="667" spans="1:44" ht="12.75" customHeight="1" x14ac:dyDescent="0.25">
      <c r="A667" s="3"/>
      <c r="B667" s="3"/>
      <c r="C667" s="3"/>
      <c r="D667" s="3"/>
      <c r="E667" s="3"/>
      <c r="F667" s="3"/>
      <c r="G667" s="3"/>
      <c r="H667" s="3"/>
      <c r="I667" s="3"/>
      <c r="J667" s="3"/>
      <c r="K667" s="3"/>
      <c r="L667" s="3"/>
      <c r="M667" s="3"/>
      <c r="N667" s="3"/>
      <c r="O667" s="3"/>
      <c r="P667" s="3"/>
      <c r="Q667" s="3"/>
      <c r="R667" s="3"/>
      <c r="S667" s="3"/>
      <c r="T667" s="3"/>
      <c r="U667" s="3"/>
      <c r="V667" s="102"/>
      <c r="W667" s="3"/>
      <c r="X667" s="3"/>
      <c r="Y667" s="3"/>
      <c r="Z667" s="3"/>
      <c r="AA667" s="3"/>
      <c r="AB667" s="3"/>
      <c r="AC667" s="3"/>
      <c r="AD667" s="3"/>
      <c r="AE667" s="3"/>
      <c r="AF667" s="3"/>
      <c r="AG667" s="3"/>
      <c r="AH667" s="3"/>
      <c r="AI667" s="3"/>
      <c r="AJ667" s="3"/>
      <c r="AK667" s="3"/>
      <c r="AL667" s="3"/>
      <c r="AM667" s="3"/>
      <c r="AN667" s="3"/>
      <c r="AO667" s="3"/>
      <c r="AP667" s="3"/>
      <c r="AQ667" s="3"/>
      <c r="AR667" s="3"/>
    </row>
    <row r="668" spans="1:44" ht="12.75" customHeight="1" x14ac:dyDescent="0.25">
      <c r="A668" s="3"/>
      <c r="B668" s="3"/>
      <c r="C668" s="3"/>
      <c r="D668" s="3"/>
      <c r="E668" s="3"/>
      <c r="F668" s="3"/>
      <c r="G668" s="3"/>
      <c r="H668" s="3"/>
      <c r="I668" s="3"/>
      <c r="J668" s="3"/>
      <c r="K668" s="3"/>
      <c r="L668" s="3"/>
      <c r="M668" s="3"/>
      <c r="N668" s="3"/>
      <c r="O668" s="3"/>
      <c r="P668" s="3"/>
      <c r="Q668" s="3"/>
      <c r="R668" s="3"/>
      <c r="S668" s="3"/>
      <c r="T668" s="3"/>
      <c r="U668" s="3"/>
      <c r="V668" s="102"/>
      <c r="W668" s="3"/>
      <c r="X668" s="3"/>
      <c r="Y668" s="3"/>
      <c r="Z668" s="3"/>
      <c r="AA668" s="3"/>
      <c r="AB668" s="3"/>
      <c r="AC668" s="3"/>
      <c r="AD668" s="3"/>
      <c r="AE668" s="3"/>
      <c r="AF668" s="3"/>
      <c r="AG668" s="3"/>
      <c r="AH668" s="3"/>
      <c r="AI668" s="3"/>
      <c r="AJ668" s="3"/>
      <c r="AK668" s="3"/>
      <c r="AL668" s="3"/>
      <c r="AM668" s="3"/>
      <c r="AN668" s="3"/>
      <c r="AO668" s="3"/>
      <c r="AP668" s="3"/>
      <c r="AQ668" s="3"/>
      <c r="AR668" s="3"/>
    </row>
    <row r="669" spans="1:44" ht="12.75" customHeight="1" x14ac:dyDescent="0.25">
      <c r="A669" s="3"/>
      <c r="B669" s="3"/>
      <c r="C669" s="3"/>
      <c r="D669" s="3"/>
      <c r="E669" s="3"/>
      <c r="F669" s="3"/>
      <c r="G669" s="3"/>
      <c r="H669" s="3"/>
      <c r="I669" s="3"/>
      <c r="J669" s="3"/>
      <c r="K669" s="3"/>
      <c r="L669" s="3"/>
      <c r="M669" s="3"/>
      <c r="N669" s="3"/>
      <c r="O669" s="3"/>
      <c r="P669" s="3"/>
      <c r="Q669" s="3"/>
      <c r="R669" s="3"/>
      <c r="S669" s="3"/>
      <c r="T669" s="3"/>
      <c r="U669" s="3"/>
      <c r="V669" s="102"/>
      <c r="W669" s="3"/>
      <c r="X669" s="3"/>
      <c r="Y669" s="3"/>
      <c r="Z669" s="3"/>
      <c r="AA669" s="3"/>
      <c r="AB669" s="3"/>
      <c r="AC669" s="3"/>
      <c r="AD669" s="3"/>
      <c r="AE669" s="3"/>
      <c r="AF669" s="3"/>
      <c r="AG669" s="3"/>
      <c r="AH669" s="3"/>
      <c r="AI669" s="3"/>
      <c r="AJ669" s="3"/>
      <c r="AK669" s="3"/>
      <c r="AL669" s="3"/>
      <c r="AM669" s="3"/>
      <c r="AN669" s="3"/>
      <c r="AO669" s="3"/>
      <c r="AP669" s="3"/>
      <c r="AQ669" s="3"/>
      <c r="AR669" s="3"/>
    </row>
    <row r="670" spans="1:44" ht="12.75" customHeight="1" x14ac:dyDescent="0.25">
      <c r="A670" s="3"/>
      <c r="B670" s="3"/>
      <c r="C670" s="3"/>
      <c r="D670" s="3"/>
      <c r="E670" s="3"/>
      <c r="F670" s="3"/>
      <c r="G670" s="3"/>
      <c r="H670" s="3"/>
      <c r="I670" s="3"/>
      <c r="J670" s="3"/>
      <c r="K670" s="3"/>
      <c r="L670" s="3"/>
      <c r="M670" s="3"/>
      <c r="N670" s="3"/>
      <c r="O670" s="3"/>
      <c r="P670" s="3"/>
      <c r="Q670" s="3"/>
      <c r="R670" s="3"/>
      <c r="S670" s="3"/>
      <c r="T670" s="3"/>
      <c r="U670" s="3"/>
      <c r="V670" s="102"/>
      <c r="W670" s="3"/>
      <c r="X670" s="3"/>
      <c r="Y670" s="3"/>
      <c r="Z670" s="3"/>
      <c r="AA670" s="3"/>
      <c r="AB670" s="3"/>
      <c r="AC670" s="3"/>
      <c r="AD670" s="3"/>
      <c r="AE670" s="3"/>
      <c r="AF670" s="3"/>
      <c r="AG670" s="3"/>
      <c r="AH670" s="3"/>
      <c r="AI670" s="3"/>
      <c r="AJ670" s="3"/>
      <c r="AK670" s="3"/>
      <c r="AL670" s="3"/>
      <c r="AM670" s="3"/>
      <c r="AN670" s="3"/>
      <c r="AO670" s="3"/>
      <c r="AP670" s="3"/>
      <c r="AQ670" s="3"/>
      <c r="AR670" s="3"/>
    </row>
    <row r="671" spans="1:44" ht="12.75" customHeight="1" x14ac:dyDescent="0.25">
      <c r="A671" s="3"/>
      <c r="B671" s="3"/>
      <c r="C671" s="3"/>
      <c r="D671" s="3"/>
      <c r="E671" s="3"/>
      <c r="F671" s="3"/>
      <c r="G671" s="3"/>
      <c r="H671" s="3"/>
      <c r="I671" s="3"/>
      <c r="J671" s="3"/>
      <c r="K671" s="3"/>
      <c r="L671" s="3"/>
      <c r="M671" s="3"/>
      <c r="N671" s="3"/>
      <c r="O671" s="3"/>
      <c r="P671" s="3"/>
      <c r="Q671" s="3"/>
      <c r="R671" s="3"/>
      <c r="S671" s="3"/>
      <c r="T671" s="3"/>
      <c r="U671" s="3"/>
      <c r="V671" s="102"/>
      <c r="W671" s="3"/>
      <c r="X671" s="3"/>
      <c r="Y671" s="3"/>
      <c r="Z671" s="3"/>
      <c r="AA671" s="3"/>
      <c r="AB671" s="3"/>
      <c r="AC671" s="3"/>
      <c r="AD671" s="3"/>
      <c r="AE671" s="3"/>
      <c r="AF671" s="3"/>
      <c r="AG671" s="3"/>
      <c r="AH671" s="3"/>
      <c r="AI671" s="3"/>
      <c r="AJ671" s="3"/>
      <c r="AK671" s="3"/>
      <c r="AL671" s="3"/>
      <c r="AM671" s="3"/>
      <c r="AN671" s="3"/>
      <c r="AO671" s="3"/>
      <c r="AP671" s="3"/>
      <c r="AQ671" s="3"/>
      <c r="AR671" s="3"/>
    </row>
    <row r="672" spans="1:44" ht="12.75" customHeight="1" x14ac:dyDescent="0.25">
      <c r="A672" s="3"/>
      <c r="B672" s="3"/>
      <c r="C672" s="3"/>
      <c r="D672" s="3"/>
      <c r="E672" s="3"/>
      <c r="F672" s="3"/>
      <c r="G672" s="3"/>
      <c r="H672" s="3"/>
      <c r="I672" s="3"/>
      <c r="J672" s="3"/>
      <c r="K672" s="3"/>
      <c r="L672" s="3"/>
      <c r="M672" s="3"/>
      <c r="N672" s="3"/>
      <c r="O672" s="3"/>
      <c r="P672" s="3"/>
      <c r="Q672" s="3"/>
      <c r="R672" s="3"/>
      <c r="S672" s="3"/>
      <c r="T672" s="3"/>
      <c r="U672" s="3"/>
      <c r="V672" s="102"/>
      <c r="W672" s="3"/>
      <c r="X672" s="3"/>
      <c r="Y672" s="3"/>
      <c r="Z672" s="3"/>
      <c r="AA672" s="3"/>
      <c r="AB672" s="3"/>
      <c r="AC672" s="3"/>
      <c r="AD672" s="3"/>
      <c r="AE672" s="3"/>
      <c r="AF672" s="3"/>
      <c r="AG672" s="3"/>
      <c r="AH672" s="3"/>
      <c r="AI672" s="3"/>
      <c r="AJ672" s="3"/>
      <c r="AK672" s="3"/>
      <c r="AL672" s="3"/>
      <c r="AM672" s="3"/>
      <c r="AN672" s="3"/>
      <c r="AO672" s="3"/>
      <c r="AP672" s="3"/>
      <c r="AQ672" s="3"/>
      <c r="AR672" s="3"/>
    </row>
    <row r="673" spans="1:44" ht="12.75" customHeight="1" x14ac:dyDescent="0.25">
      <c r="A673" s="3"/>
      <c r="B673" s="3"/>
      <c r="C673" s="3"/>
      <c r="D673" s="3"/>
      <c r="E673" s="3"/>
      <c r="F673" s="3"/>
      <c r="G673" s="3"/>
      <c r="H673" s="3"/>
      <c r="I673" s="3"/>
      <c r="J673" s="3"/>
      <c r="K673" s="3"/>
      <c r="L673" s="3"/>
      <c r="M673" s="3"/>
      <c r="N673" s="3"/>
      <c r="O673" s="3"/>
      <c r="P673" s="3"/>
      <c r="Q673" s="3"/>
      <c r="R673" s="3"/>
      <c r="S673" s="3"/>
      <c r="T673" s="3"/>
      <c r="U673" s="3"/>
      <c r="V673" s="102"/>
      <c r="W673" s="3"/>
      <c r="X673" s="3"/>
      <c r="Y673" s="3"/>
      <c r="Z673" s="3"/>
      <c r="AA673" s="3"/>
      <c r="AB673" s="3"/>
      <c r="AC673" s="3"/>
      <c r="AD673" s="3"/>
      <c r="AE673" s="3"/>
      <c r="AF673" s="3"/>
      <c r="AG673" s="3"/>
      <c r="AH673" s="3"/>
      <c r="AI673" s="3"/>
      <c r="AJ673" s="3"/>
      <c r="AK673" s="3"/>
      <c r="AL673" s="3"/>
      <c r="AM673" s="3"/>
      <c r="AN673" s="3"/>
      <c r="AO673" s="3"/>
      <c r="AP673" s="3"/>
      <c r="AQ673" s="3"/>
      <c r="AR673" s="3"/>
    </row>
    <row r="674" spans="1:44" ht="12.75" customHeight="1" x14ac:dyDescent="0.25">
      <c r="A674" s="3"/>
      <c r="B674" s="3"/>
      <c r="C674" s="3"/>
      <c r="D674" s="3"/>
      <c r="E674" s="3"/>
      <c r="F674" s="3"/>
      <c r="G674" s="3"/>
      <c r="H674" s="3"/>
      <c r="I674" s="3"/>
      <c r="J674" s="3"/>
      <c r="K674" s="3"/>
      <c r="L674" s="3"/>
      <c r="M674" s="3"/>
      <c r="N674" s="3"/>
      <c r="O674" s="3"/>
      <c r="P674" s="3"/>
      <c r="Q674" s="3"/>
      <c r="R674" s="3"/>
      <c r="S674" s="3"/>
      <c r="T674" s="3"/>
      <c r="U674" s="3"/>
      <c r="V674" s="102"/>
      <c r="W674" s="3"/>
      <c r="X674" s="3"/>
      <c r="Y674" s="3"/>
      <c r="Z674" s="3"/>
      <c r="AA674" s="3"/>
      <c r="AB674" s="3"/>
      <c r="AC674" s="3"/>
      <c r="AD674" s="3"/>
      <c r="AE674" s="3"/>
      <c r="AF674" s="3"/>
      <c r="AG674" s="3"/>
      <c r="AH674" s="3"/>
      <c r="AI674" s="3"/>
      <c r="AJ674" s="3"/>
      <c r="AK674" s="3"/>
      <c r="AL674" s="3"/>
      <c r="AM674" s="3"/>
      <c r="AN674" s="3"/>
      <c r="AO674" s="3"/>
      <c r="AP674" s="3"/>
      <c r="AQ674" s="3"/>
      <c r="AR674" s="3"/>
    </row>
    <row r="675" spans="1:44" ht="12.75" customHeight="1" x14ac:dyDescent="0.25">
      <c r="A675" s="3"/>
      <c r="B675" s="3"/>
      <c r="C675" s="3"/>
      <c r="D675" s="3"/>
      <c r="E675" s="3"/>
      <c r="F675" s="3"/>
      <c r="G675" s="3"/>
      <c r="H675" s="3"/>
      <c r="I675" s="3"/>
      <c r="J675" s="3"/>
      <c r="K675" s="3"/>
      <c r="L675" s="3"/>
      <c r="M675" s="3"/>
      <c r="N675" s="3"/>
      <c r="O675" s="3"/>
      <c r="P675" s="3"/>
      <c r="Q675" s="3"/>
      <c r="R675" s="3"/>
      <c r="S675" s="3"/>
      <c r="T675" s="3"/>
      <c r="U675" s="3"/>
      <c r="V675" s="102"/>
      <c r="W675" s="3"/>
      <c r="X675" s="3"/>
      <c r="Y675" s="3"/>
      <c r="Z675" s="3"/>
      <c r="AA675" s="3"/>
      <c r="AB675" s="3"/>
      <c r="AC675" s="3"/>
      <c r="AD675" s="3"/>
      <c r="AE675" s="3"/>
      <c r="AF675" s="3"/>
      <c r="AG675" s="3"/>
      <c r="AH675" s="3"/>
      <c r="AI675" s="3"/>
      <c r="AJ675" s="3"/>
      <c r="AK675" s="3"/>
      <c r="AL675" s="3"/>
      <c r="AM675" s="3"/>
      <c r="AN675" s="3"/>
      <c r="AO675" s="3"/>
      <c r="AP675" s="3"/>
      <c r="AQ675" s="3"/>
      <c r="AR675" s="3"/>
    </row>
    <row r="676" spans="1:44" ht="12.75" customHeight="1" x14ac:dyDescent="0.25">
      <c r="A676" s="3"/>
      <c r="B676" s="3"/>
      <c r="C676" s="3"/>
      <c r="D676" s="3"/>
      <c r="E676" s="3"/>
      <c r="F676" s="3"/>
      <c r="G676" s="3"/>
      <c r="H676" s="3"/>
      <c r="I676" s="3"/>
      <c r="J676" s="3"/>
      <c r="K676" s="3"/>
      <c r="L676" s="3"/>
      <c r="M676" s="3"/>
      <c r="N676" s="3"/>
      <c r="O676" s="3"/>
      <c r="P676" s="3"/>
      <c r="Q676" s="3"/>
      <c r="R676" s="3"/>
      <c r="S676" s="3"/>
      <c r="T676" s="3"/>
      <c r="U676" s="3"/>
      <c r="V676" s="102"/>
      <c r="W676" s="3"/>
      <c r="X676" s="3"/>
      <c r="Y676" s="3"/>
      <c r="Z676" s="3"/>
      <c r="AA676" s="3"/>
      <c r="AB676" s="3"/>
      <c r="AC676" s="3"/>
      <c r="AD676" s="3"/>
      <c r="AE676" s="3"/>
      <c r="AF676" s="3"/>
      <c r="AG676" s="3"/>
      <c r="AH676" s="3"/>
      <c r="AI676" s="3"/>
      <c r="AJ676" s="3"/>
      <c r="AK676" s="3"/>
      <c r="AL676" s="3"/>
      <c r="AM676" s="3"/>
      <c r="AN676" s="3"/>
      <c r="AO676" s="3"/>
      <c r="AP676" s="3"/>
      <c r="AQ676" s="3"/>
      <c r="AR676" s="3"/>
    </row>
    <row r="677" spans="1:44" ht="12.75" customHeight="1" x14ac:dyDescent="0.25">
      <c r="A677" s="3"/>
      <c r="B677" s="3"/>
      <c r="C677" s="3"/>
      <c r="D677" s="3"/>
      <c r="E677" s="3"/>
      <c r="F677" s="3"/>
      <c r="G677" s="3"/>
      <c r="H677" s="3"/>
      <c r="I677" s="3"/>
      <c r="J677" s="3"/>
      <c r="K677" s="3"/>
      <c r="L677" s="3"/>
      <c r="M677" s="3"/>
      <c r="N677" s="3"/>
      <c r="O677" s="3"/>
      <c r="P677" s="3"/>
      <c r="Q677" s="3"/>
      <c r="R677" s="3"/>
      <c r="S677" s="3"/>
      <c r="T677" s="3"/>
      <c r="U677" s="3"/>
      <c r="V677" s="102"/>
      <c r="W677" s="3"/>
      <c r="X677" s="3"/>
      <c r="Y677" s="3"/>
      <c r="Z677" s="3"/>
      <c r="AA677" s="3"/>
      <c r="AB677" s="3"/>
      <c r="AC677" s="3"/>
      <c r="AD677" s="3"/>
      <c r="AE677" s="3"/>
      <c r="AF677" s="3"/>
      <c r="AG677" s="3"/>
      <c r="AH677" s="3"/>
      <c r="AI677" s="3"/>
      <c r="AJ677" s="3"/>
      <c r="AK677" s="3"/>
      <c r="AL677" s="3"/>
      <c r="AM677" s="3"/>
      <c r="AN677" s="3"/>
      <c r="AO677" s="3"/>
      <c r="AP677" s="3"/>
      <c r="AQ677" s="3"/>
      <c r="AR677" s="3"/>
    </row>
    <row r="678" spans="1:44" ht="12.75" customHeight="1" x14ac:dyDescent="0.25">
      <c r="A678" s="3"/>
      <c r="B678" s="3"/>
      <c r="C678" s="3"/>
      <c r="D678" s="3"/>
      <c r="E678" s="3"/>
      <c r="F678" s="3"/>
      <c r="G678" s="3"/>
      <c r="H678" s="3"/>
      <c r="I678" s="3"/>
      <c r="J678" s="3"/>
      <c r="K678" s="3"/>
      <c r="L678" s="3"/>
      <c r="M678" s="3"/>
      <c r="N678" s="3"/>
      <c r="O678" s="3"/>
      <c r="P678" s="3"/>
      <c r="Q678" s="3"/>
      <c r="R678" s="3"/>
      <c r="S678" s="3"/>
      <c r="T678" s="3"/>
      <c r="U678" s="3"/>
      <c r="V678" s="102"/>
      <c r="W678" s="3"/>
      <c r="X678" s="3"/>
      <c r="Y678" s="3"/>
      <c r="Z678" s="3"/>
      <c r="AA678" s="3"/>
      <c r="AB678" s="3"/>
      <c r="AC678" s="3"/>
      <c r="AD678" s="3"/>
      <c r="AE678" s="3"/>
      <c r="AF678" s="3"/>
      <c r="AG678" s="3"/>
      <c r="AH678" s="3"/>
      <c r="AI678" s="3"/>
      <c r="AJ678" s="3"/>
      <c r="AK678" s="3"/>
      <c r="AL678" s="3"/>
      <c r="AM678" s="3"/>
      <c r="AN678" s="3"/>
      <c r="AO678" s="3"/>
      <c r="AP678" s="3"/>
      <c r="AQ678" s="3"/>
      <c r="AR678" s="3"/>
    </row>
    <row r="679" spans="1:44" ht="12.75" customHeight="1" x14ac:dyDescent="0.25">
      <c r="A679" s="3"/>
      <c r="B679" s="3"/>
      <c r="C679" s="3"/>
      <c r="D679" s="3"/>
      <c r="E679" s="3"/>
      <c r="F679" s="3"/>
      <c r="G679" s="3"/>
      <c r="H679" s="3"/>
      <c r="I679" s="3"/>
      <c r="J679" s="3"/>
      <c r="K679" s="3"/>
      <c r="L679" s="3"/>
      <c r="M679" s="3"/>
      <c r="N679" s="3"/>
      <c r="O679" s="3"/>
      <c r="P679" s="3"/>
      <c r="Q679" s="3"/>
      <c r="R679" s="3"/>
      <c r="S679" s="3"/>
      <c r="T679" s="3"/>
      <c r="U679" s="3"/>
      <c r="V679" s="102"/>
      <c r="W679" s="3"/>
      <c r="X679" s="3"/>
      <c r="Y679" s="3"/>
      <c r="Z679" s="3"/>
      <c r="AA679" s="3"/>
      <c r="AB679" s="3"/>
      <c r="AC679" s="3"/>
      <c r="AD679" s="3"/>
      <c r="AE679" s="3"/>
      <c r="AF679" s="3"/>
      <c r="AG679" s="3"/>
      <c r="AH679" s="3"/>
      <c r="AI679" s="3"/>
      <c r="AJ679" s="3"/>
      <c r="AK679" s="3"/>
      <c r="AL679" s="3"/>
      <c r="AM679" s="3"/>
      <c r="AN679" s="3"/>
      <c r="AO679" s="3"/>
      <c r="AP679" s="3"/>
      <c r="AQ679" s="3"/>
      <c r="AR679" s="3"/>
    </row>
    <row r="680" spans="1:44" ht="12.75" customHeight="1" x14ac:dyDescent="0.25">
      <c r="A680" s="3"/>
      <c r="B680" s="3"/>
      <c r="C680" s="3"/>
      <c r="D680" s="3"/>
      <c r="E680" s="3"/>
      <c r="F680" s="3"/>
      <c r="G680" s="3"/>
      <c r="H680" s="3"/>
      <c r="I680" s="3"/>
      <c r="J680" s="3"/>
      <c r="K680" s="3"/>
      <c r="L680" s="3"/>
      <c r="M680" s="3"/>
      <c r="N680" s="3"/>
      <c r="O680" s="3"/>
      <c r="P680" s="3"/>
      <c r="Q680" s="3"/>
      <c r="R680" s="3"/>
      <c r="S680" s="3"/>
      <c r="T680" s="3"/>
      <c r="U680" s="3"/>
      <c r="V680" s="102"/>
      <c r="W680" s="3"/>
      <c r="X680" s="3"/>
      <c r="Y680" s="3"/>
      <c r="Z680" s="3"/>
      <c r="AA680" s="3"/>
      <c r="AB680" s="3"/>
      <c r="AC680" s="3"/>
      <c r="AD680" s="3"/>
      <c r="AE680" s="3"/>
      <c r="AF680" s="3"/>
      <c r="AG680" s="3"/>
      <c r="AH680" s="3"/>
      <c r="AI680" s="3"/>
      <c r="AJ680" s="3"/>
      <c r="AK680" s="3"/>
      <c r="AL680" s="3"/>
      <c r="AM680" s="3"/>
      <c r="AN680" s="3"/>
      <c r="AO680" s="3"/>
      <c r="AP680" s="3"/>
      <c r="AQ680" s="3"/>
      <c r="AR680" s="3"/>
    </row>
    <row r="681" spans="1:44" ht="12.75" customHeight="1" x14ac:dyDescent="0.25">
      <c r="A681" s="3"/>
      <c r="B681" s="3"/>
      <c r="C681" s="3"/>
      <c r="D681" s="3"/>
      <c r="E681" s="3"/>
      <c r="F681" s="3"/>
      <c r="G681" s="3"/>
      <c r="H681" s="3"/>
      <c r="I681" s="3"/>
      <c r="J681" s="3"/>
      <c r="K681" s="3"/>
      <c r="L681" s="3"/>
      <c r="M681" s="3"/>
      <c r="N681" s="3"/>
      <c r="O681" s="3"/>
      <c r="P681" s="3"/>
      <c r="Q681" s="3"/>
      <c r="R681" s="3"/>
      <c r="S681" s="3"/>
      <c r="T681" s="3"/>
      <c r="U681" s="3"/>
      <c r="V681" s="102"/>
      <c r="W681" s="3"/>
      <c r="X681" s="3"/>
      <c r="Y681" s="3"/>
      <c r="Z681" s="3"/>
      <c r="AA681" s="3"/>
      <c r="AB681" s="3"/>
      <c r="AC681" s="3"/>
      <c r="AD681" s="3"/>
      <c r="AE681" s="3"/>
      <c r="AF681" s="3"/>
      <c r="AG681" s="3"/>
      <c r="AH681" s="3"/>
      <c r="AI681" s="3"/>
      <c r="AJ681" s="3"/>
      <c r="AK681" s="3"/>
      <c r="AL681" s="3"/>
      <c r="AM681" s="3"/>
      <c r="AN681" s="3"/>
      <c r="AO681" s="3"/>
      <c r="AP681" s="3"/>
      <c r="AQ681" s="3"/>
      <c r="AR681" s="3"/>
    </row>
    <row r="682" spans="1:44" ht="12.75" customHeight="1" x14ac:dyDescent="0.25">
      <c r="A682" s="3"/>
      <c r="B682" s="3"/>
      <c r="C682" s="3"/>
      <c r="D682" s="3"/>
      <c r="E682" s="3"/>
      <c r="F682" s="3"/>
      <c r="G682" s="3"/>
      <c r="H682" s="3"/>
      <c r="I682" s="3"/>
      <c r="J682" s="3"/>
      <c r="K682" s="3"/>
      <c r="L682" s="3"/>
      <c r="M682" s="3"/>
      <c r="N682" s="3"/>
      <c r="O682" s="3"/>
      <c r="P682" s="3"/>
      <c r="Q682" s="3"/>
      <c r="R682" s="3"/>
      <c r="S682" s="3"/>
      <c r="T682" s="3"/>
      <c r="U682" s="3"/>
      <c r="V682" s="102"/>
      <c r="W682" s="3"/>
      <c r="X682" s="3"/>
      <c r="Y682" s="3"/>
      <c r="Z682" s="3"/>
      <c r="AA682" s="3"/>
      <c r="AB682" s="3"/>
      <c r="AC682" s="3"/>
      <c r="AD682" s="3"/>
      <c r="AE682" s="3"/>
      <c r="AF682" s="3"/>
      <c r="AG682" s="3"/>
      <c r="AH682" s="3"/>
      <c r="AI682" s="3"/>
      <c r="AJ682" s="3"/>
      <c r="AK682" s="3"/>
      <c r="AL682" s="3"/>
      <c r="AM682" s="3"/>
      <c r="AN682" s="3"/>
      <c r="AO682" s="3"/>
      <c r="AP682" s="3"/>
      <c r="AQ682" s="3"/>
      <c r="AR682" s="3"/>
    </row>
    <row r="683" spans="1:44" ht="12.75" customHeight="1" x14ac:dyDescent="0.25">
      <c r="A683" s="3"/>
      <c r="B683" s="3"/>
      <c r="C683" s="3"/>
      <c r="D683" s="3"/>
      <c r="E683" s="3"/>
      <c r="F683" s="3"/>
      <c r="G683" s="3"/>
      <c r="H683" s="3"/>
      <c r="I683" s="3"/>
      <c r="J683" s="3"/>
      <c r="K683" s="3"/>
      <c r="L683" s="3"/>
      <c r="M683" s="3"/>
      <c r="N683" s="3"/>
      <c r="O683" s="3"/>
      <c r="P683" s="3"/>
      <c r="Q683" s="3"/>
      <c r="R683" s="3"/>
      <c r="S683" s="3"/>
      <c r="T683" s="3"/>
      <c r="U683" s="3"/>
      <c r="V683" s="102"/>
      <c r="W683" s="3"/>
      <c r="X683" s="3"/>
      <c r="Y683" s="3"/>
      <c r="Z683" s="3"/>
      <c r="AA683" s="3"/>
      <c r="AB683" s="3"/>
      <c r="AC683" s="3"/>
      <c r="AD683" s="3"/>
      <c r="AE683" s="3"/>
      <c r="AF683" s="3"/>
      <c r="AG683" s="3"/>
      <c r="AH683" s="3"/>
      <c r="AI683" s="3"/>
      <c r="AJ683" s="3"/>
      <c r="AK683" s="3"/>
      <c r="AL683" s="3"/>
      <c r="AM683" s="3"/>
      <c r="AN683" s="3"/>
      <c r="AO683" s="3"/>
      <c r="AP683" s="3"/>
      <c r="AQ683" s="3"/>
      <c r="AR683" s="3"/>
    </row>
    <row r="684" spans="1:44" ht="12.75" customHeight="1" x14ac:dyDescent="0.25">
      <c r="A684" s="3"/>
      <c r="B684" s="3"/>
      <c r="C684" s="3"/>
      <c r="D684" s="3"/>
      <c r="E684" s="3"/>
      <c r="F684" s="3"/>
      <c r="G684" s="3"/>
      <c r="H684" s="3"/>
      <c r="I684" s="3"/>
      <c r="J684" s="3"/>
      <c r="K684" s="3"/>
      <c r="L684" s="3"/>
      <c r="M684" s="3"/>
      <c r="N684" s="3"/>
      <c r="O684" s="3"/>
      <c r="P684" s="3"/>
      <c r="Q684" s="3"/>
      <c r="R684" s="3"/>
      <c r="S684" s="3"/>
      <c r="T684" s="3"/>
      <c r="U684" s="3"/>
      <c r="V684" s="102"/>
      <c r="W684" s="3"/>
      <c r="X684" s="3"/>
      <c r="Y684" s="3"/>
      <c r="Z684" s="3"/>
      <c r="AA684" s="3"/>
      <c r="AB684" s="3"/>
      <c r="AC684" s="3"/>
      <c r="AD684" s="3"/>
      <c r="AE684" s="3"/>
      <c r="AF684" s="3"/>
      <c r="AG684" s="3"/>
      <c r="AH684" s="3"/>
      <c r="AI684" s="3"/>
      <c r="AJ684" s="3"/>
      <c r="AK684" s="3"/>
      <c r="AL684" s="3"/>
      <c r="AM684" s="3"/>
      <c r="AN684" s="3"/>
      <c r="AO684" s="3"/>
      <c r="AP684" s="3"/>
      <c r="AQ684" s="3"/>
      <c r="AR684" s="3"/>
    </row>
    <row r="685" spans="1:44" ht="12.75" customHeight="1" x14ac:dyDescent="0.25">
      <c r="A685" s="3"/>
      <c r="B685" s="3"/>
      <c r="C685" s="3"/>
      <c r="D685" s="3"/>
      <c r="E685" s="3"/>
      <c r="F685" s="3"/>
      <c r="G685" s="3"/>
      <c r="H685" s="3"/>
      <c r="I685" s="3"/>
      <c r="J685" s="3"/>
      <c r="K685" s="3"/>
      <c r="L685" s="3"/>
      <c r="M685" s="3"/>
      <c r="N685" s="3"/>
      <c r="O685" s="3"/>
      <c r="P685" s="3"/>
      <c r="Q685" s="3"/>
      <c r="R685" s="3"/>
      <c r="S685" s="3"/>
      <c r="T685" s="3"/>
      <c r="U685" s="3"/>
      <c r="V685" s="102"/>
      <c r="W685" s="3"/>
      <c r="X685" s="3"/>
      <c r="Y685" s="3"/>
      <c r="Z685" s="3"/>
      <c r="AA685" s="3"/>
      <c r="AB685" s="3"/>
      <c r="AC685" s="3"/>
      <c r="AD685" s="3"/>
      <c r="AE685" s="3"/>
      <c r="AF685" s="3"/>
      <c r="AG685" s="3"/>
      <c r="AH685" s="3"/>
      <c r="AI685" s="3"/>
      <c r="AJ685" s="3"/>
      <c r="AK685" s="3"/>
      <c r="AL685" s="3"/>
      <c r="AM685" s="3"/>
      <c r="AN685" s="3"/>
      <c r="AO685" s="3"/>
      <c r="AP685" s="3"/>
      <c r="AQ685" s="3"/>
      <c r="AR685" s="3"/>
    </row>
    <row r="686" spans="1:44" ht="12.75" customHeight="1" x14ac:dyDescent="0.25">
      <c r="A686" s="3"/>
      <c r="B686" s="3"/>
      <c r="C686" s="3"/>
      <c r="D686" s="3"/>
      <c r="E686" s="3"/>
      <c r="F686" s="3"/>
      <c r="G686" s="3"/>
      <c r="H686" s="3"/>
      <c r="I686" s="3"/>
      <c r="J686" s="3"/>
      <c r="K686" s="3"/>
      <c r="L686" s="3"/>
      <c r="M686" s="3"/>
      <c r="N686" s="3"/>
      <c r="O686" s="3"/>
      <c r="P686" s="3"/>
      <c r="Q686" s="3"/>
      <c r="R686" s="3"/>
      <c r="S686" s="3"/>
      <c r="T686" s="3"/>
      <c r="U686" s="3"/>
      <c r="V686" s="102"/>
      <c r="W686" s="3"/>
      <c r="X686" s="3"/>
      <c r="Y686" s="3"/>
      <c r="Z686" s="3"/>
      <c r="AA686" s="3"/>
      <c r="AB686" s="3"/>
      <c r="AC686" s="3"/>
      <c r="AD686" s="3"/>
      <c r="AE686" s="3"/>
      <c r="AF686" s="3"/>
      <c r="AG686" s="3"/>
      <c r="AH686" s="3"/>
      <c r="AI686" s="3"/>
      <c r="AJ686" s="3"/>
      <c r="AK686" s="3"/>
      <c r="AL686" s="3"/>
      <c r="AM686" s="3"/>
      <c r="AN686" s="3"/>
      <c r="AO686" s="3"/>
      <c r="AP686" s="3"/>
      <c r="AQ686" s="3"/>
      <c r="AR686" s="3"/>
    </row>
    <row r="687" spans="1:44" ht="12.75" customHeight="1" x14ac:dyDescent="0.25">
      <c r="A687" s="3"/>
      <c r="B687" s="3"/>
      <c r="C687" s="3"/>
      <c r="D687" s="3"/>
      <c r="E687" s="3"/>
      <c r="F687" s="3"/>
      <c r="G687" s="3"/>
      <c r="H687" s="3"/>
      <c r="I687" s="3"/>
      <c r="J687" s="3"/>
      <c r="K687" s="3"/>
      <c r="L687" s="3"/>
      <c r="M687" s="3"/>
      <c r="N687" s="3"/>
      <c r="O687" s="3"/>
      <c r="P687" s="3"/>
      <c r="Q687" s="3"/>
      <c r="R687" s="3"/>
      <c r="S687" s="3"/>
      <c r="T687" s="3"/>
      <c r="U687" s="3"/>
      <c r="V687" s="102"/>
      <c r="W687" s="3"/>
      <c r="X687" s="3"/>
      <c r="Y687" s="3"/>
      <c r="Z687" s="3"/>
      <c r="AA687" s="3"/>
      <c r="AB687" s="3"/>
      <c r="AC687" s="3"/>
      <c r="AD687" s="3"/>
      <c r="AE687" s="3"/>
      <c r="AF687" s="3"/>
      <c r="AG687" s="3"/>
      <c r="AH687" s="3"/>
      <c r="AI687" s="3"/>
      <c r="AJ687" s="3"/>
      <c r="AK687" s="3"/>
      <c r="AL687" s="3"/>
      <c r="AM687" s="3"/>
      <c r="AN687" s="3"/>
      <c r="AO687" s="3"/>
      <c r="AP687" s="3"/>
      <c r="AQ687" s="3"/>
      <c r="AR687" s="3"/>
    </row>
    <row r="688" spans="1:44" ht="12.75" customHeight="1" x14ac:dyDescent="0.25">
      <c r="A688" s="3"/>
      <c r="B688" s="3"/>
      <c r="C688" s="3"/>
      <c r="D688" s="3"/>
      <c r="E688" s="3"/>
      <c r="F688" s="3"/>
      <c r="G688" s="3"/>
      <c r="H688" s="3"/>
      <c r="I688" s="3"/>
      <c r="J688" s="3"/>
      <c r="K688" s="3"/>
      <c r="L688" s="3"/>
      <c r="M688" s="3"/>
      <c r="N688" s="3"/>
      <c r="O688" s="3"/>
      <c r="P688" s="3"/>
      <c r="Q688" s="3"/>
      <c r="R688" s="3"/>
      <c r="S688" s="3"/>
      <c r="T688" s="3"/>
      <c r="U688" s="3"/>
      <c r="V688" s="102"/>
      <c r="W688" s="3"/>
      <c r="X688" s="3"/>
      <c r="Y688" s="3"/>
      <c r="Z688" s="3"/>
      <c r="AA688" s="3"/>
      <c r="AB688" s="3"/>
      <c r="AC688" s="3"/>
      <c r="AD688" s="3"/>
      <c r="AE688" s="3"/>
      <c r="AF688" s="3"/>
      <c r="AG688" s="3"/>
      <c r="AH688" s="3"/>
      <c r="AI688" s="3"/>
      <c r="AJ688" s="3"/>
      <c r="AK688" s="3"/>
      <c r="AL688" s="3"/>
      <c r="AM688" s="3"/>
      <c r="AN688" s="3"/>
      <c r="AO688" s="3"/>
      <c r="AP688" s="3"/>
      <c r="AQ688" s="3"/>
      <c r="AR688" s="3"/>
    </row>
    <row r="689" spans="1:44" ht="12.75" customHeight="1" x14ac:dyDescent="0.25">
      <c r="A689" s="3"/>
      <c r="B689" s="3"/>
      <c r="C689" s="3"/>
      <c r="D689" s="3"/>
      <c r="E689" s="3"/>
      <c r="F689" s="3"/>
      <c r="G689" s="3"/>
      <c r="H689" s="3"/>
      <c r="I689" s="3"/>
      <c r="J689" s="3"/>
      <c r="K689" s="3"/>
      <c r="L689" s="3"/>
      <c r="M689" s="3"/>
      <c r="N689" s="3"/>
      <c r="O689" s="3"/>
      <c r="P689" s="3"/>
      <c r="Q689" s="3"/>
      <c r="R689" s="3"/>
      <c r="S689" s="3"/>
      <c r="T689" s="3"/>
      <c r="U689" s="3"/>
      <c r="V689" s="102"/>
      <c r="W689" s="3"/>
      <c r="X689" s="3"/>
      <c r="Y689" s="3"/>
      <c r="Z689" s="3"/>
      <c r="AA689" s="3"/>
      <c r="AB689" s="3"/>
      <c r="AC689" s="3"/>
      <c r="AD689" s="3"/>
      <c r="AE689" s="3"/>
      <c r="AF689" s="3"/>
      <c r="AG689" s="3"/>
      <c r="AH689" s="3"/>
      <c r="AI689" s="3"/>
      <c r="AJ689" s="3"/>
      <c r="AK689" s="3"/>
      <c r="AL689" s="3"/>
      <c r="AM689" s="3"/>
      <c r="AN689" s="3"/>
      <c r="AO689" s="3"/>
      <c r="AP689" s="3"/>
      <c r="AQ689" s="3"/>
      <c r="AR689" s="3"/>
    </row>
    <row r="690" spans="1:44" ht="12.75" customHeight="1" x14ac:dyDescent="0.25">
      <c r="A690" s="3"/>
      <c r="B690" s="3"/>
      <c r="C690" s="3"/>
      <c r="D690" s="3"/>
      <c r="E690" s="3"/>
      <c r="F690" s="3"/>
      <c r="G690" s="3"/>
      <c r="H690" s="3"/>
      <c r="I690" s="3"/>
      <c r="J690" s="3"/>
      <c r="K690" s="3"/>
      <c r="L690" s="3"/>
      <c r="M690" s="3"/>
      <c r="N690" s="3"/>
      <c r="O690" s="3"/>
      <c r="P690" s="3"/>
      <c r="Q690" s="3"/>
      <c r="R690" s="3"/>
      <c r="S690" s="3"/>
      <c r="T690" s="3"/>
      <c r="U690" s="3"/>
      <c r="V690" s="102"/>
      <c r="W690" s="3"/>
      <c r="X690" s="3"/>
      <c r="Y690" s="3"/>
      <c r="Z690" s="3"/>
      <c r="AA690" s="3"/>
      <c r="AB690" s="3"/>
      <c r="AC690" s="3"/>
      <c r="AD690" s="3"/>
      <c r="AE690" s="3"/>
      <c r="AF690" s="3"/>
      <c r="AG690" s="3"/>
      <c r="AH690" s="3"/>
      <c r="AI690" s="3"/>
      <c r="AJ690" s="3"/>
      <c r="AK690" s="3"/>
      <c r="AL690" s="3"/>
      <c r="AM690" s="3"/>
      <c r="AN690" s="3"/>
      <c r="AO690" s="3"/>
      <c r="AP690" s="3"/>
      <c r="AQ690" s="3"/>
      <c r="AR690" s="3"/>
    </row>
    <row r="691" spans="1:44" ht="12.75" customHeight="1" x14ac:dyDescent="0.25">
      <c r="A691" s="3"/>
      <c r="B691" s="3"/>
      <c r="C691" s="3"/>
      <c r="D691" s="3"/>
      <c r="E691" s="3"/>
      <c r="F691" s="3"/>
      <c r="G691" s="3"/>
      <c r="H691" s="3"/>
      <c r="I691" s="3"/>
      <c r="J691" s="3"/>
      <c r="K691" s="3"/>
      <c r="L691" s="3"/>
      <c r="M691" s="3"/>
      <c r="N691" s="3"/>
      <c r="O691" s="3"/>
      <c r="P691" s="3"/>
      <c r="Q691" s="3"/>
      <c r="R691" s="3"/>
      <c r="S691" s="3"/>
      <c r="T691" s="3"/>
      <c r="U691" s="3"/>
      <c r="V691" s="102"/>
      <c r="W691" s="3"/>
      <c r="X691" s="3"/>
      <c r="Y691" s="3"/>
      <c r="Z691" s="3"/>
      <c r="AA691" s="3"/>
      <c r="AB691" s="3"/>
      <c r="AC691" s="3"/>
      <c r="AD691" s="3"/>
      <c r="AE691" s="3"/>
      <c r="AF691" s="3"/>
      <c r="AG691" s="3"/>
      <c r="AH691" s="3"/>
      <c r="AI691" s="3"/>
      <c r="AJ691" s="3"/>
      <c r="AK691" s="3"/>
      <c r="AL691" s="3"/>
      <c r="AM691" s="3"/>
      <c r="AN691" s="3"/>
      <c r="AO691" s="3"/>
      <c r="AP691" s="3"/>
      <c r="AQ691" s="3"/>
      <c r="AR691" s="3"/>
    </row>
    <row r="692" spans="1:44" ht="12.75" customHeight="1" x14ac:dyDescent="0.25">
      <c r="A692" s="3"/>
      <c r="B692" s="3"/>
      <c r="C692" s="3"/>
      <c r="D692" s="3"/>
      <c r="E692" s="3"/>
      <c r="F692" s="3"/>
      <c r="G692" s="3"/>
      <c r="H692" s="3"/>
      <c r="I692" s="3"/>
      <c r="J692" s="3"/>
      <c r="K692" s="3"/>
      <c r="L692" s="3"/>
      <c r="M692" s="3"/>
      <c r="N692" s="3"/>
      <c r="O692" s="3"/>
      <c r="P692" s="3"/>
      <c r="Q692" s="3"/>
      <c r="R692" s="3"/>
      <c r="S692" s="3"/>
      <c r="T692" s="3"/>
      <c r="U692" s="3"/>
      <c r="V692" s="102"/>
      <c r="W692" s="3"/>
      <c r="X692" s="3"/>
      <c r="Y692" s="3"/>
      <c r="Z692" s="3"/>
      <c r="AA692" s="3"/>
      <c r="AB692" s="3"/>
      <c r="AC692" s="3"/>
      <c r="AD692" s="3"/>
      <c r="AE692" s="3"/>
      <c r="AF692" s="3"/>
      <c r="AG692" s="3"/>
      <c r="AH692" s="3"/>
      <c r="AI692" s="3"/>
      <c r="AJ692" s="3"/>
      <c r="AK692" s="3"/>
      <c r="AL692" s="3"/>
      <c r="AM692" s="3"/>
      <c r="AN692" s="3"/>
      <c r="AO692" s="3"/>
      <c r="AP692" s="3"/>
      <c r="AQ692" s="3"/>
      <c r="AR692" s="3"/>
    </row>
    <row r="693" spans="1:44" ht="12.75" customHeight="1" x14ac:dyDescent="0.25">
      <c r="A693" s="3"/>
      <c r="B693" s="3"/>
      <c r="C693" s="3"/>
      <c r="D693" s="3"/>
      <c r="E693" s="3"/>
      <c r="F693" s="3"/>
      <c r="G693" s="3"/>
      <c r="H693" s="3"/>
      <c r="I693" s="3"/>
      <c r="J693" s="3"/>
      <c r="K693" s="3"/>
      <c r="L693" s="3"/>
      <c r="M693" s="3"/>
      <c r="N693" s="3"/>
      <c r="O693" s="3"/>
      <c r="P693" s="3"/>
      <c r="Q693" s="3"/>
      <c r="R693" s="3"/>
      <c r="S693" s="3"/>
      <c r="T693" s="3"/>
      <c r="U693" s="3"/>
      <c r="V693" s="102"/>
      <c r="W693" s="3"/>
      <c r="X693" s="3"/>
      <c r="Y693" s="3"/>
      <c r="Z693" s="3"/>
      <c r="AA693" s="3"/>
      <c r="AB693" s="3"/>
      <c r="AC693" s="3"/>
      <c r="AD693" s="3"/>
      <c r="AE693" s="3"/>
      <c r="AF693" s="3"/>
      <c r="AG693" s="3"/>
      <c r="AH693" s="3"/>
      <c r="AI693" s="3"/>
      <c r="AJ693" s="3"/>
      <c r="AK693" s="3"/>
      <c r="AL693" s="3"/>
      <c r="AM693" s="3"/>
      <c r="AN693" s="3"/>
      <c r="AO693" s="3"/>
      <c r="AP693" s="3"/>
      <c r="AQ693" s="3"/>
      <c r="AR693" s="3"/>
    </row>
    <row r="694" spans="1:44" ht="12.75" customHeight="1" x14ac:dyDescent="0.25">
      <c r="A694" s="3"/>
      <c r="B694" s="3"/>
      <c r="C694" s="3"/>
      <c r="D694" s="3"/>
      <c r="E694" s="3"/>
      <c r="F694" s="3"/>
      <c r="G694" s="3"/>
      <c r="H694" s="3"/>
      <c r="I694" s="3"/>
      <c r="J694" s="3"/>
      <c r="K694" s="3"/>
      <c r="L694" s="3"/>
      <c r="M694" s="3"/>
      <c r="N694" s="3"/>
      <c r="O694" s="3"/>
      <c r="P694" s="3"/>
      <c r="Q694" s="3"/>
      <c r="R694" s="3"/>
      <c r="S694" s="3"/>
      <c r="T694" s="3"/>
      <c r="U694" s="3"/>
      <c r="V694" s="102"/>
      <c r="W694" s="3"/>
      <c r="X694" s="3"/>
      <c r="Y694" s="3"/>
      <c r="Z694" s="3"/>
      <c r="AA694" s="3"/>
      <c r="AB694" s="3"/>
      <c r="AC694" s="3"/>
      <c r="AD694" s="3"/>
      <c r="AE694" s="3"/>
      <c r="AF694" s="3"/>
      <c r="AG694" s="3"/>
      <c r="AH694" s="3"/>
      <c r="AI694" s="3"/>
      <c r="AJ694" s="3"/>
      <c r="AK694" s="3"/>
      <c r="AL694" s="3"/>
      <c r="AM694" s="3"/>
      <c r="AN694" s="3"/>
      <c r="AO694" s="3"/>
      <c r="AP694" s="3"/>
      <c r="AQ694" s="3"/>
      <c r="AR694" s="3"/>
    </row>
    <row r="695" spans="1:44" ht="12.75" customHeight="1" x14ac:dyDescent="0.25">
      <c r="A695" s="3"/>
      <c r="B695" s="3"/>
      <c r="C695" s="3"/>
      <c r="D695" s="3"/>
      <c r="E695" s="3"/>
      <c r="F695" s="3"/>
      <c r="G695" s="3"/>
      <c r="H695" s="3"/>
      <c r="I695" s="3"/>
      <c r="J695" s="3"/>
      <c r="K695" s="3"/>
      <c r="L695" s="3"/>
      <c r="M695" s="3"/>
      <c r="N695" s="3"/>
      <c r="O695" s="3"/>
      <c r="P695" s="3"/>
      <c r="Q695" s="3"/>
      <c r="R695" s="3"/>
      <c r="S695" s="3"/>
      <c r="T695" s="3"/>
      <c r="U695" s="3"/>
      <c r="V695" s="102"/>
      <c r="W695" s="3"/>
      <c r="X695" s="3"/>
      <c r="Y695" s="3"/>
      <c r="Z695" s="3"/>
      <c r="AA695" s="3"/>
      <c r="AB695" s="3"/>
      <c r="AC695" s="3"/>
      <c r="AD695" s="3"/>
      <c r="AE695" s="3"/>
      <c r="AF695" s="3"/>
      <c r="AG695" s="3"/>
      <c r="AH695" s="3"/>
      <c r="AI695" s="3"/>
      <c r="AJ695" s="3"/>
      <c r="AK695" s="3"/>
      <c r="AL695" s="3"/>
      <c r="AM695" s="3"/>
      <c r="AN695" s="3"/>
      <c r="AO695" s="3"/>
      <c r="AP695" s="3"/>
      <c r="AQ695" s="3"/>
      <c r="AR695" s="3"/>
    </row>
    <row r="696" spans="1:44" ht="12.75" customHeight="1" x14ac:dyDescent="0.25">
      <c r="A696" s="3"/>
      <c r="B696" s="3"/>
      <c r="C696" s="3"/>
      <c r="D696" s="3"/>
      <c r="E696" s="3"/>
      <c r="F696" s="3"/>
      <c r="G696" s="3"/>
      <c r="H696" s="3"/>
      <c r="I696" s="3"/>
      <c r="J696" s="3"/>
      <c r="K696" s="3"/>
      <c r="L696" s="3"/>
      <c r="M696" s="3"/>
      <c r="N696" s="3"/>
      <c r="O696" s="3"/>
      <c r="P696" s="3"/>
      <c r="Q696" s="3"/>
      <c r="R696" s="3"/>
      <c r="S696" s="3"/>
      <c r="T696" s="3"/>
      <c r="U696" s="3"/>
      <c r="V696" s="102"/>
      <c r="W696" s="3"/>
      <c r="X696" s="3"/>
      <c r="Y696" s="3"/>
      <c r="Z696" s="3"/>
      <c r="AA696" s="3"/>
      <c r="AB696" s="3"/>
      <c r="AC696" s="3"/>
      <c r="AD696" s="3"/>
      <c r="AE696" s="3"/>
      <c r="AF696" s="3"/>
      <c r="AG696" s="3"/>
      <c r="AH696" s="3"/>
      <c r="AI696" s="3"/>
      <c r="AJ696" s="3"/>
      <c r="AK696" s="3"/>
      <c r="AL696" s="3"/>
      <c r="AM696" s="3"/>
      <c r="AN696" s="3"/>
      <c r="AO696" s="3"/>
      <c r="AP696" s="3"/>
      <c r="AQ696" s="3"/>
      <c r="AR696" s="3"/>
    </row>
    <row r="697" spans="1:44" ht="12.75" customHeight="1" x14ac:dyDescent="0.25">
      <c r="A697" s="3"/>
      <c r="B697" s="3"/>
      <c r="C697" s="3"/>
      <c r="D697" s="3"/>
      <c r="E697" s="3"/>
      <c r="F697" s="3"/>
      <c r="G697" s="3"/>
      <c r="H697" s="3"/>
      <c r="I697" s="3"/>
      <c r="J697" s="3"/>
      <c r="K697" s="3"/>
      <c r="L697" s="3"/>
      <c r="M697" s="3"/>
      <c r="N697" s="3"/>
      <c r="O697" s="3"/>
      <c r="P697" s="3"/>
      <c r="Q697" s="3"/>
      <c r="R697" s="3"/>
      <c r="S697" s="3"/>
      <c r="T697" s="3"/>
      <c r="U697" s="3"/>
      <c r="V697" s="102"/>
      <c r="W697" s="3"/>
      <c r="X697" s="3"/>
      <c r="Y697" s="3"/>
      <c r="Z697" s="3"/>
      <c r="AA697" s="3"/>
      <c r="AB697" s="3"/>
      <c r="AC697" s="3"/>
      <c r="AD697" s="3"/>
      <c r="AE697" s="3"/>
      <c r="AF697" s="3"/>
      <c r="AG697" s="3"/>
      <c r="AH697" s="3"/>
      <c r="AI697" s="3"/>
      <c r="AJ697" s="3"/>
      <c r="AK697" s="3"/>
      <c r="AL697" s="3"/>
      <c r="AM697" s="3"/>
      <c r="AN697" s="3"/>
      <c r="AO697" s="3"/>
      <c r="AP697" s="3"/>
      <c r="AQ697" s="3"/>
      <c r="AR697" s="3"/>
    </row>
    <row r="698" spans="1:44" ht="12.75" customHeight="1" x14ac:dyDescent="0.25">
      <c r="A698" s="3"/>
      <c r="B698" s="3"/>
      <c r="C698" s="3"/>
      <c r="D698" s="3"/>
      <c r="E698" s="3"/>
      <c r="F698" s="3"/>
      <c r="G698" s="3"/>
      <c r="H698" s="3"/>
      <c r="I698" s="3"/>
      <c r="J698" s="3"/>
      <c r="K698" s="3"/>
      <c r="L698" s="3"/>
      <c r="M698" s="3"/>
      <c r="N698" s="3"/>
      <c r="O698" s="3"/>
      <c r="P698" s="3"/>
      <c r="Q698" s="3"/>
      <c r="R698" s="3"/>
      <c r="S698" s="3"/>
      <c r="T698" s="3"/>
      <c r="U698" s="3"/>
      <c r="V698" s="102"/>
      <c r="W698" s="3"/>
      <c r="X698" s="3"/>
      <c r="Y698" s="3"/>
      <c r="Z698" s="3"/>
      <c r="AA698" s="3"/>
      <c r="AB698" s="3"/>
      <c r="AC698" s="3"/>
      <c r="AD698" s="3"/>
      <c r="AE698" s="3"/>
      <c r="AF698" s="3"/>
      <c r="AG698" s="3"/>
      <c r="AH698" s="3"/>
      <c r="AI698" s="3"/>
      <c r="AJ698" s="3"/>
      <c r="AK698" s="3"/>
      <c r="AL698" s="3"/>
      <c r="AM698" s="3"/>
      <c r="AN698" s="3"/>
      <c r="AO698" s="3"/>
      <c r="AP698" s="3"/>
      <c r="AQ698" s="3"/>
      <c r="AR698" s="3"/>
    </row>
    <row r="699" spans="1:44" ht="12.75" customHeight="1" x14ac:dyDescent="0.25">
      <c r="A699" s="3"/>
      <c r="B699" s="3"/>
      <c r="C699" s="3"/>
      <c r="D699" s="3"/>
      <c r="E699" s="3"/>
      <c r="F699" s="3"/>
      <c r="G699" s="3"/>
      <c r="H699" s="3"/>
      <c r="I699" s="3"/>
      <c r="J699" s="3"/>
      <c r="K699" s="3"/>
      <c r="L699" s="3"/>
      <c r="M699" s="3"/>
      <c r="N699" s="3"/>
      <c r="O699" s="3"/>
      <c r="P699" s="3"/>
      <c r="Q699" s="3"/>
      <c r="R699" s="3"/>
      <c r="S699" s="3"/>
      <c r="T699" s="3"/>
      <c r="U699" s="3"/>
      <c r="V699" s="102"/>
      <c r="W699" s="3"/>
      <c r="X699" s="3"/>
      <c r="Y699" s="3"/>
      <c r="Z699" s="3"/>
      <c r="AA699" s="3"/>
      <c r="AB699" s="3"/>
      <c r="AC699" s="3"/>
      <c r="AD699" s="3"/>
      <c r="AE699" s="3"/>
      <c r="AF699" s="3"/>
      <c r="AG699" s="3"/>
      <c r="AH699" s="3"/>
      <c r="AI699" s="3"/>
      <c r="AJ699" s="3"/>
      <c r="AK699" s="3"/>
      <c r="AL699" s="3"/>
      <c r="AM699" s="3"/>
      <c r="AN699" s="3"/>
      <c r="AO699" s="3"/>
      <c r="AP699" s="3"/>
      <c r="AQ699" s="3"/>
      <c r="AR699" s="3"/>
    </row>
    <row r="700" spans="1:44" ht="12.75" customHeight="1" x14ac:dyDescent="0.25">
      <c r="A700" s="3"/>
      <c r="B700" s="3"/>
      <c r="C700" s="3"/>
      <c r="D700" s="3"/>
      <c r="E700" s="3"/>
      <c r="F700" s="3"/>
      <c r="G700" s="3"/>
      <c r="H700" s="3"/>
      <c r="I700" s="3"/>
      <c r="J700" s="3"/>
      <c r="K700" s="3"/>
      <c r="L700" s="3"/>
      <c r="M700" s="3"/>
      <c r="N700" s="3"/>
      <c r="O700" s="3"/>
      <c r="P700" s="3"/>
      <c r="Q700" s="3"/>
      <c r="R700" s="3"/>
      <c r="S700" s="3"/>
      <c r="T700" s="3"/>
      <c r="U700" s="3"/>
      <c r="V700" s="102"/>
      <c r="W700" s="3"/>
      <c r="X700" s="3"/>
      <c r="Y700" s="3"/>
      <c r="Z700" s="3"/>
      <c r="AA700" s="3"/>
      <c r="AB700" s="3"/>
      <c r="AC700" s="3"/>
      <c r="AD700" s="3"/>
      <c r="AE700" s="3"/>
      <c r="AF700" s="3"/>
      <c r="AG700" s="3"/>
      <c r="AH700" s="3"/>
      <c r="AI700" s="3"/>
      <c r="AJ700" s="3"/>
      <c r="AK700" s="3"/>
      <c r="AL700" s="3"/>
      <c r="AM700" s="3"/>
      <c r="AN700" s="3"/>
      <c r="AO700" s="3"/>
      <c r="AP700" s="3"/>
      <c r="AQ700" s="3"/>
      <c r="AR700" s="3"/>
    </row>
    <row r="701" spans="1:44" ht="12.75" customHeight="1" x14ac:dyDescent="0.25">
      <c r="A701" s="3"/>
      <c r="B701" s="3"/>
      <c r="C701" s="3"/>
      <c r="D701" s="3"/>
      <c r="E701" s="3"/>
      <c r="F701" s="3"/>
      <c r="G701" s="3"/>
      <c r="H701" s="3"/>
      <c r="I701" s="3"/>
      <c r="J701" s="3"/>
      <c r="K701" s="3"/>
      <c r="L701" s="3"/>
      <c r="M701" s="3"/>
      <c r="N701" s="3"/>
      <c r="O701" s="3"/>
      <c r="P701" s="3"/>
      <c r="Q701" s="3"/>
      <c r="R701" s="3"/>
      <c r="S701" s="3"/>
      <c r="T701" s="3"/>
      <c r="U701" s="3"/>
      <c r="V701" s="102"/>
      <c r="W701" s="3"/>
      <c r="X701" s="3"/>
      <c r="Y701" s="3"/>
      <c r="Z701" s="3"/>
      <c r="AA701" s="3"/>
      <c r="AB701" s="3"/>
      <c r="AC701" s="3"/>
      <c r="AD701" s="3"/>
      <c r="AE701" s="3"/>
      <c r="AF701" s="3"/>
      <c r="AG701" s="3"/>
      <c r="AH701" s="3"/>
      <c r="AI701" s="3"/>
      <c r="AJ701" s="3"/>
      <c r="AK701" s="3"/>
      <c r="AL701" s="3"/>
      <c r="AM701" s="3"/>
      <c r="AN701" s="3"/>
      <c r="AO701" s="3"/>
      <c r="AP701" s="3"/>
      <c r="AQ701" s="3"/>
      <c r="AR701" s="3"/>
    </row>
    <row r="702" spans="1:44" ht="12.75" customHeight="1" x14ac:dyDescent="0.25">
      <c r="A702" s="3"/>
      <c r="B702" s="3"/>
      <c r="C702" s="3"/>
      <c r="D702" s="3"/>
      <c r="E702" s="3"/>
      <c r="F702" s="3"/>
      <c r="G702" s="3"/>
      <c r="H702" s="3"/>
      <c r="I702" s="3"/>
      <c r="J702" s="3"/>
      <c r="K702" s="3"/>
      <c r="L702" s="3"/>
      <c r="M702" s="3"/>
      <c r="N702" s="3"/>
      <c r="O702" s="3"/>
      <c r="P702" s="3"/>
      <c r="Q702" s="3"/>
      <c r="R702" s="3"/>
      <c r="S702" s="3"/>
      <c r="T702" s="3"/>
      <c r="U702" s="3"/>
      <c r="V702" s="102"/>
      <c r="W702" s="3"/>
      <c r="X702" s="3"/>
      <c r="Y702" s="3"/>
      <c r="Z702" s="3"/>
      <c r="AA702" s="3"/>
      <c r="AB702" s="3"/>
      <c r="AC702" s="3"/>
      <c r="AD702" s="3"/>
      <c r="AE702" s="3"/>
      <c r="AF702" s="3"/>
      <c r="AG702" s="3"/>
      <c r="AH702" s="3"/>
      <c r="AI702" s="3"/>
      <c r="AJ702" s="3"/>
      <c r="AK702" s="3"/>
      <c r="AL702" s="3"/>
      <c r="AM702" s="3"/>
      <c r="AN702" s="3"/>
      <c r="AO702" s="3"/>
      <c r="AP702" s="3"/>
      <c r="AQ702" s="3"/>
      <c r="AR702" s="3"/>
    </row>
    <row r="703" spans="1:44" ht="12.75" customHeight="1" x14ac:dyDescent="0.25">
      <c r="A703" s="3"/>
      <c r="B703" s="3"/>
      <c r="C703" s="3"/>
      <c r="D703" s="3"/>
      <c r="E703" s="3"/>
      <c r="F703" s="3"/>
      <c r="G703" s="3"/>
      <c r="H703" s="3"/>
      <c r="I703" s="3"/>
      <c r="J703" s="3"/>
      <c r="K703" s="3"/>
      <c r="L703" s="3"/>
      <c r="M703" s="3"/>
      <c r="N703" s="3"/>
      <c r="O703" s="3"/>
      <c r="P703" s="3"/>
      <c r="Q703" s="3"/>
      <c r="R703" s="3"/>
      <c r="S703" s="3"/>
      <c r="T703" s="3"/>
      <c r="U703" s="3"/>
      <c r="V703" s="102"/>
      <c r="W703" s="3"/>
      <c r="X703" s="3"/>
      <c r="Y703" s="3"/>
      <c r="Z703" s="3"/>
      <c r="AA703" s="3"/>
      <c r="AB703" s="3"/>
      <c r="AC703" s="3"/>
      <c r="AD703" s="3"/>
      <c r="AE703" s="3"/>
      <c r="AF703" s="3"/>
      <c r="AG703" s="3"/>
      <c r="AH703" s="3"/>
      <c r="AI703" s="3"/>
      <c r="AJ703" s="3"/>
      <c r="AK703" s="3"/>
      <c r="AL703" s="3"/>
      <c r="AM703" s="3"/>
      <c r="AN703" s="3"/>
      <c r="AO703" s="3"/>
      <c r="AP703" s="3"/>
      <c r="AQ703" s="3"/>
      <c r="AR703" s="3"/>
    </row>
    <row r="704" spans="1:44" ht="12.75" customHeight="1" x14ac:dyDescent="0.25">
      <c r="A704" s="3"/>
      <c r="B704" s="3"/>
      <c r="C704" s="3"/>
      <c r="D704" s="3"/>
      <c r="E704" s="3"/>
      <c r="F704" s="3"/>
      <c r="G704" s="3"/>
      <c r="H704" s="3"/>
      <c r="I704" s="3"/>
      <c r="J704" s="3"/>
      <c r="K704" s="3"/>
      <c r="L704" s="3"/>
      <c r="M704" s="3"/>
      <c r="N704" s="3"/>
      <c r="O704" s="3"/>
      <c r="P704" s="3"/>
      <c r="Q704" s="3"/>
      <c r="R704" s="3"/>
      <c r="S704" s="3"/>
      <c r="T704" s="3"/>
      <c r="U704" s="3"/>
      <c r="V704" s="102"/>
      <c r="W704" s="3"/>
      <c r="X704" s="3"/>
      <c r="Y704" s="3"/>
      <c r="Z704" s="3"/>
      <c r="AA704" s="3"/>
      <c r="AB704" s="3"/>
      <c r="AC704" s="3"/>
      <c r="AD704" s="3"/>
      <c r="AE704" s="3"/>
      <c r="AF704" s="3"/>
      <c r="AG704" s="3"/>
      <c r="AH704" s="3"/>
      <c r="AI704" s="3"/>
      <c r="AJ704" s="3"/>
      <c r="AK704" s="3"/>
      <c r="AL704" s="3"/>
      <c r="AM704" s="3"/>
      <c r="AN704" s="3"/>
      <c r="AO704" s="3"/>
      <c r="AP704" s="3"/>
      <c r="AQ704" s="3"/>
      <c r="AR704" s="3"/>
    </row>
    <row r="705" spans="1:44" ht="12.75" customHeight="1" x14ac:dyDescent="0.25">
      <c r="A705" s="3"/>
      <c r="B705" s="3"/>
      <c r="C705" s="3"/>
      <c r="D705" s="3"/>
      <c r="E705" s="3"/>
      <c r="F705" s="3"/>
      <c r="G705" s="3"/>
      <c r="H705" s="3"/>
      <c r="I705" s="3"/>
      <c r="J705" s="3"/>
      <c r="K705" s="3"/>
      <c r="L705" s="3"/>
      <c r="M705" s="3"/>
      <c r="N705" s="3"/>
      <c r="O705" s="3"/>
      <c r="P705" s="3"/>
      <c r="Q705" s="3"/>
      <c r="R705" s="3"/>
      <c r="S705" s="3"/>
      <c r="T705" s="3"/>
      <c r="U705" s="3"/>
      <c r="V705" s="102"/>
      <c r="W705" s="3"/>
      <c r="X705" s="3"/>
      <c r="Y705" s="3"/>
      <c r="Z705" s="3"/>
      <c r="AA705" s="3"/>
      <c r="AB705" s="3"/>
      <c r="AC705" s="3"/>
      <c r="AD705" s="3"/>
      <c r="AE705" s="3"/>
      <c r="AF705" s="3"/>
      <c r="AG705" s="3"/>
      <c r="AH705" s="3"/>
      <c r="AI705" s="3"/>
      <c r="AJ705" s="3"/>
      <c r="AK705" s="3"/>
      <c r="AL705" s="3"/>
      <c r="AM705" s="3"/>
      <c r="AN705" s="3"/>
      <c r="AO705" s="3"/>
      <c r="AP705" s="3"/>
      <c r="AQ705" s="3"/>
      <c r="AR705" s="3"/>
    </row>
    <row r="706" spans="1:44" ht="12.75" customHeight="1" x14ac:dyDescent="0.25">
      <c r="A706" s="3"/>
      <c r="B706" s="3"/>
      <c r="C706" s="3"/>
      <c r="D706" s="3"/>
      <c r="E706" s="3"/>
      <c r="F706" s="3"/>
      <c r="G706" s="3"/>
      <c r="H706" s="3"/>
      <c r="I706" s="3"/>
      <c r="J706" s="3"/>
      <c r="K706" s="3"/>
      <c r="L706" s="3"/>
      <c r="M706" s="3"/>
      <c r="N706" s="3"/>
      <c r="O706" s="3"/>
      <c r="P706" s="3"/>
      <c r="Q706" s="3"/>
      <c r="R706" s="3"/>
      <c r="S706" s="3"/>
      <c r="T706" s="3"/>
      <c r="U706" s="3"/>
      <c r="V706" s="102"/>
      <c r="W706" s="3"/>
      <c r="X706" s="3"/>
      <c r="Y706" s="3"/>
      <c r="Z706" s="3"/>
      <c r="AA706" s="3"/>
      <c r="AB706" s="3"/>
      <c r="AC706" s="3"/>
      <c r="AD706" s="3"/>
      <c r="AE706" s="3"/>
      <c r="AF706" s="3"/>
      <c r="AG706" s="3"/>
      <c r="AH706" s="3"/>
      <c r="AI706" s="3"/>
      <c r="AJ706" s="3"/>
      <c r="AK706" s="3"/>
      <c r="AL706" s="3"/>
      <c r="AM706" s="3"/>
      <c r="AN706" s="3"/>
      <c r="AO706" s="3"/>
      <c r="AP706" s="3"/>
      <c r="AQ706" s="3"/>
      <c r="AR706" s="3"/>
    </row>
    <row r="707" spans="1:44" ht="12.75" customHeight="1" x14ac:dyDescent="0.25">
      <c r="A707" s="3"/>
      <c r="B707" s="3"/>
      <c r="C707" s="3"/>
      <c r="D707" s="3"/>
      <c r="E707" s="3"/>
      <c r="F707" s="3"/>
      <c r="G707" s="3"/>
      <c r="H707" s="3"/>
      <c r="I707" s="3"/>
      <c r="J707" s="3"/>
      <c r="K707" s="3"/>
      <c r="L707" s="3"/>
      <c r="M707" s="3"/>
      <c r="N707" s="3"/>
      <c r="O707" s="3"/>
      <c r="P707" s="3"/>
      <c r="Q707" s="3"/>
      <c r="R707" s="3"/>
      <c r="S707" s="3"/>
      <c r="T707" s="3"/>
      <c r="U707" s="3"/>
      <c r="V707" s="102"/>
      <c r="W707" s="3"/>
      <c r="X707" s="3"/>
      <c r="Y707" s="3"/>
      <c r="Z707" s="3"/>
      <c r="AA707" s="3"/>
      <c r="AB707" s="3"/>
      <c r="AC707" s="3"/>
      <c r="AD707" s="3"/>
      <c r="AE707" s="3"/>
      <c r="AF707" s="3"/>
      <c r="AG707" s="3"/>
      <c r="AH707" s="3"/>
      <c r="AI707" s="3"/>
      <c r="AJ707" s="3"/>
      <c r="AK707" s="3"/>
      <c r="AL707" s="3"/>
      <c r="AM707" s="3"/>
      <c r="AN707" s="3"/>
      <c r="AO707" s="3"/>
      <c r="AP707" s="3"/>
      <c r="AQ707" s="3"/>
      <c r="AR707" s="3"/>
    </row>
    <row r="708" spans="1:44" ht="12.75" customHeight="1" x14ac:dyDescent="0.25">
      <c r="A708" s="3"/>
      <c r="B708" s="3"/>
      <c r="C708" s="3"/>
      <c r="D708" s="3"/>
      <c r="E708" s="3"/>
      <c r="F708" s="3"/>
      <c r="G708" s="3"/>
      <c r="H708" s="3"/>
      <c r="I708" s="3"/>
      <c r="J708" s="3"/>
      <c r="K708" s="3"/>
      <c r="L708" s="3"/>
      <c r="M708" s="3"/>
      <c r="N708" s="3"/>
      <c r="O708" s="3"/>
      <c r="P708" s="3"/>
      <c r="Q708" s="3"/>
      <c r="R708" s="3"/>
      <c r="S708" s="3"/>
      <c r="T708" s="3"/>
      <c r="U708" s="3"/>
      <c r="V708" s="102"/>
      <c r="W708" s="3"/>
      <c r="X708" s="3"/>
      <c r="Y708" s="3"/>
      <c r="Z708" s="3"/>
      <c r="AA708" s="3"/>
      <c r="AB708" s="3"/>
      <c r="AC708" s="3"/>
      <c r="AD708" s="3"/>
      <c r="AE708" s="3"/>
      <c r="AF708" s="3"/>
      <c r="AG708" s="3"/>
      <c r="AH708" s="3"/>
      <c r="AI708" s="3"/>
      <c r="AJ708" s="3"/>
      <c r="AK708" s="3"/>
      <c r="AL708" s="3"/>
      <c r="AM708" s="3"/>
      <c r="AN708" s="3"/>
      <c r="AO708" s="3"/>
      <c r="AP708" s="3"/>
      <c r="AQ708" s="3"/>
      <c r="AR708" s="3"/>
    </row>
    <row r="709" spans="1:44" ht="12.75" customHeight="1" x14ac:dyDescent="0.25">
      <c r="A709" s="3"/>
      <c r="B709" s="3"/>
      <c r="C709" s="3"/>
      <c r="D709" s="3"/>
      <c r="E709" s="3"/>
      <c r="F709" s="3"/>
      <c r="G709" s="3"/>
      <c r="H709" s="3"/>
      <c r="I709" s="3"/>
      <c r="J709" s="3"/>
      <c r="K709" s="3"/>
      <c r="L709" s="3"/>
      <c r="M709" s="3"/>
      <c r="N709" s="3"/>
      <c r="O709" s="3"/>
      <c r="P709" s="3"/>
      <c r="Q709" s="3"/>
      <c r="R709" s="3"/>
      <c r="S709" s="3"/>
      <c r="T709" s="3"/>
      <c r="U709" s="3"/>
      <c r="V709" s="102"/>
      <c r="W709" s="3"/>
      <c r="X709" s="3"/>
      <c r="Y709" s="3"/>
      <c r="Z709" s="3"/>
      <c r="AA709" s="3"/>
      <c r="AB709" s="3"/>
      <c r="AC709" s="3"/>
      <c r="AD709" s="3"/>
      <c r="AE709" s="3"/>
      <c r="AF709" s="3"/>
      <c r="AG709" s="3"/>
      <c r="AH709" s="3"/>
      <c r="AI709" s="3"/>
      <c r="AJ709" s="3"/>
      <c r="AK709" s="3"/>
      <c r="AL709" s="3"/>
      <c r="AM709" s="3"/>
      <c r="AN709" s="3"/>
      <c r="AO709" s="3"/>
      <c r="AP709" s="3"/>
      <c r="AQ709" s="3"/>
      <c r="AR709" s="3"/>
    </row>
    <row r="710" spans="1:44" ht="12.75" customHeight="1" x14ac:dyDescent="0.25">
      <c r="A710" s="3"/>
      <c r="B710" s="3"/>
      <c r="C710" s="3"/>
      <c r="D710" s="3"/>
      <c r="E710" s="3"/>
      <c r="F710" s="3"/>
      <c r="G710" s="3"/>
      <c r="H710" s="3"/>
      <c r="I710" s="3"/>
      <c r="J710" s="3"/>
      <c r="K710" s="3"/>
      <c r="L710" s="3"/>
      <c r="M710" s="3"/>
      <c r="N710" s="3"/>
      <c r="O710" s="3"/>
      <c r="P710" s="3"/>
      <c r="Q710" s="3"/>
      <c r="R710" s="3"/>
      <c r="S710" s="3"/>
      <c r="T710" s="3"/>
      <c r="U710" s="3"/>
      <c r="V710" s="102"/>
      <c r="W710" s="3"/>
      <c r="X710" s="3"/>
      <c r="Y710" s="3"/>
      <c r="Z710" s="3"/>
      <c r="AA710" s="3"/>
      <c r="AB710" s="3"/>
      <c r="AC710" s="3"/>
      <c r="AD710" s="3"/>
      <c r="AE710" s="3"/>
      <c r="AF710" s="3"/>
      <c r="AG710" s="3"/>
      <c r="AH710" s="3"/>
      <c r="AI710" s="3"/>
      <c r="AJ710" s="3"/>
      <c r="AK710" s="3"/>
      <c r="AL710" s="3"/>
      <c r="AM710" s="3"/>
      <c r="AN710" s="3"/>
      <c r="AO710" s="3"/>
      <c r="AP710" s="3"/>
      <c r="AQ710" s="3"/>
      <c r="AR710" s="3"/>
    </row>
    <row r="711" spans="1:44" ht="12.75" customHeight="1" x14ac:dyDescent="0.25">
      <c r="A711" s="3"/>
      <c r="B711" s="3"/>
      <c r="C711" s="3"/>
      <c r="D711" s="3"/>
      <c r="E711" s="3"/>
      <c r="F711" s="3"/>
      <c r="G711" s="3"/>
      <c r="H711" s="3"/>
      <c r="I711" s="3"/>
      <c r="J711" s="3"/>
      <c r="K711" s="3"/>
      <c r="L711" s="3"/>
      <c r="M711" s="3"/>
      <c r="N711" s="3"/>
      <c r="O711" s="3"/>
      <c r="P711" s="3"/>
      <c r="Q711" s="3"/>
      <c r="R711" s="3"/>
      <c r="S711" s="3"/>
      <c r="T711" s="3"/>
      <c r="U711" s="3"/>
      <c r="V711" s="102"/>
      <c r="W711" s="3"/>
      <c r="X711" s="3"/>
      <c r="Y711" s="3"/>
      <c r="Z711" s="3"/>
      <c r="AA711" s="3"/>
      <c r="AB711" s="3"/>
      <c r="AC711" s="3"/>
      <c r="AD711" s="3"/>
      <c r="AE711" s="3"/>
      <c r="AF711" s="3"/>
      <c r="AG711" s="3"/>
      <c r="AH711" s="3"/>
      <c r="AI711" s="3"/>
      <c r="AJ711" s="3"/>
      <c r="AK711" s="3"/>
      <c r="AL711" s="3"/>
      <c r="AM711" s="3"/>
      <c r="AN711" s="3"/>
      <c r="AO711" s="3"/>
      <c r="AP711" s="3"/>
      <c r="AQ711" s="3"/>
      <c r="AR711" s="3"/>
    </row>
    <row r="712" spans="1:44" ht="12.75" customHeight="1" x14ac:dyDescent="0.25">
      <c r="A712" s="3"/>
      <c r="B712" s="3"/>
      <c r="C712" s="3"/>
      <c r="D712" s="3"/>
      <c r="E712" s="3"/>
      <c r="F712" s="3"/>
      <c r="G712" s="3"/>
      <c r="H712" s="3"/>
      <c r="I712" s="3"/>
      <c r="J712" s="3"/>
      <c r="K712" s="3"/>
      <c r="L712" s="3"/>
      <c r="M712" s="3"/>
      <c r="N712" s="3"/>
      <c r="O712" s="3"/>
      <c r="P712" s="3"/>
      <c r="Q712" s="3"/>
      <c r="R712" s="3"/>
      <c r="S712" s="3"/>
      <c r="T712" s="3"/>
      <c r="U712" s="3"/>
      <c r="V712" s="102"/>
      <c r="W712" s="3"/>
      <c r="X712" s="3"/>
      <c r="Y712" s="3"/>
      <c r="Z712" s="3"/>
      <c r="AA712" s="3"/>
      <c r="AB712" s="3"/>
      <c r="AC712" s="3"/>
      <c r="AD712" s="3"/>
      <c r="AE712" s="3"/>
      <c r="AF712" s="3"/>
      <c r="AG712" s="3"/>
      <c r="AH712" s="3"/>
      <c r="AI712" s="3"/>
      <c r="AJ712" s="3"/>
      <c r="AK712" s="3"/>
      <c r="AL712" s="3"/>
      <c r="AM712" s="3"/>
      <c r="AN712" s="3"/>
      <c r="AO712" s="3"/>
      <c r="AP712" s="3"/>
      <c r="AQ712" s="3"/>
      <c r="AR712" s="3"/>
    </row>
    <row r="713" spans="1:44" ht="12.75" customHeight="1" x14ac:dyDescent="0.25">
      <c r="A713" s="3"/>
      <c r="B713" s="3"/>
      <c r="C713" s="3"/>
      <c r="D713" s="3"/>
      <c r="E713" s="3"/>
      <c r="F713" s="3"/>
      <c r="G713" s="3"/>
      <c r="H713" s="3"/>
      <c r="I713" s="3"/>
      <c r="J713" s="3"/>
      <c r="K713" s="3"/>
      <c r="L713" s="3"/>
      <c r="M713" s="3"/>
      <c r="N713" s="3"/>
      <c r="O713" s="3"/>
      <c r="P713" s="3"/>
      <c r="Q713" s="3"/>
      <c r="R713" s="3"/>
      <c r="S713" s="3"/>
      <c r="T713" s="3"/>
      <c r="U713" s="3"/>
      <c r="V713" s="102"/>
      <c r="W713" s="3"/>
      <c r="X713" s="3"/>
      <c r="Y713" s="3"/>
      <c r="Z713" s="3"/>
      <c r="AA713" s="3"/>
      <c r="AB713" s="3"/>
      <c r="AC713" s="3"/>
      <c r="AD713" s="3"/>
      <c r="AE713" s="3"/>
      <c r="AF713" s="3"/>
      <c r="AG713" s="3"/>
      <c r="AH713" s="3"/>
      <c r="AI713" s="3"/>
      <c r="AJ713" s="3"/>
      <c r="AK713" s="3"/>
      <c r="AL713" s="3"/>
      <c r="AM713" s="3"/>
      <c r="AN713" s="3"/>
      <c r="AO713" s="3"/>
      <c r="AP713" s="3"/>
      <c r="AQ713" s="3"/>
      <c r="AR713" s="3"/>
    </row>
    <row r="714" spans="1:44" ht="12.75" customHeight="1" x14ac:dyDescent="0.25">
      <c r="A714" s="3"/>
      <c r="B714" s="3"/>
      <c r="C714" s="3"/>
      <c r="D714" s="3"/>
      <c r="E714" s="3"/>
      <c r="F714" s="3"/>
      <c r="G714" s="3"/>
      <c r="H714" s="3"/>
      <c r="I714" s="3"/>
      <c r="J714" s="3"/>
      <c r="K714" s="3"/>
      <c r="L714" s="3"/>
      <c r="M714" s="3"/>
      <c r="N714" s="3"/>
      <c r="O714" s="3"/>
      <c r="P714" s="3"/>
      <c r="Q714" s="3"/>
      <c r="R714" s="3"/>
      <c r="S714" s="3"/>
      <c r="T714" s="3"/>
      <c r="U714" s="3"/>
      <c r="V714" s="102"/>
      <c r="W714" s="3"/>
      <c r="X714" s="3"/>
      <c r="Y714" s="3"/>
      <c r="Z714" s="3"/>
      <c r="AA714" s="3"/>
      <c r="AB714" s="3"/>
      <c r="AC714" s="3"/>
      <c r="AD714" s="3"/>
      <c r="AE714" s="3"/>
      <c r="AF714" s="3"/>
      <c r="AG714" s="3"/>
      <c r="AH714" s="3"/>
      <c r="AI714" s="3"/>
      <c r="AJ714" s="3"/>
      <c r="AK714" s="3"/>
      <c r="AL714" s="3"/>
      <c r="AM714" s="3"/>
      <c r="AN714" s="3"/>
      <c r="AO714" s="3"/>
      <c r="AP714" s="3"/>
      <c r="AQ714" s="3"/>
      <c r="AR714" s="3"/>
    </row>
    <row r="715" spans="1:44" ht="12.75" customHeight="1" x14ac:dyDescent="0.25">
      <c r="A715" s="3"/>
      <c r="B715" s="3"/>
      <c r="C715" s="3"/>
      <c r="D715" s="3"/>
      <c r="E715" s="3"/>
      <c r="F715" s="3"/>
      <c r="G715" s="3"/>
      <c r="H715" s="3"/>
      <c r="I715" s="3"/>
      <c r="J715" s="3"/>
      <c r="K715" s="3"/>
      <c r="L715" s="3"/>
      <c r="M715" s="3"/>
      <c r="N715" s="3"/>
      <c r="O715" s="3"/>
      <c r="P715" s="3"/>
      <c r="Q715" s="3"/>
      <c r="R715" s="3"/>
      <c r="S715" s="3"/>
      <c r="T715" s="3"/>
      <c r="U715" s="3"/>
      <c r="V715" s="102"/>
      <c r="W715" s="3"/>
      <c r="X715" s="3"/>
      <c r="Y715" s="3"/>
      <c r="Z715" s="3"/>
      <c r="AA715" s="3"/>
      <c r="AB715" s="3"/>
      <c r="AC715" s="3"/>
      <c r="AD715" s="3"/>
      <c r="AE715" s="3"/>
      <c r="AF715" s="3"/>
      <c r="AG715" s="3"/>
      <c r="AH715" s="3"/>
      <c r="AI715" s="3"/>
      <c r="AJ715" s="3"/>
      <c r="AK715" s="3"/>
      <c r="AL715" s="3"/>
      <c r="AM715" s="3"/>
      <c r="AN715" s="3"/>
      <c r="AO715" s="3"/>
      <c r="AP715" s="3"/>
      <c r="AQ715" s="3"/>
      <c r="AR715" s="3"/>
    </row>
    <row r="716" spans="1:44" ht="12.75" customHeight="1" x14ac:dyDescent="0.25">
      <c r="A716" s="3"/>
      <c r="B716" s="3"/>
      <c r="C716" s="3"/>
      <c r="D716" s="3"/>
      <c r="E716" s="3"/>
      <c r="F716" s="3"/>
      <c r="G716" s="3"/>
      <c r="H716" s="3"/>
      <c r="I716" s="3"/>
      <c r="J716" s="3"/>
      <c r="K716" s="3"/>
      <c r="L716" s="3"/>
      <c r="M716" s="3"/>
      <c r="N716" s="3"/>
      <c r="O716" s="3"/>
      <c r="P716" s="3"/>
      <c r="Q716" s="3"/>
      <c r="R716" s="3"/>
      <c r="S716" s="3"/>
      <c r="T716" s="3"/>
      <c r="U716" s="3"/>
      <c r="V716" s="102"/>
      <c r="W716" s="3"/>
      <c r="X716" s="3"/>
      <c r="Y716" s="3"/>
      <c r="Z716" s="3"/>
      <c r="AA716" s="3"/>
      <c r="AB716" s="3"/>
      <c r="AC716" s="3"/>
      <c r="AD716" s="3"/>
      <c r="AE716" s="3"/>
      <c r="AF716" s="3"/>
      <c r="AG716" s="3"/>
      <c r="AH716" s="3"/>
      <c r="AI716" s="3"/>
      <c r="AJ716" s="3"/>
      <c r="AK716" s="3"/>
      <c r="AL716" s="3"/>
      <c r="AM716" s="3"/>
      <c r="AN716" s="3"/>
      <c r="AO716" s="3"/>
      <c r="AP716" s="3"/>
      <c r="AQ716" s="3"/>
      <c r="AR716" s="3"/>
    </row>
    <row r="717" spans="1:44" ht="12.75" customHeight="1" x14ac:dyDescent="0.25">
      <c r="A717" s="3"/>
      <c r="B717" s="3"/>
      <c r="C717" s="3"/>
      <c r="D717" s="3"/>
      <c r="E717" s="3"/>
      <c r="F717" s="3"/>
      <c r="G717" s="3"/>
      <c r="H717" s="3"/>
      <c r="I717" s="3"/>
      <c r="J717" s="3"/>
      <c r="K717" s="3"/>
      <c r="L717" s="3"/>
      <c r="M717" s="3"/>
      <c r="N717" s="3"/>
      <c r="O717" s="3"/>
      <c r="P717" s="3"/>
      <c r="Q717" s="3"/>
      <c r="R717" s="3"/>
      <c r="S717" s="3"/>
      <c r="T717" s="3"/>
      <c r="U717" s="3"/>
      <c r="V717" s="102"/>
      <c r="W717" s="3"/>
      <c r="X717" s="3"/>
      <c r="Y717" s="3"/>
      <c r="Z717" s="3"/>
      <c r="AA717" s="3"/>
      <c r="AB717" s="3"/>
      <c r="AC717" s="3"/>
      <c r="AD717" s="3"/>
      <c r="AE717" s="3"/>
      <c r="AF717" s="3"/>
      <c r="AG717" s="3"/>
      <c r="AH717" s="3"/>
      <c r="AI717" s="3"/>
      <c r="AJ717" s="3"/>
      <c r="AK717" s="3"/>
      <c r="AL717" s="3"/>
      <c r="AM717" s="3"/>
      <c r="AN717" s="3"/>
      <c r="AO717" s="3"/>
      <c r="AP717" s="3"/>
      <c r="AQ717" s="3"/>
      <c r="AR717" s="3"/>
    </row>
    <row r="718" spans="1:44" ht="12.75" customHeight="1" x14ac:dyDescent="0.25">
      <c r="A718" s="3"/>
      <c r="B718" s="3"/>
      <c r="C718" s="3"/>
      <c r="D718" s="3"/>
      <c r="E718" s="3"/>
      <c r="F718" s="3"/>
      <c r="G718" s="3"/>
      <c r="H718" s="3"/>
      <c r="I718" s="3"/>
      <c r="J718" s="3"/>
      <c r="K718" s="3"/>
      <c r="L718" s="3"/>
      <c r="M718" s="3"/>
      <c r="N718" s="3"/>
      <c r="O718" s="3"/>
      <c r="P718" s="3"/>
      <c r="Q718" s="3"/>
      <c r="R718" s="3"/>
      <c r="S718" s="3"/>
      <c r="T718" s="3"/>
      <c r="U718" s="3"/>
      <c r="V718" s="102"/>
      <c r="W718" s="3"/>
      <c r="X718" s="3"/>
      <c r="Y718" s="3"/>
      <c r="Z718" s="3"/>
      <c r="AA718" s="3"/>
      <c r="AB718" s="3"/>
      <c r="AC718" s="3"/>
      <c r="AD718" s="3"/>
      <c r="AE718" s="3"/>
      <c r="AF718" s="3"/>
      <c r="AG718" s="3"/>
      <c r="AH718" s="3"/>
      <c r="AI718" s="3"/>
      <c r="AJ718" s="3"/>
      <c r="AK718" s="3"/>
      <c r="AL718" s="3"/>
      <c r="AM718" s="3"/>
      <c r="AN718" s="3"/>
      <c r="AO718" s="3"/>
      <c r="AP718" s="3"/>
      <c r="AQ718" s="3"/>
      <c r="AR718" s="3"/>
    </row>
    <row r="719" spans="1:44" ht="12.75" customHeight="1" x14ac:dyDescent="0.25">
      <c r="A719" s="3"/>
      <c r="B719" s="3"/>
      <c r="C719" s="3"/>
      <c r="D719" s="3"/>
      <c r="E719" s="3"/>
      <c r="F719" s="3"/>
      <c r="G719" s="3"/>
      <c r="H719" s="3"/>
      <c r="I719" s="3"/>
      <c r="J719" s="3"/>
      <c r="K719" s="3"/>
      <c r="L719" s="3"/>
      <c r="M719" s="3"/>
      <c r="N719" s="3"/>
      <c r="O719" s="3"/>
      <c r="P719" s="3"/>
      <c r="Q719" s="3"/>
      <c r="R719" s="3"/>
      <c r="S719" s="3"/>
      <c r="T719" s="3"/>
      <c r="U719" s="3"/>
      <c r="V719" s="102"/>
      <c r="W719" s="3"/>
      <c r="X719" s="3"/>
      <c r="Y719" s="3"/>
      <c r="Z719" s="3"/>
      <c r="AA719" s="3"/>
      <c r="AB719" s="3"/>
      <c r="AC719" s="3"/>
      <c r="AD719" s="3"/>
      <c r="AE719" s="3"/>
      <c r="AF719" s="3"/>
      <c r="AG719" s="3"/>
      <c r="AH719" s="3"/>
      <c r="AI719" s="3"/>
      <c r="AJ719" s="3"/>
      <c r="AK719" s="3"/>
      <c r="AL719" s="3"/>
      <c r="AM719" s="3"/>
      <c r="AN719" s="3"/>
      <c r="AO719" s="3"/>
      <c r="AP719" s="3"/>
      <c r="AQ719" s="3"/>
      <c r="AR719" s="3"/>
    </row>
    <row r="720" spans="1:44" ht="12.75" customHeight="1" x14ac:dyDescent="0.25">
      <c r="A720" s="3"/>
      <c r="B720" s="3"/>
      <c r="C720" s="3"/>
      <c r="D720" s="3"/>
      <c r="E720" s="3"/>
      <c r="F720" s="3"/>
      <c r="G720" s="3"/>
      <c r="H720" s="3"/>
      <c r="I720" s="3"/>
      <c r="J720" s="3"/>
      <c r="K720" s="3"/>
      <c r="L720" s="3"/>
      <c r="M720" s="3"/>
      <c r="N720" s="3"/>
      <c r="O720" s="3"/>
      <c r="P720" s="3"/>
      <c r="Q720" s="3"/>
      <c r="R720" s="3"/>
      <c r="S720" s="3"/>
      <c r="T720" s="3"/>
      <c r="U720" s="3"/>
      <c r="V720" s="102"/>
      <c r="W720" s="3"/>
      <c r="X720" s="3"/>
      <c r="Y720" s="3"/>
      <c r="Z720" s="3"/>
      <c r="AA720" s="3"/>
      <c r="AB720" s="3"/>
      <c r="AC720" s="3"/>
      <c r="AD720" s="3"/>
      <c r="AE720" s="3"/>
      <c r="AF720" s="3"/>
      <c r="AG720" s="3"/>
      <c r="AH720" s="3"/>
      <c r="AI720" s="3"/>
      <c r="AJ720" s="3"/>
      <c r="AK720" s="3"/>
      <c r="AL720" s="3"/>
      <c r="AM720" s="3"/>
      <c r="AN720" s="3"/>
      <c r="AO720" s="3"/>
      <c r="AP720" s="3"/>
      <c r="AQ720" s="3"/>
      <c r="AR720" s="3"/>
    </row>
    <row r="721" spans="1:44" ht="12.75" customHeight="1" x14ac:dyDescent="0.25">
      <c r="A721" s="3"/>
      <c r="B721" s="3"/>
      <c r="C721" s="3"/>
      <c r="D721" s="3"/>
      <c r="E721" s="3"/>
      <c r="F721" s="3"/>
      <c r="G721" s="3"/>
      <c r="H721" s="3"/>
      <c r="I721" s="3"/>
      <c r="J721" s="3"/>
      <c r="K721" s="3"/>
      <c r="L721" s="3"/>
      <c r="M721" s="3"/>
      <c r="N721" s="3"/>
      <c r="O721" s="3"/>
      <c r="P721" s="3"/>
      <c r="Q721" s="3"/>
      <c r="R721" s="3"/>
      <c r="S721" s="3"/>
      <c r="T721" s="3"/>
      <c r="U721" s="3"/>
      <c r="V721" s="102"/>
      <c r="W721" s="3"/>
      <c r="X721" s="3"/>
      <c r="Y721" s="3"/>
      <c r="Z721" s="3"/>
      <c r="AA721" s="3"/>
      <c r="AB721" s="3"/>
      <c r="AC721" s="3"/>
      <c r="AD721" s="3"/>
      <c r="AE721" s="3"/>
      <c r="AF721" s="3"/>
      <c r="AG721" s="3"/>
      <c r="AH721" s="3"/>
      <c r="AI721" s="3"/>
      <c r="AJ721" s="3"/>
      <c r="AK721" s="3"/>
      <c r="AL721" s="3"/>
      <c r="AM721" s="3"/>
      <c r="AN721" s="3"/>
      <c r="AO721" s="3"/>
      <c r="AP721" s="3"/>
      <c r="AQ721" s="3"/>
      <c r="AR721" s="3"/>
    </row>
    <row r="722" spans="1:44" ht="12.75" customHeight="1" x14ac:dyDescent="0.25">
      <c r="A722" s="3"/>
      <c r="B722" s="3"/>
      <c r="C722" s="3"/>
      <c r="D722" s="3"/>
      <c r="E722" s="3"/>
      <c r="F722" s="3"/>
      <c r="G722" s="3"/>
      <c r="H722" s="3"/>
      <c r="I722" s="3"/>
      <c r="J722" s="3"/>
      <c r="K722" s="3"/>
      <c r="L722" s="3"/>
      <c r="M722" s="3"/>
      <c r="N722" s="3"/>
      <c r="O722" s="3"/>
      <c r="P722" s="3"/>
      <c r="Q722" s="3"/>
      <c r="R722" s="3"/>
      <c r="S722" s="3"/>
      <c r="T722" s="3"/>
      <c r="U722" s="3"/>
      <c r="V722" s="102"/>
      <c r="W722" s="3"/>
      <c r="X722" s="3"/>
      <c r="Y722" s="3"/>
      <c r="Z722" s="3"/>
      <c r="AA722" s="3"/>
      <c r="AB722" s="3"/>
      <c r="AC722" s="3"/>
      <c r="AD722" s="3"/>
      <c r="AE722" s="3"/>
      <c r="AF722" s="3"/>
      <c r="AG722" s="3"/>
      <c r="AH722" s="3"/>
      <c r="AI722" s="3"/>
      <c r="AJ722" s="3"/>
      <c r="AK722" s="3"/>
      <c r="AL722" s="3"/>
      <c r="AM722" s="3"/>
      <c r="AN722" s="3"/>
      <c r="AO722" s="3"/>
      <c r="AP722" s="3"/>
      <c r="AQ722" s="3"/>
      <c r="AR722" s="3"/>
    </row>
    <row r="723" spans="1:44" ht="12.75" customHeight="1" x14ac:dyDescent="0.25">
      <c r="A723" s="3"/>
      <c r="B723" s="3"/>
      <c r="C723" s="3"/>
      <c r="D723" s="3"/>
      <c r="E723" s="3"/>
      <c r="F723" s="3"/>
      <c r="G723" s="3"/>
      <c r="H723" s="3"/>
      <c r="I723" s="3"/>
      <c r="J723" s="3"/>
      <c r="K723" s="3"/>
      <c r="L723" s="3"/>
      <c r="M723" s="3"/>
      <c r="N723" s="3"/>
      <c r="O723" s="3"/>
      <c r="P723" s="3"/>
      <c r="Q723" s="3"/>
      <c r="R723" s="3"/>
      <c r="S723" s="3"/>
      <c r="T723" s="3"/>
      <c r="U723" s="3"/>
      <c r="V723" s="102"/>
      <c r="W723" s="3"/>
      <c r="X723" s="3"/>
      <c r="Y723" s="3"/>
      <c r="Z723" s="3"/>
      <c r="AA723" s="3"/>
      <c r="AB723" s="3"/>
      <c r="AC723" s="3"/>
      <c r="AD723" s="3"/>
      <c r="AE723" s="3"/>
      <c r="AF723" s="3"/>
      <c r="AG723" s="3"/>
      <c r="AH723" s="3"/>
      <c r="AI723" s="3"/>
      <c r="AJ723" s="3"/>
      <c r="AK723" s="3"/>
      <c r="AL723" s="3"/>
      <c r="AM723" s="3"/>
      <c r="AN723" s="3"/>
      <c r="AO723" s="3"/>
      <c r="AP723" s="3"/>
      <c r="AQ723" s="3"/>
      <c r="AR723" s="3"/>
    </row>
    <row r="724" spans="1:44" ht="12.75" customHeight="1" x14ac:dyDescent="0.25">
      <c r="A724" s="3"/>
      <c r="B724" s="3"/>
      <c r="C724" s="3"/>
      <c r="D724" s="3"/>
      <c r="E724" s="3"/>
      <c r="F724" s="3"/>
      <c r="G724" s="3"/>
      <c r="H724" s="3"/>
      <c r="I724" s="3"/>
      <c r="J724" s="3"/>
      <c r="K724" s="3"/>
      <c r="L724" s="3"/>
      <c r="M724" s="3"/>
      <c r="N724" s="3"/>
      <c r="O724" s="3"/>
      <c r="P724" s="3"/>
      <c r="Q724" s="3"/>
      <c r="R724" s="3"/>
      <c r="S724" s="3"/>
      <c r="T724" s="3"/>
      <c r="U724" s="3"/>
      <c r="V724" s="102"/>
      <c r="W724" s="3"/>
      <c r="X724" s="3"/>
      <c r="Y724" s="3"/>
      <c r="Z724" s="3"/>
      <c r="AA724" s="3"/>
      <c r="AB724" s="3"/>
      <c r="AC724" s="3"/>
      <c r="AD724" s="3"/>
      <c r="AE724" s="3"/>
      <c r="AF724" s="3"/>
      <c r="AG724" s="3"/>
      <c r="AH724" s="3"/>
      <c r="AI724" s="3"/>
      <c r="AJ724" s="3"/>
      <c r="AK724" s="3"/>
      <c r="AL724" s="3"/>
      <c r="AM724" s="3"/>
      <c r="AN724" s="3"/>
      <c r="AO724" s="3"/>
      <c r="AP724" s="3"/>
      <c r="AQ724" s="3"/>
      <c r="AR724" s="3"/>
    </row>
    <row r="725" spans="1:44" ht="12.75" customHeight="1" x14ac:dyDescent="0.25">
      <c r="A725" s="3"/>
      <c r="B725" s="3"/>
      <c r="C725" s="3"/>
      <c r="D725" s="3"/>
      <c r="E725" s="3"/>
      <c r="F725" s="3"/>
      <c r="G725" s="3"/>
      <c r="H725" s="3"/>
      <c r="I725" s="3"/>
      <c r="J725" s="3"/>
      <c r="K725" s="3"/>
      <c r="L725" s="3"/>
      <c r="M725" s="3"/>
      <c r="N725" s="3"/>
      <c r="O725" s="3"/>
      <c r="P725" s="3"/>
      <c r="Q725" s="3"/>
      <c r="R725" s="3"/>
      <c r="S725" s="3"/>
      <c r="T725" s="3"/>
      <c r="U725" s="3"/>
      <c r="V725" s="102"/>
      <c r="W725" s="3"/>
      <c r="X725" s="3"/>
      <c r="Y725" s="3"/>
      <c r="Z725" s="3"/>
      <c r="AA725" s="3"/>
      <c r="AB725" s="3"/>
      <c r="AC725" s="3"/>
      <c r="AD725" s="3"/>
      <c r="AE725" s="3"/>
      <c r="AF725" s="3"/>
      <c r="AG725" s="3"/>
      <c r="AH725" s="3"/>
      <c r="AI725" s="3"/>
      <c r="AJ725" s="3"/>
      <c r="AK725" s="3"/>
      <c r="AL725" s="3"/>
      <c r="AM725" s="3"/>
      <c r="AN725" s="3"/>
      <c r="AO725" s="3"/>
      <c r="AP725" s="3"/>
      <c r="AQ725" s="3"/>
      <c r="AR725" s="3"/>
    </row>
    <row r="726" spans="1:44" ht="12.75" customHeight="1" x14ac:dyDescent="0.25">
      <c r="A726" s="3"/>
      <c r="B726" s="3"/>
      <c r="C726" s="3"/>
      <c r="D726" s="3"/>
      <c r="E726" s="3"/>
      <c r="F726" s="3"/>
      <c r="G726" s="3"/>
      <c r="H726" s="3"/>
      <c r="I726" s="3"/>
      <c r="J726" s="3"/>
      <c r="K726" s="3"/>
      <c r="L726" s="3"/>
      <c r="M726" s="3"/>
      <c r="N726" s="3"/>
      <c r="O726" s="3"/>
      <c r="P726" s="3"/>
      <c r="Q726" s="3"/>
      <c r="R726" s="3"/>
      <c r="S726" s="3"/>
      <c r="T726" s="3"/>
      <c r="U726" s="3"/>
      <c r="V726" s="102"/>
      <c r="W726" s="3"/>
      <c r="X726" s="3"/>
      <c r="Y726" s="3"/>
      <c r="Z726" s="3"/>
      <c r="AA726" s="3"/>
      <c r="AB726" s="3"/>
      <c r="AC726" s="3"/>
      <c r="AD726" s="3"/>
      <c r="AE726" s="3"/>
      <c r="AF726" s="3"/>
      <c r="AG726" s="3"/>
      <c r="AH726" s="3"/>
      <c r="AI726" s="3"/>
      <c r="AJ726" s="3"/>
      <c r="AK726" s="3"/>
      <c r="AL726" s="3"/>
      <c r="AM726" s="3"/>
      <c r="AN726" s="3"/>
      <c r="AO726" s="3"/>
      <c r="AP726" s="3"/>
      <c r="AQ726" s="3"/>
      <c r="AR726" s="3"/>
    </row>
    <row r="727" spans="1:44" ht="12.75" customHeight="1" x14ac:dyDescent="0.25">
      <c r="A727" s="3"/>
      <c r="B727" s="3"/>
      <c r="C727" s="3"/>
      <c r="D727" s="3"/>
      <c r="E727" s="3"/>
      <c r="F727" s="3"/>
      <c r="G727" s="3"/>
      <c r="H727" s="3"/>
      <c r="I727" s="3"/>
      <c r="J727" s="3"/>
      <c r="K727" s="3"/>
      <c r="L727" s="3"/>
      <c r="M727" s="3"/>
      <c r="N727" s="3"/>
      <c r="O727" s="3"/>
      <c r="P727" s="3"/>
      <c r="Q727" s="3"/>
      <c r="R727" s="3"/>
      <c r="S727" s="3"/>
      <c r="T727" s="3"/>
      <c r="U727" s="3"/>
      <c r="V727" s="102"/>
      <c r="W727" s="3"/>
      <c r="X727" s="3"/>
      <c r="Y727" s="3"/>
      <c r="Z727" s="3"/>
      <c r="AA727" s="3"/>
      <c r="AB727" s="3"/>
      <c r="AC727" s="3"/>
      <c r="AD727" s="3"/>
      <c r="AE727" s="3"/>
      <c r="AF727" s="3"/>
      <c r="AG727" s="3"/>
      <c r="AH727" s="3"/>
      <c r="AI727" s="3"/>
      <c r="AJ727" s="3"/>
      <c r="AK727" s="3"/>
      <c r="AL727" s="3"/>
      <c r="AM727" s="3"/>
      <c r="AN727" s="3"/>
      <c r="AO727" s="3"/>
      <c r="AP727" s="3"/>
      <c r="AQ727" s="3"/>
      <c r="AR727" s="3"/>
    </row>
    <row r="728" spans="1:44" ht="12.75" customHeight="1" x14ac:dyDescent="0.25">
      <c r="A728" s="3"/>
      <c r="B728" s="3"/>
      <c r="C728" s="3"/>
      <c r="D728" s="3"/>
      <c r="E728" s="3"/>
      <c r="F728" s="3"/>
      <c r="G728" s="3"/>
      <c r="H728" s="3"/>
      <c r="I728" s="3"/>
      <c r="J728" s="3"/>
      <c r="K728" s="3"/>
      <c r="L728" s="3"/>
      <c r="M728" s="3"/>
      <c r="N728" s="3"/>
      <c r="O728" s="3"/>
      <c r="P728" s="3"/>
      <c r="Q728" s="3"/>
      <c r="R728" s="3"/>
      <c r="S728" s="3"/>
      <c r="T728" s="3"/>
      <c r="U728" s="3"/>
      <c r="V728" s="102"/>
      <c r="W728" s="3"/>
      <c r="X728" s="3"/>
      <c r="Y728" s="3"/>
      <c r="Z728" s="3"/>
      <c r="AA728" s="3"/>
      <c r="AB728" s="3"/>
      <c r="AC728" s="3"/>
      <c r="AD728" s="3"/>
      <c r="AE728" s="3"/>
      <c r="AF728" s="3"/>
      <c r="AG728" s="3"/>
      <c r="AH728" s="3"/>
      <c r="AI728" s="3"/>
      <c r="AJ728" s="3"/>
      <c r="AK728" s="3"/>
      <c r="AL728" s="3"/>
      <c r="AM728" s="3"/>
      <c r="AN728" s="3"/>
      <c r="AO728" s="3"/>
      <c r="AP728" s="3"/>
      <c r="AQ728" s="3"/>
      <c r="AR728" s="3"/>
    </row>
    <row r="729" spans="1:44" ht="12.75" customHeight="1" x14ac:dyDescent="0.25">
      <c r="A729" s="3"/>
      <c r="B729" s="3"/>
      <c r="C729" s="3"/>
      <c r="D729" s="3"/>
      <c r="E729" s="3"/>
      <c r="F729" s="3"/>
      <c r="G729" s="3"/>
      <c r="H729" s="3"/>
      <c r="I729" s="3"/>
      <c r="J729" s="3"/>
      <c r="K729" s="3"/>
      <c r="L729" s="3"/>
      <c r="M729" s="3"/>
      <c r="N729" s="3"/>
      <c r="O729" s="3"/>
      <c r="P729" s="3"/>
      <c r="Q729" s="3"/>
      <c r="R729" s="3"/>
      <c r="S729" s="3"/>
      <c r="T729" s="3"/>
      <c r="U729" s="3"/>
      <c r="V729" s="102"/>
      <c r="W729" s="3"/>
      <c r="X729" s="3"/>
      <c r="Y729" s="3"/>
      <c r="Z729" s="3"/>
      <c r="AA729" s="3"/>
      <c r="AB729" s="3"/>
      <c r="AC729" s="3"/>
      <c r="AD729" s="3"/>
      <c r="AE729" s="3"/>
      <c r="AF729" s="3"/>
      <c r="AG729" s="3"/>
      <c r="AH729" s="3"/>
      <c r="AI729" s="3"/>
      <c r="AJ729" s="3"/>
      <c r="AK729" s="3"/>
      <c r="AL729" s="3"/>
      <c r="AM729" s="3"/>
      <c r="AN729" s="3"/>
      <c r="AO729" s="3"/>
      <c r="AP729" s="3"/>
      <c r="AQ729" s="3"/>
      <c r="AR729" s="3"/>
    </row>
    <row r="730" spans="1:44" ht="12.75" customHeight="1" x14ac:dyDescent="0.25">
      <c r="A730" s="3"/>
      <c r="B730" s="3"/>
      <c r="C730" s="3"/>
      <c r="D730" s="3"/>
      <c r="E730" s="3"/>
      <c r="F730" s="3"/>
      <c r="G730" s="3"/>
      <c r="H730" s="3"/>
      <c r="I730" s="3"/>
      <c r="J730" s="3"/>
      <c r="K730" s="3"/>
      <c r="L730" s="3"/>
      <c r="M730" s="3"/>
      <c r="N730" s="3"/>
      <c r="O730" s="3"/>
      <c r="P730" s="3"/>
      <c r="Q730" s="3"/>
      <c r="R730" s="3"/>
      <c r="S730" s="3"/>
      <c r="T730" s="3"/>
      <c r="U730" s="3"/>
      <c r="V730" s="102"/>
      <c r="W730" s="3"/>
      <c r="X730" s="3"/>
      <c r="Y730" s="3"/>
      <c r="Z730" s="3"/>
      <c r="AA730" s="3"/>
      <c r="AB730" s="3"/>
      <c r="AC730" s="3"/>
      <c r="AD730" s="3"/>
      <c r="AE730" s="3"/>
      <c r="AF730" s="3"/>
      <c r="AG730" s="3"/>
      <c r="AH730" s="3"/>
      <c r="AI730" s="3"/>
      <c r="AJ730" s="3"/>
      <c r="AK730" s="3"/>
      <c r="AL730" s="3"/>
      <c r="AM730" s="3"/>
      <c r="AN730" s="3"/>
      <c r="AO730" s="3"/>
      <c r="AP730" s="3"/>
      <c r="AQ730" s="3"/>
      <c r="AR730" s="3"/>
    </row>
    <row r="731" spans="1:44" ht="12.75" customHeight="1" x14ac:dyDescent="0.25">
      <c r="A731" s="3"/>
      <c r="B731" s="3"/>
      <c r="C731" s="3"/>
      <c r="D731" s="3"/>
      <c r="E731" s="3"/>
      <c r="F731" s="3"/>
      <c r="G731" s="3"/>
      <c r="H731" s="3"/>
      <c r="I731" s="3"/>
      <c r="J731" s="3"/>
      <c r="K731" s="3"/>
      <c r="L731" s="3"/>
      <c r="M731" s="3"/>
      <c r="N731" s="3"/>
      <c r="O731" s="3"/>
      <c r="P731" s="3"/>
      <c r="Q731" s="3"/>
      <c r="R731" s="3"/>
      <c r="S731" s="3"/>
      <c r="T731" s="3"/>
      <c r="U731" s="3"/>
      <c r="V731" s="102"/>
      <c r="W731" s="3"/>
      <c r="X731" s="3"/>
      <c r="Y731" s="3"/>
      <c r="Z731" s="3"/>
      <c r="AA731" s="3"/>
      <c r="AB731" s="3"/>
      <c r="AC731" s="3"/>
      <c r="AD731" s="3"/>
      <c r="AE731" s="3"/>
      <c r="AF731" s="3"/>
      <c r="AG731" s="3"/>
      <c r="AH731" s="3"/>
      <c r="AI731" s="3"/>
      <c r="AJ731" s="3"/>
      <c r="AK731" s="3"/>
      <c r="AL731" s="3"/>
      <c r="AM731" s="3"/>
      <c r="AN731" s="3"/>
      <c r="AO731" s="3"/>
      <c r="AP731" s="3"/>
      <c r="AQ731" s="3"/>
      <c r="AR731" s="3"/>
    </row>
    <row r="732" spans="1:44" ht="12.75" customHeight="1" x14ac:dyDescent="0.25">
      <c r="A732" s="3"/>
      <c r="B732" s="3"/>
      <c r="C732" s="3"/>
      <c r="D732" s="3"/>
      <c r="E732" s="3"/>
      <c r="F732" s="3"/>
      <c r="G732" s="3"/>
      <c r="H732" s="3"/>
      <c r="I732" s="3"/>
      <c r="J732" s="3"/>
      <c r="K732" s="3"/>
      <c r="L732" s="3"/>
      <c r="M732" s="3"/>
      <c r="N732" s="3"/>
      <c r="O732" s="3"/>
      <c r="P732" s="3"/>
      <c r="Q732" s="3"/>
      <c r="R732" s="3"/>
      <c r="S732" s="3"/>
      <c r="T732" s="3"/>
      <c r="U732" s="3"/>
      <c r="V732" s="102"/>
      <c r="W732" s="3"/>
      <c r="X732" s="3"/>
      <c r="Y732" s="3"/>
      <c r="Z732" s="3"/>
      <c r="AA732" s="3"/>
      <c r="AB732" s="3"/>
      <c r="AC732" s="3"/>
      <c r="AD732" s="3"/>
      <c r="AE732" s="3"/>
      <c r="AF732" s="3"/>
      <c r="AG732" s="3"/>
      <c r="AH732" s="3"/>
      <c r="AI732" s="3"/>
      <c r="AJ732" s="3"/>
      <c r="AK732" s="3"/>
      <c r="AL732" s="3"/>
      <c r="AM732" s="3"/>
      <c r="AN732" s="3"/>
      <c r="AO732" s="3"/>
      <c r="AP732" s="3"/>
      <c r="AQ732" s="3"/>
      <c r="AR732" s="3"/>
    </row>
    <row r="733" spans="1:44" ht="12.75" customHeight="1" x14ac:dyDescent="0.25">
      <c r="A733" s="3"/>
      <c r="B733" s="3"/>
      <c r="C733" s="3"/>
      <c r="D733" s="3"/>
      <c r="E733" s="3"/>
      <c r="F733" s="3"/>
      <c r="G733" s="3"/>
      <c r="H733" s="3"/>
      <c r="I733" s="3"/>
      <c r="J733" s="3"/>
      <c r="K733" s="3"/>
      <c r="L733" s="3"/>
      <c r="M733" s="3"/>
      <c r="N733" s="3"/>
      <c r="O733" s="3"/>
      <c r="P733" s="3"/>
      <c r="Q733" s="3"/>
      <c r="R733" s="3"/>
      <c r="S733" s="3"/>
      <c r="T733" s="3"/>
      <c r="U733" s="3"/>
      <c r="V733" s="102"/>
      <c r="W733" s="3"/>
      <c r="X733" s="3"/>
      <c r="Y733" s="3"/>
      <c r="Z733" s="3"/>
      <c r="AA733" s="3"/>
      <c r="AB733" s="3"/>
      <c r="AC733" s="3"/>
      <c r="AD733" s="3"/>
      <c r="AE733" s="3"/>
      <c r="AF733" s="3"/>
      <c r="AG733" s="3"/>
      <c r="AH733" s="3"/>
      <c r="AI733" s="3"/>
      <c r="AJ733" s="3"/>
      <c r="AK733" s="3"/>
      <c r="AL733" s="3"/>
      <c r="AM733" s="3"/>
      <c r="AN733" s="3"/>
      <c r="AO733" s="3"/>
      <c r="AP733" s="3"/>
      <c r="AQ733" s="3"/>
      <c r="AR733" s="3"/>
    </row>
    <row r="734" spans="1:44" ht="12.75" customHeight="1" x14ac:dyDescent="0.25">
      <c r="A734" s="3"/>
      <c r="B734" s="3"/>
      <c r="C734" s="3"/>
      <c r="D734" s="3"/>
      <c r="E734" s="3"/>
      <c r="F734" s="3"/>
      <c r="G734" s="3"/>
      <c r="H734" s="3"/>
      <c r="I734" s="3"/>
      <c r="J734" s="3"/>
      <c r="K734" s="3"/>
      <c r="L734" s="3"/>
      <c r="M734" s="3"/>
      <c r="N734" s="3"/>
      <c r="O734" s="3"/>
      <c r="P734" s="3"/>
      <c r="Q734" s="3"/>
      <c r="R734" s="3"/>
      <c r="S734" s="3"/>
      <c r="T734" s="3"/>
      <c r="U734" s="3"/>
      <c r="V734" s="102"/>
      <c r="W734" s="3"/>
      <c r="X734" s="3"/>
      <c r="Y734" s="3"/>
      <c r="Z734" s="3"/>
      <c r="AA734" s="3"/>
      <c r="AB734" s="3"/>
      <c r="AC734" s="3"/>
      <c r="AD734" s="3"/>
      <c r="AE734" s="3"/>
      <c r="AF734" s="3"/>
      <c r="AG734" s="3"/>
      <c r="AH734" s="3"/>
      <c r="AI734" s="3"/>
      <c r="AJ734" s="3"/>
      <c r="AK734" s="3"/>
      <c r="AL734" s="3"/>
      <c r="AM734" s="3"/>
      <c r="AN734" s="3"/>
      <c r="AO734" s="3"/>
      <c r="AP734" s="3"/>
      <c r="AQ734" s="3"/>
      <c r="AR734" s="3"/>
    </row>
    <row r="735" spans="1:44" ht="12.75" customHeight="1" x14ac:dyDescent="0.25">
      <c r="A735" s="3"/>
      <c r="B735" s="3"/>
      <c r="C735" s="3"/>
      <c r="D735" s="3"/>
      <c r="E735" s="3"/>
      <c r="F735" s="3"/>
      <c r="G735" s="3"/>
      <c r="H735" s="3"/>
      <c r="I735" s="3"/>
      <c r="J735" s="3"/>
      <c r="K735" s="3"/>
      <c r="L735" s="3"/>
      <c r="M735" s="3"/>
      <c r="N735" s="3"/>
      <c r="O735" s="3"/>
      <c r="P735" s="3"/>
      <c r="Q735" s="3"/>
      <c r="R735" s="3"/>
      <c r="S735" s="3"/>
      <c r="T735" s="3"/>
      <c r="U735" s="3"/>
      <c r="V735" s="102"/>
      <c r="W735" s="3"/>
      <c r="X735" s="3"/>
      <c r="Y735" s="3"/>
      <c r="Z735" s="3"/>
      <c r="AA735" s="3"/>
      <c r="AB735" s="3"/>
      <c r="AC735" s="3"/>
      <c r="AD735" s="3"/>
      <c r="AE735" s="3"/>
      <c r="AF735" s="3"/>
      <c r="AG735" s="3"/>
      <c r="AH735" s="3"/>
      <c r="AI735" s="3"/>
      <c r="AJ735" s="3"/>
      <c r="AK735" s="3"/>
      <c r="AL735" s="3"/>
      <c r="AM735" s="3"/>
      <c r="AN735" s="3"/>
      <c r="AO735" s="3"/>
      <c r="AP735" s="3"/>
      <c r="AQ735" s="3"/>
      <c r="AR735" s="3"/>
    </row>
    <row r="736" spans="1:44" ht="12.75" customHeight="1" x14ac:dyDescent="0.25">
      <c r="A736" s="3"/>
      <c r="B736" s="3"/>
      <c r="C736" s="3"/>
      <c r="D736" s="3"/>
      <c r="E736" s="3"/>
      <c r="F736" s="3"/>
      <c r="G736" s="3"/>
      <c r="H736" s="3"/>
      <c r="I736" s="3"/>
      <c r="J736" s="3"/>
      <c r="K736" s="3"/>
      <c r="L736" s="3"/>
      <c r="M736" s="3"/>
      <c r="N736" s="3"/>
      <c r="O736" s="3"/>
      <c r="P736" s="3"/>
      <c r="Q736" s="3"/>
      <c r="R736" s="3"/>
      <c r="S736" s="3"/>
      <c r="T736" s="3"/>
      <c r="U736" s="3"/>
      <c r="V736" s="102"/>
      <c r="W736" s="3"/>
      <c r="X736" s="3"/>
      <c r="Y736" s="3"/>
      <c r="Z736" s="3"/>
      <c r="AA736" s="3"/>
      <c r="AB736" s="3"/>
      <c r="AC736" s="3"/>
      <c r="AD736" s="3"/>
      <c r="AE736" s="3"/>
      <c r="AF736" s="3"/>
      <c r="AG736" s="3"/>
      <c r="AH736" s="3"/>
      <c r="AI736" s="3"/>
      <c r="AJ736" s="3"/>
      <c r="AK736" s="3"/>
      <c r="AL736" s="3"/>
      <c r="AM736" s="3"/>
      <c r="AN736" s="3"/>
      <c r="AO736" s="3"/>
      <c r="AP736" s="3"/>
      <c r="AQ736" s="3"/>
      <c r="AR736" s="3"/>
    </row>
    <row r="737" spans="1:44" ht="12.75" customHeight="1" x14ac:dyDescent="0.25">
      <c r="A737" s="3"/>
      <c r="B737" s="3"/>
      <c r="C737" s="3"/>
      <c r="D737" s="3"/>
      <c r="E737" s="3"/>
      <c r="F737" s="3"/>
      <c r="G737" s="3"/>
      <c r="H737" s="3"/>
      <c r="I737" s="3"/>
      <c r="J737" s="3"/>
      <c r="K737" s="3"/>
      <c r="L737" s="3"/>
      <c r="M737" s="3"/>
      <c r="N737" s="3"/>
      <c r="O737" s="3"/>
      <c r="P737" s="3"/>
      <c r="Q737" s="3"/>
      <c r="R737" s="3"/>
      <c r="S737" s="3"/>
      <c r="T737" s="3"/>
      <c r="U737" s="3"/>
      <c r="V737" s="102"/>
      <c r="W737" s="3"/>
      <c r="X737" s="3"/>
      <c r="Y737" s="3"/>
      <c r="Z737" s="3"/>
      <c r="AA737" s="3"/>
      <c r="AB737" s="3"/>
      <c r="AC737" s="3"/>
      <c r="AD737" s="3"/>
      <c r="AE737" s="3"/>
      <c r="AF737" s="3"/>
      <c r="AG737" s="3"/>
      <c r="AH737" s="3"/>
      <c r="AI737" s="3"/>
      <c r="AJ737" s="3"/>
      <c r="AK737" s="3"/>
      <c r="AL737" s="3"/>
      <c r="AM737" s="3"/>
      <c r="AN737" s="3"/>
      <c r="AO737" s="3"/>
      <c r="AP737" s="3"/>
      <c r="AQ737" s="3"/>
      <c r="AR737" s="3"/>
    </row>
    <row r="738" spans="1:44" ht="12.75" customHeight="1" x14ac:dyDescent="0.25">
      <c r="A738" s="3"/>
      <c r="B738" s="3"/>
      <c r="C738" s="3"/>
      <c r="D738" s="3"/>
      <c r="E738" s="3"/>
      <c r="F738" s="3"/>
      <c r="G738" s="3"/>
      <c r="H738" s="3"/>
      <c r="I738" s="3"/>
      <c r="J738" s="3"/>
      <c r="K738" s="3"/>
      <c r="L738" s="3"/>
      <c r="M738" s="3"/>
      <c r="N738" s="3"/>
      <c r="O738" s="3"/>
      <c r="P738" s="3"/>
      <c r="Q738" s="3"/>
      <c r="R738" s="3"/>
      <c r="S738" s="3"/>
      <c r="T738" s="3"/>
      <c r="U738" s="3"/>
      <c r="V738" s="102"/>
      <c r="W738" s="3"/>
      <c r="X738" s="3"/>
      <c r="Y738" s="3"/>
      <c r="Z738" s="3"/>
      <c r="AA738" s="3"/>
      <c r="AB738" s="3"/>
      <c r="AC738" s="3"/>
      <c r="AD738" s="3"/>
      <c r="AE738" s="3"/>
      <c r="AF738" s="3"/>
      <c r="AG738" s="3"/>
      <c r="AH738" s="3"/>
      <c r="AI738" s="3"/>
      <c r="AJ738" s="3"/>
      <c r="AK738" s="3"/>
      <c r="AL738" s="3"/>
      <c r="AM738" s="3"/>
      <c r="AN738" s="3"/>
      <c r="AO738" s="3"/>
      <c r="AP738" s="3"/>
      <c r="AQ738" s="3"/>
      <c r="AR738" s="3"/>
    </row>
    <row r="739" spans="1:44" ht="12.75" customHeight="1" x14ac:dyDescent="0.25">
      <c r="A739" s="3"/>
      <c r="B739" s="3"/>
      <c r="C739" s="3"/>
      <c r="D739" s="3"/>
      <c r="E739" s="3"/>
      <c r="F739" s="3"/>
      <c r="G739" s="3"/>
      <c r="H739" s="3"/>
      <c r="I739" s="3"/>
      <c r="J739" s="3"/>
      <c r="K739" s="3"/>
      <c r="L739" s="3"/>
      <c r="M739" s="3"/>
      <c r="N739" s="3"/>
      <c r="O739" s="3"/>
      <c r="P739" s="3"/>
      <c r="Q739" s="3"/>
      <c r="R739" s="3"/>
      <c r="S739" s="3"/>
      <c r="T739" s="3"/>
      <c r="U739" s="3"/>
      <c r="V739" s="102"/>
      <c r="W739" s="3"/>
      <c r="X739" s="3"/>
      <c r="Y739" s="3"/>
      <c r="Z739" s="3"/>
      <c r="AA739" s="3"/>
      <c r="AB739" s="3"/>
      <c r="AC739" s="3"/>
      <c r="AD739" s="3"/>
      <c r="AE739" s="3"/>
      <c r="AF739" s="3"/>
      <c r="AG739" s="3"/>
      <c r="AH739" s="3"/>
      <c r="AI739" s="3"/>
      <c r="AJ739" s="3"/>
      <c r="AK739" s="3"/>
      <c r="AL739" s="3"/>
      <c r="AM739" s="3"/>
      <c r="AN739" s="3"/>
      <c r="AO739" s="3"/>
      <c r="AP739" s="3"/>
      <c r="AQ739" s="3"/>
      <c r="AR739" s="3"/>
    </row>
    <row r="740" spans="1:44" ht="12.75" customHeight="1" x14ac:dyDescent="0.25">
      <c r="A740" s="3"/>
      <c r="B740" s="3"/>
      <c r="C740" s="3"/>
      <c r="D740" s="3"/>
      <c r="E740" s="3"/>
      <c r="F740" s="3"/>
      <c r="G740" s="3"/>
      <c r="H740" s="3"/>
      <c r="I740" s="3"/>
      <c r="J740" s="3"/>
      <c r="K740" s="3"/>
      <c r="L740" s="3"/>
      <c r="M740" s="3"/>
      <c r="N740" s="3"/>
      <c r="O740" s="3"/>
      <c r="P740" s="3"/>
      <c r="Q740" s="3"/>
      <c r="R740" s="3"/>
      <c r="S740" s="3"/>
      <c r="T740" s="3"/>
      <c r="U740" s="3"/>
      <c r="V740" s="102"/>
      <c r="W740" s="3"/>
      <c r="X740" s="3"/>
      <c r="Y740" s="3"/>
      <c r="Z740" s="3"/>
      <c r="AA740" s="3"/>
      <c r="AB740" s="3"/>
      <c r="AC740" s="3"/>
      <c r="AD740" s="3"/>
      <c r="AE740" s="3"/>
      <c r="AF740" s="3"/>
      <c r="AG740" s="3"/>
      <c r="AH740" s="3"/>
      <c r="AI740" s="3"/>
      <c r="AJ740" s="3"/>
      <c r="AK740" s="3"/>
      <c r="AL740" s="3"/>
      <c r="AM740" s="3"/>
      <c r="AN740" s="3"/>
      <c r="AO740" s="3"/>
      <c r="AP740" s="3"/>
      <c r="AQ740" s="3"/>
      <c r="AR740" s="3"/>
    </row>
    <row r="741" spans="1:44" ht="12.75" customHeight="1" x14ac:dyDescent="0.25">
      <c r="A741" s="3"/>
      <c r="B741" s="3"/>
      <c r="C741" s="3"/>
      <c r="D741" s="3"/>
      <c r="E741" s="3"/>
      <c r="F741" s="3"/>
      <c r="G741" s="3"/>
      <c r="H741" s="3"/>
      <c r="I741" s="3"/>
      <c r="J741" s="3"/>
      <c r="K741" s="3"/>
      <c r="L741" s="3"/>
      <c r="M741" s="3"/>
      <c r="N741" s="3"/>
      <c r="O741" s="3"/>
      <c r="P741" s="3"/>
      <c r="Q741" s="3"/>
      <c r="R741" s="3"/>
      <c r="S741" s="3"/>
      <c r="T741" s="3"/>
      <c r="U741" s="3"/>
      <c r="V741" s="102"/>
      <c r="W741" s="3"/>
      <c r="X741" s="3"/>
      <c r="Y741" s="3"/>
      <c r="Z741" s="3"/>
      <c r="AA741" s="3"/>
      <c r="AB741" s="3"/>
      <c r="AC741" s="3"/>
      <c r="AD741" s="3"/>
      <c r="AE741" s="3"/>
      <c r="AF741" s="3"/>
      <c r="AG741" s="3"/>
      <c r="AH741" s="3"/>
      <c r="AI741" s="3"/>
      <c r="AJ741" s="3"/>
      <c r="AK741" s="3"/>
      <c r="AL741" s="3"/>
      <c r="AM741" s="3"/>
      <c r="AN741" s="3"/>
      <c r="AO741" s="3"/>
      <c r="AP741" s="3"/>
      <c r="AQ741" s="3"/>
      <c r="AR741" s="3"/>
    </row>
    <row r="742" spans="1:44" ht="12.75" customHeight="1" x14ac:dyDescent="0.25">
      <c r="A742" s="3"/>
      <c r="B742" s="3"/>
      <c r="C742" s="3"/>
      <c r="D742" s="3"/>
      <c r="E742" s="3"/>
      <c r="F742" s="3"/>
      <c r="G742" s="3"/>
      <c r="H742" s="3"/>
      <c r="I742" s="3"/>
      <c r="J742" s="3"/>
      <c r="K742" s="3"/>
      <c r="L742" s="3"/>
      <c r="M742" s="3"/>
      <c r="N742" s="3"/>
      <c r="O742" s="3"/>
      <c r="P742" s="3"/>
      <c r="Q742" s="3"/>
      <c r="R742" s="3"/>
      <c r="S742" s="3"/>
      <c r="T742" s="3"/>
      <c r="U742" s="3"/>
      <c r="V742" s="102"/>
      <c r="W742" s="3"/>
      <c r="X742" s="3"/>
      <c r="Y742" s="3"/>
      <c r="Z742" s="3"/>
      <c r="AA742" s="3"/>
      <c r="AB742" s="3"/>
      <c r="AC742" s="3"/>
      <c r="AD742" s="3"/>
      <c r="AE742" s="3"/>
      <c r="AF742" s="3"/>
      <c r="AG742" s="3"/>
      <c r="AH742" s="3"/>
      <c r="AI742" s="3"/>
      <c r="AJ742" s="3"/>
      <c r="AK742" s="3"/>
      <c r="AL742" s="3"/>
      <c r="AM742" s="3"/>
      <c r="AN742" s="3"/>
      <c r="AO742" s="3"/>
      <c r="AP742" s="3"/>
      <c r="AQ742" s="3"/>
      <c r="AR742" s="3"/>
    </row>
    <row r="743" spans="1:44" ht="12.75" customHeight="1" x14ac:dyDescent="0.25">
      <c r="A743" s="3"/>
      <c r="B743" s="3"/>
      <c r="C743" s="3"/>
      <c r="D743" s="3"/>
      <c r="E743" s="3"/>
      <c r="F743" s="3"/>
      <c r="G743" s="3"/>
      <c r="H743" s="3"/>
      <c r="I743" s="3"/>
      <c r="J743" s="3"/>
      <c r="K743" s="3"/>
      <c r="L743" s="3"/>
      <c r="M743" s="3"/>
      <c r="N743" s="3"/>
      <c r="O743" s="3"/>
      <c r="P743" s="3"/>
      <c r="Q743" s="3"/>
      <c r="R743" s="3"/>
      <c r="S743" s="3"/>
      <c r="T743" s="3"/>
      <c r="U743" s="3"/>
      <c r="V743" s="102"/>
      <c r="W743" s="3"/>
      <c r="X743" s="3"/>
      <c r="Y743" s="3"/>
      <c r="Z743" s="3"/>
      <c r="AA743" s="3"/>
      <c r="AB743" s="3"/>
      <c r="AC743" s="3"/>
      <c r="AD743" s="3"/>
      <c r="AE743" s="3"/>
      <c r="AF743" s="3"/>
      <c r="AG743" s="3"/>
      <c r="AH743" s="3"/>
      <c r="AI743" s="3"/>
      <c r="AJ743" s="3"/>
      <c r="AK743" s="3"/>
      <c r="AL743" s="3"/>
      <c r="AM743" s="3"/>
      <c r="AN743" s="3"/>
      <c r="AO743" s="3"/>
      <c r="AP743" s="3"/>
      <c r="AQ743" s="3"/>
      <c r="AR743" s="3"/>
    </row>
    <row r="744" spans="1:44" ht="12.75" customHeight="1" x14ac:dyDescent="0.25">
      <c r="A744" s="3"/>
      <c r="B744" s="3"/>
      <c r="C744" s="3"/>
      <c r="D744" s="3"/>
      <c r="E744" s="3"/>
      <c r="F744" s="3"/>
      <c r="G744" s="3"/>
      <c r="H744" s="3"/>
      <c r="I744" s="3"/>
      <c r="J744" s="3"/>
      <c r="K744" s="3"/>
      <c r="L744" s="3"/>
      <c r="M744" s="3"/>
      <c r="N744" s="3"/>
      <c r="O744" s="3"/>
      <c r="P744" s="3"/>
      <c r="Q744" s="3"/>
      <c r="R744" s="3"/>
      <c r="S744" s="3"/>
      <c r="T744" s="3"/>
      <c r="U744" s="3"/>
      <c r="V744" s="102"/>
      <c r="W744" s="3"/>
      <c r="X744" s="3"/>
      <c r="Y744" s="3"/>
      <c r="Z744" s="3"/>
      <c r="AA744" s="3"/>
      <c r="AB744" s="3"/>
      <c r="AC744" s="3"/>
      <c r="AD744" s="3"/>
      <c r="AE744" s="3"/>
      <c r="AF744" s="3"/>
      <c r="AG744" s="3"/>
      <c r="AH744" s="3"/>
      <c r="AI744" s="3"/>
      <c r="AJ744" s="3"/>
      <c r="AK744" s="3"/>
      <c r="AL744" s="3"/>
      <c r="AM744" s="3"/>
      <c r="AN744" s="3"/>
      <c r="AO744" s="3"/>
      <c r="AP744" s="3"/>
      <c r="AQ744" s="3"/>
      <c r="AR744" s="3"/>
    </row>
    <row r="745" spans="1:44" ht="12.75" customHeight="1" x14ac:dyDescent="0.25">
      <c r="A745" s="3"/>
      <c r="B745" s="3"/>
      <c r="C745" s="3"/>
      <c r="D745" s="3"/>
      <c r="E745" s="3"/>
      <c r="F745" s="3"/>
      <c r="G745" s="3"/>
      <c r="H745" s="3"/>
      <c r="I745" s="3"/>
      <c r="J745" s="3"/>
      <c r="K745" s="3"/>
      <c r="L745" s="3"/>
      <c r="M745" s="3"/>
      <c r="N745" s="3"/>
      <c r="O745" s="3"/>
      <c r="P745" s="3"/>
      <c r="Q745" s="3"/>
      <c r="R745" s="3"/>
      <c r="S745" s="3"/>
      <c r="T745" s="3"/>
      <c r="U745" s="3"/>
      <c r="V745" s="102"/>
      <c r="W745" s="3"/>
      <c r="X745" s="3"/>
      <c r="Y745" s="3"/>
      <c r="Z745" s="3"/>
      <c r="AA745" s="3"/>
      <c r="AB745" s="3"/>
      <c r="AC745" s="3"/>
      <c r="AD745" s="3"/>
      <c r="AE745" s="3"/>
      <c r="AF745" s="3"/>
      <c r="AG745" s="3"/>
      <c r="AH745" s="3"/>
      <c r="AI745" s="3"/>
      <c r="AJ745" s="3"/>
      <c r="AK745" s="3"/>
      <c r="AL745" s="3"/>
      <c r="AM745" s="3"/>
      <c r="AN745" s="3"/>
      <c r="AO745" s="3"/>
      <c r="AP745" s="3"/>
      <c r="AQ745" s="3"/>
      <c r="AR745" s="3"/>
    </row>
    <row r="746" spans="1:44" ht="12.75" customHeight="1" x14ac:dyDescent="0.25">
      <c r="A746" s="3"/>
      <c r="B746" s="3"/>
      <c r="C746" s="3"/>
      <c r="D746" s="3"/>
      <c r="E746" s="3"/>
      <c r="F746" s="3"/>
      <c r="G746" s="3"/>
      <c r="H746" s="3"/>
      <c r="I746" s="3"/>
      <c r="J746" s="3"/>
      <c r="K746" s="3"/>
      <c r="L746" s="3"/>
      <c r="M746" s="3"/>
      <c r="N746" s="3"/>
      <c r="O746" s="3"/>
      <c r="P746" s="3"/>
      <c r="Q746" s="3"/>
      <c r="R746" s="3"/>
      <c r="S746" s="3"/>
      <c r="T746" s="3"/>
      <c r="U746" s="3"/>
      <c r="V746" s="102"/>
      <c r="W746" s="3"/>
      <c r="X746" s="3"/>
      <c r="Y746" s="3"/>
      <c r="Z746" s="3"/>
      <c r="AA746" s="3"/>
      <c r="AB746" s="3"/>
      <c r="AC746" s="3"/>
      <c r="AD746" s="3"/>
      <c r="AE746" s="3"/>
      <c r="AF746" s="3"/>
      <c r="AG746" s="3"/>
      <c r="AH746" s="3"/>
      <c r="AI746" s="3"/>
      <c r="AJ746" s="3"/>
      <c r="AK746" s="3"/>
      <c r="AL746" s="3"/>
      <c r="AM746" s="3"/>
      <c r="AN746" s="3"/>
      <c r="AO746" s="3"/>
      <c r="AP746" s="3"/>
      <c r="AQ746" s="3"/>
      <c r="AR746" s="3"/>
    </row>
    <row r="747" spans="1:44" ht="12.75" customHeight="1" x14ac:dyDescent="0.25">
      <c r="A747" s="3"/>
      <c r="B747" s="3"/>
      <c r="C747" s="3"/>
      <c r="D747" s="3"/>
      <c r="E747" s="3"/>
      <c r="F747" s="3"/>
      <c r="G747" s="3"/>
      <c r="H747" s="3"/>
      <c r="I747" s="3"/>
      <c r="J747" s="3"/>
      <c r="K747" s="3"/>
      <c r="L747" s="3"/>
      <c r="M747" s="3"/>
      <c r="N747" s="3"/>
      <c r="O747" s="3"/>
      <c r="P747" s="3"/>
      <c r="Q747" s="3"/>
      <c r="R747" s="3"/>
      <c r="S747" s="3"/>
      <c r="T747" s="3"/>
      <c r="U747" s="3"/>
      <c r="V747" s="102"/>
      <c r="W747" s="3"/>
      <c r="X747" s="3"/>
      <c r="Y747" s="3"/>
      <c r="Z747" s="3"/>
      <c r="AA747" s="3"/>
      <c r="AB747" s="3"/>
      <c r="AC747" s="3"/>
      <c r="AD747" s="3"/>
      <c r="AE747" s="3"/>
      <c r="AF747" s="3"/>
      <c r="AG747" s="3"/>
      <c r="AH747" s="3"/>
      <c r="AI747" s="3"/>
      <c r="AJ747" s="3"/>
      <c r="AK747" s="3"/>
      <c r="AL747" s="3"/>
      <c r="AM747" s="3"/>
      <c r="AN747" s="3"/>
      <c r="AO747" s="3"/>
      <c r="AP747" s="3"/>
      <c r="AQ747" s="3"/>
      <c r="AR747" s="3"/>
    </row>
    <row r="748" spans="1:44" ht="12.75" customHeight="1" x14ac:dyDescent="0.25">
      <c r="A748" s="3"/>
      <c r="B748" s="3"/>
      <c r="C748" s="3"/>
      <c r="D748" s="3"/>
      <c r="E748" s="3"/>
      <c r="F748" s="3"/>
      <c r="G748" s="3"/>
      <c r="H748" s="3"/>
      <c r="I748" s="3"/>
      <c r="J748" s="3"/>
      <c r="K748" s="3"/>
      <c r="L748" s="3"/>
      <c r="M748" s="3"/>
      <c r="N748" s="3"/>
      <c r="O748" s="3"/>
      <c r="P748" s="3"/>
      <c r="Q748" s="3"/>
      <c r="R748" s="3"/>
      <c r="S748" s="3"/>
      <c r="T748" s="3"/>
      <c r="U748" s="3"/>
      <c r="V748" s="102"/>
      <c r="W748" s="3"/>
      <c r="X748" s="3"/>
      <c r="Y748" s="3"/>
      <c r="Z748" s="3"/>
      <c r="AA748" s="3"/>
      <c r="AB748" s="3"/>
      <c r="AC748" s="3"/>
      <c r="AD748" s="3"/>
      <c r="AE748" s="3"/>
      <c r="AF748" s="3"/>
      <c r="AG748" s="3"/>
      <c r="AH748" s="3"/>
      <c r="AI748" s="3"/>
      <c r="AJ748" s="3"/>
      <c r="AK748" s="3"/>
      <c r="AL748" s="3"/>
      <c r="AM748" s="3"/>
      <c r="AN748" s="3"/>
      <c r="AO748" s="3"/>
      <c r="AP748" s="3"/>
      <c r="AQ748" s="3"/>
      <c r="AR748" s="3"/>
    </row>
    <row r="749" spans="1:44" ht="12.75" customHeight="1" x14ac:dyDescent="0.25">
      <c r="A749" s="3"/>
      <c r="B749" s="3"/>
      <c r="C749" s="3"/>
      <c r="D749" s="3"/>
      <c r="E749" s="3"/>
      <c r="F749" s="3"/>
      <c r="G749" s="3"/>
      <c r="H749" s="3"/>
      <c r="I749" s="3"/>
      <c r="J749" s="3"/>
      <c r="K749" s="3"/>
      <c r="L749" s="3"/>
      <c r="M749" s="3"/>
      <c r="N749" s="3"/>
      <c r="O749" s="3"/>
      <c r="P749" s="3"/>
      <c r="Q749" s="3"/>
      <c r="R749" s="3"/>
      <c r="S749" s="3"/>
      <c r="T749" s="3"/>
      <c r="U749" s="3"/>
      <c r="V749" s="102"/>
      <c r="W749" s="3"/>
      <c r="X749" s="3"/>
      <c r="Y749" s="3"/>
      <c r="Z749" s="3"/>
      <c r="AA749" s="3"/>
      <c r="AB749" s="3"/>
      <c r="AC749" s="3"/>
      <c r="AD749" s="3"/>
      <c r="AE749" s="3"/>
      <c r="AF749" s="3"/>
      <c r="AG749" s="3"/>
      <c r="AH749" s="3"/>
      <c r="AI749" s="3"/>
      <c r="AJ749" s="3"/>
      <c r="AK749" s="3"/>
      <c r="AL749" s="3"/>
      <c r="AM749" s="3"/>
      <c r="AN749" s="3"/>
      <c r="AO749" s="3"/>
      <c r="AP749" s="3"/>
      <c r="AQ749" s="3"/>
      <c r="AR749" s="3"/>
    </row>
    <row r="750" spans="1:44" ht="12.75" customHeight="1" x14ac:dyDescent="0.25">
      <c r="A750" s="3"/>
      <c r="B750" s="3"/>
      <c r="C750" s="3"/>
      <c r="D750" s="3"/>
      <c r="E750" s="3"/>
      <c r="F750" s="3"/>
      <c r="G750" s="3"/>
      <c r="H750" s="3"/>
      <c r="I750" s="3"/>
      <c r="J750" s="3"/>
      <c r="K750" s="3"/>
      <c r="L750" s="3"/>
      <c r="M750" s="3"/>
      <c r="N750" s="3"/>
      <c r="O750" s="3"/>
      <c r="P750" s="3"/>
      <c r="Q750" s="3"/>
      <c r="R750" s="3"/>
      <c r="S750" s="3"/>
      <c r="T750" s="3"/>
      <c r="U750" s="3"/>
      <c r="V750" s="102"/>
      <c r="W750" s="3"/>
      <c r="X750" s="3"/>
      <c r="Y750" s="3"/>
      <c r="Z750" s="3"/>
      <c r="AA750" s="3"/>
      <c r="AB750" s="3"/>
      <c r="AC750" s="3"/>
      <c r="AD750" s="3"/>
      <c r="AE750" s="3"/>
      <c r="AF750" s="3"/>
      <c r="AG750" s="3"/>
      <c r="AH750" s="3"/>
      <c r="AI750" s="3"/>
      <c r="AJ750" s="3"/>
      <c r="AK750" s="3"/>
      <c r="AL750" s="3"/>
      <c r="AM750" s="3"/>
      <c r="AN750" s="3"/>
      <c r="AO750" s="3"/>
      <c r="AP750" s="3"/>
      <c r="AQ750" s="3"/>
      <c r="AR750" s="3"/>
    </row>
    <row r="751" spans="1:44" ht="12.75" customHeight="1" x14ac:dyDescent="0.25">
      <c r="A751" s="3"/>
      <c r="B751" s="3"/>
      <c r="C751" s="3"/>
      <c r="D751" s="3"/>
      <c r="E751" s="3"/>
      <c r="F751" s="3"/>
      <c r="G751" s="3"/>
      <c r="H751" s="3"/>
      <c r="I751" s="3"/>
      <c r="J751" s="3"/>
      <c r="K751" s="3"/>
      <c r="L751" s="3"/>
      <c r="M751" s="3"/>
      <c r="N751" s="3"/>
      <c r="O751" s="3"/>
      <c r="P751" s="3"/>
      <c r="Q751" s="3"/>
      <c r="R751" s="3"/>
      <c r="S751" s="3"/>
      <c r="T751" s="3"/>
      <c r="U751" s="3"/>
      <c r="V751" s="102"/>
      <c r="W751" s="3"/>
      <c r="X751" s="3"/>
      <c r="Y751" s="3"/>
      <c r="Z751" s="3"/>
      <c r="AA751" s="3"/>
      <c r="AB751" s="3"/>
      <c r="AC751" s="3"/>
      <c r="AD751" s="3"/>
      <c r="AE751" s="3"/>
      <c r="AF751" s="3"/>
      <c r="AG751" s="3"/>
      <c r="AH751" s="3"/>
      <c r="AI751" s="3"/>
      <c r="AJ751" s="3"/>
      <c r="AK751" s="3"/>
      <c r="AL751" s="3"/>
      <c r="AM751" s="3"/>
      <c r="AN751" s="3"/>
      <c r="AO751" s="3"/>
      <c r="AP751" s="3"/>
      <c r="AQ751" s="3"/>
      <c r="AR751" s="3"/>
    </row>
    <row r="752" spans="1:44" ht="12.75" customHeight="1" x14ac:dyDescent="0.25">
      <c r="A752" s="3"/>
      <c r="B752" s="3"/>
      <c r="C752" s="3"/>
      <c r="D752" s="3"/>
      <c r="E752" s="3"/>
      <c r="F752" s="3"/>
      <c r="G752" s="3"/>
      <c r="H752" s="3"/>
      <c r="I752" s="3"/>
      <c r="J752" s="3"/>
      <c r="K752" s="3"/>
      <c r="L752" s="3"/>
      <c r="M752" s="3"/>
      <c r="N752" s="3"/>
      <c r="O752" s="3"/>
      <c r="P752" s="3"/>
      <c r="Q752" s="3"/>
      <c r="R752" s="3"/>
      <c r="S752" s="3"/>
      <c r="T752" s="3"/>
      <c r="U752" s="3"/>
      <c r="V752" s="102"/>
      <c r="W752" s="3"/>
      <c r="X752" s="3"/>
      <c r="Y752" s="3"/>
      <c r="Z752" s="3"/>
      <c r="AA752" s="3"/>
      <c r="AB752" s="3"/>
      <c r="AC752" s="3"/>
      <c r="AD752" s="3"/>
      <c r="AE752" s="3"/>
      <c r="AF752" s="3"/>
      <c r="AG752" s="3"/>
      <c r="AH752" s="3"/>
      <c r="AI752" s="3"/>
      <c r="AJ752" s="3"/>
      <c r="AK752" s="3"/>
      <c r="AL752" s="3"/>
      <c r="AM752" s="3"/>
      <c r="AN752" s="3"/>
      <c r="AO752" s="3"/>
      <c r="AP752" s="3"/>
      <c r="AQ752" s="3"/>
      <c r="AR752" s="3"/>
    </row>
    <row r="753" spans="1:44" ht="12.75" customHeight="1" x14ac:dyDescent="0.25">
      <c r="A753" s="3"/>
      <c r="B753" s="3"/>
      <c r="C753" s="3"/>
      <c r="D753" s="3"/>
      <c r="E753" s="3"/>
      <c r="F753" s="3"/>
      <c r="G753" s="3"/>
      <c r="H753" s="3"/>
      <c r="I753" s="3"/>
      <c r="J753" s="3"/>
      <c r="K753" s="3"/>
      <c r="L753" s="3"/>
      <c r="M753" s="3"/>
      <c r="N753" s="3"/>
      <c r="O753" s="3"/>
      <c r="P753" s="3"/>
      <c r="Q753" s="3"/>
      <c r="R753" s="3"/>
      <c r="S753" s="3"/>
      <c r="T753" s="3"/>
      <c r="U753" s="3"/>
      <c r="V753" s="102"/>
      <c r="W753" s="3"/>
      <c r="X753" s="3"/>
      <c r="Y753" s="3"/>
      <c r="Z753" s="3"/>
      <c r="AA753" s="3"/>
      <c r="AB753" s="3"/>
      <c r="AC753" s="3"/>
      <c r="AD753" s="3"/>
      <c r="AE753" s="3"/>
      <c r="AF753" s="3"/>
      <c r="AG753" s="3"/>
      <c r="AH753" s="3"/>
      <c r="AI753" s="3"/>
      <c r="AJ753" s="3"/>
      <c r="AK753" s="3"/>
      <c r="AL753" s="3"/>
      <c r="AM753" s="3"/>
      <c r="AN753" s="3"/>
      <c r="AO753" s="3"/>
      <c r="AP753" s="3"/>
      <c r="AQ753" s="3"/>
      <c r="AR753" s="3"/>
    </row>
    <row r="754" spans="1:44" ht="12.75" customHeight="1" x14ac:dyDescent="0.25">
      <c r="A754" s="3"/>
      <c r="B754" s="3"/>
      <c r="C754" s="3"/>
      <c r="D754" s="3"/>
      <c r="E754" s="3"/>
      <c r="F754" s="3"/>
      <c r="G754" s="3"/>
      <c r="H754" s="3"/>
      <c r="I754" s="3"/>
      <c r="J754" s="3"/>
      <c r="K754" s="3"/>
      <c r="L754" s="3"/>
      <c r="M754" s="3"/>
      <c r="N754" s="3"/>
      <c r="O754" s="3"/>
      <c r="P754" s="3"/>
      <c r="Q754" s="3"/>
      <c r="R754" s="3"/>
      <c r="S754" s="3"/>
      <c r="T754" s="3"/>
      <c r="U754" s="3"/>
      <c r="V754" s="102"/>
      <c r="W754" s="3"/>
      <c r="X754" s="3"/>
      <c r="Y754" s="3"/>
      <c r="Z754" s="3"/>
      <c r="AA754" s="3"/>
      <c r="AB754" s="3"/>
      <c r="AC754" s="3"/>
      <c r="AD754" s="3"/>
      <c r="AE754" s="3"/>
      <c r="AF754" s="3"/>
      <c r="AG754" s="3"/>
      <c r="AH754" s="3"/>
      <c r="AI754" s="3"/>
      <c r="AJ754" s="3"/>
      <c r="AK754" s="3"/>
      <c r="AL754" s="3"/>
      <c r="AM754" s="3"/>
      <c r="AN754" s="3"/>
      <c r="AO754" s="3"/>
      <c r="AP754" s="3"/>
      <c r="AQ754" s="3"/>
      <c r="AR754" s="3"/>
    </row>
    <row r="755" spans="1:44" ht="12.75" customHeight="1" x14ac:dyDescent="0.25">
      <c r="A755" s="3"/>
      <c r="B755" s="3"/>
      <c r="C755" s="3"/>
      <c r="D755" s="3"/>
      <c r="E755" s="3"/>
      <c r="F755" s="3"/>
      <c r="G755" s="3"/>
      <c r="H755" s="3"/>
      <c r="I755" s="3"/>
      <c r="J755" s="3"/>
      <c r="K755" s="3"/>
      <c r="L755" s="3"/>
      <c r="M755" s="3"/>
      <c r="N755" s="3"/>
      <c r="O755" s="3"/>
      <c r="P755" s="3"/>
      <c r="Q755" s="3"/>
      <c r="R755" s="3"/>
      <c r="S755" s="3"/>
      <c r="T755" s="3"/>
      <c r="U755" s="3"/>
      <c r="V755" s="102"/>
      <c r="W755" s="3"/>
      <c r="X755" s="3"/>
      <c r="Y755" s="3"/>
      <c r="Z755" s="3"/>
      <c r="AA755" s="3"/>
      <c r="AB755" s="3"/>
      <c r="AC755" s="3"/>
      <c r="AD755" s="3"/>
      <c r="AE755" s="3"/>
      <c r="AF755" s="3"/>
      <c r="AG755" s="3"/>
      <c r="AH755" s="3"/>
      <c r="AI755" s="3"/>
      <c r="AJ755" s="3"/>
      <c r="AK755" s="3"/>
      <c r="AL755" s="3"/>
      <c r="AM755" s="3"/>
      <c r="AN755" s="3"/>
      <c r="AO755" s="3"/>
      <c r="AP755" s="3"/>
      <c r="AQ755" s="3"/>
      <c r="AR755" s="3"/>
    </row>
    <row r="756" spans="1:44" ht="12.75" customHeight="1" x14ac:dyDescent="0.25">
      <c r="A756" s="3"/>
      <c r="B756" s="3"/>
      <c r="C756" s="3"/>
      <c r="D756" s="3"/>
      <c r="E756" s="3"/>
      <c r="F756" s="3"/>
      <c r="G756" s="3"/>
      <c r="H756" s="3"/>
      <c r="I756" s="3"/>
      <c r="J756" s="3"/>
      <c r="K756" s="3"/>
      <c r="L756" s="3"/>
      <c r="M756" s="3"/>
      <c r="N756" s="3"/>
      <c r="O756" s="3"/>
      <c r="P756" s="3"/>
      <c r="Q756" s="3"/>
      <c r="R756" s="3"/>
      <c r="S756" s="3"/>
      <c r="T756" s="3"/>
      <c r="U756" s="3"/>
      <c r="V756" s="102"/>
      <c r="W756" s="3"/>
      <c r="X756" s="3"/>
      <c r="Y756" s="3"/>
      <c r="Z756" s="3"/>
      <c r="AA756" s="3"/>
      <c r="AB756" s="3"/>
      <c r="AC756" s="3"/>
      <c r="AD756" s="3"/>
      <c r="AE756" s="3"/>
      <c r="AF756" s="3"/>
      <c r="AG756" s="3"/>
      <c r="AH756" s="3"/>
      <c r="AI756" s="3"/>
      <c r="AJ756" s="3"/>
      <c r="AK756" s="3"/>
      <c r="AL756" s="3"/>
      <c r="AM756" s="3"/>
      <c r="AN756" s="3"/>
      <c r="AO756" s="3"/>
      <c r="AP756" s="3"/>
      <c r="AQ756" s="3"/>
      <c r="AR756" s="3"/>
    </row>
    <row r="757" spans="1:44" ht="12.75" customHeight="1" x14ac:dyDescent="0.25">
      <c r="A757" s="3"/>
      <c r="B757" s="3"/>
      <c r="C757" s="3"/>
      <c r="D757" s="3"/>
      <c r="E757" s="3"/>
      <c r="F757" s="3"/>
      <c r="G757" s="3"/>
      <c r="H757" s="3"/>
      <c r="I757" s="3"/>
      <c r="J757" s="3"/>
      <c r="K757" s="3"/>
      <c r="L757" s="3"/>
      <c r="M757" s="3"/>
      <c r="N757" s="3"/>
      <c r="O757" s="3"/>
      <c r="P757" s="3"/>
      <c r="Q757" s="3"/>
      <c r="R757" s="3"/>
      <c r="S757" s="3"/>
      <c r="T757" s="3"/>
      <c r="U757" s="3"/>
      <c r="V757" s="102"/>
      <c r="W757" s="3"/>
      <c r="X757" s="3"/>
      <c r="Y757" s="3"/>
      <c r="Z757" s="3"/>
      <c r="AA757" s="3"/>
      <c r="AB757" s="3"/>
      <c r="AC757" s="3"/>
      <c r="AD757" s="3"/>
      <c r="AE757" s="3"/>
      <c r="AF757" s="3"/>
      <c r="AG757" s="3"/>
      <c r="AH757" s="3"/>
      <c r="AI757" s="3"/>
      <c r="AJ757" s="3"/>
      <c r="AK757" s="3"/>
      <c r="AL757" s="3"/>
      <c r="AM757" s="3"/>
      <c r="AN757" s="3"/>
      <c r="AO757" s="3"/>
      <c r="AP757" s="3"/>
      <c r="AQ757" s="3"/>
      <c r="AR757" s="3"/>
    </row>
    <row r="758" spans="1:44" ht="12.75" customHeight="1" x14ac:dyDescent="0.25">
      <c r="A758" s="3"/>
      <c r="B758" s="3"/>
      <c r="C758" s="3"/>
      <c r="D758" s="3"/>
      <c r="E758" s="3"/>
      <c r="F758" s="3"/>
      <c r="G758" s="3"/>
      <c r="H758" s="3"/>
      <c r="I758" s="3"/>
      <c r="J758" s="3"/>
      <c r="K758" s="3"/>
      <c r="L758" s="3"/>
      <c r="M758" s="3"/>
      <c r="N758" s="3"/>
      <c r="O758" s="3"/>
      <c r="P758" s="3"/>
      <c r="Q758" s="3"/>
      <c r="R758" s="3"/>
      <c r="S758" s="3"/>
      <c r="T758" s="3"/>
      <c r="U758" s="3"/>
      <c r="V758" s="102"/>
      <c r="W758" s="3"/>
      <c r="X758" s="3"/>
      <c r="Y758" s="3"/>
      <c r="Z758" s="3"/>
      <c r="AA758" s="3"/>
      <c r="AB758" s="3"/>
      <c r="AC758" s="3"/>
      <c r="AD758" s="3"/>
      <c r="AE758" s="3"/>
      <c r="AF758" s="3"/>
      <c r="AG758" s="3"/>
      <c r="AH758" s="3"/>
      <c r="AI758" s="3"/>
      <c r="AJ758" s="3"/>
      <c r="AK758" s="3"/>
      <c r="AL758" s="3"/>
      <c r="AM758" s="3"/>
      <c r="AN758" s="3"/>
      <c r="AO758" s="3"/>
      <c r="AP758" s="3"/>
      <c r="AQ758" s="3"/>
      <c r="AR758" s="3"/>
    </row>
    <row r="759" spans="1:44" ht="12.75" customHeight="1" x14ac:dyDescent="0.25">
      <c r="A759" s="3"/>
      <c r="B759" s="3"/>
      <c r="C759" s="3"/>
      <c r="D759" s="3"/>
      <c r="E759" s="3"/>
      <c r="F759" s="3"/>
      <c r="G759" s="3"/>
      <c r="H759" s="3"/>
      <c r="I759" s="3"/>
      <c r="J759" s="3"/>
      <c r="K759" s="3"/>
      <c r="L759" s="3"/>
      <c r="M759" s="3"/>
      <c r="N759" s="3"/>
      <c r="O759" s="3"/>
      <c r="P759" s="3"/>
      <c r="Q759" s="3"/>
      <c r="R759" s="3"/>
      <c r="S759" s="3"/>
      <c r="T759" s="3"/>
      <c r="U759" s="3"/>
      <c r="V759" s="102"/>
      <c r="W759" s="3"/>
      <c r="X759" s="3"/>
      <c r="Y759" s="3"/>
      <c r="Z759" s="3"/>
      <c r="AA759" s="3"/>
      <c r="AB759" s="3"/>
      <c r="AC759" s="3"/>
      <c r="AD759" s="3"/>
      <c r="AE759" s="3"/>
      <c r="AF759" s="3"/>
      <c r="AG759" s="3"/>
      <c r="AH759" s="3"/>
      <c r="AI759" s="3"/>
      <c r="AJ759" s="3"/>
      <c r="AK759" s="3"/>
      <c r="AL759" s="3"/>
      <c r="AM759" s="3"/>
      <c r="AN759" s="3"/>
      <c r="AO759" s="3"/>
      <c r="AP759" s="3"/>
      <c r="AQ759" s="3"/>
      <c r="AR759" s="3"/>
    </row>
    <row r="760" spans="1:44" ht="12.75" customHeight="1" x14ac:dyDescent="0.25">
      <c r="A760" s="3"/>
      <c r="B760" s="3"/>
      <c r="C760" s="3"/>
      <c r="D760" s="3"/>
      <c r="E760" s="3"/>
      <c r="F760" s="3"/>
      <c r="G760" s="3"/>
      <c r="H760" s="3"/>
      <c r="I760" s="3"/>
      <c r="J760" s="3"/>
      <c r="K760" s="3"/>
      <c r="L760" s="3"/>
      <c r="M760" s="3"/>
      <c r="N760" s="3"/>
      <c r="O760" s="3"/>
      <c r="P760" s="3"/>
      <c r="Q760" s="3"/>
      <c r="R760" s="3"/>
      <c r="S760" s="3"/>
      <c r="T760" s="3"/>
      <c r="U760" s="3"/>
      <c r="V760" s="102"/>
      <c r="W760" s="3"/>
      <c r="X760" s="3"/>
      <c r="Y760" s="3"/>
      <c r="Z760" s="3"/>
      <c r="AA760" s="3"/>
      <c r="AB760" s="3"/>
      <c r="AC760" s="3"/>
      <c r="AD760" s="3"/>
      <c r="AE760" s="3"/>
      <c r="AF760" s="3"/>
      <c r="AG760" s="3"/>
      <c r="AH760" s="3"/>
      <c r="AI760" s="3"/>
      <c r="AJ760" s="3"/>
      <c r="AK760" s="3"/>
      <c r="AL760" s="3"/>
      <c r="AM760" s="3"/>
      <c r="AN760" s="3"/>
      <c r="AO760" s="3"/>
      <c r="AP760" s="3"/>
      <c r="AQ760" s="3"/>
      <c r="AR760" s="3"/>
    </row>
    <row r="761" spans="1:44" ht="12.75" customHeight="1" x14ac:dyDescent="0.25">
      <c r="A761" s="3"/>
      <c r="B761" s="3"/>
      <c r="C761" s="3"/>
      <c r="D761" s="3"/>
      <c r="E761" s="3"/>
      <c r="F761" s="3"/>
      <c r="G761" s="3"/>
      <c r="H761" s="3"/>
      <c r="I761" s="3"/>
      <c r="J761" s="3"/>
      <c r="K761" s="3"/>
      <c r="L761" s="3"/>
      <c r="M761" s="3"/>
      <c r="N761" s="3"/>
      <c r="O761" s="3"/>
      <c r="P761" s="3"/>
      <c r="Q761" s="3"/>
      <c r="R761" s="3"/>
      <c r="S761" s="3"/>
      <c r="T761" s="3"/>
      <c r="U761" s="3"/>
      <c r="V761" s="102"/>
      <c r="W761" s="3"/>
      <c r="X761" s="3"/>
      <c r="Y761" s="3"/>
      <c r="Z761" s="3"/>
      <c r="AA761" s="3"/>
      <c r="AB761" s="3"/>
      <c r="AC761" s="3"/>
      <c r="AD761" s="3"/>
      <c r="AE761" s="3"/>
      <c r="AF761" s="3"/>
      <c r="AG761" s="3"/>
      <c r="AH761" s="3"/>
      <c r="AI761" s="3"/>
      <c r="AJ761" s="3"/>
      <c r="AK761" s="3"/>
      <c r="AL761" s="3"/>
      <c r="AM761" s="3"/>
      <c r="AN761" s="3"/>
      <c r="AO761" s="3"/>
      <c r="AP761" s="3"/>
      <c r="AQ761" s="3"/>
      <c r="AR761" s="3"/>
    </row>
    <row r="762" spans="1:44" ht="12.75" customHeight="1" x14ac:dyDescent="0.25">
      <c r="A762" s="3"/>
      <c r="B762" s="3"/>
      <c r="C762" s="3"/>
      <c r="D762" s="3"/>
      <c r="E762" s="3"/>
      <c r="F762" s="3"/>
      <c r="G762" s="3"/>
      <c r="H762" s="3"/>
      <c r="I762" s="3"/>
      <c r="J762" s="3"/>
      <c r="K762" s="3"/>
      <c r="L762" s="3"/>
      <c r="M762" s="3"/>
      <c r="N762" s="3"/>
      <c r="O762" s="3"/>
      <c r="P762" s="3"/>
      <c r="Q762" s="3"/>
      <c r="R762" s="3"/>
      <c r="S762" s="3"/>
      <c r="T762" s="3"/>
      <c r="U762" s="3"/>
      <c r="V762" s="102"/>
      <c r="W762" s="3"/>
      <c r="X762" s="3"/>
      <c r="Y762" s="3"/>
      <c r="Z762" s="3"/>
      <c r="AA762" s="3"/>
      <c r="AB762" s="3"/>
      <c r="AC762" s="3"/>
      <c r="AD762" s="3"/>
      <c r="AE762" s="3"/>
      <c r="AF762" s="3"/>
      <c r="AG762" s="3"/>
      <c r="AH762" s="3"/>
      <c r="AI762" s="3"/>
      <c r="AJ762" s="3"/>
      <c r="AK762" s="3"/>
      <c r="AL762" s="3"/>
      <c r="AM762" s="3"/>
      <c r="AN762" s="3"/>
      <c r="AO762" s="3"/>
      <c r="AP762" s="3"/>
      <c r="AQ762" s="3"/>
      <c r="AR762" s="3"/>
    </row>
    <row r="763" spans="1:44" ht="12.75" customHeight="1" x14ac:dyDescent="0.25">
      <c r="A763" s="3"/>
      <c r="B763" s="3"/>
      <c r="C763" s="3"/>
      <c r="D763" s="3"/>
      <c r="E763" s="3"/>
      <c r="F763" s="3"/>
      <c r="G763" s="3"/>
      <c r="H763" s="3"/>
      <c r="I763" s="3"/>
      <c r="J763" s="3"/>
      <c r="K763" s="3"/>
      <c r="L763" s="3"/>
      <c r="M763" s="3"/>
      <c r="N763" s="3"/>
      <c r="O763" s="3"/>
      <c r="P763" s="3"/>
      <c r="Q763" s="3"/>
      <c r="R763" s="3"/>
      <c r="S763" s="3"/>
      <c r="T763" s="3"/>
      <c r="U763" s="3"/>
      <c r="V763" s="102"/>
      <c r="W763" s="3"/>
      <c r="X763" s="3"/>
      <c r="Y763" s="3"/>
      <c r="Z763" s="3"/>
      <c r="AA763" s="3"/>
      <c r="AB763" s="3"/>
      <c r="AC763" s="3"/>
      <c r="AD763" s="3"/>
      <c r="AE763" s="3"/>
      <c r="AF763" s="3"/>
      <c r="AG763" s="3"/>
      <c r="AH763" s="3"/>
      <c r="AI763" s="3"/>
      <c r="AJ763" s="3"/>
      <c r="AK763" s="3"/>
      <c r="AL763" s="3"/>
      <c r="AM763" s="3"/>
      <c r="AN763" s="3"/>
      <c r="AO763" s="3"/>
      <c r="AP763" s="3"/>
      <c r="AQ763" s="3"/>
      <c r="AR763" s="3"/>
    </row>
    <row r="764" spans="1:44" ht="12.75" customHeight="1" x14ac:dyDescent="0.25">
      <c r="A764" s="3"/>
      <c r="B764" s="3"/>
      <c r="C764" s="3"/>
      <c r="D764" s="3"/>
      <c r="E764" s="3"/>
      <c r="F764" s="3"/>
      <c r="G764" s="3"/>
      <c r="H764" s="3"/>
      <c r="I764" s="3"/>
      <c r="J764" s="3"/>
      <c r="K764" s="3"/>
      <c r="L764" s="3"/>
      <c r="M764" s="3"/>
      <c r="N764" s="3"/>
      <c r="O764" s="3"/>
      <c r="P764" s="3"/>
      <c r="Q764" s="3"/>
      <c r="R764" s="3"/>
      <c r="S764" s="3"/>
      <c r="T764" s="3"/>
      <c r="U764" s="3"/>
      <c r="V764" s="102"/>
      <c r="W764" s="3"/>
      <c r="X764" s="3"/>
      <c r="Y764" s="3"/>
      <c r="Z764" s="3"/>
      <c r="AA764" s="3"/>
      <c r="AB764" s="3"/>
      <c r="AC764" s="3"/>
      <c r="AD764" s="3"/>
      <c r="AE764" s="3"/>
      <c r="AF764" s="3"/>
      <c r="AG764" s="3"/>
      <c r="AH764" s="3"/>
      <c r="AI764" s="3"/>
      <c r="AJ764" s="3"/>
      <c r="AK764" s="3"/>
      <c r="AL764" s="3"/>
      <c r="AM764" s="3"/>
      <c r="AN764" s="3"/>
      <c r="AO764" s="3"/>
      <c r="AP764" s="3"/>
      <c r="AQ764" s="3"/>
      <c r="AR764" s="3"/>
    </row>
    <row r="765" spans="1:44" ht="12.75" customHeight="1" x14ac:dyDescent="0.25">
      <c r="A765" s="3"/>
      <c r="B765" s="3"/>
      <c r="C765" s="3"/>
      <c r="D765" s="3"/>
      <c r="E765" s="3"/>
      <c r="F765" s="3"/>
      <c r="G765" s="3"/>
      <c r="H765" s="3"/>
      <c r="I765" s="3"/>
      <c r="J765" s="3"/>
      <c r="K765" s="3"/>
      <c r="L765" s="3"/>
      <c r="M765" s="3"/>
      <c r="N765" s="3"/>
      <c r="O765" s="3"/>
      <c r="P765" s="3"/>
      <c r="Q765" s="3"/>
      <c r="R765" s="3"/>
      <c r="S765" s="3"/>
      <c r="T765" s="3"/>
      <c r="U765" s="3"/>
      <c r="V765" s="102"/>
      <c r="W765" s="3"/>
      <c r="X765" s="3"/>
      <c r="Y765" s="3"/>
      <c r="Z765" s="3"/>
      <c r="AA765" s="3"/>
      <c r="AB765" s="3"/>
      <c r="AC765" s="3"/>
      <c r="AD765" s="3"/>
      <c r="AE765" s="3"/>
      <c r="AF765" s="3"/>
      <c r="AG765" s="3"/>
      <c r="AH765" s="3"/>
      <c r="AI765" s="3"/>
      <c r="AJ765" s="3"/>
      <c r="AK765" s="3"/>
      <c r="AL765" s="3"/>
      <c r="AM765" s="3"/>
      <c r="AN765" s="3"/>
      <c r="AO765" s="3"/>
      <c r="AP765" s="3"/>
      <c r="AQ765" s="3"/>
      <c r="AR765" s="3"/>
    </row>
    <row r="766" spans="1:44" ht="12.75" customHeight="1" x14ac:dyDescent="0.25">
      <c r="A766" s="3"/>
      <c r="B766" s="3"/>
      <c r="C766" s="3"/>
      <c r="D766" s="3"/>
      <c r="E766" s="3"/>
      <c r="F766" s="3"/>
      <c r="G766" s="3"/>
      <c r="H766" s="3"/>
      <c r="I766" s="3"/>
      <c r="J766" s="3"/>
      <c r="K766" s="3"/>
      <c r="L766" s="3"/>
      <c r="M766" s="3"/>
      <c r="N766" s="3"/>
      <c r="O766" s="3"/>
      <c r="P766" s="3"/>
      <c r="Q766" s="3"/>
      <c r="R766" s="3"/>
      <c r="S766" s="3"/>
      <c r="T766" s="3"/>
      <c r="U766" s="3"/>
      <c r="V766" s="102"/>
      <c r="W766" s="3"/>
      <c r="X766" s="3"/>
      <c r="Y766" s="3"/>
      <c r="Z766" s="3"/>
      <c r="AA766" s="3"/>
      <c r="AB766" s="3"/>
      <c r="AC766" s="3"/>
      <c r="AD766" s="3"/>
      <c r="AE766" s="3"/>
      <c r="AF766" s="3"/>
      <c r="AG766" s="3"/>
      <c r="AH766" s="3"/>
      <c r="AI766" s="3"/>
      <c r="AJ766" s="3"/>
      <c r="AK766" s="3"/>
      <c r="AL766" s="3"/>
      <c r="AM766" s="3"/>
      <c r="AN766" s="3"/>
      <c r="AO766" s="3"/>
      <c r="AP766" s="3"/>
      <c r="AQ766" s="3"/>
      <c r="AR766" s="3"/>
    </row>
    <row r="767" spans="1:44" ht="12.75" customHeight="1" x14ac:dyDescent="0.25">
      <c r="A767" s="3"/>
      <c r="B767" s="3"/>
      <c r="C767" s="3"/>
      <c r="D767" s="3"/>
      <c r="E767" s="3"/>
      <c r="F767" s="3"/>
      <c r="G767" s="3"/>
      <c r="H767" s="3"/>
      <c r="I767" s="3"/>
      <c r="J767" s="3"/>
      <c r="K767" s="3"/>
      <c r="L767" s="3"/>
      <c r="M767" s="3"/>
      <c r="N767" s="3"/>
      <c r="O767" s="3"/>
      <c r="P767" s="3"/>
      <c r="Q767" s="3"/>
      <c r="R767" s="3"/>
      <c r="S767" s="3"/>
      <c r="T767" s="3"/>
      <c r="U767" s="3"/>
      <c r="V767" s="102"/>
      <c r="W767" s="3"/>
      <c r="X767" s="3"/>
      <c r="Y767" s="3"/>
      <c r="Z767" s="3"/>
      <c r="AA767" s="3"/>
      <c r="AB767" s="3"/>
      <c r="AC767" s="3"/>
      <c r="AD767" s="3"/>
      <c r="AE767" s="3"/>
      <c r="AF767" s="3"/>
      <c r="AG767" s="3"/>
      <c r="AH767" s="3"/>
      <c r="AI767" s="3"/>
      <c r="AJ767" s="3"/>
      <c r="AK767" s="3"/>
      <c r="AL767" s="3"/>
      <c r="AM767" s="3"/>
      <c r="AN767" s="3"/>
      <c r="AO767" s="3"/>
      <c r="AP767" s="3"/>
      <c r="AQ767" s="3"/>
      <c r="AR767" s="3"/>
    </row>
    <row r="768" spans="1:44" ht="12.75" customHeight="1" x14ac:dyDescent="0.25">
      <c r="A768" s="3"/>
      <c r="B768" s="3"/>
      <c r="C768" s="3"/>
      <c r="D768" s="3"/>
      <c r="E768" s="3"/>
      <c r="F768" s="3"/>
      <c r="G768" s="3"/>
      <c r="H768" s="3"/>
      <c r="I768" s="3"/>
      <c r="J768" s="3"/>
      <c r="K768" s="3"/>
      <c r="L768" s="3"/>
      <c r="M768" s="3"/>
      <c r="N768" s="3"/>
      <c r="O768" s="3"/>
      <c r="P768" s="3"/>
      <c r="Q768" s="3"/>
      <c r="R768" s="3"/>
      <c r="S768" s="3"/>
      <c r="T768" s="3"/>
      <c r="U768" s="3"/>
      <c r="V768" s="102"/>
      <c r="W768" s="3"/>
      <c r="X768" s="3"/>
      <c r="Y768" s="3"/>
      <c r="Z768" s="3"/>
      <c r="AA768" s="3"/>
      <c r="AB768" s="3"/>
      <c r="AC768" s="3"/>
      <c r="AD768" s="3"/>
      <c r="AE768" s="3"/>
      <c r="AF768" s="3"/>
      <c r="AG768" s="3"/>
      <c r="AH768" s="3"/>
      <c r="AI768" s="3"/>
      <c r="AJ768" s="3"/>
      <c r="AK768" s="3"/>
      <c r="AL768" s="3"/>
      <c r="AM768" s="3"/>
      <c r="AN768" s="3"/>
      <c r="AO768" s="3"/>
      <c r="AP768" s="3"/>
      <c r="AQ768" s="3"/>
      <c r="AR768" s="3"/>
    </row>
    <row r="769" spans="1:44" ht="12.75" customHeight="1" x14ac:dyDescent="0.25">
      <c r="A769" s="3"/>
      <c r="B769" s="3"/>
      <c r="C769" s="3"/>
      <c r="D769" s="3"/>
      <c r="E769" s="3"/>
      <c r="F769" s="3"/>
      <c r="G769" s="3"/>
      <c r="H769" s="3"/>
      <c r="I769" s="3"/>
      <c r="J769" s="3"/>
      <c r="K769" s="3"/>
      <c r="L769" s="3"/>
      <c r="M769" s="3"/>
      <c r="N769" s="3"/>
      <c r="O769" s="3"/>
      <c r="P769" s="3"/>
      <c r="Q769" s="3"/>
      <c r="R769" s="3"/>
      <c r="S769" s="3"/>
      <c r="T769" s="3"/>
      <c r="U769" s="3"/>
      <c r="V769" s="102"/>
      <c r="W769" s="3"/>
      <c r="X769" s="3"/>
      <c r="Y769" s="3"/>
      <c r="Z769" s="3"/>
      <c r="AA769" s="3"/>
      <c r="AB769" s="3"/>
      <c r="AC769" s="3"/>
      <c r="AD769" s="3"/>
      <c r="AE769" s="3"/>
      <c r="AF769" s="3"/>
      <c r="AG769" s="3"/>
      <c r="AH769" s="3"/>
      <c r="AI769" s="3"/>
      <c r="AJ769" s="3"/>
      <c r="AK769" s="3"/>
      <c r="AL769" s="3"/>
      <c r="AM769" s="3"/>
      <c r="AN769" s="3"/>
      <c r="AO769" s="3"/>
      <c r="AP769" s="3"/>
      <c r="AQ769" s="3"/>
      <c r="AR769" s="3"/>
    </row>
    <row r="770" spans="1:44" ht="12.75" customHeight="1" x14ac:dyDescent="0.25">
      <c r="A770" s="3"/>
      <c r="B770" s="3"/>
      <c r="C770" s="3"/>
      <c r="D770" s="3"/>
      <c r="E770" s="3"/>
      <c r="F770" s="3"/>
      <c r="G770" s="3"/>
      <c r="H770" s="3"/>
      <c r="I770" s="3"/>
      <c r="J770" s="3"/>
      <c r="K770" s="3"/>
      <c r="L770" s="3"/>
      <c r="M770" s="3"/>
      <c r="N770" s="3"/>
      <c r="O770" s="3"/>
      <c r="P770" s="3"/>
      <c r="Q770" s="3"/>
      <c r="R770" s="3"/>
      <c r="S770" s="3"/>
      <c r="T770" s="3"/>
      <c r="U770" s="3"/>
      <c r="V770" s="102"/>
      <c r="W770" s="3"/>
      <c r="X770" s="3"/>
      <c r="Y770" s="3"/>
      <c r="Z770" s="3"/>
      <c r="AA770" s="3"/>
      <c r="AB770" s="3"/>
      <c r="AC770" s="3"/>
      <c r="AD770" s="3"/>
      <c r="AE770" s="3"/>
      <c r="AF770" s="3"/>
      <c r="AG770" s="3"/>
      <c r="AH770" s="3"/>
      <c r="AI770" s="3"/>
      <c r="AJ770" s="3"/>
      <c r="AK770" s="3"/>
      <c r="AL770" s="3"/>
      <c r="AM770" s="3"/>
      <c r="AN770" s="3"/>
      <c r="AO770" s="3"/>
      <c r="AP770" s="3"/>
      <c r="AQ770" s="3"/>
      <c r="AR770" s="3"/>
    </row>
    <row r="771" spans="1:44" ht="12.75" customHeight="1" x14ac:dyDescent="0.25">
      <c r="A771" s="3"/>
      <c r="B771" s="3"/>
      <c r="C771" s="3"/>
      <c r="D771" s="3"/>
      <c r="E771" s="3"/>
      <c r="F771" s="3"/>
      <c r="G771" s="3"/>
      <c r="H771" s="3"/>
      <c r="I771" s="3"/>
      <c r="J771" s="3"/>
      <c r="K771" s="3"/>
      <c r="L771" s="3"/>
      <c r="M771" s="3"/>
      <c r="N771" s="3"/>
      <c r="O771" s="3"/>
      <c r="P771" s="3"/>
      <c r="Q771" s="3"/>
      <c r="R771" s="3"/>
      <c r="S771" s="3"/>
      <c r="T771" s="3"/>
      <c r="U771" s="3"/>
      <c r="V771" s="102"/>
      <c r="W771" s="3"/>
      <c r="X771" s="3"/>
      <c r="Y771" s="3"/>
      <c r="Z771" s="3"/>
      <c r="AA771" s="3"/>
      <c r="AB771" s="3"/>
      <c r="AC771" s="3"/>
      <c r="AD771" s="3"/>
      <c r="AE771" s="3"/>
      <c r="AF771" s="3"/>
      <c r="AG771" s="3"/>
      <c r="AH771" s="3"/>
      <c r="AI771" s="3"/>
      <c r="AJ771" s="3"/>
      <c r="AK771" s="3"/>
      <c r="AL771" s="3"/>
      <c r="AM771" s="3"/>
      <c r="AN771" s="3"/>
      <c r="AO771" s="3"/>
      <c r="AP771" s="3"/>
      <c r="AQ771" s="3"/>
      <c r="AR771" s="3"/>
    </row>
    <row r="772" spans="1:44" ht="12.75" customHeight="1" x14ac:dyDescent="0.25">
      <c r="A772" s="3"/>
      <c r="B772" s="3"/>
      <c r="C772" s="3"/>
      <c r="D772" s="3"/>
      <c r="E772" s="3"/>
      <c r="F772" s="3"/>
      <c r="G772" s="3"/>
      <c r="H772" s="3"/>
      <c r="I772" s="3"/>
      <c r="J772" s="3"/>
      <c r="K772" s="3"/>
      <c r="L772" s="3"/>
      <c r="M772" s="3"/>
      <c r="N772" s="3"/>
      <c r="O772" s="3"/>
      <c r="P772" s="3"/>
      <c r="Q772" s="3"/>
      <c r="R772" s="3"/>
      <c r="S772" s="3"/>
      <c r="T772" s="3"/>
      <c r="U772" s="3"/>
      <c r="V772" s="102"/>
      <c r="W772" s="3"/>
      <c r="X772" s="3"/>
      <c r="Y772" s="3"/>
      <c r="Z772" s="3"/>
      <c r="AA772" s="3"/>
      <c r="AB772" s="3"/>
      <c r="AC772" s="3"/>
      <c r="AD772" s="3"/>
      <c r="AE772" s="3"/>
      <c r="AF772" s="3"/>
      <c r="AG772" s="3"/>
      <c r="AH772" s="3"/>
      <c r="AI772" s="3"/>
      <c r="AJ772" s="3"/>
      <c r="AK772" s="3"/>
      <c r="AL772" s="3"/>
      <c r="AM772" s="3"/>
      <c r="AN772" s="3"/>
      <c r="AO772" s="3"/>
      <c r="AP772" s="3"/>
      <c r="AQ772" s="3"/>
      <c r="AR772" s="3"/>
    </row>
    <row r="773" spans="1:44" ht="12.75" customHeight="1" x14ac:dyDescent="0.25">
      <c r="A773" s="3"/>
      <c r="B773" s="3"/>
      <c r="C773" s="3"/>
      <c r="D773" s="3"/>
      <c r="E773" s="3"/>
      <c r="F773" s="3"/>
      <c r="G773" s="3"/>
      <c r="H773" s="3"/>
      <c r="I773" s="3"/>
      <c r="J773" s="3"/>
      <c r="K773" s="3"/>
      <c r="L773" s="3"/>
      <c r="M773" s="3"/>
      <c r="N773" s="3"/>
      <c r="O773" s="3"/>
      <c r="P773" s="3"/>
      <c r="Q773" s="3"/>
      <c r="R773" s="3"/>
      <c r="S773" s="3"/>
      <c r="T773" s="3"/>
      <c r="U773" s="3"/>
      <c r="V773" s="102"/>
      <c r="W773" s="3"/>
      <c r="X773" s="3"/>
      <c r="Y773" s="3"/>
      <c r="Z773" s="3"/>
      <c r="AA773" s="3"/>
      <c r="AB773" s="3"/>
      <c r="AC773" s="3"/>
      <c r="AD773" s="3"/>
      <c r="AE773" s="3"/>
      <c r="AF773" s="3"/>
      <c r="AG773" s="3"/>
      <c r="AH773" s="3"/>
      <c r="AI773" s="3"/>
      <c r="AJ773" s="3"/>
      <c r="AK773" s="3"/>
      <c r="AL773" s="3"/>
      <c r="AM773" s="3"/>
      <c r="AN773" s="3"/>
      <c r="AO773" s="3"/>
      <c r="AP773" s="3"/>
      <c r="AQ773" s="3"/>
      <c r="AR773" s="3"/>
    </row>
    <row r="774" spans="1:44" ht="12.75" customHeight="1" x14ac:dyDescent="0.25">
      <c r="A774" s="3"/>
      <c r="B774" s="3"/>
      <c r="C774" s="3"/>
      <c r="D774" s="3"/>
      <c r="E774" s="3"/>
      <c r="F774" s="3"/>
      <c r="G774" s="3"/>
      <c r="H774" s="3"/>
      <c r="I774" s="3"/>
      <c r="J774" s="3"/>
      <c r="K774" s="3"/>
      <c r="L774" s="3"/>
      <c r="M774" s="3"/>
      <c r="N774" s="3"/>
      <c r="O774" s="3"/>
      <c r="P774" s="3"/>
      <c r="Q774" s="3"/>
      <c r="R774" s="3"/>
      <c r="S774" s="3"/>
      <c r="T774" s="3"/>
      <c r="U774" s="3"/>
      <c r="V774" s="102"/>
      <c r="W774" s="3"/>
      <c r="X774" s="3"/>
      <c r="Y774" s="3"/>
      <c r="Z774" s="3"/>
      <c r="AA774" s="3"/>
      <c r="AB774" s="3"/>
      <c r="AC774" s="3"/>
      <c r="AD774" s="3"/>
      <c r="AE774" s="3"/>
      <c r="AF774" s="3"/>
      <c r="AG774" s="3"/>
      <c r="AH774" s="3"/>
      <c r="AI774" s="3"/>
      <c r="AJ774" s="3"/>
      <c r="AK774" s="3"/>
      <c r="AL774" s="3"/>
      <c r="AM774" s="3"/>
      <c r="AN774" s="3"/>
      <c r="AO774" s="3"/>
      <c r="AP774" s="3"/>
      <c r="AQ774" s="3"/>
      <c r="AR774" s="3"/>
    </row>
    <row r="775" spans="1:44" ht="12.75" customHeight="1" x14ac:dyDescent="0.25">
      <c r="A775" s="3"/>
      <c r="B775" s="3"/>
      <c r="C775" s="3"/>
      <c r="D775" s="3"/>
      <c r="E775" s="3"/>
      <c r="F775" s="3"/>
      <c r="G775" s="3"/>
      <c r="H775" s="3"/>
      <c r="I775" s="3"/>
      <c r="J775" s="3"/>
      <c r="K775" s="3"/>
      <c r="L775" s="3"/>
      <c r="M775" s="3"/>
      <c r="N775" s="3"/>
      <c r="O775" s="3"/>
      <c r="P775" s="3"/>
      <c r="Q775" s="3"/>
      <c r="R775" s="3"/>
      <c r="S775" s="3"/>
      <c r="T775" s="3"/>
      <c r="U775" s="3"/>
      <c r="V775" s="102"/>
      <c r="W775" s="3"/>
      <c r="X775" s="3"/>
      <c r="Y775" s="3"/>
      <c r="Z775" s="3"/>
      <c r="AA775" s="3"/>
      <c r="AB775" s="3"/>
      <c r="AC775" s="3"/>
      <c r="AD775" s="3"/>
      <c r="AE775" s="3"/>
      <c r="AF775" s="3"/>
      <c r="AG775" s="3"/>
      <c r="AH775" s="3"/>
      <c r="AI775" s="3"/>
      <c r="AJ775" s="3"/>
      <c r="AK775" s="3"/>
      <c r="AL775" s="3"/>
      <c r="AM775" s="3"/>
      <c r="AN775" s="3"/>
      <c r="AO775" s="3"/>
      <c r="AP775" s="3"/>
      <c r="AQ775" s="3"/>
      <c r="AR775" s="3"/>
    </row>
    <row r="776" spans="1:44" ht="12.75" customHeight="1" x14ac:dyDescent="0.25">
      <c r="A776" s="3"/>
      <c r="B776" s="3"/>
      <c r="C776" s="3"/>
      <c r="D776" s="3"/>
      <c r="E776" s="3"/>
      <c r="F776" s="3"/>
      <c r="G776" s="3"/>
      <c r="H776" s="3"/>
      <c r="I776" s="3"/>
      <c r="J776" s="3"/>
      <c r="K776" s="3"/>
      <c r="L776" s="3"/>
      <c r="M776" s="3"/>
      <c r="N776" s="3"/>
      <c r="O776" s="3"/>
      <c r="P776" s="3"/>
      <c r="Q776" s="3"/>
      <c r="R776" s="3"/>
      <c r="S776" s="3"/>
      <c r="T776" s="3"/>
      <c r="U776" s="3"/>
      <c r="V776" s="102"/>
      <c r="W776" s="3"/>
      <c r="X776" s="3"/>
      <c r="Y776" s="3"/>
      <c r="Z776" s="3"/>
      <c r="AA776" s="3"/>
      <c r="AB776" s="3"/>
      <c r="AC776" s="3"/>
      <c r="AD776" s="3"/>
      <c r="AE776" s="3"/>
      <c r="AF776" s="3"/>
      <c r="AG776" s="3"/>
      <c r="AH776" s="3"/>
      <c r="AI776" s="3"/>
      <c r="AJ776" s="3"/>
      <c r="AK776" s="3"/>
      <c r="AL776" s="3"/>
      <c r="AM776" s="3"/>
      <c r="AN776" s="3"/>
      <c r="AO776" s="3"/>
      <c r="AP776" s="3"/>
      <c r="AQ776" s="3"/>
      <c r="AR776" s="3"/>
    </row>
    <row r="777" spans="1:44" ht="12.75" customHeight="1" x14ac:dyDescent="0.25">
      <c r="A777" s="3"/>
      <c r="B777" s="3"/>
      <c r="C777" s="3"/>
      <c r="D777" s="3"/>
      <c r="E777" s="3"/>
      <c r="F777" s="3"/>
      <c r="G777" s="3"/>
      <c r="H777" s="3"/>
      <c r="I777" s="3"/>
      <c r="J777" s="3"/>
      <c r="K777" s="3"/>
      <c r="L777" s="3"/>
      <c r="M777" s="3"/>
      <c r="N777" s="3"/>
      <c r="O777" s="3"/>
      <c r="P777" s="3"/>
      <c r="Q777" s="3"/>
      <c r="R777" s="3"/>
      <c r="S777" s="3"/>
      <c r="T777" s="3"/>
      <c r="U777" s="3"/>
      <c r="V777" s="102"/>
      <c r="W777" s="3"/>
      <c r="X777" s="3"/>
      <c r="Y777" s="3"/>
      <c r="Z777" s="3"/>
      <c r="AA777" s="3"/>
      <c r="AB777" s="3"/>
      <c r="AC777" s="3"/>
      <c r="AD777" s="3"/>
      <c r="AE777" s="3"/>
      <c r="AF777" s="3"/>
      <c r="AG777" s="3"/>
      <c r="AH777" s="3"/>
      <c r="AI777" s="3"/>
      <c r="AJ777" s="3"/>
      <c r="AK777" s="3"/>
      <c r="AL777" s="3"/>
      <c r="AM777" s="3"/>
      <c r="AN777" s="3"/>
      <c r="AO777" s="3"/>
      <c r="AP777" s="3"/>
      <c r="AQ777" s="3"/>
      <c r="AR777" s="3"/>
    </row>
    <row r="778" spans="1:44" ht="12.75" customHeight="1" x14ac:dyDescent="0.25">
      <c r="A778" s="3"/>
      <c r="B778" s="3"/>
      <c r="C778" s="3"/>
      <c r="D778" s="3"/>
      <c r="E778" s="3"/>
      <c r="F778" s="3"/>
      <c r="G778" s="3"/>
      <c r="H778" s="3"/>
      <c r="I778" s="3"/>
      <c r="J778" s="3"/>
      <c r="K778" s="3"/>
      <c r="L778" s="3"/>
      <c r="M778" s="3"/>
      <c r="N778" s="3"/>
      <c r="O778" s="3"/>
      <c r="P778" s="3"/>
      <c r="Q778" s="3"/>
      <c r="R778" s="3"/>
      <c r="S778" s="3"/>
      <c r="T778" s="3"/>
      <c r="U778" s="3"/>
      <c r="V778" s="102"/>
      <c r="W778" s="3"/>
      <c r="X778" s="3"/>
      <c r="Y778" s="3"/>
      <c r="Z778" s="3"/>
      <c r="AA778" s="3"/>
      <c r="AB778" s="3"/>
      <c r="AC778" s="3"/>
      <c r="AD778" s="3"/>
      <c r="AE778" s="3"/>
      <c r="AF778" s="3"/>
      <c r="AG778" s="3"/>
      <c r="AH778" s="3"/>
      <c r="AI778" s="3"/>
      <c r="AJ778" s="3"/>
      <c r="AK778" s="3"/>
      <c r="AL778" s="3"/>
      <c r="AM778" s="3"/>
      <c r="AN778" s="3"/>
      <c r="AO778" s="3"/>
      <c r="AP778" s="3"/>
      <c r="AQ778" s="3"/>
      <c r="AR778" s="3"/>
    </row>
    <row r="779" spans="1:44" ht="12.75" customHeight="1" x14ac:dyDescent="0.25">
      <c r="A779" s="3"/>
      <c r="B779" s="3"/>
      <c r="C779" s="3"/>
      <c r="D779" s="3"/>
      <c r="E779" s="3"/>
      <c r="F779" s="3"/>
      <c r="G779" s="3"/>
      <c r="H779" s="3"/>
      <c r="I779" s="3"/>
      <c r="J779" s="3"/>
      <c r="K779" s="3"/>
      <c r="L779" s="3"/>
      <c r="M779" s="3"/>
      <c r="N779" s="3"/>
      <c r="O779" s="3"/>
      <c r="P779" s="3"/>
      <c r="Q779" s="3"/>
      <c r="R779" s="3"/>
      <c r="S779" s="3"/>
      <c r="T779" s="3"/>
      <c r="U779" s="3"/>
      <c r="V779" s="102"/>
      <c r="W779" s="3"/>
      <c r="X779" s="3"/>
      <c r="Y779" s="3"/>
      <c r="Z779" s="3"/>
      <c r="AA779" s="3"/>
      <c r="AB779" s="3"/>
      <c r="AC779" s="3"/>
      <c r="AD779" s="3"/>
      <c r="AE779" s="3"/>
      <c r="AF779" s="3"/>
      <c r="AG779" s="3"/>
      <c r="AH779" s="3"/>
      <c r="AI779" s="3"/>
      <c r="AJ779" s="3"/>
      <c r="AK779" s="3"/>
      <c r="AL779" s="3"/>
      <c r="AM779" s="3"/>
      <c r="AN779" s="3"/>
      <c r="AO779" s="3"/>
      <c r="AP779" s="3"/>
      <c r="AQ779" s="3"/>
      <c r="AR779" s="3"/>
    </row>
    <row r="780" spans="1:44" ht="12.75" customHeight="1" x14ac:dyDescent="0.25">
      <c r="A780" s="3"/>
      <c r="B780" s="3"/>
      <c r="C780" s="3"/>
      <c r="D780" s="3"/>
      <c r="E780" s="3"/>
      <c r="F780" s="3"/>
      <c r="G780" s="3"/>
      <c r="H780" s="3"/>
      <c r="I780" s="3"/>
      <c r="J780" s="3"/>
      <c r="K780" s="3"/>
      <c r="L780" s="3"/>
      <c r="M780" s="3"/>
      <c r="N780" s="3"/>
      <c r="O780" s="3"/>
      <c r="P780" s="3"/>
      <c r="Q780" s="3"/>
      <c r="R780" s="3"/>
      <c r="S780" s="3"/>
      <c r="T780" s="3"/>
      <c r="U780" s="3"/>
      <c r="V780" s="102"/>
      <c r="W780" s="3"/>
      <c r="X780" s="3"/>
      <c r="Y780" s="3"/>
      <c r="Z780" s="3"/>
      <c r="AA780" s="3"/>
      <c r="AB780" s="3"/>
      <c r="AC780" s="3"/>
      <c r="AD780" s="3"/>
      <c r="AE780" s="3"/>
      <c r="AF780" s="3"/>
      <c r="AG780" s="3"/>
      <c r="AH780" s="3"/>
      <c r="AI780" s="3"/>
      <c r="AJ780" s="3"/>
      <c r="AK780" s="3"/>
      <c r="AL780" s="3"/>
      <c r="AM780" s="3"/>
      <c r="AN780" s="3"/>
      <c r="AO780" s="3"/>
      <c r="AP780" s="3"/>
      <c r="AQ780" s="3"/>
      <c r="AR780" s="3"/>
    </row>
    <row r="781" spans="1:44" ht="12.75" customHeight="1" x14ac:dyDescent="0.25">
      <c r="A781" s="3"/>
      <c r="B781" s="3"/>
      <c r="C781" s="3"/>
      <c r="D781" s="3"/>
      <c r="E781" s="3"/>
      <c r="F781" s="3"/>
      <c r="G781" s="3"/>
      <c r="H781" s="3"/>
      <c r="I781" s="3"/>
      <c r="J781" s="3"/>
      <c r="K781" s="3"/>
      <c r="L781" s="3"/>
      <c r="M781" s="3"/>
      <c r="N781" s="3"/>
      <c r="O781" s="3"/>
      <c r="P781" s="3"/>
      <c r="Q781" s="3"/>
      <c r="R781" s="3"/>
      <c r="S781" s="3"/>
      <c r="T781" s="3"/>
      <c r="U781" s="3"/>
      <c r="V781" s="102"/>
      <c r="W781" s="3"/>
      <c r="X781" s="3"/>
      <c r="Y781" s="3"/>
      <c r="Z781" s="3"/>
      <c r="AA781" s="3"/>
      <c r="AB781" s="3"/>
      <c r="AC781" s="3"/>
      <c r="AD781" s="3"/>
      <c r="AE781" s="3"/>
      <c r="AF781" s="3"/>
      <c r="AG781" s="3"/>
      <c r="AH781" s="3"/>
      <c r="AI781" s="3"/>
      <c r="AJ781" s="3"/>
      <c r="AK781" s="3"/>
      <c r="AL781" s="3"/>
      <c r="AM781" s="3"/>
      <c r="AN781" s="3"/>
      <c r="AO781" s="3"/>
      <c r="AP781" s="3"/>
      <c r="AQ781" s="3"/>
      <c r="AR781" s="3"/>
    </row>
    <row r="782" spans="1:44" ht="12.75" customHeight="1" x14ac:dyDescent="0.25">
      <c r="A782" s="3"/>
      <c r="B782" s="3"/>
      <c r="C782" s="3"/>
      <c r="D782" s="3"/>
      <c r="E782" s="3"/>
      <c r="F782" s="3"/>
      <c r="G782" s="3"/>
      <c r="H782" s="3"/>
      <c r="I782" s="3"/>
      <c r="J782" s="3"/>
      <c r="K782" s="3"/>
      <c r="L782" s="3"/>
      <c r="M782" s="3"/>
      <c r="N782" s="3"/>
      <c r="O782" s="3"/>
      <c r="P782" s="3"/>
      <c r="Q782" s="3"/>
      <c r="R782" s="3"/>
      <c r="S782" s="3"/>
      <c r="T782" s="3"/>
      <c r="U782" s="3"/>
      <c r="V782" s="102"/>
      <c r="W782" s="3"/>
      <c r="X782" s="3"/>
      <c r="Y782" s="3"/>
      <c r="Z782" s="3"/>
      <c r="AA782" s="3"/>
      <c r="AB782" s="3"/>
      <c r="AC782" s="3"/>
      <c r="AD782" s="3"/>
      <c r="AE782" s="3"/>
      <c r="AF782" s="3"/>
      <c r="AG782" s="3"/>
      <c r="AH782" s="3"/>
      <c r="AI782" s="3"/>
      <c r="AJ782" s="3"/>
      <c r="AK782" s="3"/>
      <c r="AL782" s="3"/>
      <c r="AM782" s="3"/>
      <c r="AN782" s="3"/>
      <c r="AO782" s="3"/>
      <c r="AP782" s="3"/>
      <c r="AQ782" s="3"/>
      <c r="AR782" s="3"/>
    </row>
    <row r="783" spans="1:44" ht="12.75" customHeight="1" x14ac:dyDescent="0.25">
      <c r="A783" s="3"/>
      <c r="B783" s="3"/>
      <c r="C783" s="3"/>
      <c r="D783" s="3"/>
      <c r="E783" s="3"/>
      <c r="F783" s="3"/>
      <c r="G783" s="3"/>
      <c r="H783" s="3"/>
      <c r="I783" s="3"/>
      <c r="J783" s="3"/>
      <c r="K783" s="3"/>
      <c r="L783" s="3"/>
      <c r="M783" s="3"/>
      <c r="N783" s="3"/>
      <c r="O783" s="3"/>
      <c r="P783" s="3"/>
      <c r="Q783" s="3"/>
      <c r="R783" s="3"/>
      <c r="S783" s="3"/>
      <c r="T783" s="3"/>
      <c r="U783" s="3"/>
      <c r="V783" s="102"/>
      <c r="W783" s="3"/>
      <c r="X783" s="3"/>
      <c r="Y783" s="3"/>
      <c r="Z783" s="3"/>
      <c r="AA783" s="3"/>
      <c r="AB783" s="3"/>
      <c r="AC783" s="3"/>
      <c r="AD783" s="3"/>
      <c r="AE783" s="3"/>
      <c r="AF783" s="3"/>
      <c r="AG783" s="3"/>
      <c r="AH783" s="3"/>
      <c r="AI783" s="3"/>
      <c r="AJ783" s="3"/>
      <c r="AK783" s="3"/>
      <c r="AL783" s="3"/>
      <c r="AM783" s="3"/>
      <c r="AN783" s="3"/>
      <c r="AO783" s="3"/>
      <c r="AP783" s="3"/>
      <c r="AQ783" s="3"/>
      <c r="AR783" s="3"/>
    </row>
    <row r="784" spans="1:44" ht="12.75" customHeight="1" x14ac:dyDescent="0.25">
      <c r="A784" s="3"/>
      <c r="B784" s="3"/>
      <c r="C784" s="3"/>
      <c r="D784" s="3"/>
      <c r="E784" s="3"/>
      <c r="F784" s="3"/>
      <c r="G784" s="3"/>
      <c r="H784" s="3"/>
      <c r="I784" s="3"/>
      <c r="J784" s="3"/>
      <c r="K784" s="3"/>
      <c r="L784" s="3"/>
      <c r="M784" s="3"/>
      <c r="N784" s="3"/>
      <c r="O784" s="3"/>
      <c r="P784" s="3"/>
      <c r="Q784" s="3"/>
      <c r="R784" s="3"/>
      <c r="S784" s="3"/>
      <c r="T784" s="3"/>
      <c r="U784" s="3"/>
      <c r="V784" s="102"/>
      <c r="W784" s="3"/>
      <c r="X784" s="3"/>
      <c r="Y784" s="3"/>
      <c r="Z784" s="3"/>
      <c r="AA784" s="3"/>
      <c r="AB784" s="3"/>
      <c r="AC784" s="3"/>
      <c r="AD784" s="3"/>
      <c r="AE784" s="3"/>
      <c r="AF784" s="3"/>
      <c r="AG784" s="3"/>
      <c r="AH784" s="3"/>
      <c r="AI784" s="3"/>
      <c r="AJ784" s="3"/>
      <c r="AK784" s="3"/>
      <c r="AL784" s="3"/>
      <c r="AM784" s="3"/>
      <c r="AN784" s="3"/>
      <c r="AO784" s="3"/>
      <c r="AP784" s="3"/>
      <c r="AQ784" s="3"/>
      <c r="AR784" s="3"/>
    </row>
    <row r="785" spans="1:44" ht="12.75" customHeight="1" x14ac:dyDescent="0.25">
      <c r="A785" s="3"/>
      <c r="B785" s="3"/>
      <c r="C785" s="3"/>
      <c r="D785" s="3"/>
      <c r="E785" s="3"/>
      <c r="F785" s="3"/>
      <c r="G785" s="3"/>
      <c r="H785" s="3"/>
      <c r="I785" s="3"/>
      <c r="J785" s="3"/>
      <c r="K785" s="3"/>
      <c r="L785" s="3"/>
      <c r="M785" s="3"/>
      <c r="N785" s="3"/>
      <c r="O785" s="3"/>
      <c r="P785" s="3"/>
      <c r="Q785" s="3"/>
      <c r="R785" s="3"/>
      <c r="S785" s="3"/>
      <c r="T785" s="3"/>
      <c r="U785" s="3"/>
      <c r="V785" s="102"/>
      <c r="W785" s="3"/>
      <c r="X785" s="3"/>
      <c r="Y785" s="3"/>
      <c r="Z785" s="3"/>
      <c r="AA785" s="3"/>
      <c r="AB785" s="3"/>
      <c r="AC785" s="3"/>
      <c r="AD785" s="3"/>
      <c r="AE785" s="3"/>
      <c r="AF785" s="3"/>
      <c r="AG785" s="3"/>
      <c r="AH785" s="3"/>
      <c r="AI785" s="3"/>
      <c r="AJ785" s="3"/>
      <c r="AK785" s="3"/>
      <c r="AL785" s="3"/>
      <c r="AM785" s="3"/>
      <c r="AN785" s="3"/>
      <c r="AO785" s="3"/>
      <c r="AP785" s="3"/>
      <c r="AQ785" s="3"/>
      <c r="AR785" s="3"/>
    </row>
    <row r="786" spans="1:44" ht="12.75" customHeight="1" x14ac:dyDescent="0.25">
      <c r="A786" s="3"/>
      <c r="B786" s="3"/>
      <c r="C786" s="3"/>
      <c r="D786" s="3"/>
      <c r="E786" s="3"/>
      <c r="F786" s="3"/>
      <c r="G786" s="3"/>
      <c r="H786" s="3"/>
      <c r="I786" s="3"/>
      <c r="J786" s="3"/>
      <c r="K786" s="3"/>
      <c r="L786" s="3"/>
      <c r="M786" s="3"/>
      <c r="N786" s="3"/>
      <c r="O786" s="3"/>
      <c r="P786" s="3"/>
      <c r="Q786" s="3"/>
      <c r="R786" s="3"/>
      <c r="S786" s="3"/>
      <c r="T786" s="3"/>
      <c r="U786" s="3"/>
      <c r="V786" s="102"/>
      <c r="W786" s="3"/>
      <c r="X786" s="3"/>
      <c r="Y786" s="3"/>
      <c r="Z786" s="3"/>
      <c r="AA786" s="3"/>
      <c r="AB786" s="3"/>
      <c r="AC786" s="3"/>
      <c r="AD786" s="3"/>
      <c r="AE786" s="3"/>
      <c r="AF786" s="3"/>
      <c r="AG786" s="3"/>
      <c r="AH786" s="3"/>
      <c r="AI786" s="3"/>
      <c r="AJ786" s="3"/>
      <c r="AK786" s="3"/>
      <c r="AL786" s="3"/>
      <c r="AM786" s="3"/>
      <c r="AN786" s="3"/>
      <c r="AO786" s="3"/>
      <c r="AP786" s="3"/>
      <c r="AQ786" s="3"/>
      <c r="AR786" s="3"/>
    </row>
    <row r="787" spans="1:44" ht="12.75" customHeight="1" x14ac:dyDescent="0.25">
      <c r="A787" s="3"/>
      <c r="B787" s="3"/>
      <c r="C787" s="3"/>
      <c r="D787" s="3"/>
      <c r="E787" s="3"/>
      <c r="F787" s="3"/>
      <c r="G787" s="3"/>
      <c r="H787" s="3"/>
      <c r="I787" s="3"/>
      <c r="J787" s="3"/>
      <c r="K787" s="3"/>
      <c r="L787" s="3"/>
      <c r="M787" s="3"/>
      <c r="N787" s="3"/>
      <c r="O787" s="3"/>
      <c r="P787" s="3"/>
      <c r="Q787" s="3"/>
      <c r="R787" s="3"/>
      <c r="S787" s="3"/>
      <c r="T787" s="3"/>
      <c r="U787" s="3"/>
      <c r="V787" s="102"/>
      <c r="W787" s="3"/>
      <c r="X787" s="3"/>
      <c r="Y787" s="3"/>
      <c r="Z787" s="3"/>
      <c r="AA787" s="3"/>
      <c r="AB787" s="3"/>
      <c r="AC787" s="3"/>
      <c r="AD787" s="3"/>
      <c r="AE787" s="3"/>
      <c r="AF787" s="3"/>
      <c r="AG787" s="3"/>
      <c r="AH787" s="3"/>
      <c r="AI787" s="3"/>
      <c r="AJ787" s="3"/>
      <c r="AK787" s="3"/>
      <c r="AL787" s="3"/>
      <c r="AM787" s="3"/>
      <c r="AN787" s="3"/>
      <c r="AO787" s="3"/>
      <c r="AP787" s="3"/>
      <c r="AQ787" s="3"/>
      <c r="AR787" s="3"/>
    </row>
    <row r="788" spans="1:44" ht="12.75" customHeight="1" x14ac:dyDescent="0.25">
      <c r="A788" s="3"/>
      <c r="B788" s="3"/>
      <c r="C788" s="3"/>
      <c r="D788" s="3"/>
      <c r="E788" s="3"/>
      <c r="F788" s="3"/>
      <c r="G788" s="3"/>
      <c r="H788" s="3"/>
      <c r="I788" s="3"/>
      <c r="J788" s="3"/>
      <c r="K788" s="3"/>
      <c r="L788" s="3"/>
      <c r="M788" s="3"/>
      <c r="N788" s="3"/>
      <c r="O788" s="3"/>
      <c r="P788" s="3"/>
      <c r="Q788" s="3"/>
      <c r="R788" s="3"/>
      <c r="S788" s="3"/>
      <c r="T788" s="3"/>
      <c r="U788" s="3"/>
      <c r="V788" s="102"/>
      <c r="W788" s="3"/>
      <c r="X788" s="3"/>
      <c r="Y788" s="3"/>
      <c r="Z788" s="3"/>
      <c r="AA788" s="3"/>
      <c r="AB788" s="3"/>
      <c r="AC788" s="3"/>
      <c r="AD788" s="3"/>
      <c r="AE788" s="3"/>
      <c r="AF788" s="3"/>
      <c r="AG788" s="3"/>
      <c r="AH788" s="3"/>
      <c r="AI788" s="3"/>
      <c r="AJ788" s="3"/>
      <c r="AK788" s="3"/>
      <c r="AL788" s="3"/>
      <c r="AM788" s="3"/>
      <c r="AN788" s="3"/>
      <c r="AO788" s="3"/>
      <c r="AP788" s="3"/>
      <c r="AQ788" s="3"/>
      <c r="AR788" s="3"/>
    </row>
    <row r="789" spans="1:44" ht="12.75" customHeight="1" x14ac:dyDescent="0.25">
      <c r="A789" s="3"/>
      <c r="B789" s="3"/>
      <c r="C789" s="3"/>
      <c r="D789" s="3"/>
      <c r="E789" s="3"/>
      <c r="F789" s="3"/>
      <c r="G789" s="3"/>
      <c r="H789" s="3"/>
      <c r="I789" s="3"/>
      <c r="J789" s="3"/>
      <c r="K789" s="3"/>
      <c r="L789" s="3"/>
      <c r="M789" s="3"/>
      <c r="N789" s="3"/>
      <c r="O789" s="3"/>
      <c r="P789" s="3"/>
      <c r="Q789" s="3"/>
      <c r="R789" s="3"/>
      <c r="S789" s="3"/>
      <c r="T789" s="3"/>
      <c r="U789" s="3"/>
      <c r="V789" s="102"/>
      <c r="W789" s="3"/>
      <c r="X789" s="3"/>
      <c r="Y789" s="3"/>
      <c r="Z789" s="3"/>
      <c r="AA789" s="3"/>
      <c r="AB789" s="3"/>
      <c r="AC789" s="3"/>
      <c r="AD789" s="3"/>
      <c r="AE789" s="3"/>
      <c r="AF789" s="3"/>
      <c r="AG789" s="3"/>
      <c r="AH789" s="3"/>
      <c r="AI789" s="3"/>
      <c r="AJ789" s="3"/>
      <c r="AK789" s="3"/>
      <c r="AL789" s="3"/>
      <c r="AM789" s="3"/>
      <c r="AN789" s="3"/>
      <c r="AO789" s="3"/>
      <c r="AP789" s="3"/>
      <c r="AQ789" s="3"/>
      <c r="AR789" s="3"/>
    </row>
    <row r="790" spans="1:44" ht="12.75" customHeight="1" x14ac:dyDescent="0.25">
      <c r="A790" s="3"/>
      <c r="B790" s="3"/>
      <c r="C790" s="3"/>
      <c r="D790" s="3"/>
      <c r="E790" s="3"/>
      <c r="F790" s="3"/>
      <c r="G790" s="3"/>
      <c r="H790" s="3"/>
      <c r="I790" s="3"/>
      <c r="J790" s="3"/>
      <c r="K790" s="3"/>
      <c r="L790" s="3"/>
      <c r="M790" s="3"/>
      <c r="N790" s="3"/>
      <c r="O790" s="3"/>
      <c r="P790" s="3"/>
      <c r="Q790" s="3"/>
      <c r="R790" s="3"/>
      <c r="S790" s="3"/>
      <c r="T790" s="3"/>
      <c r="U790" s="3"/>
      <c r="V790" s="102"/>
      <c r="W790" s="3"/>
      <c r="X790" s="3"/>
      <c r="Y790" s="3"/>
      <c r="Z790" s="3"/>
      <c r="AA790" s="3"/>
      <c r="AB790" s="3"/>
      <c r="AC790" s="3"/>
      <c r="AD790" s="3"/>
      <c r="AE790" s="3"/>
      <c r="AF790" s="3"/>
      <c r="AG790" s="3"/>
      <c r="AH790" s="3"/>
      <c r="AI790" s="3"/>
      <c r="AJ790" s="3"/>
      <c r="AK790" s="3"/>
      <c r="AL790" s="3"/>
      <c r="AM790" s="3"/>
      <c r="AN790" s="3"/>
      <c r="AO790" s="3"/>
      <c r="AP790" s="3"/>
      <c r="AQ790" s="3"/>
      <c r="AR790" s="3"/>
    </row>
    <row r="791" spans="1:44" ht="12.75" customHeight="1" x14ac:dyDescent="0.25">
      <c r="A791" s="3"/>
      <c r="B791" s="3"/>
      <c r="C791" s="3"/>
      <c r="D791" s="3"/>
      <c r="E791" s="3"/>
      <c r="F791" s="3"/>
      <c r="G791" s="3"/>
      <c r="H791" s="3"/>
      <c r="I791" s="3"/>
      <c r="J791" s="3"/>
      <c r="K791" s="3"/>
      <c r="L791" s="3"/>
      <c r="M791" s="3"/>
      <c r="N791" s="3"/>
      <c r="O791" s="3"/>
      <c r="P791" s="3"/>
      <c r="Q791" s="3"/>
      <c r="R791" s="3"/>
      <c r="S791" s="3"/>
      <c r="T791" s="3"/>
      <c r="U791" s="3"/>
      <c r="V791" s="102"/>
      <c r="W791" s="3"/>
      <c r="X791" s="3"/>
      <c r="Y791" s="3"/>
      <c r="Z791" s="3"/>
      <c r="AA791" s="3"/>
      <c r="AB791" s="3"/>
      <c r="AC791" s="3"/>
      <c r="AD791" s="3"/>
      <c r="AE791" s="3"/>
      <c r="AF791" s="3"/>
      <c r="AG791" s="3"/>
      <c r="AH791" s="3"/>
      <c r="AI791" s="3"/>
      <c r="AJ791" s="3"/>
      <c r="AK791" s="3"/>
      <c r="AL791" s="3"/>
      <c r="AM791" s="3"/>
      <c r="AN791" s="3"/>
      <c r="AO791" s="3"/>
      <c r="AP791" s="3"/>
      <c r="AQ791" s="3"/>
      <c r="AR791" s="3"/>
    </row>
    <row r="792" spans="1:44" ht="12.75" customHeight="1" x14ac:dyDescent="0.25">
      <c r="A792" s="3"/>
      <c r="B792" s="3"/>
      <c r="C792" s="3"/>
      <c r="D792" s="3"/>
      <c r="E792" s="3"/>
      <c r="F792" s="3"/>
      <c r="G792" s="3"/>
      <c r="H792" s="3"/>
      <c r="I792" s="3"/>
      <c r="J792" s="3"/>
      <c r="K792" s="3"/>
      <c r="L792" s="3"/>
      <c r="M792" s="3"/>
      <c r="N792" s="3"/>
      <c r="O792" s="3"/>
      <c r="P792" s="3"/>
      <c r="Q792" s="3"/>
      <c r="R792" s="3"/>
      <c r="S792" s="3"/>
      <c r="T792" s="3"/>
      <c r="U792" s="3"/>
      <c r="V792" s="102"/>
      <c r="W792" s="3"/>
      <c r="X792" s="3"/>
      <c r="Y792" s="3"/>
      <c r="Z792" s="3"/>
      <c r="AA792" s="3"/>
      <c r="AB792" s="3"/>
      <c r="AC792" s="3"/>
      <c r="AD792" s="3"/>
      <c r="AE792" s="3"/>
      <c r="AF792" s="3"/>
      <c r="AG792" s="3"/>
      <c r="AH792" s="3"/>
      <c r="AI792" s="3"/>
      <c r="AJ792" s="3"/>
      <c r="AK792" s="3"/>
      <c r="AL792" s="3"/>
      <c r="AM792" s="3"/>
      <c r="AN792" s="3"/>
      <c r="AO792" s="3"/>
      <c r="AP792" s="3"/>
      <c r="AQ792" s="3"/>
      <c r="AR792" s="3"/>
    </row>
    <row r="793" spans="1:44" ht="12.75" customHeight="1" x14ac:dyDescent="0.25">
      <c r="A793" s="3"/>
      <c r="B793" s="3"/>
      <c r="C793" s="3"/>
      <c r="D793" s="3"/>
      <c r="E793" s="3"/>
      <c r="F793" s="3"/>
      <c r="G793" s="3"/>
      <c r="H793" s="3"/>
      <c r="I793" s="3"/>
      <c r="J793" s="3"/>
      <c r="K793" s="3"/>
      <c r="L793" s="3"/>
      <c r="M793" s="3"/>
      <c r="N793" s="3"/>
      <c r="O793" s="3"/>
      <c r="P793" s="3"/>
      <c r="Q793" s="3"/>
      <c r="R793" s="3"/>
      <c r="S793" s="3"/>
      <c r="T793" s="3"/>
      <c r="U793" s="3"/>
      <c r="V793" s="102"/>
      <c r="W793" s="3"/>
      <c r="X793" s="3"/>
      <c r="Y793" s="3"/>
      <c r="Z793" s="3"/>
      <c r="AA793" s="3"/>
      <c r="AB793" s="3"/>
      <c r="AC793" s="3"/>
      <c r="AD793" s="3"/>
      <c r="AE793" s="3"/>
      <c r="AF793" s="3"/>
      <c r="AG793" s="3"/>
      <c r="AH793" s="3"/>
      <c r="AI793" s="3"/>
      <c r="AJ793" s="3"/>
      <c r="AK793" s="3"/>
      <c r="AL793" s="3"/>
      <c r="AM793" s="3"/>
      <c r="AN793" s="3"/>
      <c r="AO793" s="3"/>
      <c r="AP793" s="3"/>
      <c r="AQ793" s="3"/>
      <c r="AR793" s="3"/>
    </row>
    <row r="794" spans="1:44" ht="12.75" customHeight="1" x14ac:dyDescent="0.25">
      <c r="A794" s="3"/>
      <c r="B794" s="3"/>
      <c r="C794" s="3"/>
      <c r="D794" s="3"/>
      <c r="E794" s="3"/>
      <c r="F794" s="3"/>
      <c r="G794" s="3"/>
      <c r="H794" s="3"/>
      <c r="I794" s="3"/>
      <c r="J794" s="3"/>
      <c r="K794" s="3"/>
      <c r="L794" s="3"/>
      <c r="M794" s="3"/>
      <c r="N794" s="3"/>
      <c r="O794" s="3"/>
      <c r="P794" s="3"/>
      <c r="Q794" s="3"/>
      <c r="R794" s="3"/>
      <c r="S794" s="3"/>
      <c r="T794" s="3"/>
      <c r="U794" s="3"/>
      <c r="V794" s="102"/>
      <c r="W794" s="3"/>
      <c r="X794" s="3"/>
      <c r="Y794" s="3"/>
      <c r="Z794" s="3"/>
      <c r="AA794" s="3"/>
      <c r="AB794" s="3"/>
      <c r="AC794" s="3"/>
      <c r="AD794" s="3"/>
      <c r="AE794" s="3"/>
      <c r="AF794" s="3"/>
      <c r="AG794" s="3"/>
      <c r="AH794" s="3"/>
      <c r="AI794" s="3"/>
      <c r="AJ794" s="3"/>
      <c r="AK794" s="3"/>
      <c r="AL794" s="3"/>
      <c r="AM794" s="3"/>
      <c r="AN794" s="3"/>
      <c r="AO794" s="3"/>
      <c r="AP794" s="3"/>
      <c r="AQ794" s="3"/>
      <c r="AR794" s="3"/>
    </row>
    <row r="795" spans="1:44" ht="12.75" customHeight="1" x14ac:dyDescent="0.25">
      <c r="A795" s="3"/>
      <c r="B795" s="3"/>
      <c r="C795" s="3"/>
      <c r="D795" s="3"/>
      <c r="E795" s="3"/>
      <c r="F795" s="3"/>
      <c r="G795" s="3"/>
      <c r="H795" s="3"/>
      <c r="I795" s="3"/>
      <c r="J795" s="3"/>
      <c r="K795" s="3"/>
      <c r="L795" s="3"/>
      <c r="M795" s="3"/>
      <c r="N795" s="3"/>
      <c r="O795" s="3"/>
      <c r="P795" s="3"/>
      <c r="Q795" s="3"/>
      <c r="R795" s="3"/>
      <c r="S795" s="3"/>
      <c r="T795" s="3"/>
      <c r="U795" s="3"/>
      <c r="V795" s="102"/>
      <c r="W795" s="3"/>
      <c r="X795" s="3"/>
      <c r="Y795" s="3"/>
      <c r="Z795" s="3"/>
      <c r="AA795" s="3"/>
      <c r="AB795" s="3"/>
      <c r="AC795" s="3"/>
      <c r="AD795" s="3"/>
      <c r="AE795" s="3"/>
      <c r="AF795" s="3"/>
      <c r="AG795" s="3"/>
      <c r="AH795" s="3"/>
      <c r="AI795" s="3"/>
      <c r="AJ795" s="3"/>
      <c r="AK795" s="3"/>
      <c r="AL795" s="3"/>
      <c r="AM795" s="3"/>
      <c r="AN795" s="3"/>
      <c r="AO795" s="3"/>
      <c r="AP795" s="3"/>
      <c r="AQ795" s="3"/>
      <c r="AR795" s="3"/>
    </row>
    <row r="796" spans="1:44" ht="12.75" customHeight="1" x14ac:dyDescent="0.25">
      <c r="A796" s="3"/>
      <c r="B796" s="3"/>
      <c r="C796" s="3"/>
      <c r="D796" s="3"/>
      <c r="E796" s="3"/>
      <c r="F796" s="3"/>
      <c r="G796" s="3"/>
      <c r="H796" s="3"/>
      <c r="I796" s="3"/>
      <c r="J796" s="3"/>
      <c r="K796" s="3"/>
      <c r="L796" s="3"/>
      <c r="M796" s="3"/>
      <c r="N796" s="3"/>
      <c r="O796" s="3"/>
      <c r="P796" s="3"/>
      <c r="Q796" s="3"/>
      <c r="R796" s="3"/>
      <c r="S796" s="3"/>
      <c r="T796" s="3"/>
      <c r="U796" s="3"/>
      <c r="V796" s="102"/>
      <c r="W796" s="3"/>
      <c r="X796" s="3"/>
      <c r="Y796" s="3"/>
      <c r="Z796" s="3"/>
      <c r="AA796" s="3"/>
      <c r="AB796" s="3"/>
      <c r="AC796" s="3"/>
      <c r="AD796" s="3"/>
      <c r="AE796" s="3"/>
      <c r="AF796" s="3"/>
      <c r="AG796" s="3"/>
      <c r="AH796" s="3"/>
      <c r="AI796" s="3"/>
      <c r="AJ796" s="3"/>
      <c r="AK796" s="3"/>
      <c r="AL796" s="3"/>
      <c r="AM796" s="3"/>
      <c r="AN796" s="3"/>
      <c r="AO796" s="3"/>
      <c r="AP796" s="3"/>
      <c r="AQ796" s="3"/>
      <c r="AR796" s="3"/>
    </row>
    <row r="797" spans="1:44" ht="12.75" customHeight="1" x14ac:dyDescent="0.25">
      <c r="A797" s="3"/>
      <c r="B797" s="3"/>
      <c r="C797" s="3"/>
      <c r="D797" s="3"/>
      <c r="E797" s="3"/>
      <c r="F797" s="3"/>
      <c r="G797" s="3"/>
      <c r="H797" s="3"/>
      <c r="I797" s="3"/>
      <c r="J797" s="3"/>
      <c r="K797" s="3"/>
      <c r="L797" s="3"/>
      <c r="M797" s="3"/>
      <c r="N797" s="3"/>
      <c r="O797" s="3"/>
      <c r="P797" s="3"/>
      <c r="Q797" s="3"/>
      <c r="R797" s="3"/>
      <c r="S797" s="3"/>
      <c r="T797" s="3"/>
      <c r="U797" s="3"/>
      <c r="V797" s="102"/>
      <c r="W797" s="3"/>
      <c r="X797" s="3"/>
      <c r="Y797" s="3"/>
      <c r="Z797" s="3"/>
      <c r="AA797" s="3"/>
      <c r="AB797" s="3"/>
      <c r="AC797" s="3"/>
      <c r="AD797" s="3"/>
      <c r="AE797" s="3"/>
      <c r="AF797" s="3"/>
      <c r="AG797" s="3"/>
      <c r="AH797" s="3"/>
      <c r="AI797" s="3"/>
      <c r="AJ797" s="3"/>
      <c r="AK797" s="3"/>
      <c r="AL797" s="3"/>
      <c r="AM797" s="3"/>
      <c r="AN797" s="3"/>
      <c r="AO797" s="3"/>
      <c r="AP797" s="3"/>
      <c r="AQ797" s="3"/>
      <c r="AR797" s="3"/>
    </row>
    <row r="798" spans="1:44" ht="12.75" customHeight="1" x14ac:dyDescent="0.25">
      <c r="A798" s="3"/>
      <c r="B798" s="3"/>
      <c r="C798" s="3"/>
      <c r="D798" s="3"/>
      <c r="E798" s="3"/>
      <c r="F798" s="3"/>
      <c r="G798" s="3"/>
      <c r="H798" s="3"/>
      <c r="I798" s="3"/>
      <c r="J798" s="3"/>
      <c r="K798" s="3"/>
      <c r="L798" s="3"/>
      <c r="M798" s="3"/>
      <c r="N798" s="3"/>
      <c r="O798" s="3"/>
      <c r="P798" s="3"/>
      <c r="Q798" s="3"/>
      <c r="R798" s="3"/>
      <c r="S798" s="3"/>
      <c r="T798" s="3"/>
      <c r="U798" s="3"/>
      <c r="V798" s="102"/>
      <c r="W798" s="3"/>
      <c r="X798" s="3"/>
      <c r="Y798" s="3"/>
      <c r="Z798" s="3"/>
      <c r="AA798" s="3"/>
      <c r="AB798" s="3"/>
      <c r="AC798" s="3"/>
      <c r="AD798" s="3"/>
      <c r="AE798" s="3"/>
      <c r="AF798" s="3"/>
      <c r="AG798" s="3"/>
      <c r="AH798" s="3"/>
      <c r="AI798" s="3"/>
      <c r="AJ798" s="3"/>
      <c r="AK798" s="3"/>
      <c r="AL798" s="3"/>
      <c r="AM798" s="3"/>
      <c r="AN798" s="3"/>
      <c r="AO798" s="3"/>
      <c r="AP798" s="3"/>
      <c r="AQ798" s="3"/>
      <c r="AR798" s="3"/>
    </row>
    <row r="799" spans="1:44" ht="12.75" customHeight="1" x14ac:dyDescent="0.25">
      <c r="A799" s="3"/>
      <c r="B799" s="3"/>
      <c r="C799" s="3"/>
      <c r="D799" s="3"/>
      <c r="E799" s="3"/>
      <c r="F799" s="3"/>
      <c r="G799" s="3"/>
      <c r="H799" s="3"/>
      <c r="I799" s="3"/>
      <c r="J799" s="3"/>
      <c r="K799" s="3"/>
      <c r="L799" s="3"/>
      <c r="M799" s="3"/>
      <c r="N799" s="3"/>
      <c r="O799" s="3"/>
      <c r="P799" s="3"/>
      <c r="Q799" s="3"/>
      <c r="R799" s="3"/>
      <c r="S799" s="3"/>
      <c r="T799" s="3"/>
      <c r="U799" s="3"/>
      <c r="V799" s="102"/>
      <c r="W799" s="3"/>
      <c r="X799" s="3"/>
      <c r="Y799" s="3"/>
      <c r="Z799" s="3"/>
      <c r="AA799" s="3"/>
      <c r="AB799" s="3"/>
      <c r="AC799" s="3"/>
      <c r="AD799" s="3"/>
      <c r="AE799" s="3"/>
      <c r="AF799" s="3"/>
      <c r="AG799" s="3"/>
      <c r="AH799" s="3"/>
      <c r="AI799" s="3"/>
      <c r="AJ799" s="3"/>
      <c r="AK799" s="3"/>
      <c r="AL799" s="3"/>
      <c r="AM799" s="3"/>
      <c r="AN799" s="3"/>
      <c r="AO799" s="3"/>
      <c r="AP799" s="3"/>
      <c r="AQ799" s="3"/>
      <c r="AR799" s="3"/>
    </row>
    <row r="800" spans="1:44" ht="12.75" customHeight="1" x14ac:dyDescent="0.25">
      <c r="A800" s="3"/>
      <c r="B800" s="3"/>
      <c r="C800" s="3"/>
      <c r="D800" s="3"/>
      <c r="E800" s="3"/>
      <c r="F800" s="3"/>
      <c r="G800" s="3"/>
      <c r="H800" s="3"/>
      <c r="I800" s="3"/>
      <c r="J800" s="3"/>
      <c r="K800" s="3"/>
      <c r="L800" s="3"/>
      <c r="M800" s="3"/>
      <c r="N800" s="3"/>
      <c r="O800" s="3"/>
      <c r="P800" s="3"/>
      <c r="Q800" s="3"/>
      <c r="R800" s="3"/>
      <c r="S800" s="3"/>
      <c r="T800" s="3"/>
      <c r="U800" s="3"/>
      <c r="V800" s="102"/>
      <c r="W800" s="3"/>
      <c r="X800" s="3"/>
      <c r="Y800" s="3"/>
      <c r="Z800" s="3"/>
      <c r="AA800" s="3"/>
      <c r="AB800" s="3"/>
      <c r="AC800" s="3"/>
      <c r="AD800" s="3"/>
      <c r="AE800" s="3"/>
      <c r="AF800" s="3"/>
      <c r="AG800" s="3"/>
      <c r="AH800" s="3"/>
      <c r="AI800" s="3"/>
      <c r="AJ800" s="3"/>
      <c r="AK800" s="3"/>
      <c r="AL800" s="3"/>
      <c r="AM800" s="3"/>
      <c r="AN800" s="3"/>
      <c r="AO800" s="3"/>
      <c r="AP800" s="3"/>
      <c r="AQ800" s="3"/>
      <c r="AR800" s="3"/>
    </row>
    <row r="801" spans="1:44" ht="12.75" customHeight="1" x14ac:dyDescent="0.25">
      <c r="A801" s="3"/>
      <c r="B801" s="3"/>
      <c r="C801" s="3"/>
      <c r="D801" s="3"/>
      <c r="E801" s="3"/>
      <c r="F801" s="3"/>
      <c r="G801" s="3"/>
      <c r="H801" s="3"/>
      <c r="I801" s="3"/>
      <c r="J801" s="3"/>
      <c r="K801" s="3"/>
      <c r="L801" s="3"/>
      <c r="M801" s="3"/>
      <c r="N801" s="3"/>
      <c r="O801" s="3"/>
      <c r="P801" s="3"/>
      <c r="Q801" s="3"/>
      <c r="R801" s="3"/>
      <c r="S801" s="3"/>
      <c r="T801" s="3"/>
      <c r="U801" s="3"/>
      <c r="V801" s="102"/>
      <c r="W801" s="3"/>
      <c r="X801" s="3"/>
      <c r="Y801" s="3"/>
      <c r="Z801" s="3"/>
      <c r="AA801" s="3"/>
      <c r="AB801" s="3"/>
      <c r="AC801" s="3"/>
      <c r="AD801" s="3"/>
      <c r="AE801" s="3"/>
      <c r="AF801" s="3"/>
      <c r="AG801" s="3"/>
      <c r="AH801" s="3"/>
      <c r="AI801" s="3"/>
      <c r="AJ801" s="3"/>
      <c r="AK801" s="3"/>
      <c r="AL801" s="3"/>
      <c r="AM801" s="3"/>
      <c r="AN801" s="3"/>
      <c r="AO801" s="3"/>
      <c r="AP801" s="3"/>
      <c r="AQ801" s="3"/>
      <c r="AR801" s="3"/>
    </row>
    <row r="802" spans="1:44" ht="12.75" customHeight="1" x14ac:dyDescent="0.25">
      <c r="A802" s="3"/>
      <c r="B802" s="3"/>
      <c r="C802" s="3"/>
      <c r="D802" s="3"/>
      <c r="E802" s="3"/>
      <c r="F802" s="3"/>
      <c r="G802" s="3"/>
      <c r="H802" s="3"/>
      <c r="I802" s="3"/>
      <c r="J802" s="3"/>
      <c r="K802" s="3"/>
      <c r="L802" s="3"/>
      <c r="M802" s="3"/>
      <c r="N802" s="3"/>
      <c r="O802" s="3"/>
      <c r="P802" s="3"/>
      <c r="Q802" s="3"/>
      <c r="R802" s="3"/>
      <c r="S802" s="3"/>
      <c r="T802" s="3"/>
      <c r="U802" s="3"/>
      <c r="V802" s="102"/>
      <c r="W802" s="3"/>
      <c r="X802" s="3"/>
      <c r="Y802" s="3"/>
      <c r="Z802" s="3"/>
      <c r="AA802" s="3"/>
      <c r="AB802" s="3"/>
      <c r="AC802" s="3"/>
      <c r="AD802" s="3"/>
      <c r="AE802" s="3"/>
      <c r="AF802" s="3"/>
      <c r="AG802" s="3"/>
      <c r="AH802" s="3"/>
      <c r="AI802" s="3"/>
      <c r="AJ802" s="3"/>
      <c r="AK802" s="3"/>
      <c r="AL802" s="3"/>
      <c r="AM802" s="3"/>
      <c r="AN802" s="3"/>
      <c r="AO802" s="3"/>
      <c r="AP802" s="3"/>
      <c r="AQ802" s="3"/>
      <c r="AR802" s="3"/>
    </row>
    <row r="803" spans="1:44" ht="12.75" customHeight="1" x14ac:dyDescent="0.25">
      <c r="A803" s="3"/>
      <c r="B803" s="3"/>
      <c r="C803" s="3"/>
      <c r="D803" s="3"/>
      <c r="E803" s="3"/>
      <c r="F803" s="3"/>
      <c r="G803" s="3"/>
      <c r="H803" s="3"/>
      <c r="I803" s="3"/>
      <c r="J803" s="3"/>
      <c r="K803" s="3"/>
      <c r="L803" s="3"/>
      <c r="M803" s="3"/>
      <c r="N803" s="3"/>
      <c r="O803" s="3"/>
      <c r="P803" s="3"/>
      <c r="Q803" s="3"/>
      <c r="R803" s="3"/>
      <c r="S803" s="3"/>
      <c r="T803" s="3"/>
      <c r="U803" s="3"/>
      <c r="V803" s="102"/>
      <c r="W803" s="3"/>
      <c r="X803" s="3"/>
      <c r="Y803" s="3"/>
      <c r="Z803" s="3"/>
      <c r="AA803" s="3"/>
      <c r="AB803" s="3"/>
      <c r="AC803" s="3"/>
      <c r="AD803" s="3"/>
      <c r="AE803" s="3"/>
      <c r="AF803" s="3"/>
      <c r="AG803" s="3"/>
      <c r="AH803" s="3"/>
      <c r="AI803" s="3"/>
      <c r="AJ803" s="3"/>
      <c r="AK803" s="3"/>
      <c r="AL803" s="3"/>
      <c r="AM803" s="3"/>
      <c r="AN803" s="3"/>
      <c r="AO803" s="3"/>
      <c r="AP803" s="3"/>
      <c r="AQ803" s="3"/>
      <c r="AR803" s="3"/>
    </row>
    <row r="804" spans="1:44" ht="12.75" customHeight="1" x14ac:dyDescent="0.25">
      <c r="A804" s="3"/>
      <c r="B804" s="3"/>
      <c r="C804" s="3"/>
      <c r="D804" s="3"/>
      <c r="E804" s="3"/>
      <c r="F804" s="3"/>
      <c r="G804" s="3"/>
      <c r="H804" s="3"/>
      <c r="I804" s="3"/>
      <c r="J804" s="3"/>
      <c r="K804" s="3"/>
      <c r="L804" s="3"/>
      <c r="M804" s="3"/>
      <c r="N804" s="3"/>
      <c r="O804" s="3"/>
      <c r="P804" s="3"/>
      <c r="Q804" s="3"/>
      <c r="R804" s="3"/>
      <c r="S804" s="3"/>
      <c r="T804" s="3"/>
      <c r="U804" s="3"/>
      <c r="V804" s="102"/>
      <c r="W804" s="3"/>
      <c r="X804" s="3"/>
      <c r="Y804" s="3"/>
      <c r="Z804" s="3"/>
      <c r="AA804" s="3"/>
      <c r="AB804" s="3"/>
      <c r="AC804" s="3"/>
      <c r="AD804" s="3"/>
      <c r="AE804" s="3"/>
      <c r="AF804" s="3"/>
      <c r="AG804" s="3"/>
      <c r="AH804" s="3"/>
      <c r="AI804" s="3"/>
      <c r="AJ804" s="3"/>
      <c r="AK804" s="3"/>
      <c r="AL804" s="3"/>
      <c r="AM804" s="3"/>
      <c r="AN804" s="3"/>
      <c r="AO804" s="3"/>
      <c r="AP804" s="3"/>
      <c r="AQ804" s="3"/>
      <c r="AR804" s="3"/>
    </row>
    <row r="805" spans="1:44" ht="12.75" customHeight="1" x14ac:dyDescent="0.25">
      <c r="A805" s="3"/>
      <c r="B805" s="3"/>
      <c r="C805" s="3"/>
      <c r="D805" s="3"/>
      <c r="E805" s="3"/>
      <c r="F805" s="3"/>
      <c r="G805" s="3"/>
      <c r="H805" s="3"/>
      <c r="I805" s="3"/>
      <c r="J805" s="3"/>
      <c r="K805" s="3"/>
      <c r="L805" s="3"/>
      <c r="M805" s="3"/>
      <c r="N805" s="3"/>
      <c r="O805" s="3"/>
      <c r="P805" s="3"/>
      <c r="Q805" s="3"/>
      <c r="R805" s="3"/>
      <c r="S805" s="3"/>
      <c r="T805" s="3"/>
      <c r="U805" s="3"/>
      <c r="V805" s="102"/>
      <c r="W805" s="3"/>
      <c r="X805" s="3"/>
      <c r="Y805" s="3"/>
      <c r="Z805" s="3"/>
      <c r="AA805" s="3"/>
      <c r="AB805" s="3"/>
      <c r="AC805" s="3"/>
      <c r="AD805" s="3"/>
      <c r="AE805" s="3"/>
      <c r="AF805" s="3"/>
      <c r="AG805" s="3"/>
      <c r="AH805" s="3"/>
      <c r="AI805" s="3"/>
      <c r="AJ805" s="3"/>
      <c r="AK805" s="3"/>
      <c r="AL805" s="3"/>
      <c r="AM805" s="3"/>
      <c r="AN805" s="3"/>
      <c r="AO805" s="3"/>
      <c r="AP805" s="3"/>
      <c r="AQ805" s="3"/>
      <c r="AR805" s="3"/>
    </row>
    <row r="806" spans="1:44" ht="12.75" customHeight="1" x14ac:dyDescent="0.25">
      <c r="A806" s="3"/>
      <c r="B806" s="3"/>
      <c r="C806" s="3"/>
      <c r="D806" s="3"/>
      <c r="E806" s="3"/>
      <c r="F806" s="3"/>
      <c r="G806" s="3"/>
      <c r="H806" s="3"/>
      <c r="I806" s="3"/>
      <c r="J806" s="3"/>
      <c r="K806" s="3"/>
      <c r="L806" s="3"/>
      <c r="M806" s="3"/>
      <c r="N806" s="3"/>
      <c r="O806" s="3"/>
      <c r="P806" s="3"/>
      <c r="Q806" s="3"/>
      <c r="R806" s="3"/>
      <c r="S806" s="3"/>
      <c r="T806" s="3"/>
      <c r="U806" s="3"/>
      <c r="V806" s="102"/>
      <c r="W806" s="3"/>
      <c r="X806" s="3"/>
      <c r="Y806" s="3"/>
      <c r="Z806" s="3"/>
      <c r="AA806" s="3"/>
      <c r="AB806" s="3"/>
      <c r="AC806" s="3"/>
      <c r="AD806" s="3"/>
      <c r="AE806" s="3"/>
      <c r="AF806" s="3"/>
      <c r="AG806" s="3"/>
      <c r="AH806" s="3"/>
      <c r="AI806" s="3"/>
      <c r="AJ806" s="3"/>
      <c r="AK806" s="3"/>
      <c r="AL806" s="3"/>
      <c r="AM806" s="3"/>
      <c r="AN806" s="3"/>
      <c r="AO806" s="3"/>
      <c r="AP806" s="3"/>
      <c r="AQ806" s="3"/>
      <c r="AR806" s="3"/>
    </row>
    <row r="807" spans="1:44" ht="12.75" customHeight="1" x14ac:dyDescent="0.25">
      <c r="A807" s="3"/>
      <c r="B807" s="3"/>
      <c r="C807" s="3"/>
      <c r="D807" s="3"/>
      <c r="E807" s="3"/>
      <c r="F807" s="3"/>
      <c r="G807" s="3"/>
      <c r="H807" s="3"/>
      <c r="I807" s="3"/>
      <c r="J807" s="3"/>
      <c r="K807" s="3"/>
      <c r="L807" s="3"/>
      <c r="M807" s="3"/>
      <c r="N807" s="3"/>
      <c r="O807" s="3"/>
      <c r="P807" s="3"/>
      <c r="Q807" s="3"/>
      <c r="R807" s="3"/>
      <c r="S807" s="3"/>
      <c r="T807" s="3"/>
      <c r="U807" s="3"/>
      <c r="V807" s="102"/>
      <c r="W807" s="3"/>
      <c r="X807" s="3"/>
      <c r="Y807" s="3"/>
      <c r="Z807" s="3"/>
      <c r="AA807" s="3"/>
      <c r="AB807" s="3"/>
      <c r="AC807" s="3"/>
      <c r="AD807" s="3"/>
      <c r="AE807" s="3"/>
      <c r="AF807" s="3"/>
      <c r="AG807" s="3"/>
      <c r="AH807" s="3"/>
      <c r="AI807" s="3"/>
      <c r="AJ807" s="3"/>
      <c r="AK807" s="3"/>
      <c r="AL807" s="3"/>
      <c r="AM807" s="3"/>
      <c r="AN807" s="3"/>
      <c r="AO807" s="3"/>
      <c r="AP807" s="3"/>
      <c r="AQ807" s="3"/>
      <c r="AR807" s="3"/>
    </row>
    <row r="808" spans="1:44" ht="12.75" customHeight="1" x14ac:dyDescent="0.25">
      <c r="A808" s="3"/>
      <c r="B808" s="3"/>
      <c r="C808" s="3"/>
      <c r="D808" s="3"/>
      <c r="E808" s="3"/>
      <c r="F808" s="3"/>
      <c r="G808" s="3"/>
      <c r="H808" s="3"/>
      <c r="I808" s="3"/>
      <c r="J808" s="3"/>
      <c r="K808" s="3"/>
      <c r="L808" s="3"/>
      <c r="M808" s="3"/>
      <c r="N808" s="3"/>
      <c r="O808" s="3"/>
      <c r="P808" s="3"/>
      <c r="Q808" s="3"/>
      <c r="R808" s="3"/>
      <c r="S808" s="3"/>
      <c r="T808" s="3"/>
      <c r="U808" s="3"/>
      <c r="V808" s="102"/>
      <c r="W808" s="3"/>
      <c r="X808" s="3"/>
      <c r="Y808" s="3"/>
      <c r="Z808" s="3"/>
      <c r="AA808" s="3"/>
      <c r="AB808" s="3"/>
      <c r="AC808" s="3"/>
      <c r="AD808" s="3"/>
      <c r="AE808" s="3"/>
      <c r="AF808" s="3"/>
      <c r="AG808" s="3"/>
      <c r="AH808" s="3"/>
      <c r="AI808" s="3"/>
      <c r="AJ808" s="3"/>
      <c r="AK808" s="3"/>
      <c r="AL808" s="3"/>
      <c r="AM808" s="3"/>
      <c r="AN808" s="3"/>
      <c r="AO808" s="3"/>
      <c r="AP808" s="3"/>
      <c r="AQ808" s="3"/>
      <c r="AR808" s="3"/>
    </row>
    <row r="809" spans="1:44" ht="12.75" customHeight="1" x14ac:dyDescent="0.25">
      <c r="A809" s="3"/>
      <c r="B809" s="3"/>
      <c r="C809" s="3"/>
      <c r="D809" s="3"/>
      <c r="E809" s="3"/>
      <c r="F809" s="3"/>
      <c r="G809" s="3"/>
      <c r="H809" s="3"/>
      <c r="I809" s="3"/>
      <c r="J809" s="3"/>
      <c r="K809" s="3"/>
      <c r="L809" s="3"/>
      <c r="M809" s="3"/>
      <c r="N809" s="3"/>
      <c r="O809" s="3"/>
      <c r="P809" s="3"/>
      <c r="Q809" s="3"/>
      <c r="R809" s="3"/>
      <c r="S809" s="3"/>
      <c r="T809" s="3"/>
      <c r="U809" s="3"/>
      <c r="V809" s="102"/>
      <c r="W809" s="3"/>
      <c r="X809" s="3"/>
      <c r="Y809" s="3"/>
      <c r="Z809" s="3"/>
      <c r="AA809" s="3"/>
      <c r="AB809" s="3"/>
      <c r="AC809" s="3"/>
      <c r="AD809" s="3"/>
      <c r="AE809" s="3"/>
      <c r="AF809" s="3"/>
      <c r="AG809" s="3"/>
      <c r="AH809" s="3"/>
      <c r="AI809" s="3"/>
      <c r="AJ809" s="3"/>
      <c r="AK809" s="3"/>
      <c r="AL809" s="3"/>
      <c r="AM809" s="3"/>
      <c r="AN809" s="3"/>
      <c r="AO809" s="3"/>
      <c r="AP809" s="3"/>
      <c r="AQ809" s="3"/>
      <c r="AR809" s="3"/>
    </row>
    <row r="810" spans="1:44" ht="12.75" customHeight="1" x14ac:dyDescent="0.25">
      <c r="A810" s="3"/>
      <c r="B810" s="3"/>
      <c r="C810" s="3"/>
      <c r="D810" s="3"/>
      <c r="E810" s="3"/>
      <c r="F810" s="3"/>
      <c r="G810" s="3"/>
      <c r="H810" s="3"/>
      <c r="I810" s="3"/>
      <c r="J810" s="3"/>
      <c r="K810" s="3"/>
      <c r="L810" s="3"/>
      <c r="M810" s="3"/>
      <c r="N810" s="3"/>
      <c r="O810" s="3"/>
      <c r="P810" s="3"/>
      <c r="Q810" s="3"/>
      <c r="R810" s="3"/>
      <c r="S810" s="3"/>
      <c r="T810" s="3"/>
      <c r="U810" s="3"/>
      <c r="V810" s="102"/>
      <c r="W810" s="3"/>
      <c r="X810" s="3"/>
      <c r="Y810" s="3"/>
      <c r="Z810" s="3"/>
      <c r="AA810" s="3"/>
      <c r="AB810" s="3"/>
      <c r="AC810" s="3"/>
      <c r="AD810" s="3"/>
      <c r="AE810" s="3"/>
      <c r="AF810" s="3"/>
      <c r="AG810" s="3"/>
      <c r="AH810" s="3"/>
      <c r="AI810" s="3"/>
      <c r="AJ810" s="3"/>
      <c r="AK810" s="3"/>
      <c r="AL810" s="3"/>
      <c r="AM810" s="3"/>
      <c r="AN810" s="3"/>
      <c r="AO810" s="3"/>
      <c r="AP810" s="3"/>
      <c r="AQ810" s="3"/>
      <c r="AR810" s="3"/>
    </row>
    <row r="811" spans="1:44" ht="12.75" customHeight="1" x14ac:dyDescent="0.25">
      <c r="A811" s="3"/>
      <c r="B811" s="3"/>
      <c r="C811" s="3"/>
      <c r="D811" s="3"/>
      <c r="E811" s="3"/>
      <c r="F811" s="3"/>
      <c r="G811" s="3"/>
      <c r="H811" s="3"/>
      <c r="I811" s="3"/>
      <c r="J811" s="3"/>
      <c r="K811" s="3"/>
      <c r="L811" s="3"/>
      <c r="M811" s="3"/>
      <c r="N811" s="3"/>
      <c r="O811" s="3"/>
      <c r="P811" s="3"/>
      <c r="Q811" s="3"/>
      <c r="R811" s="3"/>
      <c r="S811" s="3"/>
      <c r="T811" s="3"/>
      <c r="U811" s="3"/>
      <c r="V811" s="102"/>
      <c r="W811" s="3"/>
      <c r="X811" s="3"/>
      <c r="Y811" s="3"/>
      <c r="Z811" s="3"/>
      <c r="AA811" s="3"/>
      <c r="AB811" s="3"/>
      <c r="AC811" s="3"/>
      <c r="AD811" s="3"/>
      <c r="AE811" s="3"/>
      <c r="AF811" s="3"/>
      <c r="AG811" s="3"/>
      <c r="AH811" s="3"/>
      <c r="AI811" s="3"/>
      <c r="AJ811" s="3"/>
      <c r="AK811" s="3"/>
      <c r="AL811" s="3"/>
      <c r="AM811" s="3"/>
      <c r="AN811" s="3"/>
      <c r="AO811" s="3"/>
      <c r="AP811" s="3"/>
      <c r="AQ811" s="3"/>
      <c r="AR811" s="3"/>
    </row>
    <row r="812" spans="1:44" ht="12.75" customHeight="1" x14ac:dyDescent="0.25">
      <c r="A812" s="3"/>
      <c r="B812" s="3"/>
      <c r="C812" s="3"/>
      <c r="D812" s="3"/>
      <c r="E812" s="3"/>
      <c r="F812" s="3"/>
      <c r="G812" s="3"/>
      <c r="H812" s="3"/>
      <c r="I812" s="3"/>
      <c r="J812" s="3"/>
      <c r="K812" s="3"/>
      <c r="L812" s="3"/>
      <c r="M812" s="3"/>
      <c r="N812" s="3"/>
      <c r="O812" s="3"/>
      <c r="P812" s="3"/>
      <c r="Q812" s="3"/>
      <c r="R812" s="3"/>
      <c r="S812" s="3"/>
      <c r="T812" s="3"/>
      <c r="U812" s="3"/>
      <c r="V812" s="102"/>
      <c r="W812" s="3"/>
      <c r="X812" s="3"/>
      <c r="Y812" s="3"/>
      <c r="Z812" s="3"/>
      <c r="AA812" s="3"/>
      <c r="AB812" s="3"/>
      <c r="AC812" s="3"/>
      <c r="AD812" s="3"/>
      <c r="AE812" s="3"/>
      <c r="AF812" s="3"/>
      <c r="AG812" s="3"/>
      <c r="AH812" s="3"/>
      <c r="AI812" s="3"/>
      <c r="AJ812" s="3"/>
      <c r="AK812" s="3"/>
      <c r="AL812" s="3"/>
      <c r="AM812" s="3"/>
      <c r="AN812" s="3"/>
      <c r="AO812" s="3"/>
      <c r="AP812" s="3"/>
      <c r="AQ812" s="3"/>
      <c r="AR812" s="3"/>
    </row>
    <row r="813" spans="1:44" ht="12.75" customHeight="1" x14ac:dyDescent="0.25">
      <c r="A813" s="3"/>
      <c r="B813" s="3"/>
      <c r="C813" s="3"/>
      <c r="D813" s="3"/>
      <c r="E813" s="3"/>
      <c r="F813" s="3"/>
      <c r="G813" s="3"/>
      <c r="H813" s="3"/>
      <c r="I813" s="3"/>
      <c r="J813" s="3"/>
      <c r="K813" s="3"/>
      <c r="L813" s="3"/>
      <c r="M813" s="3"/>
      <c r="N813" s="3"/>
      <c r="O813" s="3"/>
      <c r="P813" s="3"/>
      <c r="Q813" s="3"/>
      <c r="R813" s="3"/>
      <c r="S813" s="3"/>
      <c r="T813" s="3"/>
      <c r="U813" s="3"/>
      <c r="V813" s="102"/>
      <c r="W813" s="3"/>
      <c r="X813" s="3"/>
      <c r="Y813" s="3"/>
      <c r="Z813" s="3"/>
      <c r="AA813" s="3"/>
      <c r="AB813" s="3"/>
      <c r="AC813" s="3"/>
      <c r="AD813" s="3"/>
      <c r="AE813" s="3"/>
      <c r="AF813" s="3"/>
      <c r="AG813" s="3"/>
      <c r="AH813" s="3"/>
      <c r="AI813" s="3"/>
      <c r="AJ813" s="3"/>
      <c r="AK813" s="3"/>
      <c r="AL813" s="3"/>
      <c r="AM813" s="3"/>
      <c r="AN813" s="3"/>
      <c r="AO813" s="3"/>
      <c r="AP813" s="3"/>
      <c r="AQ813" s="3"/>
      <c r="AR813" s="3"/>
    </row>
    <row r="814" spans="1:44" ht="12.75" customHeight="1" x14ac:dyDescent="0.25">
      <c r="A814" s="3"/>
      <c r="B814" s="3"/>
      <c r="C814" s="3"/>
      <c r="D814" s="3"/>
      <c r="E814" s="3"/>
      <c r="F814" s="3"/>
      <c r="G814" s="3"/>
      <c r="H814" s="3"/>
      <c r="I814" s="3"/>
      <c r="J814" s="3"/>
      <c r="K814" s="3"/>
      <c r="L814" s="3"/>
      <c r="M814" s="3"/>
      <c r="N814" s="3"/>
      <c r="O814" s="3"/>
      <c r="P814" s="3"/>
      <c r="Q814" s="3"/>
      <c r="R814" s="3"/>
      <c r="S814" s="3"/>
      <c r="T814" s="3"/>
      <c r="U814" s="3"/>
      <c r="V814" s="102"/>
      <c r="W814" s="3"/>
      <c r="X814" s="3"/>
      <c r="Y814" s="3"/>
      <c r="Z814" s="3"/>
      <c r="AA814" s="3"/>
      <c r="AB814" s="3"/>
      <c r="AC814" s="3"/>
      <c r="AD814" s="3"/>
      <c r="AE814" s="3"/>
      <c r="AF814" s="3"/>
      <c r="AG814" s="3"/>
      <c r="AH814" s="3"/>
      <c r="AI814" s="3"/>
      <c r="AJ814" s="3"/>
      <c r="AK814" s="3"/>
      <c r="AL814" s="3"/>
      <c r="AM814" s="3"/>
      <c r="AN814" s="3"/>
      <c r="AO814" s="3"/>
      <c r="AP814" s="3"/>
      <c r="AQ814" s="3"/>
      <c r="AR814" s="3"/>
    </row>
    <row r="815" spans="1:44" ht="12.75" customHeight="1" x14ac:dyDescent="0.25">
      <c r="A815" s="3"/>
      <c r="B815" s="3"/>
      <c r="C815" s="3"/>
      <c r="D815" s="3"/>
      <c r="E815" s="3"/>
      <c r="F815" s="3"/>
      <c r="G815" s="3"/>
      <c r="H815" s="3"/>
      <c r="I815" s="3"/>
      <c r="J815" s="3"/>
      <c r="K815" s="3"/>
      <c r="L815" s="3"/>
      <c r="M815" s="3"/>
      <c r="N815" s="3"/>
      <c r="O815" s="3"/>
      <c r="P815" s="3"/>
      <c r="Q815" s="3"/>
      <c r="R815" s="3"/>
      <c r="S815" s="3"/>
      <c r="T815" s="3"/>
      <c r="U815" s="3"/>
      <c r="V815" s="102"/>
      <c r="W815" s="3"/>
      <c r="X815" s="3"/>
      <c r="Y815" s="3"/>
      <c r="Z815" s="3"/>
      <c r="AA815" s="3"/>
      <c r="AB815" s="3"/>
      <c r="AC815" s="3"/>
      <c r="AD815" s="3"/>
      <c r="AE815" s="3"/>
      <c r="AF815" s="3"/>
      <c r="AG815" s="3"/>
      <c r="AH815" s="3"/>
      <c r="AI815" s="3"/>
      <c r="AJ815" s="3"/>
      <c r="AK815" s="3"/>
      <c r="AL815" s="3"/>
      <c r="AM815" s="3"/>
      <c r="AN815" s="3"/>
      <c r="AO815" s="3"/>
      <c r="AP815" s="3"/>
      <c r="AQ815" s="3"/>
      <c r="AR815" s="3"/>
    </row>
    <row r="816" spans="1:44" ht="12.75" customHeight="1" x14ac:dyDescent="0.25">
      <c r="A816" s="3"/>
      <c r="B816" s="3"/>
      <c r="C816" s="3"/>
      <c r="D816" s="3"/>
      <c r="E816" s="3"/>
      <c r="F816" s="3"/>
      <c r="G816" s="3"/>
      <c r="H816" s="3"/>
      <c r="I816" s="3"/>
      <c r="J816" s="3"/>
      <c r="K816" s="3"/>
      <c r="L816" s="3"/>
      <c r="M816" s="3"/>
      <c r="N816" s="3"/>
      <c r="O816" s="3"/>
      <c r="P816" s="3"/>
      <c r="Q816" s="3"/>
      <c r="R816" s="3"/>
      <c r="S816" s="3"/>
      <c r="T816" s="3"/>
      <c r="U816" s="3"/>
      <c r="V816" s="102"/>
      <c r="W816" s="3"/>
      <c r="X816" s="3"/>
      <c r="Y816" s="3"/>
      <c r="Z816" s="3"/>
      <c r="AA816" s="3"/>
      <c r="AB816" s="3"/>
      <c r="AC816" s="3"/>
      <c r="AD816" s="3"/>
      <c r="AE816" s="3"/>
      <c r="AF816" s="3"/>
      <c r="AG816" s="3"/>
      <c r="AH816" s="3"/>
      <c r="AI816" s="3"/>
      <c r="AJ816" s="3"/>
      <c r="AK816" s="3"/>
      <c r="AL816" s="3"/>
      <c r="AM816" s="3"/>
      <c r="AN816" s="3"/>
      <c r="AO816" s="3"/>
      <c r="AP816" s="3"/>
      <c r="AQ816" s="3"/>
      <c r="AR816" s="3"/>
    </row>
    <row r="817" spans="1:44" ht="12.75" customHeight="1" x14ac:dyDescent="0.25">
      <c r="A817" s="3"/>
      <c r="B817" s="3"/>
      <c r="C817" s="3"/>
      <c r="D817" s="3"/>
      <c r="E817" s="3"/>
      <c r="F817" s="3"/>
      <c r="G817" s="3"/>
      <c r="H817" s="3"/>
      <c r="I817" s="3"/>
      <c r="J817" s="3"/>
      <c r="K817" s="3"/>
      <c r="L817" s="3"/>
      <c r="M817" s="3"/>
      <c r="N817" s="3"/>
      <c r="O817" s="3"/>
      <c r="P817" s="3"/>
      <c r="Q817" s="3"/>
      <c r="R817" s="3"/>
      <c r="S817" s="3"/>
      <c r="T817" s="3"/>
      <c r="U817" s="3"/>
      <c r="V817" s="102"/>
      <c r="W817" s="3"/>
      <c r="X817" s="3"/>
      <c r="Y817" s="3"/>
      <c r="Z817" s="3"/>
      <c r="AA817" s="3"/>
      <c r="AB817" s="3"/>
      <c r="AC817" s="3"/>
      <c r="AD817" s="3"/>
      <c r="AE817" s="3"/>
      <c r="AF817" s="3"/>
      <c r="AG817" s="3"/>
      <c r="AH817" s="3"/>
      <c r="AI817" s="3"/>
      <c r="AJ817" s="3"/>
      <c r="AK817" s="3"/>
      <c r="AL817" s="3"/>
      <c r="AM817" s="3"/>
      <c r="AN817" s="3"/>
      <c r="AO817" s="3"/>
      <c r="AP817" s="3"/>
      <c r="AQ817" s="3"/>
      <c r="AR817" s="3"/>
    </row>
    <row r="818" spans="1:44" ht="12.75" customHeight="1" x14ac:dyDescent="0.25">
      <c r="A818" s="3"/>
      <c r="B818" s="3"/>
      <c r="C818" s="3"/>
      <c r="D818" s="3"/>
      <c r="E818" s="3"/>
      <c r="F818" s="3"/>
      <c r="G818" s="3"/>
      <c r="H818" s="3"/>
      <c r="I818" s="3"/>
      <c r="J818" s="3"/>
      <c r="K818" s="3"/>
      <c r="L818" s="3"/>
      <c r="M818" s="3"/>
      <c r="N818" s="3"/>
      <c r="O818" s="3"/>
      <c r="P818" s="3"/>
      <c r="Q818" s="3"/>
      <c r="R818" s="3"/>
      <c r="S818" s="3"/>
      <c r="T818" s="3"/>
      <c r="U818" s="3"/>
      <c r="V818" s="102"/>
      <c r="W818" s="3"/>
      <c r="X818" s="3"/>
      <c r="Y818" s="3"/>
      <c r="Z818" s="3"/>
      <c r="AA818" s="3"/>
      <c r="AB818" s="3"/>
      <c r="AC818" s="3"/>
      <c r="AD818" s="3"/>
      <c r="AE818" s="3"/>
      <c r="AF818" s="3"/>
      <c r="AG818" s="3"/>
      <c r="AH818" s="3"/>
      <c r="AI818" s="3"/>
      <c r="AJ818" s="3"/>
      <c r="AK818" s="3"/>
      <c r="AL818" s="3"/>
      <c r="AM818" s="3"/>
      <c r="AN818" s="3"/>
      <c r="AO818" s="3"/>
      <c r="AP818" s="3"/>
      <c r="AQ818" s="3"/>
      <c r="AR818" s="3"/>
    </row>
    <row r="819" spans="1:44" ht="12.75" customHeight="1" x14ac:dyDescent="0.25">
      <c r="A819" s="3"/>
      <c r="B819" s="3"/>
      <c r="C819" s="3"/>
      <c r="D819" s="3"/>
      <c r="E819" s="3"/>
      <c r="F819" s="3"/>
      <c r="G819" s="3"/>
      <c r="H819" s="3"/>
      <c r="I819" s="3"/>
      <c r="J819" s="3"/>
      <c r="K819" s="3"/>
      <c r="L819" s="3"/>
      <c r="M819" s="3"/>
      <c r="N819" s="3"/>
      <c r="O819" s="3"/>
      <c r="P819" s="3"/>
      <c r="Q819" s="3"/>
      <c r="R819" s="3"/>
      <c r="S819" s="3"/>
      <c r="T819" s="3"/>
      <c r="U819" s="3"/>
      <c r="V819" s="102"/>
      <c r="W819" s="3"/>
      <c r="X819" s="3"/>
      <c r="Y819" s="3"/>
      <c r="Z819" s="3"/>
      <c r="AA819" s="3"/>
      <c r="AB819" s="3"/>
      <c r="AC819" s="3"/>
      <c r="AD819" s="3"/>
      <c r="AE819" s="3"/>
      <c r="AF819" s="3"/>
      <c r="AG819" s="3"/>
      <c r="AH819" s="3"/>
      <c r="AI819" s="3"/>
      <c r="AJ819" s="3"/>
      <c r="AK819" s="3"/>
      <c r="AL819" s="3"/>
      <c r="AM819" s="3"/>
      <c r="AN819" s="3"/>
      <c r="AO819" s="3"/>
      <c r="AP819" s="3"/>
      <c r="AQ819" s="3"/>
      <c r="AR819" s="3"/>
    </row>
    <row r="820" spans="1:44" ht="12.75" customHeight="1" x14ac:dyDescent="0.25">
      <c r="A820" s="3"/>
      <c r="B820" s="3"/>
      <c r="C820" s="3"/>
      <c r="D820" s="3"/>
      <c r="E820" s="3"/>
      <c r="F820" s="3"/>
      <c r="G820" s="3"/>
      <c r="H820" s="3"/>
      <c r="I820" s="3"/>
      <c r="J820" s="3"/>
      <c r="K820" s="3"/>
      <c r="L820" s="3"/>
      <c r="M820" s="3"/>
      <c r="N820" s="3"/>
      <c r="O820" s="3"/>
      <c r="P820" s="3"/>
      <c r="Q820" s="3"/>
      <c r="R820" s="3"/>
      <c r="S820" s="3"/>
      <c r="T820" s="3"/>
      <c r="U820" s="3"/>
      <c r="V820" s="102"/>
      <c r="W820" s="3"/>
      <c r="X820" s="3"/>
      <c r="Y820" s="3"/>
      <c r="Z820" s="3"/>
      <c r="AA820" s="3"/>
      <c r="AB820" s="3"/>
      <c r="AC820" s="3"/>
      <c r="AD820" s="3"/>
      <c r="AE820" s="3"/>
      <c r="AF820" s="3"/>
      <c r="AG820" s="3"/>
      <c r="AH820" s="3"/>
      <c r="AI820" s="3"/>
      <c r="AJ820" s="3"/>
      <c r="AK820" s="3"/>
      <c r="AL820" s="3"/>
      <c r="AM820" s="3"/>
      <c r="AN820" s="3"/>
      <c r="AO820" s="3"/>
      <c r="AP820" s="3"/>
      <c r="AQ820" s="3"/>
      <c r="AR820" s="3"/>
    </row>
    <row r="821" spans="1:44" ht="12.75" customHeight="1" x14ac:dyDescent="0.25">
      <c r="A821" s="3"/>
      <c r="B821" s="3"/>
      <c r="C821" s="3"/>
      <c r="D821" s="3"/>
      <c r="E821" s="3"/>
      <c r="F821" s="3"/>
      <c r="G821" s="3"/>
      <c r="H821" s="3"/>
      <c r="I821" s="3"/>
      <c r="J821" s="3"/>
      <c r="K821" s="3"/>
      <c r="L821" s="3"/>
      <c r="M821" s="3"/>
      <c r="N821" s="3"/>
      <c r="O821" s="3"/>
      <c r="P821" s="3"/>
      <c r="Q821" s="3"/>
      <c r="R821" s="3"/>
      <c r="S821" s="3"/>
      <c r="T821" s="3"/>
      <c r="U821" s="3"/>
      <c r="V821" s="102"/>
      <c r="W821" s="3"/>
      <c r="X821" s="3"/>
      <c r="Y821" s="3"/>
      <c r="Z821" s="3"/>
      <c r="AA821" s="3"/>
      <c r="AB821" s="3"/>
      <c r="AC821" s="3"/>
      <c r="AD821" s="3"/>
      <c r="AE821" s="3"/>
      <c r="AF821" s="3"/>
      <c r="AG821" s="3"/>
      <c r="AH821" s="3"/>
      <c r="AI821" s="3"/>
      <c r="AJ821" s="3"/>
      <c r="AK821" s="3"/>
      <c r="AL821" s="3"/>
      <c r="AM821" s="3"/>
      <c r="AN821" s="3"/>
      <c r="AO821" s="3"/>
      <c r="AP821" s="3"/>
      <c r="AQ821" s="3"/>
      <c r="AR821" s="3"/>
    </row>
    <row r="822" spans="1:44" ht="12.75" customHeight="1" x14ac:dyDescent="0.25">
      <c r="A822" s="3"/>
      <c r="B822" s="3"/>
      <c r="C822" s="3"/>
      <c r="D822" s="3"/>
      <c r="E822" s="3"/>
      <c r="F822" s="3"/>
      <c r="G822" s="3"/>
      <c r="H822" s="3"/>
      <c r="I822" s="3"/>
      <c r="J822" s="3"/>
      <c r="K822" s="3"/>
      <c r="L822" s="3"/>
      <c r="M822" s="3"/>
      <c r="N822" s="3"/>
      <c r="O822" s="3"/>
      <c r="P822" s="3"/>
      <c r="Q822" s="3"/>
      <c r="R822" s="3"/>
      <c r="S822" s="3"/>
      <c r="T822" s="3"/>
      <c r="U822" s="3"/>
      <c r="V822" s="102"/>
      <c r="W822" s="3"/>
      <c r="X822" s="3"/>
      <c r="Y822" s="3"/>
      <c r="Z822" s="3"/>
      <c r="AA822" s="3"/>
      <c r="AB822" s="3"/>
      <c r="AC822" s="3"/>
      <c r="AD822" s="3"/>
      <c r="AE822" s="3"/>
      <c r="AF822" s="3"/>
      <c r="AG822" s="3"/>
      <c r="AH822" s="3"/>
      <c r="AI822" s="3"/>
      <c r="AJ822" s="3"/>
      <c r="AK822" s="3"/>
      <c r="AL822" s="3"/>
      <c r="AM822" s="3"/>
      <c r="AN822" s="3"/>
      <c r="AO822" s="3"/>
      <c r="AP822" s="3"/>
      <c r="AQ822" s="3"/>
      <c r="AR822" s="3"/>
    </row>
    <row r="823" spans="1:44" ht="12.75" customHeight="1" x14ac:dyDescent="0.25">
      <c r="A823" s="3"/>
      <c r="B823" s="3"/>
      <c r="C823" s="3"/>
      <c r="D823" s="3"/>
      <c r="E823" s="3"/>
      <c r="F823" s="3"/>
      <c r="G823" s="3"/>
      <c r="H823" s="3"/>
      <c r="I823" s="3"/>
      <c r="J823" s="3"/>
      <c r="K823" s="3"/>
      <c r="L823" s="3"/>
      <c r="M823" s="3"/>
      <c r="N823" s="3"/>
      <c r="O823" s="3"/>
      <c r="P823" s="3"/>
      <c r="Q823" s="3"/>
      <c r="R823" s="3"/>
      <c r="S823" s="3"/>
      <c r="T823" s="3"/>
      <c r="U823" s="3"/>
      <c r="V823" s="102"/>
      <c r="W823" s="3"/>
      <c r="X823" s="3"/>
      <c r="Y823" s="3"/>
      <c r="Z823" s="3"/>
      <c r="AA823" s="3"/>
      <c r="AB823" s="3"/>
      <c r="AC823" s="3"/>
      <c r="AD823" s="3"/>
      <c r="AE823" s="3"/>
      <c r="AF823" s="3"/>
      <c r="AG823" s="3"/>
      <c r="AH823" s="3"/>
      <c r="AI823" s="3"/>
      <c r="AJ823" s="3"/>
      <c r="AK823" s="3"/>
      <c r="AL823" s="3"/>
      <c r="AM823" s="3"/>
      <c r="AN823" s="3"/>
      <c r="AO823" s="3"/>
      <c r="AP823" s="3"/>
      <c r="AQ823" s="3"/>
      <c r="AR823" s="3"/>
    </row>
    <row r="824" spans="1:44" ht="12.75" customHeight="1" x14ac:dyDescent="0.25">
      <c r="A824" s="3"/>
      <c r="B824" s="3"/>
      <c r="C824" s="3"/>
      <c r="D824" s="3"/>
      <c r="E824" s="3"/>
      <c r="F824" s="3"/>
      <c r="G824" s="3"/>
      <c r="H824" s="3"/>
      <c r="I824" s="3"/>
      <c r="J824" s="3"/>
      <c r="K824" s="3"/>
      <c r="L824" s="3"/>
      <c r="M824" s="3"/>
      <c r="N824" s="3"/>
      <c r="O824" s="3"/>
      <c r="P824" s="3"/>
      <c r="Q824" s="3"/>
      <c r="R824" s="3"/>
      <c r="S824" s="3"/>
      <c r="T824" s="3"/>
      <c r="U824" s="3"/>
      <c r="V824" s="102"/>
      <c r="W824" s="3"/>
      <c r="X824" s="3"/>
      <c r="Y824" s="3"/>
      <c r="Z824" s="3"/>
      <c r="AA824" s="3"/>
      <c r="AB824" s="3"/>
      <c r="AC824" s="3"/>
      <c r="AD824" s="3"/>
      <c r="AE824" s="3"/>
      <c r="AF824" s="3"/>
      <c r="AG824" s="3"/>
      <c r="AH824" s="3"/>
      <c r="AI824" s="3"/>
      <c r="AJ824" s="3"/>
      <c r="AK824" s="3"/>
      <c r="AL824" s="3"/>
      <c r="AM824" s="3"/>
      <c r="AN824" s="3"/>
      <c r="AO824" s="3"/>
      <c r="AP824" s="3"/>
      <c r="AQ824" s="3"/>
      <c r="AR824" s="3"/>
    </row>
    <row r="825" spans="1:44" ht="12.75" customHeight="1" x14ac:dyDescent="0.25">
      <c r="A825" s="3"/>
      <c r="B825" s="3"/>
      <c r="C825" s="3"/>
      <c r="D825" s="3"/>
      <c r="E825" s="3"/>
      <c r="F825" s="3"/>
      <c r="G825" s="3"/>
      <c r="H825" s="3"/>
      <c r="I825" s="3"/>
      <c r="J825" s="3"/>
      <c r="K825" s="3"/>
      <c r="L825" s="3"/>
      <c r="M825" s="3"/>
      <c r="N825" s="3"/>
      <c r="O825" s="3"/>
      <c r="P825" s="3"/>
      <c r="Q825" s="3"/>
      <c r="R825" s="3"/>
      <c r="S825" s="3"/>
      <c r="T825" s="3"/>
      <c r="U825" s="3"/>
      <c r="V825" s="102"/>
      <c r="W825" s="3"/>
      <c r="X825" s="3"/>
      <c r="Y825" s="3"/>
      <c r="Z825" s="3"/>
      <c r="AA825" s="3"/>
      <c r="AB825" s="3"/>
      <c r="AC825" s="3"/>
      <c r="AD825" s="3"/>
      <c r="AE825" s="3"/>
      <c r="AF825" s="3"/>
      <c r="AG825" s="3"/>
      <c r="AH825" s="3"/>
      <c r="AI825" s="3"/>
      <c r="AJ825" s="3"/>
      <c r="AK825" s="3"/>
      <c r="AL825" s="3"/>
      <c r="AM825" s="3"/>
      <c r="AN825" s="3"/>
      <c r="AO825" s="3"/>
      <c r="AP825" s="3"/>
      <c r="AQ825" s="3"/>
      <c r="AR825" s="3"/>
    </row>
    <row r="826" spans="1:44" ht="12.75" customHeight="1" x14ac:dyDescent="0.25">
      <c r="A826" s="3"/>
      <c r="B826" s="3"/>
      <c r="C826" s="3"/>
      <c r="D826" s="3"/>
      <c r="E826" s="3"/>
      <c r="F826" s="3"/>
      <c r="G826" s="3"/>
      <c r="H826" s="3"/>
      <c r="I826" s="3"/>
      <c r="J826" s="3"/>
      <c r="K826" s="3"/>
      <c r="L826" s="3"/>
      <c r="M826" s="3"/>
      <c r="N826" s="3"/>
      <c r="O826" s="3"/>
      <c r="P826" s="3"/>
      <c r="Q826" s="3"/>
      <c r="R826" s="3"/>
      <c r="S826" s="3"/>
      <c r="T826" s="3"/>
      <c r="U826" s="3"/>
      <c r="V826" s="102"/>
      <c r="W826" s="3"/>
      <c r="X826" s="3"/>
      <c r="Y826" s="3"/>
      <c r="Z826" s="3"/>
      <c r="AA826" s="3"/>
      <c r="AB826" s="3"/>
      <c r="AC826" s="3"/>
      <c r="AD826" s="3"/>
      <c r="AE826" s="3"/>
      <c r="AF826" s="3"/>
      <c r="AG826" s="3"/>
      <c r="AH826" s="3"/>
      <c r="AI826" s="3"/>
      <c r="AJ826" s="3"/>
      <c r="AK826" s="3"/>
      <c r="AL826" s="3"/>
      <c r="AM826" s="3"/>
      <c r="AN826" s="3"/>
      <c r="AO826" s="3"/>
      <c r="AP826" s="3"/>
      <c r="AQ826" s="3"/>
      <c r="AR826" s="3"/>
    </row>
    <row r="827" spans="1:44" ht="12.75" customHeight="1" x14ac:dyDescent="0.25">
      <c r="A827" s="3"/>
      <c r="B827" s="3"/>
      <c r="C827" s="3"/>
      <c r="D827" s="3"/>
      <c r="E827" s="3"/>
      <c r="F827" s="3"/>
      <c r="G827" s="3"/>
      <c r="H827" s="3"/>
      <c r="I827" s="3"/>
      <c r="J827" s="3"/>
      <c r="K827" s="3"/>
      <c r="L827" s="3"/>
      <c r="M827" s="3"/>
      <c r="N827" s="3"/>
      <c r="O827" s="3"/>
      <c r="P827" s="3"/>
      <c r="Q827" s="3"/>
      <c r="R827" s="3"/>
      <c r="S827" s="3"/>
      <c r="T827" s="3"/>
      <c r="U827" s="3"/>
      <c r="V827" s="102"/>
      <c r="W827" s="3"/>
      <c r="X827" s="3"/>
      <c r="Y827" s="3"/>
      <c r="Z827" s="3"/>
      <c r="AA827" s="3"/>
      <c r="AB827" s="3"/>
      <c r="AC827" s="3"/>
      <c r="AD827" s="3"/>
      <c r="AE827" s="3"/>
      <c r="AF827" s="3"/>
      <c r="AG827" s="3"/>
      <c r="AH827" s="3"/>
      <c r="AI827" s="3"/>
      <c r="AJ827" s="3"/>
      <c r="AK827" s="3"/>
      <c r="AL827" s="3"/>
      <c r="AM827" s="3"/>
      <c r="AN827" s="3"/>
      <c r="AO827" s="3"/>
      <c r="AP827" s="3"/>
      <c r="AQ827" s="3"/>
      <c r="AR827" s="3"/>
    </row>
    <row r="828" spans="1:44" ht="12.75" customHeight="1" x14ac:dyDescent="0.25">
      <c r="A828" s="3"/>
      <c r="B828" s="3"/>
      <c r="C828" s="3"/>
      <c r="D828" s="3"/>
      <c r="E828" s="3"/>
      <c r="F828" s="3"/>
      <c r="G828" s="3"/>
      <c r="H828" s="3"/>
      <c r="I828" s="3"/>
      <c r="J828" s="3"/>
      <c r="K828" s="3"/>
      <c r="L828" s="3"/>
      <c r="M828" s="3"/>
      <c r="N828" s="3"/>
      <c r="O828" s="3"/>
      <c r="P828" s="3"/>
      <c r="Q828" s="3"/>
      <c r="R828" s="3"/>
      <c r="S828" s="3"/>
      <c r="T828" s="3"/>
      <c r="U828" s="3"/>
      <c r="V828" s="102"/>
      <c r="W828" s="3"/>
      <c r="X828" s="3"/>
      <c r="Y828" s="3"/>
      <c r="Z828" s="3"/>
      <c r="AA828" s="3"/>
      <c r="AB828" s="3"/>
      <c r="AC828" s="3"/>
      <c r="AD828" s="3"/>
      <c r="AE828" s="3"/>
      <c r="AF828" s="3"/>
      <c r="AG828" s="3"/>
      <c r="AH828" s="3"/>
      <c r="AI828" s="3"/>
      <c r="AJ828" s="3"/>
      <c r="AK828" s="3"/>
      <c r="AL828" s="3"/>
      <c r="AM828" s="3"/>
      <c r="AN828" s="3"/>
      <c r="AO828" s="3"/>
      <c r="AP828" s="3"/>
      <c r="AQ828" s="3"/>
      <c r="AR828" s="3"/>
    </row>
    <row r="829" spans="1:44" ht="12.75" customHeight="1" x14ac:dyDescent="0.25">
      <c r="A829" s="3"/>
      <c r="B829" s="3"/>
      <c r="C829" s="3"/>
      <c r="D829" s="3"/>
      <c r="E829" s="3"/>
      <c r="F829" s="3"/>
      <c r="G829" s="3"/>
      <c r="H829" s="3"/>
      <c r="I829" s="3"/>
      <c r="J829" s="3"/>
      <c r="K829" s="3"/>
      <c r="L829" s="3"/>
      <c r="M829" s="3"/>
      <c r="N829" s="3"/>
      <c r="O829" s="3"/>
      <c r="P829" s="3"/>
      <c r="Q829" s="3"/>
      <c r="R829" s="3"/>
      <c r="S829" s="3"/>
      <c r="T829" s="3"/>
      <c r="U829" s="3"/>
      <c r="V829" s="102"/>
      <c r="W829" s="3"/>
      <c r="X829" s="3"/>
      <c r="Y829" s="3"/>
      <c r="Z829" s="3"/>
      <c r="AA829" s="3"/>
      <c r="AB829" s="3"/>
      <c r="AC829" s="3"/>
      <c r="AD829" s="3"/>
      <c r="AE829" s="3"/>
      <c r="AF829" s="3"/>
      <c r="AG829" s="3"/>
      <c r="AH829" s="3"/>
      <c r="AI829" s="3"/>
      <c r="AJ829" s="3"/>
      <c r="AK829" s="3"/>
      <c r="AL829" s="3"/>
      <c r="AM829" s="3"/>
      <c r="AN829" s="3"/>
      <c r="AO829" s="3"/>
      <c r="AP829" s="3"/>
      <c r="AQ829" s="3"/>
      <c r="AR829" s="3"/>
    </row>
    <row r="830" spans="1:44" ht="12.75" customHeight="1" x14ac:dyDescent="0.25">
      <c r="A830" s="3"/>
      <c r="B830" s="3"/>
      <c r="C830" s="3"/>
      <c r="D830" s="3"/>
      <c r="E830" s="3"/>
      <c r="F830" s="3"/>
      <c r="G830" s="3"/>
      <c r="H830" s="3"/>
      <c r="I830" s="3"/>
      <c r="J830" s="3"/>
      <c r="K830" s="3"/>
      <c r="L830" s="3"/>
      <c r="M830" s="3"/>
      <c r="N830" s="3"/>
      <c r="O830" s="3"/>
      <c r="P830" s="3"/>
      <c r="Q830" s="3"/>
      <c r="R830" s="3"/>
      <c r="S830" s="3"/>
      <c r="T830" s="3"/>
      <c r="U830" s="3"/>
      <c r="V830" s="102"/>
      <c r="W830" s="3"/>
      <c r="X830" s="3"/>
      <c r="Y830" s="3"/>
      <c r="Z830" s="3"/>
      <c r="AA830" s="3"/>
      <c r="AB830" s="3"/>
      <c r="AC830" s="3"/>
      <c r="AD830" s="3"/>
      <c r="AE830" s="3"/>
      <c r="AF830" s="3"/>
      <c r="AG830" s="3"/>
      <c r="AH830" s="3"/>
      <c r="AI830" s="3"/>
      <c r="AJ830" s="3"/>
      <c r="AK830" s="3"/>
      <c r="AL830" s="3"/>
      <c r="AM830" s="3"/>
      <c r="AN830" s="3"/>
      <c r="AO830" s="3"/>
      <c r="AP830" s="3"/>
      <c r="AQ830" s="3"/>
      <c r="AR830" s="3"/>
    </row>
    <row r="831" spans="1:44" ht="12.75" customHeight="1" x14ac:dyDescent="0.25">
      <c r="A831" s="3"/>
      <c r="B831" s="3"/>
      <c r="C831" s="3"/>
      <c r="D831" s="3"/>
      <c r="E831" s="3"/>
      <c r="F831" s="3"/>
      <c r="G831" s="3"/>
      <c r="H831" s="3"/>
      <c r="I831" s="3"/>
      <c r="J831" s="3"/>
      <c r="K831" s="3"/>
      <c r="L831" s="3"/>
      <c r="M831" s="3"/>
      <c r="N831" s="3"/>
      <c r="O831" s="3"/>
      <c r="P831" s="3"/>
      <c r="Q831" s="3"/>
      <c r="R831" s="3"/>
      <c r="S831" s="3"/>
      <c r="T831" s="3"/>
      <c r="U831" s="3"/>
      <c r="V831" s="102"/>
      <c r="W831" s="3"/>
      <c r="X831" s="3"/>
      <c r="Y831" s="3"/>
      <c r="Z831" s="3"/>
      <c r="AA831" s="3"/>
      <c r="AB831" s="3"/>
      <c r="AC831" s="3"/>
      <c r="AD831" s="3"/>
      <c r="AE831" s="3"/>
      <c r="AF831" s="3"/>
      <c r="AG831" s="3"/>
      <c r="AH831" s="3"/>
      <c r="AI831" s="3"/>
      <c r="AJ831" s="3"/>
      <c r="AK831" s="3"/>
      <c r="AL831" s="3"/>
      <c r="AM831" s="3"/>
      <c r="AN831" s="3"/>
      <c r="AO831" s="3"/>
      <c r="AP831" s="3"/>
      <c r="AQ831" s="3"/>
      <c r="AR831" s="3"/>
    </row>
    <row r="832" spans="1:44" ht="12.75" customHeight="1" x14ac:dyDescent="0.25">
      <c r="A832" s="3"/>
      <c r="B832" s="3"/>
      <c r="C832" s="3"/>
      <c r="D832" s="3"/>
      <c r="E832" s="3"/>
      <c r="F832" s="3"/>
      <c r="G832" s="3"/>
      <c r="H832" s="3"/>
      <c r="I832" s="3"/>
      <c r="J832" s="3"/>
      <c r="K832" s="3"/>
      <c r="L832" s="3"/>
      <c r="M832" s="3"/>
      <c r="N832" s="3"/>
      <c r="O832" s="3"/>
      <c r="P832" s="3"/>
      <c r="Q832" s="3"/>
      <c r="R832" s="3"/>
      <c r="S832" s="3"/>
      <c r="T832" s="3"/>
      <c r="U832" s="3"/>
      <c r="V832" s="102"/>
      <c r="W832" s="3"/>
      <c r="X832" s="3"/>
      <c r="Y832" s="3"/>
      <c r="Z832" s="3"/>
      <c r="AA832" s="3"/>
      <c r="AB832" s="3"/>
      <c r="AC832" s="3"/>
      <c r="AD832" s="3"/>
      <c r="AE832" s="3"/>
      <c r="AF832" s="3"/>
      <c r="AG832" s="3"/>
      <c r="AH832" s="3"/>
      <c r="AI832" s="3"/>
      <c r="AJ832" s="3"/>
      <c r="AK832" s="3"/>
      <c r="AL832" s="3"/>
      <c r="AM832" s="3"/>
      <c r="AN832" s="3"/>
      <c r="AO832" s="3"/>
      <c r="AP832" s="3"/>
      <c r="AQ832" s="3"/>
      <c r="AR832" s="3"/>
    </row>
    <row r="833" spans="1:44" ht="12.75" customHeight="1" x14ac:dyDescent="0.25">
      <c r="A833" s="3"/>
      <c r="B833" s="3"/>
      <c r="C833" s="3"/>
      <c r="D833" s="3"/>
      <c r="E833" s="3"/>
      <c r="F833" s="3"/>
      <c r="G833" s="3"/>
      <c r="H833" s="3"/>
      <c r="I833" s="3"/>
      <c r="J833" s="3"/>
      <c r="K833" s="3"/>
      <c r="L833" s="3"/>
      <c r="M833" s="3"/>
      <c r="N833" s="3"/>
      <c r="O833" s="3"/>
      <c r="P833" s="3"/>
      <c r="Q833" s="3"/>
      <c r="R833" s="3"/>
      <c r="S833" s="3"/>
      <c r="T833" s="3"/>
      <c r="U833" s="3"/>
      <c r="V833" s="102"/>
      <c r="W833" s="3"/>
      <c r="X833" s="3"/>
      <c r="Y833" s="3"/>
      <c r="Z833" s="3"/>
      <c r="AA833" s="3"/>
      <c r="AB833" s="3"/>
      <c r="AC833" s="3"/>
      <c r="AD833" s="3"/>
      <c r="AE833" s="3"/>
      <c r="AF833" s="3"/>
      <c r="AG833" s="3"/>
      <c r="AH833" s="3"/>
      <c r="AI833" s="3"/>
      <c r="AJ833" s="3"/>
      <c r="AK833" s="3"/>
      <c r="AL833" s="3"/>
      <c r="AM833" s="3"/>
      <c r="AN833" s="3"/>
      <c r="AO833" s="3"/>
      <c r="AP833" s="3"/>
      <c r="AQ833" s="3"/>
      <c r="AR833" s="3"/>
    </row>
    <row r="834" spans="1:44" ht="12.75" customHeight="1" x14ac:dyDescent="0.25">
      <c r="A834" s="3"/>
      <c r="B834" s="3"/>
      <c r="C834" s="3"/>
      <c r="D834" s="3"/>
      <c r="E834" s="3"/>
      <c r="F834" s="3"/>
      <c r="G834" s="3"/>
      <c r="H834" s="3"/>
      <c r="I834" s="3"/>
      <c r="J834" s="3"/>
      <c r="K834" s="3"/>
      <c r="L834" s="3"/>
      <c r="M834" s="3"/>
      <c r="N834" s="3"/>
      <c r="O834" s="3"/>
      <c r="P834" s="3"/>
      <c r="Q834" s="3"/>
      <c r="R834" s="3"/>
      <c r="S834" s="3"/>
      <c r="T834" s="3"/>
      <c r="U834" s="3"/>
      <c r="V834" s="102"/>
      <c r="W834" s="3"/>
      <c r="X834" s="3"/>
      <c r="Y834" s="3"/>
      <c r="Z834" s="3"/>
      <c r="AA834" s="3"/>
      <c r="AB834" s="3"/>
      <c r="AC834" s="3"/>
      <c r="AD834" s="3"/>
      <c r="AE834" s="3"/>
      <c r="AF834" s="3"/>
      <c r="AG834" s="3"/>
      <c r="AH834" s="3"/>
      <c r="AI834" s="3"/>
      <c r="AJ834" s="3"/>
      <c r="AK834" s="3"/>
      <c r="AL834" s="3"/>
      <c r="AM834" s="3"/>
      <c r="AN834" s="3"/>
      <c r="AO834" s="3"/>
      <c r="AP834" s="3"/>
      <c r="AQ834" s="3"/>
      <c r="AR834" s="3"/>
    </row>
    <row r="835" spans="1:44" ht="12.75" customHeight="1" x14ac:dyDescent="0.25">
      <c r="A835" s="3"/>
      <c r="B835" s="3"/>
      <c r="C835" s="3"/>
      <c r="D835" s="3"/>
      <c r="E835" s="3"/>
      <c r="F835" s="3"/>
      <c r="G835" s="3"/>
      <c r="H835" s="3"/>
      <c r="I835" s="3"/>
      <c r="J835" s="3"/>
      <c r="K835" s="3"/>
      <c r="L835" s="3"/>
      <c r="M835" s="3"/>
      <c r="N835" s="3"/>
      <c r="O835" s="3"/>
      <c r="P835" s="3"/>
      <c r="Q835" s="3"/>
      <c r="R835" s="3"/>
      <c r="S835" s="3"/>
      <c r="T835" s="3"/>
      <c r="U835" s="3"/>
      <c r="V835" s="102"/>
      <c r="W835" s="3"/>
      <c r="X835" s="3"/>
      <c r="Y835" s="3"/>
      <c r="Z835" s="3"/>
      <c r="AA835" s="3"/>
      <c r="AB835" s="3"/>
      <c r="AC835" s="3"/>
      <c r="AD835" s="3"/>
      <c r="AE835" s="3"/>
      <c r="AF835" s="3"/>
      <c r="AG835" s="3"/>
      <c r="AH835" s="3"/>
      <c r="AI835" s="3"/>
      <c r="AJ835" s="3"/>
      <c r="AK835" s="3"/>
      <c r="AL835" s="3"/>
      <c r="AM835" s="3"/>
      <c r="AN835" s="3"/>
      <c r="AO835" s="3"/>
      <c r="AP835" s="3"/>
      <c r="AQ835" s="3"/>
      <c r="AR835" s="3"/>
    </row>
    <row r="836" spans="1:44" ht="12.75" customHeight="1" x14ac:dyDescent="0.25">
      <c r="A836" s="3"/>
      <c r="B836" s="3"/>
      <c r="C836" s="3"/>
      <c r="D836" s="3"/>
      <c r="E836" s="3"/>
      <c r="F836" s="3"/>
      <c r="G836" s="3"/>
      <c r="H836" s="3"/>
      <c r="I836" s="3"/>
      <c r="J836" s="3"/>
      <c r="K836" s="3"/>
      <c r="L836" s="3"/>
      <c r="M836" s="3"/>
      <c r="N836" s="3"/>
      <c r="O836" s="3"/>
      <c r="P836" s="3"/>
      <c r="Q836" s="3"/>
      <c r="R836" s="3"/>
      <c r="S836" s="3"/>
      <c r="T836" s="3"/>
      <c r="U836" s="3"/>
      <c r="V836" s="102"/>
      <c r="W836" s="3"/>
      <c r="X836" s="3"/>
      <c r="Y836" s="3"/>
      <c r="Z836" s="3"/>
      <c r="AA836" s="3"/>
      <c r="AB836" s="3"/>
      <c r="AC836" s="3"/>
      <c r="AD836" s="3"/>
      <c r="AE836" s="3"/>
      <c r="AF836" s="3"/>
      <c r="AG836" s="3"/>
      <c r="AH836" s="3"/>
      <c r="AI836" s="3"/>
      <c r="AJ836" s="3"/>
      <c r="AK836" s="3"/>
      <c r="AL836" s="3"/>
      <c r="AM836" s="3"/>
      <c r="AN836" s="3"/>
      <c r="AO836" s="3"/>
      <c r="AP836" s="3"/>
      <c r="AQ836" s="3"/>
      <c r="AR836" s="3"/>
    </row>
    <row r="837" spans="1:44" ht="12.75" customHeight="1" x14ac:dyDescent="0.25">
      <c r="A837" s="3"/>
      <c r="B837" s="3"/>
      <c r="C837" s="3"/>
      <c r="D837" s="3"/>
      <c r="E837" s="3"/>
      <c r="F837" s="3"/>
      <c r="G837" s="3"/>
      <c r="H837" s="3"/>
      <c r="I837" s="3"/>
      <c r="J837" s="3"/>
      <c r="K837" s="3"/>
      <c r="L837" s="3"/>
      <c r="M837" s="3"/>
      <c r="N837" s="3"/>
      <c r="O837" s="3"/>
      <c r="P837" s="3"/>
      <c r="Q837" s="3"/>
      <c r="R837" s="3"/>
      <c r="S837" s="3"/>
      <c r="T837" s="3"/>
      <c r="U837" s="3"/>
      <c r="V837" s="102"/>
      <c r="W837" s="3"/>
      <c r="X837" s="3"/>
      <c r="Y837" s="3"/>
      <c r="Z837" s="3"/>
      <c r="AA837" s="3"/>
      <c r="AB837" s="3"/>
      <c r="AC837" s="3"/>
      <c r="AD837" s="3"/>
      <c r="AE837" s="3"/>
      <c r="AF837" s="3"/>
      <c r="AG837" s="3"/>
      <c r="AH837" s="3"/>
      <c r="AI837" s="3"/>
      <c r="AJ837" s="3"/>
      <c r="AK837" s="3"/>
      <c r="AL837" s="3"/>
      <c r="AM837" s="3"/>
      <c r="AN837" s="3"/>
      <c r="AO837" s="3"/>
      <c r="AP837" s="3"/>
      <c r="AQ837" s="3"/>
      <c r="AR837" s="3"/>
    </row>
    <row r="838" spans="1:44" ht="12.75" customHeight="1" x14ac:dyDescent="0.25">
      <c r="A838" s="3"/>
      <c r="B838" s="3"/>
      <c r="C838" s="3"/>
      <c r="D838" s="3"/>
      <c r="E838" s="3"/>
      <c r="F838" s="3"/>
      <c r="G838" s="3"/>
      <c r="H838" s="3"/>
      <c r="I838" s="3"/>
      <c r="J838" s="3"/>
      <c r="K838" s="3"/>
      <c r="L838" s="3"/>
      <c r="M838" s="3"/>
      <c r="N838" s="3"/>
      <c r="O838" s="3"/>
      <c r="P838" s="3"/>
      <c r="Q838" s="3"/>
      <c r="R838" s="3"/>
      <c r="S838" s="3"/>
      <c r="T838" s="3"/>
      <c r="U838" s="3"/>
      <c r="V838" s="102"/>
      <c r="W838" s="3"/>
      <c r="X838" s="3"/>
      <c r="Y838" s="3"/>
      <c r="Z838" s="3"/>
      <c r="AA838" s="3"/>
      <c r="AB838" s="3"/>
      <c r="AC838" s="3"/>
      <c r="AD838" s="3"/>
      <c r="AE838" s="3"/>
      <c r="AF838" s="3"/>
      <c r="AG838" s="3"/>
      <c r="AH838" s="3"/>
      <c r="AI838" s="3"/>
      <c r="AJ838" s="3"/>
      <c r="AK838" s="3"/>
      <c r="AL838" s="3"/>
      <c r="AM838" s="3"/>
      <c r="AN838" s="3"/>
      <c r="AO838" s="3"/>
      <c r="AP838" s="3"/>
      <c r="AQ838" s="3"/>
      <c r="AR838" s="3"/>
    </row>
    <row r="839" spans="1:44" ht="12.75" customHeight="1" x14ac:dyDescent="0.25">
      <c r="A839" s="3"/>
      <c r="B839" s="3"/>
      <c r="C839" s="3"/>
      <c r="D839" s="3"/>
      <c r="E839" s="3"/>
      <c r="F839" s="3"/>
      <c r="G839" s="3"/>
      <c r="H839" s="3"/>
      <c r="I839" s="3"/>
      <c r="J839" s="3"/>
      <c r="K839" s="3"/>
      <c r="L839" s="3"/>
      <c r="M839" s="3"/>
      <c r="N839" s="3"/>
      <c r="O839" s="3"/>
      <c r="P839" s="3"/>
      <c r="Q839" s="3"/>
      <c r="R839" s="3"/>
      <c r="S839" s="3"/>
      <c r="T839" s="3"/>
      <c r="U839" s="3"/>
      <c r="V839" s="102"/>
      <c r="W839" s="3"/>
      <c r="X839" s="3"/>
      <c r="Y839" s="3"/>
      <c r="Z839" s="3"/>
      <c r="AA839" s="3"/>
      <c r="AB839" s="3"/>
      <c r="AC839" s="3"/>
      <c r="AD839" s="3"/>
      <c r="AE839" s="3"/>
      <c r="AF839" s="3"/>
      <c r="AG839" s="3"/>
      <c r="AH839" s="3"/>
      <c r="AI839" s="3"/>
      <c r="AJ839" s="3"/>
      <c r="AK839" s="3"/>
      <c r="AL839" s="3"/>
      <c r="AM839" s="3"/>
      <c r="AN839" s="3"/>
      <c r="AO839" s="3"/>
      <c r="AP839" s="3"/>
      <c r="AQ839" s="3"/>
      <c r="AR839" s="3"/>
    </row>
    <row r="840" spans="1:44" ht="12.75" customHeight="1" x14ac:dyDescent="0.25">
      <c r="A840" s="3"/>
      <c r="B840" s="3"/>
      <c r="C840" s="3"/>
      <c r="D840" s="3"/>
      <c r="E840" s="3"/>
      <c r="F840" s="3"/>
      <c r="G840" s="3"/>
      <c r="H840" s="3"/>
      <c r="I840" s="3"/>
      <c r="J840" s="3"/>
      <c r="K840" s="3"/>
      <c r="L840" s="3"/>
      <c r="M840" s="3"/>
      <c r="N840" s="3"/>
      <c r="O840" s="3"/>
      <c r="P840" s="3"/>
      <c r="Q840" s="3"/>
      <c r="R840" s="3"/>
      <c r="S840" s="3"/>
      <c r="T840" s="3"/>
      <c r="U840" s="3"/>
      <c r="V840" s="102"/>
      <c r="W840" s="3"/>
      <c r="X840" s="3"/>
      <c r="Y840" s="3"/>
      <c r="Z840" s="3"/>
      <c r="AA840" s="3"/>
      <c r="AB840" s="3"/>
      <c r="AC840" s="3"/>
      <c r="AD840" s="3"/>
      <c r="AE840" s="3"/>
      <c r="AF840" s="3"/>
      <c r="AG840" s="3"/>
      <c r="AH840" s="3"/>
      <c r="AI840" s="3"/>
      <c r="AJ840" s="3"/>
      <c r="AK840" s="3"/>
      <c r="AL840" s="3"/>
      <c r="AM840" s="3"/>
      <c r="AN840" s="3"/>
      <c r="AO840" s="3"/>
      <c r="AP840" s="3"/>
      <c r="AQ840" s="3"/>
      <c r="AR840" s="3"/>
    </row>
    <row r="841" spans="1:44" ht="12.75" customHeight="1" x14ac:dyDescent="0.25">
      <c r="A841" s="3"/>
      <c r="B841" s="3"/>
      <c r="C841" s="3"/>
      <c r="D841" s="3"/>
      <c r="E841" s="3"/>
      <c r="F841" s="3"/>
      <c r="G841" s="3"/>
      <c r="H841" s="3"/>
      <c r="I841" s="3"/>
      <c r="J841" s="3"/>
      <c r="K841" s="3"/>
      <c r="L841" s="3"/>
      <c r="M841" s="3"/>
      <c r="N841" s="3"/>
      <c r="O841" s="3"/>
      <c r="P841" s="3"/>
      <c r="Q841" s="3"/>
      <c r="R841" s="3"/>
      <c r="S841" s="3"/>
      <c r="T841" s="3"/>
      <c r="U841" s="3"/>
      <c r="V841" s="102"/>
      <c r="W841" s="3"/>
      <c r="X841" s="3"/>
      <c r="Y841" s="3"/>
      <c r="Z841" s="3"/>
      <c r="AA841" s="3"/>
      <c r="AB841" s="3"/>
      <c r="AC841" s="3"/>
      <c r="AD841" s="3"/>
      <c r="AE841" s="3"/>
      <c r="AF841" s="3"/>
      <c r="AG841" s="3"/>
      <c r="AH841" s="3"/>
      <c r="AI841" s="3"/>
      <c r="AJ841" s="3"/>
      <c r="AK841" s="3"/>
      <c r="AL841" s="3"/>
      <c r="AM841" s="3"/>
      <c r="AN841" s="3"/>
      <c r="AO841" s="3"/>
      <c r="AP841" s="3"/>
      <c r="AQ841" s="3"/>
      <c r="AR841" s="3"/>
    </row>
    <row r="842" spans="1:44" ht="12.75" customHeight="1" x14ac:dyDescent="0.25">
      <c r="A842" s="3"/>
      <c r="B842" s="3"/>
      <c r="C842" s="3"/>
      <c r="D842" s="3"/>
      <c r="E842" s="3"/>
      <c r="F842" s="3"/>
      <c r="G842" s="3"/>
      <c r="H842" s="3"/>
      <c r="I842" s="3"/>
      <c r="J842" s="3"/>
      <c r="K842" s="3"/>
      <c r="L842" s="3"/>
      <c r="M842" s="3"/>
      <c r="N842" s="3"/>
      <c r="O842" s="3"/>
      <c r="P842" s="3"/>
      <c r="Q842" s="3"/>
      <c r="R842" s="3"/>
      <c r="S842" s="3"/>
      <c r="T842" s="3"/>
      <c r="U842" s="3"/>
      <c r="V842" s="102"/>
      <c r="W842" s="3"/>
      <c r="X842" s="3"/>
      <c r="Y842" s="3"/>
      <c r="Z842" s="3"/>
      <c r="AA842" s="3"/>
      <c r="AB842" s="3"/>
      <c r="AC842" s="3"/>
      <c r="AD842" s="3"/>
      <c r="AE842" s="3"/>
      <c r="AF842" s="3"/>
      <c r="AG842" s="3"/>
      <c r="AH842" s="3"/>
      <c r="AI842" s="3"/>
      <c r="AJ842" s="3"/>
      <c r="AK842" s="3"/>
      <c r="AL842" s="3"/>
      <c r="AM842" s="3"/>
      <c r="AN842" s="3"/>
      <c r="AO842" s="3"/>
      <c r="AP842" s="3"/>
      <c r="AQ842" s="3"/>
      <c r="AR842" s="3"/>
    </row>
    <row r="843" spans="1:44" ht="12.75" customHeight="1" x14ac:dyDescent="0.25">
      <c r="A843" s="3"/>
      <c r="B843" s="3"/>
      <c r="C843" s="3"/>
      <c r="D843" s="3"/>
      <c r="E843" s="3"/>
      <c r="F843" s="3"/>
      <c r="G843" s="3"/>
      <c r="H843" s="3"/>
      <c r="I843" s="3"/>
      <c r="J843" s="3"/>
      <c r="K843" s="3"/>
      <c r="L843" s="3"/>
      <c r="M843" s="3"/>
      <c r="N843" s="3"/>
      <c r="O843" s="3"/>
      <c r="P843" s="3"/>
      <c r="Q843" s="3"/>
      <c r="R843" s="3"/>
      <c r="S843" s="3"/>
      <c r="T843" s="3"/>
      <c r="U843" s="3"/>
      <c r="V843" s="102"/>
      <c r="W843" s="3"/>
      <c r="X843" s="3"/>
      <c r="Y843" s="3"/>
      <c r="Z843" s="3"/>
      <c r="AA843" s="3"/>
      <c r="AB843" s="3"/>
      <c r="AC843" s="3"/>
      <c r="AD843" s="3"/>
      <c r="AE843" s="3"/>
      <c r="AF843" s="3"/>
      <c r="AG843" s="3"/>
      <c r="AH843" s="3"/>
      <c r="AI843" s="3"/>
      <c r="AJ843" s="3"/>
      <c r="AK843" s="3"/>
      <c r="AL843" s="3"/>
      <c r="AM843" s="3"/>
      <c r="AN843" s="3"/>
      <c r="AO843" s="3"/>
      <c r="AP843" s="3"/>
      <c r="AQ843" s="3"/>
      <c r="AR843" s="3"/>
    </row>
    <row r="844" spans="1:44" ht="12.75" customHeight="1" x14ac:dyDescent="0.25">
      <c r="A844" s="3"/>
      <c r="B844" s="3"/>
      <c r="C844" s="3"/>
      <c r="D844" s="3"/>
      <c r="E844" s="3"/>
      <c r="F844" s="3"/>
      <c r="G844" s="3"/>
      <c r="H844" s="3"/>
      <c r="I844" s="3"/>
      <c r="J844" s="3"/>
      <c r="K844" s="3"/>
      <c r="L844" s="3"/>
      <c r="M844" s="3"/>
      <c r="N844" s="3"/>
      <c r="O844" s="3"/>
      <c r="P844" s="3"/>
      <c r="Q844" s="3"/>
      <c r="R844" s="3"/>
      <c r="S844" s="3"/>
      <c r="T844" s="3"/>
      <c r="U844" s="3"/>
      <c r="V844" s="102"/>
      <c r="W844" s="3"/>
      <c r="X844" s="3"/>
      <c r="Y844" s="3"/>
      <c r="Z844" s="3"/>
      <c r="AA844" s="3"/>
      <c r="AB844" s="3"/>
      <c r="AC844" s="3"/>
      <c r="AD844" s="3"/>
      <c r="AE844" s="3"/>
      <c r="AF844" s="3"/>
      <c r="AG844" s="3"/>
      <c r="AH844" s="3"/>
      <c r="AI844" s="3"/>
      <c r="AJ844" s="3"/>
      <c r="AK844" s="3"/>
      <c r="AL844" s="3"/>
      <c r="AM844" s="3"/>
      <c r="AN844" s="3"/>
      <c r="AO844" s="3"/>
      <c r="AP844" s="3"/>
      <c r="AQ844" s="3"/>
      <c r="AR844" s="3"/>
    </row>
    <row r="845" spans="1:44" ht="12.75" customHeight="1" x14ac:dyDescent="0.25">
      <c r="A845" s="3"/>
      <c r="B845" s="3"/>
      <c r="C845" s="3"/>
      <c r="D845" s="3"/>
      <c r="E845" s="3"/>
      <c r="F845" s="3"/>
      <c r="G845" s="3"/>
      <c r="H845" s="3"/>
      <c r="I845" s="3"/>
      <c r="J845" s="3"/>
      <c r="K845" s="3"/>
      <c r="L845" s="3"/>
      <c r="M845" s="3"/>
      <c r="N845" s="3"/>
      <c r="O845" s="3"/>
      <c r="P845" s="3"/>
      <c r="Q845" s="3"/>
      <c r="R845" s="3"/>
      <c r="S845" s="3"/>
      <c r="T845" s="3"/>
      <c r="U845" s="3"/>
      <c r="V845" s="102"/>
      <c r="W845" s="3"/>
      <c r="X845" s="3"/>
      <c r="Y845" s="3"/>
      <c r="Z845" s="3"/>
      <c r="AA845" s="3"/>
      <c r="AB845" s="3"/>
      <c r="AC845" s="3"/>
      <c r="AD845" s="3"/>
      <c r="AE845" s="3"/>
      <c r="AF845" s="3"/>
      <c r="AG845" s="3"/>
      <c r="AH845" s="3"/>
      <c r="AI845" s="3"/>
      <c r="AJ845" s="3"/>
      <c r="AK845" s="3"/>
      <c r="AL845" s="3"/>
      <c r="AM845" s="3"/>
      <c r="AN845" s="3"/>
      <c r="AO845" s="3"/>
      <c r="AP845" s="3"/>
      <c r="AQ845" s="3"/>
      <c r="AR845" s="3"/>
    </row>
    <row r="846" spans="1:44" ht="12.75" customHeight="1" x14ac:dyDescent="0.25">
      <c r="A846" s="3"/>
      <c r="B846" s="3"/>
      <c r="C846" s="3"/>
      <c r="D846" s="3"/>
      <c r="E846" s="3"/>
      <c r="F846" s="3"/>
      <c r="G846" s="3"/>
      <c r="H846" s="3"/>
      <c r="I846" s="3"/>
      <c r="J846" s="3"/>
      <c r="K846" s="3"/>
      <c r="L846" s="3"/>
      <c r="M846" s="3"/>
      <c r="N846" s="3"/>
      <c r="O846" s="3"/>
      <c r="P846" s="3"/>
      <c r="Q846" s="3"/>
      <c r="R846" s="3"/>
      <c r="S846" s="3"/>
      <c r="T846" s="3"/>
      <c r="U846" s="3"/>
      <c r="V846" s="102"/>
      <c r="W846" s="3"/>
      <c r="X846" s="3"/>
      <c r="Y846" s="3"/>
      <c r="Z846" s="3"/>
      <c r="AA846" s="3"/>
      <c r="AB846" s="3"/>
      <c r="AC846" s="3"/>
      <c r="AD846" s="3"/>
      <c r="AE846" s="3"/>
      <c r="AF846" s="3"/>
      <c r="AG846" s="3"/>
      <c r="AH846" s="3"/>
      <c r="AI846" s="3"/>
      <c r="AJ846" s="3"/>
      <c r="AK846" s="3"/>
      <c r="AL846" s="3"/>
      <c r="AM846" s="3"/>
      <c r="AN846" s="3"/>
      <c r="AO846" s="3"/>
      <c r="AP846" s="3"/>
      <c r="AQ846" s="3"/>
      <c r="AR846" s="3"/>
    </row>
    <row r="847" spans="1:44" ht="12.75" customHeight="1" x14ac:dyDescent="0.25">
      <c r="A847" s="3"/>
      <c r="B847" s="3"/>
      <c r="C847" s="3"/>
      <c r="D847" s="3"/>
      <c r="E847" s="3"/>
      <c r="F847" s="3"/>
      <c r="G847" s="3"/>
      <c r="H847" s="3"/>
      <c r="I847" s="3"/>
      <c r="J847" s="3"/>
      <c r="K847" s="3"/>
      <c r="L847" s="3"/>
      <c r="M847" s="3"/>
      <c r="N847" s="3"/>
      <c r="O847" s="3"/>
      <c r="P847" s="3"/>
      <c r="Q847" s="3"/>
      <c r="R847" s="3"/>
      <c r="S847" s="3"/>
      <c r="T847" s="3"/>
      <c r="U847" s="3"/>
      <c r="V847" s="102"/>
      <c r="W847" s="3"/>
      <c r="X847" s="3"/>
      <c r="Y847" s="3"/>
      <c r="Z847" s="3"/>
      <c r="AA847" s="3"/>
      <c r="AB847" s="3"/>
      <c r="AC847" s="3"/>
      <c r="AD847" s="3"/>
      <c r="AE847" s="3"/>
      <c r="AF847" s="3"/>
      <c r="AG847" s="3"/>
      <c r="AH847" s="3"/>
      <c r="AI847" s="3"/>
      <c r="AJ847" s="3"/>
      <c r="AK847" s="3"/>
      <c r="AL847" s="3"/>
      <c r="AM847" s="3"/>
      <c r="AN847" s="3"/>
      <c r="AO847" s="3"/>
      <c r="AP847" s="3"/>
      <c r="AQ847" s="3"/>
      <c r="AR847" s="3"/>
    </row>
    <row r="848" spans="1:44" ht="12.75" customHeight="1" x14ac:dyDescent="0.25">
      <c r="A848" s="3"/>
      <c r="B848" s="3"/>
      <c r="C848" s="3"/>
      <c r="D848" s="3"/>
      <c r="E848" s="3"/>
      <c r="F848" s="3"/>
      <c r="G848" s="3"/>
      <c r="H848" s="3"/>
      <c r="I848" s="3"/>
      <c r="J848" s="3"/>
      <c r="K848" s="3"/>
      <c r="L848" s="3"/>
      <c r="M848" s="3"/>
      <c r="N848" s="3"/>
      <c r="O848" s="3"/>
      <c r="P848" s="3"/>
      <c r="Q848" s="3"/>
      <c r="R848" s="3"/>
      <c r="S848" s="3"/>
      <c r="T848" s="3"/>
      <c r="U848" s="3"/>
      <c r="V848" s="102"/>
      <c r="W848" s="3"/>
      <c r="X848" s="3"/>
      <c r="Y848" s="3"/>
      <c r="Z848" s="3"/>
      <c r="AA848" s="3"/>
      <c r="AB848" s="3"/>
      <c r="AC848" s="3"/>
      <c r="AD848" s="3"/>
      <c r="AE848" s="3"/>
      <c r="AF848" s="3"/>
      <c r="AG848" s="3"/>
      <c r="AH848" s="3"/>
      <c r="AI848" s="3"/>
      <c r="AJ848" s="3"/>
      <c r="AK848" s="3"/>
      <c r="AL848" s="3"/>
      <c r="AM848" s="3"/>
      <c r="AN848" s="3"/>
      <c r="AO848" s="3"/>
      <c r="AP848" s="3"/>
      <c r="AQ848" s="3"/>
      <c r="AR848" s="3"/>
    </row>
    <row r="849" spans="1:44" ht="12.75" customHeight="1" x14ac:dyDescent="0.25">
      <c r="A849" s="3"/>
      <c r="B849" s="3"/>
      <c r="C849" s="3"/>
      <c r="D849" s="3"/>
      <c r="E849" s="3"/>
      <c r="F849" s="3"/>
      <c r="G849" s="3"/>
      <c r="H849" s="3"/>
      <c r="I849" s="3"/>
      <c r="J849" s="3"/>
      <c r="K849" s="3"/>
      <c r="L849" s="3"/>
      <c r="M849" s="3"/>
      <c r="N849" s="3"/>
      <c r="O849" s="3"/>
      <c r="P849" s="3"/>
      <c r="Q849" s="3"/>
      <c r="R849" s="3"/>
      <c r="S849" s="3"/>
      <c r="T849" s="3"/>
      <c r="U849" s="3"/>
      <c r="V849" s="102"/>
      <c r="W849" s="3"/>
      <c r="X849" s="3"/>
      <c r="Y849" s="3"/>
      <c r="Z849" s="3"/>
      <c r="AA849" s="3"/>
      <c r="AB849" s="3"/>
      <c r="AC849" s="3"/>
      <c r="AD849" s="3"/>
      <c r="AE849" s="3"/>
      <c r="AF849" s="3"/>
      <c r="AG849" s="3"/>
      <c r="AH849" s="3"/>
      <c r="AI849" s="3"/>
      <c r="AJ849" s="3"/>
      <c r="AK849" s="3"/>
      <c r="AL849" s="3"/>
      <c r="AM849" s="3"/>
      <c r="AN849" s="3"/>
      <c r="AO849" s="3"/>
      <c r="AP849" s="3"/>
      <c r="AQ849" s="3"/>
      <c r="AR849" s="3"/>
    </row>
    <row r="850" spans="1:44" ht="12.75" customHeight="1" x14ac:dyDescent="0.25">
      <c r="A850" s="3"/>
      <c r="B850" s="3"/>
      <c r="C850" s="3"/>
      <c r="D850" s="3"/>
      <c r="E850" s="3"/>
      <c r="F850" s="3"/>
      <c r="G850" s="3"/>
      <c r="H850" s="3"/>
      <c r="I850" s="3"/>
      <c r="J850" s="3"/>
      <c r="K850" s="3"/>
      <c r="L850" s="3"/>
      <c r="M850" s="3"/>
      <c r="N850" s="3"/>
      <c r="O850" s="3"/>
      <c r="P850" s="3"/>
      <c r="Q850" s="3"/>
      <c r="R850" s="3"/>
      <c r="S850" s="3"/>
      <c r="T850" s="3"/>
      <c r="U850" s="3"/>
      <c r="V850" s="102"/>
      <c r="W850" s="3"/>
      <c r="X850" s="3"/>
      <c r="Y850" s="3"/>
      <c r="Z850" s="3"/>
      <c r="AA850" s="3"/>
      <c r="AB850" s="3"/>
      <c r="AC850" s="3"/>
      <c r="AD850" s="3"/>
      <c r="AE850" s="3"/>
      <c r="AF850" s="3"/>
      <c r="AG850" s="3"/>
      <c r="AH850" s="3"/>
      <c r="AI850" s="3"/>
      <c r="AJ850" s="3"/>
      <c r="AK850" s="3"/>
      <c r="AL850" s="3"/>
      <c r="AM850" s="3"/>
      <c r="AN850" s="3"/>
      <c r="AO850" s="3"/>
      <c r="AP850" s="3"/>
      <c r="AQ850" s="3"/>
      <c r="AR850" s="3"/>
    </row>
    <row r="851" spans="1:44" ht="12.75" customHeight="1" x14ac:dyDescent="0.25">
      <c r="A851" s="3"/>
      <c r="B851" s="3"/>
      <c r="C851" s="3"/>
      <c r="D851" s="3"/>
      <c r="E851" s="3"/>
      <c r="F851" s="3"/>
      <c r="G851" s="3"/>
      <c r="H851" s="3"/>
      <c r="I851" s="3"/>
      <c r="J851" s="3"/>
      <c r="K851" s="3"/>
      <c r="L851" s="3"/>
      <c r="M851" s="3"/>
      <c r="N851" s="3"/>
      <c r="O851" s="3"/>
      <c r="P851" s="3"/>
      <c r="Q851" s="3"/>
      <c r="R851" s="3"/>
      <c r="S851" s="3"/>
      <c r="T851" s="3"/>
      <c r="U851" s="3"/>
      <c r="V851" s="102"/>
      <c r="W851" s="3"/>
      <c r="X851" s="3"/>
      <c r="Y851" s="3"/>
      <c r="Z851" s="3"/>
      <c r="AA851" s="3"/>
      <c r="AB851" s="3"/>
      <c r="AC851" s="3"/>
      <c r="AD851" s="3"/>
      <c r="AE851" s="3"/>
      <c r="AF851" s="3"/>
      <c r="AG851" s="3"/>
      <c r="AH851" s="3"/>
      <c r="AI851" s="3"/>
      <c r="AJ851" s="3"/>
      <c r="AK851" s="3"/>
      <c r="AL851" s="3"/>
      <c r="AM851" s="3"/>
      <c r="AN851" s="3"/>
      <c r="AO851" s="3"/>
      <c r="AP851" s="3"/>
      <c r="AQ851" s="3"/>
      <c r="AR851" s="3"/>
    </row>
    <row r="852" spans="1:44" ht="12.75" customHeight="1" x14ac:dyDescent="0.25">
      <c r="A852" s="3"/>
      <c r="B852" s="3"/>
      <c r="C852" s="3"/>
      <c r="D852" s="3"/>
      <c r="E852" s="3"/>
      <c r="F852" s="3"/>
      <c r="G852" s="3"/>
      <c r="H852" s="3"/>
      <c r="I852" s="3"/>
      <c r="J852" s="3"/>
      <c r="K852" s="3"/>
      <c r="L852" s="3"/>
      <c r="M852" s="3"/>
      <c r="N852" s="3"/>
      <c r="O852" s="3"/>
      <c r="P852" s="3"/>
      <c r="Q852" s="3"/>
      <c r="R852" s="3"/>
      <c r="S852" s="3"/>
      <c r="T852" s="3"/>
      <c r="U852" s="3"/>
      <c r="V852" s="102"/>
      <c r="W852" s="3"/>
      <c r="X852" s="3"/>
      <c r="Y852" s="3"/>
      <c r="Z852" s="3"/>
      <c r="AA852" s="3"/>
      <c r="AB852" s="3"/>
      <c r="AC852" s="3"/>
      <c r="AD852" s="3"/>
      <c r="AE852" s="3"/>
      <c r="AF852" s="3"/>
      <c r="AG852" s="3"/>
      <c r="AH852" s="3"/>
      <c r="AI852" s="3"/>
      <c r="AJ852" s="3"/>
      <c r="AK852" s="3"/>
      <c r="AL852" s="3"/>
      <c r="AM852" s="3"/>
      <c r="AN852" s="3"/>
      <c r="AO852" s="3"/>
      <c r="AP852" s="3"/>
      <c r="AQ852" s="3"/>
      <c r="AR852" s="3"/>
    </row>
    <row r="853" spans="1:44" ht="12.75" customHeight="1" x14ac:dyDescent="0.25">
      <c r="A853" s="3"/>
      <c r="B853" s="3"/>
      <c r="C853" s="3"/>
      <c r="D853" s="3"/>
      <c r="E853" s="3"/>
      <c r="F853" s="3"/>
      <c r="G853" s="3"/>
      <c r="H853" s="3"/>
      <c r="I853" s="3"/>
      <c r="J853" s="3"/>
      <c r="K853" s="3"/>
      <c r="L853" s="3"/>
      <c r="M853" s="3"/>
      <c r="N853" s="3"/>
      <c r="O853" s="3"/>
      <c r="P853" s="3"/>
      <c r="Q853" s="3"/>
      <c r="R853" s="3"/>
      <c r="S853" s="3"/>
      <c r="T853" s="3"/>
      <c r="U853" s="3"/>
      <c r="V853" s="102"/>
      <c r="W853" s="3"/>
      <c r="X853" s="3"/>
      <c r="Y853" s="3"/>
      <c r="Z853" s="3"/>
      <c r="AA853" s="3"/>
      <c r="AB853" s="3"/>
      <c r="AC853" s="3"/>
      <c r="AD853" s="3"/>
      <c r="AE853" s="3"/>
      <c r="AF853" s="3"/>
      <c r="AG853" s="3"/>
      <c r="AH853" s="3"/>
      <c r="AI853" s="3"/>
      <c r="AJ853" s="3"/>
      <c r="AK853" s="3"/>
      <c r="AL853" s="3"/>
      <c r="AM853" s="3"/>
      <c r="AN853" s="3"/>
      <c r="AO853" s="3"/>
      <c r="AP853" s="3"/>
      <c r="AQ853" s="3"/>
      <c r="AR853" s="3"/>
    </row>
    <row r="854" spans="1:44" ht="12.75" customHeight="1" x14ac:dyDescent="0.25">
      <c r="A854" s="3"/>
      <c r="B854" s="3"/>
      <c r="C854" s="3"/>
      <c r="D854" s="3"/>
      <c r="E854" s="3"/>
      <c r="F854" s="3"/>
      <c r="G854" s="3"/>
      <c r="H854" s="3"/>
      <c r="I854" s="3"/>
      <c r="J854" s="3"/>
      <c r="K854" s="3"/>
      <c r="L854" s="3"/>
      <c r="M854" s="3"/>
      <c r="N854" s="3"/>
      <c r="O854" s="3"/>
      <c r="P854" s="3"/>
      <c r="Q854" s="3"/>
      <c r="R854" s="3"/>
      <c r="S854" s="3"/>
      <c r="T854" s="3"/>
      <c r="U854" s="3"/>
      <c r="V854" s="102"/>
      <c r="W854" s="3"/>
      <c r="X854" s="3"/>
      <c r="Y854" s="3"/>
      <c r="Z854" s="3"/>
      <c r="AA854" s="3"/>
      <c r="AB854" s="3"/>
      <c r="AC854" s="3"/>
      <c r="AD854" s="3"/>
      <c r="AE854" s="3"/>
      <c r="AF854" s="3"/>
      <c r="AG854" s="3"/>
      <c r="AH854" s="3"/>
      <c r="AI854" s="3"/>
      <c r="AJ854" s="3"/>
      <c r="AK854" s="3"/>
      <c r="AL854" s="3"/>
      <c r="AM854" s="3"/>
      <c r="AN854" s="3"/>
      <c r="AO854" s="3"/>
      <c r="AP854" s="3"/>
      <c r="AQ854" s="3"/>
      <c r="AR854" s="3"/>
    </row>
    <row r="855" spans="1:44" ht="12.75" customHeight="1" x14ac:dyDescent="0.25">
      <c r="A855" s="3"/>
      <c r="B855" s="3"/>
      <c r="C855" s="3"/>
      <c r="D855" s="3"/>
      <c r="E855" s="3"/>
      <c r="F855" s="3"/>
      <c r="G855" s="3"/>
      <c r="H855" s="3"/>
      <c r="I855" s="3"/>
      <c r="J855" s="3"/>
      <c r="K855" s="3"/>
      <c r="L855" s="3"/>
      <c r="M855" s="3"/>
      <c r="N855" s="3"/>
      <c r="O855" s="3"/>
      <c r="P855" s="3"/>
      <c r="Q855" s="3"/>
      <c r="R855" s="3"/>
      <c r="S855" s="3"/>
      <c r="T855" s="3"/>
      <c r="U855" s="3"/>
      <c r="V855" s="102"/>
      <c r="W855" s="3"/>
      <c r="X855" s="3"/>
      <c r="Y855" s="3"/>
      <c r="Z855" s="3"/>
      <c r="AA855" s="3"/>
      <c r="AB855" s="3"/>
      <c r="AC855" s="3"/>
      <c r="AD855" s="3"/>
      <c r="AE855" s="3"/>
      <c r="AF855" s="3"/>
      <c r="AG855" s="3"/>
      <c r="AH855" s="3"/>
      <c r="AI855" s="3"/>
      <c r="AJ855" s="3"/>
      <c r="AK855" s="3"/>
      <c r="AL855" s="3"/>
      <c r="AM855" s="3"/>
      <c r="AN855" s="3"/>
      <c r="AO855" s="3"/>
      <c r="AP855" s="3"/>
      <c r="AQ855" s="3"/>
      <c r="AR855" s="3"/>
    </row>
    <row r="856" spans="1:44" ht="12.75" customHeight="1" x14ac:dyDescent="0.25">
      <c r="A856" s="3"/>
      <c r="B856" s="3"/>
      <c r="C856" s="3"/>
      <c r="D856" s="3"/>
      <c r="E856" s="3"/>
      <c r="F856" s="3"/>
      <c r="G856" s="3"/>
      <c r="H856" s="3"/>
      <c r="I856" s="3"/>
      <c r="J856" s="3"/>
      <c r="K856" s="3"/>
      <c r="L856" s="3"/>
      <c r="M856" s="3"/>
      <c r="N856" s="3"/>
      <c r="O856" s="3"/>
      <c r="P856" s="3"/>
      <c r="Q856" s="3"/>
      <c r="R856" s="3"/>
      <c r="S856" s="3"/>
      <c r="T856" s="3"/>
      <c r="U856" s="3"/>
      <c r="V856" s="102"/>
      <c r="W856" s="3"/>
      <c r="X856" s="3"/>
      <c r="Y856" s="3"/>
      <c r="Z856" s="3"/>
      <c r="AA856" s="3"/>
      <c r="AB856" s="3"/>
      <c r="AC856" s="3"/>
      <c r="AD856" s="3"/>
      <c r="AE856" s="3"/>
      <c r="AF856" s="3"/>
      <c r="AG856" s="3"/>
      <c r="AH856" s="3"/>
      <c r="AI856" s="3"/>
      <c r="AJ856" s="3"/>
      <c r="AK856" s="3"/>
      <c r="AL856" s="3"/>
      <c r="AM856" s="3"/>
      <c r="AN856" s="3"/>
      <c r="AO856" s="3"/>
      <c r="AP856" s="3"/>
      <c r="AQ856" s="3"/>
      <c r="AR856" s="3"/>
    </row>
    <row r="857" spans="1:44" ht="12.75" customHeight="1" x14ac:dyDescent="0.25">
      <c r="A857" s="3"/>
      <c r="B857" s="3"/>
      <c r="C857" s="3"/>
      <c r="D857" s="3"/>
      <c r="E857" s="3"/>
      <c r="F857" s="3"/>
      <c r="G857" s="3"/>
      <c r="H857" s="3"/>
      <c r="I857" s="3"/>
      <c r="J857" s="3"/>
      <c r="K857" s="3"/>
      <c r="L857" s="3"/>
      <c r="M857" s="3"/>
      <c r="N857" s="3"/>
      <c r="O857" s="3"/>
      <c r="P857" s="3"/>
      <c r="Q857" s="3"/>
      <c r="R857" s="3"/>
      <c r="S857" s="3"/>
      <c r="T857" s="3"/>
      <c r="U857" s="3"/>
      <c r="V857" s="102"/>
      <c r="W857" s="3"/>
      <c r="X857" s="3"/>
      <c r="Y857" s="3"/>
      <c r="Z857" s="3"/>
      <c r="AA857" s="3"/>
      <c r="AB857" s="3"/>
      <c r="AC857" s="3"/>
      <c r="AD857" s="3"/>
      <c r="AE857" s="3"/>
      <c r="AF857" s="3"/>
      <c r="AG857" s="3"/>
      <c r="AH857" s="3"/>
      <c r="AI857" s="3"/>
      <c r="AJ857" s="3"/>
      <c r="AK857" s="3"/>
      <c r="AL857" s="3"/>
      <c r="AM857" s="3"/>
      <c r="AN857" s="3"/>
      <c r="AO857" s="3"/>
      <c r="AP857" s="3"/>
      <c r="AQ857" s="3"/>
      <c r="AR857" s="3"/>
    </row>
    <row r="858" spans="1:44" ht="12.75" customHeight="1" x14ac:dyDescent="0.25">
      <c r="A858" s="3"/>
      <c r="B858" s="3"/>
      <c r="C858" s="3"/>
      <c r="D858" s="3"/>
      <c r="E858" s="3"/>
      <c r="F858" s="3"/>
      <c r="G858" s="3"/>
      <c r="H858" s="3"/>
      <c r="I858" s="3"/>
      <c r="J858" s="3"/>
      <c r="K858" s="3"/>
      <c r="L858" s="3"/>
      <c r="M858" s="3"/>
      <c r="N858" s="3"/>
      <c r="O858" s="3"/>
      <c r="P858" s="3"/>
      <c r="Q858" s="3"/>
      <c r="R858" s="3"/>
      <c r="S858" s="3"/>
      <c r="T858" s="3"/>
      <c r="U858" s="3"/>
      <c r="V858" s="102"/>
      <c r="W858" s="3"/>
      <c r="X858" s="3"/>
      <c r="Y858" s="3"/>
      <c r="Z858" s="3"/>
      <c r="AA858" s="3"/>
      <c r="AB858" s="3"/>
      <c r="AC858" s="3"/>
      <c r="AD858" s="3"/>
      <c r="AE858" s="3"/>
      <c r="AF858" s="3"/>
      <c r="AG858" s="3"/>
      <c r="AH858" s="3"/>
      <c r="AI858" s="3"/>
      <c r="AJ858" s="3"/>
      <c r="AK858" s="3"/>
      <c r="AL858" s="3"/>
      <c r="AM858" s="3"/>
      <c r="AN858" s="3"/>
      <c r="AO858" s="3"/>
      <c r="AP858" s="3"/>
      <c r="AQ858" s="3"/>
      <c r="AR858" s="3"/>
    </row>
    <row r="859" spans="1:44" ht="12.75" customHeight="1" x14ac:dyDescent="0.25">
      <c r="A859" s="3"/>
      <c r="B859" s="3"/>
      <c r="C859" s="3"/>
      <c r="D859" s="3"/>
      <c r="E859" s="3"/>
      <c r="F859" s="3"/>
      <c r="G859" s="3"/>
      <c r="H859" s="3"/>
      <c r="I859" s="3"/>
      <c r="J859" s="3"/>
      <c r="K859" s="3"/>
      <c r="L859" s="3"/>
      <c r="M859" s="3"/>
      <c r="N859" s="3"/>
      <c r="O859" s="3"/>
      <c r="P859" s="3"/>
      <c r="Q859" s="3"/>
      <c r="R859" s="3"/>
      <c r="S859" s="3"/>
      <c r="T859" s="3"/>
      <c r="U859" s="3"/>
      <c r="V859" s="102"/>
      <c r="W859" s="3"/>
      <c r="X859" s="3"/>
      <c r="Y859" s="3"/>
      <c r="Z859" s="3"/>
      <c r="AA859" s="3"/>
      <c r="AB859" s="3"/>
      <c r="AC859" s="3"/>
      <c r="AD859" s="3"/>
      <c r="AE859" s="3"/>
      <c r="AF859" s="3"/>
      <c r="AG859" s="3"/>
      <c r="AH859" s="3"/>
      <c r="AI859" s="3"/>
      <c r="AJ859" s="3"/>
      <c r="AK859" s="3"/>
      <c r="AL859" s="3"/>
      <c r="AM859" s="3"/>
      <c r="AN859" s="3"/>
      <c r="AO859" s="3"/>
      <c r="AP859" s="3"/>
      <c r="AQ859" s="3"/>
      <c r="AR859" s="3"/>
    </row>
    <row r="860" spans="1:44" ht="12.75" customHeight="1" x14ac:dyDescent="0.25">
      <c r="A860" s="3"/>
      <c r="B860" s="3"/>
      <c r="C860" s="3"/>
      <c r="D860" s="3"/>
      <c r="E860" s="3"/>
      <c r="F860" s="3"/>
      <c r="G860" s="3"/>
      <c r="H860" s="3"/>
      <c r="I860" s="3"/>
      <c r="J860" s="3"/>
      <c r="K860" s="3"/>
      <c r="L860" s="3"/>
      <c r="M860" s="3"/>
      <c r="N860" s="3"/>
      <c r="O860" s="3"/>
      <c r="P860" s="3"/>
      <c r="Q860" s="3"/>
      <c r="R860" s="3"/>
      <c r="S860" s="3"/>
      <c r="T860" s="3"/>
      <c r="U860" s="3"/>
      <c r="V860" s="102"/>
      <c r="W860" s="3"/>
      <c r="X860" s="3"/>
      <c r="Y860" s="3"/>
      <c r="Z860" s="3"/>
      <c r="AA860" s="3"/>
      <c r="AB860" s="3"/>
      <c r="AC860" s="3"/>
      <c r="AD860" s="3"/>
      <c r="AE860" s="3"/>
      <c r="AF860" s="3"/>
      <c r="AG860" s="3"/>
      <c r="AH860" s="3"/>
      <c r="AI860" s="3"/>
      <c r="AJ860" s="3"/>
      <c r="AK860" s="3"/>
      <c r="AL860" s="3"/>
      <c r="AM860" s="3"/>
      <c r="AN860" s="3"/>
      <c r="AO860" s="3"/>
      <c r="AP860" s="3"/>
      <c r="AQ860" s="3"/>
      <c r="AR860" s="3"/>
    </row>
    <row r="861" spans="1:44" ht="12.75" customHeight="1" x14ac:dyDescent="0.25">
      <c r="A861" s="3"/>
      <c r="B861" s="3"/>
      <c r="C861" s="3"/>
      <c r="D861" s="3"/>
      <c r="E861" s="3"/>
      <c r="F861" s="3"/>
      <c r="G861" s="3"/>
      <c r="H861" s="3"/>
      <c r="I861" s="3"/>
      <c r="J861" s="3"/>
      <c r="K861" s="3"/>
      <c r="L861" s="3"/>
      <c r="M861" s="3"/>
      <c r="N861" s="3"/>
      <c r="O861" s="3"/>
      <c r="P861" s="3"/>
      <c r="Q861" s="3"/>
      <c r="R861" s="3"/>
      <c r="S861" s="3"/>
      <c r="T861" s="3"/>
      <c r="U861" s="3"/>
      <c r="V861" s="102"/>
      <c r="W861" s="3"/>
      <c r="X861" s="3"/>
      <c r="Y861" s="3"/>
      <c r="Z861" s="3"/>
      <c r="AA861" s="3"/>
      <c r="AB861" s="3"/>
      <c r="AC861" s="3"/>
      <c r="AD861" s="3"/>
      <c r="AE861" s="3"/>
      <c r="AF861" s="3"/>
      <c r="AG861" s="3"/>
      <c r="AH861" s="3"/>
      <c r="AI861" s="3"/>
      <c r="AJ861" s="3"/>
      <c r="AK861" s="3"/>
      <c r="AL861" s="3"/>
      <c r="AM861" s="3"/>
      <c r="AN861" s="3"/>
      <c r="AO861" s="3"/>
      <c r="AP861" s="3"/>
      <c r="AQ861" s="3"/>
      <c r="AR861" s="3"/>
    </row>
    <row r="862" spans="1:44" ht="12.75" customHeight="1" x14ac:dyDescent="0.25">
      <c r="A862" s="3"/>
      <c r="B862" s="3"/>
      <c r="C862" s="3"/>
      <c r="D862" s="3"/>
      <c r="E862" s="3"/>
      <c r="F862" s="3"/>
      <c r="G862" s="3"/>
      <c r="H862" s="3"/>
      <c r="I862" s="3"/>
      <c r="J862" s="3"/>
      <c r="K862" s="3"/>
      <c r="L862" s="3"/>
      <c r="M862" s="3"/>
      <c r="N862" s="3"/>
      <c r="O862" s="3"/>
      <c r="P862" s="3"/>
      <c r="Q862" s="3"/>
      <c r="R862" s="3"/>
      <c r="S862" s="3"/>
      <c r="T862" s="3"/>
      <c r="U862" s="3"/>
      <c r="V862" s="102"/>
      <c r="W862" s="3"/>
      <c r="X862" s="3"/>
      <c r="Y862" s="3"/>
      <c r="Z862" s="3"/>
      <c r="AA862" s="3"/>
      <c r="AB862" s="3"/>
      <c r="AC862" s="3"/>
      <c r="AD862" s="3"/>
      <c r="AE862" s="3"/>
      <c r="AF862" s="3"/>
      <c r="AG862" s="3"/>
      <c r="AH862" s="3"/>
      <c r="AI862" s="3"/>
      <c r="AJ862" s="3"/>
      <c r="AK862" s="3"/>
      <c r="AL862" s="3"/>
      <c r="AM862" s="3"/>
      <c r="AN862" s="3"/>
      <c r="AO862" s="3"/>
      <c r="AP862" s="3"/>
      <c r="AQ862" s="3"/>
      <c r="AR862" s="3"/>
    </row>
    <row r="863" spans="1:44" ht="12.75" customHeight="1" x14ac:dyDescent="0.25">
      <c r="A863" s="3"/>
      <c r="B863" s="3"/>
      <c r="C863" s="3"/>
      <c r="D863" s="3"/>
      <c r="E863" s="3"/>
      <c r="F863" s="3"/>
      <c r="G863" s="3"/>
      <c r="H863" s="3"/>
      <c r="I863" s="3"/>
      <c r="J863" s="3"/>
      <c r="K863" s="3"/>
      <c r="L863" s="3"/>
      <c r="M863" s="3"/>
      <c r="N863" s="3"/>
      <c r="O863" s="3"/>
      <c r="P863" s="3"/>
      <c r="Q863" s="3"/>
      <c r="R863" s="3"/>
      <c r="S863" s="3"/>
      <c r="T863" s="3"/>
      <c r="U863" s="3"/>
      <c r="V863" s="102"/>
      <c r="W863" s="3"/>
      <c r="X863" s="3"/>
      <c r="Y863" s="3"/>
      <c r="Z863" s="3"/>
      <c r="AA863" s="3"/>
      <c r="AB863" s="3"/>
      <c r="AC863" s="3"/>
      <c r="AD863" s="3"/>
      <c r="AE863" s="3"/>
      <c r="AF863" s="3"/>
      <c r="AG863" s="3"/>
      <c r="AH863" s="3"/>
      <c r="AI863" s="3"/>
      <c r="AJ863" s="3"/>
      <c r="AK863" s="3"/>
      <c r="AL863" s="3"/>
      <c r="AM863" s="3"/>
      <c r="AN863" s="3"/>
      <c r="AO863" s="3"/>
      <c r="AP863" s="3"/>
      <c r="AQ863" s="3"/>
      <c r="AR863" s="3"/>
    </row>
    <row r="864" spans="1:44" ht="12.75" customHeight="1" x14ac:dyDescent="0.25">
      <c r="A864" s="3"/>
      <c r="B864" s="3"/>
      <c r="C864" s="3"/>
      <c r="D864" s="3"/>
      <c r="E864" s="3"/>
      <c r="F864" s="3"/>
      <c r="G864" s="3"/>
      <c r="H864" s="3"/>
      <c r="I864" s="3"/>
      <c r="J864" s="3"/>
      <c r="K864" s="3"/>
      <c r="L864" s="3"/>
      <c r="M864" s="3"/>
      <c r="N864" s="3"/>
      <c r="O864" s="3"/>
      <c r="P864" s="3"/>
      <c r="Q864" s="3"/>
      <c r="R864" s="3"/>
      <c r="S864" s="3"/>
      <c r="T864" s="3"/>
      <c r="U864" s="3"/>
      <c r="V864" s="102"/>
      <c r="W864" s="3"/>
      <c r="X864" s="3"/>
      <c r="Y864" s="3"/>
      <c r="Z864" s="3"/>
      <c r="AA864" s="3"/>
      <c r="AB864" s="3"/>
      <c r="AC864" s="3"/>
      <c r="AD864" s="3"/>
      <c r="AE864" s="3"/>
      <c r="AF864" s="3"/>
      <c r="AG864" s="3"/>
      <c r="AH864" s="3"/>
      <c r="AI864" s="3"/>
      <c r="AJ864" s="3"/>
      <c r="AK864" s="3"/>
      <c r="AL864" s="3"/>
      <c r="AM864" s="3"/>
      <c r="AN864" s="3"/>
      <c r="AO864" s="3"/>
      <c r="AP864" s="3"/>
      <c r="AQ864" s="3"/>
      <c r="AR864" s="3"/>
    </row>
    <row r="865" spans="1:44" ht="12.75" customHeight="1" x14ac:dyDescent="0.25">
      <c r="A865" s="3"/>
      <c r="B865" s="3"/>
      <c r="C865" s="3"/>
      <c r="D865" s="3"/>
      <c r="E865" s="3"/>
      <c r="F865" s="3"/>
      <c r="G865" s="3"/>
      <c r="H865" s="3"/>
      <c r="I865" s="3"/>
      <c r="J865" s="3"/>
      <c r="K865" s="3"/>
      <c r="L865" s="3"/>
      <c r="M865" s="3"/>
      <c r="N865" s="3"/>
      <c r="O865" s="3"/>
      <c r="P865" s="3"/>
      <c r="Q865" s="3"/>
      <c r="R865" s="3"/>
      <c r="S865" s="3"/>
      <c r="T865" s="3"/>
      <c r="U865" s="3"/>
      <c r="V865" s="102"/>
      <c r="W865" s="3"/>
      <c r="X865" s="3"/>
      <c r="Y865" s="3"/>
      <c r="Z865" s="3"/>
      <c r="AA865" s="3"/>
      <c r="AB865" s="3"/>
      <c r="AC865" s="3"/>
      <c r="AD865" s="3"/>
      <c r="AE865" s="3"/>
      <c r="AF865" s="3"/>
      <c r="AG865" s="3"/>
      <c r="AH865" s="3"/>
      <c r="AI865" s="3"/>
      <c r="AJ865" s="3"/>
      <c r="AK865" s="3"/>
      <c r="AL865" s="3"/>
      <c r="AM865" s="3"/>
      <c r="AN865" s="3"/>
      <c r="AO865" s="3"/>
      <c r="AP865" s="3"/>
      <c r="AQ865" s="3"/>
      <c r="AR865" s="3"/>
    </row>
    <row r="866" spans="1:44" ht="12.75" customHeight="1" x14ac:dyDescent="0.25">
      <c r="A866" s="3"/>
      <c r="B866" s="3"/>
      <c r="C866" s="3"/>
      <c r="D866" s="3"/>
      <c r="E866" s="3"/>
      <c r="F866" s="3"/>
      <c r="G866" s="3"/>
      <c r="H866" s="3"/>
      <c r="I866" s="3"/>
      <c r="J866" s="3"/>
      <c r="K866" s="3"/>
      <c r="L866" s="3"/>
      <c r="M866" s="3"/>
      <c r="N866" s="3"/>
      <c r="O866" s="3"/>
      <c r="P866" s="3"/>
      <c r="Q866" s="3"/>
      <c r="R866" s="3"/>
      <c r="S866" s="3"/>
      <c r="T866" s="3"/>
      <c r="U866" s="3"/>
      <c r="V866" s="102"/>
      <c r="W866" s="3"/>
      <c r="X866" s="3"/>
      <c r="Y866" s="3"/>
      <c r="Z866" s="3"/>
      <c r="AA866" s="3"/>
      <c r="AB866" s="3"/>
      <c r="AC866" s="3"/>
      <c r="AD866" s="3"/>
      <c r="AE866" s="3"/>
      <c r="AF866" s="3"/>
      <c r="AG866" s="3"/>
      <c r="AH866" s="3"/>
      <c r="AI866" s="3"/>
      <c r="AJ866" s="3"/>
      <c r="AK866" s="3"/>
      <c r="AL866" s="3"/>
      <c r="AM866" s="3"/>
      <c r="AN866" s="3"/>
      <c r="AO866" s="3"/>
      <c r="AP866" s="3"/>
      <c r="AQ866" s="3"/>
      <c r="AR866" s="3"/>
    </row>
    <row r="867" spans="1:44" ht="12.75" customHeight="1" x14ac:dyDescent="0.25">
      <c r="A867" s="3"/>
      <c r="B867" s="3"/>
      <c r="C867" s="3"/>
      <c r="D867" s="3"/>
      <c r="E867" s="3"/>
      <c r="F867" s="3"/>
      <c r="G867" s="3"/>
      <c r="H867" s="3"/>
      <c r="I867" s="3"/>
      <c r="J867" s="3"/>
      <c r="K867" s="3"/>
      <c r="L867" s="3"/>
      <c r="M867" s="3"/>
      <c r="N867" s="3"/>
      <c r="O867" s="3"/>
      <c r="P867" s="3"/>
      <c r="Q867" s="3"/>
      <c r="R867" s="3"/>
      <c r="S867" s="3"/>
      <c r="T867" s="3"/>
      <c r="U867" s="3"/>
      <c r="V867" s="102"/>
      <c r="W867" s="3"/>
      <c r="X867" s="3"/>
      <c r="Y867" s="3"/>
      <c r="Z867" s="3"/>
      <c r="AA867" s="3"/>
      <c r="AB867" s="3"/>
      <c r="AC867" s="3"/>
      <c r="AD867" s="3"/>
      <c r="AE867" s="3"/>
      <c r="AF867" s="3"/>
      <c r="AG867" s="3"/>
      <c r="AH867" s="3"/>
      <c r="AI867" s="3"/>
      <c r="AJ867" s="3"/>
      <c r="AK867" s="3"/>
      <c r="AL867" s="3"/>
      <c r="AM867" s="3"/>
      <c r="AN867" s="3"/>
      <c r="AO867" s="3"/>
      <c r="AP867" s="3"/>
      <c r="AQ867" s="3"/>
      <c r="AR867" s="3"/>
    </row>
    <row r="868" spans="1:44" ht="12.75" customHeight="1" x14ac:dyDescent="0.25">
      <c r="A868" s="3"/>
      <c r="B868" s="3"/>
      <c r="C868" s="3"/>
      <c r="D868" s="3"/>
      <c r="E868" s="3"/>
      <c r="F868" s="3"/>
      <c r="G868" s="3"/>
      <c r="H868" s="3"/>
      <c r="I868" s="3"/>
      <c r="J868" s="3"/>
      <c r="K868" s="3"/>
      <c r="L868" s="3"/>
      <c r="M868" s="3"/>
      <c r="N868" s="3"/>
      <c r="O868" s="3"/>
      <c r="P868" s="3"/>
      <c r="Q868" s="3"/>
      <c r="R868" s="3"/>
      <c r="S868" s="3"/>
      <c r="T868" s="3"/>
      <c r="U868" s="3"/>
      <c r="V868" s="102"/>
      <c r="W868" s="3"/>
      <c r="X868" s="3"/>
      <c r="Y868" s="3"/>
      <c r="Z868" s="3"/>
      <c r="AA868" s="3"/>
      <c r="AB868" s="3"/>
      <c r="AC868" s="3"/>
      <c r="AD868" s="3"/>
      <c r="AE868" s="3"/>
      <c r="AF868" s="3"/>
      <c r="AG868" s="3"/>
      <c r="AH868" s="3"/>
      <c r="AI868" s="3"/>
      <c r="AJ868" s="3"/>
      <c r="AK868" s="3"/>
      <c r="AL868" s="3"/>
      <c r="AM868" s="3"/>
      <c r="AN868" s="3"/>
      <c r="AO868" s="3"/>
      <c r="AP868" s="3"/>
      <c r="AQ868" s="3"/>
      <c r="AR868" s="3"/>
    </row>
    <row r="869" spans="1:44" ht="12.75" customHeight="1" x14ac:dyDescent="0.25">
      <c r="A869" s="3"/>
      <c r="B869" s="3"/>
      <c r="C869" s="3"/>
      <c r="D869" s="3"/>
      <c r="E869" s="3"/>
      <c r="F869" s="3"/>
      <c r="G869" s="3"/>
      <c r="H869" s="3"/>
      <c r="I869" s="3"/>
      <c r="J869" s="3"/>
      <c r="K869" s="3"/>
      <c r="L869" s="3"/>
      <c r="M869" s="3"/>
      <c r="N869" s="3"/>
      <c r="O869" s="3"/>
      <c r="P869" s="3"/>
      <c r="Q869" s="3"/>
      <c r="R869" s="3"/>
      <c r="S869" s="3"/>
      <c r="T869" s="3"/>
      <c r="U869" s="3"/>
      <c r="V869" s="102"/>
      <c r="W869" s="3"/>
      <c r="X869" s="3"/>
      <c r="Y869" s="3"/>
      <c r="Z869" s="3"/>
      <c r="AA869" s="3"/>
      <c r="AB869" s="3"/>
      <c r="AC869" s="3"/>
      <c r="AD869" s="3"/>
      <c r="AE869" s="3"/>
      <c r="AF869" s="3"/>
      <c r="AG869" s="3"/>
      <c r="AH869" s="3"/>
      <c r="AI869" s="3"/>
      <c r="AJ869" s="3"/>
      <c r="AK869" s="3"/>
      <c r="AL869" s="3"/>
      <c r="AM869" s="3"/>
      <c r="AN869" s="3"/>
      <c r="AO869" s="3"/>
      <c r="AP869" s="3"/>
      <c r="AQ869" s="3"/>
      <c r="AR869" s="3"/>
    </row>
    <row r="870" spans="1:44" ht="12.75" customHeight="1" x14ac:dyDescent="0.25">
      <c r="A870" s="3"/>
      <c r="B870" s="3"/>
      <c r="C870" s="3"/>
      <c r="D870" s="3"/>
      <c r="E870" s="3"/>
      <c r="F870" s="3"/>
      <c r="G870" s="3"/>
      <c r="H870" s="3"/>
      <c r="I870" s="3"/>
      <c r="J870" s="3"/>
      <c r="K870" s="3"/>
      <c r="L870" s="3"/>
      <c r="M870" s="3"/>
      <c r="N870" s="3"/>
      <c r="O870" s="3"/>
      <c r="P870" s="3"/>
      <c r="Q870" s="3"/>
      <c r="R870" s="3"/>
      <c r="S870" s="3"/>
      <c r="T870" s="3"/>
      <c r="U870" s="3"/>
      <c r="V870" s="102"/>
      <c r="W870" s="3"/>
      <c r="X870" s="3"/>
      <c r="Y870" s="3"/>
      <c r="Z870" s="3"/>
      <c r="AA870" s="3"/>
      <c r="AB870" s="3"/>
      <c r="AC870" s="3"/>
      <c r="AD870" s="3"/>
      <c r="AE870" s="3"/>
      <c r="AF870" s="3"/>
      <c r="AG870" s="3"/>
      <c r="AH870" s="3"/>
      <c r="AI870" s="3"/>
      <c r="AJ870" s="3"/>
      <c r="AK870" s="3"/>
      <c r="AL870" s="3"/>
      <c r="AM870" s="3"/>
      <c r="AN870" s="3"/>
      <c r="AO870" s="3"/>
      <c r="AP870" s="3"/>
      <c r="AQ870" s="3"/>
      <c r="AR870" s="3"/>
    </row>
    <row r="871" spans="1:44" ht="12.75" customHeight="1" x14ac:dyDescent="0.25">
      <c r="A871" s="3"/>
      <c r="B871" s="3"/>
      <c r="C871" s="3"/>
      <c r="D871" s="3"/>
      <c r="E871" s="3"/>
      <c r="F871" s="3"/>
      <c r="G871" s="3"/>
      <c r="H871" s="3"/>
      <c r="I871" s="3"/>
      <c r="J871" s="3"/>
      <c r="K871" s="3"/>
      <c r="L871" s="3"/>
      <c r="M871" s="3"/>
      <c r="N871" s="3"/>
      <c r="O871" s="3"/>
      <c r="P871" s="3"/>
      <c r="Q871" s="3"/>
      <c r="R871" s="3"/>
      <c r="S871" s="3"/>
      <c r="T871" s="3"/>
      <c r="U871" s="3"/>
      <c r="V871" s="102"/>
      <c r="W871" s="3"/>
      <c r="X871" s="3"/>
      <c r="Y871" s="3"/>
      <c r="Z871" s="3"/>
      <c r="AA871" s="3"/>
      <c r="AB871" s="3"/>
      <c r="AC871" s="3"/>
      <c r="AD871" s="3"/>
      <c r="AE871" s="3"/>
      <c r="AF871" s="3"/>
      <c r="AG871" s="3"/>
      <c r="AH871" s="3"/>
      <c r="AI871" s="3"/>
      <c r="AJ871" s="3"/>
      <c r="AK871" s="3"/>
      <c r="AL871" s="3"/>
      <c r="AM871" s="3"/>
      <c r="AN871" s="3"/>
      <c r="AO871" s="3"/>
      <c r="AP871" s="3"/>
      <c r="AQ871" s="3"/>
      <c r="AR871" s="3"/>
    </row>
    <row r="872" spans="1:44" ht="12.75" customHeight="1" x14ac:dyDescent="0.25">
      <c r="A872" s="3"/>
      <c r="B872" s="3"/>
      <c r="C872" s="3"/>
      <c r="D872" s="3"/>
      <c r="E872" s="3"/>
      <c r="F872" s="3"/>
      <c r="G872" s="3"/>
      <c r="H872" s="3"/>
      <c r="I872" s="3"/>
      <c r="J872" s="3"/>
      <c r="K872" s="3"/>
      <c r="L872" s="3"/>
      <c r="M872" s="3"/>
      <c r="N872" s="3"/>
      <c r="O872" s="3"/>
      <c r="P872" s="3"/>
      <c r="Q872" s="3"/>
      <c r="R872" s="3"/>
      <c r="S872" s="3"/>
      <c r="T872" s="3"/>
      <c r="U872" s="3"/>
      <c r="V872" s="102"/>
      <c r="W872" s="3"/>
      <c r="X872" s="3"/>
      <c r="Y872" s="3"/>
      <c r="Z872" s="3"/>
      <c r="AA872" s="3"/>
      <c r="AB872" s="3"/>
      <c r="AC872" s="3"/>
      <c r="AD872" s="3"/>
      <c r="AE872" s="3"/>
      <c r="AF872" s="3"/>
      <c r="AG872" s="3"/>
      <c r="AH872" s="3"/>
      <c r="AI872" s="3"/>
      <c r="AJ872" s="3"/>
      <c r="AK872" s="3"/>
      <c r="AL872" s="3"/>
      <c r="AM872" s="3"/>
      <c r="AN872" s="3"/>
      <c r="AO872" s="3"/>
      <c r="AP872" s="3"/>
      <c r="AQ872" s="3"/>
      <c r="AR872" s="3"/>
    </row>
    <row r="873" spans="1:44" ht="12.75" customHeight="1" x14ac:dyDescent="0.25">
      <c r="A873" s="3"/>
      <c r="B873" s="3"/>
      <c r="C873" s="3"/>
      <c r="D873" s="3"/>
      <c r="E873" s="3"/>
      <c r="F873" s="3"/>
      <c r="G873" s="3"/>
      <c r="H873" s="3"/>
      <c r="I873" s="3"/>
      <c r="J873" s="3"/>
      <c r="K873" s="3"/>
      <c r="L873" s="3"/>
      <c r="M873" s="3"/>
      <c r="N873" s="3"/>
      <c r="O873" s="3"/>
      <c r="P873" s="3"/>
      <c r="Q873" s="3"/>
      <c r="R873" s="3"/>
      <c r="S873" s="3"/>
      <c r="T873" s="3"/>
      <c r="U873" s="3"/>
      <c r="V873" s="102"/>
      <c r="W873" s="3"/>
      <c r="X873" s="3"/>
      <c r="Y873" s="3"/>
      <c r="Z873" s="3"/>
      <c r="AA873" s="3"/>
      <c r="AB873" s="3"/>
      <c r="AC873" s="3"/>
      <c r="AD873" s="3"/>
      <c r="AE873" s="3"/>
      <c r="AF873" s="3"/>
      <c r="AG873" s="3"/>
      <c r="AH873" s="3"/>
      <c r="AI873" s="3"/>
      <c r="AJ873" s="3"/>
      <c r="AK873" s="3"/>
      <c r="AL873" s="3"/>
      <c r="AM873" s="3"/>
      <c r="AN873" s="3"/>
      <c r="AO873" s="3"/>
      <c r="AP873" s="3"/>
      <c r="AQ873" s="3"/>
      <c r="AR873" s="3"/>
    </row>
    <row r="874" spans="1:44" ht="12.75" customHeight="1" x14ac:dyDescent="0.25">
      <c r="A874" s="3"/>
      <c r="B874" s="3"/>
      <c r="C874" s="3"/>
      <c r="D874" s="3"/>
      <c r="E874" s="3"/>
      <c r="F874" s="3"/>
      <c r="G874" s="3"/>
      <c r="H874" s="3"/>
      <c r="I874" s="3"/>
      <c r="J874" s="3"/>
      <c r="K874" s="3"/>
      <c r="L874" s="3"/>
      <c r="M874" s="3"/>
      <c r="N874" s="3"/>
      <c r="O874" s="3"/>
      <c r="P874" s="3"/>
      <c r="Q874" s="3"/>
      <c r="R874" s="3"/>
      <c r="S874" s="3"/>
      <c r="T874" s="3"/>
      <c r="U874" s="3"/>
      <c r="V874" s="102"/>
      <c r="W874" s="3"/>
      <c r="X874" s="3"/>
      <c r="Y874" s="3"/>
      <c r="Z874" s="3"/>
      <c r="AA874" s="3"/>
      <c r="AB874" s="3"/>
      <c r="AC874" s="3"/>
      <c r="AD874" s="3"/>
      <c r="AE874" s="3"/>
      <c r="AF874" s="3"/>
      <c r="AG874" s="3"/>
      <c r="AH874" s="3"/>
      <c r="AI874" s="3"/>
      <c r="AJ874" s="3"/>
      <c r="AK874" s="3"/>
      <c r="AL874" s="3"/>
      <c r="AM874" s="3"/>
      <c r="AN874" s="3"/>
      <c r="AO874" s="3"/>
      <c r="AP874" s="3"/>
      <c r="AQ874" s="3"/>
      <c r="AR874" s="3"/>
    </row>
    <row r="875" spans="1:44" ht="12.75" customHeight="1" x14ac:dyDescent="0.25">
      <c r="A875" s="3"/>
      <c r="B875" s="3"/>
      <c r="C875" s="3"/>
      <c r="D875" s="3"/>
      <c r="E875" s="3"/>
      <c r="F875" s="3"/>
      <c r="G875" s="3"/>
      <c r="H875" s="3"/>
      <c r="I875" s="3"/>
      <c r="J875" s="3"/>
      <c r="K875" s="3"/>
      <c r="L875" s="3"/>
      <c r="M875" s="3"/>
      <c r="N875" s="3"/>
      <c r="O875" s="3"/>
      <c r="P875" s="3"/>
      <c r="Q875" s="3"/>
      <c r="R875" s="3"/>
      <c r="S875" s="3"/>
      <c r="T875" s="3"/>
      <c r="U875" s="3"/>
      <c r="V875" s="102"/>
      <c r="W875" s="3"/>
      <c r="X875" s="3"/>
      <c r="Y875" s="3"/>
      <c r="Z875" s="3"/>
      <c r="AA875" s="3"/>
      <c r="AB875" s="3"/>
      <c r="AC875" s="3"/>
      <c r="AD875" s="3"/>
      <c r="AE875" s="3"/>
      <c r="AF875" s="3"/>
      <c r="AG875" s="3"/>
      <c r="AH875" s="3"/>
      <c r="AI875" s="3"/>
      <c r="AJ875" s="3"/>
      <c r="AK875" s="3"/>
      <c r="AL875" s="3"/>
      <c r="AM875" s="3"/>
      <c r="AN875" s="3"/>
      <c r="AO875" s="3"/>
      <c r="AP875" s="3"/>
      <c r="AQ875" s="3"/>
      <c r="AR875" s="3"/>
    </row>
    <row r="876" spans="1:44" ht="12.75" customHeight="1" x14ac:dyDescent="0.25">
      <c r="A876" s="3"/>
      <c r="B876" s="3"/>
      <c r="C876" s="3"/>
      <c r="D876" s="3"/>
      <c r="E876" s="3"/>
      <c r="F876" s="3"/>
      <c r="G876" s="3"/>
      <c r="H876" s="3"/>
      <c r="I876" s="3"/>
      <c r="J876" s="3"/>
      <c r="K876" s="3"/>
      <c r="L876" s="3"/>
      <c r="M876" s="3"/>
      <c r="N876" s="3"/>
      <c r="O876" s="3"/>
      <c r="P876" s="3"/>
      <c r="Q876" s="3"/>
      <c r="R876" s="3"/>
      <c r="S876" s="3"/>
      <c r="T876" s="3"/>
      <c r="U876" s="3"/>
      <c r="V876" s="102"/>
      <c r="W876" s="3"/>
      <c r="X876" s="3"/>
      <c r="Y876" s="3"/>
      <c r="Z876" s="3"/>
      <c r="AA876" s="3"/>
      <c r="AB876" s="3"/>
      <c r="AC876" s="3"/>
      <c r="AD876" s="3"/>
      <c r="AE876" s="3"/>
      <c r="AF876" s="3"/>
      <c r="AG876" s="3"/>
      <c r="AH876" s="3"/>
      <c r="AI876" s="3"/>
      <c r="AJ876" s="3"/>
      <c r="AK876" s="3"/>
      <c r="AL876" s="3"/>
      <c r="AM876" s="3"/>
      <c r="AN876" s="3"/>
      <c r="AO876" s="3"/>
      <c r="AP876" s="3"/>
      <c r="AQ876" s="3"/>
      <c r="AR876" s="3"/>
    </row>
    <row r="877" spans="1:44" ht="12.75" customHeight="1" x14ac:dyDescent="0.25">
      <c r="A877" s="3"/>
      <c r="B877" s="3"/>
      <c r="C877" s="3"/>
      <c r="D877" s="3"/>
      <c r="E877" s="3"/>
      <c r="F877" s="3"/>
      <c r="G877" s="3"/>
      <c r="H877" s="3"/>
      <c r="I877" s="3"/>
      <c r="J877" s="3"/>
      <c r="K877" s="3"/>
      <c r="L877" s="3"/>
      <c r="M877" s="3"/>
      <c r="N877" s="3"/>
      <c r="O877" s="3"/>
      <c r="P877" s="3"/>
      <c r="Q877" s="3"/>
      <c r="R877" s="3"/>
      <c r="S877" s="3"/>
      <c r="T877" s="3"/>
      <c r="U877" s="3"/>
      <c r="V877" s="102"/>
      <c r="W877" s="3"/>
      <c r="X877" s="3"/>
      <c r="Y877" s="3"/>
      <c r="Z877" s="3"/>
      <c r="AA877" s="3"/>
      <c r="AB877" s="3"/>
      <c r="AC877" s="3"/>
      <c r="AD877" s="3"/>
      <c r="AE877" s="3"/>
      <c r="AF877" s="3"/>
      <c r="AG877" s="3"/>
      <c r="AH877" s="3"/>
      <c r="AI877" s="3"/>
      <c r="AJ877" s="3"/>
      <c r="AK877" s="3"/>
      <c r="AL877" s="3"/>
      <c r="AM877" s="3"/>
      <c r="AN877" s="3"/>
      <c r="AO877" s="3"/>
      <c r="AP877" s="3"/>
      <c r="AQ877" s="3"/>
      <c r="AR877" s="3"/>
    </row>
    <row r="878" spans="1:44" ht="12.75" customHeight="1" x14ac:dyDescent="0.25">
      <c r="A878" s="3"/>
      <c r="B878" s="3"/>
      <c r="C878" s="3"/>
      <c r="D878" s="3"/>
      <c r="E878" s="3"/>
      <c r="F878" s="3"/>
      <c r="G878" s="3"/>
      <c r="H878" s="3"/>
      <c r="I878" s="3"/>
      <c r="J878" s="3"/>
      <c r="K878" s="3"/>
      <c r="L878" s="3"/>
      <c r="M878" s="3"/>
      <c r="N878" s="3"/>
      <c r="O878" s="3"/>
      <c r="P878" s="3"/>
      <c r="Q878" s="3"/>
      <c r="R878" s="3"/>
      <c r="S878" s="3"/>
      <c r="T878" s="3"/>
      <c r="U878" s="3"/>
      <c r="V878" s="102"/>
      <c r="W878" s="3"/>
      <c r="X878" s="3"/>
      <c r="Y878" s="3"/>
      <c r="Z878" s="3"/>
      <c r="AA878" s="3"/>
      <c r="AB878" s="3"/>
      <c r="AC878" s="3"/>
      <c r="AD878" s="3"/>
      <c r="AE878" s="3"/>
      <c r="AF878" s="3"/>
      <c r="AG878" s="3"/>
      <c r="AH878" s="3"/>
      <c r="AI878" s="3"/>
      <c r="AJ878" s="3"/>
      <c r="AK878" s="3"/>
      <c r="AL878" s="3"/>
      <c r="AM878" s="3"/>
      <c r="AN878" s="3"/>
      <c r="AO878" s="3"/>
      <c r="AP878" s="3"/>
      <c r="AQ878" s="3"/>
      <c r="AR878" s="3"/>
    </row>
    <row r="879" spans="1:44" ht="12.75" customHeight="1" x14ac:dyDescent="0.25">
      <c r="A879" s="3"/>
      <c r="B879" s="3"/>
      <c r="C879" s="3"/>
      <c r="D879" s="3"/>
      <c r="E879" s="3"/>
      <c r="F879" s="3"/>
      <c r="G879" s="3"/>
      <c r="H879" s="3"/>
      <c r="I879" s="3"/>
      <c r="J879" s="3"/>
      <c r="K879" s="3"/>
      <c r="L879" s="3"/>
      <c r="M879" s="3"/>
      <c r="N879" s="3"/>
      <c r="O879" s="3"/>
      <c r="P879" s="3"/>
      <c r="Q879" s="3"/>
      <c r="R879" s="3"/>
      <c r="S879" s="3"/>
      <c r="T879" s="3"/>
      <c r="U879" s="3"/>
      <c r="V879" s="102"/>
      <c r="W879" s="3"/>
      <c r="X879" s="3"/>
      <c r="Y879" s="3"/>
      <c r="Z879" s="3"/>
      <c r="AA879" s="3"/>
      <c r="AB879" s="3"/>
      <c r="AC879" s="3"/>
      <c r="AD879" s="3"/>
      <c r="AE879" s="3"/>
      <c r="AF879" s="3"/>
      <c r="AG879" s="3"/>
      <c r="AH879" s="3"/>
      <c r="AI879" s="3"/>
      <c r="AJ879" s="3"/>
      <c r="AK879" s="3"/>
      <c r="AL879" s="3"/>
      <c r="AM879" s="3"/>
      <c r="AN879" s="3"/>
      <c r="AO879" s="3"/>
      <c r="AP879" s="3"/>
      <c r="AQ879" s="3"/>
      <c r="AR879" s="3"/>
    </row>
    <row r="880" spans="1:44" ht="12.75" customHeight="1" x14ac:dyDescent="0.25">
      <c r="A880" s="3"/>
      <c r="B880" s="3"/>
      <c r="C880" s="3"/>
      <c r="D880" s="3"/>
      <c r="E880" s="3"/>
      <c r="F880" s="3"/>
      <c r="G880" s="3"/>
      <c r="H880" s="3"/>
      <c r="I880" s="3"/>
      <c r="J880" s="3"/>
      <c r="K880" s="3"/>
      <c r="L880" s="3"/>
      <c r="M880" s="3"/>
      <c r="N880" s="3"/>
      <c r="O880" s="3"/>
      <c r="P880" s="3"/>
      <c r="Q880" s="3"/>
      <c r="R880" s="3"/>
      <c r="S880" s="3"/>
      <c r="T880" s="3"/>
      <c r="U880" s="3"/>
      <c r="V880" s="102"/>
      <c r="W880" s="3"/>
      <c r="X880" s="3"/>
      <c r="Y880" s="3"/>
      <c r="Z880" s="3"/>
      <c r="AA880" s="3"/>
      <c r="AB880" s="3"/>
      <c r="AC880" s="3"/>
      <c r="AD880" s="3"/>
      <c r="AE880" s="3"/>
      <c r="AF880" s="3"/>
      <c r="AG880" s="3"/>
      <c r="AH880" s="3"/>
      <c r="AI880" s="3"/>
      <c r="AJ880" s="3"/>
      <c r="AK880" s="3"/>
      <c r="AL880" s="3"/>
      <c r="AM880" s="3"/>
      <c r="AN880" s="3"/>
      <c r="AO880" s="3"/>
      <c r="AP880" s="3"/>
      <c r="AQ880" s="3"/>
      <c r="AR880" s="3"/>
    </row>
    <row r="881" spans="1:44" ht="12.75" customHeight="1" x14ac:dyDescent="0.25">
      <c r="A881" s="3"/>
      <c r="B881" s="3"/>
      <c r="C881" s="3"/>
      <c r="D881" s="3"/>
      <c r="E881" s="3"/>
      <c r="F881" s="3"/>
      <c r="G881" s="3"/>
      <c r="H881" s="3"/>
      <c r="I881" s="3"/>
      <c r="J881" s="3"/>
      <c r="K881" s="3"/>
      <c r="L881" s="3"/>
      <c r="M881" s="3"/>
      <c r="N881" s="3"/>
      <c r="O881" s="3"/>
      <c r="P881" s="3"/>
      <c r="Q881" s="3"/>
      <c r="R881" s="3"/>
      <c r="S881" s="3"/>
      <c r="T881" s="3"/>
      <c r="U881" s="3"/>
      <c r="V881" s="102"/>
      <c r="W881" s="3"/>
      <c r="X881" s="3"/>
      <c r="Y881" s="3"/>
      <c r="Z881" s="3"/>
      <c r="AA881" s="3"/>
      <c r="AB881" s="3"/>
      <c r="AC881" s="3"/>
      <c r="AD881" s="3"/>
      <c r="AE881" s="3"/>
      <c r="AF881" s="3"/>
      <c r="AG881" s="3"/>
      <c r="AH881" s="3"/>
      <c r="AI881" s="3"/>
      <c r="AJ881" s="3"/>
      <c r="AK881" s="3"/>
      <c r="AL881" s="3"/>
      <c r="AM881" s="3"/>
      <c r="AN881" s="3"/>
      <c r="AO881" s="3"/>
      <c r="AP881" s="3"/>
      <c r="AQ881" s="3"/>
      <c r="AR881" s="3"/>
    </row>
    <row r="882" spans="1:44" ht="12.75" customHeight="1" x14ac:dyDescent="0.25">
      <c r="A882" s="3"/>
      <c r="B882" s="3"/>
      <c r="C882" s="3"/>
      <c r="D882" s="3"/>
      <c r="E882" s="3"/>
      <c r="F882" s="3"/>
      <c r="G882" s="3"/>
      <c r="H882" s="3"/>
      <c r="I882" s="3"/>
      <c r="J882" s="3"/>
      <c r="K882" s="3"/>
      <c r="L882" s="3"/>
      <c r="M882" s="3"/>
      <c r="N882" s="3"/>
      <c r="O882" s="3"/>
      <c r="P882" s="3"/>
      <c r="Q882" s="3"/>
      <c r="R882" s="3"/>
      <c r="S882" s="3"/>
      <c r="T882" s="3"/>
      <c r="U882" s="3"/>
      <c r="V882" s="102"/>
      <c r="W882" s="3"/>
      <c r="X882" s="3"/>
      <c r="Y882" s="3"/>
      <c r="Z882" s="3"/>
      <c r="AA882" s="3"/>
      <c r="AB882" s="3"/>
      <c r="AC882" s="3"/>
      <c r="AD882" s="3"/>
      <c r="AE882" s="3"/>
      <c r="AF882" s="3"/>
      <c r="AG882" s="3"/>
      <c r="AH882" s="3"/>
      <c r="AI882" s="3"/>
      <c r="AJ882" s="3"/>
      <c r="AK882" s="3"/>
      <c r="AL882" s="3"/>
      <c r="AM882" s="3"/>
      <c r="AN882" s="3"/>
      <c r="AO882" s="3"/>
      <c r="AP882" s="3"/>
      <c r="AQ882" s="3"/>
      <c r="AR882" s="3"/>
    </row>
    <row r="883" spans="1:44" ht="12.75" customHeight="1" x14ac:dyDescent="0.25">
      <c r="A883" s="3"/>
      <c r="B883" s="3"/>
      <c r="C883" s="3"/>
      <c r="D883" s="3"/>
      <c r="E883" s="3"/>
      <c r="F883" s="3"/>
      <c r="G883" s="3"/>
      <c r="H883" s="3"/>
      <c r="I883" s="3"/>
      <c r="J883" s="3"/>
      <c r="K883" s="3"/>
      <c r="L883" s="3"/>
      <c r="M883" s="3"/>
      <c r="N883" s="3"/>
      <c r="O883" s="3"/>
      <c r="P883" s="3"/>
      <c r="Q883" s="3"/>
      <c r="R883" s="3"/>
      <c r="S883" s="3"/>
      <c r="T883" s="3"/>
      <c r="U883" s="3"/>
      <c r="V883" s="102"/>
      <c r="W883" s="3"/>
      <c r="X883" s="3"/>
      <c r="Y883" s="3"/>
      <c r="Z883" s="3"/>
      <c r="AA883" s="3"/>
      <c r="AB883" s="3"/>
      <c r="AC883" s="3"/>
      <c r="AD883" s="3"/>
      <c r="AE883" s="3"/>
      <c r="AF883" s="3"/>
      <c r="AG883" s="3"/>
      <c r="AH883" s="3"/>
      <c r="AI883" s="3"/>
      <c r="AJ883" s="3"/>
      <c r="AK883" s="3"/>
      <c r="AL883" s="3"/>
      <c r="AM883" s="3"/>
      <c r="AN883" s="3"/>
      <c r="AO883" s="3"/>
      <c r="AP883" s="3"/>
      <c r="AQ883" s="3"/>
      <c r="AR883" s="3"/>
    </row>
    <row r="884" spans="1:44" ht="12.75" customHeight="1" x14ac:dyDescent="0.25">
      <c r="A884" s="3"/>
      <c r="B884" s="3"/>
      <c r="C884" s="3"/>
      <c r="D884" s="3"/>
      <c r="E884" s="3"/>
      <c r="F884" s="3"/>
      <c r="G884" s="3"/>
      <c r="H884" s="3"/>
      <c r="I884" s="3"/>
      <c r="J884" s="3"/>
      <c r="K884" s="3"/>
      <c r="L884" s="3"/>
      <c r="M884" s="3"/>
      <c r="N884" s="3"/>
      <c r="O884" s="3"/>
      <c r="P884" s="3"/>
      <c r="Q884" s="3"/>
      <c r="R884" s="3"/>
      <c r="S884" s="3"/>
      <c r="T884" s="3"/>
      <c r="U884" s="3"/>
      <c r="V884" s="102"/>
      <c r="W884" s="3"/>
      <c r="X884" s="3"/>
      <c r="Y884" s="3"/>
      <c r="Z884" s="3"/>
      <c r="AA884" s="3"/>
      <c r="AB884" s="3"/>
      <c r="AC884" s="3"/>
      <c r="AD884" s="3"/>
      <c r="AE884" s="3"/>
      <c r="AF884" s="3"/>
      <c r="AG884" s="3"/>
      <c r="AH884" s="3"/>
      <c r="AI884" s="3"/>
      <c r="AJ884" s="3"/>
      <c r="AK884" s="3"/>
      <c r="AL884" s="3"/>
      <c r="AM884" s="3"/>
      <c r="AN884" s="3"/>
      <c r="AO884" s="3"/>
      <c r="AP884" s="3"/>
      <c r="AQ884" s="3"/>
      <c r="AR884" s="3"/>
    </row>
    <row r="885" spans="1:44" ht="12.75" customHeight="1" x14ac:dyDescent="0.25">
      <c r="A885" s="3"/>
      <c r="B885" s="3"/>
      <c r="C885" s="3"/>
      <c r="D885" s="3"/>
      <c r="E885" s="3"/>
      <c r="F885" s="3"/>
      <c r="G885" s="3"/>
      <c r="H885" s="3"/>
      <c r="I885" s="3"/>
      <c r="J885" s="3"/>
      <c r="K885" s="3"/>
      <c r="L885" s="3"/>
      <c r="M885" s="3"/>
      <c r="N885" s="3"/>
      <c r="O885" s="3"/>
      <c r="P885" s="3"/>
      <c r="Q885" s="3"/>
      <c r="R885" s="3"/>
      <c r="S885" s="3"/>
      <c r="T885" s="3"/>
      <c r="U885" s="3"/>
      <c r="V885" s="102"/>
      <c r="W885" s="3"/>
      <c r="X885" s="3"/>
      <c r="Y885" s="3"/>
      <c r="Z885" s="3"/>
      <c r="AA885" s="3"/>
      <c r="AB885" s="3"/>
      <c r="AC885" s="3"/>
      <c r="AD885" s="3"/>
      <c r="AE885" s="3"/>
      <c r="AF885" s="3"/>
      <c r="AG885" s="3"/>
      <c r="AH885" s="3"/>
      <c r="AI885" s="3"/>
      <c r="AJ885" s="3"/>
      <c r="AK885" s="3"/>
      <c r="AL885" s="3"/>
      <c r="AM885" s="3"/>
      <c r="AN885" s="3"/>
      <c r="AO885" s="3"/>
      <c r="AP885" s="3"/>
      <c r="AQ885" s="3"/>
      <c r="AR885" s="3"/>
    </row>
    <row r="886" spans="1:44" ht="12.75" customHeight="1" x14ac:dyDescent="0.25">
      <c r="A886" s="3"/>
      <c r="B886" s="3"/>
      <c r="C886" s="3"/>
      <c r="D886" s="3"/>
      <c r="E886" s="3"/>
      <c r="F886" s="3"/>
      <c r="G886" s="3"/>
      <c r="H886" s="3"/>
      <c r="I886" s="3"/>
      <c r="J886" s="3"/>
      <c r="K886" s="3"/>
      <c r="L886" s="3"/>
      <c r="M886" s="3"/>
      <c r="N886" s="3"/>
      <c r="O886" s="3"/>
      <c r="P886" s="3"/>
      <c r="Q886" s="3"/>
      <c r="R886" s="3"/>
      <c r="S886" s="3"/>
      <c r="T886" s="3"/>
      <c r="U886" s="3"/>
      <c r="V886" s="102"/>
      <c r="W886" s="3"/>
      <c r="X886" s="3"/>
      <c r="Y886" s="3"/>
      <c r="Z886" s="3"/>
      <c r="AA886" s="3"/>
      <c r="AB886" s="3"/>
      <c r="AC886" s="3"/>
      <c r="AD886" s="3"/>
      <c r="AE886" s="3"/>
      <c r="AF886" s="3"/>
      <c r="AG886" s="3"/>
      <c r="AH886" s="3"/>
      <c r="AI886" s="3"/>
      <c r="AJ886" s="3"/>
      <c r="AK886" s="3"/>
      <c r="AL886" s="3"/>
      <c r="AM886" s="3"/>
      <c r="AN886" s="3"/>
      <c r="AO886" s="3"/>
      <c r="AP886" s="3"/>
      <c r="AQ886" s="3"/>
      <c r="AR886" s="3"/>
    </row>
    <row r="887" spans="1:44" ht="12.75" customHeight="1" x14ac:dyDescent="0.25">
      <c r="A887" s="3"/>
      <c r="B887" s="3"/>
      <c r="C887" s="3"/>
      <c r="D887" s="3"/>
      <c r="E887" s="3"/>
      <c r="F887" s="3"/>
      <c r="G887" s="3"/>
      <c r="H887" s="3"/>
      <c r="I887" s="3"/>
      <c r="J887" s="3"/>
      <c r="K887" s="3"/>
      <c r="L887" s="3"/>
      <c r="M887" s="3"/>
      <c r="N887" s="3"/>
      <c r="O887" s="3"/>
      <c r="P887" s="3"/>
      <c r="Q887" s="3"/>
      <c r="R887" s="3"/>
      <c r="S887" s="3"/>
      <c r="T887" s="3"/>
      <c r="U887" s="3"/>
      <c r="V887" s="102"/>
      <c r="W887" s="3"/>
      <c r="X887" s="3"/>
      <c r="Y887" s="3"/>
      <c r="Z887" s="3"/>
      <c r="AA887" s="3"/>
      <c r="AB887" s="3"/>
      <c r="AC887" s="3"/>
      <c r="AD887" s="3"/>
      <c r="AE887" s="3"/>
      <c r="AF887" s="3"/>
      <c r="AG887" s="3"/>
      <c r="AH887" s="3"/>
      <c r="AI887" s="3"/>
      <c r="AJ887" s="3"/>
      <c r="AK887" s="3"/>
      <c r="AL887" s="3"/>
      <c r="AM887" s="3"/>
      <c r="AN887" s="3"/>
      <c r="AO887" s="3"/>
      <c r="AP887" s="3"/>
      <c r="AQ887" s="3"/>
      <c r="AR887" s="3"/>
    </row>
    <row r="888" spans="1:44" ht="12.75" customHeight="1" x14ac:dyDescent="0.25">
      <c r="A888" s="3"/>
      <c r="B888" s="3"/>
      <c r="C888" s="3"/>
      <c r="D888" s="3"/>
      <c r="E888" s="3"/>
      <c r="F888" s="3"/>
      <c r="G888" s="3"/>
      <c r="H888" s="3"/>
      <c r="I888" s="3"/>
      <c r="J888" s="3"/>
      <c r="K888" s="3"/>
      <c r="L888" s="3"/>
      <c r="M888" s="3"/>
      <c r="N888" s="3"/>
      <c r="O888" s="3"/>
      <c r="P888" s="3"/>
      <c r="Q888" s="3"/>
      <c r="R888" s="3"/>
      <c r="S888" s="3"/>
      <c r="T888" s="3"/>
      <c r="U888" s="3"/>
      <c r="V888" s="102"/>
      <c r="W888" s="3"/>
      <c r="X888" s="3"/>
      <c r="Y888" s="3"/>
      <c r="Z888" s="3"/>
      <c r="AA888" s="3"/>
      <c r="AB888" s="3"/>
      <c r="AC888" s="3"/>
      <c r="AD888" s="3"/>
      <c r="AE888" s="3"/>
      <c r="AF888" s="3"/>
      <c r="AG888" s="3"/>
      <c r="AH888" s="3"/>
      <c r="AI888" s="3"/>
      <c r="AJ888" s="3"/>
      <c r="AK888" s="3"/>
      <c r="AL888" s="3"/>
      <c r="AM888" s="3"/>
      <c r="AN888" s="3"/>
      <c r="AO888" s="3"/>
      <c r="AP888" s="3"/>
      <c r="AQ888" s="3"/>
      <c r="AR888" s="3"/>
    </row>
    <row r="889" spans="1:44" ht="12.75" customHeight="1" x14ac:dyDescent="0.25">
      <c r="A889" s="3"/>
      <c r="B889" s="3"/>
      <c r="C889" s="3"/>
      <c r="D889" s="3"/>
      <c r="E889" s="3"/>
      <c r="F889" s="3"/>
      <c r="G889" s="3"/>
      <c r="H889" s="3"/>
      <c r="I889" s="3"/>
      <c r="J889" s="3"/>
      <c r="K889" s="3"/>
      <c r="L889" s="3"/>
      <c r="M889" s="3"/>
      <c r="N889" s="3"/>
      <c r="O889" s="3"/>
      <c r="P889" s="3"/>
      <c r="Q889" s="3"/>
      <c r="R889" s="3"/>
      <c r="S889" s="3"/>
      <c r="T889" s="3"/>
      <c r="U889" s="3"/>
      <c r="V889" s="102"/>
      <c r="W889" s="3"/>
      <c r="X889" s="3"/>
      <c r="Y889" s="3"/>
      <c r="Z889" s="3"/>
      <c r="AA889" s="3"/>
      <c r="AB889" s="3"/>
      <c r="AC889" s="3"/>
      <c r="AD889" s="3"/>
      <c r="AE889" s="3"/>
      <c r="AF889" s="3"/>
      <c r="AG889" s="3"/>
      <c r="AH889" s="3"/>
      <c r="AI889" s="3"/>
      <c r="AJ889" s="3"/>
      <c r="AK889" s="3"/>
      <c r="AL889" s="3"/>
      <c r="AM889" s="3"/>
      <c r="AN889" s="3"/>
      <c r="AO889" s="3"/>
      <c r="AP889" s="3"/>
      <c r="AQ889" s="3"/>
      <c r="AR889" s="3"/>
    </row>
    <row r="890" spans="1:44" ht="12.75" customHeight="1" x14ac:dyDescent="0.25">
      <c r="A890" s="3"/>
      <c r="B890" s="3"/>
      <c r="C890" s="3"/>
      <c r="D890" s="3"/>
      <c r="E890" s="3"/>
      <c r="F890" s="3"/>
      <c r="G890" s="3"/>
      <c r="H890" s="3"/>
      <c r="I890" s="3"/>
      <c r="J890" s="3"/>
      <c r="K890" s="3"/>
      <c r="L890" s="3"/>
      <c r="M890" s="3"/>
      <c r="N890" s="3"/>
      <c r="O890" s="3"/>
      <c r="P890" s="3"/>
      <c r="Q890" s="3"/>
      <c r="R890" s="3"/>
      <c r="S890" s="3"/>
      <c r="T890" s="3"/>
      <c r="U890" s="3"/>
      <c r="V890" s="102"/>
      <c r="W890" s="3"/>
      <c r="X890" s="3"/>
      <c r="Y890" s="3"/>
      <c r="Z890" s="3"/>
      <c r="AA890" s="3"/>
      <c r="AB890" s="3"/>
      <c r="AC890" s="3"/>
      <c r="AD890" s="3"/>
      <c r="AE890" s="3"/>
      <c r="AF890" s="3"/>
      <c r="AG890" s="3"/>
      <c r="AH890" s="3"/>
      <c r="AI890" s="3"/>
      <c r="AJ890" s="3"/>
      <c r="AK890" s="3"/>
      <c r="AL890" s="3"/>
      <c r="AM890" s="3"/>
      <c r="AN890" s="3"/>
      <c r="AO890" s="3"/>
      <c r="AP890" s="3"/>
      <c r="AQ890" s="3"/>
      <c r="AR890" s="3"/>
    </row>
    <row r="891" spans="1:44" ht="12.75" customHeight="1" x14ac:dyDescent="0.25">
      <c r="A891" s="3"/>
      <c r="B891" s="3"/>
      <c r="C891" s="3"/>
      <c r="D891" s="3"/>
      <c r="E891" s="3"/>
      <c r="F891" s="3"/>
      <c r="G891" s="3"/>
      <c r="H891" s="3"/>
      <c r="I891" s="3"/>
      <c r="J891" s="3"/>
      <c r="K891" s="3"/>
      <c r="L891" s="3"/>
      <c r="M891" s="3"/>
      <c r="N891" s="3"/>
      <c r="O891" s="3"/>
      <c r="P891" s="3"/>
      <c r="Q891" s="3"/>
      <c r="R891" s="3"/>
      <c r="S891" s="3"/>
      <c r="T891" s="3"/>
      <c r="U891" s="3"/>
      <c r="V891" s="102"/>
      <c r="W891" s="3"/>
      <c r="X891" s="3"/>
      <c r="Y891" s="3"/>
      <c r="Z891" s="3"/>
      <c r="AA891" s="3"/>
      <c r="AB891" s="3"/>
      <c r="AC891" s="3"/>
      <c r="AD891" s="3"/>
      <c r="AE891" s="3"/>
      <c r="AF891" s="3"/>
      <c r="AG891" s="3"/>
      <c r="AH891" s="3"/>
      <c r="AI891" s="3"/>
      <c r="AJ891" s="3"/>
      <c r="AK891" s="3"/>
      <c r="AL891" s="3"/>
      <c r="AM891" s="3"/>
      <c r="AN891" s="3"/>
      <c r="AO891" s="3"/>
      <c r="AP891" s="3"/>
      <c r="AQ891" s="3"/>
      <c r="AR891" s="3"/>
    </row>
    <row r="892" spans="1:44" ht="12.75" customHeight="1" x14ac:dyDescent="0.25">
      <c r="A892" s="3"/>
      <c r="B892" s="3"/>
      <c r="C892" s="3"/>
      <c r="D892" s="3"/>
      <c r="E892" s="3"/>
      <c r="F892" s="3"/>
      <c r="G892" s="3"/>
      <c r="H892" s="3"/>
      <c r="I892" s="3"/>
      <c r="J892" s="3"/>
      <c r="K892" s="3"/>
      <c r="L892" s="3"/>
      <c r="M892" s="3"/>
      <c r="N892" s="3"/>
      <c r="O892" s="3"/>
      <c r="P892" s="3"/>
      <c r="Q892" s="3"/>
      <c r="R892" s="3"/>
      <c r="S892" s="3"/>
      <c r="T892" s="3"/>
      <c r="U892" s="3"/>
      <c r="V892" s="102"/>
      <c r="W892" s="3"/>
      <c r="X892" s="3"/>
      <c r="Y892" s="3"/>
      <c r="Z892" s="3"/>
      <c r="AA892" s="3"/>
      <c r="AB892" s="3"/>
      <c r="AC892" s="3"/>
      <c r="AD892" s="3"/>
      <c r="AE892" s="3"/>
      <c r="AF892" s="3"/>
      <c r="AG892" s="3"/>
      <c r="AH892" s="3"/>
      <c r="AI892" s="3"/>
      <c r="AJ892" s="3"/>
      <c r="AK892" s="3"/>
      <c r="AL892" s="3"/>
      <c r="AM892" s="3"/>
      <c r="AN892" s="3"/>
      <c r="AO892" s="3"/>
      <c r="AP892" s="3"/>
      <c r="AQ892" s="3"/>
      <c r="AR892" s="3"/>
    </row>
    <row r="893" spans="1:44" ht="12.75" customHeight="1" x14ac:dyDescent="0.25">
      <c r="A893" s="3"/>
      <c r="B893" s="3"/>
      <c r="C893" s="3"/>
      <c r="D893" s="3"/>
      <c r="E893" s="3"/>
      <c r="F893" s="3"/>
      <c r="G893" s="3"/>
      <c r="H893" s="3"/>
      <c r="I893" s="3"/>
      <c r="J893" s="3"/>
      <c r="K893" s="3"/>
      <c r="L893" s="3"/>
      <c r="M893" s="3"/>
      <c r="N893" s="3"/>
      <c r="O893" s="3"/>
      <c r="P893" s="3"/>
      <c r="Q893" s="3"/>
      <c r="R893" s="3"/>
      <c r="S893" s="3"/>
      <c r="T893" s="3"/>
      <c r="U893" s="3"/>
      <c r="V893" s="102"/>
      <c r="W893" s="3"/>
      <c r="X893" s="3"/>
      <c r="Y893" s="3"/>
      <c r="Z893" s="3"/>
      <c r="AA893" s="3"/>
      <c r="AB893" s="3"/>
      <c r="AC893" s="3"/>
      <c r="AD893" s="3"/>
      <c r="AE893" s="3"/>
      <c r="AF893" s="3"/>
      <c r="AG893" s="3"/>
      <c r="AH893" s="3"/>
      <c r="AI893" s="3"/>
      <c r="AJ893" s="3"/>
      <c r="AK893" s="3"/>
      <c r="AL893" s="3"/>
      <c r="AM893" s="3"/>
      <c r="AN893" s="3"/>
      <c r="AO893" s="3"/>
      <c r="AP893" s="3"/>
      <c r="AQ893" s="3"/>
      <c r="AR893" s="3"/>
    </row>
    <row r="894" spans="1:44" ht="12.75" customHeight="1" x14ac:dyDescent="0.25">
      <c r="A894" s="3"/>
      <c r="B894" s="3"/>
      <c r="C894" s="3"/>
      <c r="D894" s="3"/>
      <c r="E894" s="3"/>
      <c r="F894" s="3"/>
      <c r="G894" s="3"/>
      <c r="H894" s="3"/>
      <c r="I894" s="3"/>
      <c r="J894" s="3"/>
      <c r="K894" s="3"/>
      <c r="L894" s="3"/>
      <c r="M894" s="3"/>
      <c r="N894" s="3"/>
      <c r="O894" s="3"/>
      <c r="P894" s="3"/>
      <c r="Q894" s="3"/>
      <c r="R894" s="3"/>
      <c r="S894" s="3"/>
      <c r="T894" s="3"/>
      <c r="U894" s="3"/>
      <c r="V894" s="102"/>
      <c r="W894" s="3"/>
      <c r="X894" s="3"/>
      <c r="Y894" s="3"/>
      <c r="Z894" s="3"/>
      <c r="AA894" s="3"/>
      <c r="AB894" s="3"/>
      <c r="AC894" s="3"/>
      <c r="AD894" s="3"/>
      <c r="AE894" s="3"/>
      <c r="AF894" s="3"/>
      <c r="AG894" s="3"/>
      <c r="AH894" s="3"/>
      <c r="AI894" s="3"/>
      <c r="AJ894" s="3"/>
      <c r="AK894" s="3"/>
      <c r="AL894" s="3"/>
      <c r="AM894" s="3"/>
      <c r="AN894" s="3"/>
      <c r="AO894" s="3"/>
      <c r="AP894" s="3"/>
      <c r="AQ894" s="3"/>
      <c r="AR894" s="3"/>
    </row>
    <row r="895" spans="1:44" ht="12.75" customHeight="1" x14ac:dyDescent="0.25">
      <c r="A895" s="3"/>
      <c r="B895" s="3"/>
      <c r="C895" s="3"/>
      <c r="D895" s="3"/>
      <c r="E895" s="3"/>
      <c r="F895" s="3"/>
      <c r="G895" s="3"/>
      <c r="H895" s="3"/>
      <c r="I895" s="3"/>
      <c r="J895" s="3"/>
      <c r="K895" s="3"/>
      <c r="L895" s="3"/>
      <c r="M895" s="3"/>
      <c r="N895" s="3"/>
      <c r="O895" s="3"/>
      <c r="P895" s="3"/>
      <c r="Q895" s="3"/>
      <c r="R895" s="3"/>
      <c r="S895" s="3"/>
      <c r="T895" s="3"/>
      <c r="U895" s="3"/>
      <c r="V895" s="102"/>
      <c r="W895" s="3"/>
      <c r="X895" s="3"/>
      <c r="Y895" s="3"/>
      <c r="Z895" s="3"/>
      <c r="AA895" s="3"/>
      <c r="AB895" s="3"/>
      <c r="AC895" s="3"/>
      <c r="AD895" s="3"/>
      <c r="AE895" s="3"/>
      <c r="AF895" s="3"/>
      <c r="AG895" s="3"/>
      <c r="AH895" s="3"/>
      <c r="AI895" s="3"/>
      <c r="AJ895" s="3"/>
      <c r="AK895" s="3"/>
      <c r="AL895" s="3"/>
      <c r="AM895" s="3"/>
      <c r="AN895" s="3"/>
      <c r="AO895" s="3"/>
      <c r="AP895" s="3"/>
      <c r="AQ895" s="3"/>
      <c r="AR895" s="3"/>
    </row>
    <row r="896" spans="1:44" ht="12.75" customHeight="1" x14ac:dyDescent="0.25">
      <c r="A896" s="3"/>
      <c r="B896" s="3"/>
      <c r="C896" s="3"/>
      <c r="D896" s="3"/>
      <c r="E896" s="3"/>
      <c r="F896" s="3"/>
      <c r="G896" s="3"/>
      <c r="H896" s="3"/>
      <c r="I896" s="3"/>
      <c r="J896" s="3"/>
      <c r="K896" s="3"/>
      <c r="L896" s="3"/>
      <c r="M896" s="3"/>
      <c r="N896" s="3"/>
      <c r="O896" s="3"/>
      <c r="P896" s="3"/>
      <c r="Q896" s="3"/>
      <c r="R896" s="3"/>
      <c r="S896" s="3"/>
      <c r="T896" s="3"/>
      <c r="U896" s="3"/>
      <c r="V896" s="102"/>
      <c r="W896" s="3"/>
      <c r="X896" s="3"/>
      <c r="Y896" s="3"/>
      <c r="Z896" s="3"/>
      <c r="AA896" s="3"/>
      <c r="AB896" s="3"/>
      <c r="AC896" s="3"/>
      <c r="AD896" s="3"/>
      <c r="AE896" s="3"/>
      <c r="AF896" s="3"/>
      <c r="AG896" s="3"/>
      <c r="AH896" s="3"/>
      <c r="AI896" s="3"/>
      <c r="AJ896" s="3"/>
      <c r="AK896" s="3"/>
      <c r="AL896" s="3"/>
      <c r="AM896" s="3"/>
      <c r="AN896" s="3"/>
      <c r="AO896" s="3"/>
      <c r="AP896" s="3"/>
      <c r="AQ896" s="3"/>
      <c r="AR896" s="3"/>
    </row>
    <row r="897" spans="1:44" ht="12.75" customHeight="1" x14ac:dyDescent="0.25">
      <c r="A897" s="3"/>
      <c r="B897" s="3"/>
      <c r="C897" s="3"/>
      <c r="D897" s="3"/>
      <c r="E897" s="3"/>
      <c r="F897" s="3"/>
      <c r="G897" s="3"/>
      <c r="H897" s="3"/>
      <c r="I897" s="3"/>
      <c r="J897" s="3"/>
      <c r="K897" s="3"/>
      <c r="L897" s="3"/>
      <c r="M897" s="3"/>
      <c r="N897" s="3"/>
      <c r="O897" s="3"/>
      <c r="P897" s="3"/>
      <c r="Q897" s="3"/>
      <c r="R897" s="3"/>
      <c r="S897" s="3"/>
      <c r="T897" s="3"/>
      <c r="U897" s="3"/>
      <c r="V897" s="102"/>
      <c r="W897" s="3"/>
      <c r="X897" s="3"/>
      <c r="Y897" s="3"/>
      <c r="Z897" s="3"/>
      <c r="AA897" s="3"/>
      <c r="AB897" s="3"/>
      <c r="AC897" s="3"/>
      <c r="AD897" s="3"/>
      <c r="AE897" s="3"/>
      <c r="AF897" s="3"/>
      <c r="AG897" s="3"/>
      <c r="AH897" s="3"/>
      <c r="AI897" s="3"/>
      <c r="AJ897" s="3"/>
      <c r="AK897" s="3"/>
      <c r="AL897" s="3"/>
      <c r="AM897" s="3"/>
      <c r="AN897" s="3"/>
      <c r="AO897" s="3"/>
      <c r="AP897" s="3"/>
      <c r="AQ897" s="3"/>
      <c r="AR897" s="3"/>
    </row>
    <row r="898" spans="1:44" ht="12.75" customHeight="1" x14ac:dyDescent="0.25">
      <c r="A898" s="3"/>
      <c r="B898" s="3"/>
      <c r="C898" s="3"/>
      <c r="D898" s="3"/>
      <c r="E898" s="3"/>
      <c r="F898" s="3"/>
      <c r="G898" s="3"/>
      <c r="H898" s="3"/>
      <c r="I898" s="3"/>
      <c r="J898" s="3"/>
      <c r="K898" s="3"/>
      <c r="L898" s="3"/>
      <c r="M898" s="3"/>
      <c r="N898" s="3"/>
      <c r="O898" s="3"/>
      <c r="P898" s="3"/>
      <c r="Q898" s="3"/>
      <c r="R898" s="3"/>
      <c r="S898" s="3"/>
      <c r="T898" s="3"/>
      <c r="U898" s="3"/>
      <c r="V898" s="102"/>
      <c r="W898" s="3"/>
      <c r="X898" s="3"/>
      <c r="Y898" s="3"/>
      <c r="Z898" s="3"/>
      <c r="AA898" s="3"/>
      <c r="AB898" s="3"/>
      <c r="AC898" s="3"/>
      <c r="AD898" s="3"/>
      <c r="AE898" s="3"/>
      <c r="AF898" s="3"/>
      <c r="AG898" s="3"/>
      <c r="AH898" s="3"/>
      <c r="AI898" s="3"/>
      <c r="AJ898" s="3"/>
      <c r="AK898" s="3"/>
      <c r="AL898" s="3"/>
      <c r="AM898" s="3"/>
      <c r="AN898" s="3"/>
      <c r="AO898" s="3"/>
      <c r="AP898" s="3"/>
      <c r="AQ898" s="3"/>
      <c r="AR898" s="3"/>
    </row>
    <row r="899" spans="1:44" ht="12.75" customHeight="1" x14ac:dyDescent="0.25">
      <c r="A899" s="3"/>
      <c r="B899" s="3"/>
      <c r="C899" s="3"/>
      <c r="D899" s="3"/>
      <c r="E899" s="3"/>
      <c r="F899" s="3"/>
      <c r="G899" s="3"/>
      <c r="H899" s="3"/>
      <c r="I899" s="3"/>
      <c r="J899" s="3"/>
      <c r="K899" s="3"/>
      <c r="L899" s="3"/>
      <c r="M899" s="3"/>
      <c r="N899" s="3"/>
      <c r="O899" s="3"/>
      <c r="P899" s="3"/>
      <c r="Q899" s="3"/>
      <c r="R899" s="3"/>
      <c r="S899" s="3"/>
      <c r="T899" s="3"/>
      <c r="U899" s="3"/>
      <c r="V899" s="102"/>
      <c r="W899" s="3"/>
      <c r="X899" s="3"/>
      <c r="Y899" s="3"/>
      <c r="Z899" s="3"/>
      <c r="AA899" s="3"/>
      <c r="AB899" s="3"/>
      <c r="AC899" s="3"/>
      <c r="AD899" s="3"/>
      <c r="AE899" s="3"/>
      <c r="AF899" s="3"/>
      <c r="AG899" s="3"/>
      <c r="AH899" s="3"/>
      <c r="AI899" s="3"/>
      <c r="AJ899" s="3"/>
      <c r="AK899" s="3"/>
      <c r="AL899" s="3"/>
      <c r="AM899" s="3"/>
      <c r="AN899" s="3"/>
      <c r="AO899" s="3"/>
      <c r="AP899" s="3"/>
      <c r="AQ899" s="3"/>
      <c r="AR899" s="3"/>
    </row>
    <row r="900" spans="1:44" ht="12.75" customHeight="1" x14ac:dyDescent="0.25">
      <c r="A900" s="3"/>
      <c r="B900" s="3"/>
      <c r="C900" s="3"/>
      <c r="D900" s="3"/>
      <c r="E900" s="3"/>
      <c r="F900" s="3"/>
      <c r="G900" s="3"/>
      <c r="H900" s="3"/>
      <c r="I900" s="3"/>
      <c r="J900" s="3"/>
      <c r="K900" s="3"/>
      <c r="L900" s="3"/>
      <c r="M900" s="3"/>
      <c r="N900" s="3"/>
      <c r="O900" s="3"/>
      <c r="P900" s="3"/>
      <c r="Q900" s="3"/>
      <c r="R900" s="3"/>
      <c r="S900" s="3"/>
      <c r="T900" s="3"/>
      <c r="U900" s="3"/>
      <c r="V900" s="102"/>
      <c r="W900" s="3"/>
      <c r="X900" s="3"/>
      <c r="Y900" s="3"/>
      <c r="Z900" s="3"/>
      <c r="AA900" s="3"/>
      <c r="AB900" s="3"/>
      <c r="AC900" s="3"/>
      <c r="AD900" s="3"/>
      <c r="AE900" s="3"/>
      <c r="AF900" s="3"/>
      <c r="AG900" s="3"/>
      <c r="AH900" s="3"/>
      <c r="AI900" s="3"/>
      <c r="AJ900" s="3"/>
      <c r="AK900" s="3"/>
      <c r="AL900" s="3"/>
      <c r="AM900" s="3"/>
      <c r="AN900" s="3"/>
      <c r="AO900" s="3"/>
      <c r="AP900" s="3"/>
      <c r="AQ900" s="3"/>
      <c r="AR900" s="3"/>
    </row>
    <row r="901" spans="1:44" ht="12.75" customHeight="1" x14ac:dyDescent="0.25">
      <c r="A901" s="3"/>
      <c r="B901" s="3"/>
      <c r="C901" s="3"/>
      <c r="D901" s="3"/>
      <c r="E901" s="3"/>
      <c r="F901" s="3"/>
      <c r="G901" s="3"/>
      <c r="H901" s="3"/>
      <c r="I901" s="3"/>
      <c r="J901" s="3"/>
      <c r="K901" s="3"/>
      <c r="L901" s="3"/>
      <c r="M901" s="3"/>
      <c r="N901" s="3"/>
      <c r="O901" s="3"/>
      <c r="P901" s="3"/>
      <c r="Q901" s="3"/>
      <c r="R901" s="3"/>
      <c r="S901" s="3"/>
      <c r="T901" s="3"/>
      <c r="U901" s="3"/>
      <c r="V901" s="102"/>
      <c r="W901" s="3"/>
      <c r="X901" s="3"/>
      <c r="Y901" s="3"/>
      <c r="Z901" s="3"/>
      <c r="AA901" s="3"/>
      <c r="AB901" s="3"/>
      <c r="AC901" s="3"/>
      <c r="AD901" s="3"/>
      <c r="AE901" s="3"/>
      <c r="AF901" s="3"/>
      <c r="AG901" s="3"/>
      <c r="AH901" s="3"/>
      <c r="AI901" s="3"/>
      <c r="AJ901" s="3"/>
      <c r="AK901" s="3"/>
      <c r="AL901" s="3"/>
      <c r="AM901" s="3"/>
      <c r="AN901" s="3"/>
      <c r="AO901" s="3"/>
      <c r="AP901" s="3"/>
      <c r="AQ901" s="3"/>
      <c r="AR901" s="3"/>
    </row>
    <row r="902" spans="1:44" ht="12.75" customHeight="1" x14ac:dyDescent="0.25">
      <c r="A902" s="3"/>
      <c r="B902" s="3"/>
      <c r="C902" s="3"/>
      <c r="D902" s="3"/>
      <c r="E902" s="3"/>
      <c r="F902" s="3"/>
      <c r="G902" s="3"/>
      <c r="H902" s="3"/>
      <c r="I902" s="3"/>
      <c r="J902" s="3"/>
      <c r="K902" s="3"/>
      <c r="L902" s="3"/>
      <c r="M902" s="3"/>
      <c r="N902" s="3"/>
      <c r="O902" s="3"/>
      <c r="P902" s="3"/>
      <c r="Q902" s="3"/>
      <c r="R902" s="3"/>
      <c r="S902" s="3"/>
      <c r="T902" s="3"/>
      <c r="U902" s="3"/>
      <c r="V902" s="102"/>
      <c r="W902" s="3"/>
      <c r="X902" s="3"/>
      <c r="Y902" s="3"/>
      <c r="Z902" s="3"/>
      <c r="AA902" s="3"/>
      <c r="AB902" s="3"/>
      <c r="AC902" s="3"/>
      <c r="AD902" s="3"/>
      <c r="AE902" s="3"/>
      <c r="AF902" s="3"/>
      <c r="AG902" s="3"/>
      <c r="AH902" s="3"/>
      <c r="AI902" s="3"/>
      <c r="AJ902" s="3"/>
      <c r="AK902" s="3"/>
      <c r="AL902" s="3"/>
      <c r="AM902" s="3"/>
      <c r="AN902" s="3"/>
      <c r="AO902" s="3"/>
      <c r="AP902" s="3"/>
      <c r="AQ902" s="3"/>
      <c r="AR902" s="3"/>
    </row>
    <row r="903" spans="1:44" ht="12.75" customHeight="1" x14ac:dyDescent="0.25">
      <c r="A903" s="3"/>
      <c r="B903" s="3"/>
      <c r="C903" s="3"/>
      <c r="D903" s="3"/>
      <c r="E903" s="3"/>
      <c r="F903" s="3"/>
      <c r="G903" s="3"/>
      <c r="H903" s="3"/>
      <c r="I903" s="3"/>
      <c r="J903" s="3"/>
      <c r="K903" s="3"/>
      <c r="L903" s="3"/>
      <c r="M903" s="3"/>
      <c r="N903" s="3"/>
      <c r="O903" s="3"/>
      <c r="P903" s="3"/>
      <c r="Q903" s="3"/>
      <c r="R903" s="3"/>
      <c r="S903" s="3"/>
      <c r="T903" s="3"/>
      <c r="U903" s="3"/>
      <c r="V903" s="102"/>
      <c r="W903" s="3"/>
      <c r="X903" s="3"/>
      <c r="Y903" s="3"/>
      <c r="Z903" s="3"/>
      <c r="AA903" s="3"/>
      <c r="AB903" s="3"/>
      <c r="AC903" s="3"/>
      <c r="AD903" s="3"/>
      <c r="AE903" s="3"/>
      <c r="AF903" s="3"/>
      <c r="AG903" s="3"/>
      <c r="AH903" s="3"/>
      <c r="AI903" s="3"/>
      <c r="AJ903" s="3"/>
      <c r="AK903" s="3"/>
      <c r="AL903" s="3"/>
      <c r="AM903" s="3"/>
      <c r="AN903" s="3"/>
      <c r="AO903" s="3"/>
      <c r="AP903" s="3"/>
      <c r="AQ903" s="3"/>
      <c r="AR903" s="3"/>
    </row>
    <row r="904" spans="1:44" ht="12.75" customHeight="1" x14ac:dyDescent="0.25">
      <c r="A904" s="3"/>
      <c r="B904" s="3"/>
      <c r="C904" s="3"/>
      <c r="D904" s="3"/>
      <c r="E904" s="3"/>
      <c r="F904" s="3"/>
      <c r="G904" s="3"/>
      <c r="H904" s="3"/>
      <c r="I904" s="3"/>
      <c r="J904" s="3"/>
      <c r="K904" s="3"/>
      <c r="L904" s="3"/>
      <c r="M904" s="3"/>
      <c r="N904" s="3"/>
      <c r="O904" s="3"/>
      <c r="P904" s="3"/>
      <c r="Q904" s="3"/>
      <c r="R904" s="3"/>
      <c r="S904" s="3"/>
      <c r="T904" s="3"/>
      <c r="U904" s="3"/>
      <c r="V904" s="102"/>
      <c r="W904" s="3"/>
      <c r="X904" s="3"/>
      <c r="Y904" s="3"/>
      <c r="Z904" s="3"/>
      <c r="AA904" s="3"/>
      <c r="AB904" s="3"/>
      <c r="AC904" s="3"/>
      <c r="AD904" s="3"/>
      <c r="AE904" s="3"/>
      <c r="AF904" s="3"/>
      <c r="AG904" s="3"/>
      <c r="AH904" s="3"/>
      <c r="AI904" s="3"/>
      <c r="AJ904" s="3"/>
      <c r="AK904" s="3"/>
      <c r="AL904" s="3"/>
      <c r="AM904" s="3"/>
      <c r="AN904" s="3"/>
      <c r="AO904" s="3"/>
      <c r="AP904" s="3"/>
      <c r="AQ904" s="3"/>
      <c r="AR904" s="3"/>
    </row>
    <row r="905" spans="1:44" ht="12.75" customHeight="1" x14ac:dyDescent="0.25">
      <c r="A905" s="3"/>
      <c r="B905" s="3"/>
      <c r="C905" s="3"/>
      <c r="D905" s="3"/>
      <c r="E905" s="3"/>
      <c r="F905" s="3"/>
      <c r="G905" s="3"/>
      <c r="H905" s="3"/>
      <c r="I905" s="3"/>
      <c r="J905" s="3"/>
      <c r="K905" s="3"/>
      <c r="L905" s="3"/>
      <c r="M905" s="3"/>
      <c r="N905" s="3"/>
      <c r="O905" s="3"/>
      <c r="P905" s="3"/>
      <c r="Q905" s="3"/>
      <c r="R905" s="3"/>
      <c r="S905" s="3"/>
      <c r="T905" s="3"/>
      <c r="U905" s="3"/>
      <c r="V905" s="102"/>
      <c r="W905" s="3"/>
      <c r="X905" s="3"/>
      <c r="Y905" s="3"/>
      <c r="Z905" s="3"/>
      <c r="AA905" s="3"/>
      <c r="AB905" s="3"/>
      <c r="AC905" s="3"/>
      <c r="AD905" s="3"/>
      <c r="AE905" s="3"/>
      <c r="AF905" s="3"/>
      <c r="AG905" s="3"/>
      <c r="AH905" s="3"/>
      <c r="AI905" s="3"/>
      <c r="AJ905" s="3"/>
      <c r="AK905" s="3"/>
      <c r="AL905" s="3"/>
      <c r="AM905" s="3"/>
      <c r="AN905" s="3"/>
      <c r="AO905" s="3"/>
      <c r="AP905" s="3"/>
      <c r="AQ905" s="3"/>
      <c r="AR905" s="3"/>
    </row>
    <row r="906" spans="1:44" ht="12.75" customHeight="1" x14ac:dyDescent="0.25">
      <c r="A906" s="3"/>
      <c r="B906" s="3"/>
      <c r="C906" s="3"/>
      <c r="D906" s="3"/>
      <c r="E906" s="3"/>
      <c r="F906" s="3"/>
      <c r="G906" s="3"/>
      <c r="H906" s="3"/>
      <c r="I906" s="3"/>
      <c r="J906" s="3"/>
      <c r="K906" s="3"/>
      <c r="L906" s="3"/>
      <c r="M906" s="3"/>
      <c r="N906" s="3"/>
      <c r="O906" s="3"/>
      <c r="P906" s="3"/>
      <c r="Q906" s="3"/>
      <c r="R906" s="3"/>
      <c r="S906" s="3"/>
      <c r="T906" s="3"/>
      <c r="U906" s="3"/>
      <c r="V906" s="102"/>
      <c r="W906" s="3"/>
      <c r="X906" s="3"/>
      <c r="Y906" s="3"/>
      <c r="Z906" s="3"/>
      <c r="AA906" s="3"/>
      <c r="AB906" s="3"/>
      <c r="AC906" s="3"/>
      <c r="AD906" s="3"/>
      <c r="AE906" s="3"/>
      <c r="AF906" s="3"/>
      <c r="AG906" s="3"/>
      <c r="AH906" s="3"/>
      <c r="AI906" s="3"/>
      <c r="AJ906" s="3"/>
      <c r="AK906" s="3"/>
      <c r="AL906" s="3"/>
      <c r="AM906" s="3"/>
      <c r="AN906" s="3"/>
      <c r="AO906" s="3"/>
      <c r="AP906" s="3"/>
      <c r="AQ906" s="3"/>
      <c r="AR906" s="3"/>
    </row>
    <row r="907" spans="1:44" ht="12.75" customHeight="1" x14ac:dyDescent="0.25">
      <c r="A907" s="3"/>
      <c r="B907" s="3"/>
      <c r="C907" s="3"/>
      <c r="D907" s="3"/>
      <c r="E907" s="3"/>
      <c r="F907" s="3"/>
      <c r="G907" s="3"/>
      <c r="H907" s="3"/>
      <c r="I907" s="3"/>
      <c r="J907" s="3"/>
      <c r="K907" s="3"/>
      <c r="L907" s="3"/>
      <c r="M907" s="3"/>
      <c r="N907" s="3"/>
      <c r="O907" s="3"/>
      <c r="P907" s="3"/>
      <c r="Q907" s="3"/>
      <c r="R907" s="3"/>
      <c r="S907" s="3"/>
      <c r="T907" s="3"/>
      <c r="U907" s="3"/>
      <c r="V907" s="102"/>
      <c r="W907" s="3"/>
      <c r="X907" s="3"/>
      <c r="Y907" s="3"/>
      <c r="Z907" s="3"/>
      <c r="AA907" s="3"/>
      <c r="AB907" s="3"/>
      <c r="AC907" s="3"/>
      <c r="AD907" s="3"/>
      <c r="AE907" s="3"/>
      <c r="AF907" s="3"/>
      <c r="AG907" s="3"/>
      <c r="AH907" s="3"/>
      <c r="AI907" s="3"/>
      <c r="AJ907" s="3"/>
      <c r="AK907" s="3"/>
      <c r="AL907" s="3"/>
      <c r="AM907" s="3"/>
      <c r="AN907" s="3"/>
      <c r="AO907" s="3"/>
      <c r="AP907" s="3"/>
      <c r="AQ907" s="3"/>
      <c r="AR907" s="3"/>
    </row>
    <row r="908" spans="1:44" ht="12.75" customHeight="1" x14ac:dyDescent="0.25">
      <c r="A908" s="3"/>
      <c r="B908" s="3"/>
      <c r="C908" s="3"/>
      <c r="D908" s="3"/>
      <c r="E908" s="3"/>
      <c r="F908" s="3"/>
      <c r="G908" s="3"/>
      <c r="H908" s="3"/>
      <c r="I908" s="3"/>
      <c r="J908" s="3"/>
      <c r="K908" s="3"/>
      <c r="L908" s="3"/>
      <c r="M908" s="3"/>
      <c r="N908" s="3"/>
      <c r="O908" s="3"/>
      <c r="P908" s="3"/>
      <c r="Q908" s="3"/>
      <c r="R908" s="3"/>
      <c r="S908" s="3"/>
      <c r="T908" s="3"/>
      <c r="U908" s="3"/>
      <c r="V908" s="102"/>
      <c r="W908" s="3"/>
      <c r="X908" s="3"/>
      <c r="Y908" s="3"/>
      <c r="Z908" s="3"/>
      <c r="AA908" s="3"/>
      <c r="AB908" s="3"/>
      <c r="AC908" s="3"/>
      <c r="AD908" s="3"/>
      <c r="AE908" s="3"/>
      <c r="AF908" s="3"/>
      <c r="AG908" s="3"/>
      <c r="AH908" s="3"/>
      <c r="AI908" s="3"/>
      <c r="AJ908" s="3"/>
      <c r="AK908" s="3"/>
      <c r="AL908" s="3"/>
      <c r="AM908" s="3"/>
      <c r="AN908" s="3"/>
      <c r="AO908" s="3"/>
      <c r="AP908" s="3"/>
      <c r="AQ908" s="3"/>
      <c r="AR908" s="3"/>
    </row>
    <row r="909" spans="1:44" ht="12.75" customHeight="1" x14ac:dyDescent="0.25">
      <c r="A909" s="3"/>
      <c r="B909" s="3"/>
      <c r="C909" s="3"/>
      <c r="D909" s="3"/>
      <c r="E909" s="3"/>
      <c r="F909" s="3"/>
      <c r="G909" s="3"/>
      <c r="H909" s="3"/>
      <c r="I909" s="3"/>
      <c r="J909" s="3"/>
      <c r="K909" s="3"/>
      <c r="L909" s="3"/>
      <c r="M909" s="3"/>
      <c r="N909" s="3"/>
      <c r="O909" s="3"/>
      <c r="P909" s="3"/>
      <c r="Q909" s="3"/>
      <c r="R909" s="3"/>
      <c r="S909" s="3"/>
      <c r="T909" s="3"/>
      <c r="U909" s="3"/>
      <c r="V909" s="102"/>
      <c r="W909" s="3"/>
      <c r="X909" s="3"/>
      <c r="Y909" s="3"/>
      <c r="Z909" s="3"/>
      <c r="AA909" s="3"/>
      <c r="AB909" s="3"/>
      <c r="AC909" s="3"/>
      <c r="AD909" s="3"/>
      <c r="AE909" s="3"/>
      <c r="AF909" s="3"/>
      <c r="AG909" s="3"/>
      <c r="AH909" s="3"/>
      <c r="AI909" s="3"/>
      <c r="AJ909" s="3"/>
      <c r="AK909" s="3"/>
      <c r="AL909" s="3"/>
      <c r="AM909" s="3"/>
      <c r="AN909" s="3"/>
      <c r="AO909" s="3"/>
      <c r="AP909" s="3"/>
      <c r="AQ909" s="3"/>
      <c r="AR909" s="3"/>
    </row>
    <row r="910" spans="1:44" ht="12.75" customHeight="1" x14ac:dyDescent="0.25">
      <c r="A910" s="3"/>
      <c r="B910" s="3"/>
      <c r="C910" s="3"/>
      <c r="D910" s="3"/>
      <c r="E910" s="3"/>
      <c r="F910" s="3"/>
      <c r="G910" s="3"/>
      <c r="H910" s="3"/>
      <c r="I910" s="3"/>
      <c r="J910" s="3"/>
      <c r="K910" s="3"/>
      <c r="L910" s="3"/>
      <c r="M910" s="3"/>
      <c r="N910" s="3"/>
      <c r="O910" s="3"/>
      <c r="P910" s="3"/>
      <c r="Q910" s="3"/>
      <c r="R910" s="3"/>
      <c r="S910" s="3"/>
      <c r="T910" s="3"/>
      <c r="U910" s="3"/>
      <c r="V910" s="102"/>
      <c r="W910" s="3"/>
      <c r="X910" s="3"/>
      <c r="Y910" s="3"/>
      <c r="Z910" s="3"/>
      <c r="AA910" s="3"/>
      <c r="AB910" s="3"/>
      <c r="AC910" s="3"/>
      <c r="AD910" s="3"/>
      <c r="AE910" s="3"/>
      <c r="AF910" s="3"/>
      <c r="AG910" s="3"/>
      <c r="AH910" s="3"/>
      <c r="AI910" s="3"/>
      <c r="AJ910" s="3"/>
      <c r="AK910" s="3"/>
      <c r="AL910" s="3"/>
      <c r="AM910" s="3"/>
      <c r="AN910" s="3"/>
      <c r="AO910" s="3"/>
      <c r="AP910" s="3"/>
      <c r="AQ910" s="3"/>
      <c r="AR910" s="3"/>
    </row>
    <row r="911" spans="1:44" ht="12.75" customHeight="1" x14ac:dyDescent="0.25">
      <c r="A911" s="3"/>
      <c r="B911" s="3"/>
      <c r="C911" s="3"/>
      <c r="D911" s="3"/>
      <c r="E911" s="3"/>
      <c r="F911" s="3"/>
      <c r="G911" s="3"/>
      <c r="H911" s="3"/>
      <c r="I911" s="3"/>
      <c r="J911" s="3"/>
      <c r="K911" s="3"/>
      <c r="L911" s="3"/>
      <c r="M911" s="3"/>
      <c r="N911" s="3"/>
      <c r="O911" s="3"/>
      <c r="P911" s="3"/>
      <c r="Q911" s="3"/>
      <c r="R911" s="3"/>
      <c r="S911" s="3"/>
      <c r="T911" s="3"/>
      <c r="U911" s="3"/>
      <c r="V911" s="102"/>
      <c r="W911" s="3"/>
      <c r="X911" s="3"/>
      <c r="Y911" s="3"/>
      <c r="Z911" s="3"/>
      <c r="AA911" s="3"/>
      <c r="AB911" s="3"/>
      <c r="AC911" s="3"/>
      <c r="AD911" s="3"/>
      <c r="AE911" s="3"/>
      <c r="AF911" s="3"/>
      <c r="AG911" s="3"/>
      <c r="AH911" s="3"/>
      <c r="AI911" s="3"/>
      <c r="AJ911" s="3"/>
      <c r="AK911" s="3"/>
      <c r="AL911" s="3"/>
      <c r="AM911" s="3"/>
      <c r="AN911" s="3"/>
      <c r="AO911" s="3"/>
      <c r="AP911" s="3"/>
      <c r="AQ911" s="3"/>
      <c r="AR911" s="3"/>
    </row>
    <row r="912" spans="1:44" ht="12.75" customHeight="1" x14ac:dyDescent="0.25">
      <c r="A912" s="3"/>
      <c r="B912" s="3"/>
      <c r="C912" s="3"/>
      <c r="D912" s="3"/>
      <c r="E912" s="3"/>
      <c r="F912" s="3"/>
      <c r="G912" s="3"/>
      <c r="H912" s="3"/>
      <c r="I912" s="3"/>
      <c r="J912" s="3"/>
      <c r="K912" s="3"/>
      <c r="L912" s="3"/>
      <c r="M912" s="3"/>
      <c r="N912" s="3"/>
      <c r="O912" s="3"/>
      <c r="P912" s="3"/>
      <c r="Q912" s="3"/>
      <c r="R912" s="3"/>
      <c r="S912" s="3"/>
      <c r="T912" s="3"/>
      <c r="U912" s="3"/>
      <c r="V912" s="102"/>
      <c r="W912" s="3"/>
      <c r="X912" s="3"/>
      <c r="Y912" s="3"/>
      <c r="Z912" s="3"/>
      <c r="AA912" s="3"/>
      <c r="AB912" s="3"/>
      <c r="AC912" s="3"/>
      <c r="AD912" s="3"/>
      <c r="AE912" s="3"/>
      <c r="AF912" s="3"/>
      <c r="AG912" s="3"/>
      <c r="AH912" s="3"/>
      <c r="AI912" s="3"/>
      <c r="AJ912" s="3"/>
      <c r="AK912" s="3"/>
      <c r="AL912" s="3"/>
      <c r="AM912" s="3"/>
      <c r="AN912" s="3"/>
      <c r="AO912" s="3"/>
      <c r="AP912" s="3"/>
      <c r="AQ912" s="3"/>
      <c r="AR912" s="3"/>
    </row>
    <row r="913" spans="1:44" ht="12.75" customHeight="1" x14ac:dyDescent="0.25">
      <c r="A913" s="3"/>
      <c r="B913" s="3"/>
      <c r="C913" s="3"/>
      <c r="D913" s="3"/>
      <c r="E913" s="3"/>
      <c r="F913" s="3"/>
      <c r="G913" s="3"/>
      <c r="H913" s="3"/>
      <c r="I913" s="3"/>
      <c r="J913" s="3"/>
      <c r="K913" s="3"/>
      <c r="L913" s="3"/>
      <c r="M913" s="3"/>
      <c r="N913" s="3"/>
      <c r="O913" s="3"/>
      <c r="P913" s="3"/>
      <c r="Q913" s="3"/>
      <c r="R913" s="3"/>
      <c r="S913" s="3"/>
      <c r="T913" s="3"/>
      <c r="U913" s="3"/>
      <c r="V913" s="102"/>
      <c r="W913" s="3"/>
      <c r="X913" s="3"/>
      <c r="Y913" s="3"/>
      <c r="Z913" s="3"/>
      <c r="AA913" s="3"/>
      <c r="AB913" s="3"/>
      <c r="AC913" s="3"/>
      <c r="AD913" s="3"/>
      <c r="AE913" s="3"/>
      <c r="AF913" s="3"/>
      <c r="AG913" s="3"/>
      <c r="AH913" s="3"/>
      <c r="AI913" s="3"/>
      <c r="AJ913" s="3"/>
      <c r="AK913" s="3"/>
      <c r="AL913" s="3"/>
      <c r="AM913" s="3"/>
      <c r="AN913" s="3"/>
      <c r="AO913" s="3"/>
      <c r="AP913" s="3"/>
      <c r="AQ913" s="3"/>
      <c r="AR913" s="3"/>
    </row>
    <row r="914" spans="1:44" ht="12.75" customHeight="1" x14ac:dyDescent="0.25">
      <c r="A914" s="3"/>
      <c r="B914" s="3"/>
      <c r="C914" s="3"/>
      <c r="D914" s="3"/>
      <c r="E914" s="3"/>
      <c r="F914" s="3"/>
      <c r="G914" s="3"/>
      <c r="H914" s="3"/>
      <c r="I914" s="3"/>
      <c r="J914" s="3"/>
      <c r="K914" s="3"/>
      <c r="L914" s="3"/>
      <c r="M914" s="3"/>
      <c r="N914" s="3"/>
      <c r="O914" s="3"/>
      <c r="P914" s="3"/>
      <c r="Q914" s="3"/>
      <c r="R914" s="3"/>
      <c r="S914" s="3"/>
      <c r="T914" s="3"/>
      <c r="U914" s="3"/>
      <c r="V914" s="102"/>
      <c r="W914" s="3"/>
      <c r="X914" s="3"/>
      <c r="Y914" s="3"/>
      <c r="Z914" s="3"/>
      <c r="AA914" s="3"/>
      <c r="AB914" s="3"/>
      <c r="AC914" s="3"/>
      <c r="AD914" s="3"/>
      <c r="AE914" s="3"/>
      <c r="AF914" s="3"/>
      <c r="AG914" s="3"/>
      <c r="AH914" s="3"/>
      <c r="AI914" s="3"/>
      <c r="AJ914" s="3"/>
      <c r="AK914" s="3"/>
      <c r="AL914" s="3"/>
      <c r="AM914" s="3"/>
      <c r="AN914" s="3"/>
      <c r="AO914" s="3"/>
      <c r="AP914" s="3"/>
      <c r="AQ914" s="3"/>
      <c r="AR914" s="3"/>
    </row>
    <row r="915" spans="1:44" ht="12.75" customHeight="1" x14ac:dyDescent="0.25">
      <c r="A915" s="3"/>
      <c r="B915" s="3"/>
      <c r="C915" s="3"/>
      <c r="D915" s="3"/>
      <c r="E915" s="3"/>
      <c r="F915" s="3"/>
      <c r="G915" s="3"/>
      <c r="H915" s="3"/>
      <c r="I915" s="3"/>
      <c r="J915" s="3"/>
      <c r="K915" s="3"/>
      <c r="L915" s="3"/>
      <c r="M915" s="3"/>
      <c r="N915" s="3"/>
      <c r="O915" s="3"/>
      <c r="P915" s="3"/>
      <c r="Q915" s="3"/>
      <c r="R915" s="3"/>
      <c r="S915" s="3"/>
      <c r="T915" s="3"/>
      <c r="U915" s="3"/>
      <c r="V915" s="102"/>
      <c r="W915" s="3"/>
      <c r="X915" s="3"/>
      <c r="Y915" s="3"/>
      <c r="Z915" s="3"/>
      <c r="AA915" s="3"/>
      <c r="AB915" s="3"/>
      <c r="AC915" s="3"/>
      <c r="AD915" s="3"/>
      <c r="AE915" s="3"/>
      <c r="AF915" s="3"/>
      <c r="AG915" s="3"/>
      <c r="AH915" s="3"/>
      <c r="AI915" s="3"/>
      <c r="AJ915" s="3"/>
      <c r="AK915" s="3"/>
      <c r="AL915" s="3"/>
      <c r="AM915" s="3"/>
      <c r="AN915" s="3"/>
      <c r="AO915" s="3"/>
      <c r="AP915" s="3"/>
      <c r="AQ915" s="3"/>
      <c r="AR915" s="3"/>
    </row>
    <row r="916" spans="1:44" ht="12.75" customHeight="1" x14ac:dyDescent="0.25">
      <c r="A916" s="3"/>
      <c r="B916" s="3"/>
      <c r="C916" s="3"/>
      <c r="D916" s="3"/>
      <c r="E916" s="3"/>
      <c r="F916" s="3"/>
      <c r="G916" s="3"/>
      <c r="H916" s="3"/>
      <c r="I916" s="3"/>
      <c r="J916" s="3"/>
      <c r="K916" s="3"/>
      <c r="L916" s="3"/>
      <c r="M916" s="3"/>
      <c r="N916" s="3"/>
      <c r="O916" s="3"/>
      <c r="P916" s="3"/>
      <c r="Q916" s="3"/>
      <c r="R916" s="3"/>
      <c r="S916" s="3"/>
      <c r="T916" s="3"/>
      <c r="U916" s="3"/>
      <c r="V916" s="102"/>
      <c r="W916" s="3"/>
      <c r="X916" s="3"/>
      <c r="Y916" s="3"/>
      <c r="Z916" s="3"/>
      <c r="AA916" s="3"/>
      <c r="AB916" s="3"/>
      <c r="AC916" s="3"/>
      <c r="AD916" s="3"/>
      <c r="AE916" s="3"/>
      <c r="AF916" s="3"/>
      <c r="AG916" s="3"/>
      <c r="AH916" s="3"/>
      <c r="AI916" s="3"/>
      <c r="AJ916" s="3"/>
      <c r="AK916" s="3"/>
      <c r="AL916" s="3"/>
      <c r="AM916" s="3"/>
      <c r="AN916" s="3"/>
      <c r="AO916" s="3"/>
      <c r="AP916" s="3"/>
      <c r="AQ916" s="3"/>
      <c r="AR916" s="3"/>
    </row>
    <row r="917" spans="1:44" ht="12.75" customHeight="1" x14ac:dyDescent="0.25">
      <c r="A917" s="3"/>
      <c r="B917" s="3"/>
      <c r="C917" s="3"/>
      <c r="D917" s="3"/>
      <c r="E917" s="3"/>
      <c r="F917" s="3"/>
      <c r="G917" s="3"/>
      <c r="H917" s="3"/>
      <c r="I917" s="3"/>
      <c r="J917" s="3"/>
      <c r="K917" s="3"/>
      <c r="L917" s="3"/>
      <c r="M917" s="3"/>
      <c r="N917" s="3"/>
      <c r="O917" s="3"/>
      <c r="P917" s="3"/>
      <c r="Q917" s="3"/>
      <c r="R917" s="3"/>
      <c r="S917" s="3"/>
      <c r="T917" s="3"/>
      <c r="U917" s="3"/>
      <c r="V917" s="102"/>
      <c r="W917" s="3"/>
      <c r="X917" s="3"/>
      <c r="Y917" s="3"/>
      <c r="Z917" s="3"/>
      <c r="AA917" s="3"/>
      <c r="AB917" s="3"/>
      <c r="AC917" s="3"/>
      <c r="AD917" s="3"/>
      <c r="AE917" s="3"/>
      <c r="AF917" s="3"/>
      <c r="AG917" s="3"/>
      <c r="AH917" s="3"/>
      <c r="AI917" s="3"/>
      <c r="AJ917" s="3"/>
      <c r="AK917" s="3"/>
      <c r="AL917" s="3"/>
      <c r="AM917" s="3"/>
      <c r="AN917" s="3"/>
      <c r="AO917" s="3"/>
      <c r="AP917" s="3"/>
      <c r="AQ917" s="3"/>
      <c r="AR917" s="3"/>
    </row>
    <row r="918" spans="1:44" ht="12.75" customHeight="1" x14ac:dyDescent="0.25">
      <c r="A918" s="3"/>
      <c r="B918" s="3"/>
      <c r="C918" s="3"/>
      <c r="D918" s="3"/>
      <c r="E918" s="3"/>
      <c r="F918" s="3"/>
      <c r="G918" s="3"/>
      <c r="H918" s="3"/>
      <c r="I918" s="3"/>
      <c r="J918" s="3"/>
      <c r="K918" s="3"/>
      <c r="L918" s="3"/>
      <c r="M918" s="3"/>
      <c r="N918" s="3"/>
      <c r="O918" s="3"/>
      <c r="P918" s="3"/>
      <c r="Q918" s="3"/>
      <c r="R918" s="3"/>
      <c r="S918" s="3"/>
      <c r="T918" s="3"/>
      <c r="U918" s="3"/>
      <c r="V918" s="102"/>
      <c r="W918" s="3"/>
      <c r="X918" s="3"/>
      <c r="Y918" s="3"/>
      <c r="Z918" s="3"/>
      <c r="AA918" s="3"/>
      <c r="AB918" s="3"/>
      <c r="AC918" s="3"/>
      <c r="AD918" s="3"/>
      <c r="AE918" s="3"/>
      <c r="AF918" s="3"/>
      <c r="AG918" s="3"/>
      <c r="AH918" s="3"/>
      <c r="AI918" s="3"/>
      <c r="AJ918" s="3"/>
      <c r="AK918" s="3"/>
      <c r="AL918" s="3"/>
      <c r="AM918" s="3"/>
      <c r="AN918" s="3"/>
      <c r="AO918" s="3"/>
      <c r="AP918" s="3"/>
      <c r="AQ918" s="3"/>
      <c r="AR918" s="3"/>
    </row>
    <row r="919" spans="1:44" ht="12.75" customHeight="1" x14ac:dyDescent="0.25">
      <c r="A919" s="3"/>
      <c r="B919" s="3"/>
      <c r="C919" s="3"/>
      <c r="D919" s="3"/>
      <c r="E919" s="3"/>
      <c r="F919" s="3"/>
      <c r="G919" s="3"/>
      <c r="H919" s="3"/>
      <c r="I919" s="3"/>
      <c r="J919" s="3"/>
      <c r="K919" s="3"/>
      <c r="L919" s="3"/>
      <c r="M919" s="3"/>
      <c r="N919" s="3"/>
      <c r="O919" s="3"/>
      <c r="P919" s="3"/>
      <c r="Q919" s="3"/>
      <c r="R919" s="3"/>
      <c r="S919" s="3"/>
      <c r="T919" s="3"/>
      <c r="U919" s="3"/>
      <c r="V919" s="102"/>
      <c r="W919" s="3"/>
      <c r="X919" s="3"/>
      <c r="Y919" s="3"/>
      <c r="Z919" s="3"/>
      <c r="AA919" s="3"/>
      <c r="AB919" s="3"/>
      <c r="AC919" s="3"/>
      <c r="AD919" s="3"/>
      <c r="AE919" s="3"/>
      <c r="AF919" s="3"/>
      <c r="AG919" s="3"/>
      <c r="AH919" s="3"/>
      <c r="AI919" s="3"/>
      <c r="AJ919" s="3"/>
      <c r="AK919" s="3"/>
      <c r="AL919" s="3"/>
      <c r="AM919" s="3"/>
      <c r="AN919" s="3"/>
      <c r="AO919" s="3"/>
      <c r="AP919" s="3"/>
      <c r="AQ919" s="3"/>
      <c r="AR919" s="3"/>
    </row>
    <row r="920" spans="1:44" ht="12.75" customHeight="1" x14ac:dyDescent="0.25">
      <c r="A920" s="3"/>
      <c r="B920" s="3"/>
      <c r="C920" s="3"/>
      <c r="D920" s="3"/>
      <c r="E920" s="3"/>
      <c r="F920" s="3"/>
      <c r="G920" s="3"/>
      <c r="H920" s="3"/>
      <c r="I920" s="3"/>
      <c r="J920" s="3"/>
      <c r="K920" s="3"/>
      <c r="L920" s="3"/>
      <c r="M920" s="3"/>
      <c r="N920" s="3"/>
      <c r="O920" s="3"/>
      <c r="P920" s="3"/>
      <c r="Q920" s="3"/>
      <c r="R920" s="3"/>
      <c r="S920" s="3"/>
      <c r="T920" s="3"/>
      <c r="U920" s="3"/>
      <c r="V920" s="102"/>
      <c r="W920" s="3"/>
      <c r="X920" s="3"/>
      <c r="Y920" s="3"/>
      <c r="Z920" s="3"/>
      <c r="AA920" s="3"/>
      <c r="AB920" s="3"/>
      <c r="AC920" s="3"/>
      <c r="AD920" s="3"/>
      <c r="AE920" s="3"/>
      <c r="AF920" s="3"/>
      <c r="AG920" s="3"/>
      <c r="AH920" s="3"/>
      <c r="AI920" s="3"/>
      <c r="AJ920" s="3"/>
      <c r="AK920" s="3"/>
      <c r="AL920" s="3"/>
      <c r="AM920" s="3"/>
      <c r="AN920" s="3"/>
      <c r="AO920" s="3"/>
      <c r="AP920" s="3"/>
      <c r="AQ920" s="3"/>
      <c r="AR920" s="3"/>
    </row>
    <row r="921" spans="1:44" ht="12.75" customHeight="1" x14ac:dyDescent="0.25">
      <c r="A921" s="3"/>
      <c r="B921" s="3"/>
      <c r="C921" s="3"/>
      <c r="D921" s="3"/>
      <c r="E921" s="3"/>
      <c r="F921" s="3"/>
      <c r="G921" s="3"/>
      <c r="H921" s="3"/>
      <c r="I921" s="3"/>
      <c r="J921" s="3"/>
      <c r="K921" s="3"/>
      <c r="L921" s="3"/>
      <c r="M921" s="3"/>
      <c r="N921" s="3"/>
      <c r="O921" s="3"/>
      <c r="P921" s="3"/>
      <c r="Q921" s="3"/>
      <c r="R921" s="3"/>
      <c r="S921" s="3"/>
      <c r="T921" s="3"/>
      <c r="U921" s="3"/>
      <c r="V921" s="102"/>
      <c r="W921" s="3"/>
      <c r="X921" s="3"/>
      <c r="Y921" s="3"/>
      <c r="Z921" s="3"/>
      <c r="AA921" s="3"/>
      <c r="AB921" s="3"/>
      <c r="AC921" s="3"/>
      <c r="AD921" s="3"/>
      <c r="AE921" s="3"/>
      <c r="AF921" s="3"/>
      <c r="AG921" s="3"/>
      <c r="AH921" s="3"/>
      <c r="AI921" s="3"/>
      <c r="AJ921" s="3"/>
      <c r="AK921" s="3"/>
      <c r="AL921" s="3"/>
      <c r="AM921" s="3"/>
      <c r="AN921" s="3"/>
      <c r="AO921" s="3"/>
      <c r="AP921" s="3"/>
      <c r="AQ921" s="3"/>
      <c r="AR921" s="3"/>
    </row>
    <row r="922" spans="1:44" ht="12.75" customHeight="1" x14ac:dyDescent="0.25">
      <c r="A922" s="3"/>
      <c r="B922" s="3"/>
      <c r="C922" s="3"/>
      <c r="D922" s="3"/>
      <c r="E922" s="3"/>
      <c r="F922" s="3"/>
      <c r="G922" s="3"/>
      <c r="H922" s="3"/>
      <c r="I922" s="3"/>
      <c r="J922" s="3"/>
      <c r="K922" s="3"/>
      <c r="L922" s="3"/>
      <c r="M922" s="3"/>
      <c r="N922" s="3"/>
      <c r="O922" s="3"/>
      <c r="P922" s="3"/>
      <c r="Q922" s="3"/>
      <c r="R922" s="3"/>
      <c r="S922" s="3"/>
      <c r="T922" s="3"/>
      <c r="U922" s="3"/>
      <c r="V922" s="102"/>
      <c r="W922" s="3"/>
      <c r="X922" s="3"/>
      <c r="Y922" s="3"/>
      <c r="Z922" s="3"/>
      <c r="AA922" s="3"/>
      <c r="AB922" s="3"/>
      <c r="AC922" s="3"/>
      <c r="AD922" s="3"/>
      <c r="AE922" s="3"/>
      <c r="AF922" s="3"/>
      <c r="AG922" s="3"/>
      <c r="AH922" s="3"/>
      <c r="AI922" s="3"/>
      <c r="AJ922" s="3"/>
      <c r="AK922" s="3"/>
      <c r="AL922" s="3"/>
      <c r="AM922" s="3"/>
      <c r="AN922" s="3"/>
      <c r="AO922" s="3"/>
      <c r="AP922" s="3"/>
      <c r="AQ922" s="3"/>
      <c r="AR922" s="3"/>
    </row>
    <row r="923" spans="1:44" ht="12.75" customHeight="1" x14ac:dyDescent="0.25">
      <c r="A923" s="3"/>
      <c r="B923" s="3"/>
      <c r="C923" s="3"/>
      <c r="D923" s="3"/>
      <c r="E923" s="3"/>
      <c r="F923" s="3"/>
      <c r="G923" s="3"/>
      <c r="H923" s="3"/>
      <c r="I923" s="3"/>
      <c r="J923" s="3"/>
      <c r="K923" s="3"/>
      <c r="L923" s="3"/>
      <c r="M923" s="3"/>
      <c r="N923" s="3"/>
      <c r="O923" s="3"/>
      <c r="P923" s="3"/>
      <c r="Q923" s="3"/>
      <c r="R923" s="3"/>
      <c r="S923" s="3"/>
      <c r="T923" s="3"/>
      <c r="U923" s="3"/>
      <c r="V923" s="102"/>
      <c r="W923" s="3"/>
      <c r="X923" s="3"/>
      <c r="Y923" s="3"/>
      <c r="Z923" s="3"/>
      <c r="AA923" s="3"/>
      <c r="AB923" s="3"/>
      <c r="AC923" s="3"/>
      <c r="AD923" s="3"/>
      <c r="AE923" s="3"/>
      <c r="AF923" s="3"/>
      <c r="AG923" s="3"/>
      <c r="AH923" s="3"/>
      <c r="AI923" s="3"/>
      <c r="AJ923" s="3"/>
      <c r="AK923" s="3"/>
      <c r="AL923" s="3"/>
      <c r="AM923" s="3"/>
      <c r="AN923" s="3"/>
      <c r="AO923" s="3"/>
      <c r="AP923" s="3"/>
      <c r="AQ923" s="3"/>
      <c r="AR923" s="3"/>
    </row>
    <row r="924" spans="1:44" ht="12.75" customHeight="1" x14ac:dyDescent="0.25">
      <c r="A924" s="3"/>
      <c r="B924" s="3"/>
      <c r="C924" s="3"/>
      <c r="D924" s="3"/>
      <c r="E924" s="3"/>
      <c r="F924" s="3"/>
      <c r="G924" s="3"/>
      <c r="H924" s="3"/>
      <c r="I924" s="3"/>
      <c r="J924" s="3"/>
      <c r="K924" s="3"/>
      <c r="L924" s="3"/>
      <c r="M924" s="3"/>
      <c r="N924" s="3"/>
      <c r="O924" s="3"/>
      <c r="P924" s="3"/>
      <c r="Q924" s="3"/>
      <c r="R924" s="3"/>
      <c r="S924" s="3"/>
      <c r="T924" s="3"/>
      <c r="U924" s="3"/>
      <c r="V924" s="102"/>
      <c r="W924" s="3"/>
      <c r="X924" s="3"/>
      <c r="Y924" s="3"/>
      <c r="Z924" s="3"/>
      <c r="AA924" s="3"/>
      <c r="AB924" s="3"/>
      <c r="AC924" s="3"/>
      <c r="AD924" s="3"/>
      <c r="AE924" s="3"/>
      <c r="AF924" s="3"/>
      <c r="AG924" s="3"/>
      <c r="AH924" s="3"/>
      <c r="AI924" s="3"/>
      <c r="AJ924" s="3"/>
      <c r="AK924" s="3"/>
      <c r="AL924" s="3"/>
      <c r="AM924" s="3"/>
      <c r="AN924" s="3"/>
      <c r="AO924" s="3"/>
      <c r="AP924" s="3"/>
      <c r="AQ924" s="3"/>
      <c r="AR924" s="3"/>
    </row>
    <row r="925" spans="1:44" ht="12.75" customHeight="1" x14ac:dyDescent="0.25">
      <c r="A925" s="3"/>
      <c r="B925" s="3"/>
      <c r="C925" s="3"/>
      <c r="D925" s="3"/>
      <c r="E925" s="3"/>
      <c r="F925" s="3"/>
      <c r="G925" s="3"/>
      <c r="H925" s="3"/>
      <c r="I925" s="3"/>
      <c r="J925" s="3"/>
      <c r="K925" s="3"/>
      <c r="L925" s="3"/>
      <c r="M925" s="3"/>
      <c r="N925" s="3"/>
      <c r="O925" s="3"/>
      <c r="P925" s="3"/>
      <c r="Q925" s="3"/>
      <c r="R925" s="3"/>
      <c r="S925" s="3"/>
      <c r="T925" s="3"/>
      <c r="U925" s="3"/>
      <c r="V925" s="102"/>
      <c r="W925" s="3"/>
      <c r="X925" s="3"/>
      <c r="Y925" s="3"/>
      <c r="Z925" s="3"/>
      <c r="AA925" s="3"/>
      <c r="AB925" s="3"/>
      <c r="AC925" s="3"/>
      <c r="AD925" s="3"/>
      <c r="AE925" s="3"/>
      <c r="AF925" s="3"/>
      <c r="AG925" s="3"/>
      <c r="AH925" s="3"/>
      <c r="AI925" s="3"/>
      <c r="AJ925" s="3"/>
      <c r="AK925" s="3"/>
      <c r="AL925" s="3"/>
      <c r="AM925" s="3"/>
      <c r="AN925" s="3"/>
      <c r="AO925" s="3"/>
      <c r="AP925" s="3"/>
      <c r="AQ925" s="3"/>
      <c r="AR925" s="3"/>
    </row>
    <row r="926" spans="1:44" ht="12.75" customHeight="1" x14ac:dyDescent="0.25">
      <c r="A926" s="3"/>
      <c r="B926" s="3"/>
      <c r="C926" s="3"/>
      <c r="D926" s="3"/>
      <c r="E926" s="3"/>
      <c r="F926" s="3"/>
      <c r="G926" s="3"/>
      <c r="H926" s="3"/>
      <c r="I926" s="3"/>
      <c r="J926" s="3"/>
      <c r="K926" s="3"/>
      <c r="L926" s="3"/>
      <c r="M926" s="3"/>
      <c r="N926" s="3"/>
      <c r="O926" s="3"/>
      <c r="P926" s="3"/>
      <c r="Q926" s="3"/>
      <c r="R926" s="3"/>
      <c r="S926" s="3"/>
      <c r="T926" s="3"/>
      <c r="U926" s="3"/>
      <c r="V926" s="102"/>
      <c r="W926" s="3"/>
      <c r="X926" s="3"/>
      <c r="Y926" s="3"/>
      <c r="Z926" s="3"/>
      <c r="AA926" s="3"/>
      <c r="AB926" s="3"/>
      <c r="AC926" s="3"/>
      <c r="AD926" s="3"/>
      <c r="AE926" s="3"/>
      <c r="AF926" s="3"/>
      <c r="AG926" s="3"/>
      <c r="AH926" s="3"/>
      <c r="AI926" s="3"/>
      <c r="AJ926" s="3"/>
      <c r="AK926" s="3"/>
      <c r="AL926" s="3"/>
      <c r="AM926" s="3"/>
      <c r="AN926" s="3"/>
      <c r="AO926" s="3"/>
      <c r="AP926" s="3"/>
      <c r="AQ926" s="3"/>
      <c r="AR926" s="3"/>
    </row>
    <row r="927" spans="1:44" ht="12.75" customHeight="1" x14ac:dyDescent="0.25">
      <c r="A927" s="3"/>
      <c r="B927" s="3"/>
      <c r="C927" s="3"/>
      <c r="D927" s="3"/>
      <c r="E927" s="3"/>
      <c r="F927" s="3"/>
      <c r="G927" s="3"/>
      <c r="H927" s="3"/>
      <c r="I927" s="3"/>
      <c r="J927" s="3"/>
      <c r="K927" s="3"/>
      <c r="L927" s="3"/>
      <c r="M927" s="3"/>
      <c r="N927" s="3"/>
      <c r="O927" s="3"/>
      <c r="P927" s="3"/>
      <c r="Q927" s="3"/>
      <c r="R927" s="3"/>
      <c r="S927" s="3"/>
      <c r="T927" s="3"/>
      <c r="U927" s="3"/>
      <c r="V927" s="102"/>
      <c r="W927" s="3"/>
      <c r="X927" s="3"/>
      <c r="Y927" s="3"/>
      <c r="Z927" s="3"/>
      <c r="AA927" s="3"/>
      <c r="AB927" s="3"/>
      <c r="AC927" s="3"/>
      <c r="AD927" s="3"/>
      <c r="AE927" s="3"/>
      <c r="AF927" s="3"/>
      <c r="AG927" s="3"/>
      <c r="AH927" s="3"/>
      <c r="AI927" s="3"/>
      <c r="AJ927" s="3"/>
      <c r="AK927" s="3"/>
      <c r="AL927" s="3"/>
      <c r="AM927" s="3"/>
      <c r="AN927" s="3"/>
      <c r="AO927" s="3"/>
      <c r="AP927" s="3"/>
      <c r="AQ927" s="3"/>
      <c r="AR927" s="3"/>
    </row>
    <row r="928" spans="1:44" ht="12.75" customHeight="1" x14ac:dyDescent="0.25">
      <c r="A928" s="3"/>
      <c r="B928" s="3"/>
      <c r="C928" s="3"/>
      <c r="D928" s="3"/>
      <c r="E928" s="3"/>
      <c r="F928" s="3"/>
      <c r="G928" s="3"/>
      <c r="H928" s="3"/>
      <c r="I928" s="3"/>
      <c r="J928" s="3"/>
      <c r="K928" s="3"/>
      <c r="L928" s="3"/>
      <c r="M928" s="3"/>
      <c r="N928" s="3"/>
      <c r="O928" s="3"/>
      <c r="P928" s="3"/>
      <c r="Q928" s="3"/>
      <c r="R928" s="3"/>
      <c r="S928" s="3"/>
      <c r="T928" s="3"/>
      <c r="U928" s="3"/>
      <c r="V928" s="102"/>
      <c r="W928" s="3"/>
      <c r="X928" s="3"/>
      <c r="Y928" s="3"/>
      <c r="Z928" s="3"/>
      <c r="AA928" s="3"/>
      <c r="AB928" s="3"/>
      <c r="AC928" s="3"/>
      <c r="AD928" s="3"/>
      <c r="AE928" s="3"/>
      <c r="AF928" s="3"/>
      <c r="AG928" s="3"/>
      <c r="AH928" s="3"/>
      <c r="AI928" s="3"/>
      <c r="AJ928" s="3"/>
      <c r="AK928" s="3"/>
      <c r="AL928" s="3"/>
      <c r="AM928" s="3"/>
      <c r="AN928" s="3"/>
      <c r="AO928" s="3"/>
      <c r="AP928" s="3"/>
      <c r="AQ928" s="3"/>
      <c r="AR928" s="3"/>
    </row>
    <row r="929" spans="1:44" ht="12.75" customHeight="1" x14ac:dyDescent="0.25">
      <c r="A929" s="3"/>
      <c r="B929" s="3"/>
      <c r="C929" s="3"/>
      <c r="D929" s="3"/>
      <c r="E929" s="3"/>
      <c r="F929" s="3"/>
      <c r="G929" s="3"/>
      <c r="H929" s="3"/>
      <c r="I929" s="3"/>
      <c r="J929" s="3"/>
      <c r="K929" s="3"/>
      <c r="L929" s="3"/>
      <c r="M929" s="3"/>
      <c r="N929" s="3"/>
      <c r="O929" s="3"/>
      <c r="P929" s="3"/>
      <c r="Q929" s="3"/>
      <c r="R929" s="3"/>
      <c r="S929" s="3"/>
      <c r="T929" s="3"/>
      <c r="U929" s="3"/>
      <c r="V929" s="102"/>
      <c r="W929" s="3"/>
      <c r="X929" s="3"/>
      <c r="Y929" s="3"/>
      <c r="Z929" s="3"/>
      <c r="AA929" s="3"/>
      <c r="AB929" s="3"/>
      <c r="AC929" s="3"/>
      <c r="AD929" s="3"/>
      <c r="AE929" s="3"/>
      <c r="AF929" s="3"/>
      <c r="AG929" s="3"/>
      <c r="AH929" s="3"/>
      <c r="AI929" s="3"/>
      <c r="AJ929" s="3"/>
      <c r="AK929" s="3"/>
      <c r="AL929" s="3"/>
      <c r="AM929" s="3"/>
      <c r="AN929" s="3"/>
      <c r="AO929" s="3"/>
      <c r="AP929" s="3"/>
      <c r="AQ929" s="3"/>
      <c r="AR929" s="3"/>
    </row>
    <row r="930" spans="1:44" ht="12.75" customHeight="1" x14ac:dyDescent="0.25">
      <c r="A930" s="3"/>
      <c r="B930" s="3"/>
      <c r="C930" s="3"/>
      <c r="D930" s="3"/>
      <c r="E930" s="3"/>
      <c r="F930" s="3"/>
      <c r="G930" s="3"/>
      <c r="H930" s="3"/>
      <c r="I930" s="3"/>
      <c r="J930" s="3"/>
      <c r="K930" s="3"/>
      <c r="L930" s="3"/>
      <c r="M930" s="3"/>
      <c r="N930" s="3"/>
      <c r="O930" s="3"/>
      <c r="P930" s="3"/>
      <c r="Q930" s="3"/>
      <c r="R930" s="3"/>
      <c r="S930" s="3"/>
      <c r="T930" s="3"/>
      <c r="U930" s="3"/>
      <c r="V930" s="102"/>
      <c r="W930" s="3"/>
      <c r="X930" s="3"/>
      <c r="Y930" s="3"/>
      <c r="Z930" s="3"/>
      <c r="AA930" s="3"/>
      <c r="AB930" s="3"/>
      <c r="AC930" s="3"/>
      <c r="AD930" s="3"/>
      <c r="AE930" s="3"/>
      <c r="AF930" s="3"/>
      <c r="AG930" s="3"/>
      <c r="AH930" s="3"/>
      <c r="AI930" s="3"/>
      <c r="AJ930" s="3"/>
      <c r="AK930" s="3"/>
      <c r="AL930" s="3"/>
      <c r="AM930" s="3"/>
      <c r="AN930" s="3"/>
      <c r="AO930" s="3"/>
      <c r="AP930" s="3"/>
      <c r="AQ930" s="3"/>
      <c r="AR930" s="3"/>
    </row>
    <row r="931" spans="1:44" ht="12.75" customHeight="1" x14ac:dyDescent="0.25">
      <c r="A931" s="3"/>
      <c r="B931" s="3"/>
      <c r="C931" s="3"/>
      <c r="D931" s="3"/>
      <c r="E931" s="3"/>
      <c r="F931" s="3"/>
      <c r="G931" s="3"/>
      <c r="H931" s="3"/>
      <c r="I931" s="3"/>
      <c r="J931" s="3"/>
      <c r="K931" s="3"/>
      <c r="L931" s="3"/>
      <c r="M931" s="3"/>
      <c r="N931" s="3"/>
      <c r="O931" s="3"/>
      <c r="P931" s="3"/>
      <c r="Q931" s="3"/>
      <c r="R931" s="3"/>
      <c r="S931" s="3"/>
      <c r="T931" s="3"/>
      <c r="U931" s="3"/>
      <c r="V931" s="102"/>
      <c r="W931" s="3"/>
      <c r="X931" s="3"/>
      <c r="Y931" s="3"/>
      <c r="Z931" s="3"/>
      <c r="AA931" s="3"/>
      <c r="AB931" s="3"/>
      <c r="AC931" s="3"/>
      <c r="AD931" s="3"/>
      <c r="AE931" s="3"/>
      <c r="AF931" s="3"/>
      <c r="AG931" s="3"/>
      <c r="AH931" s="3"/>
      <c r="AI931" s="3"/>
      <c r="AJ931" s="3"/>
      <c r="AK931" s="3"/>
      <c r="AL931" s="3"/>
      <c r="AM931" s="3"/>
      <c r="AN931" s="3"/>
      <c r="AO931" s="3"/>
      <c r="AP931" s="3"/>
      <c r="AQ931" s="3"/>
      <c r="AR931" s="3"/>
    </row>
    <row r="932" spans="1:44" ht="12.75" customHeight="1" x14ac:dyDescent="0.25">
      <c r="A932" s="3"/>
      <c r="B932" s="3"/>
      <c r="C932" s="3"/>
      <c r="D932" s="3"/>
      <c r="E932" s="3"/>
      <c r="F932" s="3"/>
      <c r="G932" s="3"/>
      <c r="H932" s="3"/>
      <c r="I932" s="3"/>
      <c r="J932" s="3"/>
      <c r="K932" s="3"/>
      <c r="L932" s="3"/>
      <c r="M932" s="3"/>
      <c r="N932" s="3"/>
      <c r="O932" s="3"/>
      <c r="P932" s="3"/>
      <c r="Q932" s="3"/>
      <c r="R932" s="3"/>
      <c r="S932" s="3"/>
      <c r="T932" s="3"/>
      <c r="U932" s="3"/>
      <c r="V932" s="102"/>
      <c r="W932" s="3"/>
      <c r="X932" s="3"/>
      <c r="Y932" s="3"/>
      <c r="Z932" s="3"/>
      <c r="AA932" s="3"/>
      <c r="AB932" s="3"/>
      <c r="AC932" s="3"/>
      <c r="AD932" s="3"/>
      <c r="AE932" s="3"/>
      <c r="AF932" s="3"/>
      <c r="AG932" s="3"/>
      <c r="AH932" s="3"/>
      <c r="AI932" s="3"/>
      <c r="AJ932" s="3"/>
      <c r="AK932" s="3"/>
      <c r="AL932" s="3"/>
      <c r="AM932" s="3"/>
      <c r="AN932" s="3"/>
      <c r="AO932" s="3"/>
      <c r="AP932" s="3"/>
      <c r="AQ932" s="3"/>
      <c r="AR932" s="3"/>
    </row>
    <row r="933" spans="1:44" ht="12.75" customHeight="1" x14ac:dyDescent="0.25">
      <c r="A933" s="3"/>
      <c r="B933" s="3"/>
      <c r="C933" s="3"/>
      <c r="D933" s="3"/>
      <c r="E933" s="3"/>
      <c r="F933" s="3"/>
      <c r="G933" s="3"/>
      <c r="H933" s="3"/>
      <c r="I933" s="3"/>
      <c r="J933" s="3"/>
      <c r="K933" s="3"/>
      <c r="L933" s="3"/>
      <c r="M933" s="3"/>
      <c r="N933" s="3"/>
      <c r="O933" s="3"/>
      <c r="P933" s="3"/>
      <c r="Q933" s="3"/>
      <c r="R933" s="3"/>
      <c r="S933" s="3"/>
      <c r="T933" s="3"/>
      <c r="U933" s="3"/>
      <c r="V933" s="102"/>
      <c r="W933" s="3"/>
      <c r="X933" s="3"/>
      <c r="Y933" s="3"/>
      <c r="Z933" s="3"/>
      <c r="AA933" s="3"/>
      <c r="AB933" s="3"/>
      <c r="AC933" s="3"/>
      <c r="AD933" s="3"/>
      <c r="AE933" s="3"/>
      <c r="AF933" s="3"/>
      <c r="AG933" s="3"/>
      <c r="AH933" s="3"/>
      <c r="AI933" s="3"/>
      <c r="AJ933" s="3"/>
      <c r="AK933" s="3"/>
      <c r="AL933" s="3"/>
      <c r="AM933" s="3"/>
      <c r="AN933" s="3"/>
      <c r="AO933" s="3"/>
      <c r="AP933" s="3"/>
      <c r="AQ933" s="3"/>
      <c r="AR933" s="3"/>
    </row>
    <row r="934" spans="1:44" ht="12.75" customHeight="1" x14ac:dyDescent="0.25">
      <c r="A934" s="3"/>
      <c r="B934" s="3"/>
      <c r="C934" s="3"/>
      <c r="D934" s="3"/>
      <c r="E934" s="3"/>
      <c r="F934" s="3"/>
      <c r="G934" s="3"/>
      <c r="H934" s="3"/>
      <c r="I934" s="3"/>
      <c r="J934" s="3"/>
      <c r="K934" s="3"/>
      <c r="L934" s="3"/>
      <c r="M934" s="3"/>
      <c r="N934" s="3"/>
      <c r="O934" s="3"/>
      <c r="P934" s="3"/>
      <c r="Q934" s="3"/>
      <c r="R934" s="3"/>
      <c r="S934" s="3"/>
      <c r="T934" s="3"/>
      <c r="U934" s="3"/>
      <c r="V934" s="102"/>
      <c r="W934" s="3"/>
      <c r="X934" s="3"/>
      <c r="Y934" s="3"/>
      <c r="Z934" s="3"/>
      <c r="AA934" s="3"/>
      <c r="AB934" s="3"/>
      <c r="AC934" s="3"/>
      <c r="AD934" s="3"/>
      <c r="AE934" s="3"/>
      <c r="AF934" s="3"/>
      <c r="AG934" s="3"/>
      <c r="AH934" s="3"/>
      <c r="AI934" s="3"/>
      <c r="AJ934" s="3"/>
      <c r="AK934" s="3"/>
      <c r="AL934" s="3"/>
      <c r="AM934" s="3"/>
      <c r="AN934" s="3"/>
      <c r="AO934" s="3"/>
      <c r="AP934" s="3"/>
      <c r="AQ934" s="3"/>
      <c r="AR934" s="3"/>
    </row>
    <row r="935" spans="1:44" ht="12.75" customHeight="1" x14ac:dyDescent="0.25">
      <c r="A935" s="3"/>
      <c r="B935" s="3"/>
      <c r="C935" s="3"/>
      <c r="D935" s="3"/>
      <c r="E935" s="3"/>
      <c r="F935" s="3"/>
      <c r="G935" s="3"/>
      <c r="H935" s="3"/>
      <c r="I935" s="3"/>
      <c r="J935" s="3"/>
      <c r="K935" s="3"/>
      <c r="L935" s="3"/>
      <c r="M935" s="3"/>
      <c r="N935" s="3"/>
      <c r="O935" s="3"/>
      <c r="P935" s="3"/>
      <c r="Q935" s="3"/>
      <c r="R935" s="3"/>
      <c r="S935" s="3"/>
      <c r="T935" s="3"/>
      <c r="U935" s="3"/>
      <c r="V935" s="102"/>
      <c r="W935" s="3"/>
      <c r="X935" s="3"/>
      <c r="Y935" s="3"/>
      <c r="Z935" s="3"/>
      <c r="AA935" s="3"/>
      <c r="AB935" s="3"/>
      <c r="AC935" s="3"/>
      <c r="AD935" s="3"/>
      <c r="AE935" s="3"/>
      <c r="AF935" s="3"/>
      <c r="AG935" s="3"/>
      <c r="AH935" s="3"/>
      <c r="AI935" s="3"/>
      <c r="AJ935" s="3"/>
      <c r="AK935" s="3"/>
      <c r="AL935" s="3"/>
      <c r="AM935" s="3"/>
      <c r="AN935" s="3"/>
      <c r="AO935" s="3"/>
      <c r="AP935" s="3"/>
      <c r="AQ935" s="3"/>
      <c r="AR935" s="3"/>
    </row>
    <row r="936" spans="1:44" ht="12.75" customHeight="1" x14ac:dyDescent="0.25">
      <c r="A936" s="3"/>
      <c r="B936" s="3"/>
      <c r="C936" s="3"/>
      <c r="D936" s="3"/>
      <c r="E936" s="3"/>
      <c r="F936" s="3"/>
      <c r="G936" s="3"/>
      <c r="H936" s="3"/>
      <c r="I936" s="3"/>
      <c r="J936" s="3"/>
      <c r="K936" s="3"/>
      <c r="L936" s="3"/>
      <c r="M936" s="3"/>
      <c r="N936" s="3"/>
      <c r="O936" s="3"/>
      <c r="P936" s="3"/>
      <c r="Q936" s="3"/>
      <c r="R936" s="3"/>
      <c r="S936" s="3"/>
      <c r="T936" s="3"/>
      <c r="U936" s="3"/>
      <c r="V936" s="102"/>
      <c r="W936" s="3"/>
      <c r="X936" s="3"/>
      <c r="Y936" s="3"/>
      <c r="Z936" s="3"/>
      <c r="AA936" s="3"/>
      <c r="AB936" s="3"/>
      <c r="AC936" s="3"/>
      <c r="AD936" s="3"/>
      <c r="AE936" s="3"/>
      <c r="AF936" s="3"/>
      <c r="AG936" s="3"/>
      <c r="AH936" s="3"/>
      <c r="AI936" s="3"/>
      <c r="AJ936" s="3"/>
      <c r="AK936" s="3"/>
      <c r="AL936" s="3"/>
      <c r="AM936" s="3"/>
      <c r="AN936" s="3"/>
      <c r="AO936" s="3"/>
      <c r="AP936" s="3"/>
      <c r="AQ936" s="3"/>
      <c r="AR936" s="3"/>
    </row>
    <row r="937" spans="1:44" ht="12.75" customHeight="1" x14ac:dyDescent="0.25">
      <c r="A937" s="3"/>
      <c r="B937" s="3"/>
      <c r="C937" s="3"/>
      <c r="D937" s="3"/>
      <c r="E937" s="3"/>
      <c r="F937" s="3"/>
      <c r="G937" s="3"/>
      <c r="H937" s="3"/>
      <c r="I937" s="3"/>
      <c r="J937" s="3"/>
      <c r="K937" s="3"/>
      <c r="L937" s="3"/>
      <c r="M937" s="3"/>
      <c r="N937" s="3"/>
      <c r="O937" s="3"/>
      <c r="P937" s="3"/>
      <c r="Q937" s="3"/>
      <c r="R937" s="3"/>
      <c r="S937" s="3"/>
      <c r="T937" s="3"/>
      <c r="U937" s="3"/>
      <c r="V937" s="102"/>
      <c r="W937" s="3"/>
      <c r="X937" s="3"/>
      <c r="Y937" s="3"/>
      <c r="Z937" s="3"/>
      <c r="AA937" s="3"/>
      <c r="AB937" s="3"/>
      <c r="AC937" s="3"/>
      <c r="AD937" s="3"/>
      <c r="AE937" s="3"/>
      <c r="AF937" s="3"/>
      <c r="AG937" s="3"/>
      <c r="AH937" s="3"/>
      <c r="AI937" s="3"/>
      <c r="AJ937" s="3"/>
      <c r="AK937" s="3"/>
      <c r="AL937" s="3"/>
      <c r="AM937" s="3"/>
      <c r="AN937" s="3"/>
      <c r="AO937" s="3"/>
      <c r="AP937" s="3"/>
      <c r="AQ937" s="3"/>
      <c r="AR937" s="3"/>
    </row>
    <row r="938" spans="1:44" ht="12.75" customHeight="1" x14ac:dyDescent="0.25">
      <c r="A938" s="3"/>
      <c r="B938" s="3"/>
      <c r="C938" s="3"/>
      <c r="D938" s="3"/>
      <c r="E938" s="3"/>
      <c r="F938" s="3"/>
      <c r="G938" s="3"/>
      <c r="H938" s="3"/>
      <c r="I938" s="3"/>
      <c r="J938" s="3"/>
      <c r="K938" s="3"/>
      <c r="L938" s="3"/>
      <c r="M938" s="3"/>
      <c r="N938" s="3"/>
      <c r="O938" s="3"/>
      <c r="P938" s="3"/>
      <c r="Q938" s="3"/>
      <c r="R938" s="3"/>
      <c r="S938" s="3"/>
      <c r="T938" s="3"/>
      <c r="U938" s="3"/>
      <c r="V938" s="102"/>
      <c r="W938" s="3"/>
      <c r="X938" s="3"/>
      <c r="Y938" s="3"/>
      <c r="Z938" s="3"/>
      <c r="AA938" s="3"/>
      <c r="AB938" s="3"/>
      <c r="AC938" s="3"/>
      <c r="AD938" s="3"/>
      <c r="AE938" s="3"/>
      <c r="AF938" s="3"/>
      <c r="AG938" s="3"/>
      <c r="AH938" s="3"/>
      <c r="AI938" s="3"/>
      <c r="AJ938" s="3"/>
      <c r="AK938" s="3"/>
      <c r="AL938" s="3"/>
      <c r="AM938" s="3"/>
      <c r="AN938" s="3"/>
      <c r="AO938" s="3"/>
      <c r="AP938" s="3"/>
      <c r="AQ938" s="3"/>
      <c r="AR938" s="3"/>
    </row>
    <row r="939" spans="1:44" ht="12.75" customHeight="1" x14ac:dyDescent="0.25">
      <c r="A939" s="3"/>
      <c r="B939" s="3"/>
      <c r="C939" s="3"/>
      <c r="D939" s="3"/>
      <c r="E939" s="3"/>
      <c r="F939" s="3"/>
      <c r="G939" s="3"/>
      <c r="H939" s="3"/>
      <c r="I939" s="3"/>
      <c r="J939" s="3"/>
      <c r="K939" s="3"/>
      <c r="L939" s="3"/>
      <c r="M939" s="3"/>
      <c r="N939" s="3"/>
      <c r="O939" s="3"/>
      <c r="P939" s="3"/>
      <c r="Q939" s="3"/>
      <c r="R939" s="3"/>
      <c r="S939" s="3"/>
      <c r="T939" s="3"/>
      <c r="U939" s="3"/>
      <c r="V939" s="102"/>
      <c r="W939" s="3"/>
      <c r="X939" s="3"/>
      <c r="Y939" s="3"/>
      <c r="Z939" s="3"/>
      <c r="AA939" s="3"/>
      <c r="AB939" s="3"/>
      <c r="AC939" s="3"/>
      <c r="AD939" s="3"/>
      <c r="AE939" s="3"/>
      <c r="AF939" s="3"/>
      <c r="AG939" s="3"/>
      <c r="AH939" s="3"/>
      <c r="AI939" s="3"/>
      <c r="AJ939" s="3"/>
      <c r="AK939" s="3"/>
      <c r="AL939" s="3"/>
      <c r="AM939" s="3"/>
      <c r="AN939" s="3"/>
      <c r="AO939" s="3"/>
      <c r="AP939" s="3"/>
      <c r="AQ939" s="3"/>
      <c r="AR939" s="3"/>
    </row>
    <row r="940" spans="1:44" ht="12.75" customHeight="1" x14ac:dyDescent="0.25">
      <c r="A940" s="3"/>
      <c r="B940" s="3"/>
      <c r="C940" s="3"/>
      <c r="D940" s="3"/>
      <c r="E940" s="3"/>
      <c r="F940" s="3"/>
      <c r="G940" s="3"/>
      <c r="H940" s="3"/>
      <c r="I940" s="3"/>
      <c r="J940" s="3"/>
      <c r="K940" s="3"/>
      <c r="L940" s="3"/>
      <c r="M940" s="3"/>
      <c r="N940" s="3"/>
      <c r="O940" s="3"/>
      <c r="P940" s="3"/>
      <c r="Q940" s="3"/>
      <c r="R940" s="3"/>
      <c r="S940" s="3"/>
      <c r="T940" s="3"/>
      <c r="U940" s="3"/>
      <c r="V940" s="102"/>
      <c r="W940" s="3"/>
      <c r="X940" s="3"/>
      <c r="Y940" s="3"/>
      <c r="Z940" s="3"/>
      <c r="AA940" s="3"/>
      <c r="AB940" s="3"/>
      <c r="AC940" s="3"/>
      <c r="AD940" s="3"/>
      <c r="AE940" s="3"/>
      <c r="AF940" s="3"/>
      <c r="AG940" s="3"/>
      <c r="AH940" s="3"/>
      <c r="AI940" s="3"/>
      <c r="AJ940" s="3"/>
      <c r="AK940" s="3"/>
      <c r="AL940" s="3"/>
      <c r="AM940" s="3"/>
      <c r="AN940" s="3"/>
      <c r="AO940" s="3"/>
      <c r="AP940" s="3"/>
      <c r="AQ940" s="3"/>
      <c r="AR940" s="3"/>
    </row>
    <row r="941" spans="1:44" ht="12.75" customHeight="1" x14ac:dyDescent="0.25">
      <c r="A941" s="3"/>
      <c r="B941" s="3"/>
      <c r="C941" s="3"/>
      <c r="D941" s="3"/>
      <c r="E941" s="3"/>
      <c r="F941" s="3"/>
      <c r="G941" s="3"/>
      <c r="H941" s="3"/>
      <c r="I941" s="3"/>
      <c r="J941" s="3"/>
      <c r="K941" s="3"/>
      <c r="L941" s="3"/>
      <c r="M941" s="3"/>
      <c r="N941" s="3"/>
      <c r="O941" s="3"/>
      <c r="P941" s="3"/>
      <c r="Q941" s="3"/>
      <c r="R941" s="3"/>
      <c r="S941" s="3"/>
      <c r="T941" s="3"/>
      <c r="U941" s="3"/>
      <c r="V941" s="102"/>
      <c r="W941" s="3"/>
      <c r="X941" s="3"/>
      <c r="Y941" s="3"/>
      <c r="Z941" s="3"/>
      <c r="AA941" s="3"/>
      <c r="AB941" s="3"/>
      <c r="AC941" s="3"/>
      <c r="AD941" s="3"/>
      <c r="AE941" s="3"/>
      <c r="AF941" s="3"/>
      <c r="AG941" s="3"/>
      <c r="AH941" s="3"/>
      <c r="AI941" s="3"/>
      <c r="AJ941" s="3"/>
      <c r="AK941" s="3"/>
      <c r="AL941" s="3"/>
      <c r="AM941" s="3"/>
      <c r="AN941" s="3"/>
      <c r="AO941" s="3"/>
      <c r="AP941" s="3"/>
      <c r="AQ941" s="3"/>
      <c r="AR941" s="3"/>
    </row>
    <row r="942" spans="1:44" ht="12.75" customHeight="1" x14ac:dyDescent="0.25">
      <c r="A942" s="3"/>
      <c r="B942" s="3"/>
      <c r="C942" s="3"/>
      <c r="D942" s="3"/>
      <c r="E942" s="3"/>
      <c r="F942" s="3"/>
      <c r="G942" s="3"/>
      <c r="H942" s="3"/>
      <c r="I942" s="3"/>
      <c r="J942" s="3"/>
      <c r="K942" s="3"/>
      <c r="L942" s="3"/>
      <c r="M942" s="3"/>
      <c r="N942" s="3"/>
      <c r="O942" s="3"/>
      <c r="P942" s="3"/>
      <c r="Q942" s="3"/>
      <c r="R942" s="3"/>
      <c r="S942" s="3"/>
      <c r="T942" s="3"/>
      <c r="U942" s="3"/>
      <c r="V942" s="102"/>
      <c r="W942" s="3"/>
      <c r="X942" s="3"/>
      <c r="Y942" s="3"/>
      <c r="Z942" s="3"/>
      <c r="AA942" s="3"/>
      <c r="AB942" s="3"/>
      <c r="AC942" s="3"/>
      <c r="AD942" s="3"/>
      <c r="AE942" s="3"/>
      <c r="AF942" s="3"/>
      <c r="AG942" s="3"/>
      <c r="AH942" s="3"/>
      <c r="AI942" s="3"/>
      <c r="AJ942" s="3"/>
      <c r="AK942" s="3"/>
      <c r="AL942" s="3"/>
      <c r="AM942" s="3"/>
      <c r="AN942" s="3"/>
      <c r="AO942" s="3"/>
      <c r="AP942" s="3"/>
      <c r="AQ942" s="3"/>
      <c r="AR942" s="3"/>
    </row>
    <row r="943" spans="1:44" ht="12.75" customHeight="1" x14ac:dyDescent="0.25">
      <c r="A943" s="3"/>
      <c r="B943" s="3"/>
      <c r="C943" s="3"/>
      <c r="D943" s="3"/>
      <c r="E943" s="3"/>
      <c r="F943" s="3"/>
      <c r="G943" s="3"/>
      <c r="H943" s="3"/>
      <c r="I943" s="3"/>
      <c r="J943" s="3"/>
      <c r="K943" s="3"/>
      <c r="L943" s="3"/>
      <c r="M943" s="3"/>
      <c r="N943" s="3"/>
      <c r="O943" s="3"/>
      <c r="P943" s="3"/>
      <c r="Q943" s="3"/>
      <c r="R943" s="3"/>
      <c r="S943" s="3"/>
      <c r="T943" s="3"/>
      <c r="U943" s="3"/>
      <c r="V943" s="102"/>
      <c r="W943" s="3"/>
      <c r="X943" s="3"/>
      <c r="Y943" s="3"/>
      <c r="Z943" s="3"/>
      <c r="AA943" s="3"/>
      <c r="AB943" s="3"/>
      <c r="AC943" s="3"/>
      <c r="AD943" s="3"/>
      <c r="AE943" s="3"/>
      <c r="AF943" s="3"/>
      <c r="AG943" s="3"/>
      <c r="AH943" s="3"/>
      <c r="AI943" s="3"/>
      <c r="AJ943" s="3"/>
      <c r="AK943" s="3"/>
      <c r="AL943" s="3"/>
      <c r="AM943" s="3"/>
      <c r="AN943" s="3"/>
      <c r="AO943" s="3"/>
      <c r="AP943" s="3"/>
      <c r="AQ943" s="3"/>
      <c r="AR943" s="3"/>
    </row>
    <row r="944" spans="1:44" ht="12.75" customHeight="1" x14ac:dyDescent="0.25">
      <c r="A944" s="3"/>
      <c r="B944" s="3"/>
      <c r="C944" s="3"/>
      <c r="D944" s="3"/>
      <c r="E944" s="3"/>
      <c r="F944" s="3"/>
      <c r="G944" s="3"/>
      <c r="H944" s="3"/>
      <c r="I944" s="3"/>
      <c r="J944" s="3"/>
      <c r="K944" s="3"/>
      <c r="L944" s="3"/>
      <c r="M944" s="3"/>
      <c r="N944" s="3"/>
      <c r="O944" s="3"/>
      <c r="P944" s="3"/>
      <c r="Q944" s="3"/>
      <c r="R944" s="3"/>
      <c r="S944" s="3"/>
      <c r="T944" s="3"/>
      <c r="U944" s="3"/>
      <c r="V944" s="102"/>
      <c r="W944" s="3"/>
      <c r="X944" s="3"/>
      <c r="Y944" s="3"/>
      <c r="Z944" s="3"/>
      <c r="AA944" s="3"/>
      <c r="AB944" s="3"/>
      <c r="AC944" s="3"/>
      <c r="AD944" s="3"/>
      <c r="AE944" s="3"/>
      <c r="AF944" s="3"/>
      <c r="AG944" s="3"/>
      <c r="AH944" s="3"/>
      <c r="AI944" s="3"/>
      <c r="AJ944" s="3"/>
      <c r="AK944" s="3"/>
      <c r="AL944" s="3"/>
      <c r="AM944" s="3"/>
      <c r="AN944" s="3"/>
      <c r="AO944" s="3"/>
      <c r="AP944" s="3"/>
      <c r="AQ944" s="3"/>
      <c r="AR944" s="3"/>
    </row>
    <row r="945" spans="1:44" ht="12.75" customHeight="1" x14ac:dyDescent="0.25">
      <c r="A945" s="3"/>
      <c r="B945" s="3"/>
      <c r="C945" s="3"/>
      <c r="D945" s="3"/>
      <c r="E945" s="3"/>
      <c r="F945" s="3"/>
      <c r="G945" s="3"/>
      <c r="H945" s="3"/>
      <c r="I945" s="3"/>
      <c r="J945" s="3"/>
      <c r="K945" s="3"/>
      <c r="L945" s="3"/>
      <c r="M945" s="3"/>
      <c r="N945" s="3"/>
      <c r="O945" s="3"/>
      <c r="P945" s="3"/>
      <c r="Q945" s="3"/>
      <c r="R945" s="3"/>
      <c r="S945" s="3"/>
      <c r="T945" s="3"/>
      <c r="U945" s="3"/>
      <c r="V945" s="102"/>
      <c r="W945" s="3"/>
      <c r="X945" s="3"/>
      <c r="Y945" s="3"/>
      <c r="Z945" s="3"/>
      <c r="AA945" s="3"/>
      <c r="AB945" s="3"/>
      <c r="AC945" s="3"/>
      <c r="AD945" s="3"/>
      <c r="AE945" s="3"/>
      <c r="AF945" s="3"/>
      <c r="AG945" s="3"/>
      <c r="AH945" s="3"/>
      <c r="AI945" s="3"/>
      <c r="AJ945" s="3"/>
      <c r="AK945" s="3"/>
      <c r="AL945" s="3"/>
      <c r="AM945" s="3"/>
      <c r="AN945" s="3"/>
      <c r="AO945" s="3"/>
      <c r="AP945" s="3"/>
      <c r="AQ945" s="3"/>
      <c r="AR945" s="3"/>
    </row>
    <row r="946" spans="1:44" ht="12.75" customHeight="1" x14ac:dyDescent="0.25">
      <c r="A946" s="3"/>
      <c r="B946" s="3"/>
      <c r="C946" s="3"/>
      <c r="D946" s="3"/>
      <c r="E946" s="3"/>
      <c r="F946" s="3"/>
      <c r="G946" s="3"/>
      <c r="H946" s="3"/>
      <c r="I946" s="3"/>
      <c r="J946" s="3"/>
      <c r="K946" s="3"/>
      <c r="L946" s="3"/>
      <c r="M946" s="3"/>
      <c r="N946" s="3"/>
      <c r="O946" s="3"/>
      <c r="P946" s="3"/>
      <c r="Q946" s="3"/>
      <c r="R946" s="3"/>
      <c r="S946" s="3"/>
      <c r="T946" s="3"/>
      <c r="U946" s="3"/>
      <c r="V946" s="102"/>
      <c r="W946" s="3"/>
      <c r="X946" s="3"/>
      <c r="Y946" s="3"/>
      <c r="Z946" s="3"/>
      <c r="AA946" s="3"/>
      <c r="AB946" s="3"/>
      <c r="AC946" s="3"/>
      <c r="AD946" s="3"/>
      <c r="AE946" s="3"/>
      <c r="AF946" s="3"/>
      <c r="AG946" s="3"/>
      <c r="AH946" s="3"/>
      <c r="AI946" s="3"/>
      <c r="AJ946" s="3"/>
      <c r="AK946" s="3"/>
      <c r="AL946" s="3"/>
      <c r="AM946" s="3"/>
      <c r="AN946" s="3"/>
      <c r="AO946" s="3"/>
      <c r="AP946" s="3"/>
      <c r="AQ946" s="3"/>
      <c r="AR946" s="3"/>
    </row>
    <row r="947" spans="1:44" ht="12.75" customHeight="1" x14ac:dyDescent="0.25">
      <c r="A947" s="3"/>
      <c r="B947" s="3"/>
      <c r="C947" s="3"/>
      <c r="D947" s="3"/>
      <c r="E947" s="3"/>
      <c r="F947" s="3"/>
      <c r="G947" s="3"/>
      <c r="H947" s="3"/>
      <c r="I947" s="3"/>
      <c r="J947" s="3"/>
      <c r="K947" s="3"/>
      <c r="L947" s="3"/>
      <c r="M947" s="3"/>
      <c r="N947" s="3"/>
      <c r="O947" s="3"/>
      <c r="P947" s="3"/>
      <c r="Q947" s="3"/>
      <c r="R947" s="3"/>
      <c r="S947" s="3"/>
      <c r="T947" s="3"/>
      <c r="U947" s="3"/>
      <c r="V947" s="102"/>
      <c r="W947" s="3"/>
      <c r="X947" s="3"/>
      <c r="Y947" s="3"/>
      <c r="Z947" s="3"/>
      <c r="AA947" s="3"/>
      <c r="AB947" s="3"/>
      <c r="AC947" s="3"/>
      <c r="AD947" s="3"/>
      <c r="AE947" s="3"/>
      <c r="AF947" s="3"/>
      <c r="AG947" s="3"/>
      <c r="AH947" s="3"/>
      <c r="AI947" s="3"/>
      <c r="AJ947" s="3"/>
      <c r="AK947" s="3"/>
      <c r="AL947" s="3"/>
      <c r="AM947" s="3"/>
      <c r="AN947" s="3"/>
      <c r="AO947" s="3"/>
      <c r="AP947" s="3"/>
      <c r="AQ947" s="3"/>
      <c r="AR947" s="3"/>
    </row>
    <row r="948" spans="1:44" ht="12.75" customHeight="1" x14ac:dyDescent="0.25">
      <c r="A948" s="3"/>
      <c r="B948" s="3"/>
      <c r="C948" s="3"/>
      <c r="D948" s="3"/>
      <c r="E948" s="3"/>
      <c r="F948" s="3"/>
      <c r="G948" s="3"/>
      <c r="H948" s="3"/>
      <c r="I948" s="3"/>
      <c r="J948" s="3"/>
      <c r="K948" s="3"/>
      <c r="L948" s="3"/>
      <c r="M948" s="3"/>
      <c r="N948" s="3"/>
      <c r="O948" s="3"/>
      <c r="P948" s="3"/>
      <c r="Q948" s="3"/>
      <c r="R948" s="3"/>
      <c r="S948" s="3"/>
      <c r="T948" s="3"/>
      <c r="U948" s="3"/>
      <c r="V948" s="102"/>
      <c r="W948" s="3"/>
      <c r="X948" s="3"/>
      <c r="Y948" s="3"/>
      <c r="Z948" s="3"/>
      <c r="AA948" s="3"/>
      <c r="AB948" s="3"/>
      <c r="AC948" s="3"/>
      <c r="AD948" s="3"/>
      <c r="AE948" s="3"/>
      <c r="AF948" s="3"/>
      <c r="AG948" s="3"/>
      <c r="AH948" s="3"/>
      <c r="AI948" s="3"/>
      <c r="AJ948" s="3"/>
      <c r="AK948" s="3"/>
      <c r="AL948" s="3"/>
      <c r="AM948" s="3"/>
      <c r="AN948" s="3"/>
      <c r="AO948" s="3"/>
      <c r="AP948" s="3"/>
      <c r="AQ948" s="3"/>
      <c r="AR948" s="3"/>
    </row>
    <row r="949" spans="1:44" ht="12.75" customHeight="1" x14ac:dyDescent="0.25">
      <c r="A949" s="3"/>
      <c r="B949" s="3"/>
      <c r="C949" s="3"/>
      <c r="D949" s="3"/>
      <c r="E949" s="3"/>
      <c r="F949" s="3"/>
      <c r="G949" s="3"/>
      <c r="H949" s="3"/>
      <c r="I949" s="3"/>
      <c r="J949" s="3"/>
      <c r="K949" s="3"/>
      <c r="L949" s="3"/>
      <c r="M949" s="3"/>
      <c r="N949" s="3"/>
      <c r="O949" s="3"/>
      <c r="P949" s="3"/>
      <c r="Q949" s="3"/>
      <c r="R949" s="3"/>
      <c r="S949" s="3"/>
      <c r="T949" s="3"/>
      <c r="U949" s="3"/>
      <c r="V949" s="102"/>
      <c r="W949" s="3"/>
      <c r="X949" s="3"/>
      <c r="Y949" s="3"/>
      <c r="Z949" s="3"/>
      <c r="AA949" s="3"/>
      <c r="AB949" s="3"/>
      <c r="AC949" s="3"/>
      <c r="AD949" s="3"/>
      <c r="AE949" s="3"/>
      <c r="AF949" s="3"/>
      <c r="AG949" s="3"/>
      <c r="AH949" s="3"/>
      <c r="AI949" s="3"/>
      <c r="AJ949" s="3"/>
      <c r="AK949" s="3"/>
      <c r="AL949" s="3"/>
      <c r="AM949" s="3"/>
      <c r="AN949" s="3"/>
      <c r="AO949" s="3"/>
      <c r="AP949" s="3"/>
      <c r="AQ949" s="3"/>
      <c r="AR949" s="3"/>
    </row>
    <row r="950" spans="1:44" ht="12.75" customHeight="1" x14ac:dyDescent="0.25">
      <c r="A950" s="3"/>
      <c r="B950" s="3"/>
      <c r="C950" s="3"/>
      <c r="D950" s="3"/>
      <c r="E950" s="3"/>
      <c r="F950" s="3"/>
      <c r="G950" s="3"/>
      <c r="H950" s="3"/>
      <c r="I950" s="3"/>
      <c r="J950" s="3"/>
      <c r="K950" s="3"/>
      <c r="L950" s="3"/>
      <c r="M950" s="3"/>
      <c r="N950" s="3"/>
      <c r="O950" s="3"/>
      <c r="P950" s="3"/>
      <c r="Q950" s="3"/>
      <c r="R950" s="3"/>
      <c r="S950" s="3"/>
      <c r="T950" s="3"/>
      <c r="U950" s="3"/>
      <c r="V950" s="102"/>
      <c r="W950" s="3"/>
      <c r="X950" s="3"/>
      <c r="Y950" s="3"/>
      <c r="Z950" s="3"/>
      <c r="AA950" s="3"/>
      <c r="AB950" s="3"/>
      <c r="AC950" s="3"/>
      <c r="AD950" s="3"/>
      <c r="AE950" s="3"/>
      <c r="AF950" s="3"/>
      <c r="AG950" s="3"/>
      <c r="AH950" s="3"/>
      <c r="AI950" s="3"/>
      <c r="AJ950" s="3"/>
      <c r="AK950" s="3"/>
      <c r="AL950" s="3"/>
      <c r="AM950" s="3"/>
      <c r="AN950" s="3"/>
      <c r="AO950" s="3"/>
      <c r="AP950" s="3"/>
      <c r="AQ950" s="3"/>
      <c r="AR950" s="3"/>
    </row>
    <row r="951" spans="1:44" ht="12.75" customHeight="1" x14ac:dyDescent="0.25">
      <c r="A951" s="3"/>
      <c r="B951" s="3"/>
      <c r="C951" s="3"/>
      <c r="D951" s="3"/>
      <c r="E951" s="3"/>
      <c r="F951" s="3"/>
      <c r="G951" s="3"/>
      <c r="H951" s="3"/>
      <c r="I951" s="3"/>
      <c r="J951" s="3"/>
      <c r="K951" s="3"/>
      <c r="L951" s="3"/>
      <c r="M951" s="3"/>
      <c r="N951" s="3"/>
      <c r="O951" s="3"/>
      <c r="P951" s="3"/>
      <c r="Q951" s="3"/>
      <c r="R951" s="3"/>
      <c r="S951" s="3"/>
      <c r="T951" s="3"/>
      <c r="U951" s="3"/>
      <c r="V951" s="102"/>
      <c r="W951" s="3"/>
      <c r="X951" s="3"/>
      <c r="Y951" s="3"/>
      <c r="Z951" s="3"/>
      <c r="AA951" s="3"/>
      <c r="AB951" s="3"/>
      <c r="AC951" s="3"/>
      <c r="AD951" s="3"/>
      <c r="AE951" s="3"/>
      <c r="AF951" s="3"/>
      <c r="AG951" s="3"/>
      <c r="AH951" s="3"/>
      <c r="AI951" s="3"/>
      <c r="AJ951" s="3"/>
      <c r="AK951" s="3"/>
      <c r="AL951" s="3"/>
      <c r="AM951" s="3"/>
      <c r="AN951" s="3"/>
      <c r="AO951" s="3"/>
      <c r="AP951" s="3"/>
      <c r="AQ951" s="3"/>
      <c r="AR951" s="3"/>
    </row>
    <row r="952" spans="1:44" ht="12.75" customHeight="1" x14ac:dyDescent="0.25">
      <c r="A952" s="3"/>
      <c r="B952" s="3"/>
      <c r="C952" s="3"/>
      <c r="D952" s="3"/>
      <c r="E952" s="3"/>
      <c r="F952" s="3"/>
      <c r="G952" s="3"/>
      <c r="H952" s="3"/>
      <c r="I952" s="3"/>
      <c r="J952" s="3"/>
      <c r="K952" s="3"/>
      <c r="L952" s="3"/>
      <c r="M952" s="3"/>
      <c r="N952" s="3"/>
      <c r="O952" s="3"/>
      <c r="P952" s="3"/>
      <c r="Q952" s="3"/>
      <c r="R952" s="3"/>
      <c r="S952" s="3"/>
      <c r="T952" s="3"/>
      <c r="U952" s="3"/>
      <c r="V952" s="102"/>
      <c r="W952" s="3"/>
      <c r="X952" s="3"/>
      <c r="Y952" s="3"/>
      <c r="Z952" s="3"/>
      <c r="AA952" s="3"/>
      <c r="AB952" s="3"/>
      <c r="AC952" s="3"/>
      <c r="AD952" s="3"/>
      <c r="AE952" s="3"/>
      <c r="AF952" s="3"/>
      <c r="AG952" s="3"/>
      <c r="AH952" s="3"/>
      <c r="AI952" s="3"/>
      <c r="AJ952" s="3"/>
      <c r="AK952" s="3"/>
      <c r="AL952" s="3"/>
      <c r="AM952" s="3"/>
      <c r="AN952" s="3"/>
      <c r="AO952" s="3"/>
      <c r="AP952" s="3"/>
      <c r="AQ952" s="3"/>
      <c r="AR952" s="3"/>
    </row>
    <row r="953" spans="1:44" ht="12.75" customHeight="1" x14ac:dyDescent="0.25">
      <c r="A953" s="3"/>
      <c r="B953" s="3"/>
      <c r="C953" s="3"/>
      <c r="D953" s="3"/>
      <c r="E953" s="3"/>
      <c r="F953" s="3"/>
      <c r="G953" s="3"/>
      <c r="H953" s="3"/>
      <c r="I953" s="3"/>
      <c r="J953" s="3"/>
      <c r="K953" s="3"/>
      <c r="L953" s="3"/>
      <c r="M953" s="3"/>
      <c r="N953" s="3"/>
      <c r="O953" s="3"/>
      <c r="P953" s="3"/>
      <c r="Q953" s="3"/>
      <c r="R953" s="3"/>
      <c r="S953" s="3"/>
      <c r="T953" s="3"/>
      <c r="U953" s="3"/>
      <c r="V953" s="102"/>
      <c r="W953" s="3"/>
      <c r="X953" s="3"/>
      <c r="Y953" s="3"/>
      <c r="Z953" s="3"/>
      <c r="AA953" s="3"/>
      <c r="AB953" s="3"/>
      <c r="AC953" s="3"/>
      <c r="AD953" s="3"/>
      <c r="AE953" s="3"/>
      <c r="AF953" s="3"/>
      <c r="AG953" s="3"/>
      <c r="AH953" s="3"/>
      <c r="AI953" s="3"/>
      <c r="AJ953" s="3"/>
      <c r="AK953" s="3"/>
      <c r="AL953" s="3"/>
      <c r="AM953" s="3"/>
      <c r="AN953" s="3"/>
      <c r="AO953" s="3"/>
      <c r="AP953" s="3"/>
      <c r="AQ953" s="3"/>
      <c r="AR953" s="3"/>
    </row>
    <row r="954" spans="1:44" ht="12.75" customHeight="1" x14ac:dyDescent="0.25">
      <c r="A954" s="3"/>
      <c r="B954" s="3"/>
      <c r="C954" s="3"/>
      <c r="D954" s="3"/>
      <c r="E954" s="3"/>
      <c r="F954" s="3"/>
      <c r="G954" s="3"/>
      <c r="H954" s="3"/>
      <c r="I954" s="3"/>
      <c r="J954" s="3"/>
      <c r="K954" s="3"/>
      <c r="L954" s="3"/>
      <c r="M954" s="3"/>
      <c r="N954" s="3"/>
      <c r="O954" s="3"/>
      <c r="P954" s="3"/>
      <c r="Q954" s="3"/>
      <c r="R954" s="3"/>
      <c r="S954" s="3"/>
      <c r="T954" s="3"/>
      <c r="U954" s="3"/>
      <c r="V954" s="102"/>
      <c r="W954" s="3"/>
      <c r="X954" s="3"/>
      <c r="Y954" s="3"/>
      <c r="Z954" s="3"/>
      <c r="AA954" s="3"/>
      <c r="AB954" s="3"/>
      <c r="AC954" s="3"/>
      <c r="AD954" s="3"/>
      <c r="AE954" s="3"/>
      <c r="AF954" s="3"/>
      <c r="AG954" s="3"/>
      <c r="AH954" s="3"/>
      <c r="AI954" s="3"/>
      <c r="AJ954" s="3"/>
      <c r="AK954" s="3"/>
      <c r="AL954" s="3"/>
      <c r="AM954" s="3"/>
      <c r="AN954" s="3"/>
      <c r="AO954" s="3"/>
      <c r="AP954" s="3"/>
      <c r="AQ954" s="3"/>
      <c r="AR954" s="3"/>
    </row>
    <row r="955" spans="1:44" ht="12.75" customHeight="1" x14ac:dyDescent="0.25">
      <c r="A955" s="3"/>
      <c r="B955" s="3"/>
      <c r="C955" s="3"/>
      <c r="D955" s="3"/>
      <c r="E955" s="3"/>
      <c r="F955" s="3"/>
      <c r="G955" s="3"/>
      <c r="H955" s="3"/>
      <c r="I955" s="3"/>
      <c r="J955" s="3"/>
      <c r="K955" s="3"/>
      <c r="L955" s="3"/>
      <c r="M955" s="3"/>
      <c r="N955" s="3"/>
      <c r="O955" s="3"/>
      <c r="P955" s="3"/>
      <c r="Q955" s="3"/>
      <c r="R955" s="3"/>
      <c r="S955" s="3"/>
      <c r="T955" s="3"/>
      <c r="U955" s="3"/>
      <c r="V955" s="102"/>
      <c r="W955" s="3"/>
      <c r="X955" s="3"/>
      <c r="Y955" s="3"/>
      <c r="Z955" s="3"/>
      <c r="AA955" s="3"/>
      <c r="AB955" s="3"/>
      <c r="AC955" s="3"/>
      <c r="AD955" s="3"/>
      <c r="AE955" s="3"/>
      <c r="AF955" s="3"/>
      <c r="AG955" s="3"/>
      <c r="AH955" s="3"/>
      <c r="AI955" s="3"/>
      <c r="AJ955" s="3"/>
      <c r="AK955" s="3"/>
      <c r="AL955" s="3"/>
      <c r="AM955" s="3"/>
      <c r="AN955" s="3"/>
      <c r="AO955" s="3"/>
      <c r="AP955" s="3"/>
      <c r="AQ955" s="3"/>
      <c r="AR955" s="3"/>
    </row>
    <row r="956" spans="1:44" ht="12.75" customHeight="1" x14ac:dyDescent="0.25">
      <c r="A956" s="3"/>
      <c r="B956" s="3"/>
      <c r="C956" s="3"/>
      <c r="D956" s="3"/>
      <c r="E956" s="3"/>
      <c r="F956" s="3"/>
      <c r="G956" s="3"/>
      <c r="H956" s="3"/>
      <c r="I956" s="3"/>
      <c r="J956" s="3"/>
      <c r="K956" s="3"/>
      <c r="L956" s="3"/>
      <c r="M956" s="3"/>
      <c r="N956" s="3"/>
      <c r="O956" s="3"/>
      <c r="P956" s="3"/>
      <c r="Q956" s="3"/>
      <c r="R956" s="3"/>
      <c r="S956" s="3"/>
      <c r="T956" s="3"/>
      <c r="U956" s="3"/>
      <c r="V956" s="102"/>
      <c r="W956" s="3"/>
      <c r="X956" s="3"/>
      <c r="Y956" s="3"/>
      <c r="Z956" s="3"/>
      <c r="AA956" s="3"/>
      <c r="AB956" s="3"/>
      <c r="AC956" s="3"/>
      <c r="AD956" s="3"/>
      <c r="AE956" s="3"/>
      <c r="AF956" s="3"/>
      <c r="AG956" s="3"/>
      <c r="AH956" s="3"/>
      <c r="AI956" s="3"/>
      <c r="AJ956" s="3"/>
      <c r="AK956" s="3"/>
      <c r="AL956" s="3"/>
      <c r="AM956" s="3"/>
      <c r="AN956" s="3"/>
      <c r="AO956" s="3"/>
      <c r="AP956" s="3"/>
      <c r="AQ956" s="3"/>
      <c r="AR956" s="3"/>
    </row>
    <row r="957" spans="1:44" ht="12.75" customHeight="1" x14ac:dyDescent="0.25">
      <c r="A957" s="3"/>
      <c r="B957" s="3"/>
      <c r="C957" s="3"/>
      <c r="D957" s="3"/>
      <c r="E957" s="3"/>
      <c r="F957" s="3"/>
      <c r="G957" s="3"/>
      <c r="H957" s="3"/>
      <c r="I957" s="3"/>
      <c r="J957" s="3"/>
      <c r="K957" s="3"/>
      <c r="L957" s="3"/>
      <c r="M957" s="3"/>
      <c r="N957" s="3"/>
      <c r="O957" s="3"/>
      <c r="P957" s="3"/>
      <c r="Q957" s="3"/>
      <c r="R957" s="3"/>
      <c r="S957" s="3"/>
      <c r="T957" s="3"/>
      <c r="U957" s="3"/>
      <c r="V957" s="102"/>
      <c r="W957" s="3"/>
      <c r="X957" s="3"/>
      <c r="Y957" s="3"/>
      <c r="Z957" s="3"/>
      <c r="AA957" s="3"/>
      <c r="AB957" s="3"/>
      <c r="AC957" s="3"/>
      <c r="AD957" s="3"/>
      <c r="AE957" s="3"/>
      <c r="AF957" s="3"/>
      <c r="AG957" s="3"/>
      <c r="AH957" s="3"/>
      <c r="AI957" s="3"/>
      <c r="AJ957" s="3"/>
      <c r="AK957" s="3"/>
      <c r="AL957" s="3"/>
      <c r="AM957" s="3"/>
      <c r="AN957" s="3"/>
      <c r="AO957" s="3"/>
      <c r="AP957" s="3"/>
      <c r="AQ957" s="3"/>
      <c r="AR957" s="3"/>
    </row>
    <row r="958" spans="1:44" ht="12.75" customHeight="1" x14ac:dyDescent="0.25">
      <c r="A958" s="3"/>
      <c r="B958" s="3"/>
      <c r="C958" s="3"/>
      <c r="D958" s="3"/>
      <c r="E958" s="3"/>
      <c r="F958" s="3"/>
      <c r="G958" s="3"/>
      <c r="H958" s="3"/>
      <c r="I958" s="3"/>
      <c r="J958" s="3"/>
      <c r="K958" s="3"/>
      <c r="L958" s="3"/>
      <c r="M958" s="3"/>
      <c r="N958" s="3"/>
      <c r="O958" s="3"/>
      <c r="P958" s="3"/>
      <c r="Q958" s="3"/>
      <c r="R958" s="3"/>
      <c r="S958" s="3"/>
      <c r="T958" s="3"/>
      <c r="U958" s="3"/>
      <c r="V958" s="102"/>
      <c r="W958" s="3"/>
      <c r="X958" s="3"/>
      <c r="Y958" s="3"/>
      <c r="Z958" s="3"/>
      <c r="AA958" s="3"/>
      <c r="AB958" s="3"/>
      <c r="AC958" s="3"/>
      <c r="AD958" s="3"/>
      <c r="AE958" s="3"/>
      <c r="AF958" s="3"/>
      <c r="AG958" s="3"/>
      <c r="AH958" s="3"/>
      <c r="AI958" s="3"/>
      <c r="AJ958" s="3"/>
      <c r="AK958" s="3"/>
      <c r="AL958" s="3"/>
      <c r="AM958" s="3"/>
      <c r="AN958" s="3"/>
      <c r="AO958" s="3"/>
      <c r="AP958" s="3"/>
      <c r="AQ958" s="3"/>
      <c r="AR958" s="3"/>
    </row>
    <row r="959" spans="1:44" ht="12.75" customHeight="1" x14ac:dyDescent="0.25">
      <c r="A959" s="3"/>
      <c r="B959" s="3"/>
      <c r="C959" s="3"/>
      <c r="D959" s="3"/>
      <c r="E959" s="3"/>
      <c r="F959" s="3"/>
      <c r="G959" s="3"/>
      <c r="H959" s="3"/>
      <c r="I959" s="3"/>
      <c r="J959" s="3"/>
      <c r="K959" s="3"/>
      <c r="L959" s="3"/>
      <c r="M959" s="3"/>
      <c r="N959" s="3"/>
      <c r="O959" s="3"/>
      <c r="P959" s="3"/>
      <c r="Q959" s="3"/>
      <c r="R959" s="3"/>
      <c r="S959" s="3"/>
      <c r="T959" s="3"/>
      <c r="U959" s="3"/>
      <c r="V959" s="102"/>
      <c r="W959" s="3"/>
      <c r="X959" s="3"/>
      <c r="Y959" s="3"/>
      <c r="Z959" s="3"/>
      <c r="AA959" s="3"/>
      <c r="AB959" s="3"/>
      <c r="AC959" s="3"/>
      <c r="AD959" s="3"/>
      <c r="AE959" s="3"/>
      <c r="AF959" s="3"/>
      <c r="AG959" s="3"/>
      <c r="AH959" s="3"/>
      <c r="AI959" s="3"/>
      <c r="AJ959" s="3"/>
      <c r="AK959" s="3"/>
      <c r="AL959" s="3"/>
      <c r="AM959" s="3"/>
      <c r="AN959" s="3"/>
      <c r="AO959" s="3"/>
      <c r="AP959" s="3"/>
      <c r="AQ959" s="3"/>
      <c r="AR959" s="3"/>
    </row>
    <row r="960" spans="1:44" ht="12.75" customHeight="1" x14ac:dyDescent="0.25">
      <c r="A960" s="3"/>
      <c r="B960" s="3"/>
      <c r="C960" s="3"/>
      <c r="D960" s="3"/>
      <c r="E960" s="3"/>
      <c r="F960" s="3"/>
      <c r="G960" s="3"/>
      <c r="H960" s="3"/>
      <c r="I960" s="3"/>
      <c r="J960" s="3"/>
      <c r="K960" s="3"/>
      <c r="L960" s="3"/>
      <c r="M960" s="3"/>
      <c r="N960" s="3"/>
      <c r="O960" s="3"/>
      <c r="P960" s="3"/>
      <c r="Q960" s="3"/>
      <c r="R960" s="3"/>
      <c r="S960" s="3"/>
      <c r="T960" s="3"/>
      <c r="U960" s="3"/>
      <c r="V960" s="102"/>
      <c r="W960" s="3"/>
      <c r="X960" s="3"/>
      <c r="Y960" s="3"/>
      <c r="Z960" s="3"/>
      <c r="AA960" s="3"/>
      <c r="AB960" s="3"/>
      <c r="AC960" s="3"/>
      <c r="AD960" s="3"/>
      <c r="AE960" s="3"/>
      <c r="AF960" s="3"/>
      <c r="AG960" s="3"/>
      <c r="AH960" s="3"/>
      <c r="AI960" s="3"/>
      <c r="AJ960" s="3"/>
      <c r="AK960" s="3"/>
      <c r="AL960" s="3"/>
      <c r="AM960" s="3"/>
      <c r="AN960" s="3"/>
      <c r="AO960" s="3"/>
      <c r="AP960" s="3"/>
      <c r="AQ960" s="3"/>
      <c r="AR960" s="3"/>
    </row>
    <row r="961" spans="1:44" ht="12.75" customHeight="1" x14ac:dyDescent="0.25">
      <c r="A961" s="3"/>
      <c r="B961" s="3"/>
      <c r="C961" s="3"/>
      <c r="D961" s="3"/>
      <c r="E961" s="3"/>
      <c r="F961" s="3"/>
      <c r="G961" s="3"/>
      <c r="H961" s="3"/>
      <c r="I961" s="3"/>
      <c r="J961" s="3"/>
      <c r="K961" s="3"/>
      <c r="L961" s="3"/>
      <c r="M961" s="3"/>
      <c r="N961" s="3"/>
      <c r="O961" s="3"/>
      <c r="P961" s="3"/>
      <c r="Q961" s="3"/>
      <c r="R961" s="3"/>
      <c r="S961" s="3"/>
      <c r="T961" s="3"/>
      <c r="U961" s="3"/>
      <c r="V961" s="102"/>
      <c r="W961" s="3"/>
      <c r="X961" s="3"/>
      <c r="Y961" s="3"/>
      <c r="Z961" s="3"/>
      <c r="AA961" s="3"/>
      <c r="AB961" s="3"/>
      <c r="AC961" s="3"/>
      <c r="AD961" s="3"/>
      <c r="AE961" s="3"/>
      <c r="AF961" s="3"/>
      <c r="AG961" s="3"/>
      <c r="AH961" s="3"/>
      <c r="AI961" s="3"/>
      <c r="AJ961" s="3"/>
      <c r="AK961" s="3"/>
      <c r="AL961" s="3"/>
      <c r="AM961" s="3"/>
      <c r="AN961" s="3"/>
      <c r="AO961" s="3"/>
      <c r="AP961" s="3"/>
      <c r="AQ961" s="3"/>
      <c r="AR961" s="3"/>
    </row>
    <row r="962" spans="1:44" ht="12.75" customHeight="1" x14ac:dyDescent="0.25">
      <c r="A962" s="3"/>
      <c r="B962" s="3"/>
      <c r="C962" s="3"/>
      <c r="D962" s="3"/>
      <c r="E962" s="3"/>
      <c r="F962" s="3"/>
      <c r="G962" s="3"/>
      <c r="H962" s="3"/>
      <c r="I962" s="3"/>
      <c r="J962" s="3"/>
      <c r="K962" s="3"/>
      <c r="L962" s="3"/>
      <c r="M962" s="3"/>
      <c r="N962" s="3"/>
      <c r="O962" s="3"/>
      <c r="P962" s="3"/>
      <c r="Q962" s="3"/>
      <c r="R962" s="3"/>
      <c r="S962" s="3"/>
      <c r="T962" s="3"/>
      <c r="U962" s="3"/>
      <c r="V962" s="102"/>
      <c r="W962" s="3"/>
      <c r="X962" s="3"/>
      <c r="Y962" s="3"/>
      <c r="Z962" s="3"/>
      <c r="AA962" s="3"/>
      <c r="AB962" s="3"/>
      <c r="AC962" s="3"/>
      <c r="AD962" s="3"/>
      <c r="AE962" s="3"/>
      <c r="AF962" s="3"/>
      <c r="AG962" s="3"/>
      <c r="AH962" s="3"/>
      <c r="AI962" s="3"/>
      <c r="AJ962" s="3"/>
      <c r="AK962" s="3"/>
      <c r="AL962" s="3"/>
      <c r="AM962" s="3"/>
      <c r="AN962" s="3"/>
      <c r="AO962" s="3"/>
      <c r="AP962" s="3"/>
      <c r="AQ962" s="3"/>
      <c r="AR962" s="3"/>
    </row>
    <row r="963" spans="1:44" ht="12.75" customHeight="1" x14ac:dyDescent="0.25">
      <c r="A963" s="3"/>
      <c r="B963" s="3"/>
      <c r="C963" s="3"/>
      <c r="D963" s="3"/>
      <c r="E963" s="3"/>
      <c r="F963" s="3"/>
      <c r="G963" s="3"/>
      <c r="H963" s="3"/>
      <c r="I963" s="3"/>
      <c r="J963" s="3"/>
      <c r="K963" s="3"/>
      <c r="L963" s="3"/>
      <c r="M963" s="3"/>
      <c r="N963" s="3"/>
      <c r="O963" s="3"/>
      <c r="P963" s="3"/>
      <c r="Q963" s="3"/>
      <c r="R963" s="3"/>
      <c r="S963" s="3"/>
      <c r="T963" s="3"/>
      <c r="U963" s="3"/>
      <c r="V963" s="102"/>
      <c r="W963" s="3"/>
      <c r="X963" s="3"/>
      <c r="Y963" s="3"/>
      <c r="Z963" s="3"/>
      <c r="AA963" s="3"/>
      <c r="AB963" s="3"/>
      <c r="AC963" s="3"/>
      <c r="AD963" s="3"/>
      <c r="AE963" s="3"/>
      <c r="AF963" s="3"/>
      <c r="AG963" s="3"/>
      <c r="AH963" s="3"/>
      <c r="AI963" s="3"/>
      <c r="AJ963" s="3"/>
      <c r="AK963" s="3"/>
      <c r="AL963" s="3"/>
      <c r="AM963" s="3"/>
      <c r="AN963" s="3"/>
      <c r="AO963" s="3"/>
      <c r="AP963" s="3"/>
      <c r="AQ963" s="3"/>
      <c r="AR963" s="3"/>
    </row>
    <row r="964" spans="1:44" ht="12.75" customHeight="1" x14ac:dyDescent="0.25">
      <c r="A964" s="3"/>
      <c r="B964" s="3"/>
      <c r="C964" s="3"/>
      <c r="D964" s="3"/>
      <c r="E964" s="3"/>
      <c r="F964" s="3"/>
      <c r="G964" s="3"/>
      <c r="H964" s="3"/>
      <c r="I964" s="3"/>
      <c r="J964" s="3"/>
      <c r="K964" s="3"/>
      <c r="L964" s="3"/>
      <c r="M964" s="3"/>
      <c r="N964" s="3"/>
      <c r="O964" s="3"/>
      <c r="P964" s="3"/>
      <c r="Q964" s="3"/>
      <c r="R964" s="3"/>
      <c r="S964" s="3"/>
      <c r="T964" s="3"/>
      <c r="U964" s="3"/>
      <c r="V964" s="102"/>
      <c r="W964" s="3"/>
      <c r="X964" s="3"/>
      <c r="Y964" s="3"/>
      <c r="Z964" s="3"/>
      <c r="AA964" s="3"/>
      <c r="AB964" s="3"/>
      <c r="AC964" s="3"/>
      <c r="AD964" s="3"/>
      <c r="AE964" s="3"/>
      <c r="AF964" s="3"/>
      <c r="AG964" s="3"/>
      <c r="AH964" s="3"/>
      <c r="AI964" s="3"/>
      <c r="AJ964" s="3"/>
      <c r="AK964" s="3"/>
      <c r="AL964" s="3"/>
      <c r="AM964" s="3"/>
      <c r="AN964" s="3"/>
      <c r="AO964" s="3"/>
      <c r="AP964" s="3"/>
      <c r="AQ964" s="3"/>
      <c r="AR964" s="3"/>
    </row>
    <row r="965" spans="1:44" ht="12.75" customHeight="1" x14ac:dyDescent="0.25">
      <c r="A965" s="3"/>
      <c r="B965" s="3"/>
      <c r="C965" s="3"/>
      <c r="D965" s="3"/>
      <c r="E965" s="3"/>
      <c r="F965" s="3"/>
      <c r="G965" s="3"/>
      <c r="H965" s="3"/>
      <c r="I965" s="3"/>
      <c r="J965" s="3"/>
      <c r="K965" s="3"/>
      <c r="L965" s="3"/>
      <c r="M965" s="3"/>
      <c r="N965" s="3"/>
      <c r="O965" s="3"/>
      <c r="P965" s="3"/>
      <c r="Q965" s="3"/>
      <c r="R965" s="3"/>
      <c r="S965" s="3"/>
      <c r="T965" s="3"/>
      <c r="U965" s="3"/>
      <c r="V965" s="102"/>
      <c r="W965" s="3"/>
      <c r="X965" s="3"/>
      <c r="Y965" s="3"/>
      <c r="Z965" s="3"/>
      <c r="AA965" s="3"/>
      <c r="AB965" s="3"/>
      <c r="AC965" s="3"/>
      <c r="AD965" s="3"/>
      <c r="AE965" s="3"/>
      <c r="AF965" s="3"/>
      <c r="AG965" s="3"/>
      <c r="AH965" s="3"/>
      <c r="AI965" s="3"/>
      <c r="AJ965" s="3"/>
      <c r="AK965" s="3"/>
      <c r="AL965" s="3"/>
      <c r="AM965" s="3"/>
      <c r="AN965" s="3"/>
      <c r="AO965" s="3"/>
      <c r="AP965" s="3"/>
      <c r="AQ965" s="3"/>
      <c r="AR965" s="3"/>
    </row>
    <row r="966" spans="1:44" ht="12.75" customHeight="1" x14ac:dyDescent="0.25">
      <c r="A966" s="3"/>
      <c r="B966" s="3"/>
      <c r="C966" s="3"/>
      <c r="D966" s="3"/>
      <c r="E966" s="3"/>
      <c r="F966" s="3"/>
      <c r="G966" s="3"/>
      <c r="H966" s="3"/>
      <c r="I966" s="3"/>
      <c r="J966" s="3"/>
      <c r="K966" s="3"/>
      <c r="L966" s="3"/>
      <c r="M966" s="3"/>
      <c r="N966" s="3"/>
      <c r="O966" s="3"/>
      <c r="P966" s="3"/>
      <c r="Q966" s="3"/>
      <c r="R966" s="3"/>
      <c r="S966" s="3"/>
      <c r="T966" s="3"/>
      <c r="U966" s="3"/>
      <c r="V966" s="102"/>
      <c r="W966" s="3"/>
      <c r="X966" s="3"/>
      <c r="Y966" s="3"/>
      <c r="Z966" s="3"/>
      <c r="AA966" s="3"/>
      <c r="AB966" s="3"/>
      <c r="AC966" s="3"/>
      <c r="AD966" s="3"/>
      <c r="AE966" s="3"/>
      <c r="AF966" s="3"/>
      <c r="AG966" s="3"/>
      <c r="AH966" s="3"/>
      <c r="AI966" s="3"/>
      <c r="AJ966" s="3"/>
      <c r="AK966" s="3"/>
      <c r="AL966" s="3"/>
      <c r="AM966" s="3"/>
      <c r="AN966" s="3"/>
      <c r="AO966" s="3"/>
      <c r="AP966" s="3"/>
      <c r="AQ966" s="3"/>
      <c r="AR966" s="3"/>
    </row>
    <row r="967" spans="1:44" ht="12.75" customHeight="1" x14ac:dyDescent="0.25">
      <c r="A967" s="3"/>
      <c r="B967" s="3"/>
      <c r="C967" s="3"/>
      <c r="D967" s="3"/>
      <c r="E967" s="3"/>
      <c r="F967" s="3"/>
      <c r="G967" s="3"/>
      <c r="H967" s="3"/>
      <c r="I967" s="3"/>
      <c r="J967" s="3"/>
      <c r="K967" s="3"/>
      <c r="L967" s="3"/>
      <c r="M967" s="3"/>
      <c r="N967" s="3"/>
      <c r="O967" s="3"/>
      <c r="P967" s="3"/>
      <c r="Q967" s="3"/>
      <c r="R967" s="3"/>
      <c r="S967" s="3"/>
      <c r="T967" s="3"/>
      <c r="U967" s="3"/>
      <c r="V967" s="102"/>
      <c r="W967" s="3"/>
      <c r="X967" s="3"/>
      <c r="Y967" s="3"/>
      <c r="Z967" s="3"/>
      <c r="AA967" s="3"/>
      <c r="AB967" s="3"/>
      <c r="AC967" s="3"/>
      <c r="AD967" s="3"/>
      <c r="AE967" s="3"/>
      <c r="AF967" s="3"/>
      <c r="AG967" s="3"/>
      <c r="AH967" s="3"/>
      <c r="AI967" s="3"/>
      <c r="AJ967" s="3"/>
      <c r="AK967" s="3"/>
      <c r="AL967" s="3"/>
      <c r="AM967" s="3"/>
      <c r="AN967" s="3"/>
      <c r="AO967" s="3"/>
      <c r="AP967" s="3"/>
      <c r="AQ967" s="3"/>
      <c r="AR967" s="3"/>
    </row>
    <row r="968" spans="1:44" ht="12.75" customHeight="1" x14ac:dyDescent="0.25">
      <c r="A968" s="3"/>
      <c r="B968" s="3"/>
      <c r="C968" s="3"/>
      <c r="D968" s="3"/>
      <c r="E968" s="3"/>
      <c r="F968" s="3"/>
      <c r="G968" s="3"/>
      <c r="H968" s="3"/>
      <c r="I968" s="3"/>
      <c r="J968" s="3"/>
      <c r="K968" s="3"/>
      <c r="L968" s="3"/>
      <c r="M968" s="3"/>
      <c r="N968" s="3"/>
      <c r="O968" s="3"/>
      <c r="P968" s="3"/>
      <c r="Q968" s="3"/>
      <c r="R968" s="3"/>
      <c r="S968" s="3"/>
      <c r="T968" s="3"/>
      <c r="U968" s="3"/>
      <c r="V968" s="102"/>
      <c r="W968" s="3"/>
      <c r="X968" s="3"/>
      <c r="Y968" s="3"/>
      <c r="Z968" s="3"/>
      <c r="AA968" s="3"/>
      <c r="AB968" s="3"/>
      <c r="AC968" s="3"/>
      <c r="AD968" s="3"/>
      <c r="AE968" s="3"/>
      <c r="AF968" s="3"/>
      <c r="AG968" s="3"/>
      <c r="AH968" s="3"/>
      <c r="AI968" s="3"/>
      <c r="AJ968" s="3"/>
      <c r="AK968" s="3"/>
      <c r="AL968" s="3"/>
      <c r="AM968" s="3"/>
      <c r="AN968" s="3"/>
      <c r="AO968" s="3"/>
      <c r="AP968" s="3"/>
      <c r="AQ968" s="3"/>
      <c r="AR968" s="3"/>
    </row>
    <row r="969" spans="1:44" ht="12.75" customHeight="1" x14ac:dyDescent="0.25">
      <c r="A969" s="3"/>
      <c r="B969" s="3"/>
      <c r="C969" s="3"/>
      <c r="D969" s="3"/>
      <c r="E969" s="3"/>
      <c r="F969" s="3"/>
      <c r="G969" s="3"/>
      <c r="H969" s="3"/>
      <c r="I969" s="3"/>
      <c r="J969" s="3"/>
      <c r="K969" s="3"/>
      <c r="L969" s="3"/>
      <c r="M969" s="3"/>
      <c r="N969" s="3"/>
      <c r="O969" s="3"/>
      <c r="P969" s="3"/>
      <c r="Q969" s="3"/>
      <c r="R969" s="3"/>
      <c r="S969" s="3"/>
      <c r="T969" s="3"/>
      <c r="U969" s="3"/>
      <c r="V969" s="102"/>
      <c r="W969" s="3"/>
      <c r="X969" s="3"/>
      <c r="Y969" s="3"/>
      <c r="Z969" s="3"/>
      <c r="AA969" s="3"/>
      <c r="AB969" s="3"/>
      <c r="AC969" s="3"/>
      <c r="AD969" s="3"/>
      <c r="AE969" s="3"/>
      <c r="AF969" s="3"/>
      <c r="AG969" s="3"/>
      <c r="AH969" s="3"/>
      <c r="AI969" s="3"/>
      <c r="AJ969" s="3"/>
      <c r="AK969" s="3"/>
      <c r="AL969" s="3"/>
      <c r="AM969" s="3"/>
      <c r="AN969" s="3"/>
      <c r="AO969" s="3"/>
      <c r="AP969" s="3"/>
      <c r="AQ969" s="3"/>
      <c r="AR969" s="3"/>
    </row>
    <row r="970" spans="1:44" ht="12.75" customHeight="1" x14ac:dyDescent="0.25">
      <c r="A970" s="3"/>
      <c r="B970" s="3"/>
      <c r="C970" s="3"/>
      <c r="D970" s="3"/>
      <c r="E970" s="3"/>
      <c r="F970" s="3"/>
      <c r="G970" s="3"/>
      <c r="H970" s="3"/>
      <c r="I970" s="3"/>
      <c r="J970" s="3"/>
      <c r="K970" s="3"/>
      <c r="L970" s="3"/>
      <c r="M970" s="3"/>
      <c r="N970" s="3"/>
      <c r="O970" s="3"/>
      <c r="P970" s="3"/>
      <c r="Q970" s="3"/>
      <c r="R970" s="3"/>
      <c r="S970" s="3"/>
      <c r="T970" s="3"/>
      <c r="U970" s="3"/>
      <c r="V970" s="102"/>
      <c r="W970" s="3"/>
      <c r="X970" s="3"/>
      <c r="Y970" s="3"/>
      <c r="Z970" s="3"/>
      <c r="AA970" s="3"/>
      <c r="AB970" s="3"/>
      <c r="AC970" s="3"/>
      <c r="AD970" s="3"/>
      <c r="AE970" s="3"/>
      <c r="AF970" s="3"/>
      <c r="AG970" s="3"/>
      <c r="AH970" s="3"/>
      <c r="AI970" s="3"/>
      <c r="AJ970" s="3"/>
      <c r="AK970" s="3"/>
      <c r="AL970" s="3"/>
      <c r="AM970" s="3"/>
      <c r="AN970" s="3"/>
      <c r="AO970" s="3"/>
      <c r="AP970" s="3"/>
      <c r="AQ970" s="3"/>
      <c r="AR970" s="3"/>
    </row>
    <row r="971" spans="1:44" ht="12.75" customHeight="1" x14ac:dyDescent="0.25">
      <c r="A971" s="3"/>
      <c r="B971" s="3"/>
      <c r="C971" s="3"/>
      <c r="D971" s="3"/>
      <c r="E971" s="3"/>
      <c r="F971" s="3"/>
      <c r="G971" s="3"/>
      <c r="H971" s="3"/>
      <c r="I971" s="3"/>
      <c r="J971" s="3"/>
      <c r="K971" s="3"/>
      <c r="L971" s="3"/>
      <c r="M971" s="3"/>
      <c r="N971" s="3"/>
      <c r="O971" s="3"/>
      <c r="P971" s="3"/>
      <c r="Q971" s="3"/>
      <c r="R971" s="3"/>
      <c r="S971" s="3"/>
      <c r="T971" s="3"/>
      <c r="U971" s="3"/>
      <c r="V971" s="102"/>
      <c r="W971" s="3"/>
      <c r="X971" s="3"/>
      <c r="Y971" s="3"/>
      <c r="Z971" s="3"/>
      <c r="AA971" s="3"/>
      <c r="AB971" s="3"/>
      <c r="AC971" s="3"/>
      <c r="AD971" s="3"/>
      <c r="AE971" s="3"/>
      <c r="AF971" s="3"/>
      <c r="AG971" s="3"/>
      <c r="AH971" s="3"/>
      <c r="AI971" s="3"/>
      <c r="AJ971" s="3"/>
      <c r="AK971" s="3"/>
      <c r="AL971" s="3"/>
      <c r="AM971" s="3"/>
      <c r="AN971" s="3"/>
      <c r="AO971" s="3"/>
      <c r="AP971" s="3"/>
      <c r="AQ971" s="3"/>
      <c r="AR971" s="3"/>
    </row>
    <row r="972" spans="1:44" ht="12.75" customHeight="1" x14ac:dyDescent="0.25">
      <c r="A972" s="3"/>
      <c r="B972" s="3"/>
      <c r="C972" s="3"/>
      <c r="D972" s="3"/>
      <c r="E972" s="3"/>
      <c r="F972" s="3"/>
      <c r="G972" s="3"/>
      <c r="H972" s="3"/>
      <c r="I972" s="3"/>
      <c r="J972" s="3"/>
      <c r="K972" s="3"/>
      <c r="L972" s="3"/>
      <c r="M972" s="3"/>
      <c r="N972" s="3"/>
      <c r="O972" s="3"/>
      <c r="P972" s="3"/>
      <c r="Q972" s="3"/>
      <c r="R972" s="3"/>
      <c r="S972" s="3"/>
      <c r="T972" s="3"/>
      <c r="U972" s="3"/>
      <c r="V972" s="102"/>
      <c r="W972" s="3"/>
      <c r="X972" s="3"/>
      <c r="Y972" s="3"/>
      <c r="Z972" s="3"/>
      <c r="AA972" s="3"/>
      <c r="AB972" s="3"/>
      <c r="AC972" s="3"/>
      <c r="AD972" s="3"/>
      <c r="AE972" s="3"/>
      <c r="AF972" s="3"/>
      <c r="AG972" s="3"/>
      <c r="AH972" s="3"/>
      <c r="AI972" s="3"/>
      <c r="AJ972" s="3"/>
      <c r="AK972" s="3"/>
      <c r="AL972" s="3"/>
      <c r="AM972" s="3"/>
      <c r="AN972" s="3"/>
      <c r="AO972" s="3"/>
      <c r="AP972" s="3"/>
      <c r="AQ972" s="3"/>
      <c r="AR972" s="3"/>
    </row>
    <row r="973" spans="1:44" ht="12.75" customHeight="1" x14ac:dyDescent="0.25">
      <c r="A973" s="3"/>
      <c r="B973" s="3"/>
      <c r="C973" s="3"/>
      <c r="D973" s="3"/>
      <c r="E973" s="3"/>
      <c r="F973" s="3"/>
      <c r="G973" s="3"/>
      <c r="H973" s="3"/>
      <c r="I973" s="3"/>
      <c r="J973" s="3"/>
      <c r="K973" s="3"/>
      <c r="L973" s="3"/>
      <c r="M973" s="3"/>
      <c r="N973" s="3"/>
      <c r="O973" s="3"/>
      <c r="P973" s="3"/>
      <c r="Q973" s="3"/>
      <c r="R973" s="3"/>
      <c r="S973" s="3"/>
      <c r="T973" s="3"/>
      <c r="U973" s="3"/>
      <c r="V973" s="102"/>
      <c r="W973" s="3"/>
      <c r="X973" s="3"/>
      <c r="Y973" s="3"/>
      <c r="Z973" s="3"/>
      <c r="AA973" s="3"/>
      <c r="AB973" s="3"/>
      <c r="AC973" s="3"/>
      <c r="AD973" s="3"/>
      <c r="AE973" s="3"/>
      <c r="AF973" s="3"/>
      <c r="AG973" s="3"/>
      <c r="AH973" s="3"/>
      <c r="AI973" s="3"/>
      <c r="AJ973" s="3"/>
      <c r="AK973" s="3"/>
      <c r="AL973" s="3"/>
      <c r="AM973" s="3"/>
      <c r="AN973" s="3"/>
      <c r="AO973" s="3"/>
      <c r="AP973" s="3"/>
      <c r="AQ973" s="3"/>
      <c r="AR973" s="3"/>
    </row>
    <row r="974" spans="1:44" ht="12.75" customHeight="1" x14ac:dyDescent="0.25">
      <c r="A974" s="3"/>
      <c r="B974" s="3"/>
      <c r="C974" s="3"/>
      <c r="D974" s="3"/>
      <c r="E974" s="3"/>
      <c r="F974" s="3"/>
      <c r="G974" s="3"/>
      <c r="H974" s="3"/>
      <c r="I974" s="3"/>
      <c r="J974" s="3"/>
      <c r="K974" s="3"/>
      <c r="L974" s="3"/>
      <c r="M974" s="3"/>
      <c r="N974" s="3"/>
      <c r="O974" s="3"/>
      <c r="P974" s="3"/>
      <c r="Q974" s="3"/>
      <c r="R974" s="3"/>
      <c r="S974" s="3"/>
      <c r="T974" s="3"/>
      <c r="U974" s="3"/>
      <c r="V974" s="102"/>
      <c r="W974" s="3"/>
      <c r="X974" s="3"/>
      <c r="Y974" s="3"/>
      <c r="Z974" s="3"/>
      <c r="AA974" s="3"/>
      <c r="AB974" s="3"/>
      <c r="AC974" s="3"/>
      <c r="AD974" s="3"/>
      <c r="AE974" s="3"/>
      <c r="AF974" s="3"/>
      <c r="AG974" s="3"/>
      <c r="AH974" s="3"/>
      <c r="AI974" s="3"/>
      <c r="AJ974" s="3"/>
      <c r="AK974" s="3"/>
      <c r="AL974" s="3"/>
      <c r="AM974" s="3"/>
      <c r="AN974" s="3"/>
      <c r="AO974" s="3"/>
      <c r="AP974" s="3"/>
      <c r="AQ974" s="3"/>
      <c r="AR974" s="3"/>
    </row>
    <row r="975" spans="1:44" ht="12.75" customHeight="1" x14ac:dyDescent="0.25">
      <c r="A975" s="3"/>
      <c r="B975" s="3"/>
      <c r="C975" s="3"/>
      <c r="D975" s="3"/>
      <c r="E975" s="3"/>
      <c r="F975" s="3"/>
      <c r="G975" s="3"/>
      <c r="H975" s="3"/>
      <c r="I975" s="3"/>
      <c r="J975" s="3"/>
      <c r="K975" s="3"/>
      <c r="L975" s="3"/>
      <c r="M975" s="3"/>
      <c r="N975" s="3"/>
      <c r="O975" s="3"/>
      <c r="P975" s="3"/>
      <c r="Q975" s="3"/>
      <c r="R975" s="3"/>
      <c r="S975" s="3"/>
      <c r="T975" s="3"/>
      <c r="U975" s="3"/>
      <c r="V975" s="102"/>
      <c r="W975" s="3"/>
      <c r="X975" s="3"/>
      <c r="Y975" s="3"/>
      <c r="Z975" s="3"/>
      <c r="AA975" s="3"/>
      <c r="AB975" s="3"/>
      <c r="AC975" s="3"/>
      <c r="AD975" s="3"/>
      <c r="AE975" s="3"/>
      <c r="AF975" s="3"/>
      <c r="AG975" s="3"/>
      <c r="AH975" s="3"/>
      <c r="AI975" s="3"/>
      <c r="AJ975" s="3"/>
      <c r="AK975" s="3"/>
      <c r="AL975" s="3"/>
      <c r="AM975" s="3"/>
      <c r="AN975" s="3"/>
      <c r="AO975" s="3"/>
      <c r="AP975" s="3"/>
      <c r="AQ975" s="3"/>
      <c r="AR975" s="3"/>
    </row>
    <row r="976" spans="1:44" ht="12.75" customHeight="1" x14ac:dyDescent="0.25">
      <c r="A976" s="3"/>
      <c r="B976" s="3"/>
      <c r="C976" s="3"/>
      <c r="D976" s="3"/>
      <c r="E976" s="3"/>
      <c r="F976" s="3"/>
      <c r="G976" s="3"/>
      <c r="H976" s="3"/>
      <c r="I976" s="3"/>
      <c r="J976" s="3"/>
      <c r="K976" s="3"/>
      <c r="L976" s="3"/>
      <c r="M976" s="3"/>
      <c r="N976" s="3"/>
      <c r="O976" s="3"/>
      <c r="P976" s="3"/>
      <c r="Q976" s="3"/>
      <c r="R976" s="3"/>
      <c r="S976" s="3"/>
      <c r="T976" s="3"/>
      <c r="U976" s="3"/>
      <c r="V976" s="102"/>
      <c r="W976" s="3"/>
      <c r="X976" s="3"/>
      <c r="Y976" s="3"/>
      <c r="Z976" s="3"/>
      <c r="AA976" s="3"/>
      <c r="AB976" s="3"/>
      <c r="AC976" s="3"/>
      <c r="AD976" s="3"/>
      <c r="AE976" s="3"/>
      <c r="AF976" s="3"/>
      <c r="AG976" s="3"/>
      <c r="AH976" s="3"/>
      <c r="AI976" s="3"/>
      <c r="AJ976" s="3"/>
      <c r="AK976" s="3"/>
      <c r="AL976" s="3"/>
      <c r="AM976" s="3"/>
      <c r="AN976" s="3"/>
      <c r="AO976" s="3"/>
      <c r="AP976" s="3"/>
      <c r="AQ976" s="3"/>
      <c r="AR976" s="3"/>
    </row>
    <row r="977" spans="1:44" ht="12.75" customHeight="1" x14ac:dyDescent="0.25">
      <c r="A977" s="3"/>
      <c r="B977" s="3"/>
      <c r="C977" s="3"/>
      <c r="D977" s="3"/>
      <c r="E977" s="3"/>
      <c r="F977" s="3"/>
      <c r="G977" s="3"/>
      <c r="H977" s="3"/>
      <c r="I977" s="3"/>
      <c r="J977" s="3"/>
      <c r="K977" s="3"/>
      <c r="L977" s="3"/>
      <c r="M977" s="3"/>
      <c r="N977" s="3"/>
      <c r="O977" s="3"/>
      <c r="P977" s="3"/>
      <c r="Q977" s="3"/>
      <c r="R977" s="3"/>
      <c r="S977" s="3"/>
      <c r="T977" s="3"/>
      <c r="U977" s="3"/>
      <c r="V977" s="102"/>
      <c r="W977" s="3"/>
      <c r="X977" s="3"/>
      <c r="Y977" s="3"/>
      <c r="Z977" s="3"/>
      <c r="AA977" s="3"/>
      <c r="AB977" s="3"/>
      <c r="AC977" s="3"/>
      <c r="AD977" s="3"/>
      <c r="AE977" s="3"/>
      <c r="AF977" s="3"/>
      <c r="AG977" s="3"/>
      <c r="AH977" s="3"/>
      <c r="AI977" s="3"/>
      <c r="AJ977" s="3"/>
      <c r="AK977" s="3"/>
      <c r="AL977" s="3"/>
      <c r="AM977" s="3"/>
      <c r="AN977" s="3"/>
      <c r="AO977" s="3"/>
      <c r="AP977" s="3"/>
      <c r="AQ977" s="3"/>
      <c r="AR977" s="3"/>
    </row>
    <row r="978" spans="1:44" ht="12.75" customHeight="1" x14ac:dyDescent="0.25">
      <c r="A978" s="3"/>
      <c r="B978" s="3"/>
      <c r="C978" s="3"/>
      <c r="D978" s="3"/>
      <c r="E978" s="3"/>
      <c r="F978" s="3"/>
      <c r="G978" s="3"/>
      <c r="H978" s="3"/>
      <c r="I978" s="3"/>
      <c r="J978" s="3"/>
      <c r="K978" s="3"/>
      <c r="L978" s="3"/>
      <c r="M978" s="3"/>
      <c r="N978" s="3"/>
      <c r="O978" s="3"/>
      <c r="P978" s="3"/>
      <c r="Q978" s="3"/>
      <c r="R978" s="3"/>
      <c r="S978" s="3"/>
      <c r="T978" s="3"/>
      <c r="U978" s="3"/>
      <c r="V978" s="102"/>
      <c r="W978" s="3"/>
      <c r="X978" s="3"/>
      <c r="Y978" s="3"/>
      <c r="Z978" s="3"/>
      <c r="AA978" s="3"/>
      <c r="AB978" s="3"/>
      <c r="AC978" s="3"/>
      <c r="AD978" s="3"/>
      <c r="AE978" s="3"/>
      <c r="AF978" s="3"/>
      <c r="AG978" s="3"/>
      <c r="AH978" s="3"/>
      <c r="AI978" s="3"/>
      <c r="AJ978" s="3"/>
      <c r="AK978" s="3"/>
      <c r="AL978" s="3"/>
      <c r="AM978" s="3"/>
      <c r="AN978" s="3"/>
      <c r="AO978" s="3"/>
      <c r="AP978" s="3"/>
      <c r="AQ978" s="3"/>
      <c r="AR978" s="3"/>
    </row>
    <row r="979" spans="1:44" ht="12.75" customHeight="1" x14ac:dyDescent="0.25">
      <c r="A979" s="3"/>
      <c r="B979" s="3"/>
      <c r="C979" s="3"/>
      <c r="D979" s="3"/>
      <c r="E979" s="3"/>
      <c r="F979" s="3"/>
      <c r="G979" s="3"/>
      <c r="H979" s="3"/>
      <c r="I979" s="3"/>
      <c r="J979" s="3"/>
      <c r="K979" s="3"/>
      <c r="L979" s="3"/>
      <c r="M979" s="3"/>
      <c r="N979" s="3"/>
      <c r="O979" s="3"/>
      <c r="P979" s="3"/>
      <c r="Q979" s="3"/>
      <c r="R979" s="3"/>
      <c r="S979" s="3"/>
      <c r="T979" s="3"/>
      <c r="U979" s="3"/>
      <c r="V979" s="102"/>
      <c r="W979" s="3"/>
      <c r="X979" s="3"/>
      <c r="Y979" s="3"/>
      <c r="Z979" s="3"/>
      <c r="AA979" s="3"/>
      <c r="AB979" s="3"/>
      <c r="AC979" s="3"/>
      <c r="AD979" s="3"/>
      <c r="AE979" s="3"/>
      <c r="AF979" s="3"/>
      <c r="AG979" s="3"/>
      <c r="AH979" s="3"/>
      <c r="AI979" s="3"/>
      <c r="AJ979" s="3"/>
      <c r="AK979" s="3"/>
      <c r="AL979" s="3"/>
      <c r="AM979" s="3"/>
      <c r="AN979" s="3"/>
      <c r="AO979" s="3"/>
      <c r="AP979" s="3"/>
      <c r="AQ979" s="3"/>
      <c r="AR979" s="3"/>
    </row>
    <row r="980" spans="1:44" ht="12.75" customHeight="1" x14ac:dyDescent="0.25">
      <c r="A980" s="3"/>
      <c r="B980" s="3"/>
      <c r="C980" s="3"/>
      <c r="D980" s="3"/>
      <c r="E980" s="3"/>
      <c r="F980" s="3"/>
      <c r="G980" s="3"/>
      <c r="H980" s="3"/>
      <c r="I980" s="3"/>
      <c r="J980" s="3"/>
      <c r="K980" s="3"/>
      <c r="L980" s="3"/>
      <c r="M980" s="3"/>
      <c r="N980" s="3"/>
      <c r="O980" s="3"/>
      <c r="P980" s="3"/>
      <c r="Q980" s="3"/>
      <c r="R980" s="3"/>
      <c r="S980" s="3"/>
      <c r="T980" s="3"/>
      <c r="U980" s="3"/>
      <c r="V980" s="102"/>
      <c r="W980" s="3"/>
      <c r="X980" s="3"/>
      <c r="Y980" s="3"/>
      <c r="Z980" s="3"/>
      <c r="AA980" s="3"/>
      <c r="AB980" s="3"/>
      <c r="AC980" s="3"/>
      <c r="AD980" s="3"/>
      <c r="AE980" s="3"/>
      <c r="AF980" s="3"/>
      <c r="AG980" s="3"/>
      <c r="AH980" s="3"/>
      <c r="AI980" s="3"/>
      <c r="AJ980" s="3"/>
      <c r="AK980" s="3"/>
      <c r="AL980" s="3"/>
      <c r="AM980" s="3"/>
      <c r="AN980" s="3"/>
      <c r="AO980" s="3"/>
      <c r="AP980" s="3"/>
      <c r="AQ980" s="3"/>
      <c r="AR980" s="3"/>
    </row>
    <row r="981" spans="1:44" ht="12.75" customHeight="1" x14ac:dyDescent="0.25">
      <c r="A981" s="3"/>
      <c r="B981" s="3"/>
      <c r="C981" s="3"/>
      <c r="D981" s="3"/>
      <c r="E981" s="3"/>
      <c r="F981" s="3"/>
      <c r="G981" s="3"/>
      <c r="H981" s="3"/>
      <c r="I981" s="3"/>
      <c r="J981" s="3"/>
      <c r="K981" s="3"/>
      <c r="L981" s="3"/>
      <c r="M981" s="3"/>
      <c r="N981" s="3"/>
      <c r="O981" s="3"/>
      <c r="P981" s="3"/>
      <c r="Q981" s="3"/>
      <c r="R981" s="3"/>
      <c r="S981" s="3"/>
      <c r="T981" s="3"/>
      <c r="U981" s="3"/>
      <c r="V981" s="102"/>
      <c r="W981" s="3"/>
      <c r="X981" s="3"/>
      <c r="Y981" s="3"/>
      <c r="Z981" s="3"/>
      <c r="AA981" s="3"/>
      <c r="AB981" s="3"/>
      <c r="AC981" s="3"/>
      <c r="AD981" s="3"/>
      <c r="AE981" s="3"/>
      <c r="AF981" s="3"/>
      <c r="AG981" s="3"/>
      <c r="AH981" s="3"/>
      <c r="AI981" s="3"/>
      <c r="AJ981" s="3"/>
      <c r="AK981" s="3"/>
      <c r="AL981" s="3"/>
      <c r="AM981" s="3"/>
      <c r="AN981" s="3"/>
      <c r="AO981" s="3"/>
      <c r="AP981" s="3"/>
      <c r="AQ981" s="3"/>
      <c r="AR981" s="3"/>
    </row>
    <row r="982" spans="1:44" ht="12.75" customHeight="1" x14ac:dyDescent="0.25">
      <c r="A982" s="3"/>
      <c r="B982" s="3"/>
      <c r="C982" s="3"/>
      <c r="D982" s="3"/>
      <c r="E982" s="3"/>
      <c r="F982" s="3"/>
      <c r="G982" s="3"/>
      <c r="H982" s="3"/>
      <c r="I982" s="3"/>
      <c r="J982" s="3"/>
      <c r="K982" s="3"/>
      <c r="L982" s="3"/>
      <c r="M982" s="3"/>
      <c r="N982" s="3"/>
      <c r="O982" s="3"/>
      <c r="P982" s="3"/>
      <c r="Q982" s="3"/>
      <c r="R982" s="3"/>
      <c r="S982" s="3"/>
      <c r="T982" s="3"/>
      <c r="U982" s="3"/>
      <c r="V982" s="102"/>
      <c r="W982" s="3"/>
      <c r="X982" s="3"/>
      <c r="Y982" s="3"/>
      <c r="Z982" s="3"/>
      <c r="AA982" s="3"/>
      <c r="AB982" s="3"/>
      <c r="AC982" s="3"/>
      <c r="AD982" s="3"/>
      <c r="AE982" s="3"/>
      <c r="AF982" s="3"/>
      <c r="AG982" s="3"/>
      <c r="AH982" s="3"/>
      <c r="AI982" s="3"/>
      <c r="AJ982" s="3"/>
      <c r="AK982" s="3"/>
      <c r="AL982" s="3"/>
      <c r="AM982" s="3"/>
      <c r="AN982" s="3"/>
      <c r="AO982" s="3"/>
      <c r="AP982" s="3"/>
      <c r="AQ982" s="3"/>
      <c r="AR982" s="3"/>
    </row>
    <row r="983" spans="1:44" ht="12.75" customHeight="1" x14ac:dyDescent="0.25">
      <c r="A983" s="3"/>
      <c r="B983" s="3"/>
      <c r="C983" s="3"/>
      <c r="D983" s="3"/>
      <c r="E983" s="3"/>
      <c r="F983" s="3"/>
      <c r="G983" s="3"/>
      <c r="H983" s="3"/>
      <c r="I983" s="3"/>
      <c r="J983" s="3"/>
      <c r="K983" s="3"/>
      <c r="L983" s="3"/>
      <c r="M983" s="3"/>
      <c r="N983" s="3"/>
      <c r="O983" s="3"/>
      <c r="P983" s="3"/>
      <c r="Q983" s="3"/>
      <c r="R983" s="3"/>
      <c r="S983" s="3"/>
      <c r="T983" s="3"/>
      <c r="U983" s="3"/>
      <c r="V983" s="102"/>
      <c r="W983" s="3"/>
      <c r="X983" s="3"/>
      <c r="Y983" s="3"/>
      <c r="Z983" s="3"/>
      <c r="AA983" s="3"/>
      <c r="AB983" s="3"/>
      <c r="AC983" s="3"/>
      <c r="AD983" s="3"/>
      <c r="AE983" s="3"/>
      <c r="AF983" s="3"/>
      <c r="AG983" s="3"/>
      <c r="AH983" s="3"/>
      <c r="AI983" s="3"/>
      <c r="AJ983" s="3"/>
      <c r="AK983" s="3"/>
      <c r="AL983" s="3"/>
      <c r="AM983" s="3"/>
      <c r="AN983" s="3"/>
      <c r="AO983" s="3"/>
      <c r="AP983" s="3"/>
      <c r="AQ983" s="3"/>
      <c r="AR983" s="3"/>
    </row>
    <row r="984" spans="1:44" ht="12.75" customHeight="1" x14ac:dyDescent="0.25">
      <c r="A984" s="3"/>
      <c r="B984" s="3"/>
      <c r="C984" s="3"/>
      <c r="D984" s="3"/>
      <c r="E984" s="3"/>
      <c r="F984" s="3"/>
      <c r="G984" s="3"/>
      <c r="H984" s="3"/>
      <c r="I984" s="3"/>
      <c r="J984" s="3"/>
      <c r="K984" s="3"/>
      <c r="L984" s="3"/>
      <c r="M984" s="3"/>
      <c r="N984" s="3"/>
      <c r="O984" s="3"/>
      <c r="P984" s="3"/>
      <c r="Q984" s="3"/>
      <c r="R984" s="3"/>
      <c r="S984" s="3"/>
      <c r="T984" s="3"/>
      <c r="U984" s="3"/>
      <c r="V984" s="102"/>
      <c r="W984" s="3"/>
      <c r="X984" s="3"/>
      <c r="Y984" s="3"/>
      <c r="Z984" s="3"/>
      <c r="AA984" s="3"/>
      <c r="AB984" s="3"/>
      <c r="AC984" s="3"/>
      <c r="AD984" s="3"/>
      <c r="AE984" s="3"/>
      <c r="AF984" s="3"/>
      <c r="AG984" s="3"/>
      <c r="AH984" s="3"/>
      <c r="AI984" s="3"/>
      <c r="AJ984" s="3"/>
      <c r="AK984" s="3"/>
      <c r="AL984" s="3"/>
      <c r="AM984" s="3"/>
      <c r="AN984" s="3"/>
      <c r="AO984" s="3"/>
      <c r="AP984" s="3"/>
      <c r="AQ984" s="3"/>
      <c r="AR984" s="3"/>
    </row>
    <row r="985" spans="1:44" ht="12.75" customHeight="1" x14ac:dyDescent="0.25">
      <c r="A985" s="3"/>
      <c r="B985" s="3"/>
      <c r="C985" s="3"/>
      <c r="D985" s="3"/>
      <c r="E985" s="3"/>
      <c r="F985" s="3"/>
      <c r="G985" s="3"/>
      <c r="H985" s="3"/>
      <c r="I985" s="3"/>
      <c r="J985" s="3"/>
      <c r="K985" s="3"/>
      <c r="L985" s="3"/>
      <c r="M985" s="3"/>
      <c r="N985" s="3"/>
      <c r="O985" s="3"/>
      <c r="P985" s="3"/>
      <c r="Q985" s="3"/>
      <c r="R985" s="3"/>
      <c r="S985" s="3"/>
      <c r="T985" s="3"/>
      <c r="U985" s="3"/>
      <c r="V985" s="102"/>
      <c r="W985" s="3"/>
      <c r="X985" s="3"/>
      <c r="Y985" s="3"/>
      <c r="Z985" s="3"/>
      <c r="AA985" s="3"/>
      <c r="AB985" s="3"/>
      <c r="AC985" s="3"/>
      <c r="AD985" s="3"/>
      <c r="AE985" s="3"/>
      <c r="AF985" s="3"/>
      <c r="AG985" s="3"/>
      <c r="AH985" s="3"/>
      <c r="AI985" s="3"/>
      <c r="AJ985" s="3"/>
      <c r="AK985" s="3"/>
      <c r="AL985" s="3"/>
      <c r="AM985" s="3"/>
      <c r="AN985" s="3"/>
      <c r="AO985" s="3"/>
      <c r="AP985" s="3"/>
      <c r="AQ985" s="3"/>
      <c r="AR985" s="3"/>
    </row>
    <row r="986" spans="1:44" ht="12.75" customHeight="1" x14ac:dyDescent="0.25">
      <c r="A986" s="3"/>
      <c r="B986" s="3"/>
      <c r="C986" s="3"/>
      <c r="D986" s="3"/>
      <c r="E986" s="3"/>
      <c r="F986" s="3"/>
      <c r="G986" s="3"/>
      <c r="H986" s="3"/>
      <c r="I986" s="3"/>
      <c r="J986" s="3"/>
      <c r="K986" s="3"/>
      <c r="L986" s="3"/>
      <c r="M986" s="3"/>
      <c r="N986" s="3"/>
      <c r="O986" s="3"/>
      <c r="P986" s="3"/>
      <c r="Q986" s="3"/>
      <c r="R986" s="3"/>
      <c r="S986" s="3"/>
      <c r="T986" s="3"/>
      <c r="U986" s="3"/>
      <c r="V986" s="102"/>
      <c r="W986" s="3"/>
      <c r="X986" s="3"/>
      <c r="Y986" s="3"/>
      <c r="Z986" s="3"/>
      <c r="AA986" s="3"/>
      <c r="AB986" s="3"/>
      <c r="AC986" s="3"/>
      <c r="AD986" s="3"/>
      <c r="AE986" s="3"/>
      <c r="AF986" s="3"/>
      <c r="AG986" s="3"/>
      <c r="AH986" s="3"/>
      <c r="AI986" s="3"/>
      <c r="AJ986" s="3"/>
      <c r="AK986" s="3"/>
      <c r="AL986" s="3"/>
      <c r="AM986" s="3"/>
      <c r="AN986" s="3"/>
      <c r="AO986" s="3"/>
      <c r="AP986" s="3"/>
      <c r="AQ986" s="3"/>
      <c r="AR986" s="3"/>
    </row>
    <row r="987" spans="1:44" ht="12.75" customHeight="1" x14ac:dyDescent="0.25">
      <c r="A987" s="3"/>
      <c r="B987" s="3"/>
      <c r="C987" s="3"/>
      <c r="D987" s="3"/>
      <c r="E987" s="3"/>
      <c r="F987" s="3"/>
      <c r="G987" s="3"/>
      <c r="H987" s="3"/>
      <c r="I987" s="3"/>
      <c r="J987" s="3"/>
      <c r="K987" s="3"/>
      <c r="L987" s="3"/>
      <c r="M987" s="3"/>
      <c r="N987" s="3"/>
      <c r="O987" s="3"/>
      <c r="P987" s="3"/>
      <c r="Q987" s="3"/>
      <c r="R987" s="3"/>
      <c r="S987" s="3"/>
      <c r="T987" s="3"/>
      <c r="U987" s="3"/>
      <c r="V987" s="102"/>
      <c r="W987" s="3"/>
      <c r="X987" s="3"/>
      <c r="Y987" s="3"/>
      <c r="Z987" s="3"/>
      <c r="AA987" s="3"/>
      <c r="AB987" s="3"/>
      <c r="AC987" s="3"/>
      <c r="AD987" s="3"/>
      <c r="AE987" s="3"/>
      <c r="AF987" s="3"/>
      <c r="AG987" s="3"/>
      <c r="AH987" s="3"/>
      <c r="AI987" s="3"/>
      <c r="AJ987" s="3"/>
      <c r="AK987" s="3"/>
      <c r="AL987" s="3"/>
      <c r="AM987" s="3"/>
      <c r="AN987" s="3"/>
      <c r="AO987" s="3"/>
      <c r="AP987" s="3"/>
      <c r="AQ987" s="3"/>
      <c r="AR987" s="3"/>
    </row>
    <row r="988" spans="1:44" ht="12.75" customHeight="1" x14ac:dyDescent="0.25">
      <c r="A988" s="3"/>
      <c r="B988" s="3"/>
      <c r="C988" s="3"/>
      <c r="D988" s="3"/>
      <c r="E988" s="3"/>
      <c r="F988" s="3"/>
      <c r="G988" s="3"/>
      <c r="H988" s="3"/>
      <c r="I988" s="3"/>
      <c r="J988" s="3"/>
      <c r="K988" s="3"/>
      <c r="L988" s="3"/>
      <c r="M988" s="3"/>
      <c r="N988" s="3"/>
      <c r="O988" s="3"/>
      <c r="P988" s="3"/>
      <c r="Q988" s="3"/>
      <c r="R988" s="3"/>
      <c r="S988" s="3"/>
      <c r="T988" s="3"/>
      <c r="U988" s="3"/>
      <c r="V988" s="102"/>
      <c r="W988" s="3"/>
      <c r="X988" s="3"/>
      <c r="Y988" s="3"/>
      <c r="Z988" s="3"/>
      <c r="AA988" s="3"/>
      <c r="AB988" s="3"/>
      <c r="AC988" s="3"/>
      <c r="AD988" s="3"/>
      <c r="AE988" s="3"/>
      <c r="AF988" s="3"/>
      <c r="AG988" s="3"/>
      <c r="AH988" s="3"/>
      <c r="AI988" s="3"/>
      <c r="AJ988" s="3"/>
      <c r="AK988" s="3"/>
      <c r="AL988" s="3"/>
      <c r="AM988" s="3"/>
      <c r="AN988" s="3"/>
      <c r="AO988" s="3"/>
      <c r="AP988" s="3"/>
      <c r="AQ988" s="3"/>
      <c r="AR988" s="3"/>
    </row>
    <row r="989" spans="1:44" ht="12.75" customHeight="1" x14ac:dyDescent="0.25">
      <c r="A989" s="3"/>
      <c r="B989" s="3"/>
      <c r="C989" s="3"/>
      <c r="D989" s="3"/>
      <c r="E989" s="3"/>
      <c r="F989" s="3"/>
      <c r="G989" s="3"/>
      <c r="H989" s="3"/>
      <c r="I989" s="3"/>
      <c r="J989" s="3"/>
      <c r="K989" s="3"/>
      <c r="L989" s="3"/>
      <c r="M989" s="3"/>
      <c r="N989" s="3"/>
      <c r="O989" s="3"/>
      <c r="P989" s="3"/>
      <c r="Q989" s="3"/>
      <c r="R989" s="3"/>
      <c r="S989" s="3"/>
      <c r="T989" s="3"/>
      <c r="U989" s="3"/>
      <c r="V989" s="102"/>
      <c r="W989" s="3"/>
      <c r="X989" s="3"/>
      <c r="Y989" s="3"/>
      <c r="Z989" s="3"/>
      <c r="AA989" s="3"/>
      <c r="AB989" s="3"/>
      <c r="AC989" s="3"/>
      <c r="AD989" s="3"/>
      <c r="AE989" s="3"/>
      <c r="AF989" s="3"/>
      <c r="AG989" s="3"/>
      <c r="AH989" s="3"/>
      <c r="AI989" s="3"/>
      <c r="AJ989" s="3"/>
      <c r="AK989" s="3"/>
      <c r="AL989" s="3"/>
      <c r="AM989" s="3"/>
      <c r="AN989" s="3"/>
      <c r="AO989" s="3"/>
      <c r="AP989" s="3"/>
      <c r="AQ989" s="3"/>
      <c r="AR989" s="3"/>
    </row>
    <row r="990" spans="1:44" ht="12.75" customHeight="1" x14ac:dyDescent="0.25">
      <c r="A990" s="3"/>
      <c r="B990" s="3"/>
      <c r="C990" s="3"/>
      <c r="D990" s="3"/>
      <c r="E990" s="3"/>
      <c r="F990" s="3"/>
      <c r="G990" s="3"/>
      <c r="H990" s="3"/>
      <c r="I990" s="3"/>
      <c r="J990" s="3"/>
      <c r="K990" s="3"/>
      <c r="L990" s="3"/>
      <c r="M990" s="3"/>
      <c r="N990" s="3"/>
      <c r="O990" s="3"/>
      <c r="P990" s="3"/>
      <c r="Q990" s="3"/>
      <c r="R990" s="3"/>
      <c r="S990" s="3"/>
      <c r="T990" s="3"/>
      <c r="U990" s="3"/>
      <c r="V990" s="102"/>
      <c r="W990" s="3"/>
      <c r="X990" s="3"/>
      <c r="Y990" s="3"/>
      <c r="Z990" s="3"/>
      <c r="AA990" s="3"/>
      <c r="AB990" s="3"/>
      <c r="AC990" s="3"/>
      <c r="AD990" s="3"/>
      <c r="AE990" s="3"/>
      <c r="AF990" s="3"/>
      <c r="AG990" s="3"/>
      <c r="AH990" s="3"/>
      <c r="AI990" s="3"/>
      <c r="AJ990" s="3"/>
      <c r="AK990" s="3"/>
      <c r="AL990" s="3"/>
      <c r="AM990" s="3"/>
      <c r="AN990" s="3"/>
      <c r="AO990" s="3"/>
      <c r="AP990" s="3"/>
      <c r="AQ990" s="3"/>
      <c r="AR990" s="3"/>
    </row>
    <row r="991" spans="1:44" ht="12.75" customHeight="1" x14ac:dyDescent="0.25">
      <c r="A991" s="3"/>
      <c r="B991" s="3"/>
      <c r="C991" s="3"/>
      <c r="D991" s="3"/>
      <c r="E991" s="3"/>
      <c r="F991" s="3"/>
      <c r="G991" s="3"/>
      <c r="H991" s="3"/>
      <c r="I991" s="3"/>
      <c r="J991" s="3"/>
      <c r="K991" s="3"/>
      <c r="L991" s="3"/>
      <c r="M991" s="3"/>
      <c r="N991" s="3"/>
      <c r="O991" s="3"/>
      <c r="P991" s="3"/>
      <c r="Q991" s="3"/>
      <c r="R991" s="3"/>
      <c r="S991" s="3"/>
      <c r="T991" s="3"/>
      <c r="U991" s="3"/>
      <c r="V991" s="102"/>
      <c r="W991" s="3"/>
      <c r="X991" s="3"/>
      <c r="Y991" s="3"/>
      <c r="Z991" s="3"/>
      <c r="AA991" s="3"/>
      <c r="AB991" s="3"/>
      <c r="AC991" s="3"/>
      <c r="AD991" s="3"/>
      <c r="AE991" s="3"/>
      <c r="AF991" s="3"/>
      <c r="AG991" s="3"/>
      <c r="AH991" s="3"/>
      <c r="AI991" s="3"/>
      <c r="AJ991" s="3"/>
      <c r="AK991" s="3"/>
      <c r="AL991" s="3"/>
      <c r="AM991" s="3"/>
      <c r="AN991" s="3"/>
      <c r="AO991" s="3"/>
      <c r="AP991" s="3"/>
      <c r="AQ991" s="3"/>
      <c r="AR991" s="3"/>
    </row>
    <row r="992" spans="1:44" ht="12.75" customHeight="1" x14ac:dyDescent="0.25">
      <c r="A992" s="3"/>
      <c r="B992" s="3"/>
      <c r="C992" s="3"/>
      <c r="D992" s="3"/>
      <c r="E992" s="3"/>
      <c r="F992" s="3"/>
      <c r="G992" s="3"/>
      <c r="H992" s="3"/>
      <c r="I992" s="3"/>
      <c r="J992" s="3"/>
      <c r="K992" s="3"/>
      <c r="L992" s="3"/>
      <c r="M992" s="3"/>
      <c r="N992" s="3"/>
      <c r="O992" s="3"/>
      <c r="P992" s="3"/>
      <c r="Q992" s="3"/>
      <c r="R992" s="3"/>
      <c r="S992" s="3"/>
      <c r="T992" s="3"/>
      <c r="U992" s="3"/>
      <c r="V992" s="102"/>
      <c r="W992" s="3"/>
      <c r="X992" s="3"/>
      <c r="Y992" s="3"/>
      <c r="Z992" s="3"/>
      <c r="AA992" s="3"/>
      <c r="AB992" s="3"/>
      <c r="AC992" s="3"/>
      <c r="AD992" s="3"/>
      <c r="AE992" s="3"/>
      <c r="AF992" s="3"/>
      <c r="AG992" s="3"/>
      <c r="AH992" s="3"/>
      <c r="AI992" s="3"/>
      <c r="AJ992" s="3"/>
      <c r="AK992" s="3"/>
      <c r="AL992" s="3"/>
      <c r="AM992" s="3"/>
      <c r="AN992" s="3"/>
      <c r="AO992" s="3"/>
      <c r="AP992" s="3"/>
      <c r="AQ992" s="3"/>
      <c r="AR992" s="3"/>
    </row>
    <row r="993" spans="1:44" ht="12.75" customHeight="1" x14ac:dyDescent="0.25">
      <c r="A993" s="3"/>
      <c r="B993" s="3"/>
      <c r="C993" s="3"/>
      <c r="D993" s="3"/>
      <c r="E993" s="3"/>
      <c r="F993" s="3"/>
      <c r="G993" s="3"/>
      <c r="H993" s="3"/>
      <c r="I993" s="3"/>
      <c r="J993" s="3"/>
      <c r="K993" s="3"/>
      <c r="L993" s="3"/>
      <c r="M993" s="3"/>
      <c r="N993" s="3"/>
      <c r="O993" s="3"/>
      <c r="P993" s="3"/>
      <c r="Q993" s="3"/>
      <c r="R993" s="3"/>
      <c r="S993" s="3"/>
      <c r="T993" s="3"/>
      <c r="U993" s="3"/>
      <c r="V993" s="102"/>
      <c r="W993" s="3"/>
      <c r="X993" s="3"/>
      <c r="Y993" s="3"/>
      <c r="Z993" s="3"/>
      <c r="AA993" s="3"/>
      <c r="AB993" s="3"/>
      <c r="AC993" s="3"/>
      <c r="AD993" s="3"/>
      <c r="AE993" s="3"/>
      <c r="AF993" s="3"/>
      <c r="AG993" s="3"/>
      <c r="AH993" s="3"/>
      <c r="AI993" s="3"/>
      <c r="AJ993" s="3"/>
      <c r="AK993" s="3"/>
      <c r="AL993" s="3"/>
      <c r="AM993" s="3"/>
      <c r="AN993" s="3"/>
      <c r="AO993" s="3"/>
      <c r="AP993" s="3"/>
      <c r="AQ993" s="3"/>
      <c r="AR993" s="3"/>
    </row>
    <row r="994" spans="1:44" ht="12.75" customHeight="1" x14ac:dyDescent="0.25">
      <c r="A994" s="3"/>
      <c r="B994" s="3"/>
      <c r="C994" s="3"/>
      <c r="D994" s="3"/>
      <c r="E994" s="3"/>
      <c r="F994" s="3"/>
      <c r="G994" s="3"/>
      <c r="H994" s="3"/>
      <c r="I994" s="3"/>
      <c r="J994" s="3"/>
      <c r="K994" s="3"/>
      <c r="L994" s="3"/>
      <c r="M994" s="3"/>
      <c r="N994" s="3"/>
      <c r="O994" s="3"/>
      <c r="P994" s="3"/>
      <c r="Q994" s="3"/>
      <c r="R994" s="3"/>
      <c r="S994" s="3"/>
      <c r="T994" s="3"/>
      <c r="U994" s="3"/>
      <c r="V994" s="102"/>
      <c r="W994" s="3"/>
      <c r="X994" s="3"/>
      <c r="Y994" s="3"/>
      <c r="Z994" s="3"/>
      <c r="AA994" s="3"/>
      <c r="AB994" s="3"/>
      <c r="AC994" s="3"/>
      <c r="AD994" s="3"/>
      <c r="AE994" s="3"/>
      <c r="AF994" s="3"/>
      <c r="AG994" s="3"/>
      <c r="AH994" s="3"/>
      <c r="AI994" s="3"/>
      <c r="AJ994" s="3"/>
      <c r="AK994" s="3"/>
      <c r="AL994" s="3"/>
      <c r="AM994" s="3"/>
      <c r="AN994" s="3"/>
      <c r="AO994" s="3"/>
      <c r="AP994" s="3"/>
      <c r="AQ994" s="3"/>
      <c r="AR994" s="3"/>
    </row>
    <row r="995" spans="1:44" ht="12.75" customHeight="1" x14ac:dyDescent="0.25">
      <c r="A995" s="3"/>
      <c r="B995" s="3"/>
      <c r="C995" s="3"/>
      <c r="D995" s="3"/>
      <c r="E995" s="3"/>
      <c r="F995" s="3"/>
      <c r="G995" s="3"/>
      <c r="H995" s="3"/>
      <c r="I995" s="3"/>
      <c r="J995" s="3"/>
      <c r="K995" s="3"/>
      <c r="L995" s="3"/>
      <c r="M995" s="3"/>
      <c r="N995" s="3"/>
      <c r="O995" s="3"/>
      <c r="P995" s="3"/>
      <c r="Q995" s="3"/>
      <c r="R995" s="3"/>
      <c r="S995" s="3"/>
      <c r="T995" s="3"/>
      <c r="U995" s="3"/>
      <c r="V995" s="102"/>
      <c r="W995" s="3"/>
      <c r="X995" s="3"/>
      <c r="Y995" s="3"/>
      <c r="Z995" s="3"/>
      <c r="AA995" s="3"/>
      <c r="AB995" s="3"/>
      <c r="AC995" s="3"/>
      <c r="AD995" s="3"/>
      <c r="AE995" s="3"/>
      <c r="AF995" s="3"/>
      <c r="AG995" s="3"/>
      <c r="AH995" s="3"/>
      <c r="AI995" s="3"/>
      <c r="AJ995" s="3"/>
      <c r="AK995" s="3"/>
      <c r="AL995" s="3"/>
      <c r="AM995" s="3"/>
      <c r="AN995" s="3"/>
      <c r="AO995" s="3"/>
      <c r="AP995" s="3"/>
      <c r="AQ995" s="3"/>
      <c r="AR995" s="3"/>
    </row>
    <row r="996" spans="1:44" ht="12.75" customHeight="1" x14ac:dyDescent="0.25">
      <c r="A996" s="3"/>
      <c r="B996" s="3"/>
      <c r="C996" s="3"/>
      <c r="D996" s="3"/>
      <c r="E996" s="3"/>
      <c r="F996" s="3"/>
      <c r="G996" s="3"/>
      <c r="H996" s="3"/>
      <c r="I996" s="3"/>
      <c r="J996" s="3"/>
      <c r="K996" s="3"/>
      <c r="L996" s="3"/>
      <c r="M996" s="3"/>
      <c r="N996" s="3"/>
      <c r="O996" s="3"/>
      <c r="P996" s="3"/>
      <c r="Q996" s="3"/>
      <c r="R996" s="3"/>
      <c r="S996" s="3"/>
      <c r="T996" s="3"/>
      <c r="U996" s="3"/>
      <c r="V996" s="102"/>
      <c r="W996" s="3"/>
      <c r="X996" s="3"/>
      <c r="Y996" s="3"/>
      <c r="Z996" s="3"/>
      <c r="AA996" s="3"/>
      <c r="AB996" s="3"/>
      <c r="AC996" s="3"/>
      <c r="AD996" s="3"/>
      <c r="AE996" s="3"/>
      <c r="AF996" s="3"/>
      <c r="AG996" s="3"/>
      <c r="AH996" s="3"/>
      <c r="AI996" s="3"/>
      <c r="AJ996" s="3"/>
      <c r="AK996" s="3"/>
      <c r="AL996" s="3"/>
      <c r="AM996" s="3"/>
      <c r="AN996" s="3"/>
      <c r="AO996" s="3"/>
      <c r="AP996" s="3"/>
      <c r="AQ996" s="3"/>
      <c r="AR996" s="3"/>
    </row>
    <row r="997" spans="1:44" ht="12.75" customHeight="1" x14ac:dyDescent="0.25">
      <c r="A997" s="3"/>
      <c r="B997" s="3"/>
      <c r="C997" s="3"/>
      <c r="D997" s="3"/>
      <c r="E997" s="3"/>
      <c r="F997" s="3"/>
      <c r="G997" s="3"/>
      <c r="H997" s="3"/>
      <c r="I997" s="3"/>
      <c r="J997" s="3"/>
      <c r="K997" s="3"/>
      <c r="L997" s="3"/>
      <c r="M997" s="3"/>
      <c r="N997" s="3"/>
      <c r="O997" s="3"/>
      <c r="P997" s="3"/>
      <c r="Q997" s="3"/>
      <c r="R997" s="3"/>
      <c r="S997" s="3"/>
      <c r="T997" s="3"/>
      <c r="U997" s="3"/>
      <c r="V997" s="102"/>
      <c r="W997" s="3"/>
      <c r="X997" s="3"/>
      <c r="Y997" s="3"/>
      <c r="Z997" s="3"/>
      <c r="AA997" s="3"/>
      <c r="AB997" s="3"/>
      <c r="AC997" s="3"/>
      <c r="AD997" s="3"/>
      <c r="AE997" s="3"/>
      <c r="AF997" s="3"/>
      <c r="AG997" s="3"/>
      <c r="AH997" s="3"/>
      <c r="AI997" s="3"/>
      <c r="AJ997" s="3"/>
      <c r="AK997" s="3"/>
      <c r="AL997" s="3"/>
      <c r="AM997" s="3"/>
      <c r="AN997" s="3"/>
      <c r="AO997" s="3"/>
      <c r="AP997" s="3"/>
      <c r="AQ997" s="3"/>
      <c r="AR997" s="3"/>
    </row>
    <row r="998" spans="1:44" ht="12.75" customHeight="1" x14ac:dyDescent="0.25">
      <c r="A998" s="3"/>
      <c r="B998" s="3"/>
      <c r="C998" s="3"/>
      <c r="D998" s="3"/>
      <c r="E998" s="3"/>
      <c r="F998" s="3"/>
      <c r="G998" s="3"/>
      <c r="H998" s="3"/>
      <c r="I998" s="3"/>
      <c r="J998" s="3"/>
      <c r="K998" s="3"/>
      <c r="L998" s="3"/>
      <c r="M998" s="3"/>
      <c r="N998" s="3"/>
      <c r="O998" s="3"/>
      <c r="P998" s="3"/>
      <c r="Q998" s="3"/>
      <c r="R998" s="3"/>
      <c r="S998" s="3"/>
      <c r="T998" s="3"/>
      <c r="U998" s="3"/>
      <c r="V998" s="102"/>
      <c r="W998" s="3"/>
      <c r="X998" s="3"/>
      <c r="Y998" s="3"/>
      <c r="Z998" s="3"/>
      <c r="AA998" s="3"/>
      <c r="AB998" s="3"/>
      <c r="AC998" s="3"/>
      <c r="AD998" s="3"/>
      <c r="AE998" s="3"/>
      <c r="AF998" s="3"/>
      <c r="AG998" s="3"/>
      <c r="AH998" s="3"/>
      <c r="AI998" s="3"/>
      <c r="AJ998" s="3"/>
      <c r="AK998" s="3"/>
      <c r="AL998" s="3"/>
      <c r="AM998" s="3"/>
      <c r="AN998" s="3"/>
      <c r="AO998" s="3"/>
      <c r="AP998" s="3"/>
      <c r="AQ998" s="3"/>
      <c r="AR998" s="3"/>
    </row>
    <row r="999" spans="1:44" ht="12.75" customHeight="1" x14ac:dyDescent="0.25">
      <c r="A999" s="3"/>
      <c r="B999" s="3"/>
      <c r="C999" s="3"/>
      <c r="D999" s="3"/>
      <c r="E999" s="3"/>
      <c r="F999" s="3"/>
      <c r="G999" s="3"/>
      <c r="H999" s="3"/>
      <c r="I999" s="3"/>
      <c r="J999" s="3"/>
      <c r="K999" s="3"/>
      <c r="L999" s="3"/>
      <c r="M999" s="3"/>
      <c r="N999" s="3"/>
      <c r="O999" s="3"/>
      <c r="P999" s="3"/>
      <c r="Q999" s="3"/>
      <c r="R999" s="3"/>
      <c r="S999" s="3"/>
      <c r="T999" s="3"/>
      <c r="U999" s="3"/>
      <c r="V999" s="102"/>
      <c r="W999" s="3"/>
      <c r="X999" s="3"/>
      <c r="Y999" s="3"/>
      <c r="Z999" s="3"/>
      <c r="AA999" s="3"/>
      <c r="AB999" s="3"/>
      <c r="AC999" s="3"/>
      <c r="AD999" s="3"/>
      <c r="AE999" s="3"/>
      <c r="AF999" s="3"/>
      <c r="AG999" s="3"/>
      <c r="AH999" s="3"/>
      <c r="AI999" s="3"/>
      <c r="AJ999" s="3"/>
      <c r="AK999" s="3"/>
      <c r="AL999" s="3"/>
      <c r="AM999" s="3"/>
      <c r="AN999" s="3"/>
      <c r="AO999" s="3"/>
      <c r="AP999" s="3"/>
      <c r="AQ999" s="3"/>
      <c r="AR999" s="3"/>
    </row>
    <row r="1000" spans="1:44" ht="12.75" customHeight="1" x14ac:dyDescent="0.25">
      <c r="A1000" s="3"/>
      <c r="B1000" s="3"/>
      <c r="C1000" s="3"/>
      <c r="D1000" s="3"/>
      <c r="E1000" s="3"/>
      <c r="F1000" s="3"/>
      <c r="G1000" s="3"/>
      <c r="H1000" s="3"/>
      <c r="I1000" s="3"/>
      <c r="J1000" s="3"/>
      <c r="K1000" s="3"/>
      <c r="L1000" s="3"/>
      <c r="M1000" s="3"/>
      <c r="N1000" s="3"/>
      <c r="O1000" s="3"/>
      <c r="P1000" s="3"/>
      <c r="Q1000" s="3"/>
      <c r="R1000" s="3"/>
      <c r="S1000" s="3"/>
      <c r="T1000" s="3"/>
      <c r="U1000" s="3"/>
      <c r="V1000" s="102"/>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row>
  </sheetData>
  <mergeCells count="18">
    <mergeCell ref="AF5:AF7"/>
    <mergeCell ref="AG5:AG7"/>
    <mergeCell ref="AH5:AH7"/>
    <mergeCell ref="B26:H30"/>
    <mergeCell ref="W6:AE6"/>
    <mergeCell ref="H5:K5"/>
    <mergeCell ref="J6:K6"/>
    <mergeCell ref="H6:I6"/>
    <mergeCell ref="B8:B9"/>
    <mergeCell ref="B2:H3"/>
    <mergeCell ref="D6:E6"/>
    <mergeCell ref="D5:G5"/>
    <mergeCell ref="C41:D41"/>
    <mergeCell ref="C38:D38"/>
    <mergeCell ref="C40:D40"/>
    <mergeCell ref="C39:D39"/>
    <mergeCell ref="F6:G6"/>
    <mergeCell ref="B7:C7"/>
  </mergeCells>
  <pageMargins left="0.7" right="0.7" top="0.75" bottom="0.75" header="0" footer="0"/>
  <pageSetup orientation="landscape"/>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ilha7">
    <tabColor rgb="FFFF00FF"/>
  </sheetPr>
  <dimension ref="A1:AK1000"/>
  <sheetViews>
    <sheetView topLeftCell="A19" zoomScaleNormal="100" workbookViewId="0">
      <selection activeCell="Q38" sqref="Q38"/>
    </sheetView>
  </sheetViews>
  <sheetFormatPr defaultColWidth="14.44140625" defaultRowHeight="15" customHeight="1" x14ac:dyDescent="0.25"/>
  <cols>
    <col min="1" max="1" width="9.109375" style="521" customWidth="1"/>
    <col min="2" max="2" width="7" style="571" customWidth="1"/>
    <col min="3" max="3" width="11.88671875" style="521" customWidth="1"/>
    <col min="4" max="4" width="9.109375" style="521" customWidth="1"/>
    <col min="5" max="5" width="11.88671875" style="521" customWidth="1"/>
    <col min="6" max="6" width="10.88671875" style="521" customWidth="1"/>
    <col min="7" max="7" width="11" style="521" customWidth="1"/>
    <col min="8" max="11" width="9.109375" style="521" customWidth="1"/>
    <col min="12" max="12" width="12.44140625" style="521" customWidth="1"/>
    <col min="13" max="13" width="9.109375" style="733" customWidth="1"/>
    <col min="14" max="14" width="4.5546875" style="521" customWidth="1"/>
    <col min="15" max="15" width="14" style="590" customWidth="1"/>
    <col min="16" max="25" width="9.109375" style="521" customWidth="1"/>
    <col min="26" max="26" width="18.5546875" style="521" customWidth="1"/>
    <col min="27" max="27" width="5.5546875" style="521" bestFit="1" customWidth="1"/>
    <col min="28" max="28" width="14.88671875" style="521" customWidth="1"/>
    <col min="29" max="29" width="13.109375" style="521" customWidth="1"/>
    <col min="30" max="30" width="9.44140625" style="521" customWidth="1"/>
    <col min="31" max="31" width="13.44140625" style="591" customWidth="1"/>
    <col min="32" max="34" width="13.44140625" style="521" customWidth="1"/>
    <col min="35" max="16384" width="14.44140625" style="521"/>
  </cols>
  <sheetData>
    <row r="1" spans="1:37" ht="12.75" customHeight="1" x14ac:dyDescent="0.25">
      <c r="A1" s="519"/>
      <c r="B1" s="520"/>
      <c r="C1" s="520"/>
      <c r="D1" s="520"/>
      <c r="E1" s="520"/>
      <c r="F1" s="520"/>
      <c r="G1" s="520"/>
      <c r="H1" s="520"/>
      <c r="I1" s="520"/>
      <c r="J1" s="520"/>
      <c r="K1" s="520"/>
      <c r="L1" s="520"/>
      <c r="M1" s="725"/>
      <c r="N1" s="520"/>
      <c r="O1" s="584"/>
      <c r="P1" s="519"/>
      <c r="Q1" s="519"/>
      <c r="R1" s="519"/>
      <c r="S1" s="519"/>
      <c r="T1" s="519"/>
      <c r="U1" s="519"/>
      <c r="V1" s="519"/>
      <c r="W1" s="519"/>
      <c r="X1" s="519"/>
      <c r="Y1" s="519"/>
      <c r="Z1" s="519"/>
    </row>
    <row r="2" spans="1:37" ht="15.75" customHeight="1" x14ac:dyDescent="0.3">
      <c r="A2" s="519"/>
      <c r="B2" s="522" t="s">
        <v>110</v>
      </c>
      <c r="C2" s="520"/>
      <c r="D2" s="522"/>
      <c r="E2" s="520"/>
      <c r="F2" s="520"/>
      <c r="G2" s="520"/>
      <c r="H2" s="520"/>
      <c r="I2" s="520"/>
      <c r="J2" s="520"/>
      <c r="K2" s="520"/>
      <c r="L2" s="520"/>
      <c r="M2" s="725"/>
      <c r="N2" s="520"/>
      <c r="O2" s="584"/>
      <c r="P2" s="519"/>
      <c r="Q2" s="519"/>
      <c r="R2" s="519"/>
      <c r="S2" s="519"/>
      <c r="T2" s="519"/>
      <c r="U2" s="519"/>
      <c r="V2" s="519"/>
      <c r="W2" s="519"/>
      <c r="X2" s="519"/>
      <c r="Y2" s="519"/>
      <c r="Z2" s="519"/>
    </row>
    <row r="3" spans="1:37" ht="15.75" customHeight="1" x14ac:dyDescent="0.3">
      <c r="A3" s="519"/>
      <c r="B3" s="522"/>
      <c r="C3" s="520"/>
      <c r="D3" s="522"/>
      <c r="E3" s="520"/>
      <c r="F3" s="520"/>
      <c r="G3" s="523"/>
      <c r="H3" s="524"/>
      <c r="I3" s="524"/>
      <c r="J3" s="524"/>
      <c r="K3" s="524"/>
      <c r="L3" s="524"/>
      <c r="M3" s="726"/>
      <c r="N3" s="520"/>
      <c r="O3" s="584"/>
      <c r="P3" s="519"/>
      <c r="Q3" s="519"/>
      <c r="R3" s="519"/>
      <c r="S3" s="519"/>
      <c r="T3" s="519"/>
      <c r="U3" s="519"/>
      <c r="V3" s="519"/>
      <c r="W3" s="519"/>
      <c r="X3" s="519"/>
      <c r="Y3" s="519"/>
      <c r="Z3" s="519"/>
    </row>
    <row r="4" spans="1:37" ht="16.5" customHeight="1" x14ac:dyDescent="0.3">
      <c r="A4" s="519"/>
      <c r="B4" s="523" t="s">
        <v>1</v>
      </c>
      <c r="C4" s="520"/>
      <c r="D4" s="522"/>
      <c r="E4" s="520"/>
      <c r="F4" s="520"/>
      <c r="G4" s="523"/>
      <c r="H4" s="524"/>
      <c r="I4" s="524"/>
      <c r="J4" s="524"/>
      <c r="K4" s="524"/>
      <c r="L4" s="524"/>
      <c r="M4" s="726"/>
      <c r="N4" s="520"/>
      <c r="O4" s="584"/>
      <c r="P4" s="519"/>
      <c r="Q4" s="519"/>
      <c r="R4" s="519"/>
      <c r="S4" s="519"/>
      <c r="T4" s="519"/>
      <c r="U4" s="519"/>
      <c r="V4" s="519"/>
      <c r="W4" s="519"/>
      <c r="X4" s="519"/>
      <c r="Y4" s="519"/>
      <c r="Z4" s="519"/>
    </row>
    <row r="5" spans="1:37" ht="13.5" customHeight="1" x14ac:dyDescent="0.25">
      <c r="A5" s="519"/>
      <c r="B5" s="882" t="str">
        <f>country</f>
        <v xml:space="preserve">Brazil </v>
      </c>
      <c r="C5" s="880"/>
      <c r="D5" s="880"/>
      <c r="E5" s="880"/>
      <c r="F5" s="880"/>
      <c r="G5" s="880"/>
      <c r="H5" s="881"/>
      <c r="I5" s="524"/>
      <c r="J5" s="524"/>
      <c r="K5" s="524"/>
      <c r="L5" s="524"/>
      <c r="M5" s="726"/>
      <c r="N5" s="520"/>
      <c r="O5" s="584"/>
      <c r="P5" s="519"/>
      <c r="Q5" s="519"/>
      <c r="R5" s="519"/>
      <c r="S5" s="519"/>
      <c r="T5" s="519"/>
      <c r="U5" s="519"/>
      <c r="V5" s="519"/>
      <c r="W5" s="519"/>
      <c r="X5" s="519"/>
      <c r="Y5" s="519"/>
      <c r="Z5" s="519"/>
    </row>
    <row r="6" spans="1:37" ht="12.75" customHeight="1" x14ac:dyDescent="0.25">
      <c r="A6" s="519"/>
      <c r="B6" s="520"/>
      <c r="C6" s="523"/>
      <c r="D6" s="523"/>
      <c r="E6" s="520"/>
      <c r="F6" s="520"/>
      <c r="G6" s="520"/>
      <c r="H6" s="520"/>
      <c r="I6" s="520"/>
      <c r="J6" s="520"/>
      <c r="K6" s="520"/>
      <c r="L6" s="520"/>
      <c r="M6" s="725"/>
      <c r="N6" s="520"/>
      <c r="O6" s="584"/>
      <c r="P6" s="519"/>
      <c r="Q6" s="519"/>
      <c r="R6" s="519"/>
      <c r="S6" s="519"/>
      <c r="T6" s="519"/>
      <c r="U6" s="519"/>
      <c r="V6" s="519"/>
      <c r="W6" s="519"/>
      <c r="X6" s="519"/>
      <c r="Y6" s="519"/>
      <c r="Z6" s="519"/>
    </row>
    <row r="7" spans="1:37" ht="12.75" customHeight="1" x14ac:dyDescent="0.25">
      <c r="A7" s="519"/>
      <c r="B7" s="520" t="s">
        <v>111</v>
      </c>
      <c r="C7" s="520"/>
      <c r="D7" s="520"/>
      <c r="E7" s="520"/>
      <c r="F7" s="520"/>
      <c r="G7" s="520"/>
      <c r="H7" s="520"/>
      <c r="I7" s="520"/>
      <c r="J7" s="520"/>
      <c r="K7" s="520"/>
      <c r="L7" s="520"/>
      <c r="M7" s="725"/>
      <c r="N7" s="520"/>
      <c r="O7" s="584"/>
      <c r="P7" s="519"/>
      <c r="Q7" s="519"/>
      <c r="R7" s="519"/>
      <c r="S7" s="519"/>
      <c r="T7" s="519"/>
      <c r="U7" s="519"/>
      <c r="V7" s="519"/>
      <c r="W7" s="519"/>
      <c r="X7" s="519"/>
      <c r="Y7" s="519"/>
      <c r="Z7" s="519"/>
    </row>
    <row r="8" spans="1:37" ht="12.75" customHeight="1" x14ac:dyDescent="0.25">
      <c r="A8" s="519"/>
      <c r="B8" s="520" t="s">
        <v>112</v>
      </c>
      <c r="C8" s="520"/>
      <c r="D8" s="520"/>
      <c r="E8" s="520"/>
      <c r="F8" s="520"/>
      <c r="G8" s="520"/>
      <c r="H8" s="520"/>
      <c r="I8" s="520"/>
      <c r="J8" s="520"/>
      <c r="K8" s="520"/>
      <c r="L8" s="520"/>
      <c r="M8" s="725"/>
      <c r="N8" s="520"/>
      <c r="O8" s="584"/>
      <c r="P8" s="519"/>
      <c r="Q8" s="519"/>
      <c r="R8" s="519"/>
      <c r="S8" s="519"/>
      <c r="T8" s="519"/>
      <c r="U8" s="519"/>
      <c r="V8" s="519"/>
      <c r="W8" s="519"/>
      <c r="X8" s="519"/>
      <c r="Y8" s="519"/>
      <c r="Z8" s="519"/>
    </row>
    <row r="9" spans="1:37" ht="13.5" customHeight="1" x14ac:dyDescent="0.25">
      <c r="A9" s="519"/>
      <c r="B9" s="525"/>
      <c r="C9" s="520"/>
      <c r="D9" s="520"/>
      <c r="E9" s="520"/>
      <c r="F9" s="520"/>
      <c r="G9" s="520"/>
      <c r="H9" s="520"/>
      <c r="I9" s="520"/>
      <c r="J9" s="520"/>
      <c r="K9" s="520"/>
      <c r="L9" s="520"/>
      <c r="M9" s="725"/>
      <c r="N9" s="520"/>
      <c r="O9" s="584"/>
      <c r="P9" s="519"/>
      <c r="Q9" s="519"/>
      <c r="R9" s="519"/>
      <c r="S9" s="519"/>
      <c r="T9" s="519"/>
      <c r="U9" s="519"/>
      <c r="V9" s="519"/>
      <c r="W9" s="519"/>
      <c r="X9" s="519"/>
      <c r="Y9" s="519"/>
      <c r="Z9" s="519"/>
    </row>
    <row r="10" spans="1:37" ht="13.5" customHeight="1" x14ac:dyDescent="0.25">
      <c r="A10" s="519"/>
      <c r="B10" s="526"/>
      <c r="C10" s="879" t="s">
        <v>113</v>
      </c>
      <c r="D10" s="880"/>
      <c r="E10" s="880"/>
      <c r="F10" s="880"/>
      <c r="G10" s="880"/>
      <c r="H10" s="880"/>
      <c r="I10" s="880"/>
      <c r="J10" s="880"/>
      <c r="K10" s="880"/>
      <c r="L10" s="881"/>
      <c r="M10" s="727"/>
      <c r="N10" s="527"/>
      <c r="O10" s="585"/>
      <c r="P10" s="519"/>
      <c r="Q10" s="519"/>
      <c r="R10" s="519"/>
      <c r="S10" s="519"/>
      <c r="T10" s="519"/>
      <c r="U10" s="519"/>
      <c r="V10" s="519"/>
      <c r="W10" s="519"/>
      <c r="X10" s="519"/>
      <c r="Y10" s="519"/>
      <c r="Z10" s="519"/>
    </row>
    <row r="11" spans="1:37" ht="26.25" customHeight="1" x14ac:dyDescent="0.25">
      <c r="A11" s="528"/>
      <c r="B11" s="529" t="s">
        <v>63</v>
      </c>
      <c r="C11" s="530" t="s">
        <v>81</v>
      </c>
      <c r="D11" s="531" t="s">
        <v>19</v>
      </c>
      <c r="E11" s="531" t="s">
        <v>20</v>
      </c>
      <c r="F11" s="531" t="s">
        <v>82</v>
      </c>
      <c r="G11" s="531" t="s">
        <v>83</v>
      </c>
      <c r="H11" s="532" t="s">
        <v>84</v>
      </c>
      <c r="I11" s="533" t="s">
        <v>99</v>
      </c>
      <c r="J11" s="533" t="s">
        <v>46</v>
      </c>
      <c r="K11" s="533" t="s">
        <v>47</v>
      </c>
      <c r="L11" s="534" t="s">
        <v>86</v>
      </c>
      <c r="M11" s="728" t="s">
        <v>114</v>
      </c>
      <c r="N11" s="535"/>
      <c r="O11" s="586" t="s">
        <v>115</v>
      </c>
      <c r="P11" s="528"/>
      <c r="Q11" s="528"/>
      <c r="R11" s="519"/>
      <c r="S11" s="519"/>
      <c r="T11" s="519"/>
      <c r="U11" s="519"/>
      <c r="V11" s="519"/>
      <c r="W11" s="519"/>
      <c r="X11" s="519"/>
      <c r="Y11" s="519"/>
      <c r="Z11" s="519"/>
    </row>
    <row r="12" spans="1:37" ht="23.25" customHeight="1" x14ac:dyDescent="0.25">
      <c r="A12" s="536"/>
      <c r="B12" s="537"/>
      <c r="C12" s="538" t="s">
        <v>116</v>
      </c>
      <c r="D12" s="539" t="s">
        <v>117</v>
      </c>
      <c r="E12" s="539" t="s">
        <v>118</v>
      </c>
      <c r="F12" s="539" t="s">
        <v>119</v>
      </c>
      <c r="G12" s="539" t="s">
        <v>120</v>
      </c>
      <c r="H12" s="540" t="s">
        <v>121</v>
      </c>
      <c r="I12" s="541" t="s">
        <v>122</v>
      </c>
      <c r="J12" s="542" t="s">
        <v>123</v>
      </c>
      <c r="K12" s="542" t="s">
        <v>124</v>
      </c>
      <c r="L12" s="543" t="s">
        <v>125</v>
      </c>
      <c r="M12" s="729" t="s">
        <v>126</v>
      </c>
      <c r="N12" s="544"/>
      <c r="O12" s="587" t="s">
        <v>127</v>
      </c>
      <c r="P12" s="536"/>
      <c r="Q12" s="536"/>
      <c r="R12" s="519"/>
      <c r="S12" s="519"/>
      <c r="T12" s="519"/>
      <c r="U12" s="519"/>
      <c r="V12" s="519"/>
      <c r="W12" s="519"/>
      <c r="X12" s="519"/>
      <c r="Y12" s="519"/>
      <c r="Z12" s="519"/>
    </row>
    <row r="13" spans="1:37" ht="13.5" customHeight="1" thickBot="1" x14ac:dyDescent="0.3">
      <c r="A13" s="545"/>
      <c r="B13" s="546"/>
      <c r="C13" s="547" t="s">
        <v>92</v>
      </c>
      <c r="D13" s="548" t="s">
        <v>92</v>
      </c>
      <c r="E13" s="548" t="s">
        <v>92</v>
      </c>
      <c r="F13" s="548" t="s">
        <v>92</v>
      </c>
      <c r="G13" s="548" t="s">
        <v>92</v>
      </c>
      <c r="H13" s="549" t="s">
        <v>92</v>
      </c>
      <c r="I13" s="550" t="s">
        <v>92</v>
      </c>
      <c r="J13" s="550" t="s">
        <v>92</v>
      </c>
      <c r="K13" s="550" t="s">
        <v>92</v>
      </c>
      <c r="L13" s="551" t="s">
        <v>92</v>
      </c>
      <c r="M13" s="730" t="s">
        <v>92</v>
      </c>
      <c r="N13" s="552"/>
      <c r="O13" s="588" t="s">
        <v>92</v>
      </c>
      <c r="P13" s="545"/>
      <c r="Q13" s="545"/>
      <c r="R13" s="519"/>
      <c r="S13" s="519"/>
      <c r="T13" s="519"/>
      <c r="U13" s="519"/>
      <c r="V13" s="519"/>
      <c r="W13" s="519"/>
      <c r="X13" s="519"/>
      <c r="Y13" s="519"/>
      <c r="Z13" s="519"/>
      <c r="AA13" s="521" t="s">
        <v>338</v>
      </c>
      <c r="AB13" s="521" t="s">
        <v>335</v>
      </c>
      <c r="AC13" s="521" t="s">
        <v>336</v>
      </c>
      <c r="AD13" s="521" t="s">
        <v>337</v>
      </c>
    </row>
    <row r="14" spans="1:37" ht="13.5" customHeight="1" thickBot="1" x14ac:dyDescent="0.3">
      <c r="A14" s="545"/>
      <c r="B14" s="553"/>
      <c r="C14" s="554"/>
      <c r="D14" s="555"/>
      <c r="E14" s="555"/>
      <c r="F14" s="555"/>
      <c r="G14" s="555"/>
      <c r="H14" s="556"/>
      <c r="I14" s="557"/>
      <c r="J14" s="557"/>
      <c r="K14" s="558"/>
      <c r="L14" s="559"/>
      <c r="M14" s="731"/>
      <c r="N14" s="560"/>
      <c r="O14" s="589"/>
      <c r="P14" s="545"/>
      <c r="Q14" s="545"/>
      <c r="R14" s="519"/>
      <c r="S14" s="519"/>
      <c r="T14" s="519"/>
      <c r="U14" s="519"/>
      <c r="V14" s="519"/>
      <c r="W14" s="519"/>
      <c r="X14" s="519"/>
      <c r="Y14" s="519"/>
      <c r="Z14" s="519"/>
      <c r="AA14" s="612" t="s">
        <v>339</v>
      </c>
      <c r="AB14" s="613" t="s">
        <v>340</v>
      </c>
      <c r="AC14" s="613" t="s">
        <v>332</v>
      </c>
      <c r="AD14" s="613" t="s">
        <v>341</v>
      </c>
      <c r="AE14" s="614" t="s">
        <v>342</v>
      </c>
      <c r="AF14" s="571"/>
      <c r="AG14" s="571"/>
      <c r="AH14" s="571"/>
      <c r="AI14" s="571"/>
      <c r="AJ14" s="580"/>
      <c r="AK14" s="571"/>
    </row>
    <row r="15" spans="1:37" ht="12.75" customHeight="1" thickBot="1" x14ac:dyDescent="0.3">
      <c r="A15" s="519"/>
      <c r="B15" s="572">
        <f>year</f>
        <v>0</v>
      </c>
      <c r="C15" s="561">
        <f>IF(Select2=1,Food!$J19,"")</f>
        <v>0</v>
      </c>
      <c r="D15" s="562">
        <f>(IF(Select2=1,Garden!$J19,""))</f>
        <v>0</v>
      </c>
      <c r="E15" s="562">
        <f>IF(Select2=1,Paper!$J19,"")</f>
        <v>0</v>
      </c>
      <c r="F15" s="562">
        <f>IF(Select2=1,Wood!$J19,"")</f>
        <v>0</v>
      </c>
      <c r="G15" s="562">
        <f>IF(Select2=1,Textiles!$J19,"")</f>
        <v>0</v>
      </c>
      <c r="H15" s="563">
        <f>IF(Select2=1,Nappies!$J19,"")</f>
        <v>0</v>
      </c>
      <c r="I15" s="564">
        <f>Sludge!$J19</f>
        <v>0</v>
      </c>
      <c r="J15" s="565" t="str">
        <f>IF(Select2=2,MSW!$J19,"")</f>
        <v/>
      </c>
      <c r="K15" s="564">
        <f>Industry!$J19</f>
        <v>0</v>
      </c>
      <c r="L15" s="566">
        <f>SUM(C15:K15)</f>
        <v>0</v>
      </c>
      <c r="M15" s="732">
        <f>Recovery_OX!C12</f>
        <v>0</v>
      </c>
      <c r="N15" s="527"/>
      <c r="O15" s="583">
        <f>(L15-M15)*(1-Recovery_OX!F12)</f>
        <v>0</v>
      </c>
      <c r="P15" s="582"/>
      <c r="Q15" s="519"/>
      <c r="R15" s="519"/>
      <c r="S15" s="519"/>
      <c r="T15" s="519"/>
      <c r="U15" s="519"/>
      <c r="V15" s="519"/>
      <c r="W15" s="519"/>
      <c r="X15" s="519"/>
      <c r="Y15" s="519"/>
      <c r="AA15" s="615">
        <f>B15</f>
        <v>0</v>
      </c>
      <c r="AB15" s="616">
        <f t="shared" ref="AB15:AB78" si="0">IFERROR(ROUND(VLOOKUP(AA15,$B$15:$O$85,11,FALSE),1),"")</f>
        <v>0</v>
      </c>
      <c r="AC15" s="616">
        <f>IFERROR(ROUND(VLOOKUP(AA15,$B$15:$O$85,12,FALSE),1),"")</f>
        <v>0</v>
      </c>
      <c r="AD15" s="617">
        <f>IFERROR(IF(AC15=0,0%,ROUND(100*AC15/AB15,1)),"")</f>
        <v>0</v>
      </c>
      <c r="AE15" s="617">
        <f>IFERROR(ROUND(VLOOKUP(AA15,$B$15:$O$85,14,FALSE),1),"")</f>
        <v>0</v>
      </c>
      <c r="AF15" s="581"/>
      <c r="AG15" s="581"/>
      <c r="AH15" s="581"/>
      <c r="AJ15" s="580"/>
      <c r="AK15" s="571"/>
    </row>
    <row r="16" spans="1:37" ht="12.75" customHeight="1" thickBot="1" x14ac:dyDescent="0.3">
      <c r="A16" s="519"/>
      <c r="B16" s="573">
        <f>B15+1</f>
        <v>1</v>
      </c>
      <c r="C16" s="561">
        <f>IF(Select2=1,Food!$J20,"")</f>
        <v>0</v>
      </c>
      <c r="D16" s="562">
        <f>(IF(Select2=1,Garden!$J20,""))</f>
        <v>0</v>
      </c>
      <c r="E16" s="562">
        <f>IF(Select2=1,Paper!$J20,"")</f>
        <v>0</v>
      </c>
      <c r="F16" s="562">
        <f>IF(Select2=1,Wood!$J20,"")</f>
        <v>0</v>
      </c>
      <c r="G16" s="562">
        <f>IF(Select2=1,Textiles!$J20,"")</f>
        <v>0</v>
      </c>
      <c r="H16" s="563">
        <f>IF(Select2=1,Nappies!$J20,"")</f>
        <v>0</v>
      </c>
      <c r="I16" s="564">
        <f>Sludge!$J20</f>
        <v>0</v>
      </c>
      <c r="J16" s="565" t="str">
        <f>IF(Select2=2,MSW!$J20,"")</f>
        <v/>
      </c>
      <c r="K16" s="564">
        <f>Industry!$J20</f>
        <v>0</v>
      </c>
      <c r="L16" s="567">
        <f>SUM(C16:K16)</f>
        <v>0</v>
      </c>
      <c r="M16" s="732">
        <f>Recovery_OX!C13</f>
        <v>0</v>
      </c>
      <c r="N16" s="527"/>
      <c r="O16" s="583">
        <f>(L16-M16)*(1-Recovery_OX!F13)</f>
        <v>0</v>
      </c>
      <c r="P16" s="582"/>
      <c r="Q16" s="519"/>
      <c r="R16" s="519"/>
      <c r="S16" s="519"/>
      <c r="T16" s="519"/>
      <c r="U16" s="519"/>
      <c r="V16" s="519"/>
      <c r="W16" s="519"/>
      <c r="X16" s="519"/>
      <c r="Y16" s="519"/>
      <c r="AA16" s="618">
        <f>IFERROR(IF(AA15+1&lt;=2040,AA15+1,""),"")</f>
        <v>1</v>
      </c>
      <c r="AB16" s="616">
        <f>IFERROR(ROUND(VLOOKUP(AA16,$B$15:$O$85,11,FALSE),1),"")</f>
        <v>0</v>
      </c>
      <c r="AC16" s="616">
        <f t="shared" ref="AC16:AC79" si="1">IFERROR(ROUND(VLOOKUP(AA16,$B$15:$O$85,12,FALSE),1),"")</f>
        <v>0</v>
      </c>
      <c r="AD16" s="617">
        <f>IFERROR(IF(AC16=0,0%,ROUND(100*AC16/AB16,1)),"")</f>
        <v>0</v>
      </c>
      <c r="AE16" s="617">
        <f t="shared" ref="AE16:AE79" si="2">IFERROR(ROUND(VLOOKUP(AA16,$B$15:$O$85,14,FALSE),1),"")</f>
        <v>0</v>
      </c>
      <c r="AF16" s="581"/>
      <c r="AG16" s="581"/>
      <c r="AH16" s="581"/>
      <c r="AJ16" s="580"/>
      <c r="AK16" s="571"/>
    </row>
    <row r="17" spans="1:37" ht="12.75" customHeight="1" thickBot="1" x14ac:dyDescent="0.3">
      <c r="A17" s="519"/>
      <c r="B17" s="573">
        <f t="shared" ref="B17:B79" si="3">B16+1</f>
        <v>2</v>
      </c>
      <c r="C17" s="561">
        <f>IF(Select2=1,Food!$J21,"")</f>
        <v>0</v>
      </c>
      <c r="D17" s="562">
        <f>(IF(Select2=1,Garden!$J21,""))</f>
        <v>0</v>
      </c>
      <c r="E17" s="562">
        <f>IF(Select2=1,Paper!$J21,"")</f>
        <v>0</v>
      </c>
      <c r="F17" s="562">
        <f>IF(Select2=1,Wood!$J21,"")</f>
        <v>0</v>
      </c>
      <c r="G17" s="562">
        <f>IF(Select2=1,Textiles!$J21,"")</f>
        <v>0</v>
      </c>
      <c r="H17" s="563">
        <f>IF(Select2=1,Nappies!$J21,"")</f>
        <v>0</v>
      </c>
      <c r="I17" s="564">
        <f>Sludge!$J21</f>
        <v>0</v>
      </c>
      <c r="J17" s="565" t="str">
        <f>IF(Select2=2,MSW!$J21,"")</f>
        <v/>
      </c>
      <c r="K17" s="564">
        <f>Industry!$J21</f>
        <v>0</v>
      </c>
      <c r="L17" s="567">
        <f t="shared" ref="L17:L95" si="4">SUM(C17:K17)</f>
        <v>0</v>
      </c>
      <c r="M17" s="732">
        <f>Recovery_OX!C14</f>
        <v>0</v>
      </c>
      <c r="N17" s="527"/>
      <c r="O17" s="583">
        <f>(L17-M17)*(1-Recovery_OX!F14)</f>
        <v>0</v>
      </c>
      <c r="P17" s="582"/>
      <c r="Q17" s="519"/>
      <c r="R17" s="519"/>
      <c r="S17" s="519"/>
      <c r="T17" s="519"/>
      <c r="U17" s="519"/>
      <c r="V17" s="519"/>
      <c r="W17" s="519"/>
      <c r="X17" s="519"/>
      <c r="Y17" s="519"/>
      <c r="AA17" s="618">
        <f t="shared" ref="AA17:AA80" si="5">IFERROR(IF(AA16+1&lt;=2040,AA16+1,""),"")</f>
        <v>2</v>
      </c>
      <c r="AB17" s="616">
        <f t="shared" si="0"/>
        <v>0</v>
      </c>
      <c r="AC17" s="616">
        <f t="shared" si="1"/>
        <v>0</v>
      </c>
      <c r="AD17" s="617">
        <f t="shared" ref="AD17:AD78" si="6">IFERROR(IF(AC17=0,0%,ROUND(100*AC17/AB17,1)),"")</f>
        <v>0</v>
      </c>
      <c r="AE17" s="617">
        <f t="shared" si="2"/>
        <v>0</v>
      </c>
      <c r="AF17" s="581"/>
      <c r="AG17" s="581"/>
      <c r="AH17" s="581"/>
      <c r="AJ17" s="580"/>
      <c r="AK17" s="571"/>
    </row>
    <row r="18" spans="1:37" ht="12.75" customHeight="1" thickBot="1" x14ac:dyDescent="0.3">
      <c r="A18" s="519"/>
      <c r="B18" s="573">
        <f t="shared" si="3"/>
        <v>3</v>
      </c>
      <c r="C18" s="561">
        <f>IF(Select2=1,Food!$J22,"")</f>
        <v>0</v>
      </c>
      <c r="D18" s="562">
        <f>(IF(Select2=1,Garden!$J22,""))</f>
        <v>0</v>
      </c>
      <c r="E18" s="562">
        <f>IF(Select2=1,Paper!$J22,"")</f>
        <v>0</v>
      </c>
      <c r="F18" s="562">
        <f>IF(Select2=1,Wood!$J22,"")</f>
        <v>0</v>
      </c>
      <c r="G18" s="562">
        <f>IF(Select2=1,Textiles!$J22,"")</f>
        <v>0</v>
      </c>
      <c r="H18" s="563">
        <f>IF(Select2=1,Nappies!$J22,"")</f>
        <v>0</v>
      </c>
      <c r="I18" s="564">
        <f>Sludge!$J22</f>
        <v>0</v>
      </c>
      <c r="J18" s="565" t="str">
        <f>IF(Select2=2,MSW!$J22,"")</f>
        <v/>
      </c>
      <c r="K18" s="564">
        <f>Industry!$J22</f>
        <v>0</v>
      </c>
      <c r="L18" s="567">
        <f t="shared" si="4"/>
        <v>0</v>
      </c>
      <c r="M18" s="732">
        <f>Recovery_OX!C15</f>
        <v>0</v>
      </c>
      <c r="N18" s="527"/>
      <c r="O18" s="583">
        <f>(L18-M18)*(1-Recovery_OX!F15)</f>
        <v>0</v>
      </c>
      <c r="P18" s="582"/>
      <c r="Q18" s="519"/>
      <c r="R18" s="519"/>
      <c r="S18" s="519"/>
      <c r="T18" s="519"/>
      <c r="U18" s="519"/>
      <c r="V18" s="519"/>
      <c r="W18" s="519"/>
      <c r="X18" s="519"/>
      <c r="Y18" s="519"/>
      <c r="AA18" s="618">
        <f t="shared" si="5"/>
        <v>3</v>
      </c>
      <c r="AB18" s="616">
        <f t="shared" si="0"/>
        <v>0</v>
      </c>
      <c r="AC18" s="616">
        <f t="shared" si="1"/>
        <v>0</v>
      </c>
      <c r="AD18" s="617">
        <f>IFERROR(IF(AC18=0,0%,ROUND(100*AC18/AB18,1)),"")</f>
        <v>0</v>
      </c>
      <c r="AE18" s="617">
        <f t="shared" si="2"/>
        <v>0</v>
      </c>
      <c r="AF18" s="581"/>
      <c r="AG18" s="581"/>
      <c r="AH18" s="581"/>
      <c r="AJ18" s="580"/>
      <c r="AK18" s="571"/>
    </row>
    <row r="19" spans="1:37" ht="12.75" customHeight="1" thickBot="1" x14ac:dyDescent="0.3">
      <c r="A19" s="519"/>
      <c r="B19" s="573">
        <f t="shared" si="3"/>
        <v>4</v>
      </c>
      <c r="C19" s="561">
        <f>IF(Select2=1,Food!$J23,"")</f>
        <v>0</v>
      </c>
      <c r="D19" s="562">
        <f>(IF(Select2=1,Garden!$J23,""))</f>
        <v>0</v>
      </c>
      <c r="E19" s="562">
        <f>IF(Select2=1,Paper!$J23,"")</f>
        <v>0</v>
      </c>
      <c r="F19" s="562">
        <f>IF(Select2=1,Wood!$J23,"")</f>
        <v>0</v>
      </c>
      <c r="G19" s="562">
        <f>IF(Select2=1,Textiles!$J23,"")</f>
        <v>0</v>
      </c>
      <c r="H19" s="563">
        <f>IF(Select2=1,Nappies!$J23,"")</f>
        <v>0</v>
      </c>
      <c r="I19" s="564">
        <f>Sludge!$J23</f>
        <v>0</v>
      </c>
      <c r="J19" s="565" t="str">
        <f>IF(Select2=2,MSW!$J23,"")</f>
        <v/>
      </c>
      <c r="K19" s="564">
        <f>Industry!$J23</f>
        <v>0</v>
      </c>
      <c r="L19" s="567">
        <f t="shared" si="4"/>
        <v>0</v>
      </c>
      <c r="M19" s="732">
        <f>Recovery_OX!C16</f>
        <v>0</v>
      </c>
      <c r="N19" s="527"/>
      <c r="O19" s="583">
        <f>(L19-M19)*(1-Recovery_OX!F16)</f>
        <v>0</v>
      </c>
      <c r="P19" s="582"/>
      <c r="Q19" s="519"/>
      <c r="R19" s="519"/>
      <c r="S19" s="519"/>
      <c r="T19" s="519"/>
      <c r="U19" s="519"/>
      <c r="V19" s="519"/>
      <c r="W19" s="519"/>
      <c r="X19" s="519"/>
      <c r="Y19" s="519"/>
      <c r="AA19" s="618">
        <f t="shared" si="5"/>
        <v>4</v>
      </c>
      <c r="AB19" s="616">
        <f t="shared" si="0"/>
        <v>0</v>
      </c>
      <c r="AC19" s="616">
        <f t="shared" si="1"/>
        <v>0</v>
      </c>
      <c r="AD19" s="617">
        <f t="shared" si="6"/>
        <v>0</v>
      </c>
      <c r="AE19" s="617">
        <f t="shared" si="2"/>
        <v>0</v>
      </c>
      <c r="AF19" s="581"/>
      <c r="AG19" s="581"/>
      <c r="AH19" s="581"/>
      <c r="AJ19" s="580"/>
      <c r="AK19" s="571"/>
    </row>
    <row r="20" spans="1:37" ht="12.75" customHeight="1" thickBot="1" x14ac:dyDescent="0.3">
      <c r="A20" s="519"/>
      <c r="B20" s="573">
        <f t="shared" si="3"/>
        <v>5</v>
      </c>
      <c r="C20" s="561">
        <f>IF(Select2=1,Food!$J24,"")</f>
        <v>0</v>
      </c>
      <c r="D20" s="562">
        <f>(IF(Select2=1,Garden!$J24,""))</f>
        <v>0</v>
      </c>
      <c r="E20" s="562">
        <f>IF(Select2=1,Paper!$J24,"")</f>
        <v>0</v>
      </c>
      <c r="F20" s="562">
        <f>IF(Select2=1,Wood!$J24,"")</f>
        <v>0</v>
      </c>
      <c r="G20" s="562">
        <f>IF(Select2=1,Textiles!$J24,"")</f>
        <v>0</v>
      </c>
      <c r="H20" s="563">
        <f>IF(Select2=1,Nappies!$J24,"")</f>
        <v>0</v>
      </c>
      <c r="I20" s="564">
        <f>Sludge!$J24</f>
        <v>0</v>
      </c>
      <c r="J20" s="565" t="str">
        <f>IF(Select2=2,MSW!$J24,"")</f>
        <v/>
      </c>
      <c r="K20" s="564">
        <f>Industry!$J24</f>
        <v>0</v>
      </c>
      <c r="L20" s="567">
        <f>SUM(C20:K20)</f>
        <v>0</v>
      </c>
      <c r="M20" s="732">
        <f>Recovery_OX!C17</f>
        <v>0</v>
      </c>
      <c r="N20" s="527"/>
      <c r="O20" s="583">
        <f>(L20-M20)*(1-Recovery_OX!F17)</f>
        <v>0</v>
      </c>
      <c r="P20" s="582"/>
      <c r="Q20" s="519"/>
      <c r="R20" s="519"/>
      <c r="S20" s="519"/>
      <c r="T20" s="519"/>
      <c r="U20" s="519"/>
      <c r="V20" s="519"/>
      <c r="W20" s="519"/>
      <c r="X20" s="519"/>
      <c r="Y20" s="519"/>
      <c r="AA20" s="618">
        <f t="shared" si="5"/>
        <v>5</v>
      </c>
      <c r="AB20" s="616">
        <f t="shared" si="0"/>
        <v>0</v>
      </c>
      <c r="AC20" s="616">
        <f t="shared" si="1"/>
        <v>0</v>
      </c>
      <c r="AD20" s="617">
        <f t="shared" si="6"/>
        <v>0</v>
      </c>
      <c r="AE20" s="617">
        <f t="shared" si="2"/>
        <v>0</v>
      </c>
      <c r="AF20" s="581"/>
      <c r="AG20" s="581"/>
      <c r="AH20" s="581"/>
      <c r="AJ20" s="580"/>
      <c r="AK20" s="571"/>
    </row>
    <row r="21" spans="1:37" ht="12.75" customHeight="1" thickBot="1" x14ac:dyDescent="0.3">
      <c r="A21" s="519"/>
      <c r="B21" s="573">
        <f t="shared" si="3"/>
        <v>6</v>
      </c>
      <c r="C21" s="561">
        <f>IF(Select2=1,Food!$J25,"")</f>
        <v>0</v>
      </c>
      <c r="D21" s="562">
        <f>(IF(Select2=1,Garden!$J25,""))</f>
        <v>0</v>
      </c>
      <c r="E21" s="562">
        <f>IF(Select2=1,Paper!$J25,"")</f>
        <v>0</v>
      </c>
      <c r="F21" s="562">
        <f>IF(Select2=1,Wood!$J25,"")</f>
        <v>0</v>
      </c>
      <c r="G21" s="562">
        <f>IF(Select2=1,Textiles!$J25,"")</f>
        <v>0</v>
      </c>
      <c r="H21" s="563">
        <f>IF(Select2=1,Nappies!$J25,"")</f>
        <v>0</v>
      </c>
      <c r="I21" s="564">
        <f>Sludge!$J25</f>
        <v>0</v>
      </c>
      <c r="J21" s="565" t="str">
        <f>IF(Select2=2,MSW!$J25,"")</f>
        <v/>
      </c>
      <c r="K21" s="564">
        <f>Industry!$J25</f>
        <v>0</v>
      </c>
      <c r="L21" s="567">
        <f t="shared" si="4"/>
        <v>0</v>
      </c>
      <c r="M21" s="732">
        <f>Recovery_OX!C18</f>
        <v>0</v>
      </c>
      <c r="N21" s="527"/>
      <c r="O21" s="583">
        <f>(L21-M21)*(1-Recovery_OX!F18)</f>
        <v>0</v>
      </c>
      <c r="P21" s="582"/>
      <c r="Q21" s="519"/>
      <c r="R21" s="519"/>
      <c r="S21" s="519"/>
      <c r="T21" s="519"/>
      <c r="U21" s="519"/>
      <c r="V21" s="519"/>
      <c r="W21" s="519"/>
      <c r="X21" s="519"/>
      <c r="Y21" s="519"/>
      <c r="AA21" s="618">
        <f t="shared" si="5"/>
        <v>6</v>
      </c>
      <c r="AB21" s="616">
        <f t="shared" si="0"/>
        <v>0</v>
      </c>
      <c r="AC21" s="616">
        <f t="shared" si="1"/>
        <v>0</v>
      </c>
      <c r="AD21" s="617">
        <f t="shared" si="6"/>
        <v>0</v>
      </c>
      <c r="AE21" s="617">
        <f t="shared" si="2"/>
        <v>0</v>
      </c>
      <c r="AF21" s="581"/>
      <c r="AG21" s="581"/>
      <c r="AH21" s="581"/>
      <c r="AJ21" s="580"/>
      <c r="AK21" s="571"/>
    </row>
    <row r="22" spans="1:37" ht="12.75" customHeight="1" thickBot="1" x14ac:dyDescent="0.3">
      <c r="A22" s="519"/>
      <c r="B22" s="573">
        <f t="shared" si="3"/>
        <v>7</v>
      </c>
      <c r="C22" s="561">
        <f>IF(Select2=1,Food!$J26,"")</f>
        <v>0</v>
      </c>
      <c r="D22" s="562">
        <f>(IF(Select2=1,Garden!$J26,""))</f>
        <v>0</v>
      </c>
      <c r="E22" s="562">
        <f>IF(Select2=1,Paper!$J26,"")</f>
        <v>0</v>
      </c>
      <c r="F22" s="562">
        <f>IF(Select2=1,Wood!$J26,"")</f>
        <v>0</v>
      </c>
      <c r="G22" s="562">
        <f>IF(Select2=1,Textiles!$J26,"")</f>
        <v>0</v>
      </c>
      <c r="H22" s="563">
        <f>IF(Select2=1,Nappies!$J26,"")</f>
        <v>0</v>
      </c>
      <c r="I22" s="564">
        <f>Sludge!$J26</f>
        <v>0</v>
      </c>
      <c r="J22" s="565" t="str">
        <f>IF(Select2=2,MSW!$J26,"")</f>
        <v/>
      </c>
      <c r="K22" s="564">
        <f>Industry!$J26</f>
        <v>0</v>
      </c>
      <c r="L22" s="567">
        <f t="shared" si="4"/>
        <v>0</v>
      </c>
      <c r="M22" s="732">
        <f>Recovery_OX!C19</f>
        <v>0</v>
      </c>
      <c r="N22" s="527"/>
      <c r="O22" s="583">
        <f>(L22-M22)*(1-Recovery_OX!F19)</f>
        <v>0</v>
      </c>
      <c r="P22" s="582"/>
      <c r="Q22" s="519"/>
      <c r="R22" s="519"/>
      <c r="S22" s="519"/>
      <c r="T22" s="519"/>
      <c r="U22" s="519"/>
      <c r="V22" s="519"/>
      <c r="W22" s="519"/>
      <c r="X22" s="519"/>
      <c r="Y22" s="519"/>
      <c r="AA22" s="618">
        <f t="shared" si="5"/>
        <v>7</v>
      </c>
      <c r="AB22" s="616">
        <f t="shared" si="0"/>
        <v>0</v>
      </c>
      <c r="AC22" s="616">
        <f t="shared" si="1"/>
        <v>0</v>
      </c>
      <c r="AD22" s="617">
        <f t="shared" si="6"/>
        <v>0</v>
      </c>
      <c r="AE22" s="617">
        <f t="shared" si="2"/>
        <v>0</v>
      </c>
      <c r="AF22" s="581"/>
      <c r="AG22" s="581"/>
      <c r="AH22" s="581"/>
      <c r="AJ22" s="580"/>
      <c r="AK22" s="571"/>
    </row>
    <row r="23" spans="1:37" ht="12.75" customHeight="1" thickBot="1" x14ac:dyDescent="0.3">
      <c r="A23" s="519"/>
      <c r="B23" s="573">
        <f t="shared" si="3"/>
        <v>8</v>
      </c>
      <c r="C23" s="561">
        <f>IF(Select2=1,Food!$J27,"")</f>
        <v>0</v>
      </c>
      <c r="D23" s="562">
        <f>(IF(Select2=1,Garden!$J27,""))</f>
        <v>0</v>
      </c>
      <c r="E23" s="562">
        <f>IF(Select2=1,Paper!$J27,"")</f>
        <v>0</v>
      </c>
      <c r="F23" s="562">
        <f>IF(Select2=1,Wood!$J27,"")</f>
        <v>0</v>
      </c>
      <c r="G23" s="562">
        <f>IF(Select2=1,Textiles!$J27,"")</f>
        <v>0</v>
      </c>
      <c r="H23" s="563">
        <f>IF(Select2=1,Nappies!$J27,"")</f>
        <v>0</v>
      </c>
      <c r="I23" s="564">
        <f>Sludge!$J27</f>
        <v>0</v>
      </c>
      <c r="J23" s="565" t="str">
        <f>IF(Select2=2,MSW!$J27,"")</f>
        <v/>
      </c>
      <c r="K23" s="564">
        <f>Industry!$J27</f>
        <v>0</v>
      </c>
      <c r="L23" s="567">
        <f t="shared" si="4"/>
        <v>0</v>
      </c>
      <c r="M23" s="732">
        <f>Recovery_OX!C20</f>
        <v>0</v>
      </c>
      <c r="N23" s="527"/>
      <c r="O23" s="583">
        <f>(L23-M23)*(1-Recovery_OX!F20)</f>
        <v>0</v>
      </c>
      <c r="P23" s="582"/>
      <c r="Q23" s="519"/>
      <c r="R23" s="519"/>
      <c r="S23" s="519"/>
      <c r="T23" s="519"/>
      <c r="U23" s="519"/>
      <c r="V23" s="519"/>
      <c r="W23" s="519"/>
      <c r="X23" s="519"/>
      <c r="Y23" s="519"/>
      <c r="AA23" s="618">
        <f t="shared" si="5"/>
        <v>8</v>
      </c>
      <c r="AB23" s="616">
        <f t="shared" si="0"/>
        <v>0</v>
      </c>
      <c r="AC23" s="616">
        <f t="shared" si="1"/>
        <v>0</v>
      </c>
      <c r="AD23" s="617">
        <f t="shared" si="6"/>
        <v>0</v>
      </c>
      <c r="AE23" s="617">
        <f t="shared" si="2"/>
        <v>0</v>
      </c>
      <c r="AF23" s="581"/>
      <c r="AG23" s="581"/>
      <c r="AH23" s="581"/>
      <c r="AJ23" s="580"/>
      <c r="AK23" s="571"/>
    </row>
    <row r="24" spans="1:37" ht="12.75" customHeight="1" thickBot="1" x14ac:dyDescent="0.3">
      <c r="A24" s="519"/>
      <c r="B24" s="573">
        <f t="shared" si="3"/>
        <v>9</v>
      </c>
      <c r="C24" s="561">
        <f>IF(Select2=1,Food!$J28,"")</f>
        <v>0</v>
      </c>
      <c r="D24" s="562">
        <f>(IF(Select2=1,Garden!$J28,""))</f>
        <v>0</v>
      </c>
      <c r="E24" s="562">
        <f>IF(Select2=1,Paper!$J28,"")</f>
        <v>0</v>
      </c>
      <c r="F24" s="562">
        <f>IF(Select2=1,Wood!$J28,"")</f>
        <v>0</v>
      </c>
      <c r="G24" s="562">
        <f>IF(Select2=1,Textiles!$J28,"")</f>
        <v>0</v>
      </c>
      <c r="H24" s="563">
        <f>IF(Select2=1,Nappies!$J28,"")</f>
        <v>0</v>
      </c>
      <c r="I24" s="564">
        <f>Sludge!$J28</f>
        <v>0</v>
      </c>
      <c r="J24" s="565" t="str">
        <f>IF(Select2=2,MSW!$J28,"")</f>
        <v/>
      </c>
      <c r="K24" s="564">
        <f>Industry!$J28</f>
        <v>0</v>
      </c>
      <c r="L24" s="567">
        <f t="shared" si="4"/>
        <v>0</v>
      </c>
      <c r="M24" s="732">
        <f>Recovery_OX!C21</f>
        <v>0</v>
      </c>
      <c r="N24" s="527"/>
      <c r="O24" s="583">
        <f>(L24-M24)*(1-Recovery_OX!F21)</f>
        <v>0</v>
      </c>
      <c r="P24" s="582"/>
      <c r="Q24" s="519"/>
      <c r="R24" s="519"/>
      <c r="S24" s="519"/>
      <c r="T24" s="519"/>
      <c r="U24" s="519"/>
      <c r="V24" s="519"/>
      <c r="W24" s="519"/>
      <c r="X24" s="519"/>
      <c r="Y24" s="519"/>
      <c r="AA24" s="618">
        <f t="shared" si="5"/>
        <v>9</v>
      </c>
      <c r="AB24" s="616">
        <f t="shared" si="0"/>
        <v>0</v>
      </c>
      <c r="AC24" s="616">
        <f t="shared" si="1"/>
        <v>0</v>
      </c>
      <c r="AD24" s="617">
        <f t="shared" si="6"/>
        <v>0</v>
      </c>
      <c r="AE24" s="617">
        <f t="shared" si="2"/>
        <v>0</v>
      </c>
      <c r="AF24" s="581"/>
      <c r="AG24" s="581"/>
      <c r="AH24" s="581"/>
      <c r="AJ24" s="580"/>
      <c r="AK24" s="571"/>
    </row>
    <row r="25" spans="1:37" ht="12.75" customHeight="1" thickBot="1" x14ac:dyDescent="0.3">
      <c r="A25" s="519"/>
      <c r="B25" s="573">
        <f t="shared" si="3"/>
        <v>10</v>
      </c>
      <c r="C25" s="561">
        <f>IF(Select2=1,Food!$J29,"")</f>
        <v>0</v>
      </c>
      <c r="D25" s="562">
        <f>(IF(Select2=1,Garden!$J29,""))</f>
        <v>0</v>
      </c>
      <c r="E25" s="562">
        <f>IF(Select2=1,Paper!$J29,"")</f>
        <v>0</v>
      </c>
      <c r="F25" s="562">
        <f>IF(Select2=1,Wood!$J29,"")</f>
        <v>0</v>
      </c>
      <c r="G25" s="562">
        <f>IF(Select2=1,Textiles!$J29,"")</f>
        <v>0</v>
      </c>
      <c r="H25" s="563">
        <f>IF(Select2=1,Nappies!$J29,"")</f>
        <v>0</v>
      </c>
      <c r="I25" s="564">
        <f>Sludge!$J29</f>
        <v>0</v>
      </c>
      <c r="J25" s="565" t="str">
        <f>IF(Select2=2,MSW!$J29,"")</f>
        <v/>
      </c>
      <c r="K25" s="564">
        <f>Industry!$J29</f>
        <v>0</v>
      </c>
      <c r="L25" s="567">
        <f t="shared" si="4"/>
        <v>0</v>
      </c>
      <c r="M25" s="732">
        <f>Recovery_OX!C22</f>
        <v>0</v>
      </c>
      <c r="N25" s="527"/>
      <c r="O25" s="583">
        <f>(L25-M25)*(1-Recovery_OX!F22)</f>
        <v>0</v>
      </c>
      <c r="P25" s="582"/>
      <c r="Q25" s="519"/>
      <c r="R25" s="519"/>
      <c r="S25" s="519"/>
      <c r="T25" s="519"/>
      <c r="U25" s="519"/>
      <c r="V25" s="519"/>
      <c r="W25" s="519"/>
      <c r="X25" s="519"/>
      <c r="Y25" s="519"/>
      <c r="AA25" s="618">
        <f t="shared" si="5"/>
        <v>10</v>
      </c>
      <c r="AB25" s="616">
        <f t="shared" si="0"/>
        <v>0</v>
      </c>
      <c r="AC25" s="616">
        <f t="shared" si="1"/>
        <v>0</v>
      </c>
      <c r="AD25" s="617">
        <f t="shared" si="6"/>
        <v>0</v>
      </c>
      <c r="AE25" s="617">
        <f t="shared" si="2"/>
        <v>0</v>
      </c>
      <c r="AF25" s="581"/>
      <c r="AG25" s="581"/>
      <c r="AH25" s="581"/>
      <c r="AJ25" s="580"/>
      <c r="AK25" s="571"/>
    </row>
    <row r="26" spans="1:37" ht="12.75" customHeight="1" thickBot="1" x14ac:dyDescent="0.3">
      <c r="A26" s="519"/>
      <c r="B26" s="573">
        <f t="shared" si="3"/>
        <v>11</v>
      </c>
      <c r="C26" s="561">
        <f>IF(Select2=1,Food!$J30,"")</f>
        <v>0</v>
      </c>
      <c r="D26" s="562">
        <f>(IF(Select2=1,Garden!$J30,""))</f>
        <v>0</v>
      </c>
      <c r="E26" s="562">
        <f>IF(Select2=1,Paper!$J30,"")</f>
        <v>0</v>
      </c>
      <c r="F26" s="562">
        <f>IF(Select2=1,Wood!$J30,"")</f>
        <v>0</v>
      </c>
      <c r="G26" s="562">
        <f>IF(Select2=1,Textiles!$J30,"")</f>
        <v>0</v>
      </c>
      <c r="H26" s="563">
        <f>IF(Select2=1,Nappies!$J30,"")</f>
        <v>0</v>
      </c>
      <c r="I26" s="564">
        <f>Sludge!$J30</f>
        <v>0</v>
      </c>
      <c r="J26" s="565" t="str">
        <f>IF(Select2=2,MSW!$J30,"")</f>
        <v/>
      </c>
      <c r="K26" s="564">
        <f>Industry!$J30</f>
        <v>0</v>
      </c>
      <c r="L26" s="567">
        <f t="shared" si="4"/>
        <v>0</v>
      </c>
      <c r="M26" s="732">
        <f>Recovery_OX!C23</f>
        <v>0</v>
      </c>
      <c r="N26" s="527"/>
      <c r="O26" s="583">
        <f>(L26-M26)*(1-Recovery_OX!F23)</f>
        <v>0</v>
      </c>
      <c r="P26" s="582"/>
      <c r="Q26" s="519"/>
      <c r="R26" s="519"/>
      <c r="S26" s="519"/>
      <c r="T26" s="519"/>
      <c r="U26" s="519"/>
      <c r="V26" s="519"/>
      <c r="W26" s="519"/>
      <c r="X26" s="519"/>
      <c r="Y26" s="519"/>
      <c r="AA26" s="618">
        <f t="shared" si="5"/>
        <v>11</v>
      </c>
      <c r="AB26" s="616">
        <f t="shared" si="0"/>
        <v>0</v>
      </c>
      <c r="AC26" s="616">
        <f t="shared" si="1"/>
        <v>0</v>
      </c>
      <c r="AD26" s="617">
        <f t="shared" si="6"/>
        <v>0</v>
      </c>
      <c r="AE26" s="617">
        <f t="shared" si="2"/>
        <v>0</v>
      </c>
      <c r="AF26" s="581"/>
      <c r="AG26" s="581"/>
      <c r="AH26" s="581"/>
      <c r="AJ26" s="580"/>
      <c r="AK26" s="571"/>
    </row>
    <row r="27" spans="1:37" ht="12.75" customHeight="1" thickBot="1" x14ac:dyDescent="0.3">
      <c r="A27" s="519"/>
      <c r="B27" s="573">
        <f t="shared" si="3"/>
        <v>12</v>
      </c>
      <c r="C27" s="561">
        <f>IF(Select2=1,Food!$J31,"")</f>
        <v>0</v>
      </c>
      <c r="D27" s="562">
        <f>(IF(Select2=1,Garden!$J31,""))</f>
        <v>0</v>
      </c>
      <c r="E27" s="562">
        <f>IF(Select2=1,Paper!$J31,"")</f>
        <v>0</v>
      </c>
      <c r="F27" s="562">
        <f>IF(Select2=1,Wood!$J31,"")</f>
        <v>0</v>
      </c>
      <c r="G27" s="562">
        <f>IF(Select2=1,Textiles!$J31,"")</f>
        <v>0</v>
      </c>
      <c r="H27" s="563">
        <f>IF(Select2=1,Nappies!$J31,"")</f>
        <v>0</v>
      </c>
      <c r="I27" s="564">
        <f>Sludge!$J31</f>
        <v>0</v>
      </c>
      <c r="J27" s="565" t="str">
        <f>IF(Select2=2,MSW!$J31,"")</f>
        <v/>
      </c>
      <c r="K27" s="564">
        <f>Industry!$J31</f>
        <v>0</v>
      </c>
      <c r="L27" s="567">
        <f t="shared" si="4"/>
        <v>0</v>
      </c>
      <c r="M27" s="732">
        <f>Recovery_OX!C24</f>
        <v>0</v>
      </c>
      <c r="N27" s="527"/>
      <c r="O27" s="583">
        <f>(L27-M27)*(1-Recovery_OX!F24)</f>
        <v>0</v>
      </c>
      <c r="P27" s="582"/>
      <c r="Q27" s="519"/>
      <c r="R27" s="519"/>
      <c r="S27" s="519"/>
      <c r="T27" s="519"/>
      <c r="U27" s="519"/>
      <c r="V27" s="519"/>
      <c r="W27" s="519"/>
      <c r="X27" s="519"/>
      <c r="Y27" s="519"/>
      <c r="AA27" s="618">
        <f t="shared" si="5"/>
        <v>12</v>
      </c>
      <c r="AB27" s="616">
        <f t="shared" si="0"/>
        <v>0</v>
      </c>
      <c r="AC27" s="616">
        <f t="shared" si="1"/>
        <v>0</v>
      </c>
      <c r="AD27" s="617">
        <f t="shared" si="6"/>
        <v>0</v>
      </c>
      <c r="AE27" s="617">
        <f t="shared" si="2"/>
        <v>0</v>
      </c>
      <c r="AF27" s="581"/>
      <c r="AG27" s="581"/>
      <c r="AH27" s="581"/>
      <c r="AJ27" s="580"/>
      <c r="AK27" s="571"/>
    </row>
    <row r="28" spans="1:37" ht="12.75" customHeight="1" thickBot="1" x14ac:dyDescent="0.3">
      <c r="A28" s="519"/>
      <c r="B28" s="573">
        <f t="shared" si="3"/>
        <v>13</v>
      </c>
      <c r="C28" s="561">
        <f>IF(Select2=1,Food!$J32,"")</f>
        <v>0</v>
      </c>
      <c r="D28" s="562">
        <f>(IF(Select2=1,Garden!$J32,""))</f>
        <v>0</v>
      </c>
      <c r="E28" s="562">
        <f>IF(Select2=1,Paper!$J32,"")</f>
        <v>0</v>
      </c>
      <c r="F28" s="562">
        <f>IF(Select2=1,Wood!$J32,"")</f>
        <v>0</v>
      </c>
      <c r="G28" s="562">
        <f>IF(Select2=1,Textiles!$J32,"")</f>
        <v>0</v>
      </c>
      <c r="H28" s="563">
        <f>IF(Select2=1,Nappies!$J32,"")</f>
        <v>0</v>
      </c>
      <c r="I28" s="564">
        <f>Sludge!$J32</f>
        <v>0</v>
      </c>
      <c r="J28" s="565" t="str">
        <f>IF(Select2=2,MSW!$J32,"")</f>
        <v/>
      </c>
      <c r="K28" s="564">
        <f>Industry!$J32</f>
        <v>0</v>
      </c>
      <c r="L28" s="567">
        <f t="shared" si="4"/>
        <v>0</v>
      </c>
      <c r="M28" s="732">
        <f>Recovery_OX!C25</f>
        <v>0</v>
      </c>
      <c r="N28" s="527"/>
      <c r="O28" s="583">
        <f>(L28-M28)*(1-Recovery_OX!F25)</f>
        <v>0</v>
      </c>
      <c r="P28" s="582"/>
      <c r="Q28" s="519"/>
      <c r="R28" s="519"/>
      <c r="S28" s="519"/>
      <c r="T28" s="519"/>
      <c r="U28" s="519"/>
      <c r="V28" s="519"/>
      <c r="W28" s="519"/>
      <c r="X28" s="519"/>
      <c r="Y28" s="519"/>
      <c r="AA28" s="618">
        <f t="shared" si="5"/>
        <v>13</v>
      </c>
      <c r="AB28" s="616">
        <f t="shared" si="0"/>
        <v>0</v>
      </c>
      <c r="AC28" s="616">
        <f t="shared" si="1"/>
        <v>0</v>
      </c>
      <c r="AD28" s="617">
        <f t="shared" si="6"/>
        <v>0</v>
      </c>
      <c r="AE28" s="617">
        <f t="shared" si="2"/>
        <v>0</v>
      </c>
      <c r="AF28" s="581"/>
      <c r="AG28" s="581"/>
      <c r="AH28" s="581"/>
      <c r="AJ28" s="580"/>
      <c r="AK28" s="571"/>
    </row>
    <row r="29" spans="1:37" ht="12.75" customHeight="1" thickBot="1" x14ac:dyDescent="0.3">
      <c r="A29" s="519"/>
      <c r="B29" s="573">
        <f t="shared" si="3"/>
        <v>14</v>
      </c>
      <c r="C29" s="561">
        <f>IF(Select2=1,Food!$J33,"")</f>
        <v>0</v>
      </c>
      <c r="D29" s="562">
        <f>(IF(Select2=1,Garden!$J33,""))</f>
        <v>0</v>
      </c>
      <c r="E29" s="562">
        <f>IF(Select2=1,Paper!$J33,"")</f>
        <v>0</v>
      </c>
      <c r="F29" s="562">
        <f>IF(Select2=1,Wood!$J33,"")</f>
        <v>0</v>
      </c>
      <c r="G29" s="562">
        <f>IF(Select2=1,Textiles!$J33,"")</f>
        <v>0</v>
      </c>
      <c r="H29" s="563">
        <f>IF(Select2=1,Nappies!$J33,"")</f>
        <v>0</v>
      </c>
      <c r="I29" s="564">
        <f>Sludge!$J33</f>
        <v>0</v>
      </c>
      <c r="J29" s="565" t="str">
        <f>IF(Select2=2,MSW!$J33,"")</f>
        <v/>
      </c>
      <c r="K29" s="564">
        <f>Industry!$J33</f>
        <v>0</v>
      </c>
      <c r="L29" s="567">
        <f t="shared" si="4"/>
        <v>0</v>
      </c>
      <c r="M29" s="732">
        <f>Recovery_OX!C26</f>
        <v>0</v>
      </c>
      <c r="N29" s="527"/>
      <c r="O29" s="583">
        <f>(L29-M29)*(1-Recovery_OX!F26)</f>
        <v>0</v>
      </c>
      <c r="P29" s="582"/>
      <c r="Q29" s="519"/>
      <c r="R29" s="519"/>
      <c r="S29" s="519"/>
      <c r="T29" s="519"/>
      <c r="U29" s="519"/>
      <c r="V29" s="519"/>
      <c r="W29" s="519"/>
      <c r="X29" s="519"/>
      <c r="Y29" s="519"/>
      <c r="AA29" s="618">
        <f t="shared" si="5"/>
        <v>14</v>
      </c>
      <c r="AB29" s="616">
        <f t="shared" si="0"/>
        <v>0</v>
      </c>
      <c r="AC29" s="616">
        <f t="shared" si="1"/>
        <v>0</v>
      </c>
      <c r="AD29" s="617">
        <f t="shared" si="6"/>
        <v>0</v>
      </c>
      <c r="AE29" s="617">
        <f t="shared" si="2"/>
        <v>0</v>
      </c>
      <c r="AF29" s="581"/>
      <c r="AG29" s="581"/>
      <c r="AH29" s="581"/>
      <c r="AJ29" s="580"/>
      <c r="AK29" s="571"/>
    </row>
    <row r="30" spans="1:37" ht="12.75" customHeight="1" thickBot="1" x14ac:dyDescent="0.3">
      <c r="A30" s="519"/>
      <c r="B30" s="573">
        <f t="shared" si="3"/>
        <v>15</v>
      </c>
      <c r="C30" s="561">
        <f>IF(Select2=1,Food!$J34,"")</f>
        <v>0</v>
      </c>
      <c r="D30" s="562">
        <f>(IF(Select2=1,Garden!$J34,""))</f>
        <v>0</v>
      </c>
      <c r="E30" s="562">
        <f>IF(Select2=1,Paper!$J34,"")</f>
        <v>0</v>
      </c>
      <c r="F30" s="562">
        <f>IF(Select2=1,Wood!$J34,"")</f>
        <v>0</v>
      </c>
      <c r="G30" s="562">
        <f>IF(Select2=1,Textiles!$J34,"")</f>
        <v>0</v>
      </c>
      <c r="H30" s="563">
        <f>IF(Select2=1,Nappies!$J34,"")</f>
        <v>0</v>
      </c>
      <c r="I30" s="564">
        <f>Sludge!$J34</f>
        <v>0</v>
      </c>
      <c r="J30" s="565" t="str">
        <f>IF(Select2=2,MSW!$J34,"")</f>
        <v/>
      </c>
      <c r="K30" s="564">
        <f>Industry!$J34</f>
        <v>0</v>
      </c>
      <c r="L30" s="567">
        <f t="shared" si="4"/>
        <v>0</v>
      </c>
      <c r="M30" s="732">
        <f>Recovery_OX!C27</f>
        <v>0</v>
      </c>
      <c r="N30" s="527"/>
      <c r="O30" s="583">
        <f>(L30-M30)*(1-Recovery_OX!F27)</f>
        <v>0</v>
      </c>
      <c r="P30" s="582"/>
      <c r="Q30" s="519"/>
      <c r="R30" s="519"/>
      <c r="S30" s="519"/>
      <c r="T30" s="519"/>
      <c r="U30" s="519"/>
      <c r="V30" s="519"/>
      <c r="W30" s="519"/>
      <c r="X30" s="519"/>
      <c r="Y30" s="519"/>
      <c r="AA30" s="618">
        <f t="shared" si="5"/>
        <v>15</v>
      </c>
      <c r="AB30" s="616">
        <f t="shared" si="0"/>
        <v>0</v>
      </c>
      <c r="AC30" s="616">
        <f t="shared" si="1"/>
        <v>0</v>
      </c>
      <c r="AD30" s="617">
        <f t="shared" si="6"/>
        <v>0</v>
      </c>
      <c r="AE30" s="617">
        <f t="shared" si="2"/>
        <v>0</v>
      </c>
      <c r="AF30" s="581"/>
      <c r="AG30" s="581"/>
      <c r="AH30" s="581"/>
      <c r="AJ30" s="580"/>
      <c r="AK30" s="571"/>
    </row>
    <row r="31" spans="1:37" ht="12.75" customHeight="1" thickBot="1" x14ac:dyDescent="0.3">
      <c r="A31" s="519"/>
      <c r="B31" s="573">
        <f t="shared" si="3"/>
        <v>16</v>
      </c>
      <c r="C31" s="561">
        <f>IF(Select2=1,Food!$J35,"")</f>
        <v>0</v>
      </c>
      <c r="D31" s="562">
        <f>(IF(Select2=1,Garden!$J35,""))</f>
        <v>0</v>
      </c>
      <c r="E31" s="562">
        <f>IF(Select2=1,Paper!$J35,"")</f>
        <v>0</v>
      </c>
      <c r="F31" s="562">
        <f>IF(Select2=1,Wood!$J35,"")</f>
        <v>0</v>
      </c>
      <c r="G31" s="562">
        <f>IF(Select2=1,Textiles!$J35,"")</f>
        <v>0</v>
      </c>
      <c r="H31" s="563">
        <f>IF(Select2=1,Nappies!$J35,"")</f>
        <v>0</v>
      </c>
      <c r="I31" s="564">
        <f>Sludge!$J35</f>
        <v>0</v>
      </c>
      <c r="J31" s="565" t="str">
        <f>IF(Select2=2,MSW!$J35,"")</f>
        <v/>
      </c>
      <c r="K31" s="564">
        <f>Industry!$J35</f>
        <v>0</v>
      </c>
      <c r="L31" s="567">
        <f t="shared" si="4"/>
        <v>0</v>
      </c>
      <c r="M31" s="732">
        <f>Recovery_OX!C28</f>
        <v>0</v>
      </c>
      <c r="N31" s="527"/>
      <c r="O31" s="583">
        <f>(L31-M31)*(1-Recovery_OX!F28)</f>
        <v>0</v>
      </c>
      <c r="P31" s="582"/>
      <c r="Q31" s="519"/>
      <c r="R31" s="519"/>
      <c r="S31" s="519"/>
      <c r="T31" s="519"/>
      <c r="U31" s="519"/>
      <c r="V31" s="519"/>
      <c r="W31" s="519"/>
      <c r="X31" s="519"/>
      <c r="Y31" s="519"/>
      <c r="AA31" s="618">
        <f t="shared" si="5"/>
        <v>16</v>
      </c>
      <c r="AB31" s="616">
        <f t="shared" si="0"/>
        <v>0</v>
      </c>
      <c r="AC31" s="616">
        <f t="shared" si="1"/>
        <v>0</v>
      </c>
      <c r="AD31" s="617">
        <f t="shared" si="6"/>
        <v>0</v>
      </c>
      <c r="AE31" s="617">
        <f t="shared" si="2"/>
        <v>0</v>
      </c>
      <c r="AF31" s="581"/>
      <c r="AG31" s="581"/>
      <c r="AH31" s="581"/>
      <c r="AJ31" s="580"/>
      <c r="AK31" s="571"/>
    </row>
    <row r="32" spans="1:37" ht="12.75" customHeight="1" thickBot="1" x14ac:dyDescent="0.3">
      <c r="A32" s="519"/>
      <c r="B32" s="573">
        <f t="shared" si="3"/>
        <v>17</v>
      </c>
      <c r="C32" s="561">
        <f>IF(Select2=1,Food!$J36,"")</f>
        <v>0</v>
      </c>
      <c r="D32" s="562">
        <f>(IF(Select2=1,Garden!$J36,""))</f>
        <v>0</v>
      </c>
      <c r="E32" s="562">
        <f>IF(Select2=1,Paper!$J36,"")</f>
        <v>0</v>
      </c>
      <c r="F32" s="562">
        <f>IF(Select2=1,Wood!$J36,"")</f>
        <v>0</v>
      </c>
      <c r="G32" s="562">
        <f>IF(Select2=1,Textiles!$J36,"")</f>
        <v>0</v>
      </c>
      <c r="H32" s="563">
        <f>IF(Select2=1,Nappies!$J36,"")</f>
        <v>0</v>
      </c>
      <c r="I32" s="564">
        <f>Sludge!$J36</f>
        <v>0</v>
      </c>
      <c r="J32" s="565" t="str">
        <f>IF(Select2=2,MSW!$J36,"")</f>
        <v/>
      </c>
      <c r="K32" s="564">
        <f>Industry!$J36</f>
        <v>0</v>
      </c>
      <c r="L32" s="567">
        <f t="shared" si="4"/>
        <v>0</v>
      </c>
      <c r="M32" s="732">
        <f>Recovery_OX!C29</f>
        <v>0</v>
      </c>
      <c r="N32" s="527"/>
      <c r="O32" s="583">
        <f>(L32-M32)*(1-Recovery_OX!F29)</f>
        <v>0</v>
      </c>
      <c r="P32" s="582"/>
      <c r="Q32" s="519"/>
      <c r="R32" s="519"/>
      <c r="S32" s="519"/>
      <c r="T32" s="519"/>
      <c r="U32" s="519"/>
      <c r="V32" s="519"/>
      <c r="W32" s="519"/>
      <c r="X32" s="519"/>
      <c r="Y32" s="519"/>
      <c r="AA32" s="618">
        <f t="shared" si="5"/>
        <v>17</v>
      </c>
      <c r="AB32" s="616">
        <f t="shared" si="0"/>
        <v>0</v>
      </c>
      <c r="AC32" s="616">
        <f t="shared" si="1"/>
        <v>0</v>
      </c>
      <c r="AD32" s="617">
        <f t="shared" si="6"/>
        <v>0</v>
      </c>
      <c r="AE32" s="617">
        <f t="shared" si="2"/>
        <v>0</v>
      </c>
      <c r="AF32" s="581"/>
      <c r="AG32" s="581"/>
      <c r="AH32" s="581"/>
      <c r="AJ32" s="580"/>
      <c r="AK32" s="571"/>
    </row>
    <row r="33" spans="1:37" ht="12.75" customHeight="1" thickBot="1" x14ac:dyDescent="0.3">
      <c r="A33" s="519"/>
      <c r="B33" s="573">
        <f t="shared" si="3"/>
        <v>18</v>
      </c>
      <c r="C33" s="561">
        <f>IF(Select2=1,Food!$J37,"")</f>
        <v>0</v>
      </c>
      <c r="D33" s="562">
        <f>(IF(Select2=1,Garden!$J37,""))</f>
        <v>0</v>
      </c>
      <c r="E33" s="562">
        <f>IF(Select2=1,Paper!$J37,"")</f>
        <v>0</v>
      </c>
      <c r="F33" s="562">
        <f>IF(Select2=1,Wood!$J37,"")</f>
        <v>0</v>
      </c>
      <c r="G33" s="562">
        <f>IF(Select2=1,Textiles!$J37,"")</f>
        <v>0</v>
      </c>
      <c r="H33" s="563">
        <f>IF(Select2=1,Nappies!$J37,"")</f>
        <v>0</v>
      </c>
      <c r="I33" s="564">
        <f>Sludge!$J37</f>
        <v>0</v>
      </c>
      <c r="J33" s="565" t="str">
        <f>IF(Select2=2,MSW!$J37,"")</f>
        <v/>
      </c>
      <c r="K33" s="564">
        <f>Industry!$J37</f>
        <v>0</v>
      </c>
      <c r="L33" s="567">
        <f t="shared" si="4"/>
        <v>0</v>
      </c>
      <c r="M33" s="732">
        <f>Recovery_OX!C30</f>
        <v>0</v>
      </c>
      <c r="N33" s="527"/>
      <c r="O33" s="583">
        <f>(L33-M33)*(1-Recovery_OX!F30)</f>
        <v>0</v>
      </c>
      <c r="P33" s="582"/>
      <c r="Q33" s="519"/>
      <c r="R33" s="519"/>
      <c r="S33" s="519"/>
      <c r="T33" s="519"/>
      <c r="U33" s="519"/>
      <c r="V33" s="519"/>
      <c r="W33" s="519"/>
      <c r="X33" s="519"/>
      <c r="Y33" s="519"/>
      <c r="AA33" s="618">
        <f t="shared" si="5"/>
        <v>18</v>
      </c>
      <c r="AB33" s="616">
        <f t="shared" si="0"/>
        <v>0</v>
      </c>
      <c r="AC33" s="616">
        <f t="shared" si="1"/>
        <v>0</v>
      </c>
      <c r="AD33" s="617">
        <f t="shared" si="6"/>
        <v>0</v>
      </c>
      <c r="AE33" s="617">
        <f t="shared" si="2"/>
        <v>0</v>
      </c>
      <c r="AF33" s="581"/>
      <c r="AG33" s="581"/>
      <c r="AH33" s="581"/>
      <c r="AJ33" s="580"/>
      <c r="AK33" s="571"/>
    </row>
    <row r="34" spans="1:37" ht="12.75" customHeight="1" thickBot="1" x14ac:dyDescent="0.3">
      <c r="A34" s="519"/>
      <c r="B34" s="573">
        <f t="shared" si="3"/>
        <v>19</v>
      </c>
      <c r="C34" s="561">
        <f>IF(Select2=1,Food!$J38,"")</f>
        <v>0</v>
      </c>
      <c r="D34" s="562">
        <f>(IF(Select2=1,Garden!$J38,""))</f>
        <v>0</v>
      </c>
      <c r="E34" s="562">
        <f>IF(Select2=1,Paper!$J38,"")</f>
        <v>0</v>
      </c>
      <c r="F34" s="562">
        <f>IF(Select2=1,Wood!$J38,"")</f>
        <v>0</v>
      </c>
      <c r="G34" s="562">
        <f>IF(Select2=1,Textiles!$J38,"")</f>
        <v>0</v>
      </c>
      <c r="H34" s="563">
        <f>IF(Select2=1,Nappies!$J38,"")</f>
        <v>0</v>
      </c>
      <c r="I34" s="564">
        <f>Sludge!$J38</f>
        <v>0</v>
      </c>
      <c r="J34" s="565" t="str">
        <f>IF(Select2=2,MSW!$J38,"")</f>
        <v/>
      </c>
      <c r="K34" s="564">
        <f>Industry!$J38</f>
        <v>0</v>
      </c>
      <c r="L34" s="567">
        <f t="shared" si="4"/>
        <v>0</v>
      </c>
      <c r="M34" s="732">
        <f>Recovery_OX!C31</f>
        <v>0</v>
      </c>
      <c r="N34" s="527"/>
      <c r="O34" s="583">
        <f>(L34-M34)*(1-Recovery_OX!F31)</f>
        <v>0</v>
      </c>
      <c r="P34" s="582"/>
      <c r="Q34" s="519"/>
      <c r="R34" s="519"/>
      <c r="S34" s="519"/>
      <c r="T34" s="519"/>
      <c r="U34" s="519"/>
      <c r="V34" s="519"/>
      <c r="W34" s="519"/>
      <c r="X34" s="519"/>
      <c r="Y34" s="519"/>
      <c r="AA34" s="618">
        <f t="shared" si="5"/>
        <v>19</v>
      </c>
      <c r="AB34" s="616">
        <f t="shared" si="0"/>
        <v>0</v>
      </c>
      <c r="AC34" s="616">
        <f t="shared" si="1"/>
        <v>0</v>
      </c>
      <c r="AD34" s="617">
        <f t="shared" si="6"/>
        <v>0</v>
      </c>
      <c r="AE34" s="617">
        <f t="shared" si="2"/>
        <v>0</v>
      </c>
      <c r="AF34" s="581"/>
      <c r="AG34" s="581"/>
      <c r="AH34" s="581"/>
      <c r="AJ34" s="580"/>
      <c r="AK34" s="571"/>
    </row>
    <row r="35" spans="1:37" ht="12.75" customHeight="1" thickBot="1" x14ac:dyDescent="0.3">
      <c r="A35" s="519"/>
      <c r="B35" s="573">
        <f t="shared" si="3"/>
        <v>20</v>
      </c>
      <c r="C35" s="561">
        <f>IF(Select2=1,Food!$J39,"")</f>
        <v>0</v>
      </c>
      <c r="D35" s="562">
        <f>(IF(Select2=1,Garden!$J39,""))</f>
        <v>0</v>
      </c>
      <c r="E35" s="562">
        <f>IF(Select2=1,Paper!$J39,"")</f>
        <v>0</v>
      </c>
      <c r="F35" s="562">
        <f>IF(Select2=1,Wood!$J39,"")</f>
        <v>0</v>
      </c>
      <c r="G35" s="562">
        <f>IF(Select2=1,Textiles!$J39,"")</f>
        <v>0</v>
      </c>
      <c r="H35" s="563">
        <f>IF(Select2=1,Nappies!$J39,"")</f>
        <v>0</v>
      </c>
      <c r="I35" s="564">
        <f>Sludge!$J39</f>
        <v>0</v>
      </c>
      <c r="J35" s="565" t="str">
        <f>IF(Select2=2,MSW!$J39,"")</f>
        <v/>
      </c>
      <c r="K35" s="564">
        <f>Industry!$J39</f>
        <v>0</v>
      </c>
      <c r="L35" s="567">
        <f t="shared" si="4"/>
        <v>0</v>
      </c>
      <c r="M35" s="732">
        <f>Recovery_OX!C32</f>
        <v>0</v>
      </c>
      <c r="N35" s="527"/>
      <c r="O35" s="583">
        <f>(L35-M35)*(1-Recovery_OX!F32)</f>
        <v>0</v>
      </c>
      <c r="P35" s="582"/>
      <c r="Q35" s="519"/>
      <c r="R35" s="519"/>
      <c r="S35" s="519"/>
      <c r="T35" s="519"/>
      <c r="U35" s="519"/>
      <c r="V35" s="519"/>
      <c r="W35" s="519"/>
      <c r="X35" s="519"/>
      <c r="Y35" s="519"/>
      <c r="AA35" s="618">
        <f t="shared" si="5"/>
        <v>20</v>
      </c>
      <c r="AB35" s="616">
        <f t="shared" si="0"/>
        <v>0</v>
      </c>
      <c r="AC35" s="616">
        <f t="shared" si="1"/>
        <v>0</v>
      </c>
      <c r="AD35" s="617">
        <f t="shared" si="6"/>
        <v>0</v>
      </c>
      <c r="AE35" s="617">
        <f t="shared" si="2"/>
        <v>0</v>
      </c>
      <c r="AF35" s="581"/>
      <c r="AG35" s="581"/>
      <c r="AH35" s="581"/>
      <c r="AJ35" s="580"/>
      <c r="AK35" s="571"/>
    </row>
    <row r="36" spans="1:37" ht="12.75" customHeight="1" thickBot="1" x14ac:dyDescent="0.3">
      <c r="A36" s="519"/>
      <c r="B36" s="573">
        <f t="shared" si="3"/>
        <v>21</v>
      </c>
      <c r="C36" s="561">
        <f>IF(Select2=1,Food!$J40,"")</f>
        <v>0</v>
      </c>
      <c r="D36" s="562">
        <f>(IF(Select2=1,Garden!$J40,""))</f>
        <v>0</v>
      </c>
      <c r="E36" s="562">
        <f>IF(Select2=1,Paper!$J40,"")</f>
        <v>0</v>
      </c>
      <c r="F36" s="562">
        <f>IF(Select2=1,Wood!$J40,"")</f>
        <v>0</v>
      </c>
      <c r="G36" s="562">
        <f>IF(Select2=1,Textiles!$J40,"")</f>
        <v>0</v>
      </c>
      <c r="H36" s="563">
        <f>IF(Select2=1,Nappies!$J40,"")</f>
        <v>0</v>
      </c>
      <c r="I36" s="564">
        <f>Sludge!$J40</f>
        <v>0</v>
      </c>
      <c r="J36" s="565" t="str">
        <f>IF(Select2=2,MSW!$J40,"")</f>
        <v/>
      </c>
      <c r="K36" s="564">
        <f>Industry!$J40</f>
        <v>0</v>
      </c>
      <c r="L36" s="567">
        <f t="shared" si="4"/>
        <v>0</v>
      </c>
      <c r="M36" s="732">
        <f>Recovery_OX!C33</f>
        <v>0</v>
      </c>
      <c r="N36" s="527"/>
      <c r="O36" s="583">
        <f>(L36-M36)*(1-Recovery_OX!F33)</f>
        <v>0</v>
      </c>
      <c r="P36" s="582"/>
      <c r="Q36" s="519"/>
      <c r="R36" s="519"/>
      <c r="S36" s="519"/>
      <c r="T36" s="519"/>
      <c r="U36" s="519"/>
      <c r="V36" s="519"/>
      <c r="W36" s="519"/>
      <c r="X36" s="519"/>
      <c r="Y36" s="519"/>
      <c r="AA36" s="618">
        <f t="shared" si="5"/>
        <v>21</v>
      </c>
      <c r="AB36" s="616">
        <f t="shared" si="0"/>
        <v>0</v>
      </c>
      <c r="AC36" s="616">
        <f t="shared" si="1"/>
        <v>0</v>
      </c>
      <c r="AD36" s="617">
        <f t="shared" si="6"/>
        <v>0</v>
      </c>
      <c r="AE36" s="617">
        <f t="shared" si="2"/>
        <v>0</v>
      </c>
      <c r="AF36" s="581"/>
      <c r="AG36" s="581"/>
      <c r="AH36" s="581"/>
      <c r="AJ36" s="580"/>
      <c r="AK36" s="571"/>
    </row>
    <row r="37" spans="1:37" ht="12.75" customHeight="1" thickBot="1" x14ac:dyDescent="0.3">
      <c r="A37" s="519"/>
      <c r="B37" s="573">
        <f t="shared" si="3"/>
        <v>22</v>
      </c>
      <c r="C37" s="561">
        <f>IF(Select2=1,Food!$J41,"")</f>
        <v>0</v>
      </c>
      <c r="D37" s="562">
        <f>(IF(Select2=1,Garden!$J41,""))</f>
        <v>0</v>
      </c>
      <c r="E37" s="562">
        <f>IF(Select2=1,Paper!$J41,"")</f>
        <v>0</v>
      </c>
      <c r="F37" s="562">
        <f>IF(Select2=1,Wood!$J41,"")</f>
        <v>0</v>
      </c>
      <c r="G37" s="562">
        <f>IF(Select2=1,Textiles!$J41,"")</f>
        <v>0</v>
      </c>
      <c r="H37" s="563">
        <f>IF(Select2=1,Nappies!$J41,"")</f>
        <v>0</v>
      </c>
      <c r="I37" s="564">
        <f>Sludge!$J41</f>
        <v>0</v>
      </c>
      <c r="J37" s="565" t="str">
        <f>IF(Select2=2,MSW!$J41,"")</f>
        <v/>
      </c>
      <c r="K37" s="564">
        <f>Industry!$J41</f>
        <v>0</v>
      </c>
      <c r="L37" s="567">
        <f t="shared" si="4"/>
        <v>0</v>
      </c>
      <c r="M37" s="732">
        <f>Recovery_OX!C34</f>
        <v>0</v>
      </c>
      <c r="N37" s="527"/>
      <c r="O37" s="583">
        <f>(L37-M37)*(1-Recovery_OX!F34)</f>
        <v>0</v>
      </c>
      <c r="P37" s="582"/>
      <c r="Q37" s="519"/>
      <c r="R37" s="519"/>
      <c r="S37" s="519"/>
      <c r="T37" s="519"/>
      <c r="U37" s="519"/>
      <c r="V37" s="519"/>
      <c r="W37" s="519"/>
      <c r="X37" s="519"/>
      <c r="Y37" s="519"/>
      <c r="AA37" s="618">
        <f t="shared" si="5"/>
        <v>22</v>
      </c>
      <c r="AB37" s="616">
        <f t="shared" si="0"/>
        <v>0</v>
      </c>
      <c r="AC37" s="616">
        <f t="shared" si="1"/>
        <v>0</v>
      </c>
      <c r="AD37" s="617">
        <f t="shared" si="6"/>
        <v>0</v>
      </c>
      <c r="AE37" s="617">
        <f t="shared" si="2"/>
        <v>0</v>
      </c>
      <c r="AF37" s="581"/>
      <c r="AG37" s="581"/>
      <c r="AH37" s="581"/>
      <c r="AJ37" s="580"/>
      <c r="AK37" s="571"/>
    </row>
    <row r="38" spans="1:37" ht="12.75" customHeight="1" thickBot="1" x14ac:dyDescent="0.3">
      <c r="A38" s="519"/>
      <c r="B38" s="573">
        <f t="shared" si="3"/>
        <v>23</v>
      </c>
      <c r="C38" s="561">
        <f>IF(Select2=1,Food!$J42,"")</f>
        <v>0</v>
      </c>
      <c r="D38" s="562">
        <f>(IF(Select2=1,Garden!$J42,""))</f>
        <v>0</v>
      </c>
      <c r="E38" s="562">
        <f>IF(Select2=1,Paper!$J42,"")</f>
        <v>0</v>
      </c>
      <c r="F38" s="562">
        <f>IF(Select2=1,Wood!$J42,"")</f>
        <v>0</v>
      </c>
      <c r="G38" s="562">
        <f>IF(Select2=1,Textiles!$J42,"")</f>
        <v>0</v>
      </c>
      <c r="H38" s="563">
        <f>IF(Select2=1,Nappies!$J42,"")</f>
        <v>0</v>
      </c>
      <c r="I38" s="564">
        <f>Sludge!$J42</f>
        <v>0</v>
      </c>
      <c r="J38" s="565" t="str">
        <f>IF(Select2=2,MSW!$J42,"")</f>
        <v/>
      </c>
      <c r="K38" s="564">
        <f>Industry!$J42</f>
        <v>0</v>
      </c>
      <c r="L38" s="567">
        <f t="shared" si="4"/>
        <v>0</v>
      </c>
      <c r="M38" s="732">
        <f>Recovery_OX!C35</f>
        <v>0</v>
      </c>
      <c r="N38" s="527"/>
      <c r="O38" s="583">
        <f>(L38-M38)*(1-Recovery_OX!F35)</f>
        <v>0</v>
      </c>
      <c r="P38" s="582"/>
      <c r="Q38" s="519"/>
      <c r="R38" s="519"/>
      <c r="S38" s="519"/>
      <c r="T38" s="519"/>
      <c r="U38" s="519"/>
      <c r="V38" s="519"/>
      <c r="W38" s="519"/>
      <c r="X38" s="519"/>
      <c r="Y38" s="519"/>
      <c r="AA38" s="618">
        <f t="shared" si="5"/>
        <v>23</v>
      </c>
      <c r="AB38" s="616">
        <f t="shared" si="0"/>
        <v>0</v>
      </c>
      <c r="AC38" s="616">
        <f t="shared" si="1"/>
        <v>0</v>
      </c>
      <c r="AD38" s="617">
        <f t="shared" si="6"/>
        <v>0</v>
      </c>
      <c r="AE38" s="617">
        <f t="shared" si="2"/>
        <v>0</v>
      </c>
      <c r="AF38" s="581"/>
      <c r="AG38" s="581"/>
      <c r="AH38" s="581"/>
      <c r="AJ38" s="580"/>
      <c r="AK38" s="571"/>
    </row>
    <row r="39" spans="1:37" ht="12.75" customHeight="1" thickBot="1" x14ac:dyDescent="0.3">
      <c r="A39" s="519"/>
      <c r="B39" s="573">
        <f t="shared" si="3"/>
        <v>24</v>
      </c>
      <c r="C39" s="561">
        <f>IF(Select2=1,Food!$J43,"")</f>
        <v>0</v>
      </c>
      <c r="D39" s="562">
        <f>(IF(Select2=1,Garden!$J43,""))</f>
        <v>0</v>
      </c>
      <c r="E39" s="562">
        <f>IF(Select2=1,Paper!$J43,"")</f>
        <v>0</v>
      </c>
      <c r="F39" s="562">
        <f>IF(Select2=1,Wood!$J43,"")</f>
        <v>0</v>
      </c>
      <c r="G39" s="562">
        <f>IF(Select2=1,Textiles!$J43,"")</f>
        <v>0</v>
      </c>
      <c r="H39" s="563">
        <f>IF(Select2=1,Nappies!$J43,"")</f>
        <v>0</v>
      </c>
      <c r="I39" s="564">
        <f>Sludge!$J43</f>
        <v>0</v>
      </c>
      <c r="J39" s="565" t="str">
        <f>IF(Select2=2,MSW!$J43,"")</f>
        <v/>
      </c>
      <c r="K39" s="564">
        <f>Industry!$J43</f>
        <v>0</v>
      </c>
      <c r="L39" s="567">
        <f t="shared" si="4"/>
        <v>0</v>
      </c>
      <c r="M39" s="732">
        <f>Recovery_OX!C36</f>
        <v>0</v>
      </c>
      <c r="N39" s="527"/>
      <c r="O39" s="583">
        <f>(L39-M39)*(1-Recovery_OX!F36)</f>
        <v>0</v>
      </c>
      <c r="P39" s="582"/>
      <c r="Q39" s="519"/>
      <c r="R39" s="519"/>
      <c r="S39" s="519"/>
      <c r="T39" s="519"/>
      <c r="U39" s="519"/>
      <c r="V39" s="519"/>
      <c r="W39" s="519"/>
      <c r="X39" s="519"/>
      <c r="Y39" s="519"/>
      <c r="AA39" s="618">
        <f t="shared" si="5"/>
        <v>24</v>
      </c>
      <c r="AB39" s="616">
        <f t="shared" si="0"/>
        <v>0</v>
      </c>
      <c r="AC39" s="616">
        <f t="shared" si="1"/>
        <v>0</v>
      </c>
      <c r="AD39" s="617">
        <f t="shared" si="6"/>
        <v>0</v>
      </c>
      <c r="AE39" s="617">
        <f t="shared" si="2"/>
        <v>0</v>
      </c>
      <c r="AF39" s="581"/>
      <c r="AG39" s="581"/>
      <c r="AH39" s="581"/>
      <c r="AJ39" s="580"/>
      <c r="AK39" s="571"/>
    </row>
    <row r="40" spans="1:37" ht="12.75" customHeight="1" thickBot="1" x14ac:dyDescent="0.3">
      <c r="A40" s="519"/>
      <c r="B40" s="573">
        <f t="shared" si="3"/>
        <v>25</v>
      </c>
      <c r="C40" s="561">
        <f>IF(Select2=1,Food!$J44,"")</f>
        <v>0</v>
      </c>
      <c r="D40" s="562">
        <f>(IF(Select2=1,Garden!$J44,""))</f>
        <v>0</v>
      </c>
      <c r="E40" s="562">
        <f>IF(Select2=1,Paper!$J44,"")</f>
        <v>0</v>
      </c>
      <c r="F40" s="562">
        <f>IF(Select2=1,Wood!$J44,"")</f>
        <v>0</v>
      </c>
      <c r="G40" s="562">
        <f>IF(Select2=1,Textiles!$J44,"")</f>
        <v>0</v>
      </c>
      <c r="H40" s="563">
        <f>IF(Select2=1,Nappies!$J44,"")</f>
        <v>0</v>
      </c>
      <c r="I40" s="564">
        <f>Sludge!$J44</f>
        <v>0</v>
      </c>
      <c r="J40" s="565" t="str">
        <f>IF(Select2=2,MSW!$J44,"")</f>
        <v/>
      </c>
      <c r="K40" s="564">
        <f>Industry!$J44</f>
        <v>0</v>
      </c>
      <c r="L40" s="567">
        <f t="shared" si="4"/>
        <v>0</v>
      </c>
      <c r="M40" s="732">
        <f>Recovery_OX!C37</f>
        <v>0</v>
      </c>
      <c r="N40" s="527"/>
      <c r="O40" s="583">
        <f>(L40-M40)*(1-Recovery_OX!F37)</f>
        <v>0</v>
      </c>
      <c r="P40" s="582"/>
      <c r="Q40" s="519"/>
      <c r="R40" s="519"/>
      <c r="S40" s="519"/>
      <c r="T40" s="519"/>
      <c r="U40" s="519"/>
      <c r="V40" s="519"/>
      <c r="W40" s="519"/>
      <c r="X40" s="519"/>
      <c r="Y40" s="519"/>
      <c r="AA40" s="618">
        <f t="shared" si="5"/>
        <v>25</v>
      </c>
      <c r="AB40" s="616">
        <f t="shared" si="0"/>
        <v>0</v>
      </c>
      <c r="AC40" s="616">
        <f t="shared" si="1"/>
        <v>0</v>
      </c>
      <c r="AD40" s="617">
        <f t="shared" si="6"/>
        <v>0</v>
      </c>
      <c r="AE40" s="617">
        <f t="shared" si="2"/>
        <v>0</v>
      </c>
      <c r="AF40" s="581"/>
      <c r="AG40" s="581"/>
      <c r="AH40" s="581"/>
      <c r="AJ40" s="580"/>
      <c r="AK40" s="571"/>
    </row>
    <row r="41" spans="1:37" ht="12.75" customHeight="1" thickBot="1" x14ac:dyDescent="0.3">
      <c r="A41" s="519"/>
      <c r="B41" s="573">
        <f t="shared" si="3"/>
        <v>26</v>
      </c>
      <c r="C41" s="561">
        <f>IF(Select2=1,Food!$J45,"")</f>
        <v>0</v>
      </c>
      <c r="D41" s="562">
        <f>(IF(Select2=1,Garden!$J45,""))</f>
        <v>0</v>
      </c>
      <c r="E41" s="562">
        <f>IF(Select2=1,Paper!$J45,"")</f>
        <v>0</v>
      </c>
      <c r="F41" s="562">
        <f>IF(Select2=1,Wood!$J45,"")</f>
        <v>0</v>
      </c>
      <c r="G41" s="562">
        <f>IF(Select2=1,Textiles!$J45,"")</f>
        <v>0</v>
      </c>
      <c r="H41" s="563">
        <f>IF(Select2=1,Nappies!$J45,"")</f>
        <v>0</v>
      </c>
      <c r="I41" s="564">
        <f>Sludge!$J45</f>
        <v>0</v>
      </c>
      <c r="J41" s="565" t="str">
        <f>IF(Select2=2,MSW!$J45,"")</f>
        <v/>
      </c>
      <c r="K41" s="564">
        <f>Industry!$J45</f>
        <v>0</v>
      </c>
      <c r="L41" s="567">
        <f t="shared" si="4"/>
        <v>0</v>
      </c>
      <c r="M41" s="732">
        <f>Recovery_OX!C38</f>
        <v>0</v>
      </c>
      <c r="N41" s="527"/>
      <c r="O41" s="583">
        <f>(L41-M41)*(1-Recovery_OX!F38)</f>
        <v>0</v>
      </c>
      <c r="P41" s="582"/>
      <c r="Q41" s="519"/>
      <c r="R41" s="519"/>
      <c r="S41" s="519"/>
      <c r="T41" s="519"/>
      <c r="U41" s="519"/>
      <c r="V41" s="519"/>
      <c r="W41" s="519"/>
      <c r="X41" s="519"/>
      <c r="Y41" s="519"/>
      <c r="AA41" s="618">
        <f t="shared" si="5"/>
        <v>26</v>
      </c>
      <c r="AB41" s="616">
        <f t="shared" si="0"/>
        <v>0</v>
      </c>
      <c r="AC41" s="616">
        <f t="shared" si="1"/>
        <v>0</v>
      </c>
      <c r="AD41" s="617">
        <f t="shared" si="6"/>
        <v>0</v>
      </c>
      <c r="AE41" s="617">
        <f t="shared" si="2"/>
        <v>0</v>
      </c>
      <c r="AF41" s="581"/>
      <c r="AG41" s="581"/>
      <c r="AH41" s="581"/>
      <c r="AJ41" s="580"/>
      <c r="AK41" s="571"/>
    </row>
    <row r="42" spans="1:37" ht="12.75" customHeight="1" thickBot="1" x14ac:dyDescent="0.3">
      <c r="A42" s="519"/>
      <c r="B42" s="573">
        <f t="shared" si="3"/>
        <v>27</v>
      </c>
      <c r="C42" s="561">
        <f>IF(Select2=1,Food!$J46,"")</f>
        <v>0</v>
      </c>
      <c r="D42" s="562">
        <f>(IF(Select2=1,Garden!$J46,""))</f>
        <v>0</v>
      </c>
      <c r="E42" s="562">
        <f>IF(Select2=1,Paper!$J46,"")</f>
        <v>0</v>
      </c>
      <c r="F42" s="562">
        <f>IF(Select2=1,Wood!$J46,"")</f>
        <v>0</v>
      </c>
      <c r="G42" s="562">
        <f>IF(Select2=1,Textiles!$J46,"")</f>
        <v>0</v>
      </c>
      <c r="H42" s="563">
        <f>IF(Select2=1,Nappies!$J46,"")</f>
        <v>0</v>
      </c>
      <c r="I42" s="564">
        <f>Sludge!$J46</f>
        <v>0</v>
      </c>
      <c r="J42" s="565" t="str">
        <f>IF(Select2=2,MSW!$J46,"")</f>
        <v/>
      </c>
      <c r="K42" s="564">
        <f>Industry!$J46</f>
        <v>0</v>
      </c>
      <c r="L42" s="567">
        <f t="shared" si="4"/>
        <v>0</v>
      </c>
      <c r="M42" s="732">
        <f>Recovery_OX!C39</f>
        <v>0</v>
      </c>
      <c r="N42" s="527"/>
      <c r="O42" s="583">
        <f>(L42-M42)*(1-Recovery_OX!F39)</f>
        <v>0</v>
      </c>
      <c r="P42" s="582"/>
      <c r="Q42" s="519"/>
      <c r="R42" s="519"/>
      <c r="S42" s="519"/>
      <c r="T42" s="519"/>
      <c r="U42" s="519"/>
      <c r="V42" s="519"/>
      <c r="W42" s="519"/>
      <c r="X42" s="519"/>
      <c r="Y42" s="519"/>
      <c r="AA42" s="618">
        <f t="shared" si="5"/>
        <v>27</v>
      </c>
      <c r="AB42" s="616">
        <f t="shared" si="0"/>
        <v>0</v>
      </c>
      <c r="AC42" s="616">
        <f t="shared" si="1"/>
        <v>0</v>
      </c>
      <c r="AD42" s="617">
        <f t="shared" si="6"/>
        <v>0</v>
      </c>
      <c r="AE42" s="617">
        <f t="shared" si="2"/>
        <v>0</v>
      </c>
      <c r="AF42" s="581"/>
      <c r="AG42" s="581"/>
      <c r="AH42" s="581"/>
      <c r="AJ42" s="580"/>
      <c r="AK42" s="571"/>
    </row>
    <row r="43" spans="1:37" ht="12.75" customHeight="1" thickBot="1" x14ac:dyDescent="0.3">
      <c r="A43" s="519"/>
      <c r="B43" s="573">
        <f t="shared" si="3"/>
        <v>28</v>
      </c>
      <c r="C43" s="561">
        <f>IF(Select2=1,Food!$J47,"")</f>
        <v>0</v>
      </c>
      <c r="D43" s="562">
        <f>(IF(Select2=1,Garden!$J47,""))</f>
        <v>0</v>
      </c>
      <c r="E43" s="562">
        <f>IF(Select2=1,Paper!$J47,"")</f>
        <v>0</v>
      </c>
      <c r="F43" s="562">
        <f>IF(Select2=1,Wood!$J47,"")</f>
        <v>0</v>
      </c>
      <c r="G43" s="562">
        <f>IF(Select2=1,Textiles!$J47,"")</f>
        <v>0</v>
      </c>
      <c r="H43" s="563">
        <f>IF(Select2=1,Nappies!$J47,"")</f>
        <v>0</v>
      </c>
      <c r="I43" s="564">
        <f>Sludge!$J47</f>
        <v>0</v>
      </c>
      <c r="J43" s="565" t="str">
        <f>IF(Select2=2,MSW!$J47,"")</f>
        <v/>
      </c>
      <c r="K43" s="564">
        <f>Industry!$J47</f>
        <v>0</v>
      </c>
      <c r="L43" s="567">
        <f t="shared" si="4"/>
        <v>0</v>
      </c>
      <c r="M43" s="732">
        <f>Recovery_OX!C40</f>
        <v>0</v>
      </c>
      <c r="N43" s="527"/>
      <c r="O43" s="583">
        <f>(L43-M43)*(1-Recovery_OX!F40)</f>
        <v>0</v>
      </c>
      <c r="P43" s="582"/>
      <c r="Q43" s="519"/>
      <c r="R43" s="519"/>
      <c r="S43" s="519"/>
      <c r="T43" s="519"/>
      <c r="U43" s="519"/>
      <c r="V43" s="519"/>
      <c r="W43" s="519"/>
      <c r="X43" s="519"/>
      <c r="Y43" s="519"/>
      <c r="AA43" s="618">
        <f t="shared" si="5"/>
        <v>28</v>
      </c>
      <c r="AB43" s="616">
        <f t="shared" si="0"/>
        <v>0</v>
      </c>
      <c r="AC43" s="616">
        <f t="shared" si="1"/>
        <v>0</v>
      </c>
      <c r="AD43" s="617">
        <f t="shared" si="6"/>
        <v>0</v>
      </c>
      <c r="AE43" s="617">
        <f t="shared" si="2"/>
        <v>0</v>
      </c>
      <c r="AF43" s="581"/>
      <c r="AG43" s="581"/>
      <c r="AH43" s="581"/>
      <c r="AJ43" s="580"/>
      <c r="AK43" s="571"/>
    </row>
    <row r="44" spans="1:37" ht="12.75" customHeight="1" thickBot="1" x14ac:dyDescent="0.3">
      <c r="A44" s="519"/>
      <c r="B44" s="573">
        <f t="shared" si="3"/>
        <v>29</v>
      </c>
      <c r="C44" s="561">
        <f>IF(Select2=1,Food!$J48,"")</f>
        <v>0</v>
      </c>
      <c r="D44" s="562">
        <f>(IF(Select2=1,Garden!$J48,""))</f>
        <v>0</v>
      </c>
      <c r="E44" s="562">
        <f>IF(Select2=1,Paper!$J48,"")</f>
        <v>0</v>
      </c>
      <c r="F44" s="562">
        <f>IF(Select2=1,Wood!$J48,"")</f>
        <v>0</v>
      </c>
      <c r="G44" s="562">
        <f>IF(Select2=1,Textiles!$J48,"")</f>
        <v>0</v>
      </c>
      <c r="H44" s="563">
        <f>IF(Select2=1,Nappies!$J48,"")</f>
        <v>0</v>
      </c>
      <c r="I44" s="564">
        <f>Sludge!$J48</f>
        <v>0</v>
      </c>
      <c r="J44" s="565" t="str">
        <f>IF(Select2=2,MSW!$J48,"")</f>
        <v/>
      </c>
      <c r="K44" s="564">
        <f>Industry!$J48</f>
        <v>0</v>
      </c>
      <c r="L44" s="567">
        <f t="shared" si="4"/>
        <v>0</v>
      </c>
      <c r="M44" s="732">
        <f>Recovery_OX!C41</f>
        <v>0</v>
      </c>
      <c r="N44" s="527"/>
      <c r="O44" s="583">
        <f>(L44-M44)*(1-Recovery_OX!F41)</f>
        <v>0</v>
      </c>
      <c r="P44" s="582"/>
      <c r="Q44" s="519"/>
      <c r="R44" s="519"/>
      <c r="S44" s="519"/>
      <c r="T44" s="519"/>
      <c r="U44" s="519"/>
      <c r="V44" s="519"/>
      <c r="W44" s="519"/>
      <c r="X44" s="519"/>
      <c r="Y44" s="519"/>
      <c r="AA44" s="618">
        <f t="shared" si="5"/>
        <v>29</v>
      </c>
      <c r="AB44" s="616">
        <f t="shared" si="0"/>
        <v>0</v>
      </c>
      <c r="AC44" s="616">
        <f t="shared" si="1"/>
        <v>0</v>
      </c>
      <c r="AD44" s="617">
        <f t="shared" si="6"/>
        <v>0</v>
      </c>
      <c r="AE44" s="617">
        <f t="shared" si="2"/>
        <v>0</v>
      </c>
      <c r="AF44" s="581"/>
      <c r="AG44" s="581"/>
      <c r="AH44" s="581"/>
      <c r="AJ44" s="580"/>
      <c r="AK44" s="571"/>
    </row>
    <row r="45" spans="1:37" ht="12.75" customHeight="1" thickBot="1" x14ac:dyDescent="0.3">
      <c r="A45" s="519"/>
      <c r="B45" s="573">
        <f t="shared" si="3"/>
        <v>30</v>
      </c>
      <c r="C45" s="561">
        <f>IF(Select2=1,Food!$J49,"")</f>
        <v>0</v>
      </c>
      <c r="D45" s="562">
        <f>(IF(Select2=1,Garden!$J49,""))</f>
        <v>0</v>
      </c>
      <c r="E45" s="562">
        <f>IF(Select2=1,Paper!$J49,"")</f>
        <v>0</v>
      </c>
      <c r="F45" s="562">
        <f>IF(Select2=1,Wood!$J49,"")</f>
        <v>0</v>
      </c>
      <c r="G45" s="562">
        <f>IF(Select2=1,Textiles!$J49,"")</f>
        <v>0</v>
      </c>
      <c r="H45" s="563">
        <f>IF(Select2=1,Nappies!$J49,"")</f>
        <v>0</v>
      </c>
      <c r="I45" s="564">
        <f>Sludge!$J49</f>
        <v>0</v>
      </c>
      <c r="J45" s="565" t="str">
        <f>IF(Select2=2,MSW!$J49,"")</f>
        <v/>
      </c>
      <c r="K45" s="564">
        <f>Industry!$J49</f>
        <v>0</v>
      </c>
      <c r="L45" s="567">
        <f t="shared" si="4"/>
        <v>0</v>
      </c>
      <c r="M45" s="732">
        <f>Recovery_OX!C42</f>
        <v>0</v>
      </c>
      <c r="N45" s="527"/>
      <c r="O45" s="583">
        <f>(L45-M45)*(1-Recovery_OX!F42)</f>
        <v>0</v>
      </c>
      <c r="P45" s="582"/>
      <c r="Q45" s="519"/>
      <c r="R45" s="519"/>
      <c r="S45" s="519"/>
      <c r="T45" s="519"/>
      <c r="U45" s="519"/>
      <c r="V45" s="519"/>
      <c r="W45" s="519"/>
      <c r="X45" s="519"/>
      <c r="Y45" s="519"/>
      <c r="AA45" s="618">
        <f t="shared" si="5"/>
        <v>30</v>
      </c>
      <c r="AB45" s="616">
        <f t="shared" si="0"/>
        <v>0</v>
      </c>
      <c r="AC45" s="616">
        <f t="shared" si="1"/>
        <v>0</v>
      </c>
      <c r="AD45" s="617">
        <f t="shared" si="6"/>
        <v>0</v>
      </c>
      <c r="AE45" s="617">
        <f t="shared" si="2"/>
        <v>0</v>
      </c>
      <c r="AF45" s="581"/>
      <c r="AG45" s="581"/>
      <c r="AH45" s="581"/>
      <c r="AJ45" s="580"/>
      <c r="AK45" s="571"/>
    </row>
    <row r="46" spans="1:37" ht="12.75" customHeight="1" thickBot="1" x14ac:dyDescent="0.3">
      <c r="A46" s="519"/>
      <c r="B46" s="573">
        <f t="shared" si="3"/>
        <v>31</v>
      </c>
      <c r="C46" s="561">
        <f>IF(Select2=1,Food!$J50,"")</f>
        <v>0</v>
      </c>
      <c r="D46" s="562">
        <f>(IF(Select2=1,Garden!$J50,""))</f>
        <v>0</v>
      </c>
      <c r="E46" s="562">
        <f>IF(Select2=1,Paper!$J50,"")</f>
        <v>0</v>
      </c>
      <c r="F46" s="562">
        <f>IF(Select2=1,Wood!$J50,"")</f>
        <v>0</v>
      </c>
      <c r="G46" s="562">
        <f>IF(Select2=1,Textiles!$J50,"")</f>
        <v>0</v>
      </c>
      <c r="H46" s="563">
        <f>IF(Select2=1,Nappies!$J50,"")</f>
        <v>0</v>
      </c>
      <c r="I46" s="564">
        <f>Sludge!$J50</f>
        <v>0</v>
      </c>
      <c r="J46" s="565" t="str">
        <f>IF(Select2=2,MSW!$J50,"")</f>
        <v/>
      </c>
      <c r="K46" s="564">
        <f>Industry!$J50</f>
        <v>0</v>
      </c>
      <c r="L46" s="567">
        <f t="shared" si="4"/>
        <v>0</v>
      </c>
      <c r="M46" s="732">
        <f>Recovery_OX!C43</f>
        <v>0</v>
      </c>
      <c r="N46" s="527"/>
      <c r="O46" s="583">
        <f>(L46-M46)*(1-Recovery_OX!F43)</f>
        <v>0</v>
      </c>
      <c r="P46" s="582"/>
      <c r="Q46" s="519"/>
      <c r="R46" s="519"/>
      <c r="S46" s="519"/>
      <c r="T46" s="519"/>
      <c r="U46" s="519"/>
      <c r="V46" s="519"/>
      <c r="W46" s="519"/>
      <c r="X46" s="519"/>
      <c r="Y46" s="519"/>
      <c r="AA46" s="618">
        <f t="shared" si="5"/>
        <v>31</v>
      </c>
      <c r="AB46" s="616">
        <f t="shared" si="0"/>
        <v>0</v>
      </c>
      <c r="AC46" s="616">
        <f t="shared" si="1"/>
        <v>0</v>
      </c>
      <c r="AD46" s="617">
        <f t="shared" si="6"/>
        <v>0</v>
      </c>
      <c r="AE46" s="617">
        <f t="shared" si="2"/>
        <v>0</v>
      </c>
      <c r="AF46" s="581"/>
      <c r="AG46" s="581"/>
      <c r="AH46" s="581"/>
      <c r="AJ46" s="580"/>
      <c r="AK46" s="571"/>
    </row>
    <row r="47" spans="1:37" ht="12.75" customHeight="1" thickBot="1" x14ac:dyDescent="0.3">
      <c r="A47" s="519"/>
      <c r="B47" s="573">
        <f t="shared" si="3"/>
        <v>32</v>
      </c>
      <c r="C47" s="561">
        <f>IF(Select2=1,Food!$J51,"")</f>
        <v>0</v>
      </c>
      <c r="D47" s="562">
        <f>(IF(Select2=1,Garden!$J51,""))</f>
        <v>0</v>
      </c>
      <c r="E47" s="562">
        <f>IF(Select2=1,Paper!$J51,"")</f>
        <v>0</v>
      </c>
      <c r="F47" s="562">
        <f>IF(Select2=1,Wood!$J51,"")</f>
        <v>0</v>
      </c>
      <c r="G47" s="562">
        <f>IF(Select2=1,Textiles!$J51,"")</f>
        <v>0</v>
      </c>
      <c r="H47" s="563">
        <f>IF(Select2=1,Nappies!$J51,"")</f>
        <v>0</v>
      </c>
      <c r="I47" s="564">
        <f>Sludge!$J51</f>
        <v>0</v>
      </c>
      <c r="J47" s="565" t="str">
        <f>IF(Select2=2,MSW!$J51,"")</f>
        <v/>
      </c>
      <c r="K47" s="564">
        <f>Industry!$J51</f>
        <v>0</v>
      </c>
      <c r="L47" s="567">
        <f t="shared" si="4"/>
        <v>0</v>
      </c>
      <c r="M47" s="732">
        <f>Recovery_OX!C44</f>
        <v>0</v>
      </c>
      <c r="N47" s="527"/>
      <c r="O47" s="583">
        <f>(L47-M47)*(1-Recovery_OX!F44)</f>
        <v>0</v>
      </c>
      <c r="P47" s="582"/>
      <c r="Q47" s="519"/>
      <c r="R47" s="519"/>
      <c r="S47" s="519"/>
      <c r="T47" s="519"/>
      <c r="U47" s="519"/>
      <c r="V47" s="519"/>
      <c r="W47" s="519"/>
      <c r="X47" s="519"/>
      <c r="Y47" s="519"/>
      <c r="AA47" s="618">
        <f t="shared" si="5"/>
        <v>32</v>
      </c>
      <c r="AB47" s="616">
        <f t="shared" si="0"/>
        <v>0</v>
      </c>
      <c r="AC47" s="616">
        <f t="shared" si="1"/>
        <v>0</v>
      </c>
      <c r="AD47" s="617">
        <f t="shared" si="6"/>
        <v>0</v>
      </c>
      <c r="AE47" s="617">
        <f t="shared" si="2"/>
        <v>0</v>
      </c>
      <c r="AF47" s="581"/>
      <c r="AG47" s="581"/>
      <c r="AH47" s="581"/>
      <c r="AJ47" s="580"/>
      <c r="AK47" s="571"/>
    </row>
    <row r="48" spans="1:37" ht="12.75" customHeight="1" thickBot="1" x14ac:dyDescent="0.3">
      <c r="A48" s="519"/>
      <c r="B48" s="573">
        <f t="shared" si="3"/>
        <v>33</v>
      </c>
      <c r="C48" s="561">
        <f>IF(Select2=1,Food!$J52,"")</f>
        <v>0</v>
      </c>
      <c r="D48" s="562">
        <f>(IF(Select2=1,Garden!$J52,""))</f>
        <v>0</v>
      </c>
      <c r="E48" s="562">
        <f>IF(Select2=1,Paper!$J52,"")</f>
        <v>0</v>
      </c>
      <c r="F48" s="562">
        <f>IF(Select2=1,Wood!$J52,"")</f>
        <v>0</v>
      </c>
      <c r="G48" s="562">
        <f>IF(Select2=1,Textiles!$J52,"")</f>
        <v>0</v>
      </c>
      <c r="H48" s="563">
        <f>IF(Select2=1,Nappies!$J52,"")</f>
        <v>0</v>
      </c>
      <c r="I48" s="564">
        <f>Sludge!$J52</f>
        <v>0</v>
      </c>
      <c r="J48" s="565" t="str">
        <f>IF(Select2=2,MSW!$J52,"")</f>
        <v/>
      </c>
      <c r="K48" s="564">
        <f>Industry!$J52</f>
        <v>0</v>
      </c>
      <c r="L48" s="567">
        <f t="shared" si="4"/>
        <v>0</v>
      </c>
      <c r="M48" s="732">
        <f>Recovery_OX!C45</f>
        <v>0</v>
      </c>
      <c r="N48" s="527"/>
      <c r="O48" s="583">
        <f>(L48-M48)*(1-Recovery_OX!F45)</f>
        <v>0</v>
      </c>
      <c r="P48" s="582"/>
      <c r="Q48" s="519"/>
      <c r="R48" s="519"/>
      <c r="S48" s="519"/>
      <c r="T48" s="519"/>
      <c r="U48" s="519"/>
      <c r="V48" s="519"/>
      <c r="W48" s="519"/>
      <c r="X48" s="519"/>
      <c r="Y48" s="519"/>
      <c r="AA48" s="618">
        <f t="shared" si="5"/>
        <v>33</v>
      </c>
      <c r="AB48" s="616">
        <f t="shared" si="0"/>
        <v>0</v>
      </c>
      <c r="AC48" s="616">
        <f t="shared" si="1"/>
        <v>0</v>
      </c>
      <c r="AD48" s="617">
        <f t="shared" si="6"/>
        <v>0</v>
      </c>
      <c r="AE48" s="617">
        <f t="shared" si="2"/>
        <v>0</v>
      </c>
      <c r="AF48" s="581"/>
      <c r="AG48" s="581"/>
      <c r="AH48" s="581"/>
      <c r="AJ48" s="580"/>
      <c r="AK48" s="571"/>
    </row>
    <row r="49" spans="1:37" ht="12.75" customHeight="1" thickBot="1" x14ac:dyDescent="0.3">
      <c r="A49" s="519"/>
      <c r="B49" s="573">
        <f t="shared" si="3"/>
        <v>34</v>
      </c>
      <c r="C49" s="561">
        <f>IF(Select2=1,Food!$J53,"")</f>
        <v>0</v>
      </c>
      <c r="D49" s="562">
        <f>(IF(Select2=1,Garden!$J53,""))</f>
        <v>0</v>
      </c>
      <c r="E49" s="562">
        <f>IF(Select2=1,Paper!$J53,"")</f>
        <v>0</v>
      </c>
      <c r="F49" s="562">
        <f>IF(Select2=1,Wood!$J53,"")</f>
        <v>0</v>
      </c>
      <c r="G49" s="562">
        <f>IF(Select2=1,Textiles!$J53,"")</f>
        <v>0</v>
      </c>
      <c r="H49" s="563">
        <f>IF(Select2=1,Nappies!$J53,"")</f>
        <v>0</v>
      </c>
      <c r="I49" s="564">
        <f>Sludge!$J53</f>
        <v>0</v>
      </c>
      <c r="J49" s="565" t="str">
        <f>IF(Select2=2,MSW!$J53,"")</f>
        <v/>
      </c>
      <c r="K49" s="564">
        <f>Industry!$J53</f>
        <v>0</v>
      </c>
      <c r="L49" s="567">
        <f t="shared" si="4"/>
        <v>0</v>
      </c>
      <c r="M49" s="732">
        <f>Recovery_OX!C46</f>
        <v>0</v>
      </c>
      <c r="N49" s="527"/>
      <c r="O49" s="583">
        <f>(L49-M49)*(1-Recovery_OX!F46)</f>
        <v>0</v>
      </c>
      <c r="P49" s="582"/>
      <c r="Q49" s="519"/>
      <c r="R49" s="519"/>
      <c r="S49" s="519"/>
      <c r="T49" s="519"/>
      <c r="U49" s="519"/>
      <c r="V49" s="519"/>
      <c r="W49" s="519"/>
      <c r="X49" s="519"/>
      <c r="Y49" s="519"/>
      <c r="AA49" s="618">
        <f t="shared" si="5"/>
        <v>34</v>
      </c>
      <c r="AB49" s="616">
        <f t="shared" si="0"/>
        <v>0</v>
      </c>
      <c r="AC49" s="616">
        <f t="shared" si="1"/>
        <v>0</v>
      </c>
      <c r="AD49" s="617">
        <f t="shared" si="6"/>
        <v>0</v>
      </c>
      <c r="AE49" s="617">
        <f t="shared" si="2"/>
        <v>0</v>
      </c>
      <c r="AF49" s="581"/>
      <c r="AG49" s="581"/>
      <c r="AH49" s="581"/>
      <c r="AJ49" s="580"/>
      <c r="AK49" s="571"/>
    </row>
    <row r="50" spans="1:37" ht="12.75" customHeight="1" thickBot="1" x14ac:dyDescent="0.3">
      <c r="A50" s="519"/>
      <c r="B50" s="573">
        <f t="shared" si="3"/>
        <v>35</v>
      </c>
      <c r="C50" s="561">
        <f>IF(Select2=1,Food!$J54,"")</f>
        <v>0</v>
      </c>
      <c r="D50" s="562">
        <f>(IF(Select2=1,Garden!$J54,""))</f>
        <v>0</v>
      </c>
      <c r="E50" s="562">
        <f>IF(Select2=1,Paper!$J54,"")</f>
        <v>0</v>
      </c>
      <c r="F50" s="562">
        <f>IF(Select2=1,Wood!$J54,"")</f>
        <v>0</v>
      </c>
      <c r="G50" s="562">
        <f>IF(Select2=1,Textiles!$J54,"")</f>
        <v>0</v>
      </c>
      <c r="H50" s="563">
        <f>IF(Select2=1,Nappies!$J54,"")</f>
        <v>0</v>
      </c>
      <c r="I50" s="564">
        <f>Sludge!$J54</f>
        <v>0</v>
      </c>
      <c r="J50" s="565" t="str">
        <f>IF(Select2=2,MSW!$J54,"")</f>
        <v/>
      </c>
      <c r="K50" s="564">
        <f>Industry!$J54</f>
        <v>0</v>
      </c>
      <c r="L50" s="567">
        <f t="shared" si="4"/>
        <v>0</v>
      </c>
      <c r="M50" s="732">
        <f>Recovery_OX!C47</f>
        <v>0</v>
      </c>
      <c r="N50" s="527"/>
      <c r="O50" s="583">
        <f>(L50-M50)*(1-Recovery_OX!F47)</f>
        <v>0</v>
      </c>
      <c r="P50" s="582"/>
      <c r="Q50" s="519"/>
      <c r="R50" s="519"/>
      <c r="S50" s="519"/>
      <c r="T50" s="519"/>
      <c r="U50" s="519"/>
      <c r="V50" s="519"/>
      <c r="W50" s="519"/>
      <c r="X50" s="519"/>
      <c r="Y50" s="519"/>
      <c r="AA50" s="618">
        <f t="shared" si="5"/>
        <v>35</v>
      </c>
      <c r="AB50" s="616">
        <f t="shared" si="0"/>
        <v>0</v>
      </c>
      <c r="AC50" s="616">
        <f t="shared" si="1"/>
        <v>0</v>
      </c>
      <c r="AD50" s="617">
        <f t="shared" si="6"/>
        <v>0</v>
      </c>
      <c r="AE50" s="617">
        <f t="shared" si="2"/>
        <v>0</v>
      </c>
      <c r="AF50" s="581"/>
      <c r="AG50" s="581"/>
      <c r="AH50" s="581"/>
      <c r="AJ50" s="580"/>
      <c r="AK50" s="571"/>
    </row>
    <row r="51" spans="1:37" ht="12.75" customHeight="1" thickBot="1" x14ac:dyDescent="0.3">
      <c r="A51" s="519"/>
      <c r="B51" s="573">
        <f t="shared" si="3"/>
        <v>36</v>
      </c>
      <c r="C51" s="561">
        <f>IF(Select2=1,Food!$J55,"")</f>
        <v>0</v>
      </c>
      <c r="D51" s="562">
        <f>(IF(Select2=1,Garden!$J55,""))</f>
        <v>0</v>
      </c>
      <c r="E51" s="562">
        <f>IF(Select2=1,Paper!$J55,"")</f>
        <v>0</v>
      </c>
      <c r="F51" s="562">
        <f>IF(Select2=1,Wood!$J55,"")</f>
        <v>0</v>
      </c>
      <c r="G51" s="562">
        <f>IF(Select2=1,Textiles!$J55,"")</f>
        <v>0</v>
      </c>
      <c r="H51" s="563">
        <f>IF(Select2=1,Nappies!$J55,"")</f>
        <v>0</v>
      </c>
      <c r="I51" s="564">
        <f>Sludge!$J55</f>
        <v>0</v>
      </c>
      <c r="J51" s="565" t="str">
        <f>IF(Select2=2,MSW!$J55,"")</f>
        <v/>
      </c>
      <c r="K51" s="564">
        <f>Industry!$J55</f>
        <v>0</v>
      </c>
      <c r="L51" s="567">
        <f t="shared" si="4"/>
        <v>0</v>
      </c>
      <c r="M51" s="732">
        <f>Recovery_OX!C48</f>
        <v>0</v>
      </c>
      <c r="N51" s="527"/>
      <c r="O51" s="583">
        <f>(L51-M51)*(1-Recovery_OX!F48)</f>
        <v>0</v>
      </c>
      <c r="P51" s="582"/>
      <c r="Q51" s="519"/>
      <c r="R51" s="519"/>
      <c r="S51" s="519"/>
      <c r="T51" s="519"/>
      <c r="U51" s="519"/>
      <c r="V51" s="519"/>
      <c r="W51" s="519"/>
      <c r="X51" s="519"/>
      <c r="Y51" s="519"/>
      <c r="AA51" s="618">
        <f t="shared" si="5"/>
        <v>36</v>
      </c>
      <c r="AB51" s="616">
        <f t="shared" si="0"/>
        <v>0</v>
      </c>
      <c r="AC51" s="616">
        <f t="shared" si="1"/>
        <v>0</v>
      </c>
      <c r="AD51" s="617">
        <f t="shared" si="6"/>
        <v>0</v>
      </c>
      <c r="AE51" s="617">
        <f t="shared" si="2"/>
        <v>0</v>
      </c>
      <c r="AF51" s="581"/>
      <c r="AG51" s="581"/>
      <c r="AH51" s="581"/>
      <c r="AJ51" s="580"/>
      <c r="AK51" s="571"/>
    </row>
    <row r="52" spans="1:37" ht="12.75" customHeight="1" thickBot="1" x14ac:dyDescent="0.3">
      <c r="A52" s="519"/>
      <c r="B52" s="573">
        <f t="shared" si="3"/>
        <v>37</v>
      </c>
      <c r="C52" s="561">
        <f>IF(Select2=1,Food!$J56,"")</f>
        <v>0</v>
      </c>
      <c r="D52" s="562">
        <f>(IF(Select2=1,Garden!$J56,""))</f>
        <v>0</v>
      </c>
      <c r="E52" s="562">
        <f>IF(Select2=1,Paper!$J56,"")</f>
        <v>0</v>
      </c>
      <c r="F52" s="562">
        <f>IF(Select2=1,Wood!$J56,"")</f>
        <v>0</v>
      </c>
      <c r="G52" s="562">
        <f>IF(Select2=1,Textiles!$J56,"")</f>
        <v>0</v>
      </c>
      <c r="H52" s="563">
        <f>IF(Select2=1,Nappies!$J56,"")</f>
        <v>0</v>
      </c>
      <c r="I52" s="564">
        <f>Sludge!$J56</f>
        <v>0</v>
      </c>
      <c r="J52" s="565" t="str">
        <f>IF(Select2=2,MSW!$J56,"")</f>
        <v/>
      </c>
      <c r="K52" s="564">
        <f>Industry!$J56</f>
        <v>0</v>
      </c>
      <c r="L52" s="567">
        <f t="shared" si="4"/>
        <v>0</v>
      </c>
      <c r="M52" s="732">
        <f>Recovery_OX!C49</f>
        <v>0</v>
      </c>
      <c r="N52" s="527"/>
      <c r="O52" s="583">
        <f>(L52-M52)*(1-Recovery_OX!F49)</f>
        <v>0</v>
      </c>
      <c r="P52" s="582"/>
      <c r="Q52" s="519"/>
      <c r="R52" s="519"/>
      <c r="S52" s="519"/>
      <c r="T52" s="519"/>
      <c r="U52" s="519"/>
      <c r="V52" s="519"/>
      <c r="W52" s="519"/>
      <c r="X52" s="519"/>
      <c r="Y52" s="519"/>
      <c r="AA52" s="618">
        <f t="shared" si="5"/>
        <v>37</v>
      </c>
      <c r="AB52" s="616">
        <f t="shared" si="0"/>
        <v>0</v>
      </c>
      <c r="AC52" s="616">
        <f t="shared" si="1"/>
        <v>0</v>
      </c>
      <c r="AD52" s="617">
        <f t="shared" si="6"/>
        <v>0</v>
      </c>
      <c r="AE52" s="617">
        <f t="shared" si="2"/>
        <v>0</v>
      </c>
      <c r="AF52" s="581"/>
      <c r="AG52" s="581"/>
      <c r="AH52" s="581"/>
      <c r="AJ52" s="580"/>
      <c r="AK52" s="571"/>
    </row>
    <row r="53" spans="1:37" ht="13.8" thickBot="1" x14ac:dyDescent="0.3">
      <c r="A53" s="519"/>
      <c r="B53" s="573">
        <f t="shared" si="3"/>
        <v>38</v>
      </c>
      <c r="C53" s="561">
        <f>IF(Select2=1,Food!$J57,"")</f>
        <v>0</v>
      </c>
      <c r="D53" s="562">
        <f>(IF(Select2=1,Garden!$J57,""))</f>
        <v>0</v>
      </c>
      <c r="E53" s="562">
        <f>IF(Select2=1,Paper!$J57,"")</f>
        <v>0</v>
      </c>
      <c r="F53" s="562">
        <f>IF(Select2=1,Wood!$J57,"")</f>
        <v>0</v>
      </c>
      <c r="G53" s="562">
        <f>IF(Select2=1,Textiles!$J57,"")</f>
        <v>0</v>
      </c>
      <c r="H53" s="563">
        <f>IF(Select2=1,Nappies!$J57,"")</f>
        <v>0</v>
      </c>
      <c r="I53" s="564">
        <f>Sludge!$J57</f>
        <v>0</v>
      </c>
      <c r="J53" s="565" t="str">
        <f>IF(Select2=2,MSW!$J57,"")</f>
        <v/>
      </c>
      <c r="K53" s="564">
        <f>Industry!$J57</f>
        <v>0</v>
      </c>
      <c r="L53" s="567">
        <f t="shared" si="4"/>
        <v>0</v>
      </c>
      <c r="M53" s="732">
        <f>Recovery_OX!C50</f>
        <v>0</v>
      </c>
      <c r="N53" s="527"/>
      <c r="O53" s="583">
        <f>(L53-M53)*(1-Recovery_OX!F50)</f>
        <v>0</v>
      </c>
      <c r="P53" s="582"/>
      <c r="Q53" s="519"/>
      <c r="R53" s="519"/>
      <c r="S53" s="519"/>
      <c r="T53" s="519"/>
      <c r="U53" s="519"/>
      <c r="V53" s="519"/>
      <c r="W53" s="519"/>
      <c r="X53" s="519"/>
      <c r="Y53" s="519"/>
      <c r="AA53" s="618">
        <f t="shared" si="5"/>
        <v>38</v>
      </c>
      <c r="AB53" s="616">
        <f t="shared" si="0"/>
        <v>0</v>
      </c>
      <c r="AC53" s="616">
        <f t="shared" si="1"/>
        <v>0</v>
      </c>
      <c r="AD53" s="617">
        <f t="shared" si="6"/>
        <v>0</v>
      </c>
      <c r="AE53" s="617">
        <f t="shared" si="2"/>
        <v>0</v>
      </c>
      <c r="AF53" s="581"/>
      <c r="AG53" s="581"/>
      <c r="AH53" s="581"/>
      <c r="AJ53" s="580"/>
      <c r="AK53" s="571"/>
    </row>
    <row r="54" spans="1:37" ht="13.8" thickBot="1" x14ac:dyDescent="0.3">
      <c r="A54" s="519"/>
      <c r="B54" s="573">
        <f t="shared" si="3"/>
        <v>39</v>
      </c>
      <c r="C54" s="561">
        <f>IF(Select2=1,Food!$J58,"")</f>
        <v>0</v>
      </c>
      <c r="D54" s="562">
        <f>(IF(Select2=1,Garden!$J58,""))</f>
        <v>0</v>
      </c>
      <c r="E54" s="562">
        <f>IF(Select2=1,Paper!$J58,"")</f>
        <v>0</v>
      </c>
      <c r="F54" s="562">
        <f>IF(Select2=1,Wood!$J58,"")</f>
        <v>0</v>
      </c>
      <c r="G54" s="562">
        <f>IF(Select2=1,Textiles!$J58,"")</f>
        <v>0</v>
      </c>
      <c r="H54" s="563">
        <f>IF(Select2=1,Nappies!$J58,"")</f>
        <v>0</v>
      </c>
      <c r="I54" s="564">
        <f>Sludge!$J58</f>
        <v>0</v>
      </c>
      <c r="J54" s="565" t="str">
        <f>IF(Select2=2,MSW!$J58,"")</f>
        <v/>
      </c>
      <c r="K54" s="564">
        <f>Industry!$J58</f>
        <v>0</v>
      </c>
      <c r="L54" s="567">
        <f t="shared" si="4"/>
        <v>0</v>
      </c>
      <c r="M54" s="732">
        <f>Recovery_OX!C51</f>
        <v>0</v>
      </c>
      <c r="N54" s="527"/>
      <c r="O54" s="583">
        <f>(L54-M54)*(1-Recovery_OX!F51)</f>
        <v>0</v>
      </c>
      <c r="P54" s="582"/>
      <c r="Q54" s="519"/>
      <c r="R54" s="519"/>
      <c r="S54" s="519"/>
      <c r="T54" s="519"/>
      <c r="U54" s="519"/>
      <c r="V54" s="519"/>
      <c r="W54" s="519"/>
      <c r="X54" s="519"/>
      <c r="Y54" s="519"/>
      <c r="AA54" s="618">
        <f t="shared" si="5"/>
        <v>39</v>
      </c>
      <c r="AB54" s="616">
        <f t="shared" si="0"/>
        <v>0</v>
      </c>
      <c r="AC54" s="616">
        <f t="shared" si="1"/>
        <v>0</v>
      </c>
      <c r="AD54" s="617">
        <f t="shared" si="6"/>
        <v>0</v>
      </c>
      <c r="AE54" s="617">
        <f t="shared" si="2"/>
        <v>0</v>
      </c>
      <c r="AF54" s="581"/>
      <c r="AG54" s="581"/>
      <c r="AH54" s="581"/>
      <c r="AJ54" s="580"/>
      <c r="AK54" s="571"/>
    </row>
    <row r="55" spans="1:37" ht="13.8" thickBot="1" x14ac:dyDescent="0.3">
      <c r="A55" s="519"/>
      <c r="B55" s="573">
        <f t="shared" si="3"/>
        <v>40</v>
      </c>
      <c r="C55" s="561">
        <f>IF(Select2=1,Food!$J59,"")</f>
        <v>0</v>
      </c>
      <c r="D55" s="562">
        <f>(IF(Select2=1,Garden!$J59,""))</f>
        <v>0</v>
      </c>
      <c r="E55" s="562">
        <f>IF(Select2=1,Paper!$J59,"")</f>
        <v>0</v>
      </c>
      <c r="F55" s="562">
        <f>IF(Select2=1,Wood!$J59,"")</f>
        <v>0</v>
      </c>
      <c r="G55" s="562">
        <f>IF(Select2=1,Textiles!$J59,"")</f>
        <v>0</v>
      </c>
      <c r="H55" s="563">
        <f>IF(Select2=1,Nappies!$J59,"")</f>
        <v>0</v>
      </c>
      <c r="I55" s="564">
        <f>Sludge!$J59</f>
        <v>0</v>
      </c>
      <c r="J55" s="565" t="str">
        <f>IF(Select2=2,MSW!$J59,"")</f>
        <v/>
      </c>
      <c r="K55" s="564">
        <f>Industry!$J59</f>
        <v>0</v>
      </c>
      <c r="L55" s="567">
        <f t="shared" si="4"/>
        <v>0</v>
      </c>
      <c r="M55" s="732">
        <f>Recovery_OX!C52</f>
        <v>0</v>
      </c>
      <c r="N55" s="527"/>
      <c r="O55" s="583">
        <f>(L55-M55)*(1-Recovery_OX!F52)</f>
        <v>0</v>
      </c>
      <c r="P55" s="582"/>
      <c r="Q55" s="519"/>
      <c r="R55" s="519"/>
      <c r="S55" s="519"/>
      <c r="T55" s="519"/>
      <c r="U55" s="519"/>
      <c r="V55" s="519"/>
      <c r="W55" s="519"/>
      <c r="X55" s="519"/>
      <c r="Y55" s="519"/>
      <c r="AA55" s="618">
        <f t="shared" si="5"/>
        <v>40</v>
      </c>
      <c r="AB55" s="616">
        <f t="shared" si="0"/>
        <v>0</v>
      </c>
      <c r="AC55" s="616">
        <f t="shared" si="1"/>
        <v>0</v>
      </c>
      <c r="AD55" s="617">
        <f t="shared" si="6"/>
        <v>0</v>
      </c>
      <c r="AE55" s="617">
        <f t="shared" si="2"/>
        <v>0</v>
      </c>
      <c r="AF55" s="581"/>
      <c r="AG55" s="581"/>
      <c r="AH55" s="581"/>
      <c r="AJ55" s="580"/>
      <c r="AK55" s="571"/>
    </row>
    <row r="56" spans="1:37" ht="13.8" thickBot="1" x14ac:dyDescent="0.3">
      <c r="A56" s="519"/>
      <c r="B56" s="573">
        <f t="shared" si="3"/>
        <v>41</v>
      </c>
      <c r="C56" s="561">
        <f>IF(Select2=1,Food!$J60,"")</f>
        <v>0</v>
      </c>
      <c r="D56" s="562">
        <f>(IF(Select2=1,Garden!$J60,""))</f>
        <v>0</v>
      </c>
      <c r="E56" s="562">
        <f>IF(Select2=1,Paper!$J60,"")</f>
        <v>0</v>
      </c>
      <c r="F56" s="562">
        <f>IF(Select2=1,Wood!$J60,"")</f>
        <v>0</v>
      </c>
      <c r="G56" s="562">
        <f>IF(Select2=1,Textiles!$J60,"")</f>
        <v>0</v>
      </c>
      <c r="H56" s="563">
        <f>IF(Select2=1,Nappies!$J60,"")</f>
        <v>0</v>
      </c>
      <c r="I56" s="564">
        <f>Sludge!$J60</f>
        <v>0</v>
      </c>
      <c r="J56" s="565" t="str">
        <f>IF(Select2=2,MSW!$J60,"")</f>
        <v/>
      </c>
      <c r="K56" s="564">
        <f>Industry!$J60</f>
        <v>0</v>
      </c>
      <c r="L56" s="567">
        <f t="shared" si="4"/>
        <v>0</v>
      </c>
      <c r="M56" s="732">
        <f>Recovery_OX!C53</f>
        <v>0</v>
      </c>
      <c r="N56" s="527"/>
      <c r="O56" s="583">
        <f>(L56-M56)*(1-Recovery_OX!F53)</f>
        <v>0</v>
      </c>
      <c r="P56" s="582"/>
      <c r="Q56" s="519"/>
      <c r="R56" s="519"/>
      <c r="S56" s="519"/>
      <c r="T56" s="519"/>
      <c r="U56" s="519"/>
      <c r="V56" s="519"/>
      <c r="W56" s="519"/>
      <c r="X56" s="519"/>
      <c r="Y56" s="519"/>
      <c r="AA56" s="618">
        <f t="shared" si="5"/>
        <v>41</v>
      </c>
      <c r="AB56" s="616">
        <f t="shared" si="0"/>
        <v>0</v>
      </c>
      <c r="AC56" s="616">
        <f t="shared" si="1"/>
        <v>0</v>
      </c>
      <c r="AD56" s="617">
        <f t="shared" si="6"/>
        <v>0</v>
      </c>
      <c r="AE56" s="617">
        <f t="shared" si="2"/>
        <v>0</v>
      </c>
      <c r="AF56" s="581"/>
      <c r="AG56" s="581"/>
      <c r="AH56" s="581"/>
      <c r="AJ56" s="580"/>
      <c r="AK56" s="571"/>
    </row>
    <row r="57" spans="1:37" ht="13.8" thickBot="1" x14ac:dyDescent="0.3">
      <c r="A57" s="519"/>
      <c r="B57" s="573">
        <f t="shared" si="3"/>
        <v>42</v>
      </c>
      <c r="C57" s="561">
        <f>IF(Select2=1,Food!$J61,"")</f>
        <v>0</v>
      </c>
      <c r="D57" s="562">
        <f>(IF(Select2=1,Garden!$J61,""))</f>
        <v>0</v>
      </c>
      <c r="E57" s="562">
        <f>IF(Select2=1,Paper!$J61,"")</f>
        <v>0</v>
      </c>
      <c r="F57" s="562">
        <f>IF(Select2=1,Wood!$J61,"")</f>
        <v>0</v>
      </c>
      <c r="G57" s="562">
        <f>IF(Select2=1,Textiles!$J61,"")</f>
        <v>0</v>
      </c>
      <c r="H57" s="563">
        <f>IF(Select2=1,Nappies!$J61,"")</f>
        <v>0</v>
      </c>
      <c r="I57" s="564">
        <f>Sludge!$J61</f>
        <v>0</v>
      </c>
      <c r="J57" s="565" t="str">
        <f>IF(Select2=2,MSW!$J61,"")</f>
        <v/>
      </c>
      <c r="K57" s="564">
        <f>Industry!$J61</f>
        <v>0</v>
      </c>
      <c r="L57" s="567">
        <f t="shared" si="4"/>
        <v>0</v>
      </c>
      <c r="M57" s="732">
        <f>Recovery_OX!C54</f>
        <v>0</v>
      </c>
      <c r="N57" s="527"/>
      <c r="O57" s="583">
        <f>(L57-M57)*(1-Recovery_OX!F54)</f>
        <v>0</v>
      </c>
      <c r="P57" s="582"/>
      <c r="Q57" s="519"/>
      <c r="R57" s="519"/>
      <c r="S57" s="519"/>
      <c r="T57" s="519"/>
      <c r="U57" s="519"/>
      <c r="V57" s="519"/>
      <c r="W57" s="519"/>
      <c r="X57" s="519"/>
      <c r="Y57" s="519"/>
      <c r="AA57" s="618">
        <f t="shared" si="5"/>
        <v>42</v>
      </c>
      <c r="AB57" s="616">
        <f t="shared" si="0"/>
        <v>0</v>
      </c>
      <c r="AC57" s="616">
        <f t="shared" si="1"/>
        <v>0</v>
      </c>
      <c r="AD57" s="617">
        <f t="shared" si="6"/>
        <v>0</v>
      </c>
      <c r="AE57" s="617">
        <f t="shared" si="2"/>
        <v>0</v>
      </c>
      <c r="AF57" s="581"/>
      <c r="AG57" s="581"/>
      <c r="AH57" s="581"/>
      <c r="AJ57" s="580"/>
      <c r="AK57" s="571"/>
    </row>
    <row r="58" spans="1:37" ht="13.8" thickBot="1" x14ac:dyDescent="0.3">
      <c r="A58" s="519"/>
      <c r="B58" s="573">
        <f t="shared" si="3"/>
        <v>43</v>
      </c>
      <c r="C58" s="561">
        <f>IF(Select2=1,Food!$J62,"")</f>
        <v>0</v>
      </c>
      <c r="D58" s="562">
        <f>(IF(Select2=1,Garden!$J62,""))</f>
        <v>0</v>
      </c>
      <c r="E58" s="562">
        <f>IF(Select2=1,Paper!$J62,"")</f>
        <v>0</v>
      </c>
      <c r="F58" s="562">
        <f>IF(Select2=1,Wood!$J62,"")</f>
        <v>0</v>
      </c>
      <c r="G58" s="562">
        <f>IF(Select2=1,Textiles!$J62,"")</f>
        <v>0</v>
      </c>
      <c r="H58" s="563">
        <f>IF(Select2=1,Nappies!$J62,"")</f>
        <v>0</v>
      </c>
      <c r="I58" s="564">
        <f>Sludge!$J62</f>
        <v>0</v>
      </c>
      <c r="J58" s="565" t="str">
        <f>IF(Select2=2,MSW!$J62,"")</f>
        <v/>
      </c>
      <c r="K58" s="564">
        <f>Industry!$J62</f>
        <v>0</v>
      </c>
      <c r="L58" s="567">
        <f t="shared" si="4"/>
        <v>0</v>
      </c>
      <c r="M58" s="732">
        <f>Recovery_OX!C55</f>
        <v>0</v>
      </c>
      <c r="N58" s="527"/>
      <c r="O58" s="583">
        <f>(L58-M58)*(1-Recovery_OX!F55)</f>
        <v>0</v>
      </c>
      <c r="P58" s="582"/>
      <c r="Q58" s="519"/>
      <c r="R58" s="519"/>
      <c r="S58" s="519"/>
      <c r="T58" s="519"/>
      <c r="U58" s="519"/>
      <c r="V58" s="519"/>
      <c r="W58" s="519"/>
      <c r="X58" s="519"/>
      <c r="Y58" s="519"/>
      <c r="AA58" s="618">
        <f t="shared" si="5"/>
        <v>43</v>
      </c>
      <c r="AB58" s="616">
        <f t="shared" si="0"/>
        <v>0</v>
      </c>
      <c r="AC58" s="616">
        <f t="shared" si="1"/>
        <v>0</v>
      </c>
      <c r="AD58" s="617">
        <f t="shared" si="6"/>
        <v>0</v>
      </c>
      <c r="AE58" s="617">
        <f t="shared" si="2"/>
        <v>0</v>
      </c>
      <c r="AF58" s="581"/>
      <c r="AG58" s="581"/>
      <c r="AH58" s="581"/>
      <c r="AJ58" s="580"/>
      <c r="AK58" s="571"/>
    </row>
    <row r="59" spans="1:37" ht="13.8" thickBot="1" x14ac:dyDescent="0.3">
      <c r="A59" s="519"/>
      <c r="B59" s="573">
        <f t="shared" si="3"/>
        <v>44</v>
      </c>
      <c r="C59" s="561">
        <f>IF(Select2=1,Food!$J63,"")</f>
        <v>0</v>
      </c>
      <c r="D59" s="562">
        <f>(IF(Select2=1,Garden!$J63,""))</f>
        <v>0</v>
      </c>
      <c r="E59" s="562">
        <f>IF(Select2=1,Paper!$J63,"")</f>
        <v>0</v>
      </c>
      <c r="F59" s="562">
        <f>IF(Select2=1,Wood!$J63,"")</f>
        <v>0</v>
      </c>
      <c r="G59" s="562">
        <f>IF(Select2=1,Textiles!$J63,"")</f>
        <v>0</v>
      </c>
      <c r="H59" s="563">
        <f>IF(Select2=1,Nappies!$J63,"")</f>
        <v>0</v>
      </c>
      <c r="I59" s="564">
        <f>Sludge!$J63</f>
        <v>0</v>
      </c>
      <c r="J59" s="565" t="str">
        <f>IF(Select2=2,MSW!$J63,"")</f>
        <v/>
      </c>
      <c r="K59" s="564">
        <f>Industry!$J63</f>
        <v>0</v>
      </c>
      <c r="L59" s="567">
        <f t="shared" si="4"/>
        <v>0</v>
      </c>
      <c r="M59" s="732">
        <f>Recovery_OX!C56</f>
        <v>0</v>
      </c>
      <c r="N59" s="527"/>
      <c r="O59" s="583">
        <f>(L59-M59)*(1-Recovery_OX!F56)</f>
        <v>0</v>
      </c>
      <c r="P59" s="582"/>
      <c r="Q59" s="519"/>
      <c r="R59" s="519"/>
      <c r="S59" s="519"/>
      <c r="T59" s="519"/>
      <c r="U59" s="519"/>
      <c r="V59" s="519"/>
      <c r="W59" s="519"/>
      <c r="X59" s="519"/>
      <c r="Y59" s="519"/>
      <c r="AA59" s="618">
        <f t="shared" si="5"/>
        <v>44</v>
      </c>
      <c r="AB59" s="616">
        <f t="shared" si="0"/>
        <v>0</v>
      </c>
      <c r="AC59" s="616">
        <f t="shared" si="1"/>
        <v>0</v>
      </c>
      <c r="AD59" s="617">
        <f t="shared" si="6"/>
        <v>0</v>
      </c>
      <c r="AE59" s="617">
        <f t="shared" si="2"/>
        <v>0</v>
      </c>
      <c r="AF59" s="581"/>
      <c r="AG59" s="581"/>
      <c r="AH59" s="581"/>
      <c r="AJ59" s="580"/>
      <c r="AK59" s="571"/>
    </row>
    <row r="60" spans="1:37" ht="13.8" thickBot="1" x14ac:dyDescent="0.3">
      <c r="A60" s="519"/>
      <c r="B60" s="573">
        <f t="shared" si="3"/>
        <v>45</v>
      </c>
      <c r="C60" s="561">
        <f>IF(Select2=1,Food!$J64,"")</f>
        <v>0</v>
      </c>
      <c r="D60" s="562">
        <f>(IF(Select2=1,Garden!$J64,""))</f>
        <v>0</v>
      </c>
      <c r="E60" s="562">
        <f>IF(Select2=1,Paper!$J64,"")</f>
        <v>0</v>
      </c>
      <c r="F60" s="562">
        <f>IF(Select2=1,Wood!$J64,"")</f>
        <v>0</v>
      </c>
      <c r="G60" s="562">
        <f>IF(Select2=1,Textiles!$J64,"")</f>
        <v>0</v>
      </c>
      <c r="H60" s="563">
        <f>IF(Select2=1,Nappies!$J64,"")</f>
        <v>0</v>
      </c>
      <c r="I60" s="564">
        <f>Sludge!$J64</f>
        <v>0</v>
      </c>
      <c r="J60" s="565" t="str">
        <f>IF(Select2=2,MSW!$J64,"")</f>
        <v/>
      </c>
      <c r="K60" s="564">
        <f>Industry!$J64</f>
        <v>0</v>
      </c>
      <c r="L60" s="567">
        <f t="shared" si="4"/>
        <v>0</v>
      </c>
      <c r="M60" s="732">
        <f>Recovery_OX!C57</f>
        <v>0</v>
      </c>
      <c r="N60" s="527"/>
      <c r="O60" s="583">
        <f>(L60-M60)*(1-Recovery_OX!F57)</f>
        <v>0</v>
      </c>
      <c r="P60" s="582"/>
      <c r="Q60" s="519"/>
      <c r="R60" s="519"/>
      <c r="S60" s="519"/>
      <c r="T60" s="519"/>
      <c r="U60" s="519"/>
      <c r="V60" s="519"/>
      <c r="W60" s="519"/>
      <c r="X60" s="519"/>
      <c r="Y60" s="519"/>
      <c r="AA60" s="618">
        <f t="shared" si="5"/>
        <v>45</v>
      </c>
      <c r="AB60" s="616">
        <f t="shared" si="0"/>
        <v>0</v>
      </c>
      <c r="AC60" s="616">
        <f t="shared" si="1"/>
        <v>0</v>
      </c>
      <c r="AD60" s="617">
        <f t="shared" si="6"/>
        <v>0</v>
      </c>
      <c r="AE60" s="617">
        <f t="shared" si="2"/>
        <v>0</v>
      </c>
      <c r="AF60" s="581"/>
      <c r="AG60" s="581"/>
      <c r="AH60" s="581"/>
      <c r="AJ60" s="580"/>
      <c r="AK60" s="571"/>
    </row>
    <row r="61" spans="1:37" ht="13.8" thickBot="1" x14ac:dyDescent="0.3">
      <c r="A61" s="519"/>
      <c r="B61" s="573">
        <f t="shared" si="3"/>
        <v>46</v>
      </c>
      <c r="C61" s="561">
        <f>IF(Select2=1,Food!$J65,"")</f>
        <v>0</v>
      </c>
      <c r="D61" s="562">
        <f>(IF(Select2=1,Garden!$J65,""))</f>
        <v>0</v>
      </c>
      <c r="E61" s="562">
        <f>IF(Select2=1,Paper!$J65,"")</f>
        <v>0</v>
      </c>
      <c r="F61" s="562">
        <f>IF(Select2=1,Wood!$J65,"")</f>
        <v>0</v>
      </c>
      <c r="G61" s="562">
        <f>IF(Select2=1,Textiles!$J65,"")</f>
        <v>0</v>
      </c>
      <c r="H61" s="563">
        <f>IF(Select2=1,Nappies!$J65,"")</f>
        <v>0</v>
      </c>
      <c r="I61" s="564">
        <f>Sludge!$J65</f>
        <v>0</v>
      </c>
      <c r="J61" s="565" t="str">
        <f>IF(Select2=2,MSW!$J65,"")</f>
        <v/>
      </c>
      <c r="K61" s="564">
        <f>Industry!$J65</f>
        <v>0</v>
      </c>
      <c r="L61" s="567">
        <f t="shared" si="4"/>
        <v>0</v>
      </c>
      <c r="M61" s="732">
        <f>Recovery_OX!C58</f>
        <v>0</v>
      </c>
      <c r="N61" s="527"/>
      <c r="O61" s="583">
        <f>(L61-M61)*(1-Recovery_OX!F58)</f>
        <v>0</v>
      </c>
      <c r="P61" s="582"/>
      <c r="Q61" s="519"/>
      <c r="R61" s="519"/>
      <c r="S61" s="519"/>
      <c r="T61" s="519"/>
      <c r="U61" s="519"/>
      <c r="V61" s="519"/>
      <c r="W61" s="519"/>
      <c r="X61" s="519"/>
      <c r="Y61" s="519"/>
      <c r="AA61" s="618">
        <f t="shared" si="5"/>
        <v>46</v>
      </c>
      <c r="AB61" s="616">
        <f t="shared" si="0"/>
        <v>0</v>
      </c>
      <c r="AC61" s="616">
        <f t="shared" si="1"/>
        <v>0</v>
      </c>
      <c r="AD61" s="617">
        <f t="shared" si="6"/>
        <v>0</v>
      </c>
      <c r="AE61" s="617">
        <f t="shared" si="2"/>
        <v>0</v>
      </c>
      <c r="AF61" s="581"/>
      <c r="AG61" s="581"/>
      <c r="AH61" s="581"/>
      <c r="AJ61" s="580"/>
      <c r="AK61" s="571"/>
    </row>
    <row r="62" spans="1:37" ht="13.8" thickBot="1" x14ac:dyDescent="0.3">
      <c r="A62" s="519"/>
      <c r="B62" s="573">
        <f t="shared" si="3"/>
        <v>47</v>
      </c>
      <c r="C62" s="561">
        <f>IF(Select2=1,Food!$J66,"")</f>
        <v>0</v>
      </c>
      <c r="D62" s="562">
        <f>(IF(Select2=1,Garden!$J66,""))</f>
        <v>0</v>
      </c>
      <c r="E62" s="562">
        <f>IF(Select2=1,Paper!$J66,"")</f>
        <v>0</v>
      </c>
      <c r="F62" s="562">
        <f>IF(Select2=1,Wood!$J66,"")</f>
        <v>0</v>
      </c>
      <c r="G62" s="562">
        <f>IF(Select2=1,Textiles!$J66,"")</f>
        <v>0</v>
      </c>
      <c r="H62" s="563">
        <f>IF(Select2=1,Nappies!$J66,"")</f>
        <v>0</v>
      </c>
      <c r="I62" s="564">
        <f>Sludge!$J66</f>
        <v>0</v>
      </c>
      <c r="J62" s="565" t="str">
        <f>IF(Select2=2,MSW!$J66,"")</f>
        <v/>
      </c>
      <c r="K62" s="564">
        <f>Industry!$J66</f>
        <v>0</v>
      </c>
      <c r="L62" s="567">
        <f t="shared" si="4"/>
        <v>0</v>
      </c>
      <c r="M62" s="732">
        <f>Recovery_OX!C59</f>
        <v>0</v>
      </c>
      <c r="N62" s="527"/>
      <c r="O62" s="583">
        <f>(L62-M62)*(1-Recovery_OX!F59)</f>
        <v>0</v>
      </c>
      <c r="P62" s="582"/>
      <c r="Q62" s="519"/>
      <c r="R62" s="519"/>
      <c r="S62" s="519"/>
      <c r="T62" s="519"/>
      <c r="U62" s="519"/>
      <c r="V62" s="519"/>
      <c r="W62" s="519"/>
      <c r="X62" s="519"/>
      <c r="Y62" s="519"/>
      <c r="AA62" s="618">
        <f t="shared" si="5"/>
        <v>47</v>
      </c>
      <c r="AB62" s="616">
        <f t="shared" si="0"/>
        <v>0</v>
      </c>
      <c r="AC62" s="616">
        <f t="shared" si="1"/>
        <v>0</v>
      </c>
      <c r="AD62" s="617">
        <f t="shared" si="6"/>
        <v>0</v>
      </c>
      <c r="AE62" s="617">
        <f t="shared" si="2"/>
        <v>0</v>
      </c>
      <c r="AF62" s="581"/>
      <c r="AG62" s="581"/>
      <c r="AH62" s="581"/>
      <c r="AJ62" s="580"/>
      <c r="AK62" s="571"/>
    </row>
    <row r="63" spans="1:37" ht="13.8" thickBot="1" x14ac:dyDescent="0.3">
      <c r="A63" s="519"/>
      <c r="B63" s="573">
        <f t="shared" si="3"/>
        <v>48</v>
      </c>
      <c r="C63" s="561">
        <f>IF(Select2=1,Food!$J67,"")</f>
        <v>0</v>
      </c>
      <c r="D63" s="562">
        <f>(IF(Select2=1,Garden!$J67,""))</f>
        <v>0</v>
      </c>
      <c r="E63" s="562">
        <f>IF(Select2=1,Paper!$J67,"")</f>
        <v>0</v>
      </c>
      <c r="F63" s="562">
        <f>IF(Select2=1,Wood!$J67,"")</f>
        <v>0</v>
      </c>
      <c r="G63" s="562">
        <f>IF(Select2=1,Textiles!$J67,"")</f>
        <v>0</v>
      </c>
      <c r="H63" s="563">
        <f>IF(Select2=1,Nappies!$J67,"")</f>
        <v>0</v>
      </c>
      <c r="I63" s="564">
        <f>Sludge!$J67</f>
        <v>0</v>
      </c>
      <c r="J63" s="565" t="str">
        <f>IF(Select2=2,MSW!$J67,"")</f>
        <v/>
      </c>
      <c r="K63" s="564">
        <f>Industry!$J67</f>
        <v>0</v>
      </c>
      <c r="L63" s="567">
        <f t="shared" si="4"/>
        <v>0</v>
      </c>
      <c r="M63" s="732">
        <f>Recovery_OX!C60</f>
        <v>0</v>
      </c>
      <c r="N63" s="527"/>
      <c r="O63" s="583">
        <f>(L63-M63)*(1-Recovery_OX!F60)</f>
        <v>0</v>
      </c>
      <c r="P63" s="582"/>
      <c r="Q63" s="519"/>
      <c r="R63" s="519"/>
      <c r="S63" s="519"/>
      <c r="T63" s="519"/>
      <c r="U63" s="519"/>
      <c r="V63" s="519"/>
      <c r="W63" s="519"/>
      <c r="X63" s="519"/>
      <c r="Y63" s="519"/>
      <c r="AA63" s="618">
        <f t="shared" si="5"/>
        <v>48</v>
      </c>
      <c r="AB63" s="616">
        <f t="shared" si="0"/>
        <v>0</v>
      </c>
      <c r="AC63" s="616">
        <f t="shared" si="1"/>
        <v>0</v>
      </c>
      <c r="AD63" s="617">
        <f t="shared" si="6"/>
        <v>0</v>
      </c>
      <c r="AE63" s="617">
        <f t="shared" si="2"/>
        <v>0</v>
      </c>
      <c r="AF63" s="581"/>
      <c r="AG63" s="581"/>
      <c r="AH63" s="581"/>
      <c r="AJ63" s="580"/>
      <c r="AK63" s="571"/>
    </row>
    <row r="64" spans="1:37" ht="13.8" thickBot="1" x14ac:dyDescent="0.3">
      <c r="A64" s="519"/>
      <c r="B64" s="573">
        <f t="shared" si="3"/>
        <v>49</v>
      </c>
      <c r="C64" s="561">
        <f>IF(Select2=1,Food!$J68,"")</f>
        <v>0</v>
      </c>
      <c r="D64" s="562">
        <f>(IF(Select2=1,Garden!$J68,""))</f>
        <v>0</v>
      </c>
      <c r="E64" s="562">
        <f>IF(Select2=1,Paper!$J68,"")</f>
        <v>0</v>
      </c>
      <c r="F64" s="562">
        <f>IF(Select2=1,Wood!$J68,"")</f>
        <v>0</v>
      </c>
      <c r="G64" s="562">
        <f>IF(Select2=1,Textiles!$J68,"")</f>
        <v>0</v>
      </c>
      <c r="H64" s="563">
        <f>IF(Select2=1,Nappies!$J68,"")</f>
        <v>0</v>
      </c>
      <c r="I64" s="564">
        <f>Sludge!$J68</f>
        <v>0</v>
      </c>
      <c r="J64" s="565" t="str">
        <f>IF(Select2=2,MSW!$J68,"")</f>
        <v/>
      </c>
      <c r="K64" s="564">
        <f>Industry!$J68</f>
        <v>0</v>
      </c>
      <c r="L64" s="567">
        <f t="shared" si="4"/>
        <v>0</v>
      </c>
      <c r="M64" s="732">
        <f>Recovery_OX!C61</f>
        <v>0</v>
      </c>
      <c r="N64" s="527"/>
      <c r="O64" s="583">
        <f>(L64-M64)*(1-Recovery_OX!F61)</f>
        <v>0</v>
      </c>
      <c r="P64" s="582"/>
      <c r="Q64" s="519"/>
      <c r="R64" s="519"/>
      <c r="S64" s="519"/>
      <c r="T64" s="519"/>
      <c r="U64" s="519"/>
      <c r="V64" s="519"/>
      <c r="W64" s="519"/>
      <c r="X64" s="519"/>
      <c r="Y64" s="519"/>
      <c r="AA64" s="618">
        <f t="shared" si="5"/>
        <v>49</v>
      </c>
      <c r="AB64" s="616">
        <f t="shared" si="0"/>
        <v>0</v>
      </c>
      <c r="AC64" s="616">
        <f t="shared" si="1"/>
        <v>0</v>
      </c>
      <c r="AD64" s="617">
        <f t="shared" si="6"/>
        <v>0</v>
      </c>
      <c r="AE64" s="617">
        <f t="shared" si="2"/>
        <v>0</v>
      </c>
      <c r="AF64" s="581"/>
      <c r="AG64" s="581"/>
      <c r="AH64" s="581"/>
      <c r="AJ64" s="580"/>
      <c r="AK64" s="571"/>
    </row>
    <row r="65" spans="1:37" ht="13.8" thickBot="1" x14ac:dyDescent="0.3">
      <c r="A65" s="519"/>
      <c r="B65" s="573">
        <f t="shared" si="3"/>
        <v>50</v>
      </c>
      <c r="C65" s="561">
        <f>IF(Select2=1,Food!$J69,"")</f>
        <v>0</v>
      </c>
      <c r="D65" s="562">
        <f>(IF(Select2=1,Garden!$J69,""))</f>
        <v>0</v>
      </c>
      <c r="E65" s="562">
        <f>IF(Select2=1,Paper!$J69,"")</f>
        <v>0</v>
      </c>
      <c r="F65" s="562">
        <f>IF(Select2=1,Wood!$J69,"")</f>
        <v>0</v>
      </c>
      <c r="G65" s="562">
        <f>IF(Select2=1,Textiles!$J69,"")</f>
        <v>0</v>
      </c>
      <c r="H65" s="563">
        <f>IF(Select2=1,Nappies!$J69,"")</f>
        <v>0</v>
      </c>
      <c r="I65" s="564">
        <f>Sludge!$J69</f>
        <v>0</v>
      </c>
      <c r="J65" s="565" t="str">
        <f>IF(Select2=2,MSW!$J69,"")</f>
        <v/>
      </c>
      <c r="K65" s="564">
        <f>Industry!$J69</f>
        <v>0</v>
      </c>
      <c r="L65" s="567">
        <f t="shared" si="4"/>
        <v>0</v>
      </c>
      <c r="M65" s="732">
        <f>Recovery_OX!C62</f>
        <v>0</v>
      </c>
      <c r="N65" s="527"/>
      <c r="O65" s="583">
        <f>(L65-M65)*(1-Recovery_OX!F62)</f>
        <v>0</v>
      </c>
      <c r="P65" s="582"/>
      <c r="Q65" s="519"/>
      <c r="R65" s="519"/>
      <c r="S65" s="519"/>
      <c r="T65" s="519"/>
      <c r="U65" s="519"/>
      <c r="V65" s="519"/>
      <c r="W65" s="519"/>
      <c r="X65" s="519"/>
      <c r="Y65" s="519"/>
      <c r="AA65" s="618">
        <f t="shared" si="5"/>
        <v>50</v>
      </c>
      <c r="AB65" s="616">
        <f t="shared" si="0"/>
        <v>0</v>
      </c>
      <c r="AC65" s="616">
        <f t="shared" si="1"/>
        <v>0</v>
      </c>
      <c r="AD65" s="617">
        <f t="shared" si="6"/>
        <v>0</v>
      </c>
      <c r="AE65" s="617">
        <f t="shared" si="2"/>
        <v>0</v>
      </c>
      <c r="AF65" s="581"/>
      <c r="AG65" s="581"/>
      <c r="AH65" s="581"/>
      <c r="AJ65" s="580"/>
      <c r="AK65" s="571"/>
    </row>
    <row r="66" spans="1:37" ht="13.8" thickBot="1" x14ac:dyDescent="0.3">
      <c r="A66" s="519"/>
      <c r="B66" s="573">
        <f t="shared" si="3"/>
        <v>51</v>
      </c>
      <c r="C66" s="561">
        <f>IF(Select2=1,Food!$J70,"")</f>
        <v>0</v>
      </c>
      <c r="D66" s="562">
        <f>(IF(Select2=1,Garden!$J70,""))</f>
        <v>0</v>
      </c>
      <c r="E66" s="562">
        <f>IF(Select2=1,Paper!$J70,"")</f>
        <v>0</v>
      </c>
      <c r="F66" s="562">
        <f>IF(Select2=1,Wood!$J70,"")</f>
        <v>0</v>
      </c>
      <c r="G66" s="562">
        <f>IF(Select2=1,Textiles!$J70,"")</f>
        <v>0</v>
      </c>
      <c r="H66" s="563">
        <f>IF(Select2=1,Nappies!$J70,"")</f>
        <v>0</v>
      </c>
      <c r="I66" s="564">
        <f>Sludge!$J70</f>
        <v>0</v>
      </c>
      <c r="J66" s="565" t="str">
        <f>IF(Select2=2,MSW!$J70,"")</f>
        <v/>
      </c>
      <c r="K66" s="564">
        <f>Industry!$J70</f>
        <v>0</v>
      </c>
      <c r="L66" s="567">
        <f t="shared" si="4"/>
        <v>0</v>
      </c>
      <c r="M66" s="732">
        <f>Recovery_OX!C63</f>
        <v>0</v>
      </c>
      <c r="N66" s="527"/>
      <c r="O66" s="583">
        <f>(L66-M66)*(1-Recovery_OX!F63)</f>
        <v>0</v>
      </c>
      <c r="P66" s="582"/>
      <c r="Q66" s="519"/>
      <c r="R66" s="519"/>
      <c r="S66" s="519"/>
      <c r="T66" s="519"/>
      <c r="U66" s="519"/>
      <c r="V66" s="519"/>
      <c r="W66" s="519"/>
      <c r="X66" s="519"/>
      <c r="Y66" s="519"/>
      <c r="AA66" s="618">
        <f t="shared" si="5"/>
        <v>51</v>
      </c>
      <c r="AB66" s="616">
        <f t="shared" si="0"/>
        <v>0</v>
      </c>
      <c r="AC66" s="616">
        <f t="shared" si="1"/>
        <v>0</v>
      </c>
      <c r="AD66" s="617">
        <f t="shared" si="6"/>
        <v>0</v>
      </c>
      <c r="AE66" s="617">
        <f t="shared" si="2"/>
        <v>0</v>
      </c>
      <c r="AF66" s="581"/>
      <c r="AG66" s="581"/>
      <c r="AH66" s="581"/>
      <c r="AJ66" s="580"/>
      <c r="AK66" s="571"/>
    </row>
    <row r="67" spans="1:37" ht="13.8" thickBot="1" x14ac:dyDescent="0.3">
      <c r="A67" s="519"/>
      <c r="B67" s="573">
        <f t="shared" si="3"/>
        <v>52</v>
      </c>
      <c r="C67" s="561">
        <f>IF(Select2=1,Food!$J71,"")</f>
        <v>0</v>
      </c>
      <c r="D67" s="562">
        <f>(IF(Select2=1,Garden!$J71,""))</f>
        <v>0</v>
      </c>
      <c r="E67" s="562">
        <f>IF(Select2=1,Paper!$J71,"")</f>
        <v>0</v>
      </c>
      <c r="F67" s="562">
        <f>IF(Select2=1,Wood!$J71,"")</f>
        <v>0</v>
      </c>
      <c r="G67" s="562">
        <f>IF(Select2=1,Textiles!$J71,"")</f>
        <v>0</v>
      </c>
      <c r="H67" s="563">
        <f>IF(Select2=1,Nappies!$J71,"")</f>
        <v>0</v>
      </c>
      <c r="I67" s="564">
        <f>Sludge!$J71</f>
        <v>0</v>
      </c>
      <c r="J67" s="565" t="str">
        <f>IF(Select2=2,MSW!$J71,"")</f>
        <v/>
      </c>
      <c r="K67" s="564">
        <f>Industry!$J71</f>
        <v>0</v>
      </c>
      <c r="L67" s="567">
        <f t="shared" si="4"/>
        <v>0</v>
      </c>
      <c r="M67" s="732">
        <f>Recovery_OX!C64</f>
        <v>0</v>
      </c>
      <c r="N67" s="527"/>
      <c r="O67" s="583">
        <f>(L67-M67)*(1-Recovery_OX!F64)</f>
        <v>0</v>
      </c>
      <c r="P67" s="582"/>
      <c r="Q67" s="519"/>
      <c r="R67" s="519"/>
      <c r="S67" s="519"/>
      <c r="T67" s="519"/>
      <c r="U67" s="519"/>
      <c r="V67" s="519"/>
      <c r="W67" s="519"/>
      <c r="X67" s="519"/>
      <c r="Y67" s="519"/>
      <c r="AA67" s="618">
        <f t="shared" si="5"/>
        <v>52</v>
      </c>
      <c r="AB67" s="616">
        <f t="shared" si="0"/>
        <v>0</v>
      </c>
      <c r="AC67" s="616">
        <f t="shared" si="1"/>
        <v>0</v>
      </c>
      <c r="AD67" s="617">
        <f t="shared" si="6"/>
        <v>0</v>
      </c>
      <c r="AE67" s="617">
        <f t="shared" si="2"/>
        <v>0</v>
      </c>
      <c r="AF67" s="581"/>
      <c r="AG67" s="581"/>
      <c r="AH67" s="581"/>
      <c r="AJ67" s="580"/>
      <c r="AK67" s="571"/>
    </row>
    <row r="68" spans="1:37" ht="13.8" thickBot="1" x14ac:dyDescent="0.3">
      <c r="A68" s="519"/>
      <c r="B68" s="573">
        <f t="shared" si="3"/>
        <v>53</v>
      </c>
      <c r="C68" s="561">
        <f>IF(Select2=1,Food!$J72,"")</f>
        <v>0</v>
      </c>
      <c r="D68" s="562">
        <f>(IF(Select2=1,Garden!$J72,""))</f>
        <v>0</v>
      </c>
      <c r="E68" s="562">
        <f>IF(Select2=1,Paper!$J72,"")</f>
        <v>0</v>
      </c>
      <c r="F68" s="562">
        <f>IF(Select2=1,Wood!$J72,"")</f>
        <v>0</v>
      </c>
      <c r="G68" s="562">
        <f>IF(Select2=1,Textiles!$J72,"")</f>
        <v>0</v>
      </c>
      <c r="H68" s="563">
        <f>IF(Select2=1,Nappies!$J72,"")</f>
        <v>0</v>
      </c>
      <c r="I68" s="564">
        <f>Sludge!$J72</f>
        <v>0</v>
      </c>
      <c r="J68" s="565" t="str">
        <f>IF(Select2=2,MSW!$J72,"")</f>
        <v/>
      </c>
      <c r="K68" s="564">
        <f>Industry!$J72</f>
        <v>0</v>
      </c>
      <c r="L68" s="567">
        <f t="shared" si="4"/>
        <v>0</v>
      </c>
      <c r="M68" s="732">
        <f>Recovery_OX!C65</f>
        <v>0</v>
      </c>
      <c r="N68" s="527"/>
      <c r="O68" s="583">
        <f>(L68-M68)*(1-Recovery_OX!F65)</f>
        <v>0</v>
      </c>
      <c r="P68" s="582"/>
      <c r="Q68" s="519"/>
      <c r="R68" s="519"/>
      <c r="S68" s="519"/>
      <c r="T68" s="519"/>
      <c r="U68" s="519"/>
      <c r="V68" s="519"/>
      <c r="W68" s="519"/>
      <c r="X68" s="519"/>
      <c r="Y68" s="519"/>
      <c r="AA68" s="618">
        <f t="shared" si="5"/>
        <v>53</v>
      </c>
      <c r="AB68" s="616">
        <f t="shared" si="0"/>
        <v>0</v>
      </c>
      <c r="AC68" s="616">
        <f t="shared" si="1"/>
        <v>0</v>
      </c>
      <c r="AD68" s="617">
        <f t="shared" si="6"/>
        <v>0</v>
      </c>
      <c r="AE68" s="617">
        <f t="shared" si="2"/>
        <v>0</v>
      </c>
      <c r="AF68" s="581"/>
      <c r="AG68" s="581"/>
      <c r="AH68" s="581"/>
      <c r="AJ68" s="580"/>
      <c r="AK68" s="571"/>
    </row>
    <row r="69" spans="1:37" ht="13.8" thickBot="1" x14ac:dyDescent="0.3">
      <c r="A69" s="519"/>
      <c r="B69" s="573">
        <f t="shared" si="3"/>
        <v>54</v>
      </c>
      <c r="C69" s="561">
        <f>IF(Select2=1,Food!$J73,"")</f>
        <v>0</v>
      </c>
      <c r="D69" s="562">
        <f>(IF(Select2=1,Garden!$J73,""))</f>
        <v>0</v>
      </c>
      <c r="E69" s="562">
        <f>IF(Select2=1,Paper!$J73,"")</f>
        <v>0</v>
      </c>
      <c r="F69" s="562">
        <f>IF(Select2=1,Wood!$J73,"")</f>
        <v>0</v>
      </c>
      <c r="G69" s="562">
        <f>IF(Select2=1,Textiles!$J73,"")</f>
        <v>0</v>
      </c>
      <c r="H69" s="563">
        <f>IF(Select2=1,Nappies!$J73,"")</f>
        <v>0</v>
      </c>
      <c r="I69" s="564">
        <f>Sludge!$J73</f>
        <v>0</v>
      </c>
      <c r="J69" s="565" t="str">
        <f>IF(Select2=2,MSW!$J73,"")</f>
        <v/>
      </c>
      <c r="K69" s="564">
        <f>Industry!$J73</f>
        <v>0</v>
      </c>
      <c r="L69" s="567">
        <f t="shared" si="4"/>
        <v>0</v>
      </c>
      <c r="M69" s="732">
        <f>Recovery_OX!C66</f>
        <v>0</v>
      </c>
      <c r="N69" s="527"/>
      <c r="O69" s="583">
        <f>(L69-M69)*(1-Recovery_OX!F66)</f>
        <v>0</v>
      </c>
      <c r="P69" s="582"/>
      <c r="Q69" s="519"/>
      <c r="R69" s="519"/>
      <c r="S69" s="519"/>
      <c r="T69" s="519"/>
      <c r="U69" s="519"/>
      <c r="V69" s="519"/>
      <c r="W69" s="519"/>
      <c r="X69" s="519"/>
      <c r="Y69" s="519"/>
      <c r="AA69" s="618">
        <f t="shared" si="5"/>
        <v>54</v>
      </c>
      <c r="AB69" s="616">
        <f t="shared" si="0"/>
        <v>0</v>
      </c>
      <c r="AC69" s="616">
        <f t="shared" si="1"/>
        <v>0</v>
      </c>
      <c r="AD69" s="617">
        <f t="shared" si="6"/>
        <v>0</v>
      </c>
      <c r="AE69" s="617">
        <f t="shared" si="2"/>
        <v>0</v>
      </c>
      <c r="AF69" s="581"/>
      <c r="AG69" s="581"/>
      <c r="AH69" s="581"/>
      <c r="AJ69" s="580"/>
      <c r="AK69" s="571"/>
    </row>
    <row r="70" spans="1:37" ht="13.8" thickBot="1" x14ac:dyDescent="0.3">
      <c r="A70" s="519"/>
      <c r="B70" s="573">
        <f t="shared" si="3"/>
        <v>55</v>
      </c>
      <c r="C70" s="561">
        <f>IF(Select2=1,Food!$J74,"")</f>
        <v>0</v>
      </c>
      <c r="D70" s="562">
        <f>(IF(Select2=1,Garden!$J74,""))</f>
        <v>0</v>
      </c>
      <c r="E70" s="562">
        <f>IF(Select2=1,Paper!$J74,"")</f>
        <v>0</v>
      </c>
      <c r="F70" s="562">
        <f>IF(Select2=1,Wood!$J74,"")</f>
        <v>0</v>
      </c>
      <c r="G70" s="562">
        <f>IF(Select2=1,Textiles!$J74,"")</f>
        <v>0</v>
      </c>
      <c r="H70" s="563">
        <f>IF(Select2=1,Nappies!$J74,"")</f>
        <v>0</v>
      </c>
      <c r="I70" s="564">
        <f>Sludge!$J74</f>
        <v>0</v>
      </c>
      <c r="J70" s="565" t="str">
        <f>IF(Select2=2,MSW!$J74,"")</f>
        <v/>
      </c>
      <c r="K70" s="564">
        <f>Industry!$J74</f>
        <v>0</v>
      </c>
      <c r="L70" s="567">
        <f t="shared" si="4"/>
        <v>0</v>
      </c>
      <c r="M70" s="732">
        <f>Recovery_OX!C67</f>
        <v>0</v>
      </c>
      <c r="N70" s="527"/>
      <c r="O70" s="583">
        <f>(L70-M70)*(1-Recovery_OX!F67)</f>
        <v>0</v>
      </c>
      <c r="P70" s="582"/>
      <c r="Q70" s="519"/>
      <c r="R70" s="519"/>
      <c r="S70" s="519"/>
      <c r="T70" s="519"/>
      <c r="U70" s="519"/>
      <c r="V70" s="519"/>
      <c r="W70" s="519"/>
      <c r="X70" s="519"/>
      <c r="Y70" s="519"/>
      <c r="AA70" s="618">
        <f t="shared" si="5"/>
        <v>55</v>
      </c>
      <c r="AB70" s="616">
        <f t="shared" si="0"/>
        <v>0</v>
      </c>
      <c r="AC70" s="616">
        <f t="shared" si="1"/>
        <v>0</v>
      </c>
      <c r="AD70" s="617">
        <f t="shared" si="6"/>
        <v>0</v>
      </c>
      <c r="AE70" s="617">
        <f t="shared" si="2"/>
        <v>0</v>
      </c>
      <c r="AF70" s="581"/>
      <c r="AG70" s="581"/>
      <c r="AH70" s="581"/>
      <c r="AJ70" s="580"/>
      <c r="AK70" s="571"/>
    </row>
    <row r="71" spans="1:37" ht="13.8" thickBot="1" x14ac:dyDescent="0.3">
      <c r="A71" s="519"/>
      <c r="B71" s="573">
        <f t="shared" si="3"/>
        <v>56</v>
      </c>
      <c r="C71" s="561">
        <f>IF(Select2=1,Food!$J75,"")</f>
        <v>0</v>
      </c>
      <c r="D71" s="562">
        <f>(IF(Select2=1,Garden!$J75,""))</f>
        <v>0</v>
      </c>
      <c r="E71" s="562">
        <f>IF(Select2=1,Paper!$J75,"")</f>
        <v>0</v>
      </c>
      <c r="F71" s="562">
        <f>IF(Select2=1,Wood!$J75,"")</f>
        <v>0</v>
      </c>
      <c r="G71" s="562">
        <f>IF(Select2=1,Textiles!$J75,"")</f>
        <v>0</v>
      </c>
      <c r="H71" s="563">
        <f>IF(Select2=1,Nappies!$J75,"")</f>
        <v>0</v>
      </c>
      <c r="I71" s="564">
        <f>Sludge!$J75</f>
        <v>0</v>
      </c>
      <c r="J71" s="565" t="str">
        <f>IF(Select2=2,MSW!$J75,"")</f>
        <v/>
      </c>
      <c r="K71" s="564">
        <f>Industry!$J75</f>
        <v>0</v>
      </c>
      <c r="L71" s="567">
        <f t="shared" si="4"/>
        <v>0</v>
      </c>
      <c r="M71" s="732">
        <f>Recovery_OX!C68</f>
        <v>0</v>
      </c>
      <c r="N71" s="527"/>
      <c r="O71" s="583">
        <f>(L71-M71)*(1-Recovery_OX!F68)</f>
        <v>0</v>
      </c>
      <c r="P71" s="582"/>
      <c r="Q71" s="519"/>
      <c r="R71" s="519"/>
      <c r="S71" s="519"/>
      <c r="T71" s="519"/>
      <c r="U71" s="519"/>
      <c r="V71" s="519"/>
      <c r="W71" s="519"/>
      <c r="X71" s="519"/>
      <c r="Y71" s="519"/>
      <c r="AA71" s="618">
        <f t="shared" si="5"/>
        <v>56</v>
      </c>
      <c r="AB71" s="616">
        <f t="shared" si="0"/>
        <v>0</v>
      </c>
      <c r="AC71" s="616">
        <f t="shared" si="1"/>
        <v>0</v>
      </c>
      <c r="AD71" s="617">
        <f t="shared" si="6"/>
        <v>0</v>
      </c>
      <c r="AE71" s="617">
        <f t="shared" si="2"/>
        <v>0</v>
      </c>
      <c r="AF71" s="581"/>
      <c r="AG71" s="581"/>
      <c r="AH71" s="581"/>
      <c r="AJ71" s="580"/>
      <c r="AK71" s="571"/>
    </row>
    <row r="72" spans="1:37" ht="13.8" thickBot="1" x14ac:dyDescent="0.3">
      <c r="A72" s="519"/>
      <c r="B72" s="573">
        <f t="shared" si="3"/>
        <v>57</v>
      </c>
      <c r="C72" s="561">
        <f>IF(Select2=1,Food!$J76,"")</f>
        <v>0</v>
      </c>
      <c r="D72" s="562">
        <f>(IF(Select2=1,Garden!$J76,""))</f>
        <v>0</v>
      </c>
      <c r="E72" s="562">
        <f>IF(Select2=1,Paper!$J76,"")</f>
        <v>0</v>
      </c>
      <c r="F72" s="562">
        <f>IF(Select2=1,Wood!$J76,"")</f>
        <v>0</v>
      </c>
      <c r="G72" s="562">
        <f>IF(Select2=1,Textiles!$J76,"")</f>
        <v>0</v>
      </c>
      <c r="H72" s="563">
        <f>IF(Select2=1,Nappies!$J76,"")</f>
        <v>0</v>
      </c>
      <c r="I72" s="564">
        <f>Sludge!$J76</f>
        <v>0</v>
      </c>
      <c r="J72" s="565" t="str">
        <f>IF(Select2=2,MSW!$J76,"")</f>
        <v/>
      </c>
      <c r="K72" s="564">
        <f>Industry!$J76</f>
        <v>0</v>
      </c>
      <c r="L72" s="567">
        <f t="shared" si="4"/>
        <v>0</v>
      </c>
      <c r="M72" s="732">
        <f>Recovery_OX!C69</f>
        <v>0</v>
      </c>
      <c r="N72" s="527"/>
      <c r="O72" s="583">
        <f>(L72-M72)*(1-Recovery_OX!F69)</f>
        <v>0</v>
      </c>
      <c r="P72" s="582"/>
      <c r="Q72" s="519"/>
      <c r="R72" s="519"/>
      <c r="S72" s="519"/>
      <c r="T72" s="519"/>
      <c r="U72" s="519"/>
      <c r="V72" s="519"/>
      <c r="W72" s="519"/>
      <c r="X72" s="519"/>
      <c r="Y72" s="519"/>
      <c r="AA72" s="618">
        <f t="shared" si="5"/>
        <v>57</v>
      </c>
      <c r="AB72" s="616">
        <f t="shared" si="0"/>
        <v>0</v>
      </c>
      <c r="AC72" s="616">
        <f t="shared" si="1"/>
        <v>0</v>
      </c>
      <c r="AD72" s="617">
        <f t="shared" si="6"/>
        <v>0</v>
      </c>
      <c r="AE72" s="617">
        <f t="shared" si="2"/>
        <v>0</v>
      </c>
      <c r="AF72" s="581"/>
      <c r="AG72" s="581"/>
      <c r="AH72" s="581"/>
      <c r="AJ72" s="580"/>
      <c r="AK72" s="571"/>
    </row>
    <row r="73" spans="1:37" ht="13.8" thickBot="1" x14ac:dyDescent="0.3">
      <c r="A73" s="519"/>
      <c r="B73" s="573">
        <f t="shared" si="3"/>
        <v>58</v>
      </c>
      <c r="C73" s="561">
        <f>IF(Select2=1,Food!$J77,"")</f>
        <v>0</v>
      </c>
      <c r="D73" s="562">
        <f>(IF(Select2=1,Garden!$J77,""))</f>
        <v>0</v>
      </c>
      <c r="E73" s="562">
        <f>IF(Select2=1,Paper!$J77,"")</f>
        <v>0</v>
      </c>
      <c r="F73" s="562">
        <f>IF(Select2=1,Wood!$J77,"")</f>
        <v>0</v>
      </c>
      <c r="G73" s="562">
        <f>IF(Select2=1,Textiles!$J77,"")</f>
        <v>0</v>
      </c>
      <c r="H73" s="563">
        <f>IF(Select2=1,Nappies!$J77,"")</f>
        <v>0</v>
      </c>
      <c r="I73" s="564">
        <f>Sludge!$J77</f>
        <v>0</v>
      </c>
      <c r="J73" s="565" t="str">
        <f>IF(Select2=2,MSW!$J77,"")</f>
        <v/>
      </c>
      <c r="K73" s="564">
        <f>Industry!$J77</f>
        <v>0</v>
      </c>
      <c r="L73" s="567">
        <f t="shared" si="4"/>
        <v>0</v>
      </c>
      <c r="M73" s="732">
        <f>Recovery_OX!C70</f>
        <v>0</v>
      </c>
      <c r="N73" s="527"/>
      <c r="O73" s="583">
        <f>(L73-M73)*(1-Recovery_OX!F70)</f>
        <v>0</v>
      </c>
      <c r="P73" s="582"/>
      <c r="Q73" s="519"/>
      <c r="R73" s="519"/>
      <c r="S73" s="519"/>
      <c r="T73" s="519"/>
      <c r="U73" s="519"/>
      <c r="V73" s="519"/>
      <c r="W73" s="519"/>
      <c r="X73" s="519"/>
      <c r="Y73" s="519"/>
      <c r="AA73" s="618">
        <f t="shared" si="5"/>
        <v>58</v>
      </c>
      <c r="AB73" s="616">
        <f t="shared" si="0"/>
        <v>0</v>
      </c>
      <c r="AC73" s="616">
        <f t="shared" si="1"/>
        <v>0</v>
      </c>
      <c r="AD73" s="617">
        <f t="shared" si="6"/>
        <v>0</v>
      </c>
      <c r="AE73" s="617">
        <f t="shared" si="2"/>
        <v>0</v>
      </c>
      <c r="AF73" s="581"/>
      <c r="AG73" s="581"/>
      <c r="AH73" s="581"/>
      <c r="AJ73" s="580"/>
      <c r="AK73" s="571"/>
    </row>
    <row r="74" spans="1:37" ht="13.8" thickBot="1" x14ac:dyDescent="0.3">
      <c r="A74" s="519"/>
      <c r="B74" s="573">
        <f t="shared" si="3"/>
        <v>59</v>
      </c>
      <c r="C74" s="561">
        <f>IF(Select2=1,Food!$J78,"")</f>
        <v>0</v>
      </c>
      <c r="D74" s="562">
        <f>(IF(Select2=1,Garden!$J78,""))</f>
        <v>0</v>
      </c>
      <c r="E74" s="562">
        <f>IF(Select2=1,Paper!$J78,"")</f>
        <v>0</v>
      </c>
      <c r="F74" s="562">
        <f>IF(Select2=1,Wood!$J78,"")</f>
        <v>0</v>
      </c>
      <c r="G74" s="562">
        <f>IF(Select2=1,Textiles!$J78,"")</f>
        <v>0</v>
      </c>
      <c r="H74" s="563">
        <f>IF(Select2=1,Nappies!$J78,"")</f>
        <v>0</v>
      </c>
      <c r="I74" s="564">
        <f>Sludge!$J78</f>
        <v>0</v>
      </c>
      <c r="J74" s="565" t="str">
        <f>IF(Select2=2,MSW!$J78,"")</f>
        <v/>
      </c>
      <c r="K74" s="564">
        <f>Industry!$J78</f>
        <v>0</v>
      </c>
      <c r="L74" s="567">
        <f t="shared" si="4"/>
        <v>0</v>
      </c>
      <c r="M74" s="732">
        <f>Recovery_OX!C71</f>
        <v>0</v>
      </c>
      <c r="N74" s="527"/>
      <c r="O74" s="583">
        <f>(L74-M74)*(1-Recovery_OX!F71)</f>
        <v>0</v>
      </c>
      <c r="P74" s="582"/>
      <c r="Q74" s="519"/>
      <c r="R74" s="519"/>
      <c r="S74" s="519"/>
      <c r="T74" s="519"/>
      <c r="U74" s="519"/>
      <c r="V74" s="519"/>
      <c r="W74" s="519"/>
      <c r="X74" s="519"/>
      <c r="Y74" s="519"/>
      <c r="AA74" s="618">
        <f t="shared" si="5"/>
        <v>59</v>
      </c>
      <c r="AB74" s="616">
        <f t="shared" si="0"/>
        <v>0</v>
      </c>
      <c r="AC74" s="616">
        <f t="shared" si="1"/>
        <v>0</v>
      </c>
      <c r="AD74" s="617">
        <f t="shared" si="6"/>
        <v>0</v>
      </c>
      <c r="AE74" s="617">
        <f t="shared" si="2"/>
        <v>0</v>
      </c>
      <c r="AF74" s="581"/>
      <c r="AG74" s="581"/>
      <c r="AH74" s="581"/>
      <c r="AJ74" s="580"/>
      <c r="AK74" s="571"/>
    </row>
    <row r="75" spans="1:37" ht="13.8" thickBot="1" x14ac:dyDescent="0.3">
      <c r="A75" s="519"/>
      <c r="B75" s="573">
        <f t="shared" si="3"/>
        <v>60</v>
      </c>
      <c r="C75" s="561">
        <f>IF(Select2=1,Food!$J79,"")</f>
        <v>0</v>
      </c>
      <c r="D75" s="562">
        <f>(IF(Select2=1,Garden!$J79,""))</f>
        <v>0</v>
      </c>
      <c r="E75" s="562">
        <f>IF(Select2=1,Paper!$J79,"")</f>
        <v>0</v>
      </c>
      <c r="F75" s="562">
        <f>IF(Select2=1,Wood!$J79,"")</f>
        <v>0</v>
      </c>
      <c r="G75" s="562">
        <f>IF(Select2=1,Textiles!$J79,"")</f>
        <v>0</v>
      </c>
      <c r="H75" s="563">
        <f>IF(Select2=1,Nappies!$J79,"")</f>
        <v>0</v>
      </c>
      <c r="I75" s="564">
        <f>Sludge!$J79</f>
        <v>0</v>
      </c>
      <c r="J75" s="565" t="str">
        <f>IF(Select2=2,MSW!$J79,"")</f>
        <v/>
      </c>
      <c r="K75" s="564">
        <f>Industry!$J79</f>
        <v>0</v>
      </c>
      <c r="L75" s="567">
        <f t="shared" si="4"/>
        <v>0</v>
      </c>
      <c r="M75" s="732">
        <f>Recovery_OX!C72</f>
        <v>0</v>
      </c>
      <c r="N75" s="527"/>
      <c r="O75" s="583">
        <f>(L75-M75)*(1-Recovery_OX!F72)</f>
        <v>0</v>
      </c>
      <c r="P75" s="582"/>
      <c r="Q75" s="519"/>
      <c r="R75" s="519"/>
      <c r="S75" s="519"/>
      <c r="T75" s="519"/>
      <c r="U75" s="519"/>
      <c r="V75" s="519"/>
      <c r="W75" s="519"/>
      <c r="X75" s="519"/>
      <c r="Y75" s="519"/>
      <c r="AA75" s="618">
        <f t="shared" si="5"/>
        <v>60</v>
      </c>
      <c r="AB75" s="616">
        <f t="shared" si="0"/>
        <v>0</v>
      </c>
      <c r="AC75" s="616">
        <f t="shared" si="1"/>
        <v>0</v>
      </c>
      <c r="AD75" s="617">
        <f t="shared" si="6"/>
        <v>0</v>
      </c>
      <c r="AE75" s="617">
        <f t="shared" si="2"/>
        <v>0</v>
      </c>
      <c r="AF75" s="581"/>
      <c r="AG75" s="581"/>
      <c r="AH75" s="581"/>
      <c r="AJ75" s="580"/>
      <c r="AK75" s="571"/>
    </row>
    <row r="76" spans="1:37" ht="13.8" thickBot="1" x14ac:dyDescent="0.3">
      <c r="A76" s="519"/>
      <c r="B76" s="573">
        <f t="shared" si="3"/>
        <v>61</v>
      </c>
      <c r="C76" s="561">
        <f>IF(Select2=1,Food!$J80,"")</f>
        <v>0</v>
      </c>
      <c r="D76" s="562">
        <f>(IF(Select2=1,Garden!$J80,""))</f>
        <v>0</v>
      </c>
      <c r="E76" s="562">
        <f>IF(Select2=1,Paper!$J80,"")</f>
        <v>0</v>
      </c>
      <c r="F76" s="562">
        <f>IF(Select2=1,Wood!$J80,"")</f>
        <v>0</v>
      </c>
      <c r="G76" s="562">
        <f>IF(Select2=1,Textiles!$J80,"")</f>
        <v>0</v>
      </c>
      <c r="H76" s="563">
        <f>IF(Select2=1,Nappies!$J80,"")</f>
        <v>0</v>
      </c>
      <c r="I76" s="564">
        <f>Sludge!$J80</f>
        <v>0</v>
      </c>
      <c r="J76" s="565" t="str">
        <f>IF(Select2=2,MSW!$J80,"")</f>
        <v/>
      </c>
      <c r="K76" s="564">
        <f>Industry!$J80</f>
        <v>0</v>
      </c>
      <c r="L76" s="567">
        <f t="shared" si="4"/>
        <v>0</v>
      </c>
      <c r="M76" s="732">
        <f>Recovery_OX!C73</f>
        <v>0</v>
      </c>
      <c r="N76" s="527"/>
      <c r="O76" s="583">
        <f>(L76-M76)*(1-Recovery_OX!F73)</f>
        <v>0</v>
      </c>
      <c r="P76" s="582"/>
      <c r="Q76" s="519"/>
      <c r="R76" s="519"/>
      <c r="S76" s="519"/>
      <c r="T76" s="519"/>
      <c r="U76" s="519"/>
      <c r="V76" s="519"/>
      <c r="W76" s="519"/>
      <c r="X76" s="519"/>
      <c r="Y76" s="519"/>
      <c r="AA76" s="618">
        <f t="shared" si="5"/>
        <v>61</v>
      </c>
      <c r="AB76" s="616">
        <f t="shared" si="0"/>
        <v>0</v>
      </c>
      <c r="AC76" s="616">
        <f t="shared" si="1"/>
        <v>0</v>
      </c>
      <c r="AD76" s="617">
        <f t="shared" si="6"/>
        <v>0</v>
      </c>
      <c r="AE76" s="617">
        <f t="shared" si="2"/>
        <v>0</v>
      </c>
      <c r="AF76" s="581"/>
      <c r="AG76" s="581"/>
      <c r="AH76" s="581"/>
      <c r="AJ76" s="580"/>
      <c r="AK76" s="571"/>
    </row>
    <row r="77" spans="1:37" ht="13.8" thickBot="1" x14ac:dyDescent="0.3">
      <c r="A77" s="519"/>
      <c r="B77" s="573">
        <f t="shared" si="3"/>
        <v>62</v>
      </c>
      <c r="C77" s="561">
        <f>IF(Select2=1,Food!$J81,"")</f>
        <v>0</v>
      </c>
      <c r="D77" s="562">
        <f>(IF(Select2=1,Garden!$J81,""))</f>
        <v>0</v>
      </c>
      <c r="E77" s="562">
        <f>IF(Select2=1,Paper!$J81,"")</f>
        <v>0</v>
      </c>
      <c r="F77" s="562">
        <f>IF(Select2=1,Wood!$J81,"")</f>
        <v>0</v>
      </c>
      <c r="G77" s="562">
        <f>IF(Select2=1,Textiles!$J81,"")</f>
        <v>0</v>
      </c>
      <c r="H77" s="563">
        <f>IF(Select2=1,Nappies!$J81,"")</f>
        <v>0</v>
      </c>
      <c r="I77" s="564">
        <f>Sludge!$J81</f>
        <v>0</v>
      </c>
      <c r="J77" s="565" t="str">
        <f>IF(Select2=2,MSW!$J81,"")</f>
        <v/>
      </c>
      <c r="K77" s="564">
        <f>Industry!$J81</f>
        <v>0</v>
      </c>
      <c r="L77" s="567">
        <f t="shared" si="4"/>
        <v>0</v>
      </c>
      <c r="M77" s="732">
        <f>Recovery_OX!C74</f>
        <v>0</v>
      </c>
      <c r="N77" s="527"/>
      <c r="O77" s="583">
        <f>(L77-M77)*(1-Recovery_OX!F74)</f>
        <v>0</v>
      </c>
      <c r="P77" s="582"/>
      <c r="Q77" s="519"/>
      <c r="R77" s="519"/>
      <c r="S77" s="519"/>
      <c r="T77" s="519"/>
      <c r="U77" s="519"/>
      <c r="V77" s="519"/>
      <c r="W77" s="519"/>
      <c r="X77" s="519"/>
      <c r="Y77" s="519"/>
      <c r="AA77" s="618">
        <f t="shared" si="5"/>
        <v>62</v>
      </c>
      <c r="AB77" s="616">
        <f t="shared" si="0"/>
        <v>0</v>
      </c>
      <c r="AC77" s="616">
        <f t="shared" si="1"/>
        <v>0</v>
      </c>
      <c r="AD77" s="617">
        <f t="shared" si="6"/>
        <v>0</v>
      </c>
      <c r="AE77" s="617">
        <f t="shared" si="2"/>
        <v>0</v>
      </c>
      <c r="AF77" s="581"/>
      <c r="AG77" s="581"/>
      <c r="AH77" s="581"/>
      <c r="AJ77" s="580"/>
      <c r="AK77" s="571"/>
    </row>
    <row r="78" spans="1:37" ht="13.8" thickBot="1" x14ac:dyDescent="0.3">
      <c r="A78" s="519"/>
      <c r="B78" s="573">
        <f t="shared" si="3"/>
        <v>63</v>
      </c>
      <c r="C78" s="561">
        <f>IF(Select2=1,Food!$J82,"")</f>
        <v>0</v>
      </c>
      <c r="D78" s="562">
        <f>(IF(Select2=1,Garden!$J82,""))</f>
        <v>0</v>
      </c>
      <c r="E78" s="562">
        <f>IF(Select2=1,Paper!$J82,"")</f>
        <v>0</v>
      </c>
      <c r="F78" s="562">
        <f>IF(Select2=1,Wood!$J82,"")</f>
        <v>0</v>
      </c>
      <c r="G78" s="562">
        <f>IF(Select2=1,Textiles!$J82,"")</f>
        <v>0</v>
      </c>
      <c r="H78" s="563">
        <f>IF(Select2=1,Nappies!$J82,"")</f>
        <v>0</v>
      </c>
      <c r="I78" s="564">
        <f>Sludge!$J82</f>
        <v>0</v>
      </c>
      <c r="J78" s="565" t="str">
        <f>IF(Select2=2,MSW!$J82,"")</f>
        <v/>
      </c>
      <c r="K78" s="564">
        <f>Industry!$J82</f>
        <v>0</v>
      </c>
      <c r="L78" s="567">
        <f t="shared" si="4"/>
        <v>0</v>
      </c>
      <c r="M78" s="732">
        <f>Recovery_OX!C75</f>
        <v>0</v>
      </c>
      <c r="N78" s="527"/>
      <c r="O78" s="583">
        <f>(L78-M78)*(1-Recovery_OX!F75)</f>
        <v>0</v>
      </c>
      <c r="P78" s="582"/>
      <c r="Q78" s="519"/>
      <c r="R78" s="519"/>
      <c r="S78" s="519"/>
      <c r="T78" s="519"/>
      <c r="U78" s="519"/>
      <c r="V78" s="519"/>
      <c r="W78" s="519"/>
      <c r="X78" s="519"/>
      <c r="Y78" s="519"/>
      <c r="AA78" s="618">
        <f t="shared" si="5"/>
        <v>63</v>
      </c>
      <c r="AB78" s="616">
        <f t="shared" si="0"/>
        <v>0</v>
      </c>
      <c r="AC78" s="616">
        <f t="shared" si="1"/>
        <v>0</v>
      </c>
      <c r="AD78" s="617">
        <f t="shared" si="6"/>
        <v>0</v>
      </c>
      <c r="AE78" s="617">
        <f t="shared" si="2"/>
        <v>0</v>
      </c>
      <c r="AF78" s="581"/>
      <c r="AG78" s="581"/>
      <c r="AH78" s="581"/>
      <c r="AJ78" s="580"/>
      <c r="AK78" s="571"/>
    </row>
    <row r="79" spans="1:37" ht="13.8" thickBot="1" x14ac:dyDescent="0.3">
      <c r="A79" s="519"/>
      <c r="B79" s="573">
        <f t="shared" si="3"/>
        <v>64</v>
      </c>
      <c r="C79" s="561">
        <f>IF(Select2=1,Food!$J83,"")</f>
        <v>0</v>
      </c>
      <c r="D79" s="562">
        <f>(IF(Select2=1,Garden!$J83,""))</f>
        <v>0</v>
      </c>
      <c r="E79" s="562">
        <f>IF(Select2=1,Paper!$J83,"")</f>
        <v>0</v>
      </c>
      <c r="F79" s="562">
        <f>IF(Select2=1,Wood!$J83,"")</f>
        <v>0</v>
      </c>
      <c r="G79" s="562">
        <f>IF(Select2=1,Textiles!$J83,"")</f>
        <v>0</v>
      </c>
      <c r="H79" s="563">
        <f>IF(Select2=1,Nappies!$J83,"")</f>
        <v>0</v>
      </c>
      <c r="I79" s="564">
        <f>Sludge!$J83</f>
        <v>0</v>
      </c>
      <c r="J79" s="565" t="str">
        <f>IF(Select2=2,MSW!$J83,"")</f>
        <v/>
      </c>
      <c r="K79" s="564">
        <f>Industry!$J83</f>
        <v>0</v>
      </c>
      <c r="L79" s="567">
        <f t="shared" si="4"/>
        <v>0</v>
      </c>
      <c r="M79" s="732">
        <f>Recovery_OX!C76</f>
        <v>0</v>
      </c>
      <c r="N79" s="527"/>
      <c r="O79" s="583">
        <f>(L79-M79)*(1-Recovery_OX!F76)</f>
        <v>0</v>
      </c>
      <c r="P79" s="582"/>
      <c r="Q79" s="519"/>
      <c r="R79" s="519"/>
      <c r="S79" s="519"/>
      <c r="T79" s="519"/>
      <c r="U79" s="519"/>
      <c r="V79" s="519"/>
      <c r="W79" s="519"/>
      <c r="X79" s="519"/>
      <c r="Y79" s="519"/>
      <c r="Z79" s="519"/>
      <c r="AA79" s="618">
        <f t="shared" si="5"/>
        <v>64</v>
      </c>
      <c r="AB79" s="616">
        <f t="shared" ref="AB79:AB84" si="7">IFERROR(ROUND(VLOOKUP(AA79,$B$15:$O$85,11,FALSE),1),"")</f>
        <v>0</v>
      </c>
      <c r="AC79" s="616">
        <f t="shared" si="1"/>
        <v>0</v>
      </c>
      <c r="AD79" s="617">
        <f t="shared" ref="AD79:AD87" si="8">IFERROR(IF(AC79=0,0%,ROUND(100*AC79/AB79,1)),"")</f>
        <v>0</v>
      </c>
      <c r="AE79" s="617">
        <f t="shared" si="2"/>
        <v>0</v>
      </c>
      <c r="AF79" s="581"/>
      <c r="AG79" s="581"/>
      <c r="AH79" s="581"/>
    </row>
    <row r="80" spans="1:37" ht="13.8" thickBot="1" x14ac:dyDescent="0.3">
      <c r="A80" s="519"/>
      <c r="B80" s="573">
        <f t="shared" ref="B80:B95" si="9">B79+1</f>
        <v>65</v>
      </c>
      <c r="C80" s="561">
        <f>IF(Select2=1,Food!$J84,"")</f>
        <v>0</v>
      </c>
      <c r="D80" s="562">
        <f>(IF(Select2=1,Garden!$J84,""))</f>
        <v>0</v>
      </c>
      <c r="E80" s="562">
        <f>IF(Select2=1,Paper!$J84,"")</f>
        <v>0</v>
      </c>
      <c r="F80" s="562">
        <f>IF(Select2=1,Wood!$J84,"")</f>
        <v>0</v>
      </c>
      <c r="G80" s="562">
        <f>IF(Select2=1,Textiles!$J84,"")</f>
        <v>0</v>
      </c>
      <c r="H80" s="563">
        <f>IF(Select2=1,Nappies!$J84,"")</f>
        <v>0</v>
      </c>
      <c r="I80" s="564">
        <f>Sludge!$J84</f>
        <v>0</v>
      </c>
      <c r="J80" s="565" t="str">
        <f>IF(Select2=2,MSW!$J84,"")</f>
        <v/>
      </c>
      <c r="K80" s="564">
        <f>Industry!$J84</f>
        <v>0</v>
      </c>
      <c r="L80" s="567">
        <f t="shared" si="4"/>
        <v>0</v>
      </c>
      <c r="M80" s="732">
        <f>Recovery_OX!C77</f>
        <v>0</v>
      </c>
      <c r="N80" s="527"/>
      <c r="O80" s="583">
        <f>(L80-M80)*(1-Recovery_OX!F77)</f>
        <v>0</v>
      </c>
      <c r="P80" s="582"/>
      <c r="Q80" s="519"/>
      <c r="R80" s="519"/>
      <c r="S80" s="519"/>
      <c r="T80" s="519"/>
      <c r="U80" s="519"/>
      <c r="V80" s="519"/>
      <c r="W80" s="519"/>
      <c r="X80" s="519"/>
      <c r="Y80" s="519"/>
      <c r="Z80" s="519"/>
      <c r="AA80" s="618">
        <f t="shared" si="5"/>
        <v>65</v>
      </c>
      <c r="AB80" s="616">
        <f t="shared" si="7"/>
        <v>0</v>
      </c>
      <c r="AC80" s="616">
        <f t="shared" ref="AC80:AC87" si="10">IFERROR(ROUND(VLOOKUP(AA80,$B$15:$O$85,12,FALSE),1),"")</f>
        <v>0</v>
      </c>
      <c r="AD80" s="617">
        <f t="shared" si="8"/>
        <v>0</v>
      </c>
      <c r="AE80" s="617">
        <f t="shared" ref="AE80:AE87" si="11">IFERROR(ROUND(VLOOKUP(AA80,$B$15:$O$85,14,FALSE),1),"")</f>
        <v>0</v>
      </c>
    </row>
    <row r="81" spans="1:31" ht="13.8" thickBot="1" x14ac:dyDescent="0.3">
      <c r="A81" s="519"/>
      <c r="B81" s="573">
        <f t="shared" si="9"/>
        <v>66</v>
      </c>
      <c r="C81" s="561">
        <f>IF(Select2=1,Food!$J85,"")</f>
        <v>0</v>
      </c>
      <c r="D81" s="562">
        <f>(IF(Select2=1,Garden!$J85,""))</f>
        <v>0</v>
      </c>
      <c r="E81" s="562">
        <f>IF(Select2=1,Paper!$J85,"")</f>
        <v>0</v>
      </c>
      <c r="F81" s="562">
        <f>IF(Select2=1,Wood!$J85,"")</f>
        <v>0</v>
      </c>
      <c r="G81" s="562">
        <f>IF(Select2=1,Textiles!$J85,"")</f>
        <v>0</v>
      </c>
      <c r="H81" s="563">
        <f>IF(Select2=1,Nappies!$J85,"")</f>
        <v>0</v>
      </c>
      <c r="I81" s="564">
        <f>Sludge!$J85</f>
        <v>0</v>
      </c>
      <c r="J81" s="565" t="str">
        <f>IF(Select2=2,MSW!$J85,"")</f>
        <v/>
      </c>
      <c r="K81" s="564">
        <f>Industry!$J85</f>
        <v>0</v>
      </c>
      <c r="L81" s="567">
        <f t="shared" si="4"/>
        <v>0</v>
      </c>
      <c r="M81" s="732">
        <f>Recovery_OX!C78</f>
        <v>0</v>
      </c>
      <c r="N81" s="527"/>
      <c r="O81" s="583">
        <f>(L81-M81)*(1-Recovery_OX!F78)</f>
        <v>0</v>
      </c>
      <c r="P81" s="582"/>
      <c r="Q81" s="519"/>
      <c r="R81" s="519"/>
      <c r="S81" s="519"/>
      <c r="T81" s="519"/>
      <c r="U81" s="519"/>
      <c r="V81" s="519"/>
      <c r="W81" s="519"/>
      <c r="X81" s="519"/>
      <c r="Y81" s="519"/>
      <c r="Z81" s="519"/>
      <c r="AA81" s="618">
        <f t="shared" ref="AA81:AA87" si="12">IFERROR(IF(AA80+1&lt;=2040,AA80+1,""),"")</f>
        <v>66</v>
      </c>
      <c r="AB81" s="616">
        <f t="shared" si="7"/>
        <v>0</v>
      </c>
      <c r="AC81" s="616">
        <f t="shared" si="10"/>
        <v>0</v>
      </c>
      <c r="AD81" s="617">
        <f t="shared" si="8"/>
        <v>0</v>
      </c>
      <c r="AE81" s="617">
        <f t="shared" si="11"/>
        <v>0</v>
      </c>
    </row>
    <row r="82" spans="1:31" ht="13.8" thickBot="1" x14ac:dyDescent="0.3">
      <c r="A82" s="519"/>
      <c r="B82" s="573">
        <f t="shared" si="9"/>
        <v>67</v>
      </c>
      <c r="C82" s="561">
        <f>IF(Select2=1,Food!$J86,"")</f>
        <v>0</v>
      </c>
      <c r="D82" s="562">
        <f>(IF(Select2=1,Garden!$J86,""))</f>
        <v>0</v>
      </c>
      <c r="E82" s="562">
        <f>IF(Select2=1,Paper!$J86,"")</f>
        <v>0</v>
      </c>
      <c r="F82" s="562">
        <f>IF(Select2=1,Wood!$J86,"")</f>
        <v>0</v>
      </c>
      <c r="G82" s="562">
        <f>IF(Select2=1,Textiles!$J86,"")</f>
        <v>0</v>
      </c>
      <c r="H82" s="563">
        <f>IF(Select2=1,Nappies!$J86,"")</f>
        <v>0</v>
      </c>
      <c r="I82" s="564">
        <f>Sludge!$J86</f>
        <v>0</v>
      </c>
      <c r="J82" s="565" t="str">
        <f>IF(Select2=2,MSW!$J86,"")</f>
        <v/>
      </c>
      <c r="K82" s="564">
        <f>Industry!$J86</f>
        <v>0</v>
      </c>
      <c r="L82" s="567">
        <f t="shared" si="4"/>
        <v>0</v>
      </c>
      <c r="M82" s="732">
        <f>Recovery_OX!C79</f>
        <v>0</v>
      </c>
      <c r="N82" s="527"/>
      <c r="O82" s="583">
        <f>(L82-M82)*(1-Recovery_OX!F79)</f>
        <v>0</v>
      </c>
      <c r="P82" s="582"/>
      <c r="Q82" s="519"/>
      <c r="R82" s="519"/>
      <c r="S82" s="519"/>
      <c r="T82" s="519"/>
      <c r="U82" s="519"/>
      <c r="V82" s="519"/>
      <c r="W82" s="519"/>
      <c r="X82" s="519"/>
      <c r="Y82" s="519"/>
      <c r="Z82" s="519"/>
      <c r="AA82" s="618">
        <f t="shared" si="12"/>
        <v>67</v>
      </c>
      <c r="AB82" s="616">
        <f t="shared" si="7"/>
        <v>0</v>
      </c>
      <c r="AC82" s="616">
        <f t="shared" si="10"/>
        <v>0</v>
      </c>
      <c r="AD82" s="617">
        <f t="shared" si="8"/>
        <v>0</v>
      </c>
      <c r="AE82" s="617">
        <f t="shared" si="11"/>
        <v>0</v>
      </c>
    </row>
    <row r="83" spans="1:31" ht="13.8" thickBot="1" x14ac:dyDescent="0.3">
      <c r="A83" s="519"/>
      <c r="B83" s="573">
        <f t="shared" si="9"/>
        <v>68</v>
      </c>
      <c r="C83" s="561">
        <f>IF(Select2=1,Food!$J87,"")</f>
        <v>0</v>
      </c>
      <c r="D83" s="562">
        <f>(IF(Select2=1,Garden!$J87,""))</f>
        <v>0</v>
      </c>
      <c r="E83" s="562">
        <f>IF(Select2=1,Paper!$J87,"")</f>
        <v>0</v>
      </c>
      <c r="F83" s="562">
        <f>IF(Select2=1,Wood!$J87,"")</f>
        <v>0</v>
      </c>
      <c r="G83" s="562">
        <f>IF(Select2=1,Textiles!$J87,"")</f>
        <v>0</v>
      </c>
      <c r="H83" s="563">
        <f>IF(Select2=1,Nappies!$J87,"")</f>
        <v>0</v>
      </c>
      <c r="I83" s="564">
        <f>Sludge!$J87</f>
        <v>0</v>
      </c>
      <c r="J83" s="565" t="str">
        <f>IF(Select2=2,MSW!$J87,"")</f>
        <v/>
      </c>
      <c r="K83" s="564">
        <f>Industry!$J87</f>
        <v>0</v>
      </c>
      <c r="L83" s="567">
        <f t="shared" si="4"/>
        <v>0</v>
      </c>
      <c r="M83" s="732">
        <f>Recovery_OX!C80</f>
        <v>0</v>
      </c>
      <c r="N83" s="527"/>
      <c r="O83" s="583">
        <f>(L83-M83)*(1-Recovery_OX!F80)</f>
        <v>0</v>
      </c>
      <c r="P83" s="582"/>
      <c r="Q83" s="519"/>
      <c r="R83" s="519"/>
      <c r="S83" s="519"/>
      <c r="T83" s="519"/>
      <c r="U83" s="519"/>
      <c r="V83" s="519"/>
      <c r="W83" s="519"/>
      <c r="X83" s="519"/>
      <c r="Y83" s="519"/>
      <c r="Z83" s="519"/>
      <c r="AA83" s="618">
        <f t="shared" si="12"/>
        <v>68</v>
      </c>
      <c r="AB83" s="616">
        <f t="shared" si="7"/>
        <v>0</v>
      </c>
      <c r="AC83" s="616">
        <f t="shared" si="10"/>
        <v>0</v>
      </c>
      <c r="AD83" s="617">
        <f t="shared" si="8"/>
        <v>0</v>
      </c>
      <c r="AE83" s="617">
        <f t="shared" si="11"/>
        <v>0</v>
      </c>
    </row>
    <row r="84" spans="1:31" ht="13.8" thickBot="1" x14ac:dyDescent="0.3">
      <c r="A84" s="519"/>
      <c r="B84" s="573">
        <f t="shared" si="9"/>
        <v>69</v>
      </c>
      <c r="C84" s="561">
        <f>IF(Select2=1,Food!$J88,"")</f>
        <v>0</v>
      </c>
      <c r="D84" s="562">
        <f>(IF(Select2=1,Garden!$J88,""))</f>
        <v>0</v>
      </c>
      <c r="E84" s="562">
        <f>IF(Select2=1,Paper!$J88,"")</f>
        <v>0</v>
      </c>
      <c r="F84" s="562">
        <f>IF(Select2=1,Wood!$J88,"")</f>
        <v>0</v>
      </c>
      <c r="G84" s="562">
        <f>IF(Select2=1,Textiles!$J88,"")</f>
        <v>0</v>
      </c>
      <c r="H84" s="563">
        <f>IF(Select2=1,Nappies!$J88,"")</f>
        <v>0</v>
      </c>
      <c r="I84" s="564">
        <f>Sludge!$J88</f>
        <v>0</v>
      </c>
      <c r="J84" s="565" t="str">
        <f>IF(Select2=2,MSW!$J88,"")</f>
        <v/>
      </c>
      <c r="K84" s="564">
        <f>Industry!$J88</f>
        <v>0</v>
      </c>
      <c r="L84" s="567">
        <f t="shared" si="4"/>
        <v>0</v>
      </c>
      <c r="M84" s="732">
        <f>Recovery_OX!C81</f>
        <v>0</v>
      </c>
      <c r="N84" s="527"/>
      <c r="O84" s="583">
        <f>(L84-M84)*(1-Recovery_OX!F81)</f>
        <v>0</v>
      </c>
      <c r="P84" s="582"/>
      <c r="Q84" s="519"/>
      <c r="R84" s="519"/>
      <c r="S84" s="519"/>
      <c r="T84" s="519"/>
      <c r="U84" s="519"/>
      <c r="V84" s="519"/>
      <c r="W84" s="519"/>
      <c r="X84" s="519"/>
      <c r="Y84" s="519"/>
      <c r="Z84" s="519"/>
      <c r="AA84" s="618">
        <f t="shared" si="12"/>
        <v>69</v>
      </c>
      <c r="AB84" s="616">
        <f t="shared" si="7"/>
        <v>0</v>
      </c>
      <c r="AC84" s="616">
        <f t="shared" si="10"/>
        <v>0</v>
      </c>
      <c r="AD84" s="617">
        <f t="shared" si="8"/>
        <v>0</v>
      </c>
      <c r="AE84" s="617">
        <f t="shared" si="11"/>
        <v>0</v>
      </c>
    </row>
    <row r="85" spans="1:31" ht="13.8" thickBot="1" x14ac:dyDescent="0.3">
      <c r="A85" s="519"/>
      <c r="B85" s="573">
        <f t="shared" si="9"/>
        <v>70</v>
      </c>
      <c r="C85" s="561">
        <f>IF(Select2=1,Food!$J89,"")</f>
        <v>0</v>
      </c>
      <c r="D85" s="562">
        <f>(IF(Select2=1,Garden!$J89,""))</f>
        <v>0</v>
      </c>
      <c r="E85" s="562">
        <f>IF(Select2=1,Paper!$J89,"")</f>
        <v>0</v>
      </c>
      <c r="F85" s="562">
        <f>IF(Select2=1,Wood!$J89,"")</f>
        <v>0</v>
      </c>
      <c r="G85" s="562">
        <f>IF(Select2=1,Textiles!$J89,"")</f>
        <v>0</v>
      </c>
      <c r="H85" s="563">
        <f>IF(Select2=1,Nappies!$J89,"")</f>
        <v>0</v>
      </c>
      <c r="I85" s="564">
        <f>Sludge!$J89</f>
        <v>0</v>
      </c>
      <c r="J85" s="565" t="str">
        <f>IF(Select2=2,MSW!$J89,"")</f>
        <v/>
      </c>
      <c r="K85" s="564">
        <f>Industry!$J89</f>
        <v>0</v>
      </c>
      <c r="L85" s="567">
        <f t="shared" si="4"/>
        <v>0</v>
      </c>
      <c r="M85" s="732">
        <f>Recovery_OX!C82</f>
        <v>0</v>
      </c>
      <c r="N85" s="527"/>
      <c r="O85" s="583">
        <f>(L85-M85)*(1-Recovery_OX!F82)</f>
        <v>0</v>
      </c>
      <c r="P85" s="582"/>
      <c r="Q85" s="519"/>
      <c r="R85" s="519"/>
      <c r="S85" s="519"/>
      <c r="T85" s="519"/>
      <c r="U85" s="519"/>
      <c r="V85" s="519"/>
      <c r="W85" s="519"/>
      <c r="X85" s="519"/>
      <c r="Y85" s="519"/>
      <c r="Z85" s="519"/>
      <c r="AA85" s="618">
        <f t="shared" si="12"/>
        <v>70</v>
      </c>
      <c r="AB85" s="616">
        <f>IFERROR(ROUND(VLOOKUP(AA85,$B$15:$O$85,11,FALSE),1),"")</f>
        <v>0</v>
      </c>
      <c r="AC85" s="616">
        <f t="shared" si="10"/>
        <v>0</v>
      </c>
      <c r="AD85" s="617">
        <f t="shared" si="8"/>
        <v>0</v>
      </c>
      <c r="AE85" s="617">
        <f t="shared" si="11"/>
        <v>0</v>
      </c>
    </row>
    <row r="86" spans="1:31" ht="13.8" thickBot="1" x14ac:dyDescent="0.3">
      <c r="A86" s="519"/>
      <c r="B86" s="573">
        <f t="shared" si="9"/>
        <v>71</v>
      </c>
      <c r="C86" s="561">
        <f>IF(Select2=1,Food!$J90,"")</f>
        <v>0</v>
      </c>
      <c r="D86" s="562">
        <f>(IF(Select2=1,Garden!$J90,""))</f>
        <v>0</v>
      </c>
      <c r="E86" s="562">
        <f>IF(Select2=1,Paper!$J90,"")</f>
        <v>0</v>
      </c>
      <c r="F86" s="562">
        <f>IF(Select2=1,Wood!$J90,"")</f>
        <v>0</v>
      </c>
      <c r="G86" s="562">
        <f>IF(Select2=1,Textiles!$J90,"")</f>
        <v>0</v>
      </c>
      <c r="H86" s="563">
        <f>IF(Select2=1,Nappies!$J90,"")</f>
        <v>0</v>
      </c>
      <c r="I86" s="564">
        <f>Sludge!$J90</f>
        <v>0</v>
      </c>
      <c r="J86" s="565" t="str">
        <f>IF(Select2=2,MSW!$J90,"")</f>
        <v/>
      </c>
      <c r="K86" s="564">
        <f>Industry!$J90</f>
        <v>0</v>
      </c>
      <c r="L86" s="567">
        <f t="shared" si="4"/>
        <v>0</v>
      </c>
      <c r="M86" s="732">
        <f>Recovery_OX!C83</f>
        <v>0</v>
      </c>
      <c r="N86" s="527"/>
      <c r="O86" s="583">
        <f>(L86-M86)*(1-Recovery_OX!F83)</f>
        <v>0</v>
      </c>
      <c r="P86" s="582"/>
      <c r="Q86" s="519"/>
      <c r="R86" s="519"/>
      <c r="S86" s="519"/>
      <c r="T86" s="519"/>
      <c r="U86" s="519"/>
      <c r="V86" s="519"/>
      <c r="W86" s="519"/>
      <c r="X86" s="519"/>
      <c r="Y86" s="519"/>
      <c r="Z86" s="519"/>
      <c r="AA86" s="618">
        <f t="shared" si="12"/>
        <v>71</v>
      </c>
      <c r="AB86" s="616" t="str">
        <f>IFERROR(ROUND(VLOOKUP(AA86,$B$15:$O$85,11,FALSE),1),"")</f>
        <v/>
      </c>
      <c r="AC86" s="616" t="str">
        <f t="shared" si="10"/>
        <v/>
      </c>
      <c r="AD86" s="617" t="str">
        <f t="shared" si="8"/>
        <v/>
      </c>
      <c r="AE86" s="617" t="str">
        <f t="shared" si="11"/>
        <v/>
      </c>
    </row>
    <row r="87" spans="1:31" ht="13.8" thickBot="1" x14ac:dyDescent="0.3">
      <c r="A87" s="519"/>
      <c r="B87" s="573">
        <f t="shared" si="9"/>
        <v>72</v>
      </c>
      <c r="C87" s="561">
        <f>IF(Select2=1,Food!$J91,"")</f>
        <v>0</v>
      </c>
      <c r="D87" s="562">
        <f>(IF(Select2=1,Garden!$J91,""))</f>
        <v>0</v>
      </c>
      <c r="E87" s="562">
        <f>IF(Select2=1,Paper!$J91,"")</f>
        <v>0</v>
      </c>
      <c r="F87" s="562">
        <f>IF(Select2=1,Wood!$J91,"")</f>
        <v>0</v>
      </c>
      <c r="G87" s="562">
        <f>IF(Select2=1,Textiles!$J91,"")</f>
        <v>0</v>
      </c>
      <c r="H87" s="563">
        <f>IF(Select2=1,Nappies!$J91,"")</f>
        <v>0</v>
      </c>
      <c r="I87" s="564">
        <f>Sludge!$J91</f>
        <v>0</v>
      </c>
      <c r="J87" s="565" t="str">
        <f>IF(Select2=2,MSW!$J91,"")</f>
        <v/>
      </c>
      <c r="K87" s="564">
        <f>Industry!$J91</f>
        <v>0</v>
      </c>
      <c r="L87" s="567">
        <f t="shared" si="4"/>
        <v>0</v>
      </c>
      <c r="M87" s="732">
        <f>Recovery_OX!C84</f>
        <v>0</v>
      </c>
      <c r="N87" s="527"/>
      <c r="O87" s="583">
        <f>(L87-M87)*(1-Recovery_OX!F84)</f>
        <v>0</v>
      </c>
      <c r="P87" s="582"/>
      <c r="Q87" s="519"/>
      <c r="R87" s="519"/>
      <c r="S87" s="519"/>
      <c r="T87" s="519"/>
      <c r="U87" s="519"/>
      <c r="V87" s="519"/>
      <c r="W87" s="519"/>
      <c r="X87" s="519"/>
      <c r="Y87" s="519"/>
      <c r="Z87" s="519"/>
      <c r="AA87" s="618">
        <f t="shared" si="12"/>
        <v>72</v>
      </c>
      <c r="AB87" s="616" t="str">
        <f>IFERROR(ROUND(VLOOKUP(AA87,$B$15:$O$85,11,FALSE),1),"")</f>
        <v/>
      </c>
      <c r="AC87" s="616" t="str">
        <f t="shared" si="10"/>
        <v/>
      </c>
      <c r="AD87" s="617" t="str">
        <f t="shared" si="8"/>
        <v/>
      </c>
      <c r="AE87" s="617" t="str">
        <f t="shared" si="11"/>
        <v/>
      </c>
    </row>
    <row r="88" spans="1:31" ht="13.8" thickBot="1" x14ac:dyDescent="0.3">
      <c r="A88" s="519"/>
      <c r="B88" s="573">
        <f t="shared" si="9"/>
        <v>73</v>
      </c>
      <c r="C88" s="561">
        <f>IF(Select2=1,Food!$J92,"")</f>
        <v>0</v>
      </c>
      <c r="D88" s="562">
        <f>(IF(Select2=1,Garden!$J92,""))</f>
        <v>0</v>
      </c>
      <c r="E88" s="562">
        <f>IF(Select2=1,Paper!$J92,"")</f>
        <v>0</v>
      </c>
      <c r="F88" s="562">
        <f>IF(Select2=1,Wood!$J92,"")</f>
        <v>0</v>
      </c>
      <c r="G88" s="562">
        <f>IF(Select2=1,Textiles!$J92,"")</f>
        <v>0</v>
      </c>
      <c r="H88" s="563">
        <f>IF(Select2=1,Nappies!$J92,"")</f>
        <v>0</v>
      </c>
      <c r="I88" s="564">
        <f>Sludge!$J92</f>
        <v>0</v>
      </c>
      <c r="J88" s="565" t="str">
        <f>IF(Select2=2,MSW!$J92,"")</f>
        <v/>
      </c>
      <c r="K88" s="564">
        <f>Industry!$J92</f>
        <v>0</v>
      </c>
      <c r="L88" s="567">
        <f t="shared" si="4"/>
        <v>0</v>
      </c>
      <c r="M88" s="732">
        <f>Recovery_OX!C85</f>
        <v>0</v>
      </c>
      <c r="N88" s="527"/>
      <c r="O88" s="583">
        <f>(L88-M88)*(1-Recovery_OX!F85)</f>
        <v>0</v>
      </c>
      <c r="P88" s="582"/>
      <c r="Q88" s="519"/>
      <c r="R88" s="519"/>
      <c r="S88" s="519"/>
      <c r="T88" s="519"/>
      <c r="U88" s="519"/>
      <c r="V88" s="519"/>
      <c r="W88" s="519"/>
      <c r="X88" s="519"/>
      <c r="Y88" s="519"/>
      <c r="Z88" s="519"/>
      <c r="AA88" s="571"/>
      <c r="AB88" s="571"/>
      <c r="AC88" s="581"/>
    </row>
    <row r="89" spans="1:31" ht="13.8" thickBot="1" x14ac:dyDescent="0.3">
      <c r="A89" s="519"/>
      <c r="B89" s="573">
        <f t="shared" si="9"/>
        <v>74</v>
      </c>
      <c r="C89" s="561">
        <f>IF(Select2=1,Food!$J93,"")</f>
        <v>0</v>
      </c>
      <c r="D89" s="562">
        <f>(IF(Select2=1,Garden!$J93,""))</f>
        <v>0</v>
      </c>
      <c r="E89" s="562">
        <f>IF(Select2=1,Paper!$J93,"")</f>
        <v>0</v>
      </c>
      <c r="F89" s="562">
        <f>IF(Select2=1,Wood!$J93,"")</f>
        <v>0</v>
      </c>
      <c r="G89" s="562">
        <f>IF(Select2=1,Textiles!$J93,"")</f>
        <v>0</v>
      </c>
      <c r="H89" s="563">
        <f>IF(Select2=1,Nappies!$J93,"")</f>
        <v>0</v>
      </c>
      <c r="I89" s="564">
        <f>Sludge!$J93</f>
        <v>0</v>
      </c>
      <c r="J89" s="565" t="str">
        <f>IF(Select2=2,MSW!$J93,"")</f>
        <v/>
      </c>
      <c r="K89" s="564">
        <f>Industry!$J93</f>
        <v>0</v>
      </c>
      <c r="L89" s="567">
        <f t="shared" si="4"/>
        <v>0</v>
      </c>
      <c r="M89" s="732">
        <f>Recovery_OX!C86</f>
        <v>0</v>
      </c>
      <c r="N89" s="527"/>
      <c r="O89" s="583">
        <f>(L89-M89)*(1-Recovery_OX!F86)</f>
        <v>0</v>
      </c>
      <c r="P89" s="582"/>
      <c r="Q89" s="519"/>
      <c r="R89" s="519"/>
      <c r="S89" s="519"/>
      <c r="T89" s="519"/>
      <c r="U89" s="519"/>
      <c r="V89" s="519"/>
      <c r="W89" s="519"/>
      <c r="X89" s="519"/>
      <c r="Y89" s="519"/>
      <c r="Z89" s="519"/>
      <c r="AA89" s="571"/>
      <c r="AB89" s="571"/>
      <c r="AC89" s="581"/>
    </row>
    <row r="90" spans="1:31" ht="13.8" thickBot="1" x14ac:dyDescent="0.3">
      <c r="A90" s="519"/>
      <c r="B90" s="573">
        <f t="shared" si="9"/>
        <v>75</v>
      </c>
      <c r="C90" s="561">
        <f>IF(Select2=1,Food!$J94,"")</f>
        <v>0</v>
      </c>
      <c r="D90" s="562">
        <f>(IF(Select2=1,Garden!$J94,""))</f>
        <v>0</v>
      </c>
      <c r="E90" s="562">
        <f>IF(Select2=1,Paper!$J94,"")</f>
        <v>0</v>
      </c>
      <c r="F90" s="562">
        <f>IF(Select2=1,Wood!$J94,"")</f>
        <v>0</v>
      </c>
      <c r="G90" s="562">
        <f>IF(Select2=1,Textiles!$J94,"")</f>
        <v>0</v>
      </c>
      <c r="H90" s="563">
        <f>IF(Select2=1,Nappies!$J94,"")</f>
        <v>0</v>
      </c>
      <c r="I90" s="564">
        <f>Sludge!$J94</f>
        <v>0</v>
      </c>
      <c r="J90" s="565" t="str">
        <f>IF(Select2=2,MSW!$J94,"")</f>
        <v/>
      </c>
      <c r="K90" s="564">
        <f>Industry!$J94</f>
        <v>0</v>
      </c>
      <c r="L90" s="567">
        <f t="shared" si="4"/>
        <v>0</v>
      </c>
      <c r="M90" s="732">
        <f>Recovery_OX!C87</f>
        <v>0</v>
      </c>
      <c r="N90" s="527"/>
      <c r="O90" s="583">
        <f>(L90-M90)*(1-Recovery_OX!F87)</f>
        <v>0</v>
      </c>
      <c r="P90" s="582"/>
      <c r="Q90" s="519"/>
      <c r="R90" s="519"/>
      <c r="S90" s="519"/>
      <c r="T90" s="519"/>
      <c r="U90" s="519"/>
      <c r="V90" s="519"/>
      <c r="W90" s="519"/>
      <c r="X90" s="519"/>
      <c r="Y90" s="519"/>
      <c r="Z90" s="519"/>
      <c r="AA90" s="571"/>
      <c r="AB90" s="571"/>
      <c r="AC90" s="581"/>
    </row>
    <row r="91" spans="1:31" ht="13.8" thickBot="1" x14ac:dyDescent="0.3">
      <c r="A91" s="519"/>
      <c r="B91" s="573">
        <f t="shared" si="9"/>
        <v>76</v>
      </c>
      <c r="C91" s="561">
        <f>IF(Select2=1,Food!$J95,"")</f>
        <v>0</v>
      </c>
      <c r="D91" s="562">
        <f>(IF(Select2=1,Garden!$J95,""))</f>
        <v>0</v>
      </c>
      <c r="E91" s="562">
        <f>IF(Select2=1,Paper!$J95,"")</f>
        <v>0</v>
      </c>
      <c r="F91" s="562">
        <f>IF(Select2=1,Wood!$J95,"")</f>
        <v>0</v>
      </c>
      <c r="G91" s="562">
        <f>IF(Select2=1,Textiles!$J95,"")</f>
        <v>0</v>
      </c>
      <c r="H91" s="563">
        <f>IF(Select2=1,Nappies!$J95,"")</f>
        <v>0</v>
      </c>
      <c r="I91" s="564">
        <f>Sludge!$J95</f>
        <v>0</v>
      </c>
      <c r="J91" s="565" t="str">
        <f>IF(Select2=2,MSW!$J95,"")</f>
        <v/>
      </c>
      <c r="K91" s="564">
        <f>Industry!$J95</f>
        <v>0</v>
      </c>
      <c r="L91" s="567">
        <f t="shared" si="4"/>
        <v>0</v>
      </c>
      <c r="M91" s="732">
        <f>Recovery_OX!C88</f>
        <v>0</v>
      </c>
      <c r="N91" s="527"/>
      <c r="O91" s="583">
        <f>(L91-M91)*(1-Recovery_OX!F88)</f>
        <v>0</v>
      </c>
      <c r="P91" s="582"/>
      <c r="Q91" s="519"/>
      <c r="R91" s="519"/>
      <c r="S91" s="519"/>
      <c r="T91" s="519"/>
      <c r="U91" s="519"/>
      <c r="V91" s="519"/>
      <c r="W91" s="519"/>
      <c r="X91" s="519"/>
      <c r="Y91" s="519"/>
      <c r="Z91" s="519"/>
      <c r="AA91" s="571"/>
      <c r="AB91" s="571"/>
      <c r="AC91" s="581"/>
    </row>
    <row r="92" spans="1:31" ht="13.8" thickBot="1" x14ac:dyDescent="0.3">
      <c r="A92" s="519"/>
      <c r="B92" s="573">
        <f t="shared" si="9"/>
        <v>77</v>
      </c>
      <c r="C92" s="561">
        <f>IF(Select2=1,Food!$J96,"")</f>
        <v>0</v>
      </c>
      <c r="D92" s="562">
        <f>(IF(Select2=1,Garden!$J96,""))</f>
        <v>0</v>
      </c>
      <c r="E92" s="562">
        <f>IF(Select2=1,Paper!$J96,"")</f>
        <v>0</v>
      </c>
      <c r="F92" s="562">
        <f>IF(Select2=1,Wood!$J96,"")</f>
        <v>0</v>
      </c>
      <c r="G92" s="562">
        <f>IF(Select2=1,Textiles!$J96,"")</f>
        <v>0</v>
      </c>
      <c r="H92" s="563">
        <f>IF(Select2=1,Nappies!$J96,"")</f>
        <v>0</v>
      </c>
      <c r="I92" s="564">
        <f>Sludge!$J96</f>
        <v>0</v>
      </c>
      <c r="J92" s="565" t="str">
        <f>IF(Select2=2,MSW!$J96,"")</f>
        <v/>
      </c>
      <c r="K92" s="564">
        <f>Industry!$J96</f>
        <v>0</v>
      </c>
      <c r="L92" s="567">
        <f t="shared" si="4"/>
        <v>0</v>
      </c>
      <c r="M92" s="732">
        <f>Recovery_OX!C89</f>
        <v>0</v>
      </c>
      <c r="N92" s="527"/>
      <c r="O92" s="583">
        <f>(L92-M92)*(1-Recovery_OX!F89)</f>
        <v>0</v>
      </c>
      <c r="P92" s="582"/>
      <c r="Q92" s="519"/>
      <c r="R92" s="519"/>
      <c r="S92" s="519"/>
      <c r="T92" s="519"/>
      <c r="U92" s="519"/>
      <c r="V92" s="519"/>
      <c r="W92" s="519"/>
      <c r="X92" s="519"/>
      <c r="Y92" s="519"/>
      <c r="Z92" s="519"/>
      <c r="AA92" s="571"/>
      <c r="AB92" s="571"/>
      <c r="AC92" s="581"/>
    </row>
    <row r="93" spans="1:31" ht="13.8" thickBot="1" x14ac:dyDescent="0.3">
      <c r="A93" s="519"/>
      <c r="B93" s="573">
        <f t="shared" si="9"/>
        <v>78</v>
      </c>
      <c r="C93" s="561">
        <f>IF(Select2=1,Food!$J97,"")</f>
        <v>0</v>
      </c>
      <c r="D93" s="562">
        <f>(IF(Select2=1,Garden!$J97,""))</f>
        <v>0</v>
      </c>
      <c r="E93" s="562">
        <f>IF(Select2=1,Paper!$J97,"")</f>
        <v>0</v>
      </c>
      <c r="F93" s="562">
        <f>IF(Select2=1,Wood!$J97,"")</f>
        <v>0</v>
      </c>
      <c r="G93" s="562">
        <f>IF(Select2=1,Textiles!$J97,"")</f>
        <v>0</v>
      </c>
      <c r="H93" s="563">
        <f>IF(Select2=1,Nappies!$J97,"")</f>
        <v>0</v>
      </c>
      <c r="I93" s="564">
        <f>Sludge!$J97</f>
        <v>0</v>
      </c>
      <c r="J93" s="565" t="str">
        <f>IF(Select2=2,MSW!$J97,"")</f>
        <v/>
      </c>
      <c r="K93" s="564">
        <f>Industry!$J97</f>
        <v>0</v>
      </c>
      <c r="L93" s="567">
        <f t="shared" si="4"/>
        <v>0</v>
      </c>
      <c r="M93" s="732">
        <f>Recovery_OX!C90</f>
        <v>0</v>
      </c>
      <c r="N93" s="527"/>
      <c r="O93" s="583">
        <f>(L93-M93)*(1-Recovery_OX!F90)</f>
        <v>0</v>
      </c>
      <c r="P93" s="582"/>
      <c r="Q93" s="519"/>
      <c r="R93" s="519"/>
      <c r="S93" s="519"/>
      <c r="T93" s="519"/>
      <c r="U93" s="519"/>
      <c r="V93" s="519"/>
      <c r="W93" s="519"/>
      <c r="X93" s="519"/>
      <c r="Y93" s="519"/>
      <c r="Z93" s="519"/>
      <c r="AA93" s="571"/>
      <c r="AB93" s="571"/>
      <c r="AC93" s="581"/>
    </row>
    <row r="94" spans="1:31" ht="13.8" thickBot="1" x14ac:dyDescent="0.3">
      <c r="A94" s="519"/>
      <c r="B94" s="573">
        <f t="shared" si="9"/>
        <v>79</v>
      </c>
      <c r="C94" s="561">
        <f>IF(Select2=1,Food!$J98,"")</f>
        <v>0</v>
      </c>
      <c r="D94" s="562">
        <f>(IF(Select2=1,Garden!$J98,""))</f>
        <v>0</v>
      </c>
      <c r="E94" s="562">
        <f>IF(Select2=1,Paper!$J98,"")</f>
        <v>0</v>
      </c>
      <c r="F94" s="562">
        <f>IF(Select2=1,Wood!$J98,"")</f>
        <v>0</v>
      </c>
      <c r="G94" s="562">
        <f>IF(Select2=1,Textiles!$J98,"")</f>
        <v>0</v>
      </c>
      <c r="H94" s="563">
        <f>IF(Select2=1,Nappies!$J98,"")</f>
        <v>0</v>
      </c>
      <c r="I94" s="564">
        <f>Sludge!$J98</f>
        <v>0</v>
      </c>
      <c r="J94" s="565" t="str">
        <f>IF(Select2=2,MSW!$J98,"")</f>
        <v/>
      </c>
      <c r="K94" s="564">
        <f>Industry!$J98</f>
        <v>0</v>
      </c>
      <c r="L94" s="567">
        <f t="shared" si="4"/>
        <v>0</v>
      </c>
      <c r="M94" s="732">
        <f>Recovery_OX!C91</f>
        <v>0</v>
      </c>
      <c r="N94" s="527"/>
      <c r="O94" s="583">
        <f>(L94-M94)*(1-Recovery_OX!F91)</f>
        <v>0</v>
      </c>
      <c r="P94" s="582"/>
      <c r="Q94" s="519"/>
      <c r="R94" s="519"/>
      <c r="S94" s="519"/>
      <c r="T94" s="519"/>
      <c r="U94" s="519"/>
      <c r="V94" s="519"/>
      <c r="W94" s="519"/>
      <c r="X94" s="519"/>
      <c r="Y94" s="519"/>
      <c r="Z94" s="519"/>
      <c r="AA94" s="571"/>
      <c r="AB94" s="571"/>
      <c r="AC94" s="581"/>
    </row>
    <row r="95" spans="1:31" ht="13.5" customHeight="1" thickBot="1" x14ac:dyDescent="0.3">
      <c r="A95" s="519"/>
      <c r="B95" s="574">
        <f t="shared" si="9"/>
        <v>80</v>
      </c>
      <c r="C95" s="561">
        <f>IF(Select2=1,Food!$J99,"")</f>
        <v>0</v>
      </c>
      <c r="D95" s="562">
        <f>(IF(Select2=1,Garden!$J99,""))</f>
        <v>0</v>
      </c>
      <c r="E95" s="562">
        <f>IF(Select2=1,Paper!$J99,"")</f>
        <v>0</v>
      </c>
      <c r="F95" s="562">
        <f>IF(Select2=1,Wood!$J99,"")</f>
        <v>0</v>
      </c>
      <c r="G95" s="562">
        <f>IF(Select2=1,Textiles!$J99,"")</f>
        <v>0</v>
      </c>
      <c r="H95" s="563">
        <f>IF(Select2=1,Nappies!$J99,"")</f>
        <v>0</v>
      </c>
      <c r="I95" s="564">
        <f>Sludge!$J99</f>
        <v>0</v>
      </c>
      <c r="J95" s="565" t="str">
        <f>IF(Select2=2,MSW!$J99,"")</f>
        <v/>
      </c>
      <c r="K95" s="564">
        <f>Industry!$J99</f>
        <v>0</v>
      </c>
      <c r="L95" s="568">
        <f t="shared" si="4"/>
        <v>0</v>
      </c>
      <c r="M95" s="732">
        <f>Recovery_OX!C92</f>
        <v>0</v>
      </c>
      <c r="N95" s="527"/>
      <c r="O95" s="583">
        <f>(L95-M95)*(1-Recovery_OX!F92)</f>
        <v>0</v>
      </c>
      <c r="P95" s="582"/>
      <c r="Q95" s="519"/>
      <c r="R95" s="519"/>
      <c r="S95" s="519"/>
      <c r="T95" s="519"/>
      <c r="U95" s="519"/>
      <c r="V95" s="519"/>
      <c r="W95" s="519"/>
      <c r="X95" s="519"/>
      <c r="Y95" s="519"/>
      <c r="Z95" s="519"/>
      <c r="AA95" s="571"/>
      <c r="AB95" s="571"/>
      <c r="AC95" s="581"/>
    </row>
    <row r="96" spans="1:31" ht="12.75" customHeight="1" x14ac:dyDescent="0.25">
      <c r="A96" s="519"/>
      <c r="B96" s="520"/>
      <c r="C96" s="520"/>
      <c r="D96" s="520"/>
      <c r="E96" s="520"/>
      <c r="F96" s="520"/>
      <c r="G96" s="520"/>
      <c r="H96" s="520"/>
      <c r="I96" s="520"/>
      <c r="J96" s="520"/>
      <c r="K96" s="520"/>
      <c r="L96" s="520"/>
      <c r="M96" s="725"/>
      <c r="N96" s="520"/>
      <c r="O96" s="584"/>
      <c r="P96" s="519"/>
      <c r="Q96" s="519"/>
      <c r="R96" s="519"/>
      <c r="S96" s="519"/>
      <c r="T96" s="519"/>
      <c r="U96" s="519"/>
      <c r="V96" s="519"/>
      <c r="W96" s="519"/>
      <c r="X96" s="519"/>
      <c r="Y96" s="519"/>
      <c r="Z96" s="519"/>
      <c r="AA96" s="571"/>
      <c r="AB96" s="571"/>
      <c r="AC96" s="581"/>
    </row>
    <row r="97" spans="1:28" ht="12.75" customHeight="1" x14ac:dyDescent="0.25">
      <c r="A97" s="519"/>
      <c r="B97" s="520"/>
      <c r="C97" s="520"/>
      <c r="D97" s="520"/>
      <c r="E97" s="520"/>
      <c r="F97" s="520"/>
      <c r="G97" s="520"/>
      <c r="H97" s="520"/>
      <c r="I97" s="520"/>
      <c r="J97" s="520"/>
      <c r="K97" s="520"/>
      <c r="L97" s="520"/>
      <c r="M97" s="725"/>
      <c r="N97" s="520"/>
      <c r="O97" s="584"/>
      <c r="P97" s="519"/>
      <c r="Q97" s="519"/>
      <c r="R97" s="519"/>
      <c r="S97" s="519"/>
      <c r="T97" s="519"/>
      <c r="U97" s="519"/>
      <c r="V97" s="519"/>
      <c r="W97" s="519"/>
      <c r="X97" s="519"/>
      <c r="Y97" s="519"/>
      <c r="Z97"/>
      <c r="AA97" s="576"/>
      <c r="AB97" s="576"/>
    </row>
    <row r="98" spans="1:28" ht="12.75" customHeight="1" x14ac:dyDescent="0.25">
      <c r="A98" s="519"/>
      <c r="B98" s="520"/>
      <c r="C98" s="520"/>
      <c r="D98" s="520"/>
      <c r="E98" s="520"/>
      <c r="F98" s="520"/>
      <c r="G98" s="520"/>
      <c r="H98" s="520"/>
      <c r="I98" s="520"/>
      <c r="J98" s="520"/>
      <c r="K98" s="520"/>
      <c r="L98" s="520"/>
      <c r="M98" s="725"/>
      <c r="N98" s="520"/>
      <c r="O98" s="584"/>
      <c r="P98" s="519"/>
      <c r="Q98" s="519"/>
      <c r="R98" s="519"/>
      <c r="S98" s="519"/>
      <c r="T98" s="519"/>
      <c r="U98" s="519"/>
      <c r="V98" s="519"/>
      <c r="W98" s="519"/>
      <c r="X98" s="519"/>
      <c r="Y98" s="519"/>
      <c r="Z98"/>
      <c r="AA98" s="576"/>
      <c r="AB98" s="576"/>
    </row>
    <row r="99" spans="1:28" ht="12.75" customHeight="1" x14ac:dyDescent="0.25">
      <c r="A99" s="519"/>
      <c r="B99" s="520"/>
      <c r="C99" s="520"/>
      <c r="D99" s="520"/>
      <c r="E99" s="520"/>
      <c r="F99" s="520"/>
      <c r="G99" s="520"/>
      <c r="H99" s="520"/>
      <c r="I99" s="520"/>
      <c r="J99" s="520"/>
      <c r="K99" s="520"/>
      <c r="L99" s="520"/>
      <c r="M99" s="725"/>
      <c r="N99" s="520"/>
      <c r="O99" s="584"/>
      <c r="P99" s="519"/>
      <c r="Q99" s="519"/>
      <c r="R99" s="519"/>
      <c r="S99" s="519"/>
      <c r="T99" s="519"/>
      <c r="U99" s="519"/>
      <c r="V99" s="519"/>
      <c r="W99" s="519"/>
      <c r="X99" s="519"/>
      <c r="Y99" s="519"/>
      <c r="Z99"/>
      <c r="AA99" s="576"/>
      <c r="AB99" s="576"/>
    </row>
    <row r="100" spans="1:28" ht="12.75" customHeight="1" x14ac:dyDescent="0.25">
      <c r="A100" s="519"/>
      <c r="B100" s="520"/>
      <c r="C100" s="520"/>
      <c r="D100" s="520"/>
      <c r="E100" s="520"/>
      <c r="F100" s="520"/>
      <c r="G100" s="520"/>
      <c r="H100" s="520"/>
      <c r="I100" s="520"/>
      <c r="J100" s="520"/>
      <c r="K100" s="520"/>
      <c r="L100" s="520"/>
      <c r="M100" s="725"/>
      <c r="N100" s="520"/>
      <c r="O100" s="584"/>
      <c r="P100" s="519"/>
      <c r="Q100" s="519"/>
      <c r="R100" s="519"/>
      <c r="S100" s="519"/>
      <c r="T100" s="519"/>
      <c r="U100" s="519"/>
      <c r="V100" s="519"/>
      <c r="W100" s="519"/>
      <c r="X100" s="519"/>
      <c r="Y100" s="519"/>
      <c r="Z100"/>
      <c r="AA100" s="576"/>
      <c r="AB100" s="576"/>
    </row>
    <row r="101" spans="1:28" ht="12.75" customHeight="1" x14ac:dyDescent="0.25">
      <c r="A101" s="519"/>
      <c r="B101" s="520"/>
      <c r="C101" s="520"/>
      <c r="D101" s="520"/>
      <c r="E101" s="520"/>
      <c r="F101" s="520"/>
      <c r="G101" s="520"/>
      <c r="H101" s="520"/>
      <c r="I101" s="520"/>
      <c r="J101" s="520"/>
      <c r="K101" s="520"/>
      <c r="L101" s="520"/>
      <c r="M101" s="725"/>
      <c r="N101" s="520"/>
      <c r="O101" s="584"/>
      <c r="P101" s="519"/>
      <c r="Q101" s="519"/>
      <c r="R101" s="519"/>
      <c r="S101" s="519"/>
      <c r="T101" s="519"/>
      <c r="U101" s="519"/>
      <c r="V101" s="519"/>
      <c r="W101" s="519"/>
      <c r="X101" s="519"/>
      <c r="Y101" s="519"/>
      <c r="Z101"/>
      <c r="AA101" s="576"/>
      <c r="AB101" s="576"/>
    </row>
    <row r="102" spans="1:28" ht="12.75" customHeight="1" x14ac:dyDescent="0.25">
      <c r="A102" s="519"/>
      <c r="B102" s="520"/>
      <c r="C102" s="520"/>
      <c r="D102" s="520"/>
      <c r="E102" s="520"/>
      <c r="F102" s="520"/>
      <c r="G102" s="520"/>
      <c r="H102" s="520"/>
      <c r="I102" s="520"/>
      <c r="J102" s="520"/>
      <c r="K102" s="520"/>
      <c r="L102" s="520"/>
      <c r="M102" s="725"/>
      <c r="N102" s="520"/>
      <c r="O102" s="584"/>
      <c r="P102" s="519"/>
      <c r="Q102" s="519"/>
      <c r="R102" s="519"/>
      <c r="S102" s="519"/>
      <c r="T102" s="519"/>
      <c r="U102" s="519"/>
      <c r="V102" s="519"/>
      <c r="W102" s="519"/>
      <c r="X102" s="519"/>
      <c r="Y102" s="519"/>
      <c r="Z102"/>
      <c r="AA102" s="576"/>
      <c r="AB102" s="576"/>
    </row>
    <row r="103" spans="1:28" ht="12.75" customHeight="1" x14ac:dyDescent="0.25">
      <c r="A103" s="519"/>
      <c r="B103" s="520"/>
      <c r="C103" s="520"/>
      <c r="D103" s="520"/>
      <c r="E103" s="520"/>
      <c r="F103" s="520"/>
      <c r="G103" s="520"/>
      <c r="H103" s="520"/>
      <c r="I103" s="520"/>
      <c r="J103" s="520"/>
      <c r="K103" s="520"/>
      <c r="L103" s="520"/>
      <c r="M103" s="725"/>
      <c r="N103" s="520"/>
      <c r="O103" s="584"/>
      <c r="P103" s="519"/>
      <c r="Q103" s="519"/>
      <c r="R103" s="519"/>
      <c r="S103" s="519"/>
      <c r="T103" s="519"/>
      <c r="U103" s="519"/>
      <c r="V103" s="519"/>
      <c r="W103" s="519"/>
      <c r="X103" s="519"/>
      <c r="Y103" s="519"/>
      <c r="Z103"/>
      <c r="AA103" s="576"/>
      <c r="AB103" s="576"/>
    </row>
    <row r="104" spans="1:28" ht="12.75" customHeight="1" x14ac:dyDescent="0.25">
      <c r="A104" s="519"/>
      <c r="B104" s="520"/>
      <c r="C104" s="520"/>
      <c r="D104" s="520"/>
      <c r="E104" s="520"/>
      <c r="F104" s="520"/>
      <c r="G104" s="520"/>
      <c r="H104" s="520"/>
      <c r="I104" s="520"/>
      <c r="J104" s="520"/>
      <c r="K104" s="520"/>
      <c r="L104" s="520"/>
      <c r="M104" s="725"/>
      <c r="N104" s="520"/>
      <c r="O104" s="584"/>
      <c r="P104" s="519"/>
      <c r="Q104" s="519"/>
      <c r="R104" s="519"/>
      <c r="S104" s="519"/>
      <c r="T104" s="519"/>
      <c r="U104" s="519"/>
      <c r="V104" s="519"/>
      <c r="W104" s="519"/>
      <c r="X104" s="519"/>
      <c r="Y104" s="519"/>
      <c r="Z104"/>
      <c r="AA104" s="576"/>
      <c r="AB104" s="576"/>
    </row>
    <row r="105" spans="1:28" ht="12.75" customHeight="1" x14ac:dyDescent="0.25">
      <c r="A105" s="519"/>
      <c r="B105" s="520"/>
      <c r="C105" s="520"/>
      <c r="D105" s="520"/>
      <c r="E105" s="520"/>
      <c r="F105" s="520"/>
      <c r="G105" s="520"/>
      <c r="H105" s="520"/>
      <c r="I105" s="520"/>
      <c r="J105" s="520"/>
      <c r="K105" s="520"/>
      <c r="L105" s="520"/>
      <c r="M105" s="725"/>
      <c r="N105" s="520"/>
      <c r="O105" s="584"/>
      <c r="P105" s="519"/>
      <c r="Q105" s="519"/>
      <c r="R105" s="519"/>
      <c r="S105" s="519"/>
      <c r="T105" s="519"/>
      <c r="U105" s="519"/>
      <c r="V105" s="519"/>
      <c r="W105" s="519"/>
      <c r="X105" s="519"/>
      <c r="Y105" s="519"/>
      <c r="Z105"/>
      <c r="AA105" s="576"/>
      <c r="AB105" s="576"/>
    </row>
    <row r="106" spans="1:28" ht="12.75" customHeight="1" x14ac:dyDescent="0.25">
      <c r="A106" s="519"/>
      <c r="B106" s="520"/>
      <c r="C106" s="520"/>
      <c r="D106" s="520"/>
      <c r="E106" s="520"/>
      <c r="F106" s="520"/>
      <c r="G106" s="520"/>
      <c r="H106" s="520"/>
      <c r="I106" s="520"/>
      <c r="J106" s="520"/>
      <c r="K106" s="520"/>
      <c r="L106" s="520"/>
      <c r="M106" s="725"/>
      <c r="N106" s="520"/>
      <c r="O106" s="584"/>
      <c r="P106" s="519"/>
      <c r="Q106" s="519"/>
      <c r="R106" s="519"/>
      <c r="S106" s="519"/>
      <c r="T106" s="519"/>
      <c r="U106" s="519"/>
      <c r="V106" s="519"/>
      <c r="W106" s="519"/>
      <c r="X106" s="519"/>
      <c r="Y106" s="519"/>
      <c r="Z106"/>
      <c r="AA106" s="576"/>
      <c r="AB106" s="576"/>
    </row>
    <row r="107" spans="1:28" ht="12.75" customHeight="1" x14ac:dyDescent="0.25">
      <c r="A107" s="519"/>
      <c r="B107" s="520"/>
      <c r="C107" s="520"/>
      <c r="D107" s="520"/>
      <c r="E107" s="520"/>
      <c r="F107" s="520"/>
      <c r="G107" s="520"/>
      <c r="H107" s="520"/>
      <c r="I107" s="520"/>
      <c r="J107" s="520"/>
      <c r="K107" s="520"/>
      <c r="L107" s="520"/>
      <c r="M107" s="725"/>
      <c r="N107" s="520"/>
      <c r="O107" s="584"/>
      <c r="P107" s="519"/>
      <c r="Q107" s="519"/>
      <c r="R107" s="519"/>
      <c r="S107" s="519"/>
      <c r="T107" s="519"/>
      <c r="U107" s="519"/>
      <c r="V107" s="519"/>
      <c r="W107" s="519"/>
      <c r="X107" s="519"/>
      <c r="Y107" s="519"/>
      <c r="Z107"/>
      <c r="AA107" s="576"/>
      <c r="AB107" s="576"/>
    </row>
    <row r="108" spans="1:28" ht="12.75" customHeight="1" x14ac:dyDescent="0.25">
      <c r="A108" s="519"/>
      <c r="B108" s="520"/>
      <c r="C108" s="520"/>
      <c r="D108" s="520"/>
      <c r="E108" s="520"/>
      <c r="F108" s="520"/>
      <c r="G108" s="520"/>
      <c r="H108" s="520"/>
      <c r="I108" s="520"/>
      <c r="J108" s="520"/>
      <c r="K108" s="520"/>
      <c r="L108" s="520"/>
      <c r="M108" s="725"/>
      <c r="N108" s="520"/>
      <c r="O108" s="584"/>
      <c r="P108" s="519"/>
      <c r="Q108" s="519"/>
      <c r="R108" s="519"/>
      <c r="S108" s="519"/>
      <c r="T108" s="519"/>
      <c r="U108" s="519"/>
      <c r="V108" s="519"/>
      <c r="W108" s="519"/>
      <c r="X108" s="519"/>
      <c r="Y108" s="519"/>
      <c r="Z108"/>
      <c r="AA108" s="576"/>
      <c r="AB108" s="576"/>
    </row>
    <row r="109" spans="1:28" ht="12.75" customHeight="1" x14ac:dyDescent="0.25">
      <c r="A109" s="519"/>
      <c r="B109" s="520"/>
      <c r="C109" s="520"/>
      <c r="D109" s="520"/>
      <c r="E109" s="520"/>
      <c r="F109" s="520"/>
      <c r="G109" s="520"/>
      <c r="H109" s="520"/>
      <c r="I109" s="520"/>
      <c r="J109" s="520"/>
      <c r="K109" s="520"/>
      <c r="L109" s="520"/>
      <c r="M109" s="725"/>
      <c r="N109" s="520"/>
      <c r="O109" s="584"/>
      <c r="P109" s="519"/>
      <c r="Q109" s="519"/>
      <c r="R109" s="519"/>
      <c r="S109" s="519"/>
      <c r="T109" s="519"/>
      <c r="U109" s="519"/>
      <c r="V109" s="519"/>
      <c r="W109" s="519"/>
      <c r="X109" s="519"/>
      <c r="Y109" s="519"/>
      <c r="Z109"/>
      <c r="AA109" s="576"/>
      <c r="AB109" s="576"/>
    </row>
    <row r="110" spans="1:28" ht="12.75" customHeight="1" x14ac:dyDescent="0.25">
      <c r="A110" s="519"/>
      <c r="B110" s="520"/>
      <c r="C110" s="520"/>
      <c r="D110" s="520"/>
      <c r="E110" s="520"/>
      <c r="F110" s="520"/>
      <c r="G110" s="520"/>
      <c r="H110" s="520"/>
      <c r="I110" s="520"/>
      <c r="J110" s="520"/>
      <c r="K110" s="520"/>
      <c r="L110" s="520"/>
      <c r="M110" s="725"/>
      <c r="N110" s="520"/>
      <c r="O110" s="584"/>
      <c r="P110" s="519"/>
      <c r="Q110" s="519"/>
      <c r="R110" s="519"/>
      <c r="S110" s="519"/>
      <c r="T110" s="519"/>
      <c r="U110" s="519"/>
      <c r="V110" s="519"/>
      <c r="W110" s="519"/>
      <c r="X110" s="519"/>
      <c r="Y110" s="519"/>
      <c r="Z110"/>
      <c r="AA110" s="576"/>
      <c r="AB110" s="576"/>
    </row>
    <row r="111" spans="1:28" ht="12.75" customHeight="1" x14ac:dyDescent="0.25">
      <c r="A111" s="519"/>
      <c r="B111" s="520"/>
      <c r="C111" s="520"/>
      <c r="D111" s="520"/>
      <c r="E111" s="520"/>
      <c r="F111" s="520"/>
      <c r="G111" s="520"/>
      <c r="H111" s="520"/>
      <c r="I111" s="520"/>
      <c r="J111" s="520"/>
      <c r="K111" s="520"/>
      <c r="L111" s="520"/>
      <c r="M111" s="725"/>
      <c r="N111" s="520"/>
      <c r="O111" s="584"/>
      <c r="P111" s="519"/>
      <c r="Q111" s="519"/>
      <c r="R111" s="519"/>
      <c r="S111" s="519"/>
      <c r="T111" s="519"/>
      <c r="U111" s="519"/>
      <c r="V111" s="519"/>
      <c r="W111" s="519"/>
      <c r="X111" s="519"/>
      <c r="Y111" s="519"/>
      <c r="Z111"/>
      <c r="AA111" s="576"/>
      <c r="AB111" s="576"/>
    </row>
    <row r="112" spans="1:28" ht="12.75" customHeight="1" x14ac:dyDescent="0.25">
      <c r="A112" s="519"/>
      <c r="B112" s="520"/>
      <c r="C112" s="520"/>
      <c r="D112" s="520"/>
      <c r="E112" s="520"/>
      <c r="F112" s="520"/>
      <c r="G112" s="520"/>
      <c r="H112" s="520"/>
      <c r="I112" s="520"/>
      <c r="J112" s="520"/>
      <c r="K112" s="520"/>
      <c r="L112" s="520"/>
      <c r="M112" s="725"/>
      <c r="N112" s="520"/>
      <c r="O112" s="584"/>
      <c r="P112" s="519"/>
      <c r="Q112" s="519"/>
      <c r="R112" s="519"/>
      <c r="S112" s="519"/>
      <c r="T112" s="519"/>
      <c r="U112" s="519"/>
      <c r="V112" s="519"/>
      <c r="W112" s="519"/>
      <c r="X112" s="519"/>
      <c r="Y112" s="519"/>
      <c r="Z112"/>
      <c r="AA112" s="576"/>
      <c r="AB112" s="576"/>
    </row>
    <row r="113" spans="1:28" ht="12.75" customHeight="1" x14ac:dyDescent="0.25">
      <c r="A113" s="519"/>
      <c r="B113" s="520"/>
      <c r="C113" s="520"/>
      <c r="D113" s="520"/>
      <c r="E113" s="520"/>
      <c r="F113" s="520"/>
      <c r="G113" s="520"/>
      <c r="H113" s="520"/>
      <c r="I113" s="520"/>
      <c r="J113" s="520"/>
      <c r="K113" s="520"/>
      <c r="L113" s="520"/>
      <c r="M113" s="725"/>
      <c r="N113" s="520"/>
      <c r="O113" s="584"/>
      <c r="P113" s="519"/>
      <c r="Q113" s="519"/>
      <c r="R113" s="519"/>
      <c r="S113" s="519"/>
      <c r="T113" s="519"/>
      <c r="U113" s="519"/>
      <c r="V113" s="519"/>
      <c r="W113" s="519"/>
      <c r="X113" s="519"/>
      <c r="Y113" s="519"/>
      <c r="Z113"/>
      <c r="AA113" s="576"/>
      <c r="AB113" s="576"/>
    </row>
    <row r="114" spans="1:28" ht="12.75" customHeight="1" x14ac:dyDescent="0.25">
      <c r="A114" s="519"/>
      <c r="B114" s="520"/>
      <c r="C114" s="520"/>
      <c r="D114" s="520"/>
      <c r="E114" s="520"/>
      <c r="F114" s="520"/>
      <c r="G114" s="520"/>
      <c r="H114" s="520"/>
      <c r="I114" s="520"/>
      <c r="J114" s="520"/>
      <c r="K114" s="520"/>
      <c r="L114" s="520"/>
      <c r="M114" s="725"/>
      <c r="N114" s="520"/>
      <c r="O114" s="584"/>
      <c r="P114" s="519"/>
      <c r="Q114" s="519"/>
      <c r="R114" s="519"/>
      <c r="S114" s="519"/>
      <c r="T114" s="519"/>
      <c r="U114" s="519"/>
      <c r="V114" s="519"/>
      <c r="W114" s="519"/>
      <c r="X114" s="519"/>
      <c r="Y114" s="519"/>
      <c r="Z114"/>
      <c r="AA114" s="576"/>
      <c r="AB114" s="576"/>
    </row>
    <row r="115" spans="1:28" ht="12.75" customHeight="1" x14ac:dyDescent="0.25">
      <c r="A115" s="519"/>
      <c r="B115" s="520"/>
      <c r="C115" s="520"/>
      <c r="D115" s="520"/>
      <c r="E115" s="520"/>
      <c r="F115" s="520"/>
      <c r="G115" s="520"/>
      <c r="H115" s="520"/>
      <c r="I115" s="520"/>
      <c r="J115" s="520"/>
      <c r="K115" s="520"/>
      <c r="L115" s="520"/>
      <c r="M115" s="725"/>
      <c r="N115" s="520"/>
      <c r="O115" s="584"/>
      <c r="P115" s="519"/>
      <c r="Q115" s="519"/>
      <c r="R115" s="519"/>
      <c r="S115" s="519"/>
      <c r="T115" s="519"/>
      <c r="U115" s="519"/>
      <c r="V115" s="519"/>
      <c r="W115" s="519"/>
      <c r="X115" s="519"/>
      <c r="Y115" s="519"/>
      <c r="Z115"/>
      <c r="AA115" s="576"/>
      <c r="AB115" s="576"/>
    </row>
    <row r="116" spans="1:28" ht="12.75" customHeight="1" x14ac:dyDescent="0.25">
      <c r="A116" s="519"/>
      <c r="B116" s="520"/>
      <c r="C116" s="520"/>
      <c r="D116" s="520"/>
      <c r="E116" s="520"/>
      <c r="F116" s="520"/>
      <c r="G116" s="520"/>
      <c r="H116" s="520"/>
      <c r="I116" s="520"/>
      <c r="J116" s="520"/>
      <c r="K116" s="520"/>
      <c r="L116" s="520"/>
      <c r="M116" s="725"/>
      <c r="N116" s="520"/>
      <c r="O116" s="584"/>
      <c r="P116" s="519"/>
      <c r="Q116" s="519"/>
      <c r="R116" s="519"/>
      <c r="S116" s="519"/>
      <c r="T116" s="519"/>
      <c r="U116" s="519"/>
      <c r="V116" s="519"/>
      <c r="W116" s="519"/>
      <c r="X116" s="519"/>
      <c r="Y116" s="519"/>
      <c r="Z116"/>
      <c r="AA116" s="576"/>
      <c r="AB116" s="576"/>
    </row>
    <row r="117" spans="1:28" ht="12.75" customHeight="1" x14ac:dyDescent="0.25">
      <c r="A117" s="519"/>
      <c r="B117" s="520"/>
      <c r="C117" s="520"/>
      <c r="D117" s="520"/>
      <c r="E117" s="520"/>
      <c r="F117" s="520"/>
      <c r="G117" s="520"/>
      <c r="H117" s="520"/>
      <c r="I117" s="520"/>
      <c r="J117" s="520"/>
      <c r="K117" s="520"/>
      <c r="L117" s="520"/>
      <c r="M117" s="725"/>
      <c r="N117" s="520"/>
      <c r="O117" s="584"/>
      <c r="P117" s="519"/>
      <c r="Q117" s="519"/>
      <c r="R117" s="519"/>
      <c r="S117" s="519"/>
      <c r="T117" s="519"/>
      <c r="U117" s="519"/>
      <c r="V117" s="519"/>
      <c r="W117" s="519"/>
      <c r="X117" s="519"/>
      <c r="Y117" s="519"/>
      <c r="Z117"/>
      <c r="AA117" s="576"/>
      <c r="AB117" s="576"/>
    </row>
    <row r="118" spans="1:28" ht="12.75" customHeight="1" x14ac:dyDescent="0.25">
      <c r="A118" s="519"/>
      <c r="B118" s="520"/>
      <c r="C118" s="520"/>
      <c r="D118" s="520"/>
      <c r="E118" s="520"/>
      <c r="F118" s="520"/>
      <c r="G118" s="520"/>
      <c r="H118" s="520"/>
      <c r="I118" s="520"/>
      <c r="J118" s="520"/>
      <c r="K118" s="520"/>
      <c r="L118" s="520"/>
      <c r="M118" s="725"/>
      <c r="N118" s="520"/>
      <c r="O118" s="584"/>
      <c r="P118" s="519"/>
      <c r="Q118" s="519"/>
      <c r="R118" s="519"/>
      <c r="S118" s="519"/>
      <c r="T118" s="519"/>
      <c r="U118" s="519"/>
      <c r="V118" s="519"/>
      <c r="W118" s="519"/>
      <c r="X118" s="519"/>
      <c r="Y118" s="519"/>
      <c r="Z118"/>
      <c r="AA118" s="576"/>
      <c r="AB118" s="576"/>
    </row>
    <row r="119" spans="1:28" ht="12.75" customHeight="1" x14ac:dyDescent="0.25">
      <c r="A119" s="519"/>
      <c r="B119" s="520"/>
      <c r="C119" s="520"/>
      <c r="D119" s="520"/>
      <c r="E119" s="520"/>
      <c r="F119" s="520"/>
      <c r="G119" s="520"/>
      <c r="H119" s="520"/>
      <c r="I119" s="520"/>
      <c r="J119" s="520"/>
      <c r="K119" s="520"/>
      <c r="L119" s="520"/>
      <c r="M119" s="725"/>
      <c r="N119" s="520"/>
      <c r="O119" s="584"/>
      <c r="P119" s="519"/>
      <c r="Q119" s="519"/>
      <c r="R119" s="519"/>
      <c r="S119" s="519"/>
      <c r="T119" s="519"/>
      <c r="U119" s="519"/>
      <c r="V119" s="519"/>
      <c r="W119" s="519"/>
      <c r="X119" s="519"/>
      <c r="Y119" s="519"/>
      <c r="Z119" s="578"/>
      <c r="AA119" s="576"/>
      <c r="AB119" s="576"/>
    </row>
    <row r="120" spans="1:28" ht="12.75" customHeight="1" x14ac:dyDescent="0.25">
      <c r="A120" s="519"/>
      <c r="B120" s="520"/>
      <c r="C120" s="520"/>
      <c r="D120" s="520"/>
      <c r="E120" s="520"/>
      <c r="F120" s="520"/>
      <c r="G120" s="520"/>
      <c r="H120" s="520"/>
      <c r="I120" s="520"/>
      <c r="J120" s="520"/>
      <c r="K120" s="520"/>
      <c r="L120" s="520"/>
      <c r="M120" s="725"/>
      <c r="N120" s="520"/>
      <c r="O120" s="584"/>
      <c r="P120" s="519"/>
      <c r="Q120" s="519"/>
      <c r="R120" s="519"/>
      <c r="S120" s="519"/>
      <c r="T120" s="519"/>
      <c r="U120" s="519"/>
      <c r="V120" s="519"/>
      <c r="W120" s="519"/>
      <c r="X120" s="519"/>
      <c r="Y120" s="519"/>
      <c r="Z120" s="519"/>
    </row>
    <row r="121" spans="1:28" ht="12.75" customHeight="1" x14ac:dyDescent="0.25">
      <c r="A121" s="519"/>
      <c r="B121" s="520"/>
      <c r="C121" s="520"/>
      <c r="D121" s="520"/>
      <c r="E121" s="520"/>
      <c r="F121" s="520"/>
      <c r="G121" s="520"/>
      <c r="H121" s="520"/>
      <c r="I121" s="520"/>
      <c r="J121" s="520"/>
      <c r="K121" s="520"/>
      <c r="L121" s="520"/>
      <c r="M121" s="725"/>
      <c r="N121" s="520"/>
      <c r="O121" s="584"/>
      <c r="P121" s="519"/>
      <c r="Q121" s="519"/>
      <c r="R121" s="519"/>
      <c r="S121" s="519"/>
      <c r="T121" s="519"/>
      <c r="U121" s="519"/>
      <c r="V121" s="519"/>
      <c r="W121" s="519"/>
      <c r="X121" s="519"/>
      <c r="Y121" s="519"/>
      <c r="Z121" s="519"/>
    </row>
    <row r="122" spans="1:28" ht="12.75" customHeight="1" x14ac:dyDescent="0.25">
      <c r="A122" s="519"/>
      <c r="B122" s="520"/>
      <c r="C122" s="520"/>
      <c r="D122" s="520"/>
      <c r="E122" s="520"/>
      <c r="F122" s="520"/>
      <c r="G122" s="520"/>
      <c r="H122" s="520"/>
      <c r="I122" s="520"/>
      <c r="J122" s="520"/>
      <c r="K122" s="520"/>
      <c r="L122" s="520"/>
      <c r="M122" s="725"/>
      <c r="N122" s="520"/>
      <c r="O122" s="584"/>
      <c r="P122" s="519"/>
      <c r="Q122" s="519"/>
      <c r="R122" s="519"/>
      <c r="S122" s="519"/>
      <c r="T122" s="519"/>
      <c r="U122" s="519"/>
      <c r="V122" s="519"/>
      <c r="W122" s="519"/>
      <c r="X122" s="519"/>
      <c r="Y122" s="519"/>
      <c r="Z122" s="519"/>
    </row>
    <row r="123" spans="1:28" ht="12.75" customHeight="1" x14ac:dyDescent="0.25">
      <c r="A123" s="519"/>
      <c r="B123" s="520"/>
      <c r="C123" s="520"/>
      <c r="D123" s="520"/>
      <c r="E123" s="520"/>
      <c r="F123" s="520"/>
      <c r="G123" s="520"/>
      <c r="H123" s="520"/>
      <c r="I123" s="520"/>
      <c r="J123" s="520"/>
      <c r="K123" s="520"/>
      <c r="L123" s="520"/>
      <c r="M123" s="725"/>
      <c r="N123" s="520"/>
      <c r="O123" s="584"/>
      <c r="P123" s="519"/>
      <c r="Q123" s="519"/>
      <c r="R123" s="519"/>
      <c r="S123" s="519"/>
      <c r="T123" s="519"/>
      <c r="U123" s="519"/>
      <c r="V123" s="519"/>
      <c r="W123" s="519"/>
      <c r="X123" s="519"/>
      <c r="Y123" s="519"/>
      <c r="Z123" s="519"/>
    </row>
    <row r="124" spans="1:28" ht="12.75" customHeight="1" x14ac:dyDescent="0.25">
      <c r="A124" s="519"/>
      <c r="B124" s="520"/>
      <c r="C124" s="520"/>
      <c r="D124" s="520"/>
      <c r="E124" s="520"/>
      <c r="F124" s="520"/>
      <c r="G124" s="520"/>
      <c r="H124" s="520"/>
      <c r="I124" s="520"/>
      <c r="J124" s="520"/>
      <c r="K124" s="520"/>
      <c r="L124" s="520"/>
      <c r="M124" s="725"/>
      <c r="N124" s="520"/>
      <c r="O124" s="584"/>
      <c r="P124" s="519"/>
      <c r="Q124" s="519"/>
      <c r="R124" s="519"/>
      <c r="S124" s="519"/>
      <c r="T124" s="519"/>
      <c r="U124" s="519"/>
      <c r="V124" s="519"/>
      <c r="W124" s="519"/>
      <c r="X124" s="519"/>
      <c r="Y124" s="519"/>
      <c r="Z124" s="519"/>
    </row>
    <row r="125" spans="1:28" ht="12.75" customHeight="1" x14ac:dyDescent="0.25">
      <c r="A125" s="519"/>
      <c r="B125" s="520"/>
      <c r="C125" s="520"/>
      <c r="D125" s="520"/>
      <c r="E125" s="520"/>
      <c r="F125" s="520"/>
      <c r="G125" s="520"/>
      <c r="H125" s="520"/>
      <c r="I125" s="520"/>
      <c r="J125" s="520"/>
      <c r="K125" s="520"/>
      <c r="L125" s="520"/>
      <c r="M125" s="725"/>
      <c r="N125" s="520"/>
      <c r="O125" s="584"/>
      <c r="P125" s="519"/>
      <c r="Q125" s="519"/>
      <c r="R125" s="519"/>
      <c r="S125" s="519"/>
      <c r="T125" s="519"/>
      <c r="U125" s="519"/>
      <c r="V125" s="519"/>
      <c r="W125" s="519"/>
      <c r="X125" s="519"/>
      <c r="Y125" s="519"/>
      <c r="Z125" s="519"/>
    </row>
    <row r="126" spans="1:28" ht="12.75" customHeight="1" x14ac:dyDescent="0.25">
      <c r="A126" s="519"/>
      <c r="B126" s="520"/>
      <c r="C126" s="520"/>
      <c r="D126" s="520"/>
      <c r="E126" s="520"/>
      <c r="F126" s="520"/>
      <c r="G126" s="520"/>
      <c r="H126" s="520"/>
      <c r="I126" s="520"/>
      <c r="J126" s="520"/>
      <c r="K126" s="520"/>
      <c r="L126" s="520"/>
      <c r="M126" s="725"/>
      <c r="N126" s="520"/>
      <c r="O126" s="584"/>
      <c r="P126" s="519"/>
      <c r="Q126" s="519"/>
      <c r="R126" s="519"/>
      <c r="S126" s="519"/>
      <c r="T126" s="519"/>
      <c r="U126" s="519"/>
      <c r="V126" s="519"/>
      <c r="W126" s="519"/>
      <c r="X126" s="519"/>
      <c r="Y126" s="519"/>
      <c r="Z126" s="519"/>
    </row>
    <row r="127" spans="1:28" ht="12.75" customHeight="1" x14ac:dyDescent="0.25">
      <c r="A127" s="519"/>
      <c r="B127" s="520"/>
      <c r="C127" s="520"/>
      <c r="D127" s="520"/>
      <c r="E127" s="520"/>
      <c r="F127" s="520"/>
      <c r="G127" s="520"/>
      <c r="H127" s="520"/>
      <c r="I127" s="520"/>
      <c r="J127" s="520"/>
      <c r="K127" s="520"/>
      <c r="L127" s="520"/>
      <c r="M127" s="725"/>
      <c r="N127" s="520"/>
      <c r="O127" s="584"/>
      <c r="P127" s="519"/>
      <c r="Q127" s="519"/>
      <c r="R127" s="519"/>
      <c r="S127" s="519"/>
      <c r="T127" s="519"/>
      <c r="U127" s="519"/>
      <c r="V127" s="519"/>
      <c r="W127" s="519"/>
      <c r="X127" s="519"/>
      <c r="Y127" s="519"/>
      <c r="Z127" s="519"/>
    </row>
    <row r="128" spans="1:28" ht="12.75" customHeight="1" x14ac:dyDescent="0.25">
      <c r="A128" s="519"/>
      <c r="B128" s="520"/>
      <c r="C128" s="520"/>
      <c r="D128" s="520"/>
      <c r="E128" s="520"/>
      <c r="F128" s="520"/>
      <c r="G128" s="520"/>
      <c r="H128" s="520"/>
      <c r="I128" s="520"/>
      <c r="J128" s="520"/>
      <c r="K128" s="520"/>
      <c r="L128" s="520"/>
      <c r="M128" s="725"/>
      <c r="N128" s="520"/>
      <c r="O128" s="584"/>
      <c r="P128" s="519"/>
      <c r="Q128" s="519"/>
      <c r="R128" s="519"/>
      <c r="S128" s="519"/>
      <c r="T128" s="519"/>
      <c r="U128" s="519"/>
      <c r="V128" s="519"/>
      <c r="W128" s="519"/>
      <c r="X128" s="519"/>
      <c r="Y128" s="519"/>
      <c r="Z128" s="519"/>
    </row>
    <row r="129" spans="1:26" ht="12.75" customHeight="1" x14ac:dyDescent="0.25">
      <c r="A129" s="519"/>
      <c r="B129" s="520"/>
      <c r="C129" s="520"/>
      <c r="D129" s="520"/>
      <c r="E129" s="520"/>
      <c r="F129" s="520"/>
      <c r="G129" s="520"/>
      <c r="H129" s="520"/>
      <c r="I129" s="520"/>
      <c r="J129" s="520"/>
      <c r="K129" s="520"/>
      <c r="L129" s="520"/>
      <c r="M129" s="725"/>
      <c r="N129" s="520"/>
      <c r="O129" s="584"/>
      <c r="P129" s="519"/>
      <c r="Q129" s="519"/>
      <c r="R129" s="519"/>
      <c r="S129" s="519"/>
      <c r="T129" s="519"/>
      <c r="U129" s="519"/>
      <c r="V129" s="519"/>
      <c r="W129" s="519"/>
      <c r="X129" s="519"/>
      <c r="Y129" s="519"/>
      <c r="Z129" s="519"/>
    </row>
    <row r="130" spans="1:26" ht="12.75" customHeight="1" x14ac:dyDescent="0.25">
      <c r="A130" s="519"/>
      <c r="B130" s="520"/>
      <c r="C130" s="520"/>
      <c r="D130" s="520"/>
      <c r="E130" s="520"/>
      <c r="F130" s="520"/>
      <c r="G130" s="520"/>
      <c r="H130" s="520"/>
      <c r="I130" s="520"/>
      <c r="J130" s="520"/>
      <c r="K130" s="520"/>
      <c r="L130" s="520"/>
      <c r="M130" s="725"/>
      <c r="N130" s="520"/>
      <c r="O130" s="584"/>
      <c r="P130" s="519"/>
      <c r="Q130" s="519"/>
      <c r="R130" s="519"/>
      <c r="S130" s="519"/>
      <c r="T130" s="519"/>
      <c r="U130" s="519"/>
      <c r="V130" s="519"/>
      <c r="W130" s="519"/>
      <c r="X130" s="519"/>
      <c r="Y130" s="519"/>
      <c r="Z130" s="519"/>
    </row>
    <row r="131" spans="1:26" ht="12.75" customHeight="1" x14ac:dyDescent="0.25">
      <c r="A131" s="519"/>
      <c r="B131" s="520"/>
      <c r="C131" s="520"/>
      <c r="D131" s="520"/>
      <c r="E131" s="520"/>
      <c r="F131" s="520"/>
      <c r="G131" s="520"/>
      <c r="H131" s="520"/>
      <c r="I131" s="520"/>
      <c r="J131" s="520"/>
      <c r="K131" s="520"/>
      <c r="L131" s="520"/>
      <c r="M131" s="725"/>
      <c r="N131" s="520"/>
      <c r="O131" s="584"/>
      <c r="P131" s="519"/>
      <c r="Q131" s="519"/>
      <c r="R131" s="519"/>
      <c r="S131" s="519"/>
      <c r="T131" s="519"/>
      <c r="U131" s="519"/>
      <c r="V131" s="519"/>
      <c r="W131" s="519"/>
      <c r="X131" s="519"/>
      <c r="Y131" s="519"/>
      <c r="Z131" s="519"/>
    </row>
    <row r="132" spans="1:26" ht="12.75" customHeight="1" x14ac:dyDescent="0.25">
      <c r="A132" s="519"/>
      <c r="B132" s="520"/>
      <c r="C132" s="520"/>
      <c r="D132" s="520"/>
      <c r="E132" s="520"/>
      <c r="F132" s="520"/>
      <c r="G132" s="520"/>
      <c r="H132" s="520"/>
      <c r="I132" s="520"/>
      <c r="J132" s="520"/>
      <c r="K132" s="520"/>
      <c r="L132" s="520"/>
      <c r="M132" s="725"/>
      <c r="N132" s="520"/>
      <c r="O132" s="584"/>
      <c r="P132" s="519"/>
      <c r="Q132" s="519"/>
      <c r="R132" s="519"/>
      <c r="S132" s="519"/>
      <c r="T132" s="519"/>
      <c r="U132" s="519"/>
      <c r="V132" s="519"/>
      <c r="W132" s="519"/>
      <c r="X132" s="519"/>
      <c r="Y132" s="519"/>
      <c r="Z132" s="519"/>
    </row>
    <row r="133" spans="1:26" ht="12.75" customHeight="1" x14ac:dyDescent="0.25">
      <c r="A133" s="519"/>
      <c r="B133" s="520"/>
      <c r="C133" s="520"/>
      <c r="D133" s="520"/>
      <c r="E133" s="520"/>
      <c r="F133" s="520"/>
      <c r="G133" s="520"/>
      <c r="H133" s="520"/>
      <c r="I133" s="520"/>
      <c r="J133" s="520"/>
      <c r="K133" s="520"/>
      <c r="L133" s="520"/>
      <c r="M133" s="725"/>
      <c r="N133" s="520"/>
      <c r="O133" s="584"/>
      <c r="P133" s="519"/>
      <c r="Q133" s="519"/>
      <c r="R133" s="519"/>
      <c r="S133" s="519"/>
      <c r="T133" s="519"/>
      <c r="U133" s="519"/>
      <c r="V133" s="519"/>
      <c r="W133" s="519"/>
      <c r="X133" s="519"/>
      <c r="Y133" s="519"/>
      <c r="Z133" s="519"/>
    </row>
    <row r="134" spans="1:26" ht="12.75" customHeight="1" x14ac:dyDescent="0.25">
      <c r="A134" s="519"/>
      <c r="B134" s="520"/>
      <c r="C134" s="520"/>
      <c r="D134" s="520"/>
      <c r="E134" s="520"/>
      <c r="F134" s="520"/>
      <c r="G134" s="520"/>
      <c r="H134" s="520"/>
      <c r="I134" s="520"/>
      <c r="J134" s="520"/>
      <c r="K134" s="520"/>
      <c r="L134" s="520"/>
      <c r="M134" s="725"/>
      <c r="N134" s="520"/>
      <c r="O134" s="584"/>
      <c r="P134" s="519"/>
      <c r="Q134" s="519"/>
      <c r="R134" s="519"/>
      <c r="S134" s="519"/>
      <c r="T134" s="519"/>
      <c r="U134" s="519"/>
      <c r="V134" s="519"/>
      <c r="W134" s="519"/>
      <c r="X134" s="519"/>
      <c r="Y134" s="519"/>
      <c r="Z134" s="519"/>
    </row>
    <row r="135" spans="1:26" ht="12.75" customHeight="1" x14ac:dyDescent="0.25">
      <c r="A135" s="519"/>
      <c r="B135" s="520"/>
      <c r="C135" s="520"/>
      <c r="D135" s="520"/>
      <c r="E135" s="520"/>
      <c r="F135" s="520"/>
      <c r="G135" s="520"/>
      <c r="H135" s="520"/>
      <c r="I135" s="520"/>
      <c r="J135" s="520"/>
      <c r="K135" s="520"/>
      <c r="L135" s="520"/>
      <c r="M135" s="725"/>
      <c r="N135" s="520"/>
      <c r="O135" s="584"/>
      <c r="P135" s="519"/>
      <c r="Q135" s="519"/>
      <c r="R135" s="519"/>
      <c r="S135" s="519"/>
      <c r="T135" s="519"/>
      <c r="U135" s="519"/>
      <c r="V135" s="519"/>
      <c r="W135" s="519"/>
      <c r="X135" s="519"/>
      <c r="Y135" s="519"/>
      <c r="Z135" s="519"/>
    </row>
    <row r="136" spans="1:26" ht="12.75" customHeight="1" x14ac:dyDescent="0.25">
      <c r="A136" s="519"/>
      <c r="B136" s="520"/>
      <c r="C136" s="520"/>
      <c r="D136" s="520"/>
      <c r="E136" s="520"/>
      <c r="F136" s="520"/>
      <c r="G136" s="520"/>
      <c r="H136" s="520"/>
      <c r="I136" s="520"/>
      <c r="J136" s="520"/>
      <c r="K136" s="520"/>
      <c r="L136" s="520"/>
      <c r="M136" s="725"/>
      <c r="N136" s="520"/>
      <c r="O136" s="584"/>
      <c r="P136" s="519"/>
      <c r="Q136" s="519"/>
      <c r="R136" s="519"/>
      <c r="S136" s="519"/>
      <c r="T136" s="519"/>
      <c r="U136" s="519"/>
      <c r="V136" s="519"/>
      <c r="W136" s="519"/>
      <c r="X136" s="519"/>
      <c r="Y136" s="519"/>
      <c r="Z136" s="519"/>
    </row>
    <row r="137" spans="1:26" ht="12.75" customHeight="1" x14ac:dyDescent="0.25">
      <c r="A137" s="519"/>
      <c r="B137" s="520"/>
      <c r="C137" s="520"/>
      <c r="D137" s="520"/>
      <c r="E137" s="520"/>
      <c r="F137" s="520"/>
      <c r="G137" s="520"/>
      <c r="H137" s="520"/>
      <c r="I137" s="520"/>
      <c r="J137" s="520"/>
      <c r="K137" s="520"/>
      <c r="L137" s="520"/>
      <c r="M137" s="725"/>
      <c r="N137" s="520"/>
      <c r="O137" s="584"/>
      <c r="P137" s="519"/>
      <c r="Q137" s="519"/>
      <c r="R137" s="519"/>
      <c r="S137" s="519"/>
      <c r="T137" s="519"/>
      <c r="U137" s="519"/>
      <c r="V137" s="519"/>
      <c r="W137" s="519"/>
      <c r="X137" s="519"/>
      <c r="Y137" s="519"/>
      <c r="Z137" s="519"/>
    </row>
    <row r="138" spans="1:26" ht="12.75" customHeight="1" x14ac:dyDescent="0.25">
      <c r="A138" s="519"/>
      <c r="B138" s="520"/>
      <c r="C138" s="520"/>
      <c r="D138" s="520"/>
      <c r="E138" s="520"/>
      <c r="F138" s="520"/>
      <c r="G138" s="520"/>
      <c r="H138" s="520"/>
      <c r="I138" s="520"/>
      <c r="J138" s="520"/>
      <c r="K138" s="520"/>
      <c r="L138" s="520"/>
      <c r="M138" s="725"/>
      <c r="N138" s="520"/>
      <c r="O138" s="584"/>
      <c r="P138" s="519"/>
      <c r="Q138" s="519"/>
      <c r="R138" s="519"/>
      <c r="S138" s="519"/>
      <c r="T138" s="519"/>
      <c r="U138" s="519"/>
      <c r="V138" s="519"/>
      <c r="W138" s="519"/>
      <c r="X138" s="519"/>
      <c r="Y138" s="519"/>
      <c r="Z138" s="519"/>
    </row>
    <row r="139" spans="1:26" ht="12.75" customHeight="1" x14ac:dyDescent="0.25">
      <c r="A139" s="519"/>
      <c r="B139" s="520"/>
      <c r="C139" s="520"/>
      <c r="D139" s="520"/>
      <c r="E139" s="520"/>
      <c r="F139" s="520"/>
      <c r="G139" s="520"/>
      <c r="H139" s="520"/>
      <c r="I139" s="520"/>
      <c r="J139" s="520"/>
      <c r="K139" s="520"/>
      <c r="L139" s="520"/>
      <c r="M139" s="725"/>
      <c r="N139" s="520"/>
      <c r="O139" s="584"/>
      <c r="P139" s="519"/>
      <c r="Q139" s="519"/>
      <c r="R139" s="519"/>
      <c r="S139" s="519"/>
      <c r="T139" s="519"/>
      <c r="U139" s="519"/>
      <c r="V139" s="519"/>
      <c r="W139" s="519"/>
      <c r="X139" s="519"/>
      <c r="Y139" s="519"/>
      <c r="Z139" s="519"/>
    </row>
    <row r="140" spans="1:26" ht="12.75" customHeight="1" x14ac:dyDescent="0.25">
      <c r="A140" s="519"/>
      <c r="B140" s="520"/>
      <c r="C140" s="520"/>
      <c r="D140" s="520"/>
      <c r="E140" s="520"/>
      <c r="F140" s="520"/>
      <c r="G140" s="520"/>
      <c r="H140" s="520"/>
      <c r="I140" s="520"/>
      <c r="J140" s="520"/>
      <c r="K140" s="520"/>
      <c r="L140" s="520"/>
      <c r="M140" s="725"/>
      <c r="N140" s="520"/>
      <c r="O140" s="584"/>
      <c r="P140" s="519"/>
      <c r="Q140" s="519"/>
      <c r="R140" s="519"/>
      <c r="S140" s="519"/>
      <c r="T140" s="519"/>
      <c r="U140" s="519"/>
      <c r="V140" s="519"/>
      <c r="W140" s="519"/>
      <c r="X140" s="519"/>
      <c r="Y140" s="519"/>
      <c r="Z140" s="519"/>
    </row>
    <row r="141" spans="1:26" ht="12.75" customHeight="1" x14ac:dyDescent="0.25">
      <c r="A141" s="519"/>
      <c r="B141" s="520"/>
      <c r="C141" s="520"/>
      <c r="D141" s="520"/>
      <c r="E141" s="520"/>
      <c r="F141" s="520"/>
      <c r="G141" s="520"/>
      <c r="H141" s="520"/>
      <c r="I141" s="520"/>
      <c r="J141" s="520"/>
      <c r="K141" s="520"/>
      <c r="L141" s="520"/>
      <c r="M141" s="725"/>
      <c r="N141" s="520"/>
      <c r="O141" s="584"/>
      <c r="P141" s="519"/>
      <c r="Q141" s="519"/>
      <c r="R141" s="519"/>
      <c r="S141" s="519"/>
      <c r="T141" s="519"/>
      <c r="U141" s="519"/>
      <c r="V141" s="519"/>
      <c r="W141" s="519"/>
      <c r="X141" s="519"/>
      <c r="Y141" s="519"/>
      <c r="Z141" s="519"/>
    </row>
    <row r="142" spans="1:26" ht="12.75" customHeight="1" x14ac:dyDescent="0.25">
      <c r="A142" s="519"/>
      <c r="B142" s="520"/>
      <c r="C142" s="520"/>
      <c r="D142" s="520"/>
      <c r="E142" s="520"/>
      <c r="F142" s="520"/>
      <c r="G142" s="520"/>
      <c r="H142" s="520"/>
      <c r="I142" s="520"/>
      <c r="J142" s="520"/>
      <c r="K142" s="520"/>
      <c r="L142" s="520"/>
      <c r="M142" s="725"/>
      <c r="N142" s="520"/>
      <c r="O142" s="584"/>
      <c r="P142" s="519"/>
      <c r="Q142" s="519"/>
      <c r="R142" s="519"/>
      <c r="S142" s="519"/>
      <c r="T142" s="519"/>
      <c r="U142" s="519"/>
      <c r="V142" s="519"/>
      <c r="W142" s="519"/>
      <c r="X142" s="519"/>
      <c r="Y142" s="519"/>
      <c r="Z142" s="519"/>
    </row>
    <row r="143" spans="1:26" ht="12.75" customHeight="1" x14ac:dyDescent="0.25">
      <c r="A143" s="519"/>
      <c r="B143" s="520"/>
      <c r="C143" s="520"/>
      <c r="D143" s="520"/>
      <c r="E143" s="520"/>
      <c r="F143" s="520"/>
      <c r="G143" s="520"/>
      <c r="H143" s="520"/>
      <c r="I143" s="520"/>
      <c r="J143" s="520"/>
      <c r="K143" s="520"/>
      <c r="L143" s="520"/>
      <c r="M143" s="725"/>
      <c r="N143" s="520"/>
      <c r="O143" s="584"/>
      <c r="P143" s="519"/>
      <c r="Q143" s="519"/>
      <c r="R143" s="519"/>
      <c r="S143" s="519"/>
      <c r="T143" s="519"/>
      <c r="U143" s="519"/>
      <c r="V143" s="519"/>
      <c r="W143" s="519"/>
      <c r="X143" s="519"/>
      <c r="Y143" s="519"/>
      <c r="Z143" s="519"/>
    </row>
    <row r="144" spans="1:26" ht="12.75" customHeight="1" x14ac:dyDescent="0.25">
      <c r="A144" s="519"/>
      <c r="B144" s="520"/>
      <c r="C144" s="520"/>
      <c r="D144" s="520"/>
      <c r="E144" s="520"/>
      <c r="F144" s="520"/>
      <c r="G144" s="520"/>
      <c r="H144" s="520"/>
      <c r="I144" s="520"/>
      <c r="J144" s="520"/>
      <c r="K144" s="520"/>
      <c r="L144" s="520"/>
      <c r="M144" s="725"/>
      <c r="N144" s="520"/>
      <c r="O144" s="584"/>
      <c r="P144" s="519"/>
      <c r="Q144" s="519"/>
      <c r="R144" s="519"/>
      <c r="S144" s="519"/>
      <c r="T144" s="519"/>
      <c r="U144" s="519"/>
      <c r="V144" s="519"/>
      <c r="W144" s="519"/>
      <c r="X144" s="519"/>
      <c r="Y144" s="519"/>
      <c r="Z144" s="519"/>
    </row>
    <row r="145" spans="1:26" ht="12.75" customHeight="1" x14ac:dyDescent="0.25">
      <c r="A145" s="519"/>
      <c r="B145" s="520"/>
      <c r="C145" s="520"/>
      <c r="D145" s="520"/>
      <c r="E145" s="520"/>
      <c r="F145" s="520"/>
      <c r="G145" s="520"/>
      <c r="H145" s="520"/>
      <c r="I145" s="520"/>
      <c r="J145" s="520"/>
      <c r="K145" s="520"/>
      <c r="L145" s="520"/>
      <c r="M145" s="725"/>
      <c r="N145" s="520"/>
      <c r="O145" s="584"/>
      <c r="P145" s="519"/>
      <c r="Q145" s="519"/>
      <c r="R145" s="519"/>
      <c r="S145" s="519"/>
      <c r="T145" s="519"/>
      <c r="U145" s="519"/>
      <c r="V145" s="519"/>
      <c r="W145" s="519"/>
      <c r="X145" s="519"/>
      <c r="Y145" s="519"/>
      <c r="Z145" s="519"/>
    </row>
    <row r="146" spans="1:26" ht="12.75" customHeight="1" x14ac:dyDescent="0.25">
      <c r="A146" s="519"/>
      <c r="B146" s="520"/>
      <c r="C146" s="520"/>
      <c r="D146" s="520"/>
      <c r="E146" s="520"/>
      <c r="F146" s="520"/>
      <c r="G146" s="520"/>
      <c r="H146" s="520"/>
      <c r="I146" s="520"/>
      <c r="J146" s="520"/>
      <c r="K146" s="520"/>
      <c r="L146" s="520"/>
      <c r="M146" s="725"/>
      <c r="N146" s="520"/>
      <c r="O146" s="584"/>
      <c r="P146" s="519"/>
      <c r="Q146" s="519"/>
      <c r="R146" s="519"/>
      <c r="S146" s="519"/>
      <c r="T146" s="519"/>
      <c r="U146" s="519"/>
      <c r="V146" s="519"/>
      <c r="W146" s="519"/>
      <c r="X146" s="519"/>
      <c r="Y146" s="519"/>
      <c r="Z146" s="519"/>
    </row>
    <row r="147" spans="1:26" ht="12.75" customHeight="1" x14ac:dyDescent="0.25">
      <c r="A147" s="519"/>
      <c r="B147" s="520"/>
      <c r="C147" s="520"/>
      <c r="D147" s="520"/>
      <c r="E147" s="520"/>
      <c r="F147" s="520"/>
      <c r="G147" s="520"/>
      <c r="H147" s="520"/>
      <c r="I147" s="520"/>
      <c r="J147" s="520"/>
      <c r="K147" s="520"/>
      <c r="L147" s="520"/>
      <c r="M147" s="725"/>
      <c r="N147" s="520"/>
      <c r="O147" s="584"/>
      <c r="P147" s="519"/>
      <c r="Q147" s="519"/>
      <c r="R147" s="519"/>
      <c r="S147" s="519"/>
      <c r="T147" s="519"/>
      <c r="U147" s="519"/>
      <c r="V147" s="519"/>
      <c r="W147" s="519"/>
      <c r="X147" s="519"/>
      <c r="Y147" s="519"/>
      <c r="Z147" s="519"/>
    </row>
    <row r="148" spans="1:26" ht="12.75" customHeight="1" x14ac:dyDescent="0.25">
      <c r="A148" s="519"/>
      <c r="B148" s="520"/>
      <c r="C148" s="520"/>
      <c r="D148" s="520"/>
      <c r="E148" s="520"/>
      <c r="F148" s="520"/>
      <c r="G148" s="520"/>
      <c r="H148" s="520"/>
      <c r="I148" s="520"/>
      <c r="J148" s="520"/>
      <c r="K148" s="520"/>
      <c r="L148" s="520"/>
      <c r="M148" s="725"/>
      <c r="N148" s="520"/>
      <c r="O148" s="584"/>
      <c r="P148" s="519"/>
      <c r="Q148" s="519"/>
      <c r="R148" s="519"/>
      <c r="S148" s="519"/>
      <c r="T148" s="519"/>
      <c r="U148" s="519"/>
      <c r="V148" s="519"/>
      <c r="W148" s="519"/>
      <c r="X148" s="519"/>
      <c r="Y148" s="519"/>
      <c r="Z148" s="519"/>
    </row>
    <row r="149" spans="1:26" ht="12.75" customHeight="1" x14ac:dyDescent="0.25">
      <c r="A149" s="519"/>
      <c r="B149" s="520"/>
      <c r="C149" s="520"/>
      <c r="D149" s="520"/>
      <c r="E149" s="520"/>
      <c r="F149" s="520"/>
      <c r="G149" s="520"/>
      <c r="H149" s="520"/>
      <c r="I149" s="520"/>
      <c r="J149" s="520"/>
      <c r="K149" s="520"/>
      <c r="L149" s="520"/>
      <c r="M149" s="725"/>
      <c r="N149" s="520"/>
      <c r="O149" s="584"/>
      <c r="P149" s="519"/>
      <c r="Q149" s="519"/>
      <c r="R149" s="519"/>
      <c r="S149" s="519"/>
      <c r="T149" s="519"/>
      <c r="U149" s="519"/>
      <c r="V149" s="519"/>
      <c r="W149" s="519"/>
      <c r="X149" s="519"/>
      <c r="Y149" s="519"/>
      <c r="Z149" s="519"/>
    </row>
    <row r="150" spans="1:26" ht="12.75" customHeight="1" x14ac:dyDescent="0.25">
      <c r="A150" s="519"/>
      <c r="B150" s="520"/>
      <c r="C150" s="520"/>
      <c r="D150" s="520"/>
      <c r="E150" s="520"/>
      <c r="F150" s="520"/>
      <c r="G150" s="520"/>
      <c r="H150" s="520"/>
      <c r="I150" s="520"/>
      <c r="J150" s="520"/>
      <c r="K150" s="520"/>
      <c r="L150" s="520"/>
      <c r="M150" s="725"/>
      <c r="N150" s="520"/>
      <c r="O150" s="584"/>
      <c r="P150" s="519"/>
      <c r="Q150" s="519"/>
      <c r="R150" s="519"/>
      <c r="S150" s="519"/>
      <c r="T150" s="519"/>
      <c r="U150" s="519"/>
      <c r="V150" s="519"/>
      <c r="W150" s="519"/>
      <c r="X150" s="519"/>
      <c r="Y150" s="519"/>
      <c r="Z150" s="519"/>
    </row>
    <row r="151" spans="1:26" ht="12.75" customHeight="1" x14ac:dyDescent="0.25">
      <c r="A151" s="519"/>
      <c r="B151" s="520"/>
      <c r="C151" s="520"/>
      <c r="D151" s="520"/>
      <c r="E151" s="520"/>
      <c r="F151" s="520"/>
      <c r="G151" s="520"/>
      <c r="H151" s="520"/>
      <c r="I151" s="520"/>
      <c r="J151" s="520"/>
      <c r="K151" s="520"/>
      <c r="L151" s="520"/>
      <c r="M151" s="725"/>
      <c r="N151" s="520"/>
      <c r="O151" s="584"/>
      <c r="P151" s="519"/>
      <c r="Q151" s="519"/>
      <c r="R151" s="519"/>
      <c r="S151" s="519"/>
      <c r="T151" s="519"/>
      <c r="U151" s="519"/>
      <c r="V151" s="519"/>
      <c r="W151" s="519"/>
      <c r="X151" s="519"/>
      <c r="Y151" s="519"/>
      <c r="Z151" s="519"/>
    </row>
    <row r="152" spans="1:26" ht="12.75" customHeight="1" x14ac:dyDescent="0.25">
      <c r="A152" s="519"/>
      <c r="B152" s="520"/>
      <c r="C152" s="520"/>
      <c r="D152" s="520"/>
      <c r="E152" s="520"/>
      <c r="F152" s="520"/>
      <c r="G152" s="520"/>
      <c r="H152" s="520"/>
      <c r="I152" s="520"/>
      <c r="J152" s="520"/>
      <c r="K152" s="520"/>
      <c r="L152" s="520"/>
      <c r="M152" s="725"/>
      <c r="N152" s="520"/>
      <c r="O152" s="584"/>
      <c r="P152" s="519"/>
      <c r="Q152" s="519"/>
      <c r="R152" s="519"/>
      <c r="S152" s="519"/>
      <c r="T152" s="519"/>
      <c r="U152" s="519"/>
      <c r="V152" s="519"/>
      <c r="W152" s="519"/>
      <c r="X152" s="519"/>
      <c r="Y152" s="519"/>
      <c r="Z152" s="519"/>
    </row>
    <row r="153" spans="1:26" ht="12.75" customHeight="1" x14ac:dyDescent="0.25">
      <c r="A153" s="519"/>
      <c r="B153" s="520"/>
      <c r="C153" s="520"/>
      <c r="D153" s="520"/>
      <c r="E153" s="520"/>
      <c r="F153" s="520"/>
      <c r="G153" s="520"/>
      <c r="H153" s="520"/>
      <c r="I153" s="520"/>
      <c r="J153" s="520"/>
      <c r="K153" s="520"/>
      <c r="L153" s="520"/>
      <c r="M153" s="725"/>
      <c r="N153" s="520"/>
      <c r="O153" s="584"/>
      <c r="P153" s="519"/>
      <c r="Q153" s="519"/>
      <c r="R153" s="519"/>
      <c r="S153" s="519"/>
      <c r="T153" s="519"/>
      <c r="U153" s="519"/>
      <c r="V153" s="519"/>
      <c r="W153" s="519"/>
      <c r="X153" s="519"/>
      <c r="Y153" s="519"/>
      <c r="Z153" s="519"/>
    </row>
    <row r="154" spans="1:26" ht="12.75" customHeight="1" x14ac:dyDescent="0.25">
      <c r="A154" s="519"/>
      <c r="B154" s="520"/>
      <c r="C154" s="520"/>
      <c r="D154" s="520"/>
      <c r="E154" s="520"/>
      <c r="F154" s="520"/>
      <c r="G154" s="520"/>
      <c r="H154" s="520"/>
      <c r="I154" s="520"/>
      <c r="J154" s="520"/>
      <c r="K154" s="520"/>
      <c r="L154" s="520"/>
      <c r="M154" s="725"/>
      <c r="N154" s="520"/>
      <c r="O154" s="584"/>
      <c r="P154" s="519"/>
      <c r="Q154" s="519"/>
      <c r="R154" s="519"/>
      <c r="S154" s="519"/>
      <c r="T154" s="519"/>
      <c r="U154" s="519"/>
      <c r="V154" s="519"/>
      <c r="W154" s="519"/>
      <c r="X154" s="519"/>
      <c r="Y154" s="519"/>
      <c r="Z154" s="519"/>
    </row>
    <row r="155" spans="1:26" ht="12.75" customHeight="1" x14ac:dyDescent="0.25">
      <c r="A155" s="519"/>
      <c r="B155" s="520"/>
      <c r="C155" s="520"/>
      <c r="D155" s="520"/>
      <c r="E155" s="520"/>
      <c r="F155" s="520"/>
      <c r="G155" s="520"/>
      <c r="H155" s="520"/>
      <c r="I155" s="520"/>
      <c r="J155" s="520"/>
      <c r="K155" s="520"/>
      <c r="L155" s="520"/>
      <c r="M155" s="725"/>
      <c r="N155" s="520"/>
      <c r="O155" s="584"/>
      <c r="P155" s="519"/>
      <c r="Q155" s="519"/>
      <c r="R155" s="519"/>
      <c r="S155" s="519"/>
      <c r="T155" s="519"/>
      <c r="U155" s="519"/>
      <c r="V155" s="519"/>
      <c r="W155" s="519"/>
      <c r="X155" s="519"/>
      <c r="Y155" s="519"/>
      <c r="Z155" s="519"/>
    </row>
    <row r="156" spans="1:26" ht="12.75" customHeight="1" x14ac:dyDescent="0.25">
      <c r="A156" s="519"/>
      <c r="B156" s="520"/>
      <c r="C156" s="520"/>
      <c r="D156" s="520"/>
      <c r="E156" s="520"/>
      <c r="F156" s="520"/>
      <c r="G156" s="520"/>
      <c r="H156" s="520"/>
      <c r="I156" s="520"/>
      <c r="J156" s="520"/>
      <c r="K156" s="520"/>
      <c r="L156" s="520"/>
      <c r="M156" s="725"/>
      <c r="N156" s="520"/>
      <c r="O156" s="584"/>
      <c r="P156" s="519"/>
      <c r="Q156" s="519"/>
      <c r="R156" s="519"/>
      <c r="S156" s="519"/>
      <c r="T156" s="519"/>
      <c r="U156" s="519"/>
      <c r="V156" s="519"/>
      <c r="W156" s="519"/>
      <c r="X156" s="519"/>
      <c r="Y156" s="519"/>
      <c r="Z156" s="519"/>
    </row>
    <row r="157" spans="1:26" ht="12.75" customHeight="1" x14ac:dyDescent="0.25">
      <c r="A157" s="519"/>
      <c r="B157" s="520"/>
      <c r="C157" s="520"/>
      <c r="D157" s="520"/>
      <c r="E157" s="520"/>
      <c r="F157" s="520"/>
      <c r="G157" s="520"/>
      <c r="H157" s="520"/>
      <c r="I157" s="520"/>
      <c r="J157" s="520"/>
      <c r="K157" s="520"/>
      <c r="L157" s="520"/>
      <c r="M157" s="725"/>
      <c r="N157" s="520"/>
      <c r="O157" s="584"/>
      <c r="P157" s="519"/>
      <c r="Q157" s="519"/>
      <c r="R157" s="519"/>
      <c r="S157" s="519"/>
      <c r="T157" s="519"/>
      <c r="U157" s="519"/>
      <c r="V157" s="519"/>
      <c r="W157" s="519"/>
      <c r="X157" s="519"/>
      <c r="Y157" s="519"/>
      <c r="Z157" s="519"/>
    </row>
    <row r="158" spans="1:26" ht="12.75" customHeight="1" x14ac:dyDescent="0.25">
      <c r="A158" s="519"/>
      <c r="B158" s="520"/>
      <c r="C158" s="520"/>
      <c r="D158" s="520"/>
      <c r="E158" s="520"/>
      <c r="F158" s="520"/>
      <c r="G158" s="520"/>
      <c r="H158" s="520"/>
      <c r="I158" s="520"/>
      <c r="J158" s="520"/>
      <c r="K158" s="520"/>
      <c r="L158" s="520"/>
      <c r="M158" s="725"/>
      <c r="N158" s="520"/>
      <c r="O158" s="584"/>
      <c r="P158" s="519"/>
      <c r="Q158" s="519"/>
      <c r="R158" s="519"/>
      <c r="S158" s="519"/>
      <c r="T158" s="519"/>
      <c r="U158" s="519"/>
      <c r="V158" s="519"/>
      <c r="W158" s="519"/>
      <c r="X158" s="519"/>
      <c r="Y158" s="519"/>
      <c r="Z158" s="519"/>
    </row>
    <row r="159" spans="1:26" ht="12.75" customHeight="1" x14ac:dyDescent="0.25">
      <c r="A159" s="519"/>
      <c r="B159" s="520"/>
      <c r="C159" s="520"/>
      <c r="D159" s="520"/>
      <c r="E159" s="520"/>
      <c r="F159" s="520"/>
      <c r="G159" s="520"/>
      <c r="H159" s="520"/>
      <c r="I159" s="520"/>
      <c r="J159" s="520"/>
      <c r="K159" s="520"/>
      <c r="L159" s="520"/>
      <c r="M159" s="725"/>
      <c r="N159" s="520"/>
      <c r="O159" s="584"/>
      <c r="P159" s="519"/>
      <c r="Q159" s="519"/>
      <c r="R159" s="519"/>
      <c r="S159" s="519"/>
      <c r="T159" s="519"/>
      <c r="U159" s="519"/>
      <c r="V159" s="519"/>
      <c r="W159" s="519"/>
      <c r="X159" s="519"/>
      <c r="Y159" s="519"/>
      <c r="Z159" s="519"/>
    </row>
    <row r="160" spans="1:26" ht="12.75" customHeight="1" x14ac:dyDescent="0.25">
      <c r="A160" s="519"/>
      <c r="B160" s="520"/>
      <c r="C160" s="520"/>
      <c r="D160" s="520"/>
      <c r="E160" s="520"/>
      <c r="F160" s="520"/>
      <c r="G160" s="520"/>
      <c r="H160" s="520"/>
      <c r="I160" s="520"/>
      <c r="J160" s="520"/>
      <c r="K160" s="520"/>
      <c r="L160" s="520"/>
      <c r="M160" s="725"/>
      <c r="N160" s="520"/>
      <c r="O160" s="584"/>
      <c r="P160" s="519"/>
      <c r="Q160" s="519"/>
      <c r="R160" s="519"/>
      <c r="S160" s="519"/>
      <c r="T160" s="519"/>
      <c r="U160" s="519"/>
      <c r="V160" s="519"/>
      <c r="W160" s="519"/>
      <c r="X160" s="519"/>
      <c r="Y160" s="519"/>
      <c r="Z160" s="519"/>
    </row>
    <row r="161" spans="1:26" ht="12.75" customHeight="1" x14ac:dyDescent="0.25">
      <c r="A161" s="519"/>
      <c r="B161" s="520"/>
      <c r="C161" s="520"/>
      <c r="D161" s="520"/>
      <c r="E161" s="520"/>
      <c r="F161" s="520"/>
      <c r="G161" s="520"/>
      <c r="H161" s="520"/>
      <c r="I161" s="520"/>
      <c r="J161" s="520"/>
      <c r="K161" s="520"/>
      <c r="L161" s="520"/>
      <c r="M161" s="725"/>
      <c r="N161" s="520"/>
      <c r="O161" s="584"/>
      <c r="P161" s="519"/>
      <c r="Q161" s="519"/>
      <c r="R161" s="519"/>
      <c r="S161" s="519"/>
      <c r="T161" s="519"/>
      <c r="U161" s="519"/>
      <c r="V161" s="519"/>
      <c r="W161" s="519"/>
      <c r="X161" s="519"/>
      <c r="Y161" s="519"/>
      <c r="Z161" s="519"/>
    </row>
    <row r="162" spans="1:26" ht="12.75" customHeight="1" x14ac:dyDescent="0.25">
      <c r="A162" s="519"/>
      <c r="B162" s="520"/>
      <c r="C162" s="520"/>
      <c r="D162" s="520"/>
      <c r="E162" s="520"/>
      <c r="F162" s="520"/>
      <c r="G162" s="520"/>
      <c r="H162" s="520"/>
      <c r="I162" s="520"/>
      <c r="J162" s="520"/>
      <c r="K162" s="520"/>
      <c r="L162" s="520"/>
      <c r="M162" s="725"/>
      <c r="N162" s="520"/>
      <c r="O162" s="584"/>
      <c r="P162" s="519"/>
      <c r="Q162" s="519"/>
      <c r="R162" s="519"/>
      <c r="S162" s="519"/>
      <c r="T162" s="519"/>
      <c r="U162" s="519"/>
      <c r="V162" s="519"/>
      <c r="W162" s="519"/>
      <c r="X162" s="519"/>
      <c r="Y162" s="519"/>
      <c r="Z162" s="519"/>
    </row>
    <row r="163" spans="1:26" ht="12.75" customHeight="1" x14ac:dyDescent="0.25">
      <c r="A163" s="519"/>
      <c r="B163" s="520"/>
      <c r="C163" s="520"/>
      <c r="D163" s="520"/>
      <c r="E163" s="520"/>
      <c r="F163" s="520"/>
      <c r="G163" s="520"/>
      <c r="H163" s="520"/>
      <c r="I163" s="520"/>
      <c r="J163" s="520"/>
      <c r="K163" s="520"/>
      <c r="L163" s="520"/>
      <c r="M163" s="725"/>
      <c r="N163" s="520"/>
      <c r="O163" s="584"/>
      <c r="P163" s="519"/>
      <c r="Q163" s="519"/>
      <c r="R163" s="519"/>
      <c r="S163" s="519"/>
      <c r="T163" s="519"/>
      <c r="U163" s="519"/>
      <c r="V163" s="519"/>
      <c r="W163" s="519"/>
      <c r="X163" s="519"/>
      <c r="Y163" s="519"/>
      <c r="Z163" s="519"/>
    </row>
    <row r="164" spans="1:26" ht="12.75" customHeight="1" x14ac:dyDescent="0.25">
      <c r="A164" s="519"/>
      <c r="B164" s="520"/>
      <c r="C164" s="520"/>
      <c r="D164" s="520"/>
      <c r="E164" s="520"/>
      <c r="F164" s="520"/>
      <c r="G164" s="520"/>
      <c r="H164" s="520"/>
      <c r="I164" s="520"/>
      <c r="J164" s="520"/>
      <c r="K164" s="520"/>
      <c r="L164" s="520"/>
      <c r="M164" s="725"/>
      <c r="N164" s="520"/>
      <c r="O164" s="584"/>
      <c r="P164" s="519"/>
      <c r="Q164" s="519"/>
      <c r="R164" s="519"/>
      <c r="S164" s="519"/>
      <c r="T164" s="519"/>
      <c r="U164" s="519"/>
      <c r="V164" s="519"/>
      <c r="W164" s="519"/>
      <c r="X164" s="519"/>
      <c r="Y164" s="519"/>
      <c r="Z164" s="519"/>
    </row>
    <row r="165" spans="1:26" ht="12.75" customHeight="1" x14ac:dyDescent="0.25">
      <c r="A165" s="519"/>
      <c r="B165" s="520"/>
      <c r="C165" s="520"/>
      <c r="D165" s="520"/>
      <c r="E165" s="520"/>
      <c r="F165" s="520"/>
      <c r="G165" s="520"/>
      <c r="H165" s="520"/>
      <c r="I165" s="520"/>
      <c r="J165" s="520"/>
      <c r="K165" s="520"/>
      <c r="L165" s="520"/>
      <c r="M165" s="725"/>
      <c r="N165" s="520"/>
      <c r="O165" s="584"/>
      <c r="P165" s="519"/>
      <c r="Q165" s="519"/>
      <c r="R165" s="519"/>
      <c r="S165" s="519"/>
      <c r="T165" s="519"/>
      <c r="U165" s="519"/>
      <c r="V165" s="519"/>
      <c r="W165" s="519"/>
      <c r="X165" s="519"/>
      <c r="Y165" s="519"/>
      <c r="Z165" s="519"/>
    </row>
    <row r="166" spans="1:26" ht="12.75" customHeight="1" x14ac:dyDescent="0.25">
      <c r="A166" s="519"/>
      <c r="B166" s="520"/>
      <c r="C166" s="520"/>
      <c r="D166" s="520"/>
      <c r="E166" s="520"/>
      <c r="F166" s="520"/>
      <c r="G166" s="520"/>
      <c r="H166" s="520"/>
      <c r="I166" s="520"/>
      <c r="J166" s="520"/>
      <c r="K166" s="520"/>
      <c r="L166" s="520"/>
      <c r="M166" s="725"/>
      <c r="N166" s="520"/>
      <c r="O166" s="584"/>
      <c r="P166" s="519"/>
      <c r="Q166" s="519"/>
      <c r="R166" s="519"/>
      <c r="S166" s="519"/>
      <c r="T166" s="519"/>
      <c r="U166" s="519"/>
      <c r="V166" s="519"/>
      <c r="W166" s="519"/>
      <c r="X166" s="519"/>
      <c r="Y166" s="519"/>
      <c r="Z166" s="519"/>
    </row>
    <row r="167" spans="1:26" ht="12.75" customHeight="1" x14ac:dyDescent="0.25">
      <c r="A167" s="519"/>
      <c r="B167" s="520"/>
      <c r="C167" s="520"/>
      <c r="D167" s="520"/>
      <c r="E167" s="520"/>
      <c r="F167" s="520"/>
      <c r="G167" s="520"/>
      <c r="H167" s="520"/>
      <c r="I167" s="520"/>
      <c r="J167" s="520"/>
      <c r="K167" s="520"/>
      <c r="L167" s="520"/>
      <c r="M167" s="725"/>
      <c r="N167" s="520"/>
      <c r="O167" s="584"/>
      <c r="P167" s="519"/>
      <c r="Q167" s="519"/>
      <c r="R167" s="519"/>
      <c r="S167" s="519"/>
      <c r="T167" s="519"/>
      <c r="U167" s="519"/>
      <c r="V167" s="519"/>
      <c r="W167" s="519"/>
      <c r="X167" s="519"/>
      <c r="Y167" s="519"/>
      <c r="Z167" s="519"/>
    </row>
    <row r="168" spans="1:26" ht="12.75" customHeight="1" x14ac:dyDescent="0.25">
      <c r="A168" s="519"/>
      <c r="B168" s="520"/>
      <c r="C168" s="520"/>
      <c r="D168" s="520"/>
      <c r="E168" s="520"/>
      <c r="F168" s="520"/>
      <c r="G168" s="520"/>
      <c r="H168" s="520"/>
      <c r="I168" s="520"/>
      <c r="J168" s="520"/>
      <c r="K168" s="520"/>
      <c r="L168" s="520"/>
      <c r="M168" s="725"/>
      <c r="N168" s="520"/>
      <c r="O168" s="584"/>
      <c r="P168" s="519"/>
      <c r="Q168" s="519"/>
      <c r="R168" s="519"/>
      <c r="S168" s="519"/>
      <c r="T168" s="519"/>
      <c r="U168" s="519"/>
      <c r="V168" s="519"/>
      <c r="W168" s="519"/>
      <c r="X168" s="519"/>
      <c r="Y168" s="519"/>
      <c r="Z168" s="519"/>
    </row>
    <row r="169" spans="1:26" ht="12.75" customHeight="1" x14ac:dyDescent="0.25">
      <c r="A169" s="519"/>
      <c r="B169" s="520"/>
      <c r="C169" s="520"/>
      <c r="D169" s="520"/>
      <c r="E169" s="520"/>
      <c r="F169" s="520"/>
      <c r="G169" s="520"/>
      <c r="H169" s="520"/>
      <c r="I169" s="520"/>
      <c r="J169" s="520"/>
      <c r="K169" s="520"/>
      <c r="L169" s="520"/>
      <c r="M169" s="725"/>
      <c r="N169" s="520"/>
      <c r="O169" s="584"/>
      <c r="P169" s="519"/>
      <c r="Q169" s="519"/>
      <c r="R169" s="519"/>
      <c r="S169" s="519"/>
      <c r="T169" s="519"/>
      <c r="U169" s="519"/>
      <c r="V169" s="519"/>
      <c r="W169" s="519"/>
      <c r="X169" s="519"/>
      <c r="Y169" s="519"/>
      <c r="Z169" s="519"/>
    </row>
    <row r="170" spans="1:26" ht="12.75" customHeight="1" x14ac:dyDescent="0.25">
      <c r="A170" s="519"/>
      <c r="B170" s="520"/>
      <c r="C170" s="520"/>
      <c r="D170" s="520"/>
      <c r="E170" s="520"/>
      <c r="F170" s="520"/>
      <c r="G170" s="520"/>
      <c r="H170" s="520"/>
      <c r="I170" s="520"/>
      <c r="J170" s="520"/>
      <c r="K170" s="520"/>
      <c r="L170" s="520"/>
      <c r="M170" s="725"/>
      <c r="N170" s="520"/>
      <c r="O170" s="584"/>
      <c r="P170" s="519"/>
      <c r="Q170" s="519"/>
      <c r="R170" s="519"/>
      <c r="S170" s="519"/>
      <c r="T170" s="519"/>
      <c r="U170" s="519"/>
      <c r="V170" s="519"/>
      <c r="W170" s="519"/>
      <c r="X170" s="519"/>
      <c r="Y170" s="519"/>
      <c r="Z170" s="519"/>
    </row>
    <row r="171" spans="1:26" ht="12.75" customHeight="1" x14ac:dyDescent="0.25">
      <c r="A171" s="519"/>
      <c r="B171" s="520"/>
      <c r="C171" s="520"/>
      <c r="D171" s="520"/>
      <c r="E171" s="520"/>
      <c r="F171" s="520"/>
      <c r="G171" s="520"/>
      <c r="H171" s="520"/>
      <c r="I171" s="520"/>
      <c r="J171" s="520"/>
      <c r="K171" s="520"/>
      <c r="L171" s="520"/>
      <c r="M171" s="725"/>
      <c r="N171" s="520"/>
      <c r="O171" s="584"/>
      <c r="P171" s="519"/>
      <c r="Q171" s="519"/>
      <c r="R171" s="519"/>
      <c r="S171" s="519"/>
      <c r="T171" s="519"/>
      <c r="U171" s="519"/>
      <c r="V171" s="519"/>
      <c r="W171" s="519"/>
      <c r="X171" s="519"/>
      <c r="Y171" s="519"/>
      <c r="Z171" s="519"/>
    </row>
    <row r="172" spans="1:26" ht="12.75" customHeight="1" x14ac:dyDescent="0.25">
      <c r="A172" s="519"/>
      <c r="B172" s="520"/>
      <c r="C172" s="520"/>
      <c r="D172" s="520"/>
      <c r="E172" s="520"/>
      <c r="F172" s="520"/>
      <c r="G172" s="520"/>
      <c r="H172" s="520"/>
      <c r="I172" s="520"/>
      <c r="J172" s="520"/>
      <c r="K172" s="520"/>
      <c r="L172" s="520"/>
      <c r="M172" s="725"/>
      <c r="N172" s="520"/>
      <c r="O172" s="584"/>
      <c r="P172" s="519"/>
      <c r="Q172" s="519"/>
      <c r="R172" s="519"/>
      <c r="S172" s="519"/>
      <c r="T172" s="519"/>
      <c r="U172" s="519"/>
      <c r="V172" s="519"/>
      <c r="W172" s="519"/>
      <c r="X172" s="519"/>
      <c r="Y172" s="519"/>
      <c r="Z172" s="519"/>
    </row>
    <row r="173" spans="1:26" ht="12.75" customHeight="1" x14ac:dyDescent="0.25">
      <c r="A173" s="519"/>
      <c r="B173" s="520"/>
      <c r="C173" s="520"/>
      <c r="D173" s="520"/>
      <c r="E173" s="520"/>
      <c r="F173" s="520"/>
      <c r="G173" s="520"/>
      <c r="H173" s="520"/>
      <c r="I173" s="520"/>
      <c r="J173" s="520"/>
      <c r="K173" s="520"/>
      <c r="L173" s="520"/>
      <c r="M173" s="725"/>
      <c r="N173" s="520"/>
      <c r="O173" s="584"/>
      <c r="P173" s="519"/>
      <c r="Q173" s="519"/>
      <c r="R173" s="519"/>
      <c r="S173" s="519"/>
      <c r="T173" s="519"/>
      <c r="U173" s="519"/>
      <c r="V173" s="519"/>
      <c r="W173" s="519"/>
      <c r="X173" s="519"/>
      <c r="Y173" s="519"/>
      <c r="Z173" s="519"/>
    </row>
    <row r="174" spans="1:26" ht="12.75" customHeight="1" x14ac:dyDescent="0.25">
      <c r="A174" s="519"/>
      <c r="B174" s="520"/>
      <c r="C174" s="520"/>
      <c r="D174" s="520"/>
      <c r="E174" s="520"/>
      <c r="F174" s="520"/>
      <c r="G174" s="520"/>
      <c r="H174" s="520"/>
      <c r="I174" s="520"/>
      <c r="J174" s="520"/>
      <c r="K174" s="520"/>
      <c r="L174" s="520"/>
      <c r="M174" s="725"/>
      <c r="N174" s="520"/>
      <c r="O174" s="584"/>
      <c r="P174" s="519"/>
      <c r="Q174" s="519"/>
      <c r="R174" s="519"/>
      <c r="S174" s="519"/>
      <c r="T174" s="519"/>
      <c r="U174" s="519"/>
      <c r="V174" s="519"/>
      <c r="W174" s="519"/>
      <c r="X174" s="519"/>
      <c r="Y174" s="519"/>
      <c r="Z174" s="519"/>
    </row>
    <row r="175" spans="1:26" ht="12.75" customHeight="1" x14ac:dyDescent="0.25">
      <c r="A175" s="519"/>
      <c r="B175" s="520"/>
      <c r="C175" s="520"/>
      <c r="D175" s="520"/>
      <c r="E175" s="520"/>
      <c r="F175" s="520"/>
      <c r="G175" s="520"/>
      <c r="H175" s="520"/>
      <c r="I175" s="520"/>
      <c r="J175" s="520"/>
      <c r="K175" s="520"/>
      <c r="L175" s="520"/>
      <c r="M175" s="725"/>
      <c r="N175" s="520"/>
      <c r="O175" s="584"/>
      <c r="P175" s="519"/>
      <c r="Q175" s="519"/>
      <c r="R175" s="519"/>
      <c r="S175" s="519"/>
      <c r="T175" s="519"/>
      <c r="U175" s="519"/>
      <c r="V175" s="519"/>
      <c r="W175" s="519"/>
      <c r="X175" s="519"/>
      <c r="Y175" s="519"/>
      <c r="Z175" s="519"/>
    </row>
    <row r="176" spans="1:26" ht="12.75" customHeight="1" x14ac:dyDescent="0.25">
      <c r="A176" s="519"/>
      <c r="B176" s="520"/>
      <c r="C176" s="520"/>
      <c r="D176" s="520"/>
      <c r="E176" s="520"/>
      <c r="F176" s="520"/>
      <c r="G176" s="520"/>
      <c r="H176" s="520"/>
      <c r="I176" s="520"/>
      <c r="J176" s="520"/>
      <c r="K176" s="520"/>
      <c r="L176" s="520"/>
      <c r="M176" s="725"/>
      <c r="N176" s="520"/>
      <c r="O176" s="584"/>
      <c r="P176" s="519"/>
      <c r="Q176" s="519"/>
      <c r="R176" s="519"/>
      <c r="S176" s="519"/>
      <c r="T176" s="519"/>
      <c r="U176" s="519"/>
      <c r="V176" s="519"/>
      <c r="W176" s="519"/>
      <c r="X176" s="519"/>
      <c r="Y176" s="519"/>
      <c r="Z176" s="519"/>
    </row>
    <row r="177" spans="1:26" ht="12.75" customHeight="1" x14ac:dyDescent="0.25">
      <c r="A177" s="519"/>
      <c r="B177" s="520"/>
      <c r="C177" s="520"/>
      <c r="D177" s="520"/>
      <c r="E177" s="520"/>
      <c r="F177" s="520"/>
      <c r="G177" s="520"/>
      <c r="H177" s="520"/>
      <c r="I177" s="520"/>
      <c r="J177" s="520"/>
      <c r="K177" s="520"/>
      <c r="L177" s="520"/>
      <c r="M177" s="725"/>
      <c r="N177" s="520"/>
      <c r="O177" s="584"/>
      <c r="P177" s="519"/>
      <c r="Q177" s="519"/>
      <c r="R177" s="519"/>
      <c r="S177" s="519"/>
      <c r="T177" s="519"/>
      <c r="U177" s="519"/>
      <c r="V177" s="519"/>
      <c r="W177" s="519"/>
      <c r="X177" s="519"/>
      <c r="Y177" s="519"/>
      <c r="Z177" s="519"/>
    </row>
    <row r="178" spans="1:26" ht="12.75" customHeight="1" x14ac:dyDescent="0.25">
      <c r="A178" s="519"/>
      <c r="B178" s="520"/>
      <c r="C178" s="520"/>
      <c r="D178" s="520"/>
      <c r="E178" s="520"/>
      <c r="F178" s="520"/>
      <c r="G178" s="520"/>
      <c r="H178" s="520"/>
      <c r="I178" s="520"/>
      <c r="J178" s="520"/>
      <c r="K178" s="520"/>
      <c r="L178" s="520"/>
      <c r="M178" s="725"/>
      <c r="N178" s="520"/>
      <c r="O178" s="584"/>
      <c r="P178" s="519"/>
      <c r="Q178" s="519"/>
      <c r="R178" s="519"/>
      <c r="S178" s="519"/>
      <c r="T178" s="519"/>
      <c r="U178" s="519"/>
      <c r="V178" s="519"/>
      <c r="W178" s="519"/>
      <c r="X178" s="519"/>
      <c r="Y178" s="519"/>
      <c r="Z178" s="519"/>
    </row>
    <row r="179" spans="1:26" ht="12.75" customHeight="1" x14ac:dyDescent="0.25">
      <c r="A179" s="519"/>
      <c r="B179" s="520"/>
      <c r="C179" s="520"/>
      <c r="D179" s="520"/>
      <c r="E179" s="520"/>
      <c r="F179" s="520"/>
      <c r="G179" s="520"/>
      <c r="H179" s="520"/>
      <c r="I179" s="520"/>
      <c r="J179" s="520"/>
      <c r="K179" s="520"/>
      <c r="L179" s="520"/>
      <c r="M179" s="725"/>
      <c r="N179" s="520"/>
      <c r="O179" s="584"/>
      <c r="P179" s="519"/>
      <c r="Q179" s="519"/>
      <c r="R179" s="519"/>
      <c r="S179" s="519"/>
      <c r="T179" s="519"/>
      <c r="U179" s="519"/>
      <c r="V179" s="519"/>
      <c r="W179" s="519"/>
      <c r="X179" s="519"/>
      <c r="Y179" s="519"/>
      <c r="Z179" s="519"/>
    </row>
    <row r="180" spans="1:26" ht="12.75" customHeight="1" x14ac:dyDescent="0.25">
      <c r="A180" s="519"/>
      <c r="B180" s="520"/>
      <c r="C180" s="520"/>
      <c r="D180" s="520"/>
      <c r="E180" s="520"/>
      <c r="F180" s="520"/>
      <c r="G180" s="520"/>
      <c r="H180" s="520"/>
      <c r="I180" s="520"/>
      <c r="J180" s="520"/>
      <c r="K180" s="520"/>
      <c r="L180" s="520"/>
      <c r="M180" s="725"/>
      <c r="N180" s="520"/>
      <c r="O180" s="584"/>
      <c r="P180" s="519"/>
      <c r="Q180" s="519"/>
      <c r="R180" s="519"/>
      <c r="S180" s="519"/>
      <c r="T180" s="519"/>
      <c r="U180" s="519"/>
      <c r="V180" s="519"/>
      <c r="W180" s="519"/>
      <c r="X180" s="519"/>
      <c r="Y180" s="519"/>
      <c r="Z180" s="519"/>
    </row>
    <row r="181" spans="1:26" ht="12.75" customHeight="1" x14ac:dyDescent="0.25">
      <c r="A181" s="519"/>
      <c r="B181" s="520"/>
      <c r="C181" s="520"/>
      <c r="D181" s="520"/>
      <c r="E181" s="520"/>
      <c r="F181" s="520"/>
      <c r="G181" s="520"/>
      <c r="H181" s="520"/>
      <c r="I181" s="520"/>
      <c r="J181" s="520"/>
      <c r="K181" s="520"/>
      <c r="L181" s="520"/>
      <c r="M181" s="725"/>
      <c r="N181" s="520"/>
      <c r="O181" s="584"/>
      <c r="P181" s="519"/>
      <c r="Q181" s="519"/>
      <c r="R181" s="519"/>
      <c r="S181" s="519"/>
      <c r="T181" s="519"/>
      <c r="U181" s="519"/>
      <c r="V181" s="519"/>
      <c r="W181" s="519"/>
      <c r="X181" s="519"/>
      <c r="Y181" s="519"/>
      <c r="Z181" s="519"/>
    </row>
    <row r="182" spans="1:26" ht="12.75" customHeight="1" x14ac:dyDescent="0.25">
      <c r="A182" s="519"/>
      <c r="B182" s="520"/>
      <c r="C182" s="520"/>
      <c r="D182" s="520"/>
      <c r="E182" s="520"/>
      <c r="F182" s="520"/>
      <c r="G182" s="520"/>
      <c r="H182" s="520"/>
      <c r="I182" s="520"/>
      <c r="J182" s="520"/>
      <c r="K182" s="520"/>
      <c r="L182" s="520"/>
      <c r="M182" s="725"/>
      <c r="N182" s="520"/>
      <c r="O182" s="584"/>
      <c r="P182" s="519"/>
      <c r="Q182" s="519"/>
      <c r="R182" s="519"/>
      <c r="S182" s="519"/>
      <c r="T182" s="519"/>
      <c r="U182" s="519"/>
      <c r="V182" s="519"/>
      <c r="W182" s="519"/>
      <c r="X182" s="519"/>
      <c r="Y182" s="519"/>
      <c r="Z182" s="519"/>
    </row>
    <row r="183" spans="1:26" ht="12.75" customHeight="1" x14ac:dyDescent="0.25">
      <c r="A183" s="519"/>
      <c r="B183" s="520"/>
      <c r="C183" s="520"/>
      <c r="D183" s="520"/>
      <c r="E183" s="520"/>
      <c r="F183" s="520"/>
      <c r="G183" s="520"/>
      <c r="H183" s="520"/>
      <c r="I183" s="520"/>
      <c r="J183" s="520"/>
      <c r="K183" s="520"/>
      <c r="L183" s="520"/>
      <c r="M183" s="725"/>
      <c r="N183" s="520"/>
      <c r="O183" s="584"/>
      <c r="P183" s="519"/>
      <c r="Q183" s="519"/>
      <c r="R183" s="519"/>
      <c r="S183" s="519"/>
      <c r="T183" s="519"/>
      <c r="U183" s="519"/>
      <c r="V183" s="519"/>
      <c r="W183" s="519"/>
      <c r="X183" s="519"/>
      <c r="Y183" s="519"/>
      <c r="Z183" s="519"/>
    </row>
    <row r="184" spans="1:26" ht="12.75" customHeight="1" x14ac:dyDescent="0.25">
      <c r="A184" s="519"/>
      <c r="B184" s="520"/>
      <c r="C184" s="520"/>
      <c r="D184" s="520"/>
      <c r="E184" s="520"/>
      <c r="F184" s="520"/>
      <c r="G184" s="520"/>
      <c r="H184" s="520"/>
      <c r="I184" s="520"/>
      <c r="J184" s="520"/>
      <c r="K184" s="520"/>
      <c r="L184" s="520"/>
      <c r="M184" s="725"/>
      <c r="N184" s="520"/>
      <c r="O184" s="584"/>
      <c r="P184" s="519"/>
      <c r="Q184" s="519"/>
      <c r="R184" s="519"/>
      <c r="S184" s="519"/>
      <c r="T184" s="519"/>
      <c r="U184" s="519"/>
      <c r="V184" s="519"/>
      <c r="W184" s="519"/>
      <c r="X184" s="519"/>
      <c r="Y184" s="519"/>
      <c r="Z184" s="519"/>
    </row>
    <row r="185" spans="1:26" ht="12.75" customHeight="1" x14ac:dyDescent="0.25">
      <c r="A185" s="519"/>
      <c r="B185" s="520"/>
      <c r="C185" s="520"/>
      <c r="D185" s="520"/>
      <c r="E185" s="520"/>
      <c r="F185" s="520"/>
      <c r="G185" s="520"/>
      <c r="H185" s="520"/>
      <c r="I185" s="520"/>
      <c r="J185" s="520"/>
      <c r="K185" s="520"/>
      <c r="L185" s="520"/>
      <c r="M185" s="725"/>
      <c r="N185" s="520"/>
      <c r="O185" s="584"/>
      <c r="P185" s="519"/>
      <c r="Q185" s="519"/>
      <c r="R185" s="519"/>
      <c r="S185" s="519"/>
      <c r="T185" s="519"/>
      <c r="U185" s="519"/>
      <c r="V185" s="519"/>
      <c r="W185" s="519"/>
      <c r="X185" s="519"/>
      <c r="Y185" s="519"/>
      <c r="Z185" s="519"/>
    </row>
    <row r="186" spans="1:26" ht="12.75" customHeight="1" x14ac:dyDescent="0.25">
      <c r="A186" s="519"/>
      <c r="B186" s="520"/>
      <c r="C186" s="520"/>
      <c r="D186" s="520"/>
      <c r="E186" s="520"/>
      <c r="F186" s="520"/>
      <c r="G186" s="520"/>
      <c r="H186" s="520"/>
      <c r="I186" s="520"/>
      <c r="J186" s="520"/>
      <c r="K186" s="520"/>
      <c r="L186" s="520"/>
      <c r="M186" s="725"/>
      <c r="N186" s="520"/>
      <c r="O186" s="584"/>
      <c r="P186" s="519"/>
      <c r="Q186" s="519"/>
      <c r="R186" s="519"/>
      <c r="S186" s="519"/>
      <c r="T186" s="519"/>
      <c r="U186" s="519"/>
      <c r="V186" s="519"/>
      <c r="W186" s="519"/>
      <c r="X186" s="519"/>
      <c r="Y186" s="519"/>
      <c r="Z186" s="519"/>
    </row>
    <row r="187" spans="1:26" ht="12.75" customHeight="1" x14ac:dyDescent="0.25">
      <c r="A187" s="519"/>
      <c r="B187" s="520"/>
      <c r="C187" s="520"/>
      <c r="D187" s="520"/>
      <c r="E187" s="520"/>
      <c r="F187" s="520"/>
      <c r="G187" s="520"/>
      <c r="H187" s="520"/>
      <c r="I187" s="520"/>
      <c r="J187" s="520"/>
      <c r="K187" s="520"/>
      <c r="L187" s="520"/>
      <c r="M187" s="725"/>
      <c r="N187" s="520"/>
      <c r="O187" s="584"/>
      <c r="P187" s="519"/>
      <c r="Q187" s="519"/>
      <c r="R187" s="519"/>
      <c r="S187" s="519"/>
      <c r="T187" s="519"/>
      <c r="U187" s="519"/>
      <c r="V187" s="519"/>
      <c r="W187" s="519"/>
      <c r="X187" s="519"/>
      <c r="Y187" s="519"/>
      <c r="Z187" s="519"/>
    </row>
    <row r="188" spans="1:26" ht="12.75" customHeight="1" x14ac:dyDescent="0.25">
      <c r="A188" s="519"/>
      <c r="B188" s="520"/>
      <c r="C188" s="520"/>
      <c r="D188" s="520"/>
      <c r="E188" s="520"/>
      <c r="F188" s="520"/>
      <c r="G188" s="520"/>
      <c r="H188" s="520"/>
      <c r="I188" s="520"/>
      <c r="J188" s="520"/>
      <c r="K188" s="520"/>
      <c r="L188" s="520"/>
      <c r="M188" s="725"/>
      <c r="N188" s="520"/>
      <c r="O188" s="584"/>
      <c r="P188" s="519"/>
      <c r="Q188" s="519"/>
      <c r="R188" s="519"/>
      <c r="S188" s="519"/>
      <c r="T188" s="519"/>
      <c r="U188" s="519"/>
      <c r="V188" s="519"/>
      <c r="W188" s="519"/>
      <c r="X188" s="519"/>
      <c r="Y188" s="519"/>
      <c r="Z188" s="519"/>
    </row>
    <row r="189" spans="1:26" ht="12.75" customHeight="1" x14ac:dyDescent="0.25">
      <c r="A189" s="519"/>
      <c r="B189" s="520"/>
      <c r="C189" s="520"/>
      <c r="D189" s="520"/>
      <c r="E189" s="520"/>
      <c r="F189" s="520"/>
      <c r="G189" s="520"/>
      <c r="H189" s="520"/>
      <c r="I189" s="520"/>
      <c r="J189" s="520"/>
      <c r="K189" s="520"/>
      <c r="L189" s="520"/>
      <c r="M189" s="725"/>
      <c r="N189" s="520"/>
      <c r="O189" s="584"/>
      <c r="P189" s="519"/>
      <c r="Q189" s="519"/>
      <c r="R189" s="519"/>
      <c r="S189" s="519"/>
      <c r="T189" s="519"/>
      <c r="U189" s="519"/>
      <c r="V189" s="519"/>
      <c r="W189" s="519"/>
      <c r="X189" s="519"/>
      <c r="Y189" s="519"/>
      <c r="Z189" s="519"/>
    </row>
    <row r="190" spans="1:26" ht="12.75" customHeight="1" x14ac:dyDescent="0.25">
      <c r="A190" s="519"/>
      <c r="B190" s="520"/>
      <c r="C190" s="520"/>
      <c r="D190" s="520"/>
      <c r="E190" s="520"/>
      <c r="F190" s="520"/>
      <c r="G190" s="520"/>
      <c r="H190" s="520"/>
      <c r="I190" s="520"/>
      <c r="J190" s="520"/>
      <c r="K190" s="520"/>
      <c r="L190" s="520"/>
      <c r="M190" s="725"/>
      <c r="N190" s="520"/>
      <c r="O190" s="584"/>
      <c r="P190" s="519"/>
      <c r="Q190" s="519"/>
      <c r="R190" s="519"/>
      <c r="S190" s="519"/>
      <c r="T190" s="519"/>
      <c r="U190" s="519"/>
      <c r="V190" s="519"/>
      <c r="W190" s="519"/>
      <c r="X190" s="519"/>
      <c r="Y190" s="519"/>
      <c r="Z190" s="519"/>
    </row>
    <row r="191" spans="1:26" ht="12.75" customHeight="1" x14ac:dyDescent="0.25">
      <c r="A191" s="519"/>
      <c r="B191" s="520"/>
      <c r="C191" s="520"/>
      <c r="D191" s="520"/>
      <c r="E191" s="520"/>
      <c r="F191" s="520"/>
      <c r="G191" s="520"/>
      <c r="H191" s="520"/>
      <c r="I191" s="520"/>
      <c r="J191" s="520"/>
      <c r="K191" s="520"/>
      <c r="L191" s="520"/>
      <c r="M191" s="725"/>
      <c r="N191" s="520"/>
      <c r="O191" s="584"/>
      <c r="P191" s="519"/>
      <c r="Q191" s="519"/>
      <c r="R191" s="519"/>
      <c r="S191" s="519"/>
      <c r="T191" s="519"/>
      <c r="U191" s="519"/>
      <c r="V191" s="519"/>
      <c r="W191" s="519"/>
      <c r="X191" s="519"/>
      <c r="Y191" s="519"/>
      <c r="Z191" s="519"/>
    </row>
    <row r="192" spans="1:26" ht="12.75" customHeight="1" x14ac:dyDescent="0.25">
      <c r="A192" s="519"/>
      <c r="B192" s="520"/>
      <c r="C192" s="520"/>
      <c r="D192" s="520"/>
      <c r="E192" s="520"/>
      <c r="F192" s="520"/>
      <c r="G192" s="520"/>
      <c r="H192" s="520"/>
      <c r="I192" s="520"/>
      <c r="J192" s="520"/>
      <c r="K192" s="520"/>
      <c r="L192" s="520"/>
      <c r="M192" s="725"/>
      <c r="N192" s="520"/>
      <c r="O192" s="584"/>
      <c r="P192" s="519"/>
      <c r="Q192" s="519"/>
      <c r="R192" s="519"/>
      <c r="S192" s="519"/>
      <c r="T192" s="519"/>
      <c r="U192" s="519"/>
      <c r="V192" s="519"/>
      <c r="W192" s="519"/>
      <c r="X192" s="519"/>
      <c r="Y192" s="519"/>
      <c r="Z192" s="519"/>
    </row>
    <row r="193" spans="1:26" ht="12.75" customHeight="1" x14ac:dyDescent="0.25">
      <c r="A193" s="519"/>
      <c r="B193" s="520"/>
      <c r="C193" s="520"/>
      <c r="D193" s="520"/>
      <c r="E193" s="520"/>
      <c r="F193" s="520"/>
      <c r="G193" s="520"/>
      <c r="H193" s="520"/>
      <c r="I193" s="520"/>
      <c r="J193" s="520"/>
      <c r="K193" s="520"/>
      <c r="L193" s="520"/>
      <c r="M193" s="725"/>
      <c r="N193" s="520"/>
      <c r="O193" s="584"/>
      <c r="P193" s="519"/>
      <c r="Q193" s="519"/>
      <c r="R193" s="519"/>
      <c r="S193" s="519"/>
      <c r="T193" s="519"/>
      <c r="U193" s="519"/>
      <c r="V193" s="519"/>
      <c r="W193" s="519"/>
      <c r="X193" s="519"/>
      <c r="Y193" s="519"/>
      <c r="Z193" s="519"/>
    </row>
    <row r="194" spans="1:26" ht="12.75" customHeight="1" x14ac:dyDescent="0.25">
      <c r="A194" s="519"/>
      <c r="B194" s="520"/>
      <c r="C194" s="520"/>
      <c r="D194" s="520"/>
      <c r="E194" s="520"/>
      <c r="F194" s="520"/>
      <c r="G194" s="520"/>
      <c r="H194" s="520"/>
      <c r="I194" s="520"/>
      <c r="J194" s="520"/>
      <c r="K194" s="520"/>
      <c r="L194" s="520"/>
      <c r="M194" s="725"/>
      <c r="N194" s="520"/>
      <c r="O194" s="584"/>
      <c r="P194" s="519"/>
      <c r="Q194" s="519"/>
      <c r="R194" s="519"/>
      <c r="S194" s="519"/>
      <c r="T194" s="519"/>
      <c r="U194" s="519"/>
      <c r="V194" s="519"/>
      <c r="W194" s="519"/>
      <c r="X194" s="519"/>
      <c r="Y194" s="519"/>
      <c r="Z194" s="519"/>
    </row>
    <row r="195" spans="1:26" ht="12.75" customHeight="1" x14ac:dyDescent="0.25">
      <c r="A195" s="519"/>
      <c r="B195" s="520"/>
      <c r="C195" s="520"/>
      <c r="D195" s="520"/>
      <c r="E195" s="520"/>
      <c r="F195" s="520"/>
      <c r="G195" s="520"/>
      <c r="H195" s="520"/>
      <c r="I195" s="520"/>
      <c r="J195" s="520"/>
      <c r="K195" s="520"/>
      <c r="L195" s="520"/>
      <c r="M195" s="725"/>
      <c r="N195" s="520"/>
      <c r="O195" s="584"/>
      <c r="P195" s="519"/>
      <c r="Q195" s="519"/>
      <c r="R195" s="519"/>
      <c r="S195" s="519"/>
      <c r="T195" s="519"/>
      <c r="U195" s="519"/>
      <c r="V195" s="519"/>
      <c r="W195" s="519"/>
      <c r="X195" s="519"/>
      <c r="Y195" s="519"/>
      <c r="Z195" s="519"/>
    </row>
    <row r="196" spans="1:26" ht="12.75" customHeight="1" x14ac:dyDescent="0.25">
      <c r="A196" s="519"/>
      <c r="B196" s="520"/>
      <c r="C196" s="520"/>
      <c r="D196" s="520"/>
      <c r="E196" s="520"/>
      <c r="F196" s="520"/>
      <c r="G196" s="520"/>
      <c r="H196" s="520"/>
      <c r="I196" s="520"/>
      <c r="J196" s="520"/>
      <c r="K196" s="520"/>
      <c r="L196" s="520"/>
      <c r="M196" s="725"/>
      <c r="N196" s="520"/>
      <c r="O196" s="584"/>
      <c r="P196" s="519"/>
      <c r="Q196" s="519"/>
      <c r="R196" s="519"/>
      <c r="S196" s="519"/>
      <c r="T196" s="519"/>
      <c r="U196" s="519"/>
      <c r="V196" s="519"/>
      <c r="W196" s="519"/>
      <c r="X196" s="519"/>
      <c r="Y196" s="519"/>
      <c r="Z196" s="519"/>
    </row>
    <row r="197" spans="1:26" ht="12.75" customHeight="1" x14ac:dyDescent="0.25">
      <c r="A197" s="519"/>
      <c r="B197" s="520"/>
      <c r="C197" s="520"/>
      <c r="D197" s="520"/>
      <c r="E197" s="520"/>
      <c r="F197" s="520"/>
      <c r="G197" s="520"/>
      <c r="H197" s="520"/>
      <c r="I197" s="520"/>
      <c r="J197" s="520"/>
      <c r="K197" s="520"/>
      <c r="L197" s="520"/>
      <c r="M197" s="725"/>
      <c r="N197" s="520"/>
      <c r="O197" s="584"/>
      <c r="P197" s="519"/>
      <c r="Q197" s="519"/>
      <c r="R197" s="519"/>
      <c r="S197" s="519"/>
      <c r="T197" s="519"/>
      <c r="U197" s="519"/>
      <c r="V197" s="519"/>
      <c r="W197" s="519"/>
      <c r="X197" s="519"/>
      <c r="Y197" s="519"/>
      <c r="Z197" s="519"/>
    </row>
    <row r="198" spans="1:26" ht="12.75" customHeight="1" x14ac:dyDescent="0.25">
      <c r="A198" s="519"/>
      <c r="B198" s="520"/>
      <c r="C198" s="520"/>
      <c r="D198" s="520"/>
      <c r="E198" s="520"/>
      <c r="F198" s="520"/>
      <c r="G198" s="520"/>
      <c r="H198" s="520"/>
      <c r="I198" s="520"/>
      <c r="J198" s="520"/>
      <c r="K198" s="520"/>
      <c r="L198" s="520"/>
      <c r="M198" s="725"/>
      <c r="N198" s="520"/>
      <c r="O198" s="584"/>
      <c r="P198" s="519"/>
      <c r="Q198" s="519"/>
      <c r="R198" s="519"/>
      <c r="S198" s="519"/>
      <c r="T198" s="519"/>
      <c r="U198" s="519"/>
      <c r="V198" s="519"/>
      <c r="W198" s="519"/>
      <c r="X198" s="519"/>
      <c r="Y198" s="519"/>
      <c r="Z198" s="519"/>
    </row>
    <row r="199" spans="1:26" ht="12.75" customHeight="1" x14ac:dyDescent="0.25">
      <c r="A199" s="519"/>
      <c r="B199" s="520"/>
      <c r="C199" s="520"/>
      <c r="D199" s="520"/>
      <c r="E199" s="520"/>
      <c r="F199" s="520"/>
      <c r="G199" s="520"/>
      <c r="H199" s="520"/>
      <c r="I199" s="520"/>
      <c r="J199" s="520"/>
      <c r="K199" s="520"/>
      <c r="L199" s="520"/>
      <c r="M199" s="725"/>
      <c r="N199" s="520"/>
      <c r="O199" s="584"/>
      <c r="P199" s="519"/>
      <c r="Q199" s="519"/>
      <c r="R199" s="519"/>
      <c r="S199" s="519"/>
      <c r="T199" s="519"/>
      <c r="U199" s="519"/>
      <c r="V199" s="519"/>
      <c r="W199" s="519"/>
      <c r="X199" s="519"/>
      <c r="Y199" s="519"/>
      <c r="Z199" s="519"/>
    </row>
    <row r="200" spans="1:26" ht="12.75" customHeight="1" x14ac:dyDescent="0.25">
      <c r="A200" s="519"/>
      <c r="B200" s="520"/>
      <c r="C200" s="520"/>
      <c r="D200" s="520"/>
      <c r="E200" s="520"/>
      <c r="F200" s="520"/>
      <c r="G200" s="520"/>
      <c r="H200" s="520"/>
      <c r="I200" s="520"/>
      <c r="J200" s="520"/>
      <c r="K200" s="520"/>
      <c r="L200" s="520"/>
      <c r="M200" s="725"/>
      <c r="N200" s="520"/>
      <c r="O200" s="584"/>
      <c r="P200" s="519"/>
      <c r="Q200" s="519"/>
      <c r="R200" s="519"/>
      <c r="S200" s="519"/>
      <c r="T200" s="519"/>
      <c r="U200" s="519"/>
      <c r="V200" s="519"/>
      <c r="W200" s="519"/>
      <c r="X200" s="519"/>
      <c r="Y200" s="519"/>
      <c r="Z200" s="519"/>
    </row>
    <row r="201" spans="1:26" ht="12.75" customHeight="1" x14ac:dyDescent="0.25">
      <c r="A201" s="519"/>
      <c r="B201" s="520"/>
      <c r="C201" s="520"/>
      <c r="D201" s="520"/>
      <c r="E201" s="520"/>
      <c r="F201" s="520"/>
      <c r="G201" s="520"/>
      <c r="H201" s="520"/>
      <c r="I201" s="520"/>
      <c r="J201" s="520"/>
      <c r="K201" s="520"/>
      <c r="L201" s="520"/>
      <c r="M201" s="725"/>
      <c r="N201" s="520"/>
      <c r="O201" s="584"/>
      <c r="P201" s="519"/>
      <c r="Q201" s="519"/>
      <c r="R201" s="519"/>
      <c r="S201" s="519"/>
      <c r="T201" s="519"/>
      <c r="U201" s="519"/>
      <c r="V201" s="519"/>
      <c r="W201" s="519"/>
      <c r="X201" s="519"/>
      <c r="Y201" s="519"/>
      <c r="Z201" s="519"/>
    </row>
    <row r="202" spans="1:26" ht="12.75" customHeight="1" x14ac:dyDescent="0.25">
      <c r="A202" s="519"/>
      <c r="B202" s="520"/>
      <c r="C202" s="520"/>
      <c r="D202" s="520"/>
      <c r="E202" s="520"/>
      <c r="F202" s="520"/>
      <c r="G202" s="520"/>
      <c r="H202" s="520"/>
      <c r="I202" s="520"/>
      <c r="J202" s="520"/>
      <c r="K202" s="520"/>
      <c r="L202" s="520"/>
      <c r="M202" s="725"/>
      <c r="N202" s="520"/>
      <c r="O202" s="584"/>
      <c r="P202" s="519"/>
      <c r="Q202" s="519"/>
      <c r="R202" s="519"/>
      <c r="S202" s="519"/>
      <c r="T202" s="519"/>
      <c r="U202" s="519"/>
      <c r="V202" s="519"/>
      <c r="W202" s="519"/>
      <c r="X202" s="519"/>
      <c r="Y202" s="519"/>
      <c r="Z202" s="519"/>
    </row>
    <row r="203" spans="1:26" ht="12.75" customHeight="1" x14ac:dyDescent="0.25">
      <c r="A203" s="519"/>
      <c r="B203" s="520"/>
      <c r="C203" s="520"/>
      <c r="D203" s="520"/>
      <c r="E203" s="520"/>
      <c r="F203" s="520"/>
      <c r="G203" s="520"/>
      <c r="H203" s="520"/>
      <c r="I203" s="520"/>
      <c r="J203" s="520"/>
      <c r="K203" s="520"/>
      <c r="L203" s="520"/>
      <c r="M203" s="725"/>
      <c r="N203" s="520"/>
      <c r="O203" s="584"/>
      <c r="P203" s="519"/>
      <c r="Q203" s="519"/>
      <c r="R203" s="519"/>
      <c r="S203" s="519"/>
      <c r="T203" s="519"/>
      <c r="U203" s="519"/>
      <c r="V203" s="519"/>
      <c r="W203" s="519"/>
      <c r="X203" s="519"/>
      <c r="Y203" s="519"/>
      <c r="Z203" s="519"/>
    </row>
    <row r="204" spans="1:26" ht="12.75" customHeight="1" x14ac:dyDescent="0.25">
      <c r="A204" s="519"/>
      <c r="B204" s="520"/>
      <c r="C204" s="520"/>
      <c r="D204" s="520"/>
      <c r="E204" s="520"/>
      <c r="F204" s="520"/>
      <c r="G204" s="520"/>
      <c r="H204" s="520"/>
      <c r="I204" s="520"/>
      <c r="J204" s="520"/>
      <c r="K204" s="520"/>
      <c r="L204" s="520"/>
      <c r="M204" s="725"/>
      <c r="N204" s="520"/>
      <c r="O204" s="584"/>
      <c r="P204" s="519"/>
      <c r="Q204" s="519"/>
      <c r="R204" s="519"/>
      <c r="S204" s="519"/>
      <c r="T204" s="519"/>
      <c r="U204" s="519"/>
      <c r="V204" s="519"/>
      <c r="W204" s="519"/>
      <c r="X204" s="519"/>
      <c r="Y204" s="519"/>
      <c r="Z204" s="519"/>
    </row>
    <row r="205" spans="1:26" ht="12.75" customHeight="1" x14ac:dyDescent="0.25">
      <c r="A205" s="519"/>
      <c r="B205" s="520"/>
      <c r="C205" s="520"/>
      <c r="D205" s="520"/>
      <c r="E205" s="520"/>
      <c r="F205" s="520"/>
      <c r="G205" s="520"/>
      <c r="H205" s="520"/>
      <c r="I205" s="520"/>
      <c r="J205" s="520"/>
      <c r="K205" s="520"/>
      <c r="L205" s="520"/>
      <c r="M205" s="725"/>
      <c r="N205" s="520"/>
      <c r="O205" s="584"/>
      <c r="P205" s="519"/>
      <c r="Q205" s="519"/>
      <c r="R205" s="519"/>
      <c r="S205" s="519"/>
      <c r="T205" s="519"/>
      <c r="U205" s="519"/>
      <c r="V205" s="519"/>
      <c r="W205" s="519"/>
      <c r="X205" s="519"/>
      <c r="Y205" s="519"/>
      <c r="Z205" s="519"/>
    </row>
    <row r="206" spans="1:26" ht="12.75" customHeight="1" x14ac:dyDescent="0.25">
      <c r="A206" s="519"/>
      <c r="B206" s="520"/>
      <c r="C206" s="520"/>
      <c r="D206" s="520"/>
      <c r="E206" s="520"/>
      <c r="F206" s="520"/>
      <c r="G206" s="520"/>
      <c r="H206" s="520"/>
      <c r="I206" s="520"/>
      <c r="J206" s="520"/>
      <c r="K206" s="520"/>
      <c r="L206" s="520"/>
      <c r="M206" s="725"/>
      <c r="N206" s="520"/>
      <c r="O206" s="584"/>
      <c r="P206" s="519"/>
      <c r="Q206" s="519"/>
      <c r="R206" s="519"/>
      <c r="S206" s="519"/>
      <c r="T206" s="519"/>
      <c r="U206" s="519"/>
      <c r="V206" s="519"/>
      <c r="W206" s="519"/>
      <c r="X206" s="519"/>
      <c r="Y206" s="519"/>
      <c r="Z206" s="519"/>
    </row>
    <row r="207" spans="1:26" ht="12.75" customHeight="1" x14ac:dyDescent="0.25">
      <c r="A207" s="519"/>
      <c r="B207" s="520"/>
      <c r="C207" s="520"/>
      <c r="D207" s="520"/>
      <c r="E207" s="520"/>
      <c r="F207" s="520"/>
      <c r="G207" s="520"/>
      <c r="H207" s="520"/>
      <c r="I207" s="520"/>
      <c r="J207" s="520"/>
      <c r="K207" s="520"/>
      <c r="L207" s="520"/>
      <c r="M207" s="725"/>
      <c r="N207" s="520"/>
      <c r="O207" s="584"/>
      <c r="P207" s="519"/>
      <c r="Q207" s="519"/>
      <c r="R207" s="519"/>
      <c r="S207" s="519"/>
      <c r="T207" s="519"/>
      <c r="U207" s="519"/>
      <c r="V207" s="519"/>
      <c r="W207" s="519"/>
      <c r="X207" s="519"/>
      <c r="Y207" s="519"/>
      <c r="Z207" s="519"/>
    </row>
    <row r="208" spans="1:26" ht="12.75" customHeight="1" x14ac:dyDescent="0.25">
      <c r="A208" s="519"/>
      <c r="B208" s="520"/>
      <c r="C208" s="520"/>
      <c r="D208" s="520"/>
      <c r="E208" s="520"/>
      <c r="F208" s="520"/>
      <c r="G208" s="520"/>
      <c r="H208" s="520"/>
      <c r="I208" s="520"/>
      <c r="J208" s="520"/>
      <c r="K208" s="520"/>
      <c r="L208" s="520"/>
      <c r="M208" s="725"/>
      <c r="N208" s="520"/>
      <c r="O208" s="584"/>
      <c r="P208" s="519"/>
      <c r="Q208" s="519"/>
      <c r="R208" s="519"/>
      <c r="S208" s="519"/>
      <c r="T208" s="519"/>
      <c r="U208" s="519"/>
      <c r="V208" s="519"/>
      <c r="W208" s="519"/>
      <c r="X208" s="519"/>
      <c r="Y208" s="519"/>
      <c r="Z208" s="519"/>
    </row>
    <row r="209" spans="1:26" ht="12.75" customHeight="1" x14ac:dyDescent="0.25">
      <c r="A209" s="519"/>
      <c r="B209" s="520"/>
      <c r="C209" s="520"/>
      <c r="D209" s="520"/>
      <c r="E209" s="520"/>
      <c r="F209" s="520"/>
      <c r="G209" s="520"/>
      <c r="H209" s="520"/>
      <c r="I209" s="520"/>
      <c r="J209" s="520"/>
      <c r="K209" s="520"/>
      <c r="L209" s="520"/>
      <c r="M209" s="725"/>
      <c r="N209" s="520"/>
      <c r="O209" s="584"/>
      <c r="P209" s="519"/>
      <c r="Q209" s="519"/>
      <c r="R209" s="519"/>
      <c r="S209" s="519"/>
      <c r="T209" s="519"/>
      <c r="U209" s="519"/>
      <c r="V209" s="519"/>
      <c r="W209" s="519"/>
      <c r="X209" s="519"/>
      <c r="Y209" s="519"/>
      <c r="Z209" s="519"/>
    </row>
    <row r="210" spans="1:26" ht="12.75" customHeight="1" x14ac:dyDescent="0.25">
      <c r="A210" s="519"/>
      <c r="B210" s="520"/>
      <c r="C210" s="520"/>
      <c r="D210" s="520"/>
      <c r="E210" s="520"/>
      <c r="F210" s="520"/>
      <c r="G210" s="520"/>
      <c r="H210" s="520"/>
      <c r="I210" s="520"/>
      <c r="J210" s="520"/>
      <c r="K210" s="520"/>
      <c r="L210" s="520"/>
      <c r="M210" s="725"/>
      <c r="N210" s="520"/>
      <c r="O210" s="584"/>
      <c r="P210" s="519"/>
      <c r="Q210" s="519"/>
      <c r="R210" s="519"/>
      <c r="S210" s="519"/>
      <c r="T210" s="519"/>
      <c r="U210" s="519"/>
      <c r="V210" s="519"/>
      <c r="W210" s="519"/>
      <c r="X210" s="519"/>
      <c r="Y210" s="519"/>
      <c r="Z210" s="519"/>
    </row>
    <row r="211" spans="1:26" ht="12.75" customHeight="1" x14ac:dyDescent="0.25">
      <c r="A211" s="519"/>
      <c r="B211" s="520"/>
      <c r="C211" s="520"/>
      <c r="D211" s="520"/>
      <c r="E211" s="520"/>
      <c r="F211" s="520"/>
      <c r="G211" s="520"/>
      <c r="H211" s="520"/>
      <c r="I211" s="520"/>
      <c r="J211" s="520"/>
      <c r="K211" s="520"/>
      <c r="L211" s="520"/>
      <c r="M211" s="725"/>
      <c r="N211" s="520"/>
      <c r="O211" s="584"/>
      <c r="P211" s="519"/>
      <c r="Q211" s="519"/>
      <c r="R211" s="519"/>
      <c r="S211" s="519"/>
      <c r="T211" s="519"/>
      <c r="U211" s="519"/>
      <c r="V211" s="519"/>
      <c r="W211" s="519"/>
      <c r="X211" s="519"/>
      <c r="Y211" s="519"/>
      <c r="Z211" s="519"/>
    </row>
    <row r="212" spans="1:26" ht="12.75" customHeight="1" x14ac:dyDescent="0.25">
      <c r="A212" s="519"/>
      <c r="B212" s="520"/>
      <c r="C212" s="520"/>
      <c r="D212" s="520"/>
      <c r="E212" s="520"/>
      <c r="F212" s="520"/>
      <c r="G212" s="520"/>
      <c r="H212" s="520"/>
      <c r="I212" s="520"/>
      <c r="J212" s="520"/>
      <c r="K212" s="520"/>
      <c r="L212" s="520"/>
      <c r="M212" s="725"/>
      <c r="N212" s="520"/>
      <c r="O212" s="584"/>
      <c r="P212" s="519"/>
      <c r="Q212" s="519"/>
      <c r="R212" s="519"/>
      <c r="S212" s="519"/>
      <c r="T212" s="519"/>
      <c r="U212" s="519"/>
      <c r="V212" s="519"/>
      <c r="W212" s="519"/>
      <c r="X212" s="519"/>
      <c r="Y212" s="519"/>
      <c r="Z212" s="519"/>
    </row>
    <row r="213" spans="1:26" ht="12.75" customHeight="1" x14ac:dyDescent="0.25">
      <c r="A213" s="519"/>
      <c r="B213" s="520"/>
      <c r="C213" s="520"/>
      <c r="D213" s="520"/>
      <c r="E213" s="520"/>
      <c r="F213" s="520"/>
      <c r="G213" s="520"/>
      <c r="H213" s="520"/>
      <c r="I213" s="520"/>
      <c r="J213" s="520"/>
      <c r="K213" s="520"/>
      <c r="L213" s="520"/>
      <c r="M213" s="725"/>
      <c r="N213" s="520"/>
      <c r="O213" s="584"/>
      <c r="P213" s="519"/>
      <c r="Q213" s="519"/>
      <c r="R213" s="519"/>
      <c r="S213" s="519"/>
      <c r="T213" s="519"/>
      <c r="U213" s="519"/>
      <c r="V213" s="519"/>
      <c r="W213" s="519"/>
      <c r="X213" s="519"/>
      <c r="Y213" s="519"/>
      <c r="Z213" s="519"/>
    </row>
    <row r="214" spans="1:26" ht="12.75" customHeight="1" x14ac:dyDescent="0.25">
      <c r="A214" s="519"/>
      <c r="B214" s="520"/>
      <c r="C214" s="520"/>
      <c r="D214" s="520"/>
      <c r="E214" s="520"/>
      <c r="F214" s="520"/>
      <c r="G214" s="520"/>
      <c r="H214" s="520"/>
      <c r="I214" s="520"/>
      <c r="J214" s="520"/>
      <c r="K214" s="520"/>
      <c r="L214" s="520"/>
      <c r="M214" s="725"/>
      <c r="N214" s="520"/>
      <c r="O214" s="584"/>
      <c r="P214" s="519"/>
      <c r="Q214" s="519"/>
      <c r="R214" s="519"/>
      <c r="S214" s="519"/>
      <c r="T214" s="519"/>
      <c r="U214" s="519"/>
      <c r="V214" s="519"/>
      <c r="W214" s="519"/>
      <c r="X214" s="519"/>
      <c r="Y214" s="519"/>
      <c r="Z214" s="519"/>
    </row>
    <row r="215" spans="1:26" ht="12.75" customHeight="1" x14ac:dyDescent="0.25">
      <c r="A215" s="519"/>
      <c r="B215" s="520"/>
      <c r="C215" s="520"/>
      <c r="D215" s="520"/>
      <c r="E215" s="520"/>
      <c r="F215" s="520"/>
      <c r="G215" s="520"/>
      <c r="H215" s="520"/>
      <c r="I215" s="520"/>
      <c r="J215" s="520"/>
      <c r="K215" s="520"/>
      <c r="L215" s="520"/>
      <c r="M215" s="725"/>
      <c r="N215" s="520"/>
      <c r="O215" s="584"/>
      <c r="P215" s="519"/>
      <c r="Q215" s="519"/>
      <c r="R215" s="519"/>
      <c r="S215" s="519"/>
      <c r="T215" s="519"/>
      <c r="U215" s="519"/>
      <c r="V215" s="519"/>
      <c r="W215" s="519"/>
      <c r="X215" s="519"/>
      <c r="Y215" s="519"/>
      <c r="Z215" s="519"/>
    </row>
    <row r="216" spans="1:26" ht="12.75" customHeight="1" x14ac:dyDescent="0.25">
      <c r="A216" s="519"/>
      <c r="B216" s="520"/>
      <c r="C216" s="520"/>
      <c r="D216" s="520"/>
      <c r="E216" s="520"/>
      <c r="F216" s="520"/>
      <c r="G216" s="520"/>
      <c r="H216" s="520"/>
      <c r="I216" s="520"/>
      <c r="J216" s="520"/>
      <c r="K216" s="520"/>
      <c r="L216" s="520"/>
      <c r="M216" s="725"/>
      <c r="N216" s="520"/>
      <c r="O216" s="584"/>
      <c r="P216" s="519"/>
      <c r="Q216" s="519"/>
      <c r="R216" s="519"/>
      <c r="S216" s="519"/>
      <c r="T216" s="519"/>
      <c r="U216" s="519"/>
      <c r="V216" s="519"/>
      <c r="W216" s="519"/>
      <c r="X216" s="519"/>
      <c r="Y216" s="519"/>
      <c r="Z216" s="519"/>
    </row>
    <row r="217" spans="1:26" ht="12.75" customHeight="1" x14ac:dyDescent="0.25">
      <c r="A217" s="519"/>
      <c r="B217" s="520"/>
      <c r="C217" s="520"/>
      <c r="D217" s="520"/>
      <c r="E217" s="520"/>
      <c r="F217" s="520"/>
      <c r="G217" s="520"/>
      <c r="H217" s="520"/>
      <c r="I217" s="520"/>
      <c r="J217" s="520"/>
      <c r="K217" s="520"/>
      <c r="L217" s="520"/>
      <c r="M217" s="725"/>
      <c r="N217" s="520"/>
      <c r="O217" s="584"/>
      <c r="P217" s="519"/>
      <c r="Q217" s="519"/>
      <c r="R217" s="519"/>
      <c r="S217" s="519"/>
      <c r="T217" s="519"/>
      <c r="U217" s="519"/>
      <c r="V217" s="519"/>
      <c r="W217" s="519"/>
      <c r="X217" s="519"/>
      <c r="Y217" s="519"/>
      <c r="Z217" s="519"/>
    </row>
    <row r="218" spans="1:26" ht="12.75" customHeight="1" x14ac:dyDescent="0.25">
      <c r="A218" s="519"/>
      <c r="B218" s="520"/>
      <c r="C218" s="520"/>
      <c r="D218" s="520"/>
      <c r="E218" s="520"/>
      <c r="F218" s="520"/>
      <c r="G218" s="520"/>
      <c r="H218" s="520"/>
      <c r="I218" s="520"/>
      <c r="J218" s="520"/>
      <c r="K218" s="520"/>
      <c r="L218" s="520"/>
      <c r="M218" s="725"/>
      <c r="N218" s="520"/>
      <c r="O218" s="584"/>
      <c r="P218" s="519"/>
      <c r="Q218" s="519"/>
      <c r="R218" s="519"/>
      <c r="S218" s="519"/>
      <c r="T218" s="519"/>
      <c r="U218" s="519"/>
      <c r="V218" s="519"/>
      <c r="W218" s="519"/>
      <c r="X218" s="519"/>
      <c r="Y218" s="519"/>
      <c r="Z218" s="519"/>
    </row>
    <row r="219" spans="1:26" ht="12.75" customHeight="1" x14ac:dyDescent="0.25">
      <c r="A219" s="519"/>
      <c r="B219" s="520"/>
      <c r="C219" s="520"/>
      <c r="D219" s="520"/>
      <c r="E219" s="520"/>
      <c r="F219" s="520"/>
      <c r="G219" s="520"/>
      <c r="H219" s="520"/>
      <c r="I219" s="520"/>
      <c r="J219" s="520"/>
      <c r="K219" s="520"/>
      <c r="L219" s="520"/>
      <c r="M219" s="725"/>
      <c r="N219" s="520"/>
      <c r="O219" s="584"/>
      <c r="P219" s="519"/>
      <c r="Q219" s="519"/>
      <c r="R219" s="519"/>
      <c r="S219" s="519"/>
      <c r="T219" s="519"/>
      <c r="U219" s="519"/>
      <c r="V219" s="519"/>
      <c r="W219" s="519"/>
      <c r="X219" s="519"/>
      <c r="Y219" s="519"/>
      <c r="Z219" s="519"/>
    </row>
    <row r="220" spans="1:26" ht="12.75" customHeight="1" x14ac:dyDescent="0.25">
      <c r="A220" s="519"/>
      <c r="B220" s="520"/>
      <c r="C220" s="520"/>
      <c r="D220" s="520"/>
      <c r="E220" s="520"/>
      <c r="F220" s="520"/>
      <c r="G220" s="520"/>
      <c r="H220" s="520"/>
      <c r="I220" s="520"/>
      <c r="J220" s="520"/>
      <c r="K220" s="520"/>
      <c r="L220" s="520"/>
      <c r="M220" s="725"/>
      <c r="N220" s="520"/>
      <c r="O220" s="584"/>
      <c r="P220" s="519"/>
      <c r="Q220" s="519"/>
      <c r="R220" s="519"/>
      <c r="S220" s="519"/>
      <c r="T220" s="519"/>
      <c r="U220" s="519"/>
      <c r="V220" s="519"/>
      <c r="W220" s="519"/>
      <c r="X220" s="519"/>
      <c r="Y220" s="519"/>
      <c r="Z220" s="519"/>
    </row>
    <row r="221" spans="1:26" ht="12.75" customHeight="1" x14ac:dyDescent="0.25">
      <c r="A221" s="519"/>
      <c r="B221" s="520"/>
      <c r="C221" s="520"/>
      <c r="D221" s="520"/>
      <c r="E221" s="520"/>
      <c r="F221" s="520"/>
      <c r="G221" s="520"/>
      <c r="H221" s="520"/>
      <c r="I221" s="520"/>
      <c r="J221" s="520"/>
      <c r="K221" s="520"/>
      <c r="L221" s="520"/>
      <c r="M221" s="725"/>
      <c r="N221" s="520"/>
      <c r="O221" s="584"/>
      <c r="P221" s="519"/>
      <c r="Q221" s="519"/>
      <c r="R221" s="519"/>
      <c r="S221" s="519"/>
      <c r="T221" s="519"/>
      <c r="U221" s="519"/>
      <c r="V221" s="519"/>
      <c r="W221" s="519"/>
      <c r="X221" s="519"/>
      <c r="Y221" s="519"/>
      <c r="Z221" s="519"/>
    </row>
    <row r="222" spans="1:26" ht="12.75" customHeight="1" x14ac:dyDescent="0.25">
      <c r="A222" s="519"/>
      <c r="B222" s="520"/>
      <c r="C222" s="520"/>
      <c r="D222" s="520"/>
      <c r="E222" s="520"/>
      <c r="F222" s="520"/>
      <c r="G222" s="520"/>
      <c r="H222" s="520"/>
      <c r="I222" s="520"/>
      <c r="J222" s="520"/>
      <c r="K222" s="520"/>
      <c r="L222" s="520"/>
      <c r="M222" s="725"/>
      <c r="N222" s="520"/>
      <c r="O222" s="584"/>
      <c r="P222" s="519"/>
      <c r="Q222" s="519"/>
      <c r="R222" s="519"/>
      <c r="S222" s="519"/>
      <c r="T222" s="519"/>
      <c r="U222" s="519"/>
      <c r="V222" s="519"/>
      <c r="W222" s="519"/>
      <c r="X222" s="519"/>
      <c r="Y222" s="519"/>
      <c r="Z222" s="519"/>
    </row>
    <row r="223" spans="1:26" ht="12.75" customHeight="1" x14ac:dyDescent="0.25">
      <c r="A223" s="519"/>
      <c r="B223" s="520"/>
      <c r="C223" s="520"/>
      <c r="D223" s="520"/>
      <c r="E223" s="520"/>
      <c r="F223" s="520"/>
      <c r="G223" s="520"/>
      <c r="H223" s="520"/>
      <c r="I223" s="520"/>
      <c r="J223" s="520"/>
      <c r="K223" s="520"/>
      <c r="L223" s="520"/>
      <c r="M223" s="725"/>
      <c r="N223" s="520"/>
      <c r="O223" s="584"/>
      <c r="P223" s="519"/>
      <c r="Q223" s="519"/>
      <c r="R223" s="519"/>
      <c r="S223" s="519"/>
      <c r="T223" s="519"/>
      <c r="U223" s="519"/>
      <c r="V223" s="519"/>
      <c r="W223" s="519"/>
      <c r="X223" s="519"/>
      <c r="Y223" s="519"/>
      <c r="Z223" s="519"/>
    </row>
    <row r="224" spans="1:26" ht="12.75" customHeight="1" x14ac:dyDescent="0.25">
      <c r="A224" s="519"/>
      <c r="B224" s="520"/>
      <c r="C224" s="520"/>
      <c r="D224" s="520"/>
      <c r="E224" s="520"/>
      <c r="F224" s="520"/>
      <c r="G224" s="520"/>
      <c r="H224" s="520"/>
      <c r="I224" s="520"/>
      <c r="J224" s="520"/>
      <c r="K224" s="520"/>
      <c r="L224" s="520"/>
      <c r="M224" s="725"/>
      <c r="N224" s="520"/>
      <c r="O224" s="584"/>
      <c r="P224" s="519"/>
      <c r="Q224" s="519"/>
      <c r="R224" s="519"/>
      <c r="S224" s="519"/>
      <c r="T224" s="519"/>
      <c r="U224" s="519"/>
      <c r="V224" s="519"/>
      <c r="W224" s="519"/>
      <c r="X224" s="519"/>
      <c r="Y224" s="519"/>
      <c r="Z224" s="519"/>
    </row>
    <row r="225" spans="1:26" ht="12.75" customHeight="1" x14ac:dyDescent="0.25">
      <c r="A225" s="519"/>
      <c r="B225" s="520"/>
      <c r="C225" s="520"/>
      <c r="D225" s="520"/>
      <c r="E225" s="520"/>
      <c r="F225" s="520"/>
      <c r="G225" s="520"/>
      <c r="H225" s="520"/>
      <c r="I225" s="520"/>
      <c r="J225" s="520"/>
      <c r="K225" s="520"/>
      <c r="L225" s="520"/>
      <c r="M225" s="725"/>
      <c r="N225" s="520"/>
      <c r="O225" s="584"/>
      <c r="P225" s="519"/>
      <c r="Q225" s="519"/>
      <c r="R225" s="519"/>
      <c r="S225" s="519"/>
      <c r="T225" s="519"/>
      <c r="U225" s="519"/>
      <c r="V225" s="519"/>
      <c r="W225" s="519"/>
      <c r="X225" s="519"/>
      <c r="Y225" s="519"/>
      <c r="Z225" s="519"/>
    </row>
    <row r="226" spans="1:26" ht="12.75" customHeight="1" x14ac:dyDescent="0.25">
      <c r="A226" s="519"/>
      <c r="B226" s="520"/>
      <c r="C226" s="520"/>
      <c r="D226" s="520"/>
      <c r="E226" s="520"/>
      <c r="F226" s="520"/>
      <c r="G226" s="520"/>
      <c r="H226" s="520"/>
      <c r="I226" s="520"/>
      <c r="J226" s="520"/>
      <c r="K226" s="520"/>
      <c r="L226" s="520"/>
      <c r="M226" s="725"/>
      <c r="N226" s="520"/>
      <c r="O226" s="584"/>
      <c r="P226" s="519"/>
      <c r="Q226" s="519"/>
      <c r="R226" s="519"/>
      <c r="S226" s="519"/>
      <c r="T226" s="519"/>
      <c r="U226" s="519"/>
      <c r="V226" s="519"/>
      <c r="W226" s="519"/>
      <c r="X226" s="519"/>
      <c r="Y226" s="519"/>
      <c r="Z226" s="519"/>
    </row>
    <row r="227" spans="1:26" ht="12.75" customHeight="1" x14ac:dyDescent="0.25">
      <c r="A227" s="519"/>
      <c r="B227" s="520"/>
      <c r="C227" s="520"/>
      <c r="D227" s="520"/>
      <c r="E227" s="520"/>
      <c r="F227" s="520"/>
      <c r="G227" s="520"/>
      <c r="H227" s="520"/>
      <c r="I227" s="520"/>
      <c r="J227" s="520"/>
      <c r="K227" s="520"/>
      <c r="L227" s="520"/>
      <c r="M227" s="725"/>
      <c r="N227" s="520"/>
      <c r="O227" s="584"/>
      <c r="P227" s="519"/>
      <c r="Q227" s="519"/>
      <c r="R227" s="519"/>
      <c r="S227" s="519"/>
      <c r="T227" s="519"/>
      <c r="U227" s="519"/>
      <c r="V227" s="519"/>
      <c r="W227" s="519"/>
      <c r="X227" s="519"/>
      <c r="Y227" s="519"/>
      <c r="Z227" s="519"/>
    </row>
    <row r="228" spans="1:26" ht="12.75" customHeight="1" x14ac:dyDescent="0.25">
      <c r="A228" s="519"/>
      <c r="B228" s="520"/>
      <c r="C228" s="520"/>
      <c r="D228" s="520"/>
      <c r="E228" s="520"/>
      <c r="F228" s="520"/>
      <c r="G228" s="520"/>
      <c r="H228" s="520"/>
      <c r="I228" s="520"/>
      <c r="J228" s="520"/>
      <c r="K228" s="520"/>
      <c r="L228" s="520"/>
      <c r="M228" s="725"/>
      <c r="N228" s="520"/>
      <c r="O228" s="584"/>
      <c r="P228" s="519"/>
      <c r="Q228" s="519"/>
      <c r="R228" s="519"/>
      <c r="S228" s="519"/>
      <c r="T228" s="519"/>
      <c r="U228" s="519"/>
      <c r="V228" s="519"/>
      <c r="W228" s="519"/>
      <c r="X228" s="519"/>
      <c r="Y228" s="519"/>
      <c r="Z228" s="519"/>
    </row>
    <row r="229" spans="1:26" ht="12.75" customHeight="1" x14ac:dyDescent="0.25">
      <c r="A229" s="519"/>
      <c r="B229" s="520"/>
      <c r="C229" s="520"/>
      <c r="D229" s="520"/>
      <c r="E229" s="520"/>
      <c r="F229" s="520"/>
      <c r="G229" s="520"/>
      <c r="H229" s="520"/>
      <c r="I229" s="520"/>
      <c r="J229" s="520"/>
      <c r="K229" s="520"/>
      <c r="L229" s="520"/>
      <c r="M229" s="725"/>
      <c r="N229" s="520"/>
      <c r="O229" s="584"/>
      <c r="P229" s="519"/>
      <c r="Q229" s="519"/>
      <c r="R229" s="519"/>
      <c r="S229" s="519"/>
      <c r="T229" s="519"/>
      <c r="U229" s="519"/>
      <c r="V229" s="519"/>
      <c r="W229" s="519"/>
      <c r="X229" s="519"/>
      <c r="Y229" s="519"/>
      <c r="Z229" s="519"/>
    </row>
    <row r="230" spans="1:26" ht="12.75" customHeight="1" x14ac:dyDescent="0.25">
      <c r="A230" s="519"/>
      <c r="B230" s="520"/>
      <c r="C230" s="520"/>
      <c r="D230" s="520"/>
      <c r="E230" s="520"/>
      <c r="F230" s="520"/>
      <c r="G230" s="520"/>
      <c r="H230" s="520"/>
      <c r="I230" s="520"/>
      <c r="J230" s="520"/>
      <c r="K230" s="520"/>
      <c r="L230" s="520"/>
      <c r="M230" s="725"/>
      <c r="N230" s="520"/>
      <c r="O230" s="584"/>
      <c r="P230" s="519"/>
      <c r="Q230" s="519"/>
      <c r="R230" s="519"/>
      <c r="S230" s="519"/>
      <c r="T230" s="519"/>
      <c r="U230" s="519"/>
      <c r="V230" s="519"/>
      <c r="W230" s="519"/>
      <c r="X230" s="519"/>
      <c r="Y230" s="519"/>
      <c r="Z230" s="519"/>
    </row>
    <row r="231" spans="1:26" ht="12.75" customHeight="1" x14ac:dyDescent="0.25">
      <c r="A231" s="519"/>
      <c r="B231" s="520"/>
      <c r="C231" s="520"/>
      <c r="D231" s="520"/>
      <c r="E231" s="520"/>
      <c r="F231" s="520"/>
      <c r="G231" s="520"/>
      <c r="H231" s="520"/>
      <c r="I231" s="520"/>
      <c r="J231" s="520"/>
      <c r="K231" s="520"/>
      <c r="L231" s="520"/>
      <c r="M231" s="725"/>
      <c r="N231" s="520"/>
      <c r="O231" s="584"/>
      <c r="P231" s="519"/>
      <c r="Q231" s="519"/>
      <c r="R231" s="519"/>
      <c r="S231" s="519"/>
      <c r="T231" s="519"/>
      <c r="U231" s="519"/>
      <c r="V231" s="519"/>
      <c r="W231" s="519"/>
      <c r="X231" s="519"/>
      <c r="Y231" s="519"/>
      <c r="Z231" s="519"/>
    </row>
    <row r="232" spans="1:26" ht="12.75" customHeight="1" x14ac:dyDescent="0.25">
      <c r="A232" s="519"/>
      <c r="B232" s="520"/>
      <c r="C232" s="520"/>
      <c r="D232" s="520"/>
      <c r="E232" s="520"/>
      <c r="F232" s="520"/>
      <c r="G232" s="520"/>
      <c r="H232" s="520"/>
      <c r="I232" s="520"/>
      <c r="J232" s="520"/>
      <c r="K232" s="520"/>
      <c r="L232" s="520"/>
      <c r="M232" s="725"/>
      <c r="N232" s="520"/>
      <c r="O232" s="584"/>
      <c r="P232" s="519"/>
      <c r="Q232" s="519"/>
      <c r="R232" s="519"/>
      <c r="S232" s="519"/>
      <c r="T232" s="519"/>
      <c r="U232" s="519"/>
      <c r="V232" s="519"/>
      <c r="W232" s="519"/>
      <c r="X232" s="519"/>
      <c r="Y232" s="519"/>
      <c r="Z232" s="519"/>
    </row>
    <row r="233" spans="1:26" ht="12.75" customHeight="1" x14ac:dyDescent="0.25">
      <c r="A233" s="519"/>
      <c r="B233" s="520"/>
      <c r="C233" s="520"/>
      <c r="D233" s="520"/>
      <c r="E233" s="520"/>
      <c r="F233" s="520"/>
      <c r="G233" s="520"/>
      <c r="H233" s="520"/>
      <c r="I233" s="520"/>
      <c r="J233" s="520"/>
      <c r="K233" s="520"/>
      <c r="L233" s="520"/>
      <c r="M233" s="725"/>
      <c r="N233" s="520"/>
      <c r="O233" s="584"/>
      <c r="P233" s="519"/>
      <c r="Q233" s="519"/>
      <c r="R233" s="519"/>
      <c r="S233" s="519"/>
      <c r="T233" s="519"/>
      <c r="U233" s="519"/>
      <c r="V233" s="519"/>
      <c r="W233" s="519"/>
      <c r="X233" s="519"/>
      <c r="Y233" s="519"/>
      <c r="Z233" s="519"/>
    </row>
    <row r="234" spans="1:26" ht="12.75" customHeight="1" x14ac:dyDescent="0.25">
      <c r="A234" s="519"/>
      <c r="B234" s="520"/>
      <c r="C234" s="520"/>
      <c r="D234" s="520"/>
      <c r="E234" s="520"/>
      <c r="F234" s="520"/>
      <c r="G234" s="520"/>
      <c r="H234" s="520"/>
      <c r="I234" s="520"/>
      <c r="J234" s="520"/>
      <c r="K234" s="520"/>
      <c r="L234" s="520"/>
      <c r="M234" s="725"/>
      <c r="N234" s="520"/>
      <c r="O234" s="584"/>
      <c r="P234" s="519"/>
      <c r="Q234" s="519"/>
      <c r="R234" s="519"/>
      <c r="S234" s="519"/>
      <c r="T234" s="519"/>
      <c r="U234" s="519"/>
      <c r="V234" s="519"/>
      <c r="W234" s="519"/>
      <c r="X234" s="519"/>
      <c r="Y234" s="519"/>
      <c r="Z234" s="519"/>
    </row>
    <row r="235" spans="1:26" ht="12.75" customHeight="1" x14ac:dyDescent="0.25">
      <c r="A235" s="519"/>
      <c r="B235" s="520"/>
      <c r="C235" s="520"/>
      <c r="D235" s="520"/>
      <c r="E235" s="520"/>
      <c r="F235" s="520"/>
      <c r="G235" s="520"/>
      <c r="H235" s="520"/>
      <c r="I235" s="520"/>
      <c r="J235" s="520"/>
      <c r="K235" s="520"/>
      <c r="L235" s="520"/>
      <c r="M235" s="725"/>
      <c r="N235" s="520"/>
      <c r="O235" s="584"/>
      <c r="P235" s="519"/>
      <c r="Q235" s="519"/>
      <c r="R235" s="519"/>
      <c r="S235" s="519"/>
      <c r="T235" s="519"/>
      <c r="U235" s="519"/>
      <c r="V235" s="519"/>
      <c r="W235" s="519"/>
      <c r="X235" s="519"/>
      <c r="Y235" s="519"/>
      <c r="Z235" s="519"/>
    </row>
    <row r="236" spans="1:26" ht="12.75" customHeight="1" x14ac:dyDescent="0.25">
      <c r="A236" s="519"/>
      <c r="B236" s="520"/>
      <c r="C236" s="520"/>
      <c r="D236" s="520"/>
      <c r="E236" s="520"/>
      <c r="F236" s="520"/>
      <c r="G236" s="520"/>
      <c r="H236" s="520"/>
      <c r="I236" s="520"/>
      <c r="J236" s="520"/>
      <c r="K236" s="520"/>
      <c r="L236" s="520"/>
      <c r="M236" s="725"/>
      <c r="N236" s="520"/>
      <c r="O236" s="584"/>
      <c r="P236" s="519"/>
      <c r="Q236" s="519"/>
      <c r="R236" s="519"/>
      <c r="S236" s="519"/>
      <c r="T236" s="519"/>
      <c r="U236" s="519"/>
      <c r="V236" s="519"/>
      <c r="W236" s="519"/>
      <c r="X236" s="519"/>
      <c r="Y236" s="519"/>
      <c r="Z236" s="519"/>
    </row>
    <row r="237" spans="1:26" ht="12.75" customHeight="1" x14ac:dyDescent="0.25">
      <c r="A237" s="519"/>
      <c r="B237" s="520"/>
      <c r="C237" s="520"/>
      <c r="D237" s="520"/>
      <c r="E237" s="520"/>
      <c r="F237" s="520"/>
      <c r="G237" s="520"/>
      <c r="H237" s="520"/>
      <c r="I237" s="520"/>
      <c r="J237" s="520"/>
      <c r="K237" s="520"/>
      <c r="L237" s="520"/>
      <c r="M237" s="725"/>
      <c r="N237" s="520"/>
      <c r="O237" s="584"/>
      <c r="P237" s="519"/>
      <c r="Q237" s="519"/>
      <c r="R237" s="519"/>
      <c r="S237" s="519"/>
      <c r="T237" s="519"/>
      <c r="U237" s="519"/>
      <c r="V237" s="519"/>
      <c r="W237" s="519"/>
      <c r="X237" s="519"/>
      <c r="Y237" s="519"/>
      <c r="Z237" s="519"/>
    </row>
    <row r="238" spans="1:26" ht="12.75" customHeight="1" x14ac:dyDescent="0.25">
      <c r="A238" s="519"/>
      <c r="B238" s="520"/>
      <c r="C238" s="520"/>
      <c r="D238" s="520"/>
      <c r="E238" s="520"/>
      <c r="F238" s="520"/>
      <c r="G238" s="520"/>
      <c r="H238" s="520"/>
      <c r="I238" s="520"/>
      <c r="J238" s="520"/>
      <c r="K238" s="520"/>
      <c r="L238" s="520"/>
      <c r="M238" s="725"/>
      <c r="N238" s="520"/>
      <c r="O238" s="584"/>
      <c r="P238" s="519"/>
      <c r="Q238" s="519"/>
      <c r="R238" s="519"/>
      <c r="S238" s="519"/>
      <c r="T238" s="519"/>
      <c r="U238" s="519"/>
      <c r="V238" s="519"/>
      <c r="W238" s="519"/>
      <c r="X238" s="519"/>
      <c r="Y238" s="519"/>
      <c r="Z238" s="519"/>
    </row>
    <row r="239" spans="1:26" ht="12.75" customHeight="1" x14ac:dyDescent="0.25">
      <c r="A239" s="519"/>
      <c r="B239" s="520"/>
      <c r="C239" s="520"/>
      <c r="D239" s="520"/>
      <c r="E239" s="520"/>
      <c r="F239" s="520"/>
      <c r="G239" s="520"/>
      <c r="H239" s="520"/>
      <c r="I239" s="520"/>
      <c r="J239" s="520"/>
      <c r="K239" s="520"/>
      <c r="L239" s="520"/>
      <c r="M239" s="725"/>
      <c r="N239" s="520"/>
      <c r="O239" s="584"/>
      <c r="P239" s="519"/>
      <c r="Q239" s="519"/>
      <c r="R239" s="519"/>
      <c r="S239" s="519"/>
      <c r="T239" s="519"/>
      <c r="U239" s="519"/>
      <c r="V239" s="519"/>
      <c r="W239" s="519"/>
      <c r="X239" s="519"/>
      <c r="Y239" s="519"/>
      <c r="Z239" s="519"/>
    </row>
    <row r="240" spans="1:26" ht="12.75" customHeight="1" x14ac:dyDescent="0.25">
      <c r="A240" s="519"/>
      <c r="B240" s="520"/>
      <c r="C240" s="520"/>
      <c r="D240" s="520"/>
      <c r="E240" s="520"/>
      <c r="F240" s="520"/>
      <c r="G240" s="520"/>
      <c r="H240" s="520"/>
      <c r="I240" s="520"/>
      <c r="J240" s="520"/>
      <c r="K240" s="520"/>
      <c r="L240" s="520"/>
      <c r="M240" s="725"/>
      <c r="N240" s="520"/>
      <c r="O240" s="584"/>
      <c r="P240" s="519"/>
      <c r="Q240" s="519"/>
      <c r="R240" s="519"/>
      <c r="S240" s="519"/>
      <c r="T240" s="519"/>
      <c r="U240" s="519"/>
      <c r="V240" s="519"/>
      <c r="W240" s="519"/>
      <c r="X240" s="519"/>
      <c r="Y240" s="519"/>
      <c r="Z240" s="519"/>
    </row>
    <row r="241" spans="1:26" ht="12.75" customHeight="1" x14ac:dyDescent="0.25">
      <c r="A241" s="519"/>
      <c r="B241" s="520"/>
      <c r="C241" s="520"/>
      <c r="D241" s="520"/>
      <c r="E241" s="520"/>
      <c r="F241" s="520"/>
      <c r="G241" s="520"/>
      <c r="H241" s="520"/>
      <c r="I241" s="520"/>
      <c r="J241" s="520"/>
      <c r="K241" s="520"/>
      <c r="L241" s="520"/>
      <c r="M241" s="725"/>
      <c r="N241" s="520"/>
      <c r="O241" s="584"/>
      <c r="P241" s="519"/>
      <c r="Q241" s="519"/>
      <c r="R241" s="519"/>
      <c r="S241" s="519"/>
      <c r="T241" s="519"/>
      <c r="U241" s="519"/>
      <c r="V241" s="519"/>
      <c r="W241" s="519"/>
      <c r="X241" s="519"/>
      <c r="Y241" s="519"/>
      <c r="Z241" s="519"/>
    </row>
    <row r="242" spans="1:26" ht="12.75" customHeight="1" x14ac:dyDescent="0.25">
      <c r="A242" s="519"/>
      <c r="B242" s="520"/>
      <c r="C242" s="520"/>
      <c r="D242" s="520"/>
      <c r="E242" s="520"/>
      <c r="F242" s="520"/>
      <c r="G242" s="520"/>
      <c r="H242" s="520"/>
      <c r="I242" s="520"/>
      <c r="J242" s="520"/>
      <c r="K242" s="520"/>
      <c r="L242" s="520"/>
      <c r="M242" s="725"/>
      <c r="N242" s="520"/>
      <c r="O242" s="584"/>
      <c r="P242" s="519"/>
      <c r="Q242" s="519"/>
      <c r="R242" s="519"/>
      <c r="S242" s="519"/>
      <c r="T242" s="519"/>
      <c r="U242" s="519"/>
      <c r="V242" s="519"/>
      <c r="W242" s="519"/>
      <c r="X242" s="519"/>
      <c r="Y242" s="519"/>
      <c r="Z242" s="519"/>
    </row>
    <row r="243" spans="1:26" ht="12.75" customHeight="1" x14ac:dyDescent="0.25">
      <c r="A243" s="519"/>
      <c r="B243" s="520"/>
      <c r="C243" s="520"/>
      <c r="D243" s="520"/>
      <c r="E243" s="520"/>
      <c r="F243" s="520"/>
      <c r="G243" s="520"/>
      <c r="H243" s="520"/>
      <c r="I243" s="520"/>
      <c r="J243" s="520"/>
      <c r="K243" s="520"/>
      <c r="L243" s="520"/>
      <c r="M243" s="725"/>
      <c r="N243" s="520"/>
      <c r="O243" s="584"/>
      <c r="P243" s="519"/>
      <c r="Q243" s="519"/>
      <c r="R243" s="519"/>
      <c r="S243" s="519"/>
      <c r="T243" s="519"/>
      <c r="U243" s="519"/>
      <c r="V243" s="519"/>
      <c r="W243" s="519"/>
      <c r="X243" s="519"/>
      <c r="Y243" s="519"/>
      <c r="Z243" s="519"/>
    </row>
    <row r="244" spans="1:26" ht="12.75" customHeight="1" x14ac:dyDescent="0.25">
      <c r="A244" s="519"/>
      <c r="B244" s="520"/>
      <c r="C244" s="520"/>
      <c r="D244" s="520"/>
      <c r="E244" s="520"/>
      <c r="F244" s="520"/>
      <c r="G244" s="520"/>
      <c r="H244" s="520"/>
      <c r="I244" s="520"/>
      <c r="J244" s="520"/>
      <c r="K244" s="520"/>
      <c r="L244" s="520"/>
      <c r="M244" s="725"/>
      <c r="N244" s="520"/>
      <c r="O244" s="584"/>
      <c r="P244" s="519"/>
      <c r="Q244" s="519"/>
      <c r="R244" s="519"/>
      <c r="S244" s="519"/>
      <c r="T244" s="519"/>
      <c r="U244" s="519"/>
      <c r="V244" s="519"/>
      <c r="W244" s="519"/>
      <c r="X244" s="519"/>
      <c r="Y244" s="519"/>
      <c r="Z244" s="519"/>
    </row>
    <row r="245" spans="1:26" ht="12.75" customHeight="1" x14ac:dyDescent="0.25">
      <c r="A245" s="519"/>
      <c r="B245" s="520"/>
      <c r="C245" s="520"/>
      <c r="D245" s="520"/>
      <c r="E245" s="520"/>
      <c r="F245" s="520"/>
      <c r="G245" s="520"/>
      <c r="H245" s="520"/>
      <c r="I245" s="520"/>
      <c r="J245" s="520"/>
      <c r="K245" s="520"/>
      <c r="L245" s="520"/>
      <c r="M245" s="725"/>
      <c r="N245" s="520"/>
      <c r="O245" s="584"/>
      <c r="P245" s="519"/>
      <c r="Q245" s="519"/>
      <c r="R245" s="519"/>
      <c r="S245" s="519"/>
      <c r="T245" s="519"/>
      <c r="U245" s="519"/>
      <c r="V245" s="519"/>
      <c r="W245" s="519"/>
      <c r="X245" s="519"/>
      <c r="Y245" s="519"/>
      <c r="Z245" s="519"/>
    </row>
    <row r="246" spans="1:26" ht="12.75" customHeight="1" x14ac:dyDescent="0.25">
      <c r="A246" s="519"/>
      <c r="B246" s="520"/>
      <c r="C246" s="520"/>
      <c r="D246" s="520"/>
      <c r="E246" s="520"/>
      <c r="F246" s="520"/>
      <c r="G246" s="520"/>
      <c r="H246" s="520"/>
      <c r="I246" s="520"/>
      <c r="J246" s="520"/>
      <c r="K246" s="520"/>
      <c r="L246" s="520"/>
      <c r="M246" s="725"/>
      <c r="N246" s="520"/>
      <c r="O246" s="584"/>
      <c r="P246" s="519"/>
      <c r="Q246" s="519"/>
      <c r="R246" s="519"/>
      <c r="S246" s="519"/>
      <c r="T246" s="519"/>
      <c r="U246" s="519"/>
      <c r="V246" s="519"/>
      <c r="W246" s="519"/>
      <c r="X246" s="519"/>
      <c r="Y246" s="519"/>
      <c r="Z246" s="519"/>
    </row>
    <row r="247" spans="1:26" ht="12.75" customHeight="1" x14ac:dyDescent="0.25">
      <c r="A247" s="519"/>
      <c r="B247" s="520"/>
      <c r="C247" s="520"/>
      <c r="D247" s="520"/>
      <c r="E247" s="520"/>
      <c r="F247" s="520"/>
      <c r="G247" s="520"/>
      <c r="H247" s="520"/>
      <c r="I247" s="520"/>
      <c r="J247" s="520"/>
      <c r="K247" s="520"/>
      <c r="L247" s="520"/>
      <c r="M247" s="725"/>
      <c r="N247" s="520"/>
      <c r="O247" s="584"/>
      <c r="P247" s="519"/>
      <c r="Q247" s="519"/>
      <c r="R247" s="519"/>
      <c r="S247" s="519"/>
      <c r="T247" s="519"/>
      <c r="U247" s="519"/>
      <c r="V247" s="519"/>
      <c r="W247" s="519"/>
      <c r="X247" s="519"/>
      <c r="Y247" s="519"/>
      <c r="Z247" s="519"/>
    </row>
    <row r="248" spans="1:26" ht="12.75" customHeight="1" x14ac:dyDescent="0.25">
      <c r="A248" s="519"/>
      <c r="B248" s="520"/>
      <c r="C248" s="520"/>
      <c r="D248" s="520"/>
      <c r="E248" s="520"/>
      <c r="F248" s="520"/>
      <c r="G248" s="520"/>
      <c r="H248" s="520"/>
      <c r="I248" s="520"/>
      <c r="J248" s="520"/>
      <c r="K248" s="520"/>
      <c r="L248" s="520"/>
      <c r="M248" s="725"/>
      <c r="N248" s="520"/>
      <c r="O248" s="584"/>
      <c r="P248" s="519"/>
      <c r="Q248" s="519"/>
      <c r="R248" s="519"/>
      <c r="S248" s="519"/>
      <c r="T248" s="519"/>
      <c r="U248" s="519"/>
      <c r="V248" s="519"/>
      <c r="W248" s="519"/>
      <c r="X248" s="519"/>
      <c r="Y248" s="519"/>
      <c r="Z248" s="519"/>
    </row>
    <row r="249" spans="1:26" ht="12.75" customHeight="1" x14ac:dyDescent="0.25">
      <c r="A249" s="519"/>
      <c r="B249" s="520"/>
      <c r="C249" s="520"/>
      <c r="D249" s="520"/>
      <c r="E249" s="520"/>
      <c r="F249" s="520"/>
      <c r="G249" s="520"/>
      <c r="H249" s="520"/>
      <c r="I249" s="520"/>
      <c r="J249" s="520"/>
      <c r="K249" s="520"/>
      <c r="L249" s="520"/>
      <c r="M249" s="725"/>
      <c r="N249" s="520"/>
      <c r="O249" s="584"/>
      <c r="P249" s="519"/>
      <c r="Q249" s="519"/>
      <c r="R249" s="519"/>
      <c r="S249" s="519"/>
      <c r="T249" s="519"/>
      <c r="U249" s="519"/>
      <c r="V249" s="519"/>
      <c r="W249" s="519"/>
      <c r="X249" s="519"/>
      <c r="Y249" s="519"/>
      <c r="Z249" s="519"/>
    </row>
    <row r="250" spans="1:26" ht="12.75" customHeight="1" x14ac:dyDescent="0.25">
      <c r="A250" s="519"/>
      <c r="B250" s="520"/>
      <c r="C250" s="520"/>
      <c r="D250" s="520"/>
      <c r="E250" s="520"/>
      <c r="F250" s="520"/>
      <c r="G250" s="520"/>
      <c r="H250" s="520"/>
      <c r="I250" s="520"/>
      <c r="J250" s="520"/>
      <c r="K250" s="520"/>
      <c r="L250" s="520"/>
      <c r="M250" s="725"/>
      <c r="N250" s="520"/>
      <c r="O250" s="584"/>
      <c r="P250" s="519"/>
      <c r="Q250" s="519"/>
      <c r="R250" s="519"/>
      <c r="S250" s="519"/>
      <c r="T250" s="519"/>
      <c r="U250" s="519"/>
      <c r="V250" s="519"/>
      <c r="W250" s="519"/>
      <c r="X250" s="519"/>
      <c r="Y250" s="519"/>
      <c r="Z250" s="519"/>
    </row>
    <row r="251" spans="1:26" ht="12.75" customHeight="1" x14ac:dyDescent="0.25">
      <c r="A251" s="519"/>
      <c r="B251" s="520"/>
      <c r="C251" s="520"/>
      <c r="D251" s="520"/>
      <c r="E251" s="520"/>
      <c r="F251" s="520"/>
      <c r="G251" s="520"/>
      <c r="H251" s="520"/>
      <c r="I251" s="520"/>
      <c r="J251" s="520"/>
      <c r="K251" s="520"/>
      <c r="L251" s="520"/>
      <c r="M251" s="725"/>
      <c r="N251" s="520"/>
      <c r="O251" s="584"/>
      <c r="P251" s="519"/>
      <c r="Q251" s="519"/>
      <c r="R251" s="519"/>
      <c r="S251" s="519"/>
      <c r="T251" s="519"/>
      <c r="U251" s="519"/>
      <c r="V251" s="519"/>
      <c r="W251" s="519"/>
      <c r="X251" s="519"/>
      <c r="Y251" s="519"/>
      <c r="Z251" s="519"/>
    </row>
    <row r="252" spans="1:26" ht="12.75" customHeight="1" x14ac:dyDescent="0.25">
      <c r="A252" s="519"/>
      <c r="B252" s="520"/>
      <c r="C252" s="520"/>
      <c r="D252" s="520"/>
      <c r="E252" s="520"/>
      <c r="F252" s="520"/>
      <c r="G252" s="520"/>
      <c r="H252" s="520"/>
      <c r="I252" s="520"/>
      <c r="J252" s="520"/>
      <c r="K252" s="520"/>
      <c r="L252" s="520"/>
      <c r="M252" s="725"/>
      <c r="N252" s="520"/>
      <c r="O252" s="584"/>
      <c r="P252" s="519"/>
      <c r="Q252" s="519"/>
      <c r="R252" s="519"/>
      <c r="S252" s="519"/>
      <c r="T252" s="519"/>
      <c r="U252" s="519"/>
      <c r="V252" s="519"/>
      <c r="W252" s="519"/>
      <c r="X252" s="519"/>
      <c r="Y252" s="519"/>
      <c r="Z252" s="519"/>
    </row>
    <row r="253" spans="1:26" ht="12.75" customHeight="1" x14ac:dyDescent="0.25">
      <c r="A253" s="519"/>
      <c r="B253" s="520"/>
      <c r="C253" s="520"/>
      <c r="D253" s="520"/>
      <c r="E253" s="520"/>
      <c r="F253" s="520"/>
      <c r="G253" s="520"/>
      <c r="H253" s="520"/>
      <c r="I253" s="520"/>
      <c r="J253" s="520"/>
      <c r="K253" s="520"/>
      <c r="L253" s="520"/>
      <c r="M253" s="725"/>
      <c r="N253" s="520"/>
      <c r="O253" s="584"/>
      <c r="P253" s="519"/>
      <c r="Q253" s="519"/>
      <c r="R253" s="519"/>
      <c r="S253" s="519"/>
      <c r="T253" s="519"/>
      <c r="U253" s="519"/>
      <c r="V253" s="519"/>
      <c r="W253" s="519"/>
      <c r="X253" s="519"/>
      <c r="Y253" s="519"/>
      <c r="Z253" s="519"/>
    </row>
    <row r="254" spans="1:26" ht="12.75" customHeight="1" x14ac:dyDescent="0.25">
      <c r="A254" s="519"/>
      <c r="B254" s="520"/>
      <c r="C254" s="520"/>
      <c r="D254" s="520"/>
      <c r="E254" s="520"/>
      <c r="F254" s="520"/>
      <c r="G254" s="520"/>
      <c r="H254" s="520"/>
      <c r="I254" s="520"/>
      <c r="J254" s="520"/>
      <c r="K254" s="520"/>
      <c r="L254" s="520"/>
      <c r="M254" s="725"/>
      <c r="N254" s="520"/>
      <c r="O254" s="584"/>
      <c r="P254" s="519"/>
      <c r="Q254" s="519"/>
      <c r="R254" s="519"/>
      <c r="S254" s="519"/>
      <c r="T254" s="519"/>
      <c r="U254" s="519"/>
      <c r="V254" s="519"/>
      <c r="W254" s="519"/>
      <c r="X254" s="519"/>
      <c r="Y254" s="519"/>
      <c r="Z254" s="519"/>
    </row>
    <row r="255" spans="1:26" ht="12.75" customHeight="1" x14ac:dyDescent="0.25">
      <c r="A255" s="519"/>
      <c r="B255" s="520"/>
      <c r="C255" s="520"/>
      <c r="D255" s="520"/>
      <c r="E255" s="520"/>
      <c r="F255" s="520"/>
      <c r="G255" s="520"/>
      <c r="H255" s="520"/>
      <c r="I255" s="520"/>
      <c r="J255" s="520"/>
      <c r="K255" s="520"/>
      <c r="L255" s="520"/>
      <c r="M255" s="725"/>
      <c r="N255" s="520"/>
      <c r="O255" s="584"/>
      <c r="P255" s="519"/>
      <c r="Q255" s="519"/>
      <c r="R255" s="519"/>
      <c r="S255" s="519"/>
      <c r="T255" s="519"/>
      <c r="U255" s="519"/>
      <c r="V255" s="519"/>
      <c r="W255" s="519"/>
      <c r="X255" s="519"/>
      <c r="Y255" s="519"/>
      <c r="Z255" s="519"/>
    </row>
    <row r="256" spans="1:26" ht="12.75" customHeight="1" x14ac:dyDescent="0.25">
      <c r="A256" s="519"/>
      <c r="B256" s="520"/>
      <c r="C256" s="520"/>
      <c r="D256" s="520"/>
      <c r="E256" s="520"/>
      <c r="F256" s="520"/>
      <c r="G256" s="520"/>
      <c r="H256" s="520"/>
      <c r="I256" s="520"/>
      <c r="J256" s="520"/>
      <c r="K256" s="520"/>
      <c r="L256" s="520"/>
      <c r="M256" s="725"/>
      <c r="N256" s="520"/>
      <c r="O256" s="584"/>
      <c r="P256" s="519"/>
      <c r="Q256" s="519"/>
      <c r="R256" s="519"/>
      <c r="S256" s="519"/>
      <c r="T256" s="519"/>
      <c r="U256" s="519"/>
      <c r="V256" s="519"/>
      <c r="W256" s="519"/>
      <c r="X256" s="519"/>
      <c r="Y256" s="519"/>
      <c r="Z256" s="519"/>
    </row>
    <row r="257" spans="1:26" ht="12.75" customHeight="1" x14ac:dyDescent="0.25">
      <c r="A257" s="519"/>
      <c r="B257" s="520"/>
      <c r="C257" s="520"/>
      <c r="D257" s="520"/>
      <c r="E257" s="520"/>
      <c r="F257" s="520"/>
      <c r="G257" s="520"/>
      <c r="H257" s="520"/>
      <c r="I257" s="520"/>
      <c r="J257" s="520"/>
      <c r="K257" s="520"/>
      <c r="L257" s="520"/>
      <c r="M257" s="725"/>
      <c r="N257" s="520"/>
      <c r="O257" s="584"/>
      <c r="P257" s="519"/>
      <c r="Q257" s="519"/>
      <c r="R257" s="519"/>
      <c r="S257" s="519"/>
      <c r="T257" s="519"/>
      <c r="U257" s="519"/>
      <c r="V257" s="519"/>
      <c r="W257" s="519"/>
      <c r="X257" s="519"/>
      <c r="Y257" s="519"/>
      <c r="Z257" s="519"/>
    </row>
    <row r="258" spans="1:26" ht="12.75" customHeight="1" x14ac:dyDescent="0.25">
      <c r="A258" s="519"/>
      <c r="B258" s="520"/>
      <c r="C258" s="520"/>
      <c r="D258" s="520"/>
      <c r="E258" s="520"/>
      <c r="F258" s="520"/>
      <c r="G258" s="520"/>
      <c r="H258" s="520"/>
      <c r="I258" s="520"/>
      <c r="J258" s="520"/>
      <c r="K258" s="520"/>
      <c r="L258" s="520"/>
      <c r="M258" s="725"/>
      <c r="N258" s="520"/>
      <c r="O258" s="584"/>
      <c r="P258" s="519"/>
      <c r="Q258" s="519"/>
      <c r="R258" s="519"/>
      <c r="S258" s="519"/>
      <c r="T258" s="519"/>
      <c r="U258" s="519"/>
      <c r="V258" s="519"/>
      <c r="W258" s="519"/>
      <c r="X258" s="519"/>
      <c r="Y258" s="519"/>
      <c r="Z258" s="519"/>
    </row>
    <row r="259" spans="1:26" ht="12.75" customHeight="1" x14ac:dyDescent="0.25">
      <c r="A259" s="519"/>
      <c r="B259" s="520"/>
      <c r="C259" s="520"/>
      <c r="D259" s="520"/>
      <c r="E259" s="520"/>
      <c r="F259" s="520"/>
      <c r="G259" s="520"/>
      <c r="H259" s="520"/>
      <c r="I259" s="520"/>
      <c r="J259" s="520"/>
      <c r="K259" s="520"/>
      <c r="L259" s="520"/>
      <c r="M259" s="725"/>
      <c r="N259" s="520"/>
      <c r="O259" s="584"/>
      <c r="P259" s="519"/>
      <c r="Q259" s="519"/>
      <c r="R259" s="519"/>
      <c r="S259" s="519"/>
      <c r="T259" s="519"/>
      <c r="U259" s="519"/>
      <c r="V259" s="519"/>
      <c r="W259" s="519"/>
      <c r="X259" s="519"/>
      <c r="Y259" s="519"/>
      <c r="Z259" s="519"/>
    </row>
    <row r="260" spans="1:26" ht="12.75" customHeight="1" x14ac:dyDescent="0.25">
      <c r="A260" s="519"/>
      <c r="B260" s="520"/>
      <c r="C260" s="520"/>
      <c r="D260" s="520"/>
      <c r="E260" s="520"/>
      <c r="F260" s="520"/>
      <c r="G260" s="520"/>
      <c r="H260" s="520"/>
      <c r="I260" s="520"/>
      <c r="J260" s="520"/>
      <c r="K260" s="520"/>
      <c r="L260" s="520"/>
      <c r="M260" s="725"/>
      <c r="N260" s="520"/>
      <c r="O260" s="584"/>
      <c r="P260" s="519"/>
      <c r="Q260" s="519"/>
      <c r="R260" s="519"/>
      <c r="S260" s="519"/>
      <c r="T260" s="519"/>
      <c r="U260" s="519"/>
      <c r="V260" s="519"/>
      <c r="W260" s="519"/>
      <c r="X260" s="519"/>
      <c r="Y260" s="519"/>
      <c r="Z260" s="519"/>
    </row>
    <row r="261" spans="1:26" ht="12.75" customHeight="1" x14ac:dyDescent="0.25">
      <c r="A261" s="519"/>
      <c r="B261" s="520"/>
      <c r="C261" s="520"/>
      <c r="D261" s="520"/>
      <c r="E261" s="520"/>
      <c r="F261" s="520"/>
      <c r="G261" s="520"/>
      <c r="H261" s="520"/>
      <c r="I261" s="520"/>
      <c r="J261" s="520"/>
      <c r="K261" s="520"/>
      <c r="L261" s="520"/>
      <c r="M261" s="725"/>
      <c r="N261" s="520"/>
      <c r="O261" s="584"/>
      <c r="P261" s="519"/>
      <c r="Q261" s="519"/>
      <c r="R261" s="519"/>
      <c r="S261" s="519"/>
      <c r="T261" s="519"/>
      <c r="U261" s="519"/>
      <c r="V261" s="519"/>
      <c r="W261" s="519"/>
      <c r="X261" s="519"/>
      <c r="Y261" s="519"/>
      <c r="Z261" s="519"/>
    </row>
    <row r="262" spans="1:26" ht="12.75" customHeight="1" x14ac:dyDescent="0.25">
      <c r="A262" s="519"/>
      <c r="B262" s="520"/>
      <c r="C262" s="520"/>
      <c r="D262" s="520"/>
      <c r="E262" s="520"/>
      <c r="F262" s="520"/>
      <c r="G262" s="520"/>
      <c r="H262" s="520"/>
      <c r="I262" s="520"/>
      <c r="J262" s="520"/>
      <c r="K262" s="520"/>
      <c r="L262" s="520"/>
      <c r="M262" s="725"/>
      <c r="N262" s="520"/>
      <c r="O262" s="584"/>
      <c r="P262" s="519"/>
      <c r="Q262" s="519"/>
      <c r="R262" s="519"/>
      <c r="S262" s="519"/>
      <c r="T262" s="519"/>
      <c r="U262" s="519"/>
      <c r="V262" s="519"/>
      <c r="W262" s="519"/>
      <c r="X262" s="519"/>
      <c r="Y262" s="519"/>
      <c r="Z262" s="519"/>
    </row>
    <row r="263" spans="1:26" ht="12.75" customHeight="1" x14ac:dyDescent="0.25">
      <c r="A263" s="519"/>
      <c r="B263" s="520"/>
      <c r="C263" s="520"/>
      <c r="D263" s="520"/>
      <c r="E263" s="520"/>
      <c r="F263" s="520"/>
      <c r="G263" s="520"/>
      <c r="H263" s="520"/>
      <c r="I263" s="520"/>
      <c r="J263" s="520"/>
      <c r="K263" s="520"/>
      <c r="L263" s="520"/>
      <c r="M263" s="725"/>
      <c r="N263" s="520"/>
      <c r="O263" s="584"/>
      <c r="P263" s="519"/>
      <c r="Q263" s="519"/>
      <c r="R263" s="519"/>
      <c r="S263" s="519"/>
      <c r="T263" s="519"/>
      <c r="U263" s="519"/>
      <c r="V263" s="519"/>
      <c r="W263" s="519"/>
      <c r="X263" s="519"/>
      <c r="Y263" s="519"/>
      <c r="Z263" s="519"/>
    </row>
    <row r="264" spans="1:26" ht="12.75" customHeight="1" x14ac:dyDescent="0.25">
      <c r="A264" s="519"/>
      <c r="B264" s="520"/>
      <c r="C264" s="520"/>
      <c r="D264" s="520"/>
      <c r="E264" s="520"/>
      <c r="F264" s="520"/>
      <c r="G264" s="520"/>
      <c r="H264" s="520"/>
      <c r="I264" s="520"/>
      <c r="J264" s="520"/>
      <c r="K264" s="520"/>
      <c r="L264" s="520"/>
      <c r="M264" s="725"/>
      <c r="N264" s="520"/>
      <c r="O264" s="584"/>
      <c r="P264" s="519"/>
      <c r="Q264" s="519"/>
      <c r="R264" s="519"/>
      <c r="S264" s="519"/>
      <c r="T264" s="519"/>
      <c r="U264" s="519"/>
      <c r="V264" s="519"/>
      <c r="W264" s="519"/>
      <c r="X264" s="519"/>
      <c r="Y264" s="519"/>
      <c r="Z264" s="519"/>
    </row>
    <row r="265" spans="1:26" ht="12.75" customHeight="1" x14ac:dyDescent="0.25">
      <c r="A265" s="519"/>
      <c r="B265" s="520"/>
      <c r="C265" s="520"/>
      <c r="D265" s="520"/>
      <c r="E265" s="520"/>
      <c r="F265" s="520"/>
      <c r="G265" s="520"/>
      <c r="H265" s="520"/>
      <c r="I265" s="520"/>
      <c r="J265" s="520"/>
      <c r="K265" s="520"/>
      <c r="L265" s="520"/>
      <c r="M265" s="725"/>
      <c r="N265" s="520"/>
      <c r="O265" s="584"/>
      <c r="P265" s="519"/>
      <c r="Q265" s="519"/>
      <c r="R265" s="519"/>
      <c r="S265" s="519"/>
      <c r="T265" s="519"/>
      <c r="U265" s="519"/>
      <c r="V265" s="519"/>
      <c r="W265" s="519"/>
      <c r="X265" s="519"/>
      <c r="Y265" s="519"/>
      <c r="Z265" s="519"/>
    </row>
    <row r="266" spans="1:26" ht="12.75" customHeight="1" x14ac:dyDescent="0.25">
      <c r="A266" s="519"/>
      <c r="B266" s="520"/>
      <c r="C266" s="520"/>
      <c r="D266" s="520"/>
      <c r="E266" s="520"/>
      <c r="F266" s="520"/>
      <c r="G266" s="520"/>
      <c r="H266" s="520"/>
      <c r="I266" s="520"/>
      <c r="J266" s="520"/>
      <c r="K266" s="520"/>
      <c r="L266" s="520"/>
      <c r="M266" s="725"/>
      <c r="N266" s="520"/>
      <c r="O266" s="584"/>
      <c r="P266" s="519"/>
      <c r="Q266" s="519"/>
      <c r="R266" s="519"/>
      <c r="S266" s="519"/>
      <c r="T266" s="519"/>
      <c r="U266" s="519"/>
      <c r="V266" s="519"/>
      <c r="W266" s="519"/>
      <c r="X266" s="519"/>
      <c r="Y266" s="519"/>
      <c r="Z266" s="519"/>
    </row>
    <row r="267" spans="1:26" ht="12.75" customHeight="1" x14ac:dyDescent="0.25">
      <c r="A267" s="519"/>
      <c r="B267" s="520"/>
      <c r="C267" s="520"/>
      <c r="D267" s="520"/>
      <c r="E267" s="520"/>
      <c r="F267" s="520"/>
      <c r="G267" s="520"/>
      <c r="H267" s="520"/>
      <c r="I267" s="520"/>
      <c r="J267" s="520"/>
      <c r="K267" s="520"/>
      <c r="L267" s="520"/>
      <c r="M267" s="725"/>
      <c r="N267" s="520"/>
      <c r="O267" s="584"/>
      <c r="P267" s="519"/>
      <c r="Q267" s="519"/>
      <c r="R267" s="519"/>
      <c r="S267" s="519"/>
      <c r="T267" s="519"/>
      <c r="U267" s="519"/>
      <c r="V267" s="519"/>
      <c r="W267" s="519"/>
      <c r="X267" s="519"/>
      <c r="Y267" s="519"/>
      <c r="Z267" s="519"/>
    </row>
    <row r="268" spans="1:26" ht="12.75" customHeight="1" x14ac:dyDescent="0.25">
      <c r="A268" s="519"/>
      <c r="B268" s="520"/>
      <c r="C268" s="520"/>
      <c r="D268" s="520"/>
      <c r="E268" s="520"/>
      <c r="F268" s="520"/>
      <c r="G268" s="520"/>
      <c r="H268" s="520"/>
      <c r="I268" s="520"/>
      <c r="J268" s="520"/>
      <c r="K268" s="520"/>
      <c r="L268" s="520"/>
      <c r="M268" s="725"/>
      <c r="N268" s="520"/>
      <c r="O268" s="584"/>
      <c r="P268" s="519"/>
      <c r="Q268" s="519"/>
      <c r="R268" s="519"/>
      <c r="S268" s="519"/>
      <c r="T268" s="519"/>
      <c r="U268" s="519"/>
      <c r="V268" s="519"/>
      <c r="W268" s="519"/>
      <c r="X268" s="519"/>
      <c r="Y268" s="519"/>
      <c r="Z268" s="519"/>
    </row>
    <row r="269" spans="1:26" ht="12.75" customHeight="1" x14ac:dyDescent="0.25">
      <c r="A269" s="519"/>
      <c r="B269" s="520"/>
      <c r="C269" s="520"/>
      <c r="D269" s="520"/>
      <c r="E269" s="520"/>
      <c r="F269" s="520"/>
      <c r="G269" s="520"/>
      <c r="H269" s="520"/>
      <c r="I269" s="520"/>
      <c r="J269" s="520"/>
      <c r="K269" s="520"/>
      <c r="L269" s="520"/>
      <c r="M269" s="725"/>
      <c r="N269" s="520"/>
      <c r="O269" s="584"/>
      <c r="P269" s="519"/>
      <c r="Q269" s="519"/>
      <c r="R269" s="519"/>
      <c r="S269" s="519"/>
      <c r="T269" s="519"/>
      <c r="U269" s="519"/>
      <c r="V269" s="519"/>
      <c r="W269" s="519"/>
      <c r="X269" s="519"/>
      <c r="Y269" s="519"/>
      <c r="Z269" s="519"/>
    </row>
    <row r="270" spans="1:26" ht="12.75" customHeight="1" x14ac:dyDescent="0.25">
      <c r="A270" s="519"/>
      <c r="B270" s="520"/>
      <c r="C270" s="520"/>
      <c r="D270" s="520"/>
      <c r="E270" s="520"/>
      <c r="F270" s="520"/>
      <c r="G270" s="520"/>
      <c r="H270" s="520"/>
      <c r="I270" s="520"/>
      <c r="J270" s="520"/>
      <c r="K270" s="520"/>
      <c r="L270" s="520"/>
      <c r="M270" s="725"/>
      <c r="N270" s="520"/>
      <c r="O270" s="584"/>
      <c r="P270" s="519"/>
      <c r="Q270" s="519"/>
      <c r="R270" s="519"/>
      <c r="S270" s="519"/>
      <c r="T270" s="519"/>
      <c r="U270" s="519"/>
      <c r="V270" s="519"/>
      <c r="W270" s="519"/>
      <c r="X270" s="519"/>
      <c r="Y270" s="519"/>
      <c r="Z270" s="519"/>
    </row>
    <row r="271" spans="1:26" ht="12.75" customHeight="1" x14ac:dyDescent="0.25">
      <c r="A271" s="519"/>
      <c r="B271" s="520"/>
      <c r="C271" s="520"/>
      <c r="D271" s="520"/>
      <c r="E271" s="520"/>
      <c r="F271" s="520"/>
      <c r="G271" s="520"/>
      <c r="H271" s="520"/>
      <c r="I271" s="520"/>
      <c r="J271" s="520"/>
      <c r="K271" s="520"/>
      <c r="L271" s="520"/>
      <c r="M271" s="725"/>
      <c r="N271" s="520"/>
      <c r="O271" s="584"/>
      <c r="P271" s="519"/>
      <c r="Q271" s="519"/>
      <c r="R271" s="519"/>
      <c r="S271" s="519"/>
      <c r="T271" s="519"/>
      <c r="U271" s="519"/>
      <c r="V271" s="519"/>
      <c r="W271" s="519"/>
      <c r="X271" s="519"/>
      <c r="Y271" s="519"/>
      <c r="Z271" s="519"/>
    </row>
    <row r="272" spans="1:26" ht="12.75" customHeight="1" x14ac:dyDescent="0.25">
      <c r="A272" s="519"/>
      <c r="B272" s="520"/>
      <c r="C272" s="520"/>
      <c r="D272" s="520"/>
      <c r="E272" s="520"/>
      <c r="F272" s="520"/>
      <c r="G272" s="520"/>
      <c r="H272" s="520"/>
      <c r="I272" s="520"/>
      <c r="J272" s="520"/>
      <c r="K272" s="520"/>
      <c r="L272" s="520"/>
      <c r="M272" s="725"/>
      <c r="N272" s="520"/>
      <c r="O272" s="584"/>
      <c r="P272" s="519"/>
      <c r="Q272" s="519"/>
      <c r="R272" s="519"/>
      <c r="S272" s="519"/>
      <c r="T272" s="519"/>
      <c r="U272" s="519"/>
      <c r="V272" s="519"/>
      <c r="W272" s="519"/>
      <c r="X272" s="519"/>
      <c r="Y272" s="519"/>
      <c r="Z272" s="519"/>
    </row>
    <row r="273" spans="1:26" ht="12.75" customHeight="1" x14ac:dyDescent="0.25">
      <c r="A273" s="519"/>
      <c r="B273" s="520"/>
      <c r="C273" s="520"/>
      <c r="D273" s="520"/>
      <c r="E273" s="520"/>
      <c r="F273" s="520"/>
      <c r="G273" s="520"/>
      <c r="H273" s="520"/>
      <c r="I273" s="520"/>
      <c r="J273" s="520"/>
      <c r="K273" s="520"/>
      <c r="L273" s="520"/>
      <c r="M273" s="725"/>
      <c r="N273" s="520"/>
      <c r="O273" s="584"/>
      <c r="P273" s="519"/>
      <c r="Q273" s="519"/>
      <c r="R273" s="519"/>
      <c r="S273" s="519"/>
      <c r="T273" s="519"/>
      <c r="U273" s="519"/>
      <c r="V273" s="519"/>
      <c r="W273" s="519"/>
      <c r="X273" s="519"/>
      <c r="Y273" s="519"/>
      <c r="Z273" s="519"/>
    </row>
    <row r="274" spans="1:26" ht="12.75" customHeight="1" x14ac:dyDescent="0.25">
      <c r="A274" s="519"/>
      <c r="B274" s="520"/>
      <c r="C274" s="520"/>
      <c r="D274" s="520"/>
      <c r="E274" s="520"/>
      <c r="F274" s="520"/>
      <c r="G274" s="520"/>
      <c r="H274" s="520"/>
      <c r="I274" s="520"/>
      <c r="J274" s="520"/>
      <c r="K274" s="520"/>
      <c r="L274" s="520"/>
      <c r="M274" s="725"/>
      <c r="N274" s="520"/>
      <c r="O274" s="584"/>
      <c r="P274" s="519"/>
      <c r="Q274" s="519"/>
      <c r="R274" s="519"/>
      <c r="S274" s="519"/>
      <c r="T274" s="519"/>
      <c r="U274" s="519"/>
      <c r="V274" s="519"/>
      <c r="W274" s="519"/>
      <c r="X274" s="519"/>
      <c r="Y274" s="519"/>
      <c r="Z274" s="519"/>
    </row>
    <row r="275" spans="1:26" ht="12.75" customHeight="1" x14ac:dyDescent="0.25">
      <c r="A275" s="519"/>
      <c r="B275" s="520"/>
      <c r="C275" s="520"/>
      <c r="D275" s="520"/>
      <c r="E275" s="520"/>
      <c r="F275" s="520"/>
      <c r="G275" s="520"/>
      <c r="H275" s="520"/>
      <c r="I275" s="520"/>
      <c r="J275" s="520"/>
      <c r="K275" s="520"/>
      <c r="L275" s="520"/>
      <c r="M275" s="725"/>
      <c r="N275" s="520"/>
      <c r="O275" s="584"/>
      <c r="P275" s="519"/>
      <c r="Q275" s="519"/>
      <c r="R275" s="519"/>
      <c r="S275" s="519"/>
      <c r="T275" s="519"/>
      <c r="U275" s="519"/>
      <c r="V275" s="519"/>
      <c r="W275" s="519"/>
      <c r="X275" s="519"/>
      <c r="Y275" s="519"/>
      <c r="Z275" s="519"/>
    </row>
    <row r="276" spans="1:26" ht="12.75" customHeight="1" x14ac:dyDescent="0.25">
      <c r="A276" s="519"/>
      <c r="B276" s="520"/>
      <c r="C276" s="520"/>
      <c r="D276" s="520"/>
      <c r="E276" s="520"/>
      <c r="F276" s="520"/>
      <c r="G276" s="520"/>
      <c r="H276" s="520"/>
      <c r="I276" s="520"/>
      <c r="J276" s="520"/>
      <c r="K276" s="520"/>
      <c r="L276" s="520"/>
      <c r="M276" s="725"/>
      <c r="N276" s="520"/>
      <c r="O276" s="584"/>
      <c r="P276" s="519"/>
      <c r="Q276" s="519"/>
      <c r="R276" s="519"/>
      <c r="S276" s="519"/>
      <c r="T276" s="519"/>
      <c r="U276" s="519"/>
      <c r="V276" s="519"/>
      <c r="W276" s="519"/>
      <c r="X276" s="519"/>
      <c r="Y276" s="519"/>
      <c r="Z276" s="519"/>
    </row>
    <row r="277" spans="1:26" ht="12.75" customHeight="1" x14ac:dyDescent="0.25">
      <c r="A277" s="519"/>
      <c r="B277" s="520"/>
      <c r="C277" s="520"/>
      <c r="D277" s="520"/>
      <c r="E277" s="520"/>
      <c r="F277" s="520"/>
      <c r="G277" s="520"/>
      <c r="H277" s="520"/>
      <c r="I277" s="520"/>
      <c r="J277" s="520"/>
      <c r="K277" s="520"/>
      <c r="L277" s="520"/>
      <c r="M277" s="725"/>
      <c r="N277" s="520"/>
      <c r="O277" s="584"/>
      <c r="P277" s="519"/>
      <c r="Q277" s="519"/>
      <c r="R277" s="519"/>
      <c r="S277" s="519"/>
      <c r="T277" s="519"/>
      <c r="U277" s="519"/>
      <c r="V277" s="519"/>
      <c r="W277" s="519"/>
      <c r="X277" s="519"/>
      <c r="Y277" s="519"/>
      <c r="Z277" s="519"/>
    </row>
    <row r="278" spans="1:26" ht="12.75" customHeight="1" x14ac:dyDescent="0.25">
      <c r="A278" s="519"/>
      <c r="B278" s="520"/>
      <c r="C278" s="520"/>
      <c r="D278" s="520"/>
      <c r="E278" s="520"/>
      <c r="F278" s="520"/>
      <c r="G278" s="520"/>
      <c r="H278" s="520"/>
      <c r="I278" s="520"/>
      <c r="J278" s="520"/>
      <c r="K278" s="520"/>
      <c r="L278" s="520"/>
      <c r="M278" s="725"/>
      <c r="N278" s="520"/>
      <c r="O278" s="584"/>
      <c r="P278" s="519"/>
      <c r="Q278" s="519"/>
      <c r="R278" s="519"/>
      <c r="S278" s="519"/>
      <c r="T278" s="519"/>
      <c r="U278" s="519"/>
      <c r="V278" s="519"/>
      <c r="W278" s="519"/>
      <c r="X278" s="519"/>
      <c r="Y278" s="519"/>
      <c r="Z278" s="519"/>
    </row>
    <row r="279" spans="1:26" ht="12.75" customHeight="1" x14ac:dyDescent="0.25">
      <c r="A279" s="519"/>
      <c r="B279" s="520"/>
      <c r="C279" s="520"/>
      <c r="D279" s="520"/>
      <c r="E279" s="520"/>
      <c r="F279" s="520"/>
      <c r="G279" s="520"/>
      <c r="H279" s="520"/>
      <c r="I279" s="520"/>
      <c r="J279" s="520"/>
      <c r="K279" s="520"/>
      <c r="L279" s="520"/>
      <c r="M279" s="725"/>
      <c r="N279" s="520"/>
      <c r="O279" s="584"/>
      <c r="P279" s="519"/>
      <c r="Q279" s="519"/>
      <c r="R279" s="519"/>
      <c r="S279" s="519"/>
      <c r="T279" s="519"/>
      <c r="U279" s="519"/>
      <c r="V279" s="519"/>
      <c r="W279" s="519"/>
      <c r="X279" s="519"/>
      <c r="Y279" s="519"/>
      <c r="Z279" s="519"/>
    </row>
    <row r="280" spans="1:26" ht="12.75" customHeight="1" x14ac:dyDescent="0.25">
      <c r="A280" s="519"/>
      <c r="B280" s="520"/>
      <c r="C280" s="520"/>
      <c r="D280" s="520"/>
      <c r="E280" s="520"/>
      <c r="F280" s="520"/>
      <c r="G280" s="520"/>
      <c r="H280" s="520"/>
      <c r="I280" s="520"/>
      <c r="J280" s="520"/>
      <c r="K280" s="520"/>
      <c r="L280" s="520"/>
      <c r="M280" s="725"/>
      <c r="N280" s="520"/>
      <c r="O280" s="584"/>
      <c r="P280" s="519"/>
      <c r="Q280" s="519"/>
      <c r="R280" s="519"/>
      <c r="S280" s="519"/>
      <c r="T280" s="519"/>
      <c r="U280" s="519"/>
      <c r="V280" s="519"/>
      <c r="W280" s="519"/>
      <c r="X280" s="519"/>
      <c r="Y280" s="519"/>
      <c r="Z280" s="519"/>
    </row>
    <row r="281" spans="1:26" ht="12.75" customHeight="1" x14ac:dyDescent="0.25">
      <c r="A281" s="519"/>
      <c r="B281" s="520"/>
      <c r="C281" s="520"/>
      <c r="D281" s="520"/>
      <c r="E281" s="520"/>
      <c r="F281" s="520"/>
      <c r="G281" s="520"/>
      <c r="H281" s="520"/>
      <c r="I281" s="520"/>
      <c r="J281" s="520"/>
      <c r="K281" s="520"/>
      <c r="L281" s="520"/>
      <c r="M281" s="725"/>
      <c r="N281" s="520"/>
      <c r="O281" s="584"/>
      <c r="P281" s="519"/>
      <c r="Q281" s="519"/>
      <c r="R281" s="519"/>
      <c r="S281" s="519"/>
      <c r="T281" s="519"/>
      <c r="U281" s="519"/>
      <c r="V281" s="519"/>
      <c r="W281" s="519"/>
      <c r="X281" s="519"/>
      <c r="Y281" s="519"/>
      <c r="Z281" s="519"/>
    </row>
    <row r="282" spans="1:26" ht="12.75" customHeight="1" x14ac:dyDescent="0.25">
      <c r="A282" s="519"/>
      <c r="B282" s="520"/>
      <c r="C282" s="520"/>
      <c r="D282" s="520"/>
      <c r="E282" s="520"/>
      <c r="F282" s="520"/>
      <c r="G282" s="520"/>
      <c r="H282" s="520"/>
      <c r="I282" s="520"/>
      <c r="J282" s="520"/>
      <c r="K282" s="520"/>
      <c r="L282" s="520"/>
      <c r="M282" s="725"/>
      <c r="N282" s="520"/>
      <c r="O282" s="584"/>
      <c r="P282" s="519"/>
      <c r="Q282" s="519"/>
      <c r="R282" s="519"/>
      <c r="S282" s="519"/>
      <c r="T282" s="519"/>
      <c r="U282" s="519"/>
      <c r="V282" s="519"/>
      <c r="W282" s="519"/>
      <c r="X282" s="519"/>
      <c r="Y282" s="519"/>
      <c r="Z282" s="519"/>
    </row>
    <row r="283" spans="1:26" ht="12.75" customHeight="1" x14ac:dyDescent="0.25">
      <c r="A283" s="519"/>
      <c r="B283" s="520"/>
      <c r="C283" s="520"/>
      <c r="D283" s="520"/>
      <c r="E283" s="520"/>
      <c r="F283" s="520"/>
      <c r="G283" s="520"/>
      <c r="H283" s="520"/>
      <c r="I283" s="520"/>
      <c r="J283" s="520"/>
      <c r="K283" s="520"/>
      <c r="L283" s="520"/>
      <c r="M283" s="725"/>
      <c r="N283" s="520"/>
      <c r="O283" s="584"/>
      <c r="P283" s="519"/>
      <c r="Q283" s="519"/>
      <c r="R283" s="519"/>
      <c r="S283" s="519"/>
      <c r="T283" s="519"/>
      <c r="U283" s="519"/>
      <c r="V283" s="519"/>
      <c r="W283" s="519"/>
      <c r="X283" s="519"/>
      <c r="Y283" s="519"/>
      <c r="Z283" s="519"/>
    </row>
    <row r="284" spans="1:26" ht="12.75" customHeight="1" x14ac:dyDescent="0.25">
      <c r="A284" s="519"/>
      <c r="B284" s="520"/>
      <c r="C284" s="520"/>
      <c r="D284" s="520"/>
      <c r="E284" s="520"/>
      <c r="F284" s="520"/>
      <c r="G284" s="520"/>
      <c r="H284" s="520"/>
      <c r="I284" s="520"/>
      <c r="J284" s="520"/>
      <c r="K284" s="520"/>
      <c r="L284" s="520"/>
      <c r="M284" s="725"/>
      <c r="N284" s="520"/>
      <c r="O284" s="584"/>
      <c r="P284" s="519"/>
      <c r="Q284" s="519"/>
      <c r="R284" s="519"/>
      <c r="S284" s="519"/>
      <c r="T284" s="519"/>
      <c r="U284" s="519"/>
      <c r="V284" s="519"/>
      <c r="W284" s="519"/>
      <c r="X284" s="519"/>
      <c r="Y284" s="519"/>
      <c r="Z284" s="519"/>
    </row>
    <row r="285" spans="1:26" ht="12.75" customHeight="1" x14ac:dyDescent="0.25">
      <c r="A285" s="519"/>
      <c r="B285" s="520"/>
      <c r="C285" s="520"/>
      <c r="D285" s="520"/>
      <c r="E285" s="520"/>
      <c r="F285" s="520"/>
      <c r="G285" s="520"/>
      <c r="H285" s="520"/>
      <c r="I285" s="520"/>
      <c r="J285" s="520"/>
      <c r="K285" s="520"/>
      <c r="L285" s="520"/>
      <c r="M285" s="725"/>
      <c r="N285" s="520"/>
      <c r="O285" s="584"/>
      <c r="P285" s="519"/>
      <c r="Q285" s="519"/>
      <c r="R285" s="519"/>
      <c r="S285" s="519"/>
      <c r="T285" s="519"/>
      <c r="U285" s="519"/>
      <c r="V285" s="519"/>
      <c r="W285" s="519"/>
      <c r="X285" s="519"/>
      <c r="Y285" s="519"/>
      <c r="Z285" s="519"/>
    </row>
    <row r="286" spans="1:26" ht="12.75" customHeight="1" x14ac:dyDescent="0.25">
      <c r="A286" s="519"/>
      <c r="B286" s="520"/>
      <c r="C286" s="520"/>
      <c r="D286" s="520"/>
      <c r="E286" s="520"/>
      <c r="F286" s="520"/>
      <c r="G286" s="520"/>
      <c r="H286" s="520"/>
      <c r="I286" s="520"/>
      <c r="J286" s="520"/>
      <c r="K286" s="520"/>
      <c r="L286" s="520"/>
      <c r="M286" s="725"/>
      <c r="N286" s="520"/>
      <c r="O286" s="584"/>
      <c r="P286" s="519"/>
      <c r="Q286" s="519"/>
      <c r="R286" s="519"/>
      <c r="S286" s="519"/>
      <c r="T286" s="519"/>
      <c r="U286" s="519"/>
      <c r="V286" s="519"/>
      <c r="W286" s="519"/>
      <c r="X286" s="519"/>
      <c r="Y286" s="519"/>
      <c r="Z286" s="519"/>
    </row>
    <row r="287" spans="1:26" ht="12.75" customHeight="1" x14ac:dyDescent="0.25">
      <c r="A287" s="519"/>
      <c r="B287" s="520"/>
      <c r="C287" s="520"/>
      <c r="D287" s="520"/>
      <c r="E287" s="520"/>
      <c r="F287" s="520"/>
      <c r="G287" s="520"/>
      <c r="H287" s="520"/>
      <c r="I287" s="520"/>
      <c r="J287" s="520"/>
      <c r="K287" s="520"/>
      <c r="L287" s="520"/>
      <c r="M287" s="725"/>
      <c r="N287" s="520"/>
      <c r="O287" s="584"/>
      <c r="P287" s="519"/>
      <c r="Q287" s="519"/>
      <c r="R287" s="519"/>
      <c r="S287" s="519"/>
      <c r="T287" s="519"/>
      <c r="U287" s="519"/>
      <c r="V287" s="519"/>
      <c r="W287" s="519"/>
      <c r="X287" s="519"/>
      <c r="Y287" s="519"/>
      <c r="Z287" s="519"/>
    </row>
    <row r="288" spans="1:26" ht="12.75" customHeight="1" x14ac:dyDescent="0.25">
      <c r="A288" s="519"/>
      <c r="B288" s="520"/>
      <c r="C288" s="520"/>
      <c r="D288" s="520"/>
      <c r="E288" s="520"/>
      <c r="F288" s="520"/>
      <c r="G288" s="520"/>
      <c r="H288" s="520"/>
      <c r="I288" s="520"/>
      <c r="J288" s="520"/>
      <c r="K288" s="520"/>
      <c r="L288" s="520"/>
      <c r="M288" s="725"/>
      <c r="N288" s="520"/>
      <c r="O288" s="584"/>
      <c r="P288" s="519"/>
      <c r="Q288" s="519"/>
      <c r="R288" s="519"/>
      <c r="S288" s="519"/>
      <c r="T288" s="519"/>
      <c r="U288" s="519"/>
      <c r="V288" s="519"/>
      <c r="W288" s="519"/>
      <c r="X288" s="519"/>
      <c r="Y288" s="519"/>
      <c r="Z288" s="519"/>
    </row>
    <row r="289" spans="1:26" ht="12.75" customHeight="1" x14ac:dyDescent="0.25">
      <c r="A289" s="519"/>
      <c r="B289" s="520"/>
      <c r="C289" s="520"/>
      <c r="D289" s="520"/>
      <c r="E289" s="520"/>
      <c r="F289" s="520"/>
      <c r="G289" s="520"/>
      <c r="H289" s="520"/>
      <c r="I289" s="520"/>
      <c r="J289" s="520"/>
      <c r="K289" s="520"/>
      <c r="L289" s="520"/>
      <c r="M289" s="725"/>
      <c r="N289" s="520"/>
      <c r="O289" s="584"/>
      <c r="P289" s="519"/>
      <c r="Q289" s="519"/>
      <c r="R289" s="519"/>
      <c r="S289" s="519"/>
      <c r="T289" s="519"/>
      <c r="U289" s="519"/>
      <c r="V289" s="519"/>
      <c r="W289" s="519"/>
      <c r="X289" s="519"/>
      <c r="Y289" s="519"/>
      <c r="Z289" s="519"/>
    </row>
    <row r="290" spans="1:26" ht="12.75" customHeight="1" x14ac:dyDescent="0.25">
      <c r="A290" s="519"/>
      <c r="B290" s="520"/>
      <c r="C290" s="520"/>
      <c r="D290" s="520"/>
      <c r="E290" s="520"/>
      <c r="F290" s="520"/>
      <c r="G290" s="520"/>
      <c r="H290" s="520"/>
      <c r="I290" s="520"/>
      <c r="J290" s="520"/>
      <c r="K290" s="520"/>
      <c r="L290" s="520"/>
      <c r="M290" s="725"/>
      <c r="N290" s="520"/>
      <c r="O290" s="584"/>
      <c r="P290" s="519"/>
      <c r="Q290" s="519"/>
      <c r="R290" s="519"/>
      <c r="S290" s="519"/>
      <c r="T290" s="519"/>
      <c r="U290" s="519"/>
      <c r="V290" s="519"/>
      <c r="W290" s="519"/>
      <c r="X290" s="519"/>
      <c r="Y290" s="519"/>
      <c r="Z290" s="519"/>
    </row>
    <row r="291" spans="1:26" ht="12.75" customHeight="1" x14ac:dyDescent="0.25">
      <c r="A291" s="519"/>
      <c r="B291" s="520"/>
      <c r="C291" s="520"/>
      <c r="D291" s="520"/>
      <c r="E291" s="520"/>
      <c r="F291" s="520"/>
      <c r="G291" s="520"/>
      <c r="H291" s="520"/>
      <c r="I291" s="520"/>
      <c r="J291" s="520"/>
      <c r="K291" s="520"/>
      <c r="L291" s="520"/>
      <c r="M291" s="725"/>
      <c r="N291" s="520"/>
      <c r="O291" s="584"/>
      <c r="P291" s="519"/>
      <c r="Q291" s="519"/>
      <c r="R291" s="519"/>
      <c r="S291" s="519"/>
      <c r="T291" s="519"/>
      <c r="U291" s="519"/>
      <c r="V291" s="519"/>
      <c r="W291" s="519"/>
      <c r="X291" s="519"/>
      <c r="Y291" s="519"/>
      <c r="Z291" s="519"/>
    </row>
    <row r="292" spans="1:26" ht="12.75" customHeight="1" x14ac:dyDescent="0.25">
      <c r="A292" s="519"/>
      <c r="B292" s="520"/>
      <c r="C292" s="520"/>
      <c r="D292" s="520"/>
      <c r="E292" s="520"/>
      <c r="F292" s="520"/>
      <c r="G292" s="520"/>
      <c r="H292" s="520"/>
      <c r="I292" s="520"/>
      <c r="J292" s="520"/>
      <c r="K292" s="520"/>
      <c r="L292" s="520"/>
      <c r="M292" s="725"/>
      <c r="N292" s="520"/>
      <c r="O292" s="584"/>
      <c r="P292" s="519"/>
      <c r="Q292" s="519"/>
      <c r="R292" s="519"/>
      <c r="S292" s="519"/>
      <c r="T292" s="519"/>
      <c r="U292" s="519"/>
      <c r="V292" s="519"/>
      <c r="W292" s="519"/>
      <c r="X292" s="519"/>
      <c r="Y292" s="519"/>
      <c r="Z292" s="519"/>
    </row>
    <row r="293" spans="1:26" ht="12.75" customHeight="1" x14ac:dyDescent="0.25">
      <c r="A293" s="519"/>
      <c r="B293" s="520"/>
      <c r="C293" s="520"/>
      <c r="D293" s="520"/>
      <c r="E293" s="520"/>
      <c r="F293" s="520"/>
      <c r="G293" s="520"/>
      <c r="H293" s="520"/>
      <c r="I293" s="520"/>
      <c r="J293" s="520"/>
      <c r="K293" s="520"/>
      <c r="L293" s="520"/>
      <c r="M293" s="725"/>
      <c r="N293" s="520"/>
      <c r="O293" s="584"/>
      <c r="P293" s="519"/>
      <c r="Q293" s="519"/>
      <c r="R293" s="519"/>
      <c r="S293" s="519"/>
      <c r="T293" s="519"/>
      <c r="U293" s="519"/>
      <c r="V293" s="519"/>
      <c r="W293" s="519"/>
      <c r="X293" s="519"/>
      <c r="Y293" s="519"/>
      <c r="Z293" s="519"/>
    </row>
    <row r="294" spans="1:26" ht="12.75" customHeight="1" x14ac:dyDescent="0.25">
      <c r="A294" s="519"/>
      <c r="B294" s="520"/>
      <c r="C294" s="520"/>
      <c r="D294" s="520"/>
      <c r="E294" s="520"/>
      <c r="F294" s="520"/>
      <c r="G294" s="520"/>
      <c r="H294" s="520"/>
      <c r="I294" s="520"/>
      <c r="J294" s="520"/>
      <c r="K294" s="520"/>
      <c r="L294" s="520"/>
      <c r="M294" s="725"/>
      <c r="N294" s="520"/>
      <c r="O294" s="584"/>
      <c r="P294" s="519"/>
      <c r="Q294" s="519"/>
      <c r="R294" s="519"/>
      <c r="S294" s="519"/>
      <c r="T294" s="519"/>
      <c r="U294" s="519"/>
      <c r="V294" s="519"/>
      <c r="W294" s="519"/>
      <c r="X294" s="519"/>
      <c r="Y294" s="519"/>
      <c r="Z294" s="519"/>
    </row>
    <row r="295" spans="1:26" ht="12.75" customHeight="1" x14ac:dyDescent="0.25">
      <c r="A295" s="519"/>
      <c r="B295" s="520"/>
      <c r="C295" s="520"/>
      <c r="D295" s="520"/>
      <c r="E295" s="520"/>
      <c r="F295" s="520"/>
      <c r="G295" s="520"/>
      <c r="H295" s="520"/>
      <c r="I295" s="520"/>
      <c r="J295" s="520"/>
      <c r="K295" s="520"/>
      <c r="L295" s="520"/>
      <c r="M295" s="725"/>
      <c r="N295" s="520"/>
      <c r="O295" s="584"/>
      <c r="P295" s="519"/>
      <c r="Q295" s="519"/>
      <c r="R295" s="519"/>
      <c r="S295" s="519"/>
      <c r="T295" s="519"/>
      <c r="U295" s="519"/>
      <c r="V295" s="519"/>
      <c r="W295" s="519"/>
      <c r="X295" s="519"/>
      <c r="Y295" s="519"/>
      <c r="Z295" s="519"/>
    </row>
    <row r="296" spans="1:26" ht="12.75" customHeight="1" x14ac:dyDescent="0.25">
      <c r="A296" s="519"/>
      <c r="B296" s="520"/>
      <c r="C296" s="520"/>
      <c r="D296" s="520"/>
      <c r="E296" s="520"/>
      <c r="F296" s="520"/>
      <c r="G296" s="520"/>
      <c r="H296" s="520"/>
      <c r="I296" s="520"/>
      <c r="J296" s="520"/>
      <c r="K296" s="520"/>
      <c r="L296" s="520"/>
      <c r="M296" s="725"/>
      <c r="N296" s="520"/>
      <c r="O296" s="584"/>
      <c r="P296" s="519"/>
      <c r="Q296" s="519"/>
      <c r="R296" s="519"/>
      <c r="S296" s="519"/>
      <c r="T296" s="519"/>
      <c r="U296" s="519"/>
      <c r="V296" s="519"/>
      <c r="W296" s="519"/>
      <c r="X296" s="519"/>
      <c r="Y296" s="519"/>
      <c r="Z296" s="519"/>
    </row>
    <row r="297" spans="1:26" ht="12.75" customHeight="1" x14ac:dyDescent="0.25">
      <c r="A297" s="519"/>
      <c r="B297" s="520"/>
      <c r="C297" s="520"/>
      <c r="D297" s="520"/>
      <c r="E297" s="520"/>
      <c r="F297" s="520"/>
      <c r="G297" s="520"/>
      <c r="H297" s="520"/>
      <c r="I297" s="520"/>
      <c r="J297" s="520"/>
      <c r="K297" s="520"/>
      <c r="L297" s="520"/>
      <c r="M297" s="725"/>
      <c r="N297" s="520"/>
      <c r="O297" s="584"/>
      <c r="P297" s="519"/>
      <c r="Q297" s="519"/>
      <c r="R297" s="519"/>
      <c r="S297" s="519"/>
      <c r="T297" s="519"/>
      <c r="U297" s="519"/>
      <c r="V297" s="519"/>
      <c r="W297" s="519"/>
      <c r="X297" s="519"/>
      <c r="Y297" s="519"/>
      <c r="Z297" s="519"/>
    </row>
    <row r="298" spans="1:26" ht="12.75" customHeight="1" x14ac:dyDescent="0.25">
      <c r="A298" s="519"/>
      <c r="B298" s="520"/>
      <c r="C298" s="520"/>
      <c r="D298" s="520"/>
      <c r="E298" s="520"/>
      <c r="F298" s="520"/>
      <c r="G298" s="520"/>
      <c r="H298" s="520"/>
      <c r="I298" s="520"/>
      <c r="J298" s="520"/>
      <c r="K298" s="520"/>
      <c r="L298" s="520"/>
      <c r="M298" s="725"/>
      <c r="N298" s="520"/>
      <c r="O298" s="584"/>
      <c r="P298" s="519"/>
      <c r="Q298" s="519"/>
      <c r="R298" s="519"/>
      <c r="S298" s="519"/>
      <c r="T298" s="519"/>
      <c r="U298" s="519"/>
      <c r="V298" s="519"/>
      <c r="W298" s="519"/>
      <c r="X298" s="519"/>
      <c r="Y298" s="519"/>
      <c r="Z298" s="519"/>
    </row>
    <row r="299" spans="1:26" ht="12.75" customHeight="1" x14ac:dyDescent="0.25">
      <c r="A299" s="519"/>
      <c r="B299" s="520"/>
      <c r="C299" s="520"/>
      <c r="D299" s="520"/>
      <c r="E299" s="520"/>
      <c r="F299" s="520"/>
      <c r="G299" s="520"/>
      <c r="H299" s="520"/>
      <c r="I299" s="520"/>
      <c r="J299" s="520"/>
      <c r="K299" s="520"/>
      <c r="L299" s="520"/>
      <c r="M299" s="725"/>
      <c r="N299" s="520"/>
      <c r="O299" s="584"/>
      <c r="P299" s="519"/>
      <c r="Q299" s="519"/>
      <c r="R299" s="519"/>
      <c r="S299" s="519"/>
      <c r="T299" s="519"/>
      <c r="U299" s="519"/>
      <c r="V299" s="519"/>
      <c r="W299" s="519"/>
      <c r="X299" s="519"/>
      <c r="Y299" s="519"/>
      <c r="Z299" s="519"/>
    </row>
    <row r="300" spans="1:26" ht="12.75" customHeight="1" x14ac:dyDescent="0.25">
      <c r="A300" s="519"/>
      <c r="B300" s="520"/>
      <c r="C300" s="520"/>
      <c r="D300" s="520"/>
      <c r="E300" s="520"/>
      <c r="F300" s="520"/>
      <c r="G300" s="520"/>
      <c r="H300" s="520"/>
      <c r="I300" s="520"/>
      <c r="J300" s="520"/>
      <c r="K300" s="520"/>
      <c r="L300" s="520"/>
      <c r="M300" s="725"/>
      <c r="N300" s="520"/>
      <c r="O300" s="584"/>
      <c r="P300" s="519"/>
      <c r="Q300" s="519"/>
      <c r="R300" s="519"/>
      <c r="S300" s="519"/>
      <c r="T300" s="519"/>
      <c r="U300" s="519"/>
      <c r="V300" s="519"/>
      <c r="W300" s="519"/>
      <c r="X300" s="519"/>
      <c r="Y300" s="519"/>
      <c r="Z300" s="519"/>
    </row>
    <row r="301" spans="1:26" ht="12.75" customHeight="1" x14ac:dyDescent="0.25">
      <c r="A301" s="519"/>
      <c r="B301" s="520"/>
      <c r="C301" s="520"/>
      <c r="D301" s="520"/>
      <c r="E301" s="520"/>
      <c r="F301" s="520"/>
      <c r="G301" s="520"/>
      <c r="H301" s="520"/>
      <c r="I301" s="520"/>
      <c r="J301" s="520"/>
      <c r="K301" s="520"/>
      <c r="L301" s="520"/>
      <c r="M301" s="725"/>
      <c r="N301" s="520"/>
      <c r="O301" s="584"/>
      <c r="P301" s="519"/>
      <c r="Q301" s="519"/>
      <c r="R301" s="519"/>
      <c r="S301" s="519"/>
      <c r="T301" s="519"/>
      <c r="U301" s="519"/>
      <c r="V301" s="519"/>
      <c r="W301" s="519"/>
      <c r="X301" s="519"/>
      <c r="Y301" s="519"/>
      <c r="Z301" s="519"/>
    </row>
    <row r="302" spans="1:26" ht="12.75" customHeight="1" x14ac:dyDescent="0.25">
      <c r="A302" s="519"/>
      <c r="B302" s="520"/>
      <c r="C302" s="520"/>
      <c r="D302" s="520"/>
      <c r="E302" s="520"/>
      <c r="F302" s="520"/>
      <c r="G302" s="520"/>
      <c r="H302" s="520"/>
      <c r="I302" s="520"/>
      <c r="J302" s="520"/>
      <c r="K302" s="520"/>
      <c r="L302" s="520"/>
      <c r="M302" s="725"/>
      <c r="N302" s="520"/>
      <c r="O302" s="584"/>
      <c r="P302" s="519"/>
      <c r="Q302" s="519"/>
      <c r="R302" s="519"/>
      <c r="S302" s="519"/>
      <c r="T302" s="519"/>
      <c r="U302" s="519"/>
      <c r="V302" s="519"/>
      <c r="W302" s="519"/>
      <c r="X302" s="519"/>
      <c r="Y302" s="519"/>
      <c r="Z302" s="519"/>
    </row>
    <row r="303" spans="1:26" ht="12.75" customHeight="1" x14ac:dyDescent="0.25">
      <c r="A303" s="519"/>
      <c r="B303" s="520"/>
      <c r="C303" s="520"/>
      <c r="D303" s="520"/>
      <c r="E303" s="520"/>
      <c r="F303" s="520"/>
      <c r="G303" s="520"/>
      <c r="H303" s="520"/>
      <c r="I303" s="520"/>
      <c r="J303" s="520"/>
      <c r="K303" s="520"/>
      <c r="L303" s="520"/>
      <c r="M303" s="725"/>
      <c r="N303" s="520"/>
      <c r="O303" s="584"/>
      <c r="P303" s="519"/>
      <c r="Q303" s="519"/>
      <c r="R303" s="519"/>
      <c r="S303" s="519"/>
      <c r="T303" s="519"/>
      <c r="U303" s="519"/>
      <c r="V303" s="519"/>
      <c r="W303" s="519"/>
      <c r="X303" s="519"/>
      <c r="Y303" s="519"/>
      <c r="Z303" s="519"/>
    </row>
    <row r="304" spans="1:26" ht="12.75" customHeight="1" x14ac:dyDescent="0.25">
      <c r="A304" s="519"/>
      <c r="B304" s="520"/>
      <c r="C304" s="520"/>
      <c r="D304" s="520"/>
      <c r="E304" s="520"/>
      <c r="F304" s="520"/>
      <c r="G304" s="520"/>
      <c r="H304" s="520"/>
      <c r="I304" s="520"/>
      <c r="J304" s="520"/>
      <c r="K304" s="520"/>
      <c r="L304" s="520"/>
      <c r="M304" s="725"/>
      <c r="N304" s="520"/>
      <c r="O304" s="584"/>
      <c r="P304" s="519"/>
      <c r="Q304" s="519"/>
      <c r="R304" s="519"/>
      <c r="S304" s="519"/>
      <c r="T304" s="519"/>
      <c r="U304" s="519"/>
      <c r="V304" s="519"/>
      <c r="W304" s="519"/>
      <c r="X304" s="519"/>
      <c r="Y304" s="519"/>
      <c r="Z304" s="519"/>
    </row>
    <row r="305" spans="1:26" ht="12.75" customHeight="1" x14ac:dyDescent="0.25">
      <c r="A305" s="519"/>
      <c r="B305" s="520"/>
      <c r="C305" s="520"/>
      <c r="D305" s="520"/>
      <c r="E305" s="520"/>
      <c r="F305" s="520"/>
      <c r="G305" s="520"/>
      <c r="H305" s="520"/>
      <c r="I305" s="520"/>
      <c r="J305" s="520"/>
      <c r="K305" s="520"/>
      <c r="L305" s="520"/>
      <c r="M305" s="725"/>
      <c r="N305" s="520"/>
      <c r="O305" s="584"/>
      <c r="P305" s="519"/>
      <c r="Q305" s="519"/>
      <c r="R305" s="519"/>
      <c r="S305" s="519"/>
      <c r="T305" s="519"/>
      <c r="U305" s="519"/>
      <c r="V305" s="519"/>
      <c r="W305" s="519"/>
      <c r="X305" s="519"/>
      <c r="Y305" s="519"/>
      <c r="Z305" s="519"/>
    </row>
    <row r="306" spans="1:26" ht="12.75" customHeight="1" x14ac:dyDescent="0.25">
      <c r="A306" s="519"/>
      <c r="B306" s="520"/>
      <c r="C306" s="520"/>
      <c r="D306" s="520"/>
      <c r="E306" s="520"/>
      <c r="F306" s="520"/>
      <c r="G306" s="520"/>
      <c r="H306" s="520"/>
      <c r="I306" s="520"/>
      <c r="J306" s="520"/>
      <c r="K306" s="520"/>
      <c r="L306" s="520"/>
      <c r="M306" s="725"/>
      <c r="N306" s="520"/>
      <c r="O306" s="584"/>
      <c r="P306" s="519"/>
      <c r="Q306" s="519"/>
      <c r="R306" s="519"/>
      <c r="S306" s="519"/>
      <c r="T306" s="519"/>
      <c r="U306" s="519"/>
      <c r="V306" s="519"/>
      <c r="W306" s="519"/>
      <c r="X306" s="519"/>
      <c r="Y306" s="519"/>
      <c r="Z306" s="519"/>
    </row>
    <row r="307" spans="1:26" ht="12.75" customHeight="1" x14ac:dyDescent="0.25">
      <c r="A307" s="519"/>
      <c r="B307" s="520"/>
      <c r="C307" s="520"/>
      <c r="D307" s="520"/>
      <c r="E307" s="520"/>
      <c r="F307" s="520"/>
      <c r="G307" s="520"/>
      <c r="H307" s="520"/>
      <c r="I307" s="520"/>
      <c r="J307" s="520"/>
      <c r="K307" s="520"/>
      <c r="L307" s="520"/>
      <c r="M307" s="725"/>
      <c r="N307" s="520"/>
      <c r="O307" s="584"/>
      <c r="P307" s="519"/>
      <c r="Q307" s="519"/>
      <c r="R307" s="519"/>
      <c r="S307" s="519"/>
      <c r="T307" s="519"/>
      <c r="U307" s="519"/>
      <c r="V307" s="519"/>
      <c r="W307" s="519"/>
      <c r="X307" s="519"/>
      <c r="Y307" s="519"/>
      <c r="Z307" s="519"/>
    </row>
    <row r="308" spans="1:26" ht="12.75" customHeight="1" x14ac:dyDescent="0.25">
      <c r="A308" s="519"/>
      <c r="B308" s="520"/>
      <c r="C308" s="520"/>
      <c r="D308" s="520"/>
      <c r="E308" s="520"/>
      <c r="F308" s="520"/>
      <c r="G308" s="520"/>
      <c r="H308" s="520"/>
      <c r="I308" s="520"/>
      <c r="J308" s="520"/>
      <c r="K308" s="520"/>
      <c r="L308" s="520"/>
      <c r="M308" s="725"/>
      <c r="N308" s="520"/>
      <c r="O308" s="584"/>
      <c r="P308" s="519"/>
      <c r="Q308" s="519"/>
      <c r="R308" s="519"/>
      <c r="S308" s="519"/>
      <c r="T308" s="519"/>
      <c r="U308" s="519"/>
      <c r="V308" s="519"/>
      <c r="W308" s="519"/>
      <c r="X308" s="519"/>
      <c r="Y308" s="519"/>
      <c r="Z308" s="519"/>
    </row>
    <row r="309" spans="1:26" ht="12.75" customHeight="1" x14ac:dyDescent="0.25">
      <c r="A309" s="519"/>
      <c r="B309" s="520"/>
      <c r="C309" s="520"/>
      <c r="D309" s="520"/>
      <c r="E309" s="520"/>
      <c r="F309" s="520"/>
      <c r="G309" s="520"/>
      <c r="H309" s="520"/>
      <c r="I309" s="520"/>
      <c r="J309" s="520"/>
      <c r="K309" s="520"/>
      <c r="L309" s="520"/>
      <c r="M309" s="725"/>
      <c r="N309" s="520"/>
      <c r="O309" s="584"/>
      <c r="P309" s="519"/>
      <c r="Q309" s="519"/>
      <c r="R309" s="519"/>
      <c r="S309" s="519"/>
      <c r="T309" s="519"/>
      <c r="U309" s="519"/>
      <c r="V309" s="519"/>
      <c r="W309" s="519"/>
      <c r="X309" s="519"/>
      <c r="Y309" s="519"/>
      <c r="Z309" s="519"/>
    </row>
    <row r="310" spans="1:26" ht="12.75" customHeight="1" x14ac:dyDescent="0.25">
      <c r="A310" s="519"/>
      <c r="B310" s="520"/>
      <c r="C310" s="520"/>
      <c r="D310" s="520"/>
      <c r="E310" s="520"/>
      <c r="F310" s="520"/>
      <c r="G310" s="520"/>
      <c r="H310" s="520"/>
      <c r="I310" s="520"/>
      <c r="J310" s="520"/>
      <c r="K310" s="520"/>
      <c r="L310" s="520"/>
      <c r="M310" s="725"/>
      <c r="N310" s="520"/>
      <c r="O310" s="584"/>
      <c r="P310" s="519"/>
      <c r="Q310" s="519"/>
      <c r="R310" s="519"/>
      <c r="S310" s="519"/>
      <c r="T310" s="519"/>
      <c r="U310" s="519"/>
      <c r="V310" s="519"/>
      <c r="W310" s="519"/>
      <c r="X310" s="519"/>
      <c r="Y310" s="519"/>
      <c r="Z310" s="519"/>
    </row>
    <row r="311" spans="1:26" ht="12.75" customHeight="1" x14ac:dyDescent="0.25">
      <c r="A311" s="519"/>
      <c r="B311" s="520"/>
      <c r="C311" s="520"/>
      <c r="D311" s="520"/>
      <c r="E311" s="520"/>
      <c r="F311" s="520"/>
      <c r="G311" s="520"/>
      <c r="H311" s="520"/>
      <c r="I311" s="520"/>
      <c r="J311" s="520"/>
      <c r="K311" s="520"/>
      <c r="L311" s="520"/>
      <c r="M311" s="725"/>
      <c r="N311" s="520"/>
      <c r="O311" s="584"/>
      <c r="P311" s="519"/>
      <c r="Q311" s="519"/>
      <c r="R311" s="519"/>
      <c r="S311" s="519"/>
      <c r="T311" s="519"/>
      <c r="U311" s="519"/>
      <c r="V311" s="519"/>
      <c r="W311" s="519"/>
      <c r="X311" s="519"/>
      <c r="Y311" s="519"/>
      <c r="Z311" s="519"/>
    </row>
    <row r="312" spans="1:26" ht="12.75" customHeight="1" x14ac:dyDescent="0.25">
      <c r="A312" s="519"/>
      <c r="B312" s="520"/>
      <c r="C312" s="520"/>
      <c r="D312" s="520"/>
      <c r="E312" s="520"/>
      <c r="F312" s="520"/>
      <c r="G312" s="520"/>
      <c r="H312" s="520"/>
      <c r="I312" s="520"/>
      <c r="J312" s="520"/>
      <c r="K312" s="520"/>
      <c r="L312" s="520"/>
      <c r="M312" s="725"/>
      <c r="N312" s="520"/>
      <c r="O312" s="584"/>
      <c r="P312" s="519"/>
      <c r="Q312" s="519"/>
      <c r="R312" s="519"/>
      <c r="S312" s="519"/>
      <c r="T312" s="519"/>
      <c r="U312" s="519"/>
      <c r="V312" s="519"/>
      <c r="W312" s="519"/>
      <c r="X312" s="519"/>
      <c r="Y312" s="519"/>
      <c r="Z312" s="519"/>
    </row>
    <row r="313" spans="1:26" ht="12.75" customHeight="1" x14ac:dyDescent="0.25">
      <c r="A313" s="519"/>
      <c r="B313" s="520"/>
      <c r="C313" s="520"/>
      <c r="D313" s="520"/>
      <c r="E313" s="520"/>
      <c r="F313" s="520"/>
      <c r="G313" s="520"/>
      <c r="H313" s="520"/>
      <c r="I313" s="520"/>
      <c r="J313" s="520"/>
      <c r="K313" s="520"/>
      <c r="L313" s="520"/>
      <c r="M313" s="725"/>
      <c r="N313" s="520"/>
      <c r="O313" s="584"/>
      <c r="P313" s="519"/>
      <c r="Q313" s="519"/>
      <c r="R313" s="519"/>
      <c r="S313" s="519"/>
      <c r="T313" s="519"/>
      <c r="U313" s="519"/>
      <c r="V313" s="519"/>
      <c r="W313" s="519"/>
      <c r="X313" s="519"/>
      <c r="Y313" s="519"/>
      <c r="Z313" s="519"/>
    </row>
    <row r="314" spans="1:26" ht="12.75" customHeight="1" x14ac:dyDescent="0.25">
      <c r="A314" s="519"/>
      <c r="B314" s="520"/>
      <c r="C314" s="520"/>
      <c r="D314" s="520"/>
      <c r="E314" s="520"/>
      <c r="F314" s="520"/>
      <c r="G314" s="520"/>
      <c r="H314" s="520"/>
      <c r="I314" s="520"/>
      <c r="J314" s="520"/>
      <c r="K314" s="520"/>
      <c r="L314" s="520"/>
      <c r="M314" s="725"/>
      <c r="N314" s="520"/>
      <c r="O314" s="584"/>
      <c r="P314" s="519"/>
      <c r="Q314" s="519"/>
      <c r="R314" s="519"/>
      <c r="S314" s="519"/>
      <c r="T314" s="519"/>
      <c r="U314" s="519"/>
      <c r="V314" s="519"/>
      <c r="W314" s="519"/>
      <c r="X314" s="519"/>
      <c r="Y314" s="519"/>
      <c r="Z314" s="519"/>
    </row>
    <row r="315" spans="1:26" ht="12.75" customHeight="1" x14ac:dyDescent="0.25">
      <c r="A315" s="519"/>
      <c r="B315" s="520"/>
      <c r="C315" s="520"/>
      <c r="D315" s="520"/>
      <c r="E315" s="520"/>
      <c r="F315" s="520"/>
      <c r="G315" s="520"/>
      <c r="H315" s="520"/>
      <c r="I315" s="520"/>
      <c r="J315" s="520"/>
      <c r="K315" s="520"/>
      <c r="L315" s="520"/>
      <c r="M315" s="725"/>
      <c r="N315" s="520"/>
      <c r="O315" s="584"/>
      <c r="P315" s="519"/>
      <c r="Q315" s="519"/>
      <c r="R315" s="519"/>
      <c r="S315" s="519"/>
      <c r="T315" s="519"/>
      <c r="U315" s="519"/>
      <c r="V315" s="519"/>
      <c r="W315" s="519"/>
      <c r="X315" s="519"/>
      <c r="Y315" s="519"/>
      <c r="Z315" s="519"/>
    </row>
    <row r="316" spans="1:26" ht="12.75" customHeight="1" x14ac:dyDescent="0.25">
      <c r="A316" s="519"/>
      <c r="B316" s="520"/>
      <c r="C316" s="520"/>
      <c r="D316" s="520"/>
      <c r="E316" s="520"/>
      <c r="F316" s="520"/>
      <c r="G316" s="520"/>
      <c r="H316" s="520"/>
      <c r="I316" s="520"/>
      <c r="J316" s="520"/>
      <c r="K316" s="520"/>
      <c r="L316" s="520"/>
      <c r="M316" s="725"/>
      <c r="N316" s="520"/>
      <c r="O316" s="584"/>
      <c r="P316" s="519"/>
      <c r="Q316" s="519"/>
      <c r="R316" s="519"/>
      <c r="S316" s="519"/>
      <c r="T316" s="519"/>
      <c r="U316" s="519"/>
      <c r="V316" s="519"/>
      <c r="W316" s="519"/>
      <c r="X316" s="519"/>
      <c r="Y316" s="519"/>
      <c r="Z316" s="519"/>
    </row>
    <row r="317" spans="1:26" ht="12.75" customHeight="1" x14ac:dyDescent="0.25">
      <c r="A317" s="519"/>
      <c r="B317" s="520"/>
      <c r="C317" s="520"/>
      <c r="D317" s="520"/>
      <c r="E317" s="520"/>
      <c r="F317" s="520"/>
      <c r="G317" s="520"/>
      <c r="H317" s="520"/>
      <c r="I317" s="520"/>
      <c r="J317" s="520"/>
      <c r="K317" s="520"/>
      <c r="L317" s="520"/>
      <c r="M317" s="725"/>
      <c r="N317" s="520"/>
      <c r="O317" s="584"/>
      <c r="P317" s="519"/>
      <c r="Q317" s="519"/>
      <c r="R317" s="519"/>
      <c r="S317" s="519"/>
      <c r="T317" s="519"/>
      <c r="U317" s="519"/>
      <c r="V317" s="519"/>
      <c r="W317" s="519"/>
      <c r="X317" s="519"/>
      <c r="Y317" s="519"/>
      <c r="Z317" s="519"/>
    </row>
    <row r="318" spans="1:26" ht="12.75" customHeight="1" x14ac:dyDescent="0.25">
      <c r="A318" s="519"/>
      <c r="B318" s="520"/>
      <c r="C318" s="520"/>
      <c r="D318" s="520"/>
      <c r="E318" s="520"/>
      <c r="F318" s="520"/>
      <c r="G318" s="520"/>
      <c r="H318" s="520"/>
      <c r="I318" s="520"/>
      <c r="J318" s="520"/>
      <c r="K318" s="520"/>
      <c r="L318" s="520"/>
      <c r="M318" s="725"/>
      <c r="N318" s="520"/>
      <c r="O318" s="584"/>
      <c r="P318" s="519"/>
      <c r="Q318" s="519"/>
      <c r="R318" s="519"/>
      <c r="S318" s="519"/>
      <c r="T318" s="519"/>
      <c r="U318" s="519"/>
      <c r="V318" s="519"/>
      <c r="W318" s="519"/>
      <c r="X318" s="519"/>
      <c r="Y318" s="519"/>
      <c r="Z318" s="519"/>
    </row>
    <row r="319" spans="1:26" ht="12.75" customHeight="1" x14ac:dyDescent="0.25">
      <c r="A319" s="519"/>
      <c r="B319" s="520"/>
      <c r="C319" s="520"/>
      <c r="D319" s="520"/>
      <c r="E319" s="520"/>
      <c r="F319" s="520"/>
      <c r="G319" s="520"/>
      <c r="H319" s="520"/>
      <c r="I319" s="520"/>
      <c r="J319" s="520"/>
      <c r="K319" s="520"/>
      <c r="L319" s="520"/>
      <c r="M319" s="725"/>
      <c r="N319" s="520"/>
      <c r="O319" s="584"/>
      <c r="P319" s="519"/>
      <c r="Q319" s="519"/>
      <c r="R319" s="519"/>
      <c r="S319" s="519"/>
      <c r="T319" s="519"/>
      <c r="U319" s="519"/>
      <c r="V319" s="519"/>
      <c r="W319" s="519"/>
      <c r="X319" s="519"/>
      <c r="Y319" s="519"/>
      <c r="Z319" s="519"/>
    </row>
    <row r="320" spans="1:26" ht="12.75" customHeight="1" x14ac:dyDescent="0.25">
      <c r="A320" s="519"/>
      <c r="B320" s="520"/>
      <c r="C320" s="520"/>
      <c r="D320" s="520"/>
      <c r="E320" s="520"/>
      <c r="F320" s="520"/>
      <c r="G320" s="520"/>
      <c r="H320" s="520"/>
      <c r="I320" s="520"/>
      <c r="J320" s="520"/>
      <c r="K320" s="520"/>
      <c r="L320" s="520"/>
      <c r="M320" s="725"/>
      <c r="N320" s="520"/>
      <c r="O320" s="584"/>
      <c r="P320" s="519"/>
      <c r="Q320" s="519"/>
      <c r="R320" s="519"/>
      <c r="S320" s="519"/>
      <c r="T320" s="519"/>
      <c r="U320" s="519"/>
      <c r="V320" s="519"/>
      <c r="W320" s="519"/>
      <c r="X320" s="519"/>
      <c r="Y320" s="519"/>
      <c r="Z320" s="519"/>
    </row>
    <row r="321" spans="1:26" ht="12.75" customHeight="1" x14ac:dyDescent="0.25">
      <c r="A321" s="519"/>
      <c r="B321" s="520"/>
      <c r="C321" s="520"/>
      <c r="D321" s="520"/>
      <c r="E321" s="520"/>
      <c r="F321" s="520"/>
      <c r="G321" s="520"/>
      <c r="H321" s="520"/>
      <c r="I321" s="520"/>
      <c r="J321" s="520"/>
      <c r="K321" s="520"/>
      <c r="L321" s="520"/>
      <c r="M321" s="725"/>
      <c r="N321" s="520"/>
      <c r="O321" s="584"/>
      <c r="P321" s="519"/>
      <c r="Q321" s="519"/>
      <c r="R321" s="519"/>
      <c r="S321" s="519"/>
      <c r="T321" s="519"/>
      <c r="U321" s="519"/>
      <c r="V321" s="519"/>
      <c r="W321" s="519"/>
      <c r="X321" s="519"/>
      <c r="Y321" s="519"/>
      <c r="Z321" s="519"/>
    </row>
    <row r="322" spans="1:26" ht="12.75" customHeight="1" x14ac:dyDescent="0.25">
      <c r="A322" s="519"/>
      <c r="B322" s="520"/>
      <c r="C322" s="520"/>
      <c r="D322" s="520"/>
      <c r="E322" s="520"/>
      <c r="F322" s="520"/>
      <c r="G322" s="520"/>
      <c r="H322" s="520"/>
      <c r="I322" s="520"/>
      <c r="J322" s="520"/>
      <c r="K322" s="520"/>
      <c r="L322" s="520"/>
      <c r="M322" s="725"/>
      <c r="N322" s="520"/>
      <c r="O322" s="584"/>
      <c r="P322" s="519"/>
      <c r="Q322" s="519"/>
      <c r="R322" s="519"/>
      <c r="S322" s="519"/>
      <c r="T322" s="519"/>
      <c r="U322" s="519"/>
      <c r="V322" s="519"/>
      <c r="W322" s="519"/>
      <c r="X322" s="519"/>
      <c r="Y322" s="519"/>
      <c r="Z322" s="519"/>
    </row>
    <row r="323" spans="1:26" ht="12.75" customHeight="1" x14ac:dyDescent="0.25">
      <c r="A323" s="519"/>
      <c r="B323" s="520"/>
      <c r="C323" s="520"/>
      <c r="D323" s="520"/>
      <c r="E323" s="520"/>
      <c r="F323" s="520"/>
      <c r="G323" s="520"/>
      <c r="H323" s="520"/>
      <c r="I323" s="520"/>
      <c r="J323" s="520"/>
      <c r="K323" s="520"/>
      <c r="L323" s="520"/>
      <c r="M323" s="725"/>
      <c r="N323" s="520"/>
      <c r="O323" s="584"/>
      <c r="P323" s="519"/>
      <c r="Q323" s="519"/>
      <c r="R323" s="519"/>
      <c r="S323" s="519"/>
      <c r="T323" s="519"/>
      <c r="U323" s="519"/>
      <c r="V323" s="519"/>
      <c r="W323" s="519"/>
      <c r="X323" s="519"/>
      <c r="Y323" s="519"/>
      <c r="Z323" s="519"/>
    </row>
    <row r="324" spans="1:26" ht="12.75" customHeight="1" x14ac:dyDescent="0.25">
      <c r="A324" s="519"/>
      <c r="B324" s="520"/>
      <c r="C324" s="520"/>
      <c r="D324" s="520"/>
      <c r="E324" s="520"/>
      <c r="F324" s="520"/>
      <c r="G324" s="520"/>
      <c r="H324" s="520"/>
      <c r="I324" s="520"/>
      <c r="J324" s="520"/>
      <c r="K324" s="520"/>
      <c r="L324" s="520"/>
      <c r="M324" s="725"/>
      <c r="N324" s="520"/>
      <c r="O324" s="584"/>
      <c r="P324" s="519"/>
      <c r="Q324" s="519"/>
      <c r="R324" s="519"/>
      <c r="S324" s="519"/>
      <c r="T324" s="519"/>
      <c r="U324" s="519"/>
      <c r="V324" s="519"/>
      <c r="W324" s="519"/>
      <c r="X324" s="519"/>
      <c r="Y324" s="519"/>
      <c r="Z324" s="519"/>
    </row>
    <row r="325" spans="1:26" ht="12.75" customHeight="1" x14ac:dyDescent="0.25">
      <c r="A325" s="519"/>
      <c r="B325" s="520"/>
      <c r="C325" s="520"/>
      <c r="D325" s="520"/>
      <c r="E325" s="520"/>
      <c r="F325" s="520"/>
      <c r="G325" s="520"/>
      <c r="H325" s="520"/>
      <c r="I325" s="520"/>
      <c r="J325" s="520"/>
      <c r="K325" s="520"/>
      <c r="L325" s="520"/>
      <c r="M325" s="725"/>
      <c r="N325" s="520"/>
      <c r="O325" s="584"/>
      <c r="P325" s="519"/>
      <c r="Q325" s="519"/>
      <c r="R325" s="519"/>
      <c r="S325" s="519"/>
      <c r="T325" s="519"/>
      <c r="U325" s="519"/>
      <c r="V325" s="519"/>
      <c r="W325" s="519"/>
      <c r="X325" s="519"/>
      <c r="Y325" s="519"/>
      <c r="Z325" s="519"/>
    </row>
    <row r="326" spans="1:26" ht="12.75" customHeight="1" x14ac:dyDescent="0.25">
      <c r="A326" s="519"/>
      <c r="B326" s="520"/>
      <c r="C326" s="520"/>
      <c r="D326" s="520"/>
      <c r="E326" s="520"/>
      <c r="F326" s="520"/>
      <c r="G326" s="520"/>
      <c r="H326" s="520"/>
      <c r="I326" s="520"/>
      <c r="J326" s="520"/>
      <c r="K326" s="520"/>
      <c r="L326" s="520"/>
      <c r="M326" s="725"/>
      <c r="N326" s="520"/>
      <c r="O326" s="584"/>
      <c r="P326" s="519"/>
      <c r="Q326" s="519"/>
      <c r="R326" s="519"/>
      <c r="S326" s="519"/>
      <c r="T326" s="519"/>
      <c r="U326" s="519"/>
      <c r="V326" s="519"/>
      <c r="W326" s="519"/>
      <c r="X326" s="519"/>
      <c r="Y326" s="519"/>
      <c r="Z326" s="519"/>
    </row>
    <row r="327" spans="1:26" ht="12.75" customHeight="1" x14ac:dyDescent="0.25">
      <c r="A327" s="519"/>
      <c r="B327" s="520"/>
      <c r="C327" s="520"/>
      <c r="D327" s="520"/>
      <c r="E327" s="520"/>
      <c r="F327" s="520"/>
      <c r="G327" s="520"/>
      <c r="H327" s="520"/>
      <c r="I327" s="520"/>
      <c r="J327" s="520"/>
      <c r="K327" s="520"/>
      <c r="L327" s="520"/>
      <c r="M327" s="725"/>
      <c r="N327" s="520"/>
      <c r="O327" s="584"/>
      <c r="P327" s="519"/>
      <c r="Q327" s="519"/>
      <c r="R327" s="519"/>
      <c r="S327" s="519"/>
      <c r="T327" s="519"/>
      <c r="U327" s="519"/>
      <c r="V327" s="519"/>
      <c r="W327" s="519"/>
      <c r="X327" s="519"/>
      <c r="Y327" s="519"/>
      <c r="Z327" s="519"/>
    </row>
    <row r="328" spans="1:26" ht="12.75" customHeight="1" x14ac:dyDescent="0.25">
      <c r="A328" s="519"/>
      <c r="B328" s="520"/>
      <c r="C328" s="520"/>
      <c r="D328" s="520"/>
      <c r="E328" s="520"/>
      <c r="F328" s="520"/>
      <c r="G328" s="520"/>
      <c r="H328" s="520"/>
      <c r="I328" s="520"/>
      <c r="J328" s="520"/>
      <c r="K328" s="520"/>
      <c r="L328" s="520"/>
      <c r="M328" s="725"/>
      <c r="N328" s="520"/>
      <c r="O328" s="584"/>
      <c r="P328" s="519"/>
      <c r="Q328" s="519"/>
      <c r="R328" s="519"/>
      <c r="S328" s="519"/>
      <c r="T328" s="519"/>
      <c r="U328" s="519"/>
      <c r="V328" s="519"/>
      <c r="W328" s="519"/>
      <c r="X328" s="519"/>
      <c r="Y328" s="519"/>
      <c r="Z328" s="519"/>
    </row>
    <row r="329" spans="1:26" ht="12.75" customHeight="1" x14ac:dyDescent="0.25">
      <c r="A329" s="519"/>
      <c r="B329" s="520"/>
      <c r="C329" s="520"/>
      <c r="D329" s="520"/>
      <c r="E329" s="520"/>
      <c r="F329" s="520"/>
      <c r="G329" s="520"/>
      <c r="H329" s="520"/>
      <c r="I329" s="520"/>
      <c r="J329" s="520"/>
      <c r="K329" s="520"/>
      <c r="L329" s="520"/>
      <c r="M329" s="725"/>
      <c r="N329" s="520"/>
      <c r="O329" s="584"/>
      <c r="P329" s="519"/>
      <c r="Q329" s="519"/>
      <c r="R329" s="519"/>
      <c r="S329" s="519"/>
      <c r="T329" s="519"/>
      <c r="U329" s="519"/>
      <c r="V329" s="519"/>
      <c r="W329" s="519"/>
      <c r="X329" s="519"/>
      <c r="Y329" s="519"/>
      <c r="Z329" s="519"/>
    </row>
    <row r="330" spans="1:26" ht="12.75" customHeight="1" x14ac:dyDescent="0.25">
      <c r="A330" s="519"/>
      <c r="B330" s="520"/>
      <c r="C330" s="520"/>
      <c r="D330" s="520"/>
      <c r="E330" s="520"/>
      <c r="F330" s="520"/>
      <c r="G330" s="520"/>
      <c r="H330" s="520"/>
      <c r="I330" s="520"/>
      <c r="J330" s="520"/>
      <c r="K330" s="520"/>
      <c r="L330" s="520"/>
      <c r="M330" s="725"/>
      <c r="N330" s="520"/>
      <c r="O330" s="584"/>
      <c r="P330" s="519"/>
      <c r="Q330" s="519"/>
      <c r="R330" s="519"/>
      <c r="S330" s="519"/>
      <c r="T330" s="519"/>
      <c r="U330" s="519"/>
      <c r="V330" s="519"/>
      <c r="W330" s="519"/>
      <c r="X330" s="519"/>
      <c r="Y330" s="519"/>
      <c r="Z330" s="519"/>
    </row>
    <row r="331" spans="1:26" ht="12.75" customHeight="1" x14ac:dyDescent="0.25">
      <c r="A331" s="519"/>
      <c r="B331" s="520"/>
      <c r="C331" s="520"/>
      <c r="D331" s="520"/>
      <c r="E331" s="520"/>
      <c r="F331" s="520"/>
      <c r="G331" s="520"/>
      <c r="H331" s="520"/>
      <c r="I331" s="520"/>
      <c r="J331" s="520"/>
      <c r="K331" s="520"/>
      <c r="L331" s="520"/>
      <c r="M331" s="725"/>
      <c r="N331" s="520"/>
      <c r="O331" s="584"/>
      <c r="P331" s="519"/>
      <c r="Q331" s="519"/>
      <c r="R331" s="519"/>
      <c r="S331" s="519"/>
      <c r="T331" s="519"/>
      <c r="U331" s="519"/>
      <c r="V331" s="519"/>
      <c r="W331" s="519"/>
      <c r="X331" s="519"/>
      <c r="Y331" s="519"/>
      <c r="Z331" s="519"/>
    </row>
    <row r="332" spans="1:26" ht="12.75" customHeight="1" x14ac:dyDescent="0.25">
      <c r="A332" s="519"/>
      <c r="B332" s="520"/>
      <c r="C332" s="520"/>
      <c r="D332" s="520"/>
      <c r="E332" s="520"/>
      <c r="F332" s="520"/>
      <c r="G332" s="520"/>
      <c r="H332" s="520"/>
      <c r="I332" s="520"/>
      <c r="J332" s="520"/>
      <c r="K332" s="520"/>
      <c r="L332" s="520"/>
      <c r="M332" s="725"/>
      <c r="N332" s="520"/>
      <c r="O332" s="584"/>
      <c r="P332" s="519"/>
      <c r="Q332" s="519"/>
      <c r="R332" s="519"/>
      <c r="S332" s="519"/>
      <c r="T332" s="519"/>
      <c r="U332" s="519"/>
      <c r="V332" s="519"/>
      <c r="W332" s="519"/>
      <c r="X332" s="519"/>
      <c r="Y332" s="519"/>
      <c r="Z332" s="519"/>
    </row>
    <row r="333" spans="1:26" ht="12.75" customHeight="1" x14ac:dyDescent="0.25">
      <c r="A333" s="519"/>
      <c r="B333" s="520"/>
      <c r="C333" s="520"/>
      <c r="D333" s="520"/>
      <c r="E333" s="520"/>
      <c r="F333" s="520"/>
      <c r="G333" s="520"/>
      <c r="H333" s="520"/>
      <c r="I333" s="520"/>
      <c r="J333" s="520"/>
      <c r="K333" s="520"/>
      <c r="L333" s="520"/>
      <c r="M333" s="725"/>
      <c r="N333" s="520"/>
      <c r="O333" s="584"/>
      <c r="P333" s="519"/>
      <c r="Q333" s="519"/>
      <c r="R333" s="519"/>
      <c r="S333" s="519"/>
      <c r="T333" s="519"/>
      <c r="U333" s="519"/>
      <c r="V333" s="519"/>
      <c r="W333" s="519"/>
      <c r="X333" s="519"/>
      <c r="Y333" s="519"/>
      <c r="Z333" s="519"/>
    </row>
    <row r="334" spans="1:26" ht="12.75" customHeight="1" x14ac:dyDescent="0.25">
      <c r="A334" s="519"/>
      <c r="B334" s="520"/>
      <c r="C334" s="520"/>
      <c r="D334" s="520"/>
      <c r="E334" s="520"/>
      <c r="F334" s="520"/>
      <c r="G334" s="520"/>
      <c r="H334" s="520"/>
      <c r="I334" s="520"/>
      <c r="J334" s="520"/>
      <c r="K334" s="520"/>
      <c r="L334" s="520"/>
      <c r="M334" s="725"/>
      <c r="N334" s="520"/>
      <c r="O334" s="584"/>
      <c r="P334" s="519"/>
      <c r="Q334" s="519"/>
      <c r="R334" s="519"/>
      <c r="S334" s="519"/>
      <c r="T334" s="519"/>
      <c r="U334" s="519"/>
      <c r="V334" s="519"/>
      <c r="W334" s="519"/>
      <c r="X334" s="519"/>
      <c r="Y334" s="519"/>
      <c r="Z334" s="519"/>
    </row>
    <row r="335" spans="1:26" ht="12.75" customHeight="1" x14ac:dyDescent="0.25">
      <c r="A335" s="519"/>
      <c r="B335" s="520"/>
      <c r="C335" s="520"/>
      <c r="D335" s="520"/>
      <c r="E335" s="520"/>
      <c r="F335" s="520"/>
      <c r="G335" s="520"/>
      <c r="H335" s="520"/>
      <c r="I335" s="520"/>
      <c r="J335" s="520"/>
      <c r="K335" s="520"/>
      <c r="L335" s="520"/>
      <c r="M335" s="725"/>
      <c r="N335" s="520"/>
      <c r="O335" s="584"/>
      <c r="P335" s="519"/>
      <c r="Q335" s="519"/>
      <c r="R335" s="519"/>
      <c r="S335" s="519"/>
      <c r="T335" s="519"/>
      <c r="U335" s="519"/>
      <c r="V335" s="519"/>
      <c r="W335" s="519"/>
      <c r="X335" s="519"/>
      <c r="Y335" s="519"/>
      <c r="Z335" s="519"/>
    </row>
    <row r="336" spans="1:26" ht="12.75" customHeight="1" x14ac:dyDescent="0.25">
      <c r="A336" s="519"/>
      <c r="B336" s="520"/>
      <c r="C336" s="520"/>
      <c r="D336" s="520"/>
      <c r="E336" s="520"/>
      <c r="F336" s="520"/>
      <c r="G336" s="520"/>
      <c r="H336" s="520"/>
      <c r="I336" s="520"/>
      <c r="J336" s="520"/>
      <c r="K336" s="520"/>
      <c r="L336" s="520"/>
      <c r="M336" s="725"/>
      <c r="N336" s="520"/>
      <c r="O336" s="584"/>
      <c r="P336" s="519"/>
      <c r="Q336" s="519"/>
      <c r="R336" s="519"/>
      <c r="S336" s="519"/>
      <c r="T336" s="519"/>
      <c r="U336" s="519"/>
      <c r="V336" s="519"/>
      <c r="W336" s="519"/>
      <c r="X336" s="519"/>
      <c r="Y336" s="519"/>
      <c r="Z336" s="519"/>
    </row>
    <row r="337" spans="1:26" ht="12.75" customHeight="1" x14ac:dyDescent="0.25">
      <c r="A337" s="519"/>
      <c r="B337" s="520"/>
      <c r="C337" s="520"/>
      <c r="D337" s="520"/>
      <c r="E337" s="520"/>
      <c r="F337" s="520"/>
      <c r="G337" s="520"/>
      <c r="H337" s="520"/>
      <c r="I337" s="520"/>
      <c r="J337" s="520"/>
      <c r="K337" s="520"/>
      <c r="L337" s="520"/>
      <c r="M337" s="725"/>
      <c r="N337" s="520"/>
      <c r="O337" s="584"/>
      <c r="P337" s="519"/>
      <c r="Q337" s="519"/>
      <c r="R337" s="519"/>
      <c r="S337" s="519"/>
      <c r="T337" s="519"/>
      <c r="U337" s="519"/>
      <c r="V337" s="519"/>
      <c r="W337" s="519"/>
      <c r="X337" s="519"/>
      <c r="Y337" s="519"/>
      <c r="Z337" s="519"/>
    </row>
    <row r="338" spans="1:26" ht="12.75" customHeight="1" x14ac:dyDescent="0.25">
      <c r="A338" s="519"/>
      <c r="B338" s="520"/>
      <c r="C338" s="520"/>
      <c r="D338" s="520"/>
      <c r="E338" s="520"/>
      <c r="F338" s="520"/>
      <c r="G338" s="520"/>
      <c r="H338" s="520"/>
      <c r="I338" s="520"/>
      <c r="J338" s="520"/>
      <c r="K338" s="520"/>
      <c r="L338" s="520"/>
      <c r="M338" s="725"/>
      <c r="N338" s="520"/>
      <c r="O338" s="584"/>
      <c r="P338" s="519"/>
      <c r="Q338" s="519"/>
      <c r="R338" s="519"/>
      <c r="S338" s="519"/>
      <c r="T338" s="519"/>
      <c r="U338" s="519"/>
      <c r="V338" s="519"/>
      <c r="W338" s="519"/>
      <c r="X338" s="519"/>
      <c r="Y338" s="519"/>
      <c r="Z338" s="519"/>
    </row>
    <row r="339" spans="1:26" ht="12.75" customHeight="1" x14ac:dyDescent="0.25">
      <c r="A339" s="519"/>
      <c r="B339" s="520"/>
      <c r="C339" s="520"/>
      <c r="D339" s="520"/>
      <c r="E339" s="520"/>
      <c r="F339" s="520"/>
      <c r="G339" s="520"/>
      <c r="H339" s="520"/>
      <c r="I339" s="520"/>
      <c r="J339" s="520"/>
      <c r="K339" s="520"/>
      <c r="L339" s="520"/>
      <c r="M339" s="725"/>
      <c r="N339" s="520"/>
      <c r="O339" s="584"/>
      <c r="P339" s="519"/>
      <c r="Q339" s="519"/>
      <c r="R339" s="519"/>
      <c r="S339" s="519"/>
      <c r="T339" s="519"/>
      <c r="U339" s="519"/>
      <c r="V339" s="519"/>
      <c r="W339" s="519"/>
      <c r="X339" s="519"/>
      <c r="Y339" s="519"/>
      <c r="Z339" s="519"/>
    </row>
    <row r="340" spans="1:26" ht="12.75" customHeight="1" x14ac:dyDescent="0.25">
      <c r="A340" s="519"/>
      <c r="B340" s="520"/>
      <c r="C340" s="520"/>
      <c r="D340" s="520"/>
      <c r="E340" s="520"/>
      <c r="F340" s="520"/>
      <c r="G340" s="520"/>
      <c r="H340" s="520"/>
      <c r="I340" s="520"/>
      <c r="J340" s="520"/>
      <c r="K340" s="520"/>
      <c r="L340" s="520"/>
      <c r="M340" s="725"/>
      <c r="N340" s="520"/>
      <c r="O340" s="584"/>
      <c r="P340" s="519"/>
      <c r="Q340" s="519"/>
      <c r="R340" s="519"/>
      <c r="S340" s="519"/>
      <c r="T340" s="519"/>
      <c r="U340" s="519"/>
      <c r="V340" s="519"/>
      <c r="W340" s="519"/>
      <c r="X340" s="519"/>
      <c r="Y340" s="519"/>
      <c r="Z340" s="519"/>
    </row>
    <row r="341" spans="1:26" ht="12.75" customHeight="1" x14ac:dyDescent="0.25">
      <c r="A341" s="519"/>
      <c r="B341" s="520"/>
      <c r="C341" s="520"/>
      <c r="D341" s="520"/>
      <c r="E341" s="520"/>
      <c r="F341" s="520"/>
      <c r="G341" s="520"/>
      <c r="H341" s="520"/>
      <c r="I341" s="520"/>
      <c r="J341" s="520"/>
      <c r="K341" s="520"/>
      <c r="L341" s="520"/>
      <c r="M341" s="725"/>
      <c r="N341" s="520"/>
      <c r="O341" s="584"/>
      <c r="P341" s="519"/>
      <c r="Q341" s="519"/>
      <c r="R341" s="519"/>
      <c r="S341" s="519"/>
      <c r="T341" s="519"/>
      <c r="U341" s="519"/>
      <c r="V341" s="519"/>
      <c r="W341" s="519"/>
      <c r="X341" s="519"/>
      <c r="Y341" s="519"/>
      <c r="Z341" s="519"/>
    </row>
    <row r="342" spans="1:26" ht="12.75" customHeight="1" x14ac:dyDescent="0.25">
      <c r="A342" s="519"/>
      <c r="B342" s="520"/>
      <c r="C342" s="520"/>
      <c r="D342" s="520"/>
      <c r="E342" s="520"/>
      <c r="F342" s="520"/>
      <c r="G342" s="520"/>
      <c r="H342" s="520"/>
      <c r="I342" s="520"/>
      <c r="J342" s="520"/>
      <c r="K342" s="520"/>
      <c r="L342" s="520"/>
      <c r="M342" s="725"/>
      <c r="N342" s="520"/>
      <c r="O342" s="584"/>
      <c r="P342" s="519"/>
      <c r="Q342" s="519"/>
      <c r="R342" s="519"/>
      <c r="S342" s="519"/>
      <c r="T342" s="519"/>
      <c r="U342" s="519"/>
      <c r="V342" s="519"/>
      <c r="W342" s="519"/>
      <c r="X342" s="519"/>
      <c r="Y342" s="519"/>
      <c r="Z342" s="519"/>
    </row>
    <row r="343" spans="1:26" ht="12.75" customHeight="1" x14ac:dyDescent="0.25">
      <c r="A343" s="519"/>
      <c r="B343" s="520"/>
      <c r="C343" s="520"/>
      <c r="D343" s="520"/>
      <c r="E343" s="520"/>
      <c r="F343" s="520"/>
      <c r="G343" s="520"/>
      <c r="H343" s="520"/>
      <c r="I343" s="520"/>
      <c r="J343" s="520"/>
      <c r="K343" s="520"/>
      <c r="L343" s="520"/>
      <c r="M343" s="725"/>
      <c r="N343" s="520"/>
      <c r="O343" s="584"/>
      <c r="P343" s="519"/>
      <c r="Q343" s="519"/>
      <c r="R343" s="519"/>
      <c r="S343" s="519"/>
      <c r="T343" s="519"/>
      <c r="U343" s="519"/>
      <c r="V343" s="519"/>
      <c r="W343" s="519"/>
      <c r="X343" s="519"/>
      <c r="Y343" s="519"/>
      <c r="Z343" s="519"/>
    </row>
    <row r="344" spans="1:26" ht="12.75" customHeight="1" x14ac:dyDescent="0.25">
      <c r="A344" s="519"/>
      <c r="B344" s="520"/>
      <c r="C344" s="520"/>
      <c r="D344" s="520"/>
      <c r="E344" s="520"/>
      <c r="F344" s="520"/>
      <c r="G344" s="520"/>
      <c r="H344" s="520"/>
      <c r="I344" s="520"/>
      <c r="J344" s="520"/>
      <c r="K344" s="520"/>
      <c r="L344" s="520"/>
      <c r="M344" s="725"/>
      <c r="N344" s="520"/>
      <c r="O344" s="584"/>
      <c r="P344" s="519"/>
      <c r="Q344" s="519"/>
      <c r="R344" s="519"/>
      <c r="S344" s="519"/>
      <c r="T344" s="519"/>
      <c r="U344" s="519"/>
      <c r="V344" s="519"/>
      <c r="W344" s="519"/>
      <c r="X344" s="519"/>
      <c r="Y344" s="519"/>
      <c r="Z344" s="519"/>
    </row>
    <row r="345" spans="1:26" ht="12.75" customHeight="1" x14ac:dyDescent="0.25">
      <c r="A345" s="519"/>
      <c r="B345" s="520"/>
      <c r="C345" s="520"/>
      <c r="D345" s="520"/>
      <c r="E345" s="520"/>
      <c r="F345" s="520"/>
      <c r="G345" s="520"/>
      <c r="H345" s="520"/>
      <c r="I345" s="520"/>
      <c r="J345" s="520"/>
      <c r="K345" s="520"/>
      <c r="L345" s="520"/>
      <c r="M345" s="725"/>
      <c r="N345" s="520"/>
      <c r="O345" s="584"/>
      <c r="P345" s="519"/>
      <c r="Q345" s="519"/>
      <c r="R345" s="519"/>
      <c r="S345" s="519"/>
      <c r="T345" s="519"/>
      <c r="U345" s="519"/>
      <c r="V345" s="519"/>
      <c r="W345" s="519"/>
      <c r="X345" s="519"/>
      <c r="Y345" s="519"/>
      <c r="Z345" s="519"/>
    </row>
    <row r="346" spans="1:26" ht="12.75" customHeight="1" x14ac:dyDescent="0.25">
      <c r="A346" s="519"/>
      <c r="B346" s="520"/>
      <c r="C346" s="520"/>
      <c r="D346" s="520"/>
      <c r="E346" s="520"/>
      <c r="F346" s="520"/>
      <c r="G346" s="520"/>
      <c r="H346" s="520"/>
      <c r="I346" s="520"/>
      <c r="J346" s="520"/>
      <c r="K346" s="520"/>
      <c r="L346" s="520"/>
      <c r="M346" s="725"/>
      <c r="N346" s="520"/>
      <c r="O346" s="584"/>
      <c r="P346" s="519"/>
      <c r="Q346" s="519"/>
      <c r="R346" s="519"/>
      <c r="S346" s="519"/>
      <c r="T346" s="519"/>
      <c r="U346" s="519"/>
      <c r="V346" s="519"/>
      <c r="W346" s="519"/>
      <c r="X346" s="519"/>
      <c r="Y346" s="519"/>
      <c r="Z346" s="519"/>
    </row>
    <row r="347" spans="1:26" ht="12.75" customHeight="1" x14ac:dyDescent="0.25">
      <c r="A347" s="519"/>
      <c r="B347" s="520"/>
      <c r="C347" s="520"/>
      <c r="D347" s="520"/>
      <c r="E347" s="520"/>
      <c r="F347" s="520"/>
      <c r="G347" s="520"/>
      <c r="H347" s="520"/>
      <c r="I347" s="520"/>
      <c r="J347" s="520"/>
      <c r="K347" s="520"/>
      <c r="L347" s="520"/>
      <c r="M347" s="725"/>
      <c r="N347" s="520"/>
      <c r="O347" s="584"/>
      <c r="P347" s="519"/>
      <c r="Q347" s="519"/>
      <c r="R347" s="519"/>
      <c r="S347" s="519"/>
      <c r="T347" s="519"/>
      <c r="U347" s="519"/>
      <c r="V347" s="519"/>
      <c r="W347" s="519"/>
      <c r="X347" s="519"/>
      <c r="Y347" s="519"/>
      <c r="Z347" s="519"/>
    </row>
    <row r="348" spans="1:26" ht="12.75" customHeight="1" x14ac:dyDescent="0.25">
      <c r="A348" s="519"/>
      <c r="B348" s="520"/>
      <c r="C348" s="520"/>
      <c r="D348" s="520"/>
      <c r="E348" s="520"/>
      <c r="F348" s="520"/>
      <c r="G348" s="520"/>
      <c r="H348" s="520"/>
      <c r="I348" s="520"/>
      <c r="J348" s="520"/>
      <c r="K348" s="520"/>
      <c r="L348" s="520"/>
      <c r="M348" s="725"/>
      <c r="N348" s="520"/>
      <c r="O348" s="584"/>
      <c r="P348" s="519"/>
      <c r="Q348" s="519"/>
      <c r="R348" s="519"/>
      <c r="S348" s="519"/>
      <c r="T348" s="519"/>
      <c r="U348" s="519"/>
      <c r="V348" s="519"/>
      <c r="W348" s="519"/>
      <c r="X348" s="519"/>
      <c r="Y348" s="519"/>
      <c r="Z348" s="519"/>
    </row>
    <row r="349" spans="1:26" ht="12.75" customHeight="1" x14ac:dyDescent="0.25">
      <c r="A349" s="519"/>
      <c r="B349" s="520"/>
      <c r="C349" s="520"/>
      <c r="D349" s="520"/>
      <c r="E349" s="520"/>
      <c r="F349" s="520"/>
      <c r="G349" s="520"/>
      <c r="H349" s="520"/>
      <c r="I349" s="520"/>
      <c r="J349" s="520"/>
      <c r="K349" s="520"/>
      <c r="L349" s="520"/>
      <c r="M349" s="725"/>
      <c r="N349" s="520"/>
      <c r="O349" s="584"/>
      <c r="P349" s="519"/>
      <c r="Q349" s="519"/>
      <c r="R349" s="519"/>
      <c r="S349" s="519"/>
      <c r="T349" s="519"/>
      <c r="U349" s="519"/>
      <c r="V349" s="519"/>
      <c r="W349" s="519"/>
      <c r="X349" s="519"/>
      <c r="Y349" s="519"/>
      <c r="Z349" s="519"/>
    </row>
    <row r="350" spans="1:26" ht="12.75" customHeight="1" x14ac:dyDescent="0.25">
      <c r="A350" s="519"/>
      <c r="B350" s="520"/>
      <c r="C350" s="520"/>
      <c r="D350" s="520"/>
      <c r="E350" s="520"/>
      <c r="F350" s="520"/>
      <c r="G350" s="520"/>
      <c r="H350" s="520"/>
      <c r="I350" s="520"/>
      <c r="J350" s="520"/>
      <c r="K350" s="520"/>
      <c r="L350" s="520"/>
      <c r="M350" s="725"/>
      <c r="N350" s="520"/>
      <c r="O350" s="584"/>
      <c r="P350" s="519"/>
      <c r="Q350" s="519"/>
      <c r="R350" s="519"/>
      <c r="S350" s="519"/>
      <c r="T350" s="519"/>
      <c r="U350" s="519"/>
      <c r="V350" s="519"/>
      <c r="W350" s="519"/>
      <c r="X350" s="519"/>
      <c r="Y350" s="519"/>
      <c r="Z350" s="519"/>
    </row>
    <row r="351" spans="1:26" ht="12.75" customHeight="1" x14ac:dyDescent="0.25">
      <c r="A351" s="519"/>
      <c r="B351" s="520"/>
      <c r="C351" s="520"/>
      <c r="D351" s="520"/>
      <c r="E351" s="520"/>
      <c r="F351" s="520"/>
      <c r="G351" s="520"/>
      <c r="H351" s="520"/>
      <c r="I351" s="520"/>
      <c r="J351" s="520"/>
      <c r="K351" s="520"/>
      <c r="L351" s="520"/>
      <c r="M351" s="725"/>
      <c r="N351" s="520"/>
      <c r="O351" s="584"/>
      <c r="P351" s="519"/>
      <c r="Q351" s="519"/>
      <c r="R351" s="519"/>
      <c r="S351" s="519"/>
      <c r="T351" s="519"/>
      <c r="U351" s="519"/>
      <c r="V351" s="519"/>
      <c r="W351" s="519"/>
      <c r="X351" s="519"/>
      <c r="Y351" s="519"/>
      <c r="Z351" s="519"/>
    </row>
    <row r="352" spans="1:26" ht="12.75" customHeight="1" x14ac:dyDescent="0.25">
      <c r="A352" s="519"/>
      <c r="B352" s="520"/>
      <c r="C352" s="520"/>
      <c r="D352" s="520"/>
      <c r="E352" s="520"/>
      <c r="F352" s="520"/>
      <c r="G352" s="520"/>
      <c r="H352" s="520"/>
      <c r="I352" s="520"/>
      <c r="J352" s="520"/>
      <c r="K352" s="520"/>
      <c r="L352" s="520"/>
      <c r="M352" s="725"/>
      <c r="N352" s="520"/>
      <c r="O352" s="584"/>
      <c r="P352" s="519"/>
      <c r="Q352" s="519"/>
      <c r="R352" s="519"/>
      <c r="S352" s="519"/>
      <c r="T352" s="519"/>
      <c r="U352" s="519"/>
      <c r="V352" s="519"/>
      <c r="W352" s="519"/>
      <c r="X352" s="519"/>
      <c r="Y352" s="519"/>
      <c r="Z352" s="519"/>
    </row>
    <row r="353" spans="1:26" ht="12.75" customHeight="1" x14ac:dyDescent="0.25">
      <c r="A353" s="519"/>
      <c r="B353" s="520"/>
      <c r="C353" s="520"/>
      <c r="D353" s="520"/>
      <c r="E353" s="520"/>
      <c r="F353" s="520"/>
      <c r="G353" s="520"/>
      <c r="H353" s="520"/>
      <c r="I353" s="520"/>
      <c r="J353" s="520"/>
      <c r="K353" s="520"/>
      <c r="L353" s="520"/>
      <c r="M353" s="725"/>
      <c r="N353" s="520"/>
      <c r="O353" s="584"/>
      <c r="P353" s="519"/>
      <c r="Q353" s="519"/>
      <c r="R353" s="519"/>
      <c r="S353" s="519"/>
      <c r="T353" s="519"/>
      <c r="U353" s="519"/>
      <c r="V353" s="519"/>
      <c r="W353" s="519"/>
      <c r="X353" s="519"/>
      <c r="Y353" s="519"/>
      <c r="Z353" s="519"/>
    </row>
    <row r="354" spans="1:26" ht="12.75" customHeight="1" x14ac:dyDescent="0.25">
      <c r="A354" s="519"/>
      <c r="B354" s="520"/>
      <c r="C354" s="520"/>
      <c r="D354" s="520"/>
      <c r="E354" s="520"/>
      <c r="F354" s="520"/>
      <c r="G354" s="520"/>
      <c r="H354" s="520"/>
      <c r="I354" s="520"/>
      <c r="J354" s="520"/>
      <c r="K354" s="520"/>
      <c r="L354" s="520"/>
      <c r="M354" s="725"/>
      <c r="N354" s="520"/>
      <c r="O354" s="584"/>
      <c r="P354" s="519"/>
      <c r="Q354" s="519"/>
      <c r="R354" s="519"/>
      <c r="S354" s="519"/>
      <c r="T354" s="519"/>
      <c r="U354" s="519"/>
      <c r="V354" s="519"/>
      <c r="W354" s="519"/>
      <c r="X354" s="519"/>
      <c r="Y354" s="519"/>
      <c r="Z354" s="519"/>
    </row>
    <row r="355" spans="1:26" ht="12.75" customHeight="1" x14ac:dyDescent="0.25">
      <c r="A355" s="519"/>
      <c r="B355" s="520"/>
      <c r="C355" s="520"/>
      <c r="D355" s="520"/>
      <c r="E355" s="520"/>
      <c r="F355" s="520"/>
      <c r="G355" s="520"/>
      <c r="H355" s="520"/>
      <c r="I355" s="520"/>
      <c r="J355" s="520"/>
      <c r="K355" s="520"/>
      <c r="L355" s="520"/>
      <c r="M355" s="725"/>
      <c r="N355" s="520"/>
      <c r="O355" s="584"/>
      <c r="P355" s="519"/>
      <c r="Q355" s="519"/>
      <c r="R355" s="519"/>
      <c r="S355" s="519"/>
      <c r="T355" s="519"/>
      <c r="U355" s="519"/>
      <c r="V355" s="519"/>
      <c r="W355" s="519"/>
      <c r="X355" s="519"/>
      <c r="Y355" s="519"/>
      <c r="Z355" s="519"/>
    </row>
    <row r="356" spans="1:26" ht="12.75" customHeight="1" x14ac:dyDescent="0.25">
      <c r="A356" s="519"/>
      <c r="B356" s="520"/>
      <c r="C356" s="520"/>
      <c r="D356" s="520"/>
      <c r="E356" s="520"/>
      <c r="F356" s="520"/>
      <c r="G356" s="520"/>
      <c r="H356" s="520"/>
      <c r="I356" s="520"/>
      <c r="J356" s="520"/>
      <c r="K356" s="520"/>
      <c r="L356" s="520"/>
      <c r="M356" s="725"/>
      <c r="N356" s="520"/>
      <c r="O356" s="584"/>
      <c r="P356" s="519"/>
      <c r="Q356" s="519"/>
      <c r="R356" s="519"/>
      <c r="S356" s="519"/>
      <c r="T356" s="519"/>
      <c r="U356" s="519"/>
      <c r="V356" s="519"/>
      <c r="W356" s="519"/>
      <c r="X356" s="519"/>
      <c r="Y356" s="519"/>
      <c r="Z356" s="519"/>
    </row>
    <row r="357" spans="1:26" ht="12.75" customHeight="1" x14ac:dyDescent="0.25">
      <c r="A357" s="519"/>
      <c r="B357" s="520"/>
      <c r="C357" s="520"/>
      <c r="D357" s="520"/>
      <c r="E357" s="520"/>
      <c r="F357" s="520"/>
      <c r="G357" s="520"/>
      <c r="H357" s="520"/>
      <c r="I357" s="520"/>
      <c r="J357" s="520"/>
      <c r="K357" s="520"/>
      <c r="L357" s="520"/>
      <c r="M357" s="725"/>
      <c r="N357" s="520"/>
      <c r="O357" s="584"/>
      <c r="P357" s="519"/>
      <c r="Q357" s="519"/>
      <c r="R357" s="519"/>
      <c r="S357" s="519"/>
      <c r="T357" s="519"/>
      <c r="U357" s="519"/>
      <c r="V357" s="519"/>
      <c r="W357" s="519"/>
      <c r="X357" s="519"/>
      <c r="Y357" s="519"/>
      <c r="Z357" s="519"/>
    </row>
    <row r="358" spans="1:26" ht="12.75" customHeight="1" x14ac:dyDescent="0.25">
      <c r="A358" s="519"/>
      <c r="B358" s="520"/>
      <c r="C358" s="520"/>
      <c r="D358" s="520"/>
      <c r="E358" s="520"/>
      <c r="F358" s="520"/>
      <c r="G358" s="520"/>
      <c r="H358" s="520"/>
      <c r="I358" s="520"/>
      <c r="J358" s="520"/>
      <c r="K358" s="520"/>
      <c r="L358" s="520"/>
      <c r="M358" s="725"/>
      <c r="N358" s="520"/>
      <c r="O358" s="584"/>
      <c r="P358" s="519"/>
      <c r="Q358" s="519"/>
      <c r="R358" s="519"/>
      <c r="S358" s="519"/>
      <c r="T358" s="519"/>
      <c r="U358" s="519"/>
      <c r="V358" s="519"/>
      <c r="W358" s="519"/>
      <c r="X358" s="519"/>
      <c r="Y358" s="519"/>
      <c r="Z358" s="519"/>
    </row>
    <row r="359" spans="1:26" ht="12.75" customHeight="1" x14ac:dyDescent="0.25">
      <c r="A359" s="519"/>
      <c r="B359" s="520"/>
      <c r="C359" s="520"/>
      <c r="D359" s="520"/>
      <c r="E359" s="520"/>
      <c r="F359" s="520"/>
      <c r="G359" s="520"/>
      <c r="H359" s="520"/>
      <c r="I359" s="520"/>
      <c r="J359" s="520"/>
      <c r="K359" s="520"/>
      <c r="L359" s="520"/>
      <c r="M359" s="725"/>
      <c r="N359" s="520"/>
      <c r="O359" s="584"/>
      <c r="P359" s="519"/>
      <c r="Q359" s="519"/>
      <c r="R359" s="519"/>
      <c r="S359" s="519"/>
      <c r="T359" s="519"/>
      <c r="U359" s="519"/>
      <c r="V359" s="519"/>
      <c r="W359" s="519"/>
      <c r="X359" s="519"/>
      <c r="Y359" s="519"/>
      <c r="Z359" s="519"/>
    </row>
    <row r="360" spans="1:26" ht="12.75" customHeight="1" x14ac:dyDescent="0.25">
      <c r="A360" s="519"/>
      <c r="B360" s="520"/>
      <c r="C360" s="520"/>
      <c r="D360" s="520"/>
      <c r="E360" s="520"/>
      <c r="F360" s="520"/>
      <c r="G360" s="520"/>
      <c r="H360" s="520"/>
      <c r="I360" s="520"/>
      <c r="J360" s="520"/>
      <c r="K360" s="520"/>
      <c r="L360" s="520"/>
      <c r="M360" s="725"/>
      <c r="N360" s="520"/>
      <c r="O360" s="584"/>
      <c r="P360" s="519"/>
      <c r="Q360" s="519"/>
      <c r="R360" s="519"/>
      <c r="S360" s="519"/>
      <c r="T360" s="519"/>
      <c r="U360" s="519"/>
      <c r="V360" s="519"/>
      <c r="W360" s="519"/>
      <c r="X360" s="519"/>
      <c r="Y360" s="519"/>
      <c r="Z360" s="519"/>
    </row>
    <row r="361" spans="1:26" ht="12.75" customHeight="1" x14ac:dyDescent="0.25">
      <c r="A361" s="519"/>
      <c r="B361" s="520"/>
      <c r="C361" s="520"/>
      <c r="D361" s="520"/>
      <c r="E361" s="520"/>
      <c r="F361" s="520"/>
      <c r="G361" s="520"/>
      <c r="H361" s="520"/>
      <c r="I361" s="520"/>
      <c r="J361" s="520"/>
      <c r="K361" s="520"/>
      <c r="L361" s="520"/>
      <c r="M361" s="725"/>
      <c r="N361" s="520"/>
      <c r="O361" s="584"/>
      <c r="P361" s="519"/>
      <c r="Q361" s="519"/>
      <c r="R361" s="519"/>
      <c r="S361" s="519"/>
      <c r="T361" s="519"/>
      <c r="U361" s="519"/>
      <c r="V361" s="519"/>
      <c r="W361" s="519"/>
      <c r="X361" s="519"/>
      <c r="Y361" s="519"/>
      <c r="Z361" s="519"/>
    </row>
    <row r="362" spans="1:26" ht="12.75" customHeight="1" x14ac:dyDescent="0.25">
      <c r="A362" s="519"/>
      <c r="B362" s="520"/>
      <c r="C362" s="520"/>
      <c r="D362" s="520"/>
      <c r="E362" s="520"/>
      <c r="F362" s="520"/>
      <c r="G362" s="520"/>
      <c r="H362" s="520"/>
      <c r="I362" s="520"/>
      <c r="J362" s="520"/>
      <c r="K362" s="520"/>
      <c r="L362" s="520"/>
      <c r="M362" s="725"/>
      <c r="N362" s="520"/>
      <c r="O362" s="584"/>
      <c r="P362" s="519"/>
      <c r="Q362" s="519"/>
      <c r="R362" s="519"/>
      <c r="S362" s="519"/>
      <c r="T362" s="519"/>
      <c r="U362" s="519"/>
      <c r="V362" s="519"/>
      <c r="W362" s="519"/>
      <c r="X362" s="519"/>
      <c r="Y362" s="519"/>
      <c r="Z362" s="519"/>
    </row>
    <row r="363" spans="1:26" ht="12.75" customHeight="1" x14ac:dyDescent="0.25">
      <c r="A363" s="519"/>
      <c r="B363" s="520"/>
      <c r="C363" s="520"/>
      <c r="D363" s="520"/>
      <c r="E363" s="520"/>
      <c r="F363" s="520"/>
      <c r="G363" s="520"/>
      <c r="H363" s="520"/>
      <c r="I363" s="520"/>
      <c r="J363" s="520"/>
      <c r="K363" s="520"/>
      <c r="L363" s="520"/>
      <c r="M363" s="725"/>
      <c r="N363" s="520"/>
      <c r="O363" s="584"/>
      <c r="P363" s="519"/>
      <c r="Q363" s="519"/>
      <c r="R363" s="519"/>
      <c r="S363" s="519"/>
      <c r="T363" s="519"/>
      <c r="U363" s="519"/>
      <c r="V363" s="519"/>
      <c r="W363" s="519"/>
      <c r="X363" s="519"/>
      <c r="Y363" s="519"/>
      <c r="Z363" s="519"/>
    </row>
    <row r="364" spans="1:26" ht="12.75" customHeight="1" x14ac:dyDescent="0.25">
      <c r="A364" s="519"/>
      <c r="B364" s="520"/>
      <c r="C364" s="520"/>
      <c r="D364" s="520"/>
      <c r="E364" s="520"/>
      <c r="F364" s="520"/>
      <c r="G364" s="520"/>
      <c r="H364" s="520"/>
      <c r="I364" s="520"/>
      <c r="J364" s="520"/>
      <c r="K364" s="520"/>
      <c r="L364" s="520"/>
      <c r="M364" s="725"/>
      <c r="N364" s="520"/>
      <c r="O364" s="584"/>
      <c r="P364" s="519"/>
      <c r="Q364" s="519"/>
      <c r="R364" s="519"/>
      <c r="S364" s="519"/>
      <c r="T364" s="519"/>
      <c r="U364" s="519"/>
      <c r="V364" s="519"/>
      <c r="W364" s="519"/>
      <c r="X364" s="519"/>
      <c r="Y364" s="519"/>
      <c r="Z364" s="519"/>
    </row>
    <row r="365" spans="1:26" ht="12.75" customHeight="1" x14ac:dyDescent="0.25">
      <c r="A365" s="519"/>
      <c r="B365" s="520"/>
      <c r="C365" s="520"/>
      <c r="D365" s="520"/>
      <c r="E365" s="520"/>
      <c r="F365" s="520"/>
      <c r="G365" s="520"/>
      <c r="H365" s="520"/>
      <c r="I365" s="520"/>
      <c r="J365" s="520"/>
      <c r="K365" s="520"/>
      <c r="L365" s="520"/>
      <c r="M365" s="725"/>
      <c r="N365" s="520"/>
      <c r="O365" s="584"/>
      <c r="P365" s="519"/>
      <c r="Q365" s="519"/>
      <c r="R365" s="519"/>
      <c r="S365" s="519"/>
      <c r="T365" s="519"/>
      <c r="U365" s="519"/>
      <c r="V365" s="519"/>
      <c r="W365" s="519"/>
      <c r="X365" s="519"/>
      <c r="Y365" s="519"/>
      <c r="Z365" s="519"/>
    </row>
    <row r="366" spans="1:26" ht="12.75" customHeight="1" x14ac:dyDescent="0.25">
      <c r="A366" s="519"/>
      <c r="B366" s="520"/>
      <c r="C366" s="520"/>
      <c r="D366" s="520"/>
      <c r="E366" s="520"/>
      <c r="F366" s="520"/>
      <c r="G366" s="520"/>
      <c r="H366" s="520"/>
      <c r="I366" s="520"/>
      <c r="J366" s="520"/>
      <c r="K366" s="520"/>
      <c r="L366" s="520"/>
      <c r="M366" s="725"/>
      <c r="N366" s="520"/>
      <c r="O366" s="584"/>
      <c r="P366" s="519"/>
      <c r="Q366" s="519"/>
      <c r="R366" s="519"/>
      <c r="S366" s="519"/>
      <c r="T366" s="519"/>
      <c r="U366" s="519"/>
      <c r="V366" s="519"/>
      <c r="W366" s="519"/>
      <c r="X366" s="519"/>
      <c r="Y366" s="519"/>
      <c r="Z366" s="519"/>
    </row>
    <row r="367" spans="1:26" ht="12.75" customHeight="1" x14ac:dyDescent="0.25">
      <c r="A367" s="519"/>
      <c r="B367" s="520"/>
      <c r="C367" s="520"/>
      <c r="D367" s="520"/>
      <c r="E367" s="520"/>
      <c r="F367" s="520"/>
      <c r="G367" s="520"/>
      <c r="H367" s="520"/>
      <c r="I367" s="520"/>
      <c r="J367" s="520"/>
      <c r="K367" s="520"/>
      <c r="L367" s="520"/>
      <c r="M367" s="725"/>
      <c r="N367" s="520"/>
      <c r="O367" s="584"/>
      <c r="P367" s="519"/>
      <c r="Q367" s="519"/>
      <c r="R367" s="519"/>
      <c r="S367" s="519"/>
      <c r="T367" s="519"/>
      <c r="U367" s="519"/>
      <c r="V367" s="519"/>
      <c r="W367" s="519"/>
      <c r="X367" s="519"/>
      <c r="Y367" s="519"/>
      <c r="Z367" s="519"/>
    </row>
    <row r="368" spans="1:26" ht="12.75" customHeight="1" x14ac:dyDescent="0.25">
      <c r="A368" s="519"/>
      <c r="B368" s="520"/>
      <c r="C368" s="520"/>
      <c r="D368" s="520"/>
      <c r="E368" s="520"/>
      <c r="F368" s="520"/>
      <c r="G368" s="520"/>
      <c r="H368" s="520"/>
      <c r="I368" s="520"/>
      <c r="J368" s="520"/>
      <c r="K368" s="520"/>
      <c r="L368" s="520"/>
      <c r="M368" s="725"/>
      <c r="N368" s="520"/>
      <c r="O368" s="584"/>
      <c r="P368" s="519"/>
      <c r="Q368" s="519"/>
      <c r="R368" s="519"/>
      <c r="S368" s="519"/>
      <c r="T368" s="519"/>
      <c r="U368" s="519"/>
      <c r="V368" s="519"/>
      <c r="W368" s="519"/>
      <c r="X368" s="519"/>
      <c r="Y368" s="519"/>
      <c r="Z368" s="519"/>
    </row>
    <row r="369" spans="1:26" ht="12.75" customHeight="1" x14ac:dyDescent="0.25">
      <c r="A369" s="519"/>
      <c r="B369" s="520"/>
      <c r="C369" s="520"/>
      <c r="D369" s="520"/>
      <c r="E369" s="520"/>
      <c r="F369" s="520"/>
      <c r="G369" s="520"/>
      <c r="H369" s="520"/>
      <c r="I369" s="520"/>
      <c r="J369" s="520"/>
      <c r="K369" s="520"/>
      <c r="L369" s="520"/>
      <c r="M369" s="725"/>
      <c r="N369" s="520"/>
      <c r="O369" s="584"/>
      <c r="P369" s="519"/>
      <c r="Q369" s="519"/>
      <c r="R369" s="519"/>
      <c r="S369" s="519"/>
      <c r="T369" s="519"/>
      <c r="U369" s="519"/>
      <c r="V369" s="519"/>
      <c r="W369" s="519"/>
      <c r="X369" s="519"/>
      <c r="Y369" s="519"/>
      <c r="Z369" s="519"/>
    </row>
    <row r="370" spans="1:26" ht="12.75" customHeight="1" x14ac:dyDescent="0.25">
      <c r="A370" s="519"/>
      <c r="B370" s="520"/>
      <c r="C370" s="520"/>
      <c r="D370" s="520"/>
      <c r="E370" s="520"/>
      <c r="F370" s="520"/>
      <c r="G370" s="520"/>
      <c r="H370" s="520"/>
      <c r="I370" s="520"/>
      <c r="J370" s="520"/>
      <c r="K370" s="520"/>
      <c r="L370" s="520"/>
      <c r="M370" s="725"/>
      <c r="N370" s="520"/>
      <c r="O370" s="584"/>
      <c r="P370" s="519"/>
      <c r="Q370" s="519"/>
      <c r="R370" s="519"/>
      <c r="S370" s="519"/>
      <c r="T370" s="519"/>
      <c r="U370" s="519"/>
      <c r="V370" s="519"/>
      <c r="W370" s="519"/>
      <c r="X370" s="519"/>
      <c r="Y370" s="519"/>
      <c r="Z370" s="519"/>
    </row>
    <row r="371" spans="1:26" ht="12.75" customHeight="1" x14ac:dyDescent="0.25">
      <c r="A371" s="519"/>
      <c r="B371" s="520"/>
      <c r="C371" s="520"/>
      <c r="D371" s="520"/>
      <c r="E371" s="520"/>
      <c r="F371" s="520"/>
      <c r="G371" s="520"/>
      <c r="H371" s="520"/>
      <c r="I371" s="520"/>
      <c r="J371" s="520"/>
      <c r="K371" s="520"/>
      <c r="L371" s="520"/>
      <c r="M371" s="725"/>
      <c r="N371" s="520"/>
      <c r="O371" s="584"/>
      <c r="P371" s="519"/>
      <c r="Q371" s="519"/>
      <c r="R371" s="519"/>
      <c r="S371" s="519"/>
      <c r="T371" s="519"/>
      <c r="U371" s="519"/>
      <c r="V371" s="519"/>
      <c r="W371" s="519"/>
      <c r="X371" s="519"/>
      <c r="Y371" s="519"/>
      <c r="Z371" s="519"/>
    </row>
    <row r="372" spans="1:26" ht="12.75" customHeight="1" x14ac:dyDescent="0.25">
      <c r="A372" s="519"/>
      <c r="B372" s="520"/>
      <c r="C372" s="520"/>
      <c r="D372" s="520"/>
      <c r="E372" s="520"/>
      <c r="F372" s="520"/>
      <c r="G372" s="520"/>
      <c r="H372" s="520"/>
      <c r="I372" s="520"/>
      <c r="J372" s="520"/>
      <c r="K372" s="520"/>
      <c r="L372" s="520"/>
      <c r="M372" s="725"/>
      <c r="N372" s="520"/>
      <c r="O372" s="584"/>
      <c r="P372" s="519"/>
      <c r="Q372" s="519"/>
      <c r="R372" s="519"/>
      <c r="S372" s="519"/>
      <c r="T372" s="519"/>
      <c r="U372" s="519"/>
      <c r="V372" s="519"/>
      <c r="W372" s="519"/>
      <c r="X372" s="519"/>
      <c r="Y372" s="519"/>
      <c r="Z372" s="519"/>
    </row>
    <row r="373" spans="1:26" ht="12.75" customHeight="1" x14ac:dyDescent="0.25">
      <c r="A373" s="519"/>
      <c r="B373" s="520"/>
      <c r="C373" s="520"/>
      <c r="D373" s="520"/>
      <c r="E373" s="520"/>
      <c r="F373" s="520"/>
      <c r="G373" s="520"/>
      <c r="H373" s="520"/>
      <c r="I373" s="520"/>
      <c r="J373" s="520"/>
      <c r="K373" s="520"/>
      <c r="L373" s="520"/>
      <c r="M373" s="725"/>
      <c r="N373" s="520"/>
      <c r="O373" s="584"/>
      <c r="P373" s="519"/>
      <c r="Q373" s="519"/>
      <c r="R373" s="519"/>
      <c r="S373" s="519"/>
      <c r="T373" s="519"/>
      <c r="U373" s="519"/>
      <c r="V373" s="519"/>
      <c r="W373" s="519"/>
      <c r="X373" s="519"/>
      <c r="Y373" s="519"/>
      <c r="Z373" s="519"/>
    </row>
    <row r="374" spans="1:26" ht="12.75" customHeight="1" x14ac:dyDescent="0.25">
      <c r="A374" s="519"/>
      <c r="B374" s="520"/>
      <c r="C374" s="520"/>
      <c r="D374" s="520"/>
      <c r="E374" s="520"/>
      <c r="F374" s="520"/>
      <c r="G374" s="520"/>
      <c r="H374" s="520"/>
      <c r="I374" s="520"/>
      <c r="J374" s="520"/>
      <c r="K374" s="520"/>
      <c r="L374" s="520"/>
      <c r="M374" s="725"/>
      <c r="N374" s="520"/>
      <c r="O374" s="584"/>
      <c r="P374" s="519"/>
      <c r="Q374" s="519"/>
      <c r="R374" s="519"/>
      <c r="S374" s="519"/>
      <c r="T374" s="519"/>
      <c r="U374" s="519"/>
      <c r="V374" s="519"/>
      <c r="W374" s="519"/>
      <c r="X374" s="519"/>
      <c r="Y374" s="519"/>
      <c r="Z374" s="519"/>
    </row>
    <row r="375" spans="1:26" ht="12.75" customHeight="1" x14ac:dyDescent="0.25">
      <c r="A375" s="519"/>
      <c r="B375" s="520"/>
      <c r="C375" s="520"/>
      <c r="D375" s="520"/>
      <c r="E375" s="520"/>
      <c r="F375" s="520"/>
      <c r="G375" s="520"/>
      <c r="H375" s="520"/>
      <c r="I375" s="520"/>
      <c r="J375" s="520"/>
      <c r="K375" s="520"/>
      <c r="L375" s="520"/>
      <c r="M375" s="725"/>
      <c r="N375" s="520"/>
      <c r="O375" s="584"/>
      <c r="P375" s="519"/>
      <c r="Q375" s="519"/>
      <c r="R375" s="519"/>
      <c r="S375" s="519"/>
      <c r="T375" s="519"/>
      <c r="U375" s="519"/>
      <c r="V375" s="519"/>
      <c r="W375" s="519"/>
      <c r="X375" s="519"/>
      <c r="Y375" s="519"/>
      <c r="Z375" s="519"/>
    </row>
    <row r="376" spans="1:26" ht="12.75" customHeight="1" x14ac:dyDescent="0.25">
      <c r="A376" s="519"/>
      <c r="B376" s="520"/>
      <c r="C376" s="520"/>
      <c r="D376" s="520"/>
      <c r="E376" s="520"/>
      <c r="F376" s="520"/>
      <c r="G376" s="520"/>
      <c r="H376" s="520"/>
      <c r="I376" s="520"/>
      <c r="J376" s="520"/>
      <c r="K376" s="520"/>
      <c r="L376" s="520"/>
      <c r="M376" s="725"/>
      <c r="N376" s="520"/>
      <c r="O376" s="584"/>
      <c r="P376" s="519"/>
      <c r="Q376" s="519"/>
      <c r="R376" s="519"/>
      <c r="S376" s="519"/>
      <c r="T376" s="519"/>
      <c r="U376" s="519"/>
      <c r="V376" s="519"/>
      <c r="W376" s="519"/>
      <c r="X376" s="519"/>
      <c r="Y376" s="519"/>
      <c r="Z376" s="519"/>
    </row>
    <row r="377" spans="1:26" ht="12.75" customHeight="1" x14ac:dyDescent="0.25">
      <c r="A377" s="519"/>
      <c r="B377" s="520"/>
      <c r="C377" s="520"/>
      <c r="D377" s="520"/>
      <c r="E377" s="520"/>
      <c r="F377" s="520"/>
      <c r="G377" s="520"/>
      <c r="H377" s="520"/>
      <c r="I377" s="520"/>
      <c r="J377" s="520"/>
      <c r="K377" s="520"/>
      <c r="L377" s="520"/>
      <c r="M377" s="725"/>
      <c r="N377" s="520"/>
      <c r="O377" s="584"/>
      <c r="P377" s="519"/>
      <c r="Q377" s="519"/>
      <c r="R377" s="519"/>
      <c r="S377" s="519"/>
      <c r="T377" s="519"/>
      <c r="U377" s="519"/>
      <c r="V377" s="519"/>
      <c r="W377" s="519"/>
      <c r="X377" s="519"/>
      <c r="Y377" s="519"/>
      <c r="Z377" s="519"/>
    </row>
    <row r="378" spans="1:26" ht="12.75" customHeight="1" x14ac:dyDescent="0.25">
      <c r="A378" s="519"/>
      <c r="B378" s="520"/>
      <c r="C378" s="520"/>
      <c r="D378" s="520"/>
      <c r="E378" s="520"/>
      <c r="F378" s="520"/>
      <c r="G378" s="520"/>
      <c r="H378" s="520"/>
      <c r="I378" s="520"/>
      <c r="J378" s="520"/>
      <c r="K378" s="520"/>
      <c r="L378" s="520"/>
      <c r="M378" s="725"/>
      <c r="N378" s="520"/>
      <c r="O378" s="584"/>
      <c r="P378" s="519"/>
      <c r="Q378" s="519"/>
      <c r="R378" s="519"/>
      <c r="S378" s="519"/>
      <c r="T378" s="519"/>
      <c r="U378" s="519"/>
      <c r="V378" s="519"/>
      <c r="W378" s="519"/>
      <c r="X378" s="519"/>
      <c r="Y378" s="519"/>
      <c r="Z378" s="519"/>
    </row>
    <row r="379" spans="1:26" ht="12.75" customHeight="1" x14ac:dyDescent="0.25">
      <c r="A379" s="519"/>
      <c r="B379" s="520"/>
      <c r="C379" s="520"/>
      <c r="D379" s="520"/>
      <c r="E379" s="520"/>
      <c r="F379" s="520"/>
      <c r="G379" s="520"/>
      <c r="H379" s="520"/>
      <c r="I379" s="520"/>
      <c r="J379" s="520"/>
      <c r="K379" s="520"/>
      <c r="L379" s="520"/>
      <c r="M379" s="725"/>
      <c r="N379" s="520"/>
      <c r="O379" s="584"/>
      <c r="P379" s="519"/>
      <c r="Q379" s="519"/>
      <c r="R379" s="519"/>
      <c r="S379" s="519"/>
      <c r="T379" s="519"/>
      <c r="U379" s="519"/>
      <c r="V379" s="519"/>
      <c r="W379" s="519"/>
      <c r="X379" s="519"/>
      <c r="Y379" s="519"/>
      <c r="Z379" s="519"/>
    </row>
    <row r="380" spans="1:26" ht="12.75" customHeight="1" x14ac:dyDescent="0.25">
      <c r="A380" s="519"/>
      <c r="B380" s="520"/>
      <c r="C380" s="520"/>
      <c r="D380" s="520"/>
      <c r="E380" s="520"/>
      <c r="F380" s="520"/>
      <c r="G380" s="520"/>
      <c r="H380" s="520"/>
      <c r="I380" s="520"/>
      <c r="J380" s="520"/>
      <c r="K380" s="520"/>
      <c r="L380" s="520"/>
      <c r="M380" s="725"/>
      <c r="N380" s="520"/>
      <c r="O380" s="584"/>
      <c r="P380" s="519"/>
      <c r="Q380" s="519"/>
      <c r="R380" s="519"/>
      <c r="S380" s="519"/>
      <c r="T380" s="519"/>
      <c r="U380" s="519"/>
      <c r="V380" s="519"/>
      <c r="W380" s="519"/>
      <c r="X380" s="519"/>
      <c r="Y380" s="519"/>
      <c r="Z380" s="519"/>
    </row>
    <row r="381" spans="1:26" ht="12.75" customHeight="1" x14ac:dyDescent="0.25">
      <c r="A381" s="519"/>
      <c r="B381" s="520"/>
      <c r="C381" s="520"/>
      <c r="D381" s="520"/>
      <c r="E381" s="520"/>
      <c r="F381" s="520"/>
      <c r="G381" s="520"/>
      <c r="H381" s="520"/>
      <c r="I381" s="520"/>
      <c r="J381" s="520"/>
      <c r="K381" s="520"/>
      <c r="L381" s="520"/>
      <c r="M381" s="725"/>
      <c r="N381" s="520"/>
      <c r="O381" s="584"/>
      <c r="P381" s="519"/>
      <c r="Q381" s="519"/>
      <c r="R381" s="519"/>
      <c r="S381" s="519"/>
      <c r="T381" s="519"/>
      <c r="U381" s="519"/>
      <c r="V381" s="519"/>
      <c r="W381" s="519"/>
      <c r="X381" s="519"/>
      <c r="Y381" s="519"/>
      <c r="Z381" s="519"/>
    </row>
    <row r="382" spans="1:26" ht="12.75" customHeight="1" x14ac:dyDescent="0.25">
      <c r="A382" s="519"/>
      <c r="B382" s="520"/>
      <c r="C382" s="520"/>
      <c r="D382" s="520"/>
      <c r="E382" s="520"/>
      <c r="F382" s="520"/>
      <c r="G382" s="520"/>
      <c r="H382" s="520"/>
      <c r="I382" s="520"/>
      <c r="J382" s="520"/>
      <c r="K382" s="520"/>
      <c r="L382" s="520"/>
      <c r="M382" s="725"/>
      <c r="N382" s="520"/>
      <c r="O382" s="584"/>
      <c r="P382" s="519"/>
      <c r="Q382" s="519"/>
      <c r="R382" s="519"/>
      <c r="S382" s="519"/>
      <c r="T382" s="519"/>
      <c r="U382" s="519"/>
      <c r="V382" s="519"/>
      <c r="W382" s="519"/>
      <c r="X382" s="519"/>
      <c r="Y382" s="519"/>
      <c r="Z382" s="519"/>
    </row>
    <row r="383" spans="1:26" ht="12.75" customHeight="1" x14ac:dyDescent="0.25">
      <c r="A383" s="519"/>
      <c r="B383" s="520"/>
      <c r="C383" s="520"/>
      <c r="D383" s="520"/>
      <c r="E383" s="520"/>
      <c r="F383" s="520"/>
      <c r="G383" s="520"/>
      <c r="H383" s="520"/>
      <c r="I383" s="520"/>
      <c r="J383" s="520"/>
      <c r="K383" s="520"/>
      <c r="L383" s="520"/>
      <c r="M383" s="725"/>
      <c r="N383" s="520"/>
      <c r="O383" s="584"/>
      <c r="P383" s="519"/>
      <c r="Q383" s="519"/>
      <c r="R383" s="519"/>
      <c r="S383" s="519"/>
      <c r="T383" s="519"/>
      <c r="U383" s="519"/>
      <c r="V383" s="519"/>
      <c r="W383" s="519"/>
      <c r="X383" s="519"/>
      <c r="Y383" s="519"/>
      <c r="Z383" s="519"/>
    </row>
    <row r="384" spans="1:26" ht="12.75" customHeight="1" x14ac:dyDescent="0.25">
      <c r="A384" s="519"/>
      <c r="B384" s="520"/>
      <c r="C384" s="520"/>
      <c r="D384" s="520"/>
      <c r="E384" s="520"/>
      <c r="F384" s="520"/>
      <c r="G384" s="520"/>
      <c r="H384" s="520"/>
      <c r="I384" s="520"/>
      <c r="J384" s="520"/>
      <c r="K384" s="520"/>
      <c r="L384" s="520"/>
      <c r="M384" s="725"/>
      <c r="N384" s="520"/>
      <c r="O384" s="584"/>
      <c r="P384" s="519"/>
      <c r="Q384" s="519"/>
      <c r="R384" s="519"/>
      <c r="S384" s="519"/>
      <c r="T384" s="519"/>
      <c r="U384" s="519"/>
      <c r="V384" s="519"/>
      <c r="W384" s="519"/>
      <c r="X384" s="519"/>
      <c r="Y384" s="519"/>
      <c r="Z384" s="519"/>
    </row>
    <row r="385" spans="1:26" ht="12.75" customHeight="1" x14ac:dyDescent="0.25">
      <c r="A385" s="519"/>
      <c r="B385" s="520"/>
      <c r="C385" s="520"/>
      <c r="D385" s="520"/>
      <c r="E385" s="520"/>
      <c r="F385" s="520"/>
      <c r="G385" s="520"/>
      <c r="H385" s="520"/>
      <c r="I385" s="520"/>
      <c r="J385" s="520"/>
      <c r="K385" s="520"/>
      <c r="L385" s="520"/>
      <c r="M385" s="725"/>
      <c r="N385" s="520"/>
      <c r="O385" s="584"/>
      <c r="P385" s="519"/>
      <c r="Q385" s="519"/>
      <c r="R385" s="519"/>
      <c r="S385" s="519"/>
      <c r="T385" s="519"/>
      <c r="U385" s="519"/>
      <c r="V385" s="519"/>
      <c r="W385" s="519"/>
      <c r="X385" s="519"/>
      <c r="Y385" s="519"/>
      <c r="Z385" s="519"/>
    </row>
    <row r="386" spans="1:26" ht="12.75" customHeight="1" x14ac:dyDescent="0.25">
      <c r="A386" s="519"/>
      <c r="B386" s="520"/>
      <c r="C386" s="520"/>
      <c r="D386" s="520"/>
      <c r="E386" s="520"/>
      <c r="F386" s="520"/>
      <c r="G386" s="520"/>
      <c r="H386" s="520"/>
      <c r="I386" s="520"/>
      <c r="J386" s="520"/>
      <c r="K386" s="520"/>
      <c r="L386" s="520"/>
      <c r="M386" s="725"/>
      <c r="N386" s="520"/>
      <c r="O386" s="584"/>
      <c r="P386" s="519"/>
      <c r="Q386" s="519"/>
      <c r="R386" s="519"/>
      <c r="S386" s="519"/>
      <c r="T386" s="519"/>
      <c r="U386" s="519"/>
      <c r="V386" s="519"/>
      <c r="W386" s="519"/>
      <c r="X386" s="519"/>
      <c r="Y386" s="519"/>
      <c r="Z386" s="519"/>
    </row>
    <row r="387" spans="1:26" ht="12.75" customHeight="1" x14ac:dyDescent="0.25">
      <c r="A387" s="519"/>
      <c r="B387" s="520"/>
      <c r="C387" s="520"/>
      <c r="D387" s="520"/>
      <c r="E387" s="520"/>
      <c r="F387" s="520"/>
      <c r="G387" s="520"/>
      <c r="H387" s="520"/>
      <c r="I387" s="520"/>
      <c r="J387" s="520"/>
      <c r="K387" s="520"/>
      <c r="L387" s="520"/>
      <c r="M387" s="725"/>
      <c r="N387" s="520"/>
      <c r="O387" s="584"/>
      <c r="P387" s="519"/>
      <c r="Q387" s="519"/>
      <c r="R387" s="519"/>
      <c r="S387" s="519"/>
      <c r="T387" s="519"/>
      <c r="U387" s="519"/>
      <c r="V387" s="519"/>
      <c r="W387" s="519"/>
      <c r="X387" s="519"/>
      <c r="Y387" s="519"/>
      <c r="Z387" s="519"/>
    </row>
    <row r="388" spans="1:26" ht="12.75" customHeight="1" x14ac:dyDescent="0.25">
      <c r="A388" s="519"/>
      <c r="B388" s="520"/>
      <c r="C388" s="520"/>
      <c r="D388" s="520"/>
      <c r="E388" s="520"/>
      <c r="F388" s="520"/>
      <c r="G388" s="520"/>
      <c r="H388" s="520"/>
      <c r="I388" s="520"/>
      <c r="J388" s="520"/>
      <c r="K388" s="520"/>
      <c r="L388" s="520"/>
      <c r="M388" s="725"/>
      <c r="N388" s="520"/>
      <c r="O388" s="584"/>
      <c r="P388" s="519"/>
      <c r="Q388" s="519"/>
      <c r="R388" s="519"/>
      <c r="S388" s="519"/>
      <c r="T388" s="519"/>
      <c r="U388" s="519"/>
      <c r="V388" s="519"/>
      <c r="W388" s="519"/>
      <c r="X388" s="519"/>
      <c r="Y388" s="519"/>
      <c r="Z388" s="519"/>
    </row>
    <row r="389" spans="1:26" ht="12.75" customHeight="1" x14ac:dyDescent="0.25">
      <c r="A389" s="519"/>
      <c r="B389" s="520"/>
      <c r="C389" s="520"/>
      <c r="D389" s="520"/>
      <c r="E389" s="520"/>
      <c r="F389" s="520"/>
      <c r="G389" s="520"/>
      <c r="H389" s="520"/>
      <c r="I389" s="520"/>
      <c r="J389" s="520"/>
      <c r="K389" s="520"/>
      <c r="L389" s="520"/>
      <c r="M389" s="725"/>
      <c r="N389" s="520"/>
      <c r="O389" s="584"/>
      <c r="P389" s="519"/>
      <c r="Q389" s="519"/>
      <c r="R389" s="519"/>
      <c r="S389" s="519"/>
      <c r="T389" s="519"/>
      <c r="U389" s="519"/>
      <c r="V389" s="519"/>
      <c r="W389" s="519"/>
      <c r="X389" s="519"/>
      <c r="Y389" s="519"/>
      <c r="Z389" s="519"/>
    </row>
    <row r="390" spans="1:26" ht="12.75" customHeight="1" x14ac:dyDescent="0.25">
      <c r="A390" s="519"/>
      <c r="B390" s="520"/>
      <c r="C390" s="520"/>
      <c r="D390" s="520"/>
      <c r="E390" s="520"/>
      <c r="F390" s="520"/>
      <c r="G390" s="520"/>
      <c r="H390" s="520"/>
      <c r="I390" s="520"/>
      <c r="J390" s="520"/>
      <c r="K390" s="520"/>
      <c r="L390" s="520"/>
      <c r="M390" s="725"/>
      <c r="N390" s="520"/>
      <c r="O390" s="584"/>
      <c r="P390" s="519"/>
      <c r="Q390" s="519"/>
      <c r="R390" s="519"/>
      <c r="S390" s="519"/>
      <c r="T390" s="519"/>
      <c r="U390" s="519"/>
      <c r="V390" s="519"/>
      <c r="W390" s="519"/>
      <c r="X390" s="519"/>
      <c r="Y390" s="519"/>
      <c r="Z390" s="519"/>
    </row>
    <row r="391" spans="1:26" ht="12.75" customHeight="1" x14ac:dyDescent="0.25">
      <c r="A391" s="519"/>
      <c r="B391" s="520"/>
      <c r="C391" s="520"/>
      <c r="D391" s="520"/>
      <c r="E391" s="520"/>
      <c r="F391" s="520"/>
      <c r="G391" s="520"/>
      <c r="H391" s="520"/>
      <c r="I391" s="520"/>
      <c r="J391" s="520"/>
      <c r="K391" s="520"/>
      <c r="L391" s="520"/>
      <c r="M391" s="725"/>
      <c r="N391" s="520"/>
      <c r="O391" s="584"/>
      <c r="P391" s="519"/>
      <c r="Q391" s="519"/>
      <c r="R391" s="519"/>
      <c r="S391" s="519"/>
      <c r="T391" s="519"/>
      <c r="U391" s="519"/>
      <c r="V391" s="519"/>
      <c r="W391" s="519"/>
      <c r="X391" s="519"/>
      <c r="Y391" s="519"/>
      <c r="Z391" s="519"/>
    </row>
    <row r="392" spans="1:26" ht="12.75" customHeight="1" x14ac:dyDescent="0.25">
      <c r="A392" s="519"/>
      <c r="B392" s="520"/>
      <c r="C392" s="520"/>
      <c r="D392" s="520"/>
      <c r="E392" s="520"/>
      <c r="F392" s="520"/>
      <c r="G392" s="520"/>
      <c r="H392" s="520"/>
      <c r="I392" s="520"/>
      <c r="J392" s="520"/>
      <c r="K392" s="520"/>
      <c r="L392" s="520"/>
      <c r="M392" s="725"/>
      <c r="N392" s="520"/>
      <c r="O392" s="584"/>
      <c r="P392" s="519"/>
      <c r="Q392" s="519"/>
      <c r="R392" s="519"/>
      <c r="S392" s="519"/>
      <c r="T392" s="519"/>
      <c r="U392" s="519"/>
      <c r="V392" s="519"/>
      <c r="W392" s="519"/>
      <c r="X392" s="519"/>
      <c r="Y392" s="519"/>
      <c r="Z392" s="519"/>
    </row>
    <row r="393" spans="1:26" ht="12.75" customHeight="1" x14ac:dyDescent="0.25">
      <c r="A393" s="519"/>
      <c r="B393" s="520"/>
      <c r="C393" s="520"/>
      <c r="D393" s="520"/>
      <c r="E393" s="520"/>
      <c r="F393" s="520"/>
      <c r="G393" s="520"/>
      <c r="H393" s="520"/>
      <c r="I393" s="520"/>
      <c r="J393" s="520"/>
      <c r="K393" s="520"/>
      <c r="L393" s="520"/>
      <c r="M393" s="725"/>
      <c r="N393" s="520"/>
      <c r="O393" s="584"/>
      <c r="P393" s="519"/>
      <c r="Q393" s="519"/>
      <c r="R393" s="519"/>
      <c r="S393" s="519"/>
      <c r="T393" s="519"/>
      <c r="U393" s="519"/>
      <c r="V393" s="519"/>
      <c r="W393" s="519"/>
      <c r="X393" s="519"/>
      <c r="Y393" s="519"/>
      <c r="Z393" s="519"/>
    </row>
    <row r="394" spans="1:26" ht="12.75" customHeight="1" x14ac:dyDescent="0.25">
      <c r="A394" s="519"/>
      <c r="B394" s="520"/>
      <c r="C394" s="520"/>
      <c r="D394" s="520"/>
      <c r="E394" s="520"/>
      <c r="F394" s="520"/>
      <c r="G394" s="520"/>
      <c r="H394" s="520"/>
      <c r="I394" s="520"/>
      <c r="J394" s="520"/>
      <c r="K394" s="520"/>
      <c r="L394" s="520"/>
      <c r="M394" s="725"/>
      <c r="N394" s="520"/>
      <c r="O394" s="584"/>
      <c r="P394" s="519"/>
      <c r="Q394" s="519"/>
      <c r="R394" s="519"/>
      <c r="S394" s="519"/>
      <c r="T394" s="519"/>
      <c r="U394" s="519"/>
      <c r="V394" s="519"/>
      <c r="W394" s="519"/>
      <c r="X394" s="519"/>
      <c r="Y394" s="519"/>
      <c r="Z394" s="519"/>
    </row>
    <row r="395" spans="1:26" ht="12.75" customHeight="1" x14ac:dyDescent="0.25">
      <c r="A395" s="519"/>
      <c r="B395" s="520"/>
      <c r="C395" s="520"/>
      <c r="D395" s="520"/>
      <c r="E395" s="520"/>
      <c r="F395" s="520"/>
      <c r="G395" s="520"/>
      <c r="H395" s="520"/>
      <c r="I395" s="520"/>
      <c r="J395" s="520"/>
      <c r="K395" s="520"/>
      <c r="L395" s="520"/>
      <c r="M395" s="725"/>
      <c r="N395" s="520"/>
      <c r="O395" s="584"/>
      <c r="P395" s="519"/>
      <c r="Q395" s="519"/>
      <c r="R395" s="519"/>
      <c r="S395" s="519"/>
      <c r="T395" s="519"/>
      <c r="U395" s="519"/>
      <c r="V395" s="519"/>
      <c r="W395" s="519"/>
      <c r="X395" s="519"/>
      <c r="Y395" s="519"/>
      <c r="Z395" s="519"/>
    </row>
    <row r="396" spans="1:26" ht="12.75" customHeight="1" x14ac:dyDescent="0.25">
      <c r="A396" s="519"/>
      <c r="B396" s="520"/>
      <c r="C396" s="520"/>
      <c r="D396" s="520"/>
      <c r="E396" s="520"/>
      <c r="F396" s="520"/>
      <c r="G396" s="520"/>
      <c r="H396" s="520"/>
      <c r="I396" s="520"/>
      <c r="J396" s="520"/>
      <c r="K396" s="520"/>
      <c r="L396" s="520"/>
      <c r="M396" s="725"/>
      <c r="N396" s="520"/>
      <c r="O396" s="584"/>
      <c r="P396" s="519"/>
      <c r="Q396" s="519"/>
      <c r="R396" s="519"/>
      <c r="S396" s="519"/>
      <c r="T396" s="519"/>
      <c r="U396" s="519"/>
      <c r="V396" s="519"/>
      <c r="W396" s="519"/>
      <c r="X396" s="519"/>
      <c r="Y396" s="519"/>
      <c r="Z396" s="519"/>
    </row>
    <row r="397" spans="1:26" ht="12.75" customHeight="1" x14ac:dyDescent="0.25">
      <c r="A397" s="519"/>
      <c r="B397" s="520"/>
      <c r="C397" s="520"/>
      <c r="D397" s="520"/>
      <c r="E397" s="520"/>
      <c r="F397" s="520"/>
      <c r="G397" s="520"/>
      <c r="H397" s="520"/>
      <c r="I397" s="520"/>
      <c r="J397" s="520"/>
      <c r="K397" s="520"/>
      <c r="L397" s="520"/>
      <c r="M397" s="725"/>
      <c r="N397" s="520"/>
      <c r="O397" s="584"/>
      <c r="P397" s="519"/>
      <c r="Q397" s="519"/>
      <c r="R397" s="519"/>
      <c r="S397" s="519"/>
      <c r="T397" s="519"/>
      <c r="U397" s="519"/>
      <c r="V397" s="519"/>
      <c r="W397" s="519"/>
      <c r="X397" s="519"/>
      <c r="Y397" s="519"/>
      <c r="Z397" s="519"/>
    </row>
    <row r="398" spans="1:26" ht="12.75" customHeight="1" x14ac:dyDescent="0.25">
      <c r="A398" s="519"/>
      <c r="B398" s="520"/>
      <c r="C398" s="520"/>
      <c r="D398" s="520"/>
      <c r="E398" s="520"/>
      <c r="F398" s="520"/>
      <c r="G398" s="520"/>
      <c r="H398" s="520"/>
      <c r="I398" s="520"/>
      <c r="J398" s="520"/>
      <c r="K398" s="520"/>
      <c r="L398" s="520"/>
      <c r="M398" s="725"/>
      <c r="N398" s="520"/>
      <c r="O398" s="584"/>
      <c r="P398" s="519"/>
      <c r="Q398" s="519"/>
      <c r="R398" s="519"/>
      <c r="S398" s="519"/>
      <c r="T398" s="519"/>
      <c r="U398" s="519"/>
      <c r="V398" s="519"/>
      <c r="W398" s="519"/>
      <c r="X398" s="519"/>
      <c r="Y398" s="519"/>
      <c r="Z398" s="519"/>
    </row>
    <row r="399" spans="1:26" ht="12.75" customHeight="1" x14ac:dyDescent="0.25">
      <c r="A399" s="519"/>
      <c r="B399" s="520"/>
      <c r="C399" s="520"/>
      <c r="D399" s="520"/>
      <c r="E399" s="520"/>
      <c r="F399" s="520"/>
      <c r="G399" s="520"/>
      <c r="H399" s="520"/>
      <c r="I399" s="520"/>
      <c r="J399" s="520"/>
      <c r="K399" s="520"/>
      <c r="L399" s="520"/>
      <c r="M399" s="725"/>
      <c r="N399" s="520"/>
      <c r="O399" s="584"/>
      <c r="P399" s="519"/>
      <c r="Q399" s="519"/>
      <c r="R399" s="519"/>
      <c r="S399" s="519"/>
      <c r="T399" s="519"/>
      <c r="U399" s="519"/>
      <c r="V399" s="519"/>
      <c r="W399" s="519"/>
      <c r="X399" s="519"/>
      <c r="Y399" s="519"/>
      <c r="Z399" s="519"/>
    </row>
    <row r="400" spans="1:26" ht="12.75" customHeight="1" x14ac:dyDescent="0.25">
      <c r="A400" s="519"/>
      <c r="B400" s="520"/>
      <c r="C400" s="520"/>
      <c r="D400" s="520"/>
      <c r="E400" s="520"/>
      <c r="F400" s="520"/>
      <c r="G400" s="520"/>
      <c r="H400" s="520"/>
      <c r="I400" s="520"/>
      <c r="J400" s="520"/>
      <c r="K400" s="520"/>
      <c r="L400" s="520"/>
      <c r="M400" s="725"/>
      <c r="N400" s="520"/>
      <c r="O400" s="584"/>
      <c r="P400" s="519"/>
      <c r="Q400" s="519"/>
      <c r="R400" s="519"/>
      <c r="S400" s="519"/>
      <c r="T400" s="519"/>
      <c r="U400" s="519"/>
      <c r="V400" s="519"/>
      <c r="W400" s="519"/>
      <c r="X400" s="519"/>
      <c r="Y400" s="519"/>
      <c r="Z400" s="519"/>
    </row>
    <row r="401" spans="1:26" ht="12.75" customHeight="1" x14ac:dyDescent="0.25">
      <c r="A401" s="519"/>
      <c r="B401" s="520"/>
      <c r="C401" s="520"/>
      <c r="D401" s="520"/>
      <c r="E401" s="520"/>
      <c r="F401" s="520"/>
      <c r="G401" s="520"/>
      <c r="H401" s="520"/>
      <c r="I401" s="520"/>
      <c r="J401" s="520"/>
      <c r="K401" s="520"/>
      <c r="L401" s="520"/>
      <c r="M401" s="725"/>
      <c r="N401" s="520"/>
      <c r="O401" s="584"/>
      <c r="P401" s="519"/>
      <c r="Q401" s="519"/>
      <c r="R401" s="519"/>
      <c r="S401" s="519"/>
      <c r="T401" s="519"/>
      <c r="U401" s="519"/>
      <c r="V401" s="519"/>
      <c r="W401" s="519"/>
      <c r="X401" s="519"/>
      <c r="Y401" s="519"/>
      <c r="Z401" s="519"/>
    </row>
    <row r="402" spans="1:26" ht="12.75" customHeight="1" x14ac:dyDescent="0.25">
      <c r="A402" s="519"/>
      <c r="B402" s="520"/>
      <c r="C402" s="520"/>
      <c r="D402" s="520"/>
      <c r="E402" s="520"/>
      <c r="F402" s="520"/>
      <c r="G402" s="520"/>
      <c r="H402" s="520"/>
      <c r="I402" s="520"/>
      <c r="J402" s="520"/>
      <c r="K402" s="520"/>
      <c r="L402" s="520"/>
      <c r="M402" s="725"/>
      <c r="N402" s="520"/>
      <c r="O402" s="584"/>
      <c r="P402" s="519"/>
      <c r="Q402" s="519"/>
      <c r="R402" s="519"/>
      <c r="S402" s="519"/>
      <c r="T402" s="519"/>
      <c r="U402" s="519"/>
      <c r="V402" s="519"/>
      <c r="W402" s="519"/>
      <c r="X402" s="519"/>
      <c r="Y402" s="519"/>
      <c r="Z402" s="519"/>
    </row>
    <row r="403" spans="1:26" ht="12.75" customHeight="1" x14ac:dyDescent="0.25">
      <c r="A403" s="519"/>
      <c r="B403" s="520"/>
      <c r="C403" s="520"/>
      <c r="D403" s="520"/>
      <c r="E403" s="520"/>
      <c r="F403" s="520"/>
      <c r="G403" s="520"/>
      <c r="H403" s="520"/>
      <c r="I403" s="520"/>
      <c r="J403" s="520"/>
      <c r="K403" s="520"/>
      <c r="L403" s="520"/>
      <c r="M403" s="725"/>
      <c r="N403" s="520"/>
      <c r="O403" s="584"/>
      <c r="P403" s="519"/>
      <c r="Q403" s="519"/>
      <c r="R403" s="519"/>
      <c r="S403" s="519"/>
      <c r="T403" s="519"/>
      <c r="U403" s="519"/>
      <c r="V403" s="519"/>
      <c r="W403" s="519"/>
      <c r="X403" s="519"/>
      <c r="Y403" s="519"/>
      <c r="Z403" s="519"/>
    </row>
    <row r="404" spans="1:26" ht="12.75" customHeight="1" x14ac:dyDescent="0.25">
      <c r="A404" s="519"/>
      <c r="B404" s="520"/>
      <c r="C404" s="520"/>
      <c r="D404" s="520"/>
      <c r="E404" s="520"/>
      <c r="F404" s="520"/>
      <c r="G404" s="520"/>
      <c r="H404" s="520"/>
      <c r="I404" s="520"/>
      <c r="J404" s="520"/>
      <c r="K404" s="520"/>
      <c r="L404" s="520"/>
      <c r="M404" s="725"/>
      <c r="N404" s="520"/>
      <c r="O404" s="584"/>
      <c r="P404" s="519"/>
      <c r="Q404" s="519"/>
      <c r="R404" s="519"/>
      <c r="S404" s="519"/>
      <c r="T404" s="519"/>
      <c r="U404" s="519"/>
      <c r="V404" s="519"/>
      <c r="W404" s="519"/>
      <c r="X404" s="519"/>
      <c r="Y404" s="519"/>
      <c r="Z404" s="519"/>
    </row>
    <row r="405" spans="1:26" ht="12.75" customHeight="1" x14ac:dyDescent="0.25">
      <c r="A405" s="519"/>
      <c r="B405" s="520"/>
      <c r="C405" s="520"/>
      <c r="D405" s="520"/>
      <c r="E405" s="520"/>
      <c r="F405" s="520"/>
      <c r="G405" s="520"/>
      <c r="H405" s="520"/>
      <c r="I405" s="520"/>
      <c r="J405" s="520"/>
      <c r="K405" s="520"/>
      <c r="L405" s="520"/>
      <c r="M405" s="725"/>
      <c r="N405" s="520"/>
      <c r="O405" s="584"/>
      <c r="P405" s="519"/>
      <c r="Q405" s="519"/>
      <c r="R405" s="519"/>
      <c r="S405" s="519"/>
      <c r="T405" s="519"/>
      <c r="U405" s="519"/>
      <c r="V405" s="519"/>
      <c r="W405" s="519"/>
      <c r="X405" s="519"/>
      <c r="Y405" s="519"/>
      <c r="Z405" s="519"/>
    </row>
    <row r="406" spans="1:26" ht="12.75" customHeight="1" x14ac:dyDescent="0.25">
      <c r="A406" s="519"/>
      <c r="B406" s="520"/>
      <c r="C406" s="520"/>
      <c r="D406" s="520"/>
      <c r="E406" s="520"/>
      <c r="F406" s="520"/>
      <c r="G406" s="520"/>
      <c r="H406" s="520"/>
      <c r="I406" s="520"/>
      <c r="J406" s="520"/>
      <c r="K406" s="520"/>
      <c r="L406" s="520"/>
      <c r="M406" s="725"/>
      <c r="N406" s="520"/>
      <c r="O406" s="584"/>
      <c r="P406" s="519"/>
      <c r="Q406" s="519"/>
      <c r="R406" s="519"/>
      <c r="S406" s="519"/>
      <c r="T406" s="519"/>
      <c r="U406" s="519"/>
      <c r="V406" s="519"/>
      <c r="W406" s="519"/>
      <c r="X406" s="519"/>
      <c r="Y406" s="519"/>
      <c r="Z406" s="519"/>
    </row>
    <row r="407" spans="1:26" ht="12.75" customHeight="1" x14ac:dyDescent="0.25">
      <c r="A407" s="519"/>
      <c r="B407" s="520"/>
      <c r="C407" s="520"/>
      <c r="D407" s="520"/>
      <c r="E407" s="520"/>
      <c r="F407" s="520"/>
      <c r="G407" s="520"/>
      <c r="H407" s="520"/>
      <c r="I407" s="520"/>
      <c r="J407" s="520"/>
      <c r="K407" s="520"/>
      <c r="L407" s="520"/>
      <c r="M407" s="725"/>
      <c r="N407" s="520"/>
      <c r="O407" s="584"/>
      <c r="P407" s="519"/>
      <c r="Q407" s="519"/>
      <c r="R407" s="519"/>
      <c r="S407" s="519"/>
      <c r="T407" s="519"/>
      <c r="U407" s="519"/>
      <c r="V407" s="519"/>
      <c r="W407" s="519"/>
      <c r="X407" s="519"/>
      <c r="Y407" s="519"/>
      <c r="Z407" s="519"/>
    </row>
    <row r="408" spans="1:26" ht="12.75" customHeight="1" x14ac:dyDescent="0.25">
      <c r="A408" s="519"/>
      <c r="B408" s="520"/>
      <c r="C408" s="520"/>
      <c r="D408" s="520"/>
      <c r="E408" s="520"/>
      <c r="F408" s="520"/>
      <c r="G408" s="520"/>
      <c r="H408" s="520"/>
      <c r="I408" s="520"/>
      <c r="J408" s="520"/>
      <c r="K408" s="520"/>
      <c r="L408" s="520"/>
      <c r="M408" s="725"/>
      <c r="N408" s="520"/>
      <c r="O408" s="584"/>
      <c r="P408" s="519"/>
      <c r="Q408" s="519"/>
      <c r="R408" s="519"/>
      <c r="S408" s="519"/>
      <c r="T408" s="519"/>
      <c r="U408" s="519"/>
      <c r="V408" s="519"/>
      <c r="W408" s="519"/>
      <c r="X408" s="519"/>
      <c r="Y408" s="519"/>
      <c r="Z408" s="519"/>
    </row>
    <row r="409" spans="1:26" ht="12.75" customHeight="1" x14ac:dyDescent="0.25">
      <c r="A409" s="519"/>
      <c r="B409" s="520"/>
      <c r="C409" s="520"/>
      <c r="D409" s="520"/>
      <c r="E409" s="520"/>
      <c r="F409" s="520"/>
      <c r="G409" s="520"/>
      <c r="H409" s="520"/>
      <c r="I409" s="520"/>
      <c r="J409" s="520"/>
      <c r="K409" s="520"/>
      <c r="L409" s="520"/>
      <c r="M409" s="725"/>
      <c r="N409" s="520"/>
      <c r="O409" s="584"/>
      <c r="P409" s="519"/>
      <c r="Q409" s="519"/>
      <c r="R409" s="519"/>
      <c r="S409" s="519"/>
      <c r="T409" s="519"/>
      <c r="U409" s="519"/>
      <c r="V409" s="519"/>
      <c r="W409" s="519"/>
      <c r="X409" s="519"/>
      <c r="Y409" s="519"/>
      <c r="Z409" s="519"/>
    </row>
    <row r="410" spans="1:26" ht="12.75" customHeight="1" x14ac:dyDescent="0.25">
      <c r="A410" s="519"/>
      <c r="B410" s="520"/>
      <c r="C410" s="520"/>
      <c r="D410" s="520"/>
      <c r="E410" s="520"/>
      <c r="F410" s="520"/>
      <c r="G410" s="520"/>
      <c r="H410" s="520"/>
      <c r="I410" s="520"/>
      <c r="J410" s="520"/>
      <c r="K410" s="520"/>
      <c r="L410" s="520"/>
      <c r="M410" s="725"/>
      <c r="N410" s="520"/>
      <c r="O410" s="584"/>
      <c r="P410" s="519"/>
      <c r="Q410" s="519"/>
      <c r="R410" s="519"/>
      <c r="S410" s="519"/>
      <c r="T410" s="519"/>
      <c r="U410" s="519"/>
      <c r="V410" s="519"/>
      <c r="W410" s="519"/>
      <c r="X410" s="519"/>
      <c r="Y410" s="519"/>
      <c r="Z410" s="519"/>
    </row>
    <row r="411" spans="1:26" ht="12.75" customHeight="1" x14ac:dyDescent="0.25">
      <c r="A411" s="519"/>
      <c r="B411" s="520"/>
      <c r="C411" s="520"/>
      <c r="D411" s="520"/>
      <c r="E411" s="520"/>
      <c r="F411" s="520"/>
      <c r="G411" s="520"/>
      <c r="H411" s="520"/>
      <c r="I411" s="520"/>
      <c r="J411" s="520"/>
      <c r="K411" s="520"/>
      <c r="L411" s="520"/>
      <c r="M411" s="725"/>
      <c r="N411" s="520"/>
      <c r="O411" s="584"/>
      <c r="P411" s="519"/>
      <c r="Q411" s="519"/>
      <c r="R411" s="519"/>
      <c r="S411" s="519"/>
      <c r="T411" s="519"/>
      <c r="U411" s="519"/>
      <c r="V411" s="519"/>
      <c r="W411" s="519"/>
      <c r="X411" s="519"/>
      <c r="Y411" s="519"/>
      <c r="Z411" s="519"/>
    </row>
    <row r="412" spans="1:26" ht="12.75" customHeight="1" x14ac:dyDescent="0.25">
      <c r="A412" s="519"/>
      <c r="B412" s="520"/>
      <c r="C412" s="520"/>
      <c r="D412" s="520"/>
      <c r="E412" s="520"/>
      <c r="F412" s="520"/>
      <c r="G412" s="520"/>
      <c r="H412" s="520"/>
      <c r="I412" s="520"/>
      <c r="J412" s="520"/>
      <c r="K412" s="520"/>
      <c r="L412" s="520"/>
      <c r="M412" s="725"/>
      <c r="N412" s="520"/>
      <c r="O412" s="584"/>
      <c r="P412" s="519"/>
      <c r="Q412" s="519"/>
      <c r="R412" s="519"/>
      <c r="S412" s="519"/>
      <c r="T412" s="519"/>
      <c r="U412" s="519"/>
      <c r="V412" s="519"/>
      <c r="W412" s="519"/>
      <c r="X412" s="519"/>
      <c r="Y412" s="519"/>
      <c r="Z412" s="519"/>
    </row>
    <row r="413" spans="1:26" ht="12.75" customHeight="1" x14ac:dyDescent="0.25">
      <c r="A413" s="519"/>
      <c r="B413" s="520"/>
      <c r="C413" s="520"/>
      <c r="D413" s="520"/>
      <c r="E413" s="520"/>
      <c r="F413" s="520"/>
      <c r="G413" s="520"/>
      <c r="H413" s="520"/>
      <c r="I413" s="520"/>
      <c r="J413" s="520"/>
      <c r="K413" s="520"/>
      <c r="L413" s="520"/>
      <c r="M413" s="725"/>
      <c r="N413" s="520"/>
      <c r="O413" s="584"/>
      <c r="P413" s="519"/>
      <c r="Q413" s="519"/>
      <c r="R413" s="519"/>
      <c r="S413" s="519"/>
      <c r="T413" s="519"/>
      <c r="U413" s="519"/>
      <c r="V413" s="519"/>
      <c r="W413" s="519"/>
      <c r="X413" s="519"/>
      <c r="Y413" s="519"/>
      <c r="Z413" s="519"/>
    </row>
    <row r="414" spans="1:26" ht="12.75" customHeight="1" x14ac:dyDescent="0.25">
      <c r="A414" s="519"/>
      <c r="B414" s="520"/>
      <c r="C414" s="520"/>
      <c r="D414" s="520"/>
      <c r="E414" s="520"/>
      <c r="F414" s="520"/>
      <c r="G414" s="520"/>
      <c r="H414" s="520"/>
      <c r="I414" s="520"/>
      <c r="J414" s="520"/>
      <c r="K414" s="520"/>
      <c r="L414" s="520"/>
      <c r="M414" s="725"/>
      <c r="N414" s="520"/>
      <c r="O414" s="584"/>
      <c r="P414" s="519"/>
      <c r="Q414" s="519"/>
      <c r="R414" s="519"/>
      <c r="S414" s="519"/>
      <c r="T414" s="519"/>
      <c r="U414" s="519"/>
      <c r="V414" s="519"/>
      <c r="W414" s="519"/>
      <c r="X414" s="519"/>
      <c r="Y414" s="519"/>
      <c r="Z414" s="519"/>
    </row>
    <row r="415" spans="1:26" ht="12.75" customHeight="1" x14ac:dyDescent="0.25">
      <c r="A415" s="519"/>
      <c r="B415" s="520"/>
      <c r="C415" s="520"/>
      <c r="D415" s="520"/>
      <c r="E415" s="520"/>
      <c r="F415" s="520"/>
      <c r="G415" s="520"/>
      <c r="H415" s="520"/>
      <c r="I415" s="520"/>
      <c r="J415" s="520"/>
      <c r="K415" s="520"/>
      <c r="L415" s="520"/>
      <c r="M415" s="725"/>
      <c r="N415" s="520"/>
      <c r="O415" s="584"/>
      <c r="P415" s="519"/>
      <c r="Q415" s="519"/>
      <c r="R415" s="519"/>
      <c r="S415" s="519"/>
      <c r="T415" s="519"/>
      <c r="U415" s="519"/>
      <c r="V415" s="519"/>
      <c r="W415" s="519"/>
      <c r="X415" s="519"/>
      <c r="Y415" s="519"/>
      <c r="Z415" s="519"/>
    </row>
    <row r="416" spans="1:26" ht="12.75" customHeight="1" x14ac:dyDescent="0.25">
      <c r="A416" s="519"/>
      <c r="B416" s="520"/>
      <c r="C416" s="520"/>
      <c r="D416" s="520"/>
      <c r="E416" s="520"/>
      <c r="F416" s="520"/>
      <c r="G416" s="520"/>
      <c r="H416" s="520"/>
      <c r="I416" s="520"/>
      <c r="J416" s="520"/>
      <c r="K416" s="520"/>
      <c r="L416" s="520"/>
      <c r="M416" s="725"/>
      <c r="N416" s="520"/>
      <c r="O416" s="584"/>
      <c r="P416" s="519"/>
      <c r="Q416" s="519"/>
      <c r="R416" s="519"/>
      <c r="S416" s="519"/>
      <c r="T416" s="519"/>
      <c r="U416" s="519"/>
      <c r="V416" s="519"/>
      <c r="W416" s="519"/>
      <c r="X416" s="519"/>
      <c r="Y416" s="519"/>
      <c r="Z416" s="519"/>
    </row>
    <row r="417" spans="1:26" ht="12.75" customHeight="1" x14ac:dyDescent="0.25">
      <c r="A417" s="519"/>
      <c r="B417" s="520"/>
      <c r="C417" s="520"/>
      <c r="D417" s="520"/>
      <c r="E417" s="520"/>
      <c r="F417" s="520"/>
      <c r="G417" s="520"/>
      <c r="H417" s="520"/>
      <c r="I417" s="520"/>
      <c r="J417" s="520"/>
      <c r="K417" s="520"/>
      <c r="L417" s="520"/>
      <c r="M417" s="725"/>
      <c r="N417" s="520"/>
      <c r="O417" s="584"/>
      <c r="P417" s="519"/>
      <c r="Q417" s="519"/>
      <c r="R417" s="519"/>
      <c r="S417" s="519"/>
      <c r="T417" s="519"/>
      <c r="U417" s="519"/>
      <c r="V417" s="519"/>
      <c r="W417" s="519"/>
      <c r="X417" s="519"/>
      <c r="Y417" s="519"/>
      <c r="Z417" s="519"/>
    </row>
    <row r="418" spans="1:26" ht="12.75" customHeight="1" x14ac:dyDescent="0.25">
      <c r="A418" s="519"/>
      <c r="B418" s="520"/>
      <c r="C418" s="520"/>
      <c r="D418" s="520"/>
      <c r="E418" s="520"/>
      <c r="F418" s="520"/>
      <c r="G418" s="520"/>
      <c r="H418" s="520"/>
      <c r="I418" s="520"/>
      <c r="J418" s="520"/>
      <c r="K418" s="520"/>
      <c r="L418" s="520"/>
      <c r="M418" s="725"/>
      <c r="N418" s="520"/>
      <c r="O418" s="584"/>
      <c r="P418" s="519"/>
      <c r="Q418" s="519"/>
      <c r="R418" s="519"/>
      <c r="S418" s="519"/>
      <c r="T418" s="519"/>
      <c r="U418" s="519"/>
      <c r="V418" s="519"/>
      <c r="W418" s="519"/>
      <c r="X418" s="519"/>
      <c r="Y418" s="519"/>
      <c r="Z418" s="519"/>
    </row>
    <row r="419" spans="1:26" ht="12.75" customHeight="1" x14ac:dyDescent="0.25">
      <c r="A419" s="519"/>
      <c r="B419" s="520"/>
      <c r="C419" s="520"/>
      <c r="D419" s="520"/>
      <c r="E419" s="520"/>
      <c r="F419" s="520"/>
      <c r="G419" s="520"/>
      <c r="H419" s="520"/>
      <c r="I419" s="520"/>
      <c r="J419" s="520"/>
      <c r="K419" s="520"/>
      <c r="L419" s="520"/>
      <c r="M419" s="725"/>
      <c r="N419" s="520"/>
      <c r="O419" s="584"/>
      <c r="P419" s="519"/>
      <c r="Q419" s="519"/>
      <c r="R419" s="519"/>
      <c r="S419" s="519"/>
      <c r="T419" s="519"/>
      <c r="U419" s="519"/>
      <c r="V419" s="519"/>
      <c r="W419" s="519"/>
      <c r="X419" s="519"/>
      <c r="Y419" s="519"/>
      <c r="Z419" s="519"/>
    </row>
    <row r="420" spans="1:26" ht="12.75" customHeight="1" x14ac:dyDescent="0.25">
      <c r="A420" s="519"/>
      <c r="B420" s="520"/>
      <c r="C420" s="520"/>
      <c r="D420" s="520"/>
      <c r="E420" s="520"/>
      <c r="F420" s="520"/>
      <c r="G420" s="520"/>
      <c r="H420" s="520"/>
      <c r="I420" s="520"/>
      <c r="J420" s="520"/>
      <c r="K420" s="520"/>
      <c r="L420" s="520"/>
      <c r="M420" s="725"/>
      <c r="N420" s="520"/>
      <c r="O420" s="584"/>
      <c r="P420" s="519"/>
      <c r="Q420" s="519"/>
      <c r="R420" s="519"/>
      <c r="S420" s="519"/>
      <c r="T420" s="519"/>
      <c r="U420" s="519"/>
      <c r="V420" s="519"/>
      <c r="W420" s="519"/>
      <c r="X420" s="519"/>
      <c r="Y420" s="519"/>
      <c r="Z420" s="519"/>
    </row>
    <row r="421" spans="1:26" ht="12.75" customHeight="1" x14ac:dyDescent="0.25">
      <c r="A421" s="519"/>
      <c r="B421" s="520"/>
      <c r="C421" s="520"/>
      <c r="D421" s="520"/>
      <c r="E421" s="520"/>
      <c r="F421" s="520"/>
      <c r="G421" s="520"/>
      <c r="H421" s="520"/>
      <c r="I421" s="520"/>
      <c r="J421" s="520"/>
      <c r="K421" s="520"/>
      <c r="L421" s="520"/>
      <c r="M421" s="725"/>
      <c r="N421" s="520"/>
      <c r="O421" s="584"/>
      <c r="P421" s="519"/>
      <c r="Q421" s="519"/>
      <c r="R421" s="519"/>
      <c r="S421" s="519"/>
      <c r="T421" s="519"/>
      <c r="U421" s="519"/>
      <c r="V421" s="519"/>
      <c r="W421" s="519"/>
      <c r="X421" s="519"/>
      <c r="Y421" s="519"/>
      <c r="Z421" s="519"/>
    </row>
    <row r="422" spans="1:26" ht="12.75" customHeight="1" x14ac:dyDescent="0.25">
      <c r="A422" s="519"/>
      <c r="B422" s="520"/>
      <c r="C422" s="520"/>
      <c r="D422" s="520"/>
      <c r="E422" s="520"/>
      <c r="F422" s="520"/>
      <c r="G422" s="520"/>
      <c r="H422" s="520"/>
      <c r="I422" s="520"/>
      <c r="J422" s="520"/>
      <c r="K422" s="520"/>
      <c r="L422" s="520"/>
      <c r="M422" s="725"/>
      <c r="N422" s="520"/>
      <c r="O422" s="584"/>
      <c r="P422" s="519"/>
      <c r="Q422" s="519"/>
      <c r="R422" s="519"/>
      <c r="S422" s="519"/>
      <c r="T422" s="519"/>
      <c r="U422" s="519"/>
      <c r="V422" s="519"/>
      <c r="W422" s="519"/>
      <c r="X422" s="519"/>
      <c r="Y422" s="519"/>
      <c r="Z422" s="519"/>
    </row>
    <row r="423" spans="1:26" ht="12.75" customHeight="1" x14ac:dyDescent="0.25">
      <c r="A423" s="519"/>
      <c r="B423" s="520"/>
      <c r="C423" s="520"/>
      <c r="D423" s="520"/>
      <c r="E423" s="520"/>
      <c r="F423" s="520"/>
      <c r="G423" s="520"/>
      <c r="H423" s="520"/>
      <c r="I423" s="520"/>
      <c r="J423" s="520"/>
      <c r="K423" s="520"/>
      <c r="L423" s="520"/>
      <c r="M423" s="725"/>
      <c r="N423" s="520"/>
      <c r="O423" s="584"/>
      <c r="P423" s="519"/>
      <c r="Q423" s="519"/>
      <c r="R423" s="519"/>
      <c r="S423" s="519"/>
      <c r="T423" s="519"/>
      <c r="U423" s="519"/>
      <c r="V423" s="519"/>
      <c r="W423" s="519"/>
      <c r="X423" s="519"/>
      <c r="Y423" s="519"/>
      <c r="Z423" s="519"/>
    </row>
    <row r="424" spans="1:26" ht="12.75" customHeight="1" x14ac:dyDescent="0.25">
      <c r="A424" s="519"/>
      <c r="B424" s="520"/>
      <c r="C424" s="520"/>
      <c r="D424" s="520"/>
      <c r="E424" s="520"/>
      <c r="F424" s="520"/>
      <c r="G424" s="520"/>
      <c r="H424" s="520"/>
      <c r="I424" s="520"/>
      <c r="J424" s="520"/>
      <c r="K424" s="520"/>
      <c r="L424" s="520"/>
      <c r="M424" s="725"/>
      <c r="N424" s="520"/>
      <c r="O424" s="584"/>
      <c r="P424" s="519"/>
      <c r="Q424" s="519"/>
      <c r="R424" s="519"/>
      <c r="S424" s="519"/>
      <c r="T424" s="519"/>
      <c r="U424" s="519"/>
      <c r="V424" s="519"/>
      <c r="W424" s="519"/>
      <c r="X424" s="519"/>
      <c r="Y424" s="519"/>
      <c r="Z424" s="519"/>
    </row>
    <row r="425" spans="1:26" ht="12.75" customHeight="1" x14ac:dyDescent="0.25">
      <c r="A425" s="519"/>
      <c r="B425" s="520"/>
      <c r="C425" s="520"/>
      <c r="D425" s="520"/>
      <c r="E425" s="520"/>
      <c r="F425" s="520"/>
      <c r="G425" s="520"/>
      <c r="H425" s="520"/>
      <c r="I425" s="520"/>
      <c r="J425" s="520"/>
      <c r="K425" s="520"/>
      <c r="L425" s="520"/>
      <c r="M425" s="725"/>
      <c r="N425" s="520"/>
      <c r="O425" s="584"/>
      <c r="P425" s="519"/>
      <c r="Q425" s="519"/>
      <c r="R425" s="519"/>
      <c r="S425" s="519"/>
      <c r="T425" s="519"/>
      <c r="U425" s="519"/>
      <c r="V425" s="519"/>
      <c r="W425" s="519"/>
      <c r="X425" s="519"/>
      <c r="Y425" s="519"/>
      <c r="Z425" s="519"/>
    </row>
    <row r="426" spans="1:26" ht="12.75" customHeight="1" x14ac:dyDescent="0.25">
      <c r="A426" s="519"/>
      <c r="B426" s="520"/>
      <c r="C426" s="520"/>
      <c r="D426" s="520"/>
      <c r="E426" s="520"/>
      <c r="F426" s="520"/>
      <c r="G426" s="520"/>
      <c r="H426" s="520"/>
      <c r="I426" s="520"/>
      <c r="J426" s="520"/>
      <c r="K426" s="520"/>
      <c r="L426" s="520"/>
      <c r="M426" s="725"/>
      <c r="N426" s="520"/>
      <c r="O426" s="584"/>
      <c r="P426" s="519"/>
      <c r="Q426" s="519"/>
      <c r="R426" s="519"/>
      <c r="S426" s="519"/>
      <c r="T426" s="519"/>
      <c r="U426" s="519"/>
      <c r="V426" s="519"/>
      <c r="W426" s="519"/>
      <c r="X426" s="519"/>
      <c r="Y426" s="519"/>
      <c r="Z426" s="519"/>
    </row>
    <row r="427" spans="1:26" ht="12.75" customHeight="1" x14ac:dyDescent="0.25">
      <c r="A427" s="519"/>
      <c r="B427" s="520"/>
      <c r="C427" s="520"/>
      <c r="D427" s="520"/>
      <c r="E427" s="520"/>
      <c r="F427" s="520"/>
      <c r="G427" s="520"/>
      <c r="H427" s="520"/>
      <c r="I427" s="520"/>
      <c r="J427" s="520"/>
      <c r="K427" s="520"/>
      <c r="L427" s="520"/>
      <c r="M427" s="725"/>
      <c r="N427" s="520"/>
      <c r="O427" s="584"/>
      <c r="P427" s="519"/>
      <c r="Q427" s="519"/>
      <c r="R427" s="519"/>
      <c r="S427" s="519"/>
      <c r="T427" s="519"/>
      <c r="U427" s="519"/>
      <c r="V427" s="519"/>
      <c r="W427" s="519"/>
      <c r="X427" s="519"/>
      <c r="Y427" s="519"/>
      <c r="Z427" s="519"/>
    </row>
    <row r="428" spans="1:26" ht="12.75" customHeight="1" x14ac:dyDescent="0.25">
      <c r="A428" s="519"/>
      <c r="B428" s="520"/>
      <c r="C428" s="520"/>
      <c r="D428" s="520"/>
      <c r="E428" s="520"/>
      <c r="F428" s="520"/>
      <c r="G428" s="520"/>
      <c r="H428" s="520"/>
      <c r="I428" s="520"/>
      <c r="J428" s="520"/>
      <c r="K428" s="520"/>
      <c r="L428" s="520"/>
      <c r="M428" s="725"/>
      <c r="N428" s="520"/>
      <c r="O428" s="584"/>
      <c r="P428" s="519"/>
      <c r="Q428" s="519"/>
      <c r="R428" s="519"/>
      <c r="S428" s="519"/>
      <c r="T428" s="519"/>
      <c r="U428" s="519"/>
      <c r="V428" s="519"/>
      <c r="W428" s="519"/>
      <c r="X428" s="519"/>
      <c r="Y428" s="519"/>
      <c r="Z428" s="519"/>
    </row>
    <row r="429" spans="1:26" ht="12.75" customHeight="1" x14ac:dyDescent="0.25">
      <c r="A429" s="519"/>
      <c r="B429" s="520"/>
      <c r="C429" s="520"/>
      <c r="D429" s="520"/>
      <c r="E429" s="520"/>
      <c r="F429" s="520"/>
      <c r="G429" s="520"/>
      <c r="H429" s="520"/>
      <c r="I429" s="520"/>
      <c r="J429" s="520"/>
      <c r="K429" s="520"/>
      <c r="L429" s="520"/>
      <c r="M429" s="725"/>
      <c r="N429" s="520"/>
      <c r="O429" s="584"/>
      <c r="P429" s="519"/>
      <c r="Q429" s="519"/>
      <c r="R429" s="519"/>
      <c r="S429" s="519"/>
      <c r="T429" s="519"/>
      <c r="U429" s="519"/>
      <c r="V429" s="519"/>
      <c r="W429" s="519"/>
      <c r="X429" s="519"/>
      <c r="Y429" s="519"/>
      <c r="Z429" s="519"/>
    </row>
    <row r="430" spans="1:26" ht="12.75" customHeight="1" x14ac:dyDescent="0.25">
      <c r="A430" s="519"/>
      <c r="B430" s="520"/>
      <c r="C430" s="520"/>
      <c r="D430" s="520"/>
      <c r="E430" s="520"/>
      <c r="F430" s="520"/>
      <c r="G430" s="520"/>
      <c r="H430" s="520"/>
      <c r="I430" s="520"/>
      <c r="J430" s="520"/>
      <c r="K430" s="520"/>
      <c r="L430" s="520"/>
      <c r="M430" s="725"/>
      <c r="N430" s="520"/>
      <c r="O430" s="584"/>
      <c r="P430" s="519"/>
      <c r="Q430" s="519"/>
      <c r="R430" s="519"/>
      <c r="S430" s="519"/>
      <c r="T430" s="519"/>
      <c r="U430" s="519"/>
      <c r="V430" s="519"/>
      <c r="W430" s="519"/>
      <c r="X430" s="519"/>
      <c r="Y430" s="519"/>
      <c r="Z430" s="519"/>
    </row>
    <row r="431" spans="1:26" ht="12.75" customHeight="1" x14ac:dyDescent="0.25">
      <c r="A431" s="519"/>
      <c r="B431" s="520"/>
      <c r="C431" s="520"/>
      <c r="D431" s="520"/>
      <c r="E431" s="520"/>
      <c r="F431" s="520"/>
      <c r="G431" s="520"/>
      <c r="H431" s="520"/>
      <c r="I431" s="520"/>
      <c r="J431" s="520"/>
      <c r="K431" s="520"/>
      <c r="L431" s="520"/>
      <c r="M431" s="725"/>
      <c r="N431" s="520"/>
      <c r="O431" s="584"/>
      <c r="P431" s="519"/>
      <c r="Q431" s="519"/>
      <c r="R431" s="519"/>
      <c r="S431" s="519"/>
      <c r="T431" s="519"/>
      <c r="U431" s="519"/>
      <c r="V431" s="519"/>
      <c r="W431" s="519"/>
      <c r="X431" s="519"/>
      <c r="Y431" s="519"/>
      <c r="Z431" s="519"/>
    </row>
    <row r="432" spans="1:26" ht="12.75" customHeight="1" x14ac:dyDescent="0.25">
      <c r="A432" s="519"/>
      <c r="B432" s="520"/>
      <c r="C432" s="520"/>
      <c r="D432" s="520"/>
      <c r="E432" s="520"/>
      <c r="F432" s="520"/>
      <c r="G432" s="520"/>
      <c r="H432" s="520"/>
      <c r="I432" s="520"/>
      <c r="J432" s="520"/>
      <c r="K432" s="520"/>
      <c r="L432" s="520"/>
      <c r="M432" s="725"/>
      <c r="N432" s="520"/>
      <c r="O432" s="584"/>
      <c r="P432" s="519"/>
      <c r="Q432" s="519"/>
      <c r="R432" s="519"/>
      <c r="S432" s="519"/>
      <c r="T432" s="519"/>
      <c r="U432" s="519"/>
      <c r="V432" s="519"/>
      <c r="W432" s="519"/>
      <c r="X432" s="519"/>
      <c r="Y432" s="519"/>
      <c r="Z432" s="519"/>
    </row>
    <row r="433" spans="1:26" ht="12.75" customHeight="1" x14ac:dyDescent="0.25">
      <c r="A433" s="519"/>
      <c r="B433" s="520"/>
      <c r="C433" s="520"/>
      <c r="D433" s="520"/>
      <c r="E433" s="520"/>
      <c r="F433" s="520"/>
      <c r="G433" s="520"/>
      <c r="H433" s="520"/>
      <c r="I433" s="520"/>
      <c r="J433" s="520"/>
      <c r="K433" s="520"/>
      <c r="L433" s="520"/>
      <c r="M433" s="725"/>
      <c r="N433" s="520"/>
      <c r="O433" s="584"/>
      <c r="P433" s="519"/>
      <c r="Q433" s="519"/>
      <c r="R433" s="519"/>
      <c r="S433" s="519"/>
      <c r="T433" s="519"/>
      <c r="U433" s="519"/>
      <c r="V433" s="519"/>
      <c r="W433" s="519"/>
      <c r="X433" s="519"/>
      <c r="Y433" s="519"/>
      <c r="Z433" s="519"/>
    </row>
    <row r="434" spans="1:26" ht="12.75" customHeight="1" x14ac:dyDescent="0.25">
      <c r="A434" s="519"/>
      <c r="B434" s="520"/>
      <c r="C434" s="520"/>
      <c r="D434" s="520"/>
      <c r="E434" s="520"/>
      <c r="F434" s="520"/>
      <c r="G434" s="520"/>
      <c r="H434" s="520"/>
      <c r="I434" s="520"/>
      <c r="J434" s="520"/>
      <c r="K434" s="520"/>
      <c r="L434" s="520"/>
      <c r="M434" s="725"/>
      <c r="N434" s="520"/>
      <c r="O434" s="584"/>
      <c r="P434" s="519"/>
      <c r="Q434" s="519"/>
      <c r="R434" s="519"/>
      <c r="S434" s="519"/>
      <c r="T434" s="519"/>
      <c r="U434" s="519"/>
      <c r="V434" s="519"/>
      <c r="W434" s="519"/>
      <c r="X434" s="519"/>
      <c r="Y434" s="519"/>
      <c r="Z434" s="519"/>
    </row>
    <row r="435" spans="1:26" ht="12.75" customHeight="1" x14ac:dyDescent="0.25">
      <c r="A435" s="519"/>
      <c r="B435" s="520"/>
      <c r="C435" s="520"/>
      <c r="D435" s="520"/>
      <c r="E435" s="520"/>
      <c r="F435" s="520"/>
      <c r="G435" s="520"/>
      <c r="H435" s="520"/>
      <c r="I435" s="520"/>
      <c r="J435" s="520"/>
      <c r="K435" s="520"/>
      <c r="L435" s="520"/>
      <c r="M435" s="725"/>
      <c r="N435" s="520"/>
      <c r="O435" s="584"/>
      <c r="P435" s="519"/>
      <c r="Q435" s="519"/>
      <c r="R435" s="519"/>
      <c r="S435" s="519"/>
      <c r="T435" s="519"/>
      <c r="U435" s="519"/>
      <c r="V435" s="519"/>
      <c r="W435" s="519"/>
      <c r="X435" s="519"/>
      <c r="Y435" s="519"/>
      <c r="Z435" s="519"/>
    </row>
    <row r="436" spans="1:26" ht="12.75" customHeight="1" x14ac:dyDescent="0.25">
      <c r="A436" s="519"/>
      <c r="B436" s="520"/>
      <c r="C436" s="520"/>
      <c r="D436" s="520"/>
      <c r="E436" s="520"/>
      <c r="F436" s="520"/>
      <c r="G436" s="520"/>
      <c r="H436" s="520"/>
      <c r="I436" s="520"/>
      <c r="J436" s="520"/>
      <c r="K436" s="520"/>
      <c r="L436" s="520"/>
      <c r="M436" s="725"/>
      <c r="N436" s="520"/>
      <c r="O436" s="584"/>
      <c r="P436" s="519"/>
      <c r="Q436" s="519"/>
      <c r="R436" s="519"/>
      <c r="S436" s="519"/>
      <c r="T436" s="519"/>
      <c r="U436" s="519"/>
      <c r="V436" s="519"/>
      <c r="W436" s="519"/>
      <c r="X436" s="519"/>
      <c r="Y436" s="519"/>
      <c r="Z436" s="519"/>
    </row>
    <row r="437" spans="1:26" ht="12.75" customHeight="1" x14ac:dyDescent="0.25">
      <c r="A437" s="519"/>
      <c r="B437" s="520"/>
      <c r="C437" s="520"/>
      <c r="D437" s="520"/>
      <c r="E437" s="520"/>
      <c r="F437" s="520"/>
      <c r="G437" s="520"/>
      <c r="H437" s="520"/>
      <c r="I437" s="520"/>
      <c r="J437" s="520"/>
      <c r="K437" s="520"/>
      <c r="L437" s="520"/>
      <c r="M437" s="725"/>
      <c r="N437" s="520"/>
      <c r="O437" s="584"/>
      <c r="P437" s="519"/>
      <c r="Q437" s="519"/>
      <c r="R437" s="519"/>
      <c r="S437" s="519"/>
      <c r="T437" s="519"/>
      <c r="U437" s="519"/>
      <c r="V437" s="519"/>
      <c r="W437" s="519"/>
      <c r="X437" s="519"/>
      <c r="Y437" s="519"/>
      <c r="Z437" s="519"/>
    </row>
    <row r="438" spans="1:26" ht="12.75" customHeight="1" x14ac:dyDescent="0.25">
      <c r="A438" s="519"/>
      <c r="B438" s="520"/>
      <c r="C438" s="520"/>
      <c r="D438" s="520"/>
      <c r="E438" s="520"/>
      <c r="F438" s="520"/>
      <c r="G438" s="520"/>
      <c r="H438" s="520"/>
      <c r="I438" s="520"/>
      <c r="J438" s="520"/>
      <c r="K438" s="520"/>
      <c r="L438" s="520"/>
      <c r="M438" s="725"/>
      <c r="N438" s="520"/>
      <c r="O438" s="584"/>
      <c r="P438" s="519"/>
      <c r="Q438" s="519"/>
      <c r="R438" s="519"/>
      <c r="S438" s="519"/>
      <c r="T438" s="519"/>
      <c r="U438" s="519"/>
      <c r="V438" s="519"/>
      <c r="W438" s="519"/>
      <c r="X438" s="519"/>
      <c r="Y438" s="519"/>
      <c r="Z438" s="519"/>
    </row>
    <row r="439" spans="1:26" ht="12.75" customHeight="1" x14ac:dyDescent="0.25">
      <c r="A439" s="519"/>
      <c r="B439" s="520"/>
      <c r="C439" s="520"/>
      <c r="D439" s="520"/>
      <c r="E439" s="520"/>
      <c r="F439" s="520"/>
      <c r="G439" s="520"/>
      <c r="H439" s="520"/>
      <c r="I439" s="520"/>
      <c r="J439" s="520"/>
      <c r="K439" s="520"/>
      <c r="L439" s="520"/>
      <c r="M439" s="725"/>
      <c r="N439" s="520"/>
      <c r="O439" s="584"/>
      <c r="P439" s="519"/>
      <c r="Q439" s="519"/>
      <c r="R439" s="519"/>
      <c r="S439" s="519"/>
      <c r="T439" s="519"/>
      <c r="U439" s="519"/>
      <c r="V439" s="519"/>
      <c r="W439" s="519"/>
      <c r="X439" s="519"/>
      <c r="Y439" s="519"/>
      <c r="Z439" s="519"/>
    </row>
    <row r="440" spans="1:26" ht="12.75" customHeight="1" x14ac:dyDescent="0.25">
      <c r="A440" s="519"/>
      <c r="B440" s="520"/>
      <c r="C440" s="520"/>
      <c r="D440" s="520"/>
      <c r="E440" s="520"/>
      <c r="F440" s="520"/>
      <c r="G440" s="520"/>
      <c r="H440" s="520"/>
      <c r="I440" s="520"/>
      <c r="J440" s="520"/>
      <c r="K440" s="520"/>
      <c r="L440" s="520"/>
      <c r="M440" s="725"/>
      <c r="N440" s="520"/>
      <c r="O440" s="584"/>
      <c r="P440" s="519"/>
      <c r="Q440" s="519"/>
      <c r="R440" s="519"/>
      <c r="S440" s="519"/>
      <c r="T440" s="519"/>
      <c r="U440" s="519"/>
      <c r="V440" s="519"/>
      <c r="W440" s="519"/>
      <c r="X440" s="519"/>
      <c r="Y440" s="519"/>
      <c r="Z440" s="519"/>
    </row>
    <row r="441" spans="1:26" ht="12.75" customHeight="1" x14ac:dyDescent="0.25">
      <c r="A441" s="519"/>
      <c r="B441" s="520"/>
      <c r="C441" s="520"/>
      <c r="D441" s="520"/>
      <c r="E441" s="520"/>
      <c r="F441" s="520"/>
      <c r="G441" s="520"/>
      <c r="H441" s="520"/>
      <c r="I441" s="520"/>
      <c r="J441" s="520"/>
      <c r="K441" s="520"/>
      <c r="L441" s="520"/>
      <c r="M441" s="725"/>
      <c r="N441" s="520"/>
      <c r="O441" s="584"/>
      <c r="P441" s="519"/>
      <c r="Q441" s="519"/>
      <c r="R441" s="519"/>
      <c r="S441" s="519"/>
      <c r="T441" s="519"/>
      <c r="U441" s="519"/>
      <c r="V441" s="519"/>
      <c r="W441" s="519"/>
      <c r="X441" s="519"/>
      <c r="Y441" s="519"/>
      <c r="Z441" s="519"/>
    </row>
    <row r="442" spans="1:26" ht="12.75" customHeight="1" x14ac:dyDescent="0.25">
      <c r="A442" s="519"/>
      <c r="B442" s="520"/>
      <c r="C442" s="520"/>
      <c r="D442" s="520"/>
      <c r="E442" s="520"/>
      <c r="F442" s="520"/>
      <c r="G442" s="520"/>
      <c r="H442" s="520"/>
      <c r="I442" s="520"/>
      <c r="J442" s="520"/>
      <c r="K442" s="520"/>
      <c r="L442" s="520"/>
      <c r="M442" s="725"/>
      <c r="N442" s="520"/>
      <c r="O442" s="584"/>
      <c r="P442" s="519"/>
      <c r="Q442" s="519"/>
      <c r="R442" s="519"/>
      <c r="S442" s="519"/>
      <c r="T442" s="519"/>
      <c r="U442" s="519"/>
      <c r="V442" s="519"/>
      <c r="W442" s="519"/>
      <c r="X442" s="519"/>
      <c r="Y442" s="519"/>
      <c r="Z442" s="519"/>
    </row>
    <row r="443" spans="1:26" ht="12.75" customHeight="1" x14ac:dyDescent="0.25">
      <c r="A443" s="519"/>
      <c r="B443" s="520"/>
      <c r="C443" s="520"/>
      <c r="D443" s="520"/>
      <c r="E443" s="520"/>
      <c r="F443" s="520"/>
      <c r="G443" s="520"/>
      <c r="H443" s="520"/>
      <c r="I443" s="520"/>
      <c r="J443" s="520"/>
      <c r="K443" s="520"/>
      <c r="L443" s="520"/>
      <c r="M443" s="725"/>
      <c r="N443" s="520"/>
      <c r="O443" s="584"/>
      <c r="P443" s="519"/>
      <c r="Q443" s="519"/>
      <c r="R443" s="519"/>
      <c r="S443" s="519"/>
      <c r="T443" s="519"/>
      <c r="U443" s="519"/>
      <c r="V443" s="519"/>
      <c r="W443" s="519"/>
      <c r="X443" s="519"/>
      <c r="Y443" s="519"/>
      <c r="Z443" s="519"/>
    </row>
    <row r="444" spans="1:26" ht="12.75" customHeight="1" x14ac:dyDescent="0.25">
      <c r="A444" s="519"/>
      <c r="B444" s="520"/>
      <c r="C444" s="520"/>
      <c r="D444" s="520"/>
      <c r="E444" s="520"/>
      <c r="F444" s="520"/>
      <c r="G444" s="520"/>
      <c r="H444" s="520"/>
      <c r="I444" s="520"/>
      <c r="J444" s="520"/>
      <c r="K444" s="520"/>
      <c r="L444" s="520"/>
      <c r="M444" s="725"/>
      <c r="N444" s="520"/>
      <c r="O444" s="584"/>
      <c r="P444" s="519"/>
      <c r="Q444" s="519"/>
      <c r="R444" s="519"/>
      <c r="S444" s="519"/>
      <c r="T444" s="519"/>
      <c r="U444" s="519"/>
      <c r="V444" s="519"/>
      <c r="W444" s="519"/>
      <c r="X444" s="519"/>
      <c r="Y444" s="519"/>
      <c r="Z444" s="519"/>
    </row>
    <row r="445" spans="1:26" ht="12.75" customHeight="1" x14ac:dyDescent="0.25">
      <c r="A445" s="519"/>
      <c r="B445" s="520"/>
      <c r="C445" s="520"/>
      <c r="D445" s="520"/>
      <c r="E445" s="520"/>
      <c r="F445" s="520"/>
      <c r="G445" s="520"/>
      <c r="H445" s="520"/>
      <c r="I445" s="520"/>
      <c r="J445" s="520"/>
      <c r="K445" s="520"/>
      <c r="L445" s="520"/>
      <c r="M445" s="725"/>
      <c r="N445" s="520"/>
      <c r="O445" s="584"/>
      <c r="P445" s="519"/>
      <c r="Q445" s="519"/>
      <c r="R445" s="519"/>
      <c r="S445" s="519"/>
      <c r="T445" s="519"/>
      <c r="U445" s="519"/>
      <c r="V445" s="519"/>
      <c r="W445" s="519"/>
      <c r="X445" s="519"/>
      <c r="Y445" s="519"/>
      <c r="Z445" s="519"/>
    </row>
    <row r="446" spans="1:26" ht="12.75" customHeight="1" x14ac:dyDescent="0.25">
      <c r="A446" s="519"/>
      <c r="B446" s="520"/>
      <c r="C446" s="520"/>
      <c r="D446" s="520"/>
      <c r="E446" s="520"/>
      <c r="F446" s="520"/>
      <c r="G446" s="520"/>
      <c r="H446" s="520"/>
      <c r="I446" s="520"/>
      <c r="J446" s="520"/>
      <c r="K446" s="520"/>
      <c r="L446" s="520"/>
      <c r="M446" s="725"/>
      <c r="N446" s="520"/>
      <c r="O446" s="584"/>
      <c r="P446" s="519"/>
      <c r="Q446" s="519"/>
      <c r="R446" s="519"/>
      <c r="S446" s="519"/>
      <c r="T446" s="519"/>
      <c r="U446" s="519"/>
      <c r="V446" s="519"/>
      <c r="W446" s="519"/>
      <c r="X446" s="519"/>
      <c r="Y446" s="519"/>
      <c r="Z446" s="519"/>
    </row>
    <row r="447" spans="1:26" ht="12.75" customHeight="1" x14ac:dyDescent="0.25">
      <c r="A447" s="519"/>
      <c r="B447" s="520"/>
      <c r="C447" s="520"/>
      <c r="D447" s="520"/>
      <c r="E447" s="520"/>
      <c r="F447" s="520"/>
      <c r="G447" s="520"/>
      <c r="H447" s="520"/>
      <c r="I447" s="520"/>
      <c r="J447" s="520"/>
      <c r="K447" s="520"/>
      <c r="L447" s="520"/>
      <c r="M447" s="725"/>
      <c r="N447" s="520"/>
      <c r="O447" s="584"/>
      <c r="P447" s="519"/>
      <c r="Q447" s="519"/>
      <c r="R447" s="519"/>
      <c r="S447" s="519"/>
      <c r="T447" s="519"/>
      <c r="U447" s="519"/>
      <c r="V447" s="519"/>
      <c r="W447" s="519"/>
      <c r="X447" s="519"/>
      <c r="Y447" s="519"/>
      <c r="Z447" s="519"/>
    </row>
    <row r="448" spans="1:26" ht="12.75" customHeight="1" x14ac:dyDescent="0.25">
      <c r="A448" s="519"/>
      <c r="B448" s="520"/>
      <c r="C448" s="520"/>
      <c r="D448" s="520"/>
      <c r="E448" s="520"/>
      <c r="F448" s="520"/>
      <c r="G448" s="520"/>
      <c r="H448" s="520"/>
      <c r="I448" s="520"/>
      <c r="J448" s="520"/>
      <c r="K448" s="520"/>
      <c r="L448" s="520"/>
      <c r="M448" s="725"/>
      <c r="N448" s="520"/>
      <c r="O448" s="584"/>
      <c r="P448" s="519"/>
      <c r="Q448" s="519"/>
      <c r="R448" s="519"/>
      <c r="S448" s="519"/>
      <c r="T448" s="519"/>
      <c r="U448" s="519"/>
      <c r="V448" s="519"/>
      <c r="W448" s="519"/>
      <c r="X448" s="519"/>
      <c r="Y448" s="519"/>
      <c r="Z448" s="519"/>
    </row>
    <row r="449" spans="1:26" ht="12.75" customHeight="1" x14ac:dyDescent="0.25">
      <c r="A449" s="519"/>
      <c r="B449" s="520"/>
      <c r="C449" s="520"/>
      <c r="D449" s="520"/>
      <c r="E449" s="520"/>
      <c r="F449" s="520"/>
      <c r="G449" s="520"/>
      <c r="H449" s="520"/>
      <c r="I449" s="520"/>
      <c r="J449" s="520"/>
      <c r="K449" s="520"/>
      <c r="L449" s="520"/>
      <c r="M449" s="725"/>
      <c r="N449" s="520"/>
      <c r="O449" s="584"/>
      <c r="P449" s="519"/>
      <c r="Q449" s="519"/>
      <c r="R449" s="519"/>
      <c r="S449" s="519"/>
      <c r="T449" s="519"/>
      <c r="U449" s="519"/>
      <c r="V449" s="519"/>
      <c r="W449" s="519"/>
      <c r="X449" s="519"/>
      <c r="Y449" s="519"/>
      <c r="Z449" s="519"/>
    </row>
    <row r="450" spans="1:26" ht="12.75" customHeight="1" x14ac:dyDescent="0.25">
      <c r="A450" s="519"/>
      <c r="B450" s="520"/>
      <c r="C450" s="520"/>
      <c r="D450" s="520"/>
      <c r="E450" s="520"/>
      <c r="F450" s="520"/>
      <c r="G450" s="520"/>
      <c r="H450" s="520"/>
      <c r="I450" s="520"/>
      <c r="J450" s="520"/>
      <c r="K450" s="520"/>
      <c r="L450" s="520"/>
      <c r="M450" s="725"/>
      <c r="N450" s="520"/>
      <c r="O450" s="584"/>
      <c r="P450" s="519"/>
      <c r="Q450" s="519"/>
      <c r="R450" s="519"/>
      <c r="S450" s="519"/>
      <c r="T450" s="519"/>
      <c r="U450" s="519"/>
      <c r="V450" s="519"/>
      <c r="W450" s="519"/>
      <c r="X450" s="519"/>
      <c r="Y450" s="519"/>
      <c r="Z450" s="519"/>
    </row>
    <row r="451" spans="1:26" ht="12.75" customHeight="1" x14ac:dyDescent="0.25">
      <c r="A451" s="519"/>
      <c r="B451" s="520"/>
      <c r="C451" s="520"/>
      <c r="D451" s="520"/>
      <c r="E451" s="520"/>
      <c r="F451" s="520"/>
      <c r="G451" s="520"/>
      <c r="H451" s="520"/>
      <c r="I451" s="520"/>
      <c r="J451" s="520"/>
      <c r="K451" s="520"/>
      <c r="L451" s="520"/>
      <c r="M451" s="725"/>
      <c r="N451" s="520"/>
      <c r="O451" s="584"/>
      <c r="P451" s="519"/>
      <c r="Q451" s="519"/>
      <c r="R451" s="519"/>
      <c r="S451" s="519"/>
      <c r="T451" s="519"/>
      <c r="U451" s="519"/>
      <c r="V451" s="519"/>
      <c r="W451" s="519"/>
      <c r="X451" s="519"/>
      <c r="Y451" s="519"/>
      <c r="Z451" s="519"/>
    </row>
    <row r="452" spans="1:26" ht="12.75" customHeight="1" x14ac:dyDescent="0.25">
      <c r="A452" s="519"/>
      <c r="B452" s="520"/>
      <c r="C452" s="520"/>
      <c r="D452" s="520"/>
      <c r="E452" s="520"/>
      <c r="F452" s="520"/>
      <c r="G452" s="520"/>
      <c r="H452" s="520"/>
      <c r="I452" s="520"/>
      <c r="J452" s="520"/>
      <c r="K452" s="520"/>
      <c r="L452" s="520"/>
      <c r="M452" s="725"/>
      <c r="N452" s="520"/>
      <c r="O452" s="584"/>
      <c r="P452" s="519"/>
      <c r="Q452" s="519"/>
      <c r="R452" s="519"/>
      <c r="S452" s="519"/>
      <c r="T452" s="519"/>
      <c r="U452" s="519"/>
      <c r="V452" s="519"/>
      <c r="W452" s="519"/>
      <c r="X452" s="519"/>
      <c r="Y452" s="519"/>
      <c r="Z452" s="519"/>
    </row>
    <row r="453" spans="1:26" ht="12.75" customHeight="1" x14ac:dyDescent="0.25">
      <c r="A453" s="519"/>
      <c r="B453" s="520"/>
      <c r="C453" s="520"/>
      <c r="D453" s="520"/>
      <c r="E453" s="520"/>
      <c r="F453" s="520"/>
      <c r="G453" s="520"/>
      <c r="H453" s="520"/>
      <c r="I453" s="520"/>
      <c r="J453" s="520"/>
      <c r="K453" s="520"/>
      <c r="L453" s="520"/>
      <c r="M453" s="725"/>
      <c r="N453" s="520"/>
      <c r="O453" s="584"/>
      <c r="P453" s="519"/>
      <c r="Q453" s="519"/>
      <c r="R453" s="519"/>
      <c r="S453" s="519"/>
      <c r="T453" s="519"/>
      <c r="U453" s="519"/>
      <c r="V453" s="519"/>
      <c r="W453" s="519"/>
      <c r="X453" s="519"/>
      <c r="Y453" s="519"/>
      <c r="Z453" s="519"/>
    </row>
    <row r="454" spans="1:26" ht="12.75" customHeight="1" x14ac:dyDescent="0.25">
      <c r="A454" s="519"/>
      <c r="B454" s="520"/>
      <c r="C454" s="520"/>
      <c r="D454" s="520"/>
      <c r="E454" s="520"/>
      <c r="F454" s="520"/>
      <c r="G454" s="520"/>
      <c r="H454" s="520"/>
      <c r="I454" s="520"/>
      <c r="J454" s="520"/>
      <c r="K454" s="520"/>
      <c r="L454" s="520"/>
      <c r="M454" s="725"/>
      <c r="N454" s="520"/>
      <c r="O454" s="584"/>
      <c r="P454" s="519"/>
      <c r="Q454" s="519"/>
      <c r="R454" s="519"/>
      <c r="S454" s="519"/>
      <c r="T454" s="519"/>
      <c r="U454" s="519"/>
      <c r="V454" s="519"/>
      <c r="W454" s="519"/>
      <c r="X454" s="519"/>
      <c r="Y454" s="519"/>
      <c r="Z454" s="519"/>
    </row>
    <row r="455" spans="1:26" ht="12.75" customHeight="1" x14ac:dyDescent="0.25">
      <c r="A455" s="519"/>
      <c r="B455" s="520"/>
      <c r="C455" s="520"/>
      <c r="D455" s="520"/>
      <c r="E455" s="520"/>
      <c r="F455" s="520"/>
      <c r="G455" s="520"/>
      <c r="H455" s="520"/>
      <c r="I455" s="520"/>
      <c r="J455" s="520"/>
      <c r="K455" s="520"/>
      <c r="L455" s="520"/>
      <c r="M455" s="725"/>
      <c r="N455" s="520"/>
      <c r="O455" s="584"/>
      <c r="P455" s="519"/>
      <c r="Q455" s="519"/>
      <c r="R455" s="519"/>
      <c r="S455" s="519"/>
      <c r="T455" s="519"/>
      <c r="U455" s="519"/>
      <c r="V455" s="519"/>
      <c r="W455" s="519"/>
      <c r="X455" s="519"/>
      <c r="Y455" s="519"/>
      <c r="Z455" s="519"/>
    </row>
    <row r="456" spans="1:26" ht="12.75" customHeight="1" x14ac:dyDescent="0.25">
      <c r="A456" s="519"/>
      <c r="B456" s="520"/>
      <c r="C456" s="520"/>
      <c r="D456" s="520"/>
      <c r="E456" s="520"/>
      <c r="F456" s="520"/>
      <c r="G456" s="520"/>
      <c r="H456" s="520"/>
      <c r="I456" s="520"/>
      <c r="J456" s="520"/>
      <c r="K456" s="520"/>
      <c r="L456" s="520"/>
      <c r="M456" s="725"/>
      <c r="N456" s="520"/>
      <c r="O456" s="584"/>
      <c r="P456" s="519"/>
      <c r="Q456" s="519"/>
      <c r="R456" s="519"/>
      <c r="S456" s="519"/>
      <c r="T456" s="519"/>
      <c r="U456" s="519"/>
      <c r="V456" s="519"/>
      <c r="W456" s="519"/>
      <c r="X456" s="519"/>
      <c r="Y456" s="519"/>
      <c r="Z456" s="519"/>
    </row>
    <row r="457" spans="1:26" ht="12.75" customHeight="1" x14ac:dyDescent="0.25">
      <c r="A457" s="519"/>
      <c r="B457" s="520"/>
      <c r="C457" s="520"/>
      <c r="D457" s="520"/>
      <c r="E457" s="520"/>
      <c r="F457" s="520"/>
      <c r="G457" s="520"/>
      <c r="H457" s="520"/>
      <c r="I457" s="520"/>
      <c r="J457" s="520"/>
      <c r="K457" s="520"/>
      <c r="L457" s="520"/>
      <c r="M457" s="725"/>
      <c r="N457" s="520"/>
      <c r="O457" s="584"/>
      <c r="P457" s="519"/>
      <c r="Q457" s="519"/>
      <c r="R457" s="519"/>
      <c r="S457" s="519"/>
      <c r="T457" s="519"/>
      <c r="U457" s="519"/>
      <c r="V457" s="519"/>
      <c r="W457" s="519"/>
      <c r="X457" s="519"/>
      <c r="Y457" s="519"/>
      <c r="Z457" s="519"/>
    </row>
    <row r="458" spans="1:26" ht="12.75" customHeight="1" x14ac:dyDescent="0.25">
      <c r="A458" s="519"/>
      <c r="B458" s="520"/>
      <c r="C458" s="520"/>
      <c r="D458" s="520"/>
      <c r="E458" s="520"/>
      <c r="F458" s="520"/>
      <c r="G458" s="520"/>
      <c r="H458" s="520"/>
      <c r="I458" s="520"/>
      <c r="J458" s="520"/>
      <c r="K458" s="520"/>
      <c r="L458" s="520"/>
      <c r="M458" s="725"/>
      <c r="N458" s="520"/>
      <c r="O458" s="584"/>
      <c r="P458" s="519"/>
      <c r="Q458" s="519"/>
      <c r="R458" s="519"/>
      <c r="S458" s="519"/>
      <c r="T458" s="519"/>
      <c r="U458" s="519"/>
      <c r="V458" s="519"/>
      <c r="W458" s="519"/>
      <c r="X458" s="519"/>
      <c r="Y458" s="519"/>
      <c r="Z458" s="519"/>
    </row>
    <row r="459" spans="1:26" ht="12.75" customHeight="1" x14ac:dyDescent="0.25">
      <c r="A459" s="519"/>
      <c r="B459" s="520"/>
      <c r="C459" s="520"/>
      <c r="D459" s="520"/>
      <c r="E459" s="520"/>
      <c r="F459" s="520"/>
      <c r="G459" s="520"/>
      <c r="H459" s="520"/>
      <c r="I459" s="520"/>
      <c r="J459" s="520"/>
      <c r="K459" s="520"/>
      <c r="L459" s="520"/>
      <c r="M459" s="725"/>
      <c r="N459" s="520"/>
      <c r="O459" s="584"/>
      <c r="P459" s="519"/>
      <c r="Q459" s="519"/>
      <c r="R459" s="519"/>
      <c r="S459" s="519"/>
      <c r="T459" s="519"/>
      <c r="U459" s="519"/>
      <c r="V459" s="519"/>
      <c r="W459" s="519"/>
      <c r="X459" s="519"/>
      <c r="Y459" s="519"/>
      <c r="Z459" s="519"/>
    </row>
    <row r="460" spans="1:26" ht="12.75" customHeight="1" x14ac:dyDescent="0.25">
      <c r="A460" s="519"/>
      <c r="B460" s="520"/>
      <c r="C460" s="520"/>
      <c r="D460" s="520"/>
      <c r="E460" s="520"/>
      <c r="F460" s="520"/>
      <c r="G460" s="520"/>
      <c r="H460" s="520"/>
      <c r="I460" s="520"/>
      <c r="J460" s="520"/>
      <c r="K460" s="520"/>
      <c r="L460" s="520"/>
      <c r="M460" s="725"/>
      <c r="N460" s="520"/>
      <c r="O460" s="584"/>
      <c r="P460" s="519"/>
      <c r="Q460" s="519"/>
      <c r="R460" s="519"/>
      <c r="S460" s="519"/>
      <c r="T460" s="519"/>
      <c r="U460" s="519"/>
      <c r="V460" s="519"/>
      <c r="W460" s="519"/>
      <c r="X460" s="519"/>
      <c r="Y460" s="519"/>
      <c r="Z460" s="519"/>
    </row>
    <row r="461" spans="1:26" ht="12.75" customHeight="1" x14ac:dyDescent="0.25">
      <c r="A461" s="519"/>
      <c r="B461" s="520"/>
      <c r="C461" s="520"/>
      <c r="D461" s="520"/>
      <c r="E461" s="520"/>
      <c r="F461" s="520"/>
      <c r="G461" s="520"/>
      <c r="H461" s="520"/>
      <c r="I461" s="520"/>
      <c r="J461" s="520"/>
      <c r="K461" s="520"/>
      <c r="L461" s="520"/>
      <c r="M461" s="725"/>
      <c r="N461" s="520"/>
      <c r="O461" s="584"/>
      <c r="P461" s="519"/>
      <c r="Q461" s="519"/>
      <c r="R461" s="519"/>
      <c r="S461" s="519"/>
      <c r="T461" s="519"/>
      <c r="U461" s="519"/>
      <c r="V461" s="519"/>
      <c r="W461" s="519"/>
      <c r="X461" s="519"/>
      <c r="Y461" s="519"/>
      <c r="Z461" s="519"/>
    </row>
    <row r="462" spans="1:26" ht="12.75" customHeight="1" x14ac:dyDescent="0.25">
      <c r="A462" s="519"/>
      <c r="B462" s="520"/>
      <c r="C462" s="520"/>
      <c r="D462" s="520"/>
      <c r="E462" s="520"/>
      <c r="F462" s="520"/>
      <c r="G462" s="520"/>
      <c r="H462" s="520"/>
      <c r="I462" s="520"/>
      <c r="J462" s="520"/>
      <c r="K462" s="520"/>
      <c r="L462" s="520"/>
      <c r="M462" s="725"/>
      <c r="N462" s="520"/>
      <c r="O462" s="584"/>
      <c r="P462" s="519"/>
      <c r="Q462" s="519"/>
      <c r="R462" s="519"/>
      <c r="S462" s="519"/>
      <c r="T462" s="519"/>
      <c r="U462" s="519"/>
      <c r="V462" s="519"/>
      <c r="W462" s="519"/>
      <c r="X462" s="519"/>
      <c r="Y462" s="519"/>
      <c r="Z462" s="519"/>
    </row>
    <row r="463" spans="1:26" ht="12.75" customHeight="1" x14ac:dyDescent="0.25">
      <c r="A463" s="519"/>
      <c r="B463" s="520"/>
      <c r="C463" s="520"/>
      <c r="D463" s="520"/>
      <c r="E463" s="520"/>
      <c r="F463" s="520"/>
      <c r="G463" s="520"/>
      <c r="H463" s="520"/>
      <c r="I463" s="520"/>
      <c r="J463" s="520"/>
      <c r="K463" s="520"/>
      <c r="L463" s="520"/>
      <c r="M463" s="725"/>
      <c r="N463" s="520"/>
      <c r="O463" s="584"/>
      <c r="P463" s="519"/>
      <c r="Q463" s="519"/>
      <c r="R463" s="519"/>
      <c r="S463" s="519"/>
      <c r="T463" s="519"/>
      <c r="U463" s="519"/>
      <c r="V463" s="519"/>
      <c r="W463" s="519"/>
      <c r="X463" s="519"/>
      <c r="Y463" s="519"/>
      <c r="Z463" s="519"/>
    </row>
    <row r="464" spans="1:26" ht="12.75" customHeight="1" x14ac:dyDescent="0.25">
      <c r="A464" s="519"/>
      <c r="B464" s="520"/>
      <c r="C464" s="520"/>
      <c r="D464" s="520"/>
      <c r="E464" s="520"/>
      <c r="F464" s="520"/>
      <c r="G464" s="520"/>
      <c r="H464" s="520"/>
      <c r="I464" s="520"/>
      <c r="J464" s="520"/>
      <c r="K464" s="520"/>
      <c r="L464" s="520"/>
      <c r="M464" s="725"/>
      <c r="N464" s="520"/>
      <c r="O464" s="584"/>
      <c r="P464" s="519"/>
      <c r="Q464" s="519"/>
      <c r="R464" s="519"/>
      <c r="S464" s="519"/>
      <c r="T464" s="519"/>
      <c r="U464" s="519"/>
      <c r="V464" s="519"/>
      <c r="W464" s="519"/>
      <c r="X464" s="519"/>
      <c r="Y464" s="519"/>
      <c r="Z464" s="519"/>
    </row>
    <row r="465" spans="1:26" ht="12.75" customHeight="1" x14ac:dyDescent="0.25">
      <c r="A465" s="519"/>
      <c r="B465" s="520"/>
      <c r="C465" s="520"/>
      <c r="D465" s="520"/>
      <c r="E465" s="520"/>
      <c r="F465" s="520"/>
      <c r="G465" s="520"/>
      <c r="H465" s="520"/>
      <c r="I465" s="520"/>
      <c r="J465" s="520"/>
      <c r="K465" s="520"/>
      <c r="L465" s="520"/>
      <c r="M465" s="725"/>
      <c r="N465" s="520"/>
      <c r="O465" s="584"/>
      <c r="P465" s="519"/>
      <c r="Q465" s="519"/>
      <c r="R465" s="519"/>
      <c r="S465" s="519"/>
      <c r="T465" s="519"/>
      <c r="U465" s="519"/>
      <c r="V465" s="519"/>
      <c r="W465" s="519"/>
      <c r="X465" s="519"/>
      <c r="Y465" s="519"/>
      <c r="Z465" s="519"/>
    </row>
    <row r="466" spans="1:26" ht="12.75" customHeight="1" x14ac:dyDescent="0.25">
      <c r="A466" s="519"/>
      <c r="B466" s="520"/>
      <c r="C466" s="520"/>
      <c r="D466" s="520"/>
      <c r="E466" s="520"/>
      <c r="F466" s="520"/>
      <c r="G466" s="520"/>
      <c r="H466" s="520"/>
      <c r="I466" s="520"/>
      <c r="J466" s="520"/>
      <c r="K466" s="520"/>
      <c r="L466" s="520"/>
      <c r="M466" s="725"/>
      <c r="N466" s="520"/>
      <c r="O466" s="584"/>
      <c r="P466" s="519"/>
      <c r="Q466" s="519"/>
      <c r="R466" s="519"/>
      <c r="S466" s="519"/>
      <c r="T466" s="519"/>
      <c r="U466" s="519"/>
      <c r="V466" s="519"/>
      <c r="W466" s="519"/>
      <c r="X466" s="519"/>
      <c r="Y466" s="519"/>
      <c r="Z466" s="519"/>
    </row>
    <row r="467" spans="1:26" ht="12.75" customHeight="1" x14ac:dyDescent="0.25">
      <c r="A467" s="519"/>
      <c r="B467" s="520"/>
      <c r="C467" s="520"/>
      <c r="D467" s="520"/>
      <c r="E467" s="520"/>
      <c r="F467" s="520"/>
      <c r="G467" s="520"/>
      <c r="H467" s="520"/>
      <c r="I467" s="520"/>
      <c r="J467" s="520"/>
      <c r="K467" s="520"/>
      <c r="L467" s="520"/>
      <c r="M467" s="725"/>
      <c r="N467" s="520"/>
      <c r="O467" s="584"/>
      <c r="P467" s="519"/>
      <c r="Q467" s="519"/>
      <c r="R467" s="519"/>
      <c r="S467" s="519"/>
      <c r="T467" s="519"/>
      <c r="U467" s="519"/>
      <c r="V467" s="519"/>
      <c r="W467" s="519"/>
      <c r="X467" s="519"/>
      <c r="Y467" s="519"/>
      <c r="Z467" s="519"/>
    </row>
    <row r="468" spans="1:26" ht="12.75" customHeight="1" x14ac:dyDescent="0.25">
      <c r="A468" s="519"/>
      <c r="B468" s="520"/>
      <c r="C468" s="520"/>
      <c r="D468" s="520"/>
      <c r="E468" s="520"/>
      <c r="F468" s="520"/>
      <c r="G468" s="520"/>
      <c r="H468" s="520"/>
      <c r="I468" s="520"/>
      <c r="J468" s="520"/>
      <c r="K468" s="520"/>
      <c r="L468" s="520"/>
      <c r="M468" s="725"/>
      <c r="N468" s="520"/>
      <c r="O468" s="584"/>
      <c r="P468" s="519"/>
      <c r="Q468" s="519"/>
      <c r="R468" s="519"/>
      <c r="S468" s="519"/>
      <c r="T468" s="519"/>
      <c r="U468" s="519"/>
      <c r="V468" s="519"/>
      <c r="W468" s="519"/>
      <c r="X468" s="519"/>
      <c r="Y468" s="519"/>
      <c r="Z468" s="519"/>
    </row>
    <row r="469" spans="1:26" ht="12.75" customHeight="1" x14ac:dyDescent="0.25">
      <c r="A469" s="519"/>
      <c r="B469" s="520"/>
      <c r="C469" s="520"/>
      <c r="D469" s="520"/>
      <c r="E469" s="520"/>
      <c r="F469" s="520"/>
      <c r="G469" s="520"/>
      <c r="H469" s="520"/>
      <c r="I469" s="520"/>
      <c r="J469" s="520"/>
      <c r="K469" s="520"/>
      <c r="L469" s="520"/>
      <c r="M469" s="725"/>
      <c r="N469" s="520"/>
      <c r="O469" s="584"/>
      <c r="P469" s="519"/>
      <c r="Q469" s="519"/>
      <c r="R469" s="519"/>
      <c r="S469" s="519"/>
      <c r="T469" s="519"/>
      <c r="U469" s="519"/>
      <c r="V469" s="519"/>
      <c r="W469" s="519"/>
      <c r="X469" s="519"/>
      <c r="Y469" s="519"/>
      <c r="Z469" s="519"/>
    </row>
    <row r="470" spans="1:26" ht="12.75" customHeight="1" x14ac:dyDescent="0.25">
      <c r="A470" s="519"/>
      <c r="B470" s="520"/>
      <c r="C470" s="520"/>
      <c r="D470" s="520"/>
      <c r="E470" s="520"/>
      <c r="F470" s="520"/>
      <c r="G470" s="520"/>
      <c r="H470" s="520"/>
      <c r="I470" s="520"/>
      <c r="J470" s="520"/>
      <c r="K470" s="520"/>
      <c r="L470" s="520"/>
      <c r="M470" s="725"/>
      <c r="N470" s="520"/>
      <c r="O470" s="584"/>
      <c r="P470" s="519"/>
      <c r="Q470" s="519"/>
      <c r="R470" s="519"/>
      <c r="S470" s="519"/>
      <c r="T470" s="519"/>
      <c r="U470" s="519"/>
      <c r="V470" s="519"/>
      <c r="W470" s="519"/>
      <c r="X470" s="519"/>
      <c r="Y470" s="519"/>
      <c r="Z470" s="519"/>
    </row>
    <row r="471" spans="1:26" ht="12.75" customHeight="1" x14ac:dyDescent="0.25">
      <c r="A471" s="519"/>
      <c r="B471" s="520"/>
      <c r="C471" s="520"/>
      <c r="D471" s="520"/>
      <c r="E471" s="520"/>
      <c r="F471" s="520"/>
      <c r="G471" s="520"/>
      <c r="H471" s="520"/>
      <c r="I471" s="520"/>
      <c r="J471" s="520"/>
      <c r="K471" s="520"/>
      <c r="L471" s="520"/>
      <c r="M471" s="725"/>
      <c r="N471" s="520"/>
      <c r="O471" s="584"/>
      <c r="P471" s="519"/>
      <c r="Q471" s="519"/>
      <c r="R471" s="519"/>
      <c r="S471" s="519"/>
      <c r="T471" s="519"/>
      <c r="U471" s="519"/>
      <c r="V471" s="519"/>
      <c r="W471" s="519"/>
      <c r="X471" s="519"/>
      <c r="Y471" s="519"/>
      <c r="Z471" s="519"/>
    </row>
    <row r="472" spans="1:26" ht="12.75" customHeight="1" x14ac:dyDescent="0.25">
      <c r="A472" s="519"/>
      <c r="B472" s="520"/>
      <c r="C472" s="520"/>
      <c r="D472" s="520"/>
      <c r="E472" s="520"/>
      <c r="F472" s="520"/>
      <c r="G472" s="520"/>
      <c r="H472" s="520"/>
      <c r="I472" s="520"/>
      <c r="J472" s="520"/>
      <c r="K472" s="520"/>
      <c r="L472" s="520"/>
      <c r="M472" s="725"/>
      <c r="N472" s="520"/>
      <c r="O472" s="584"/>
      <c r="P472" s="519"/>
      <c r="Q472" s="519"/>
      <c r="R472" s="519"/>
      <c r="S472" s="519"/>
      <c r="T472" s="519"/>
      <c r="U472" s="519"/>
      <c r="V472" s="519"/>
      <c r="W472" s="519"/>
      <c r="X472" s="519"/>
      <c r="Y472" s="519"/>
      <c r="Z472" s="519"/>
    </row>
    <row r="473" spans="1:26" ht="12.75" customHeight="1" x14ac:dyDescent="0.25">
      <c r="A473" s="519"/>
      <c r="B473" s="520"/>
      <c r="C473" s="520"/>
      <c r="D473" s="520"/>
      <c r="E473" s="520"/>
      <c r="F473" s="520"/>
      <c r="G473" s="520"/>
      <c r="H473" s="520"/>
      <c r="I473" s="520"/>
      <c r="J473" s="520"/>
      <c r="K473" s="520"/>
      <c r="L473" s="520"/>
      <c r="M473" s="725"/>
      <c r="N473" s="520"/>
      <c r="O473" s="584"/>
      <c r="P473" s="519"/>
      <c r="Q473" s="519"/>
      <c r="R473" s="519"/>
      <c r="S473" s="519"/>
      <c r="T473" s="519"/>
      <c r="U473" s="519"/>
      <c r="V473" s="519"/>
      <c r="W473" s="519"/>
      <c r="X473" s="519"/>
      <c r="Y473" s="519"/>
      <c r="Z473" s="519"/>
    </row>
    <row r="474" spans="1:26" ht="12.75" customHeight="1" x14ac:dyDescent="0.25">
      <c r="A474" s="519"/>
      <c r="B474" s="520"/>
      <c r="C474" s="520"/>
      <c r="D474" s="520"/>
      <c r="E474" s="520"/>
      <c r="F474" s="520"/>
      <c r="G474" s="520"/>
      <c r="H474" s="520"/>
      <c r="I474" s="520"/>
      <c r="J474" s="520"/>
      <c r="K474" s="520"/>
      <c r="L474" s="520"/>
      <c r="M474" s="725"/>
      <c r="N474" s="520"/>
      <c r="O474" s="584"/>
      <c r="P474" s="519"/>
      <c r="Q474" s="519"/>
      <c r="R474" s="519"/>
      <c r="S474" s="519"/>
      <c r="T474" s="519"/>
      <c r="U474" s="519"/>
      <c r="V474" s="519"/>
      <c r="W474" s="519"/>
      <c r="X474" s="519"/>
      <c r="Y474" s="519"/>
      <c r="Z474" s="519"/>
    </row>
    <row r="475" spans="1:26" ht="12.75" customHeight="1" x14ac:dyDescent="0.25">
      <c r="A475" s="519"/>
      <c r="B475" s="520"/>
      <c r="C475" s="520"/>
      <c r="D475" s="520"/>
      <c r="E475" s="520"/>
      <c r="F475" s="520"/>
      <c r="G475" s="520"/>
      <c r="H475" s="520"/>
      <c r="I475" s="520"/>
      <c r="J475" s="520"/>
      <c r="K475" s="520"/>
      <c r="L475" s="520"/>
      <c r="M475" s="725"/>
      <c r="N475" s="520"/>
      <c r="O475" s="584"/>
      <c r="P475" s="519"/>
      <c r="Q475" s="519"/>
      <c r="R475" s="519"/>
      <c r="S475" s="519"/>
      <c r="T475" s="519"/>
      <c r="U475" s="519"/>
      <c r="V475" s="519"/>
      <c r="W475" s="519"/>
      <c r="X475" s="519"/>
      <c r="Y475" s="519"/>
      <c r="Z475" s="519"/>
    </row>
    <row r="476" spans="1:26" ht="12.75" customHeight="1" x14ac:dyDescent="0.25">
      <c r="A476" s="519"/>
      <c r="B476" s="520"/>
      <c r="C476" s="520"/>
      <c r="D476" s="520"/>
      <c r="E476" s="520"/>
      <c r="F476" s="520"/>
      <c r="G476" s="520"/>
      <c r="H476" s="520"/>
      <c r="I476" s="520"/>
      <c r="J476" s="520"/>
      <c r="K476" s="520"/>
      <c r="L476" s="520"/>
      <c r="M476" s="725"/>
      <c r="N476" s="520"/>
      <c r="O476" s="584"/>
      <c r="P476" s="519"/>
      <c r="Q476" s="519"/>
      <c r="R476" s="519"/>
      <c r="S476" s="519"/>
      <c r="T476" s="519"/>
      <c r="U476" s="519"/>
      <c r="V476" s="519"/>
      <c r="W476" s="519"/>
      <c r="X476" s="519"/>
      <c r="Y476" s="519"/>
      <c r="Z476" s="519"/>
    </row>
    <row r="477" spans="1:26" ht="12.75" customHeight="1" x14ac:dyDescent="0.25">
      <c r="A477" s="519"/>
      <c r="B477" s="520"/>
      <c r="C477" s="520"/>
      <c r="D477" s="520"/>
      <c r="E477" s="520"/>
      <c r="F477" s="520"/>
      <c r="G477" s="520"/>
      <c r="H477" s="520"/>
      <c r="I477" s="520"/>
      <c r="J477" s="520"/>
      <c r="K477" s="520"/>
      <c r="L477" s="520"/>
      <c r="M477" s="725"/>
      <c r="N477" s="520"/>
      <c r="O477" s="584"/>
      <c r="P477" s="519"/>
      <c r="Q477" s="519"/>
      <c r="R477" s="519"/>
      <c r="S477" s="519"/>
      <c r="T477" s="519"/>
      <c r="U477" s="519"/>
      <c r="V477" s="519"/>
      <c r="W477" s="519"/>
      <c r="X477" s="519"/>
      <c r="Y477" s="519"/>
      <c r="Z477" s="519"/>
    </row>
    <row r="478" spans="1:26" ht="12.75" customHeight="1" x14ac:dyDescent="0.25">
      <c r="A478" s="519"/>
      <c r="B478" s="520"/>
      <c r="C478" s="520"/>
      <c r="D478" s="520"/>
      <c r="E478" s="520"/>
      <c r="F478" s="520"/>
      <c r="G478" s="520"/>
      <c r="H478" s="520"/>
      <c r="I478" s="520"/>
      <c r="J478" s="520"/>
      <c r="K478" s="520"/>
      <c r="L478" s="520"/>
      <c r="M478" s="725"/>
      <c r="N478" s="520"/>
      <c r="O478" s="584"/>
      <c r="P478" s="519"/>
      <c r="Q478" s="519"/>
      <c r="R478" s="519"/>
      <c r="S478" s="519"/>
      <c r="T478" s="519"/>
      <c r="U478" s="519"/>
      <c r="V478" s="519"/>
      <c r="W478" s="519"/>
      <c r="X478" s="519"/>
      <c r="Y478" s="519"/>
      <c r="Z478" s="519"/>
    </row>
    <row r="479" spans="1:26" ht="12.75" customHeight="1" x14ac:dyDescent="0.25">
      <c r="A479" s="519"/>
      <c r="B479" s="520"/>
      <c r="C479" s="520"/>
      <c r="D479" s="520"/>
      <c r="E479" s="520"/>
      <c r="F479" s="520"/>
      <c r="G479" s="520"/>
      <c r="H479" s="520"/>
      <c r="I479" s="520"/>
      <c r="J479" s="520"/>
      <c r="K479" s="520"/>
      <c r="L479" s="520"/>
      <c r="M479" s="725"/>
      <c r="N479" s="520"/>
      <c r="O479" s="584"/>
      <c r="P479" s="519"/>
      <c r="Q479" s="519"/>
      <c r="R479" s="519"/>
      <c r="S479" s="519"/>
      <c r="T479" s="519"/>
      <c r="U479" s="519"/>
      <c r="V479" s="519"/>
      <c r="W479" s="519"/>
      <c r="X479" s="519"/>
      <c r="Y479" s="519"/>
      <c r="Z479" s="519"/>
    </row>
    <row r="480" spans="1:26" ht="12.75" customHeight="1" x14ac:dyDescent="0.25">
      <c r="A480" s="519"/>
      <c r="B480" s="520"/>
      <c r="C480" s="520"/>
      <c r="D480" s="520"/>
      <c r="E480" s="520"/>
      <c r="F480" s="520"/>
      <c r="G480" s="520"/>
      <c r="H480" s="520"/>
      <c r="I480" s="520"/>
      <c r="J480" s="520"/>
      <c r="K480" s="520"/>
      <c r="L480" s="520"/>
      <c r="M480" s="725"/>
      <c r="N480" s="520"/>
      <c r="O480" s="584"/>
      <c r="P480" s="519"/>
      <c r="Q480" s="519"/>
      <c r="R480" s="519"/>
      <c r="S480" s="519"/>
      <c r="T480" s="519"/>
      <c r="U480" s="519"/>
      <c r="V480" s="519"/>
      <c r="W480" s="519"/>
      <c r="X480" s="519"/>
      <c r="Y480" s="519"/>
      <c r="Z480" s="519"/>
    </row>
    <row r="481" spans="1:26" ht="12.75" customHeight="1" x14ac:dyDescent="0.25">
      <c r="A481" s="519"/>
      <c r="B481" s="520"/>
      <c r="C481" s="520"/>
      <c r="D481" s="520"/>
      <c r="E481" s="520"/>
      <c r="F481" s="520"/>
      <c r="G481" s="520"/>
      <c r="H481" s="520"/>
      <c r="I481" s="520"/>
      <c r="J481" s="520"/>
      <c r="K481" s="520"/>
      <c r="L481" s="520"/>
      <c r="M481" s="725"/>
      <c r="N481" s="520"/>
      <c r="O481" s="584"/>
      <c r="P481" s="519"/>
      <c r="Q481" s="519"/>
      <c r="R481" s="519"/>
      <c r="S481" s="519"/>
      <c r="T481" s="519"/>
      <c r="U481" s="519"/>
      <c r="V481" s="519"/>
      <c r="W481" s="519"/>
      <c r="X481" s="519"/>
      <c r="Y481" s="519"/>
      <c r="Z481" s="519"/>
    </row>
    <row r="482" spans="1:26" ht="12.75" customHeight="1" x14ac:dyDescent="0.25">
      <c r="A482" s="519"/>
      <c r="B482" s="520"/>
      <c r="C482" s="520"/>
      <c r="D482" s="520"/>
      <c r="E482" s="520"/>
      <c r="F482" s="520"/>
      <c r="G482" s="520"/>
      <c r="H482" s="520"/>
      <c r="I482" s="520"/>
      <c r="J482" s="520"/>
      <c r="K482" s="520"/>
      <c r="L482" s="520"/>
      <c r="M482" s="725"/>
      <c r="N482" s="520"/>
      <c r="O482" s="584"/>
      <c r="P482" s="519"/>
      <c r="Q482" s="519"/>
      <c r="R482" s="519"/>
      <c r="S482" s="519"/>
      <c r="T482" s="519"/>
      <c r="U482" s="519"/>
      <c r="V482" s="519"/>
      <c r="W482" s="519"/>
      <c r="X482" s="519"/>
      <c r="Y482" s="519"/>
      <c r="Z482" s="519"/>
    </row>
    <row r="483" spans="1:26" ht="12.75" customHeight="1" x14ac:dyDescent="0.25">
      <c r="A483" s="519"/>
      <c r="B483" s="520"/>
      <c r="C483" s="520"/>
      <c r="D483" s="520"/>
      <c r="E483" s="520"/>
      <c r="F483" s="520"/>
      <c r="G483" s="520"/>
      <c r="H483" s="520"/>
      <c r="I483" s="520"/>
      <c r="J483" s="520"/>
      <c r="K483" s="520"/>
      <c r="L483" s="520"/>
      <c r="M483" s="725"/>
      <c r="N483" s="520"/>
      <c r="O483" s="584"/>
      <c r="P483" s="519"/>
      <c r="Q483" s="519"/>
      <c r="R483" s="519"/>
      <c r="S483" s="519"/>
      <c r="T483" s="519"/>
      <c r="U483" s="519"/>
      <c r="V483" s="519"/>
      <c r="W483" s="519"/>
      <c r="X483" s="519"/>
      <c r="Y483" s="519"/>
      <c r="Z483" s="519"/>
    </row>
    <row r="484" spans="1:26" ht="12.75" customHeight="1" x14ac:dyDescent="0.25">
      <c r="A484" s="519"/>
      <c r="B484" s="520"/>
      <c r="C484" s="520"/>
      <c r="D484" s="520"/>
      <c r="E484" s="520"/>
      <c r="F484" s="520"/>
      <c r="G484" s="520"/>
      <c r="H484" s="520"/>
      <c r="I484" s="520"/>
      <c r="J484" s="520"/>
      <c r="K484" s="520"/>
      <c r="L484" s="520"/>
      <c r="M484" s="725"/>
      <c r="N484" s="520"/>
      <c r="O484" s="584"/>
      <c r="P484" s="519"/>
      <c r="Q484" s="519"/>
      <c r="R484" s="519"/>
      <c r="S484" s="519"/>
      <c r="T484" s="519"/>
      <c r="U484" s="519"/>
      <c r="V484" s="519"/>
      <c r="W484" s="519"/>
      <c r="X484" s="519"/>
      <c r="Y484" s="519"/>
      <c r="Z484" s="519"/>
    </row>
    <row r="485" spans="1:26" ht="12.75" customHeight="1" x14ac:dyDescent="0.25">
      <c r="A485" s="519"/>
      <c r="B485" s="520"/>
      <c r="C485" s="520"/>
      <c r="D485" s="520"/>
      <c r="E485" s="520"/>
      <c r="F485" s="520"/>
      <c r="G485" s="520"/>
      <c r="H485" s="520"/>
      <c r="I485" s="520"/>
      <c r="J485" s="520"/>
      <c r="K485" s="520"/>
      <c r="L485" s="520"/>
      <c r="M485" s="725"/>
      <c r="N485" s="520"/>
      <c r="O485" s="584"/>
      <c r="P485" s="519"/>
      <c r="Q485" s="519"/>
      <c r="R485" s="519"/>
      <c r="S485" s="519"/>
      <c r="T485" s="519"/>
      <c r="U485" s="519"/>
      <c r="V485" s="519"/>
      <c r="W485" s="519"/>
      <c r="X485" s="519"/>
      <c r="Y485" s="519"/>
      <c r="Z485" s="519"/>
    </row>
    <row r="486" spans="1:26" ht="12.75" customHeight="1" x14ac:dyDescent="0.25">
      <c r="A486" s="519"/>
      <c r="B486" s="520"/>
      <c r="C486" s="520"/>
      <c r="D486" s="520"/>
      <c r="E486" s="520"/>
      <c r="F486" s="520"/>
      <c r="G486" s="520"/>
      <c r="H486" s="520"/>
      <c r="I486" s="520"/>
      <c r="J486" s="520"/>
      <c r="K486" s="520"/>
      <c r="L486" s="520"/>
      <c r="M486" s="725"/>
      <c r="N486" s="520"/>
      <c r="O486" s="584"/>
      <c r="P486" s="519"/>
      <c r="Q486" s="519"/>
      <c r="R486" s="519"/>
      <c r="S486" s="519"/>
      <c r="T486" s="519"/>
      <c r="U486" s="519"/>
      <c r="V486" s="519"/>
      <c r="W486" s="519"/>
      <c r="X486" s="519"/>
      <c r="Y486" s="519"/>
      <c r="Z486" s="519"/>
    </row>
    <row r="487" spans="1:26" ht="12.75" customHeight="1" x14ac:dyDescent="0.25">
      <c r="A487" s="519"/>
      <c r="B487" s="520"/>
      <c r="C487" s="520"/>
      <c r="D487" s="520"/>
      <c r="E487" s="520"/>
      <c r="F487" s="520"/>
      <c r="G487" s="520"/>
      <c r="H487" s="520"/>
      <c r="I487" s="520"/>
      <c r="J487" s="520"/>
      <c r="K487" s="520"/>
      <c r="L487" s="520"/>
      <c r="M487" s="725"/>
      <c r="N487" s="520"/>
      <c r="O487" s="584"/>
      <c r="P487" s="519"/>
      <c r="Q487" s="519"/>
      <c r="R487" s="519"/>
      <c r="S487" s="519"/>
      <c r="T487" s="519"/>
      <c r="U487" s="519"/>
      <c r="V487" s="519"/>
      <c r="W487" s="519"/>
      <c r="X487" s="519"/>
      <c r="Y487" s="519"/>
      <c r="Z487" s="519"/>
    </row>
    <row r="488" spans="1:26" ht="12.75" customHeight="1" x14ac:dyDescent="0.25">
      <c r="A488" s="519"/>
      <c r="B488" s="520"/>
      <c r="C488" s="520"/>
      <c r="D488" s="520"/>
      <c r="E488" s="520"/>
      <c r="F488" s="520"/>
      <c r="G488" s="520"/>
      <c r="H488" s="520"/>
      <c r="I488" s="520"/>
      <c r="J488" s="520"/>
      <c r="K488" s="520"/>
      <c r="L488" s="520"/>
      <c r="M488" s="725"/>
      <c r="N488" s="520"/>
      <c r="O488" s="584"/>
      <c r="P488" s="519"/>
      <c r="Q488" s="519"/>
      <c r="R488" s="519"/>
      <c r="S488" s="519"/>
      <c r="T488" s="519"/>
      <c r="U488" s="519"/>
      <c r="V488" s="519"/>
      <c r="W488" s="519"/>
      <c r="X488" s="519"/>
      <c r="Y488" s="519"/>
      <c r="Z488" s="519"/>
    </row>
    <row r="489" spans="1:26" ht="12.75" customHeight="1" x14ac:dyDescent="0.25">
      <c r="A489" s="519"/>
      <c r="B489" s="520"/>
      <c r="C489" s="520"/>
      <c r="D489" s="520"/>
      <c r="E489" s="520"/>
      <c r="F489" s="520"/>
      <c r="G489" s="520"/>
      <c r="H489" s="520"/>
      <c r="I489" s="520"/>
      <c r="J489" s="520"/>
      <c r="K489" s="520"/>
      <c r="L489" s="520"/>
      <c r="M489" s="725"/>
      <c r="N489" s="520"/>
      <c r="O489" s="584"/>
      <c r="P489" s="519"/>
      <c r="Q489" s="519"/>
      <c r="R489" s="519"/>
      <c r="S489" s="519"/>
      <c r="T489" s="519"/>
      <c r="U489" s="519"/>
      <c r="V489" s="519"/>
      <c r="W489" s="519"/>
      <c r="X489" s="519"/>
      <c r="Y489" s="519"/>
      <c r="Z489" s="519"/>
    </row>
    <row r="490" spans="1:26" ht="12.75" customHeight="1" x14ac:dyDescent="0.25">
      <c r="A490" s="519"/>
      <c r="B490" s="520"/>
      <c r="C490" s="520"/>
      <c r="D490" s="520"/>
      <c r="E490" s="520"/>
      <c r="F490" s="520"/>
      <c r="G490" s="520"/>
      <c r="H490" s="520"/>
      <c r="I490" s="520"/>
      <c r="J490" s="520"/>
      <c r="K490" s="520"/>
      <c r="L490" s="520"/>
      <c r="M490" s="725"/>
      <c r="N490" s="520"/>
      <c r="O490" s="584"/>
      <c r="P490" s="519"/>
      <c r="Q490" s="519"/>
      <c r="R490" s="519"/>
      <c r="S490" s="519"/>
      <c r="T490" s="519"/>
      <c r="U490" s="519"/>
      <c r="V490" s="519"/>
      <c r="W490" s="519"/>
      <c r="X490" s="519"/>
      <c r="Y490" s="519"/>
      <c r="Z490" s="519"/>
    </row>
    <row r="491" spans="1:26" ht="12.75" customHeight="1" x14ac:dyDescent="0.25">
      <c r="A491" s="519"/>
      <c r="B491" s="520"/>
      <c r="C491" s="520"/>
      <c r="D491" s="520"/>
      <c r="E491" s="520"/>
      <c r="F491" s="520"/>
      <c r="G491" s="520"/>
      <c r="H491" s="520"/>
      <c r="I491" s="520"/>
      <c r="J491" s="520"/>
      <c r="K491" s="520"/>
      <c r="L491" s="520"/>
      <c r="M491" s="725"/>
      <c r="N491" s="520"/>
      <c r="O491" s="584"/>
      <c r="P491" s="519"/>
      <c r="Q491" s="519"/>
      <c r="R491" s="519"/>
      <c r="S491" s="519"/>
      <c r="T491" s="519"/>
      <c r="U491" s="519"/>
      <c r="V491" s="519"/>
      <c r="W491" s="519"/>
      <c r="X491" s="519"/>
      <c r="Y491" s="519"/>
      <c r="Z491" s="519"/>
    </row>
    <row r="492" spans="1:26" ht="12.75" customHeight="1" x14ac:dyDescent="0.25">
      <c r="A492" s="519"/>
      <c r="B492" s="520"/>
      <c r="C492" s="520"/>
      <c r="D492" s="520"/>
      <c r="E492" s="520"/>
      <c r="F492" s="520"/>
      <c r="G492" s="520"/>
      <c r="H492" s="520"/>
      <c r="I492" s="520"/>
      <c r="J492" s="520"/>
      <c r="K492" s="520"/>
      <c r="L492" s="520"/>
      <c r="M492" s="725"/>
      <c r="N492" s="520"/>
      <c r="O492" s="584"/>
      <c r="P492" s="519"/>
      <c r="Q492" s="519"/>
      <c r="R492" s="519"/>
      <c r="S492" s="519"/>
      <c r="T492" s="519"/>
      <c r="U492" s="519"/>
      <c r="V492" s="519"/>
      <c r="W492" s="519"/>
      <c r="X492" s="519"/>
      <c r="Y492" s="519"/>
      <c r="Z492" s="519"/>
    </row>
    <row r="493" spans="1:26" ht="12.75" customHeight="1" x14ac:dyDescent="0.25">
      <c r="A493" s="519"/>
      <c r="B493" s="520"/>
      <c r="C493" s="520"/>
      <c r="D493" s="520"/>
      <c r="E493" s="520"/>
      <c r="F493" s="520"/>
      <c r="G493" s="520"/>
      <c r="H493" s="520"/>
      <c r="I493" s="520"/>
      <c r="J493" s="520"/>
      <c r="K493" s="520"/>
      <c r="L493" s="520"/>
      <c r="M493" s="725"/>
      <c r="N493" s="520"/>
      <c r="O493" s="584"/>
      <c r="P493" s="519"/>
      <c r="Q493" s="519"/>
      <c r="R493" s="519"/>
      <c r="S493" s="519"/>
      <c r="T493" s="519"/>
      <c r="U493" s="519"/>
      <c r="V493" s="519"/>
      <c r="W493" s="519"/>
      <c r="X493" s="519"/>
      <c r="Y493" s="519"/>
      <c r="Z493" s="519"/>
    </row>
    <row r="494" spans="1:26" ht="12.75" customHeight="1" x14ac:dyDescent="0.25">
      <c r="A494" s="519"/>
      <c r="B494" s="520"/>
      <c r="C494" s="520"/>
      <c r="D494" s="520"/>
      <c r="E494" s="520"/>
      <c r="F494" s="520"/>
      <c r="G494" s="520"/>
      <c r="H494" s="520"/>
      <c r="I494" s="520"/>
      <c r="J494" s="520"/>
      <c r="K494" s="520"/>
      <c r="L494" s="520"/>
      <c r="M494" s="725"/>
      <c r="N494" s="520"/>
      <c r="O494" s="584"/>
      <c r="P494" s="519"/>
      <c r="Q494" s="519"/>
      <c r="R494" s="519"/>
      <c r="S494" s="519"/>
      <c r="T494" s="519"/>
      <c r="U494" s="519"/>
      <c r="V494" s="519"/>
      <c r="W494" s="519"/>
      <c r="X494" s="519"/>
      <c r="Y494" s="519"/>
      <c r="Z494" s="519"/>
    </row>
    <row r="495" spans="1:26" ht="12.75" customHeight="1" x14ac:dyDescent="0.25">
      <c r="A495" s="519"/>
      <c r="B495" s="520"/>
      <c r="C495" s="520"/>
      <c r="D495" s="520"/>
      <c r="E495" s="520"/>
      <c r="F495" s="520"/>
      <c r="G495" s="520"/>
      <c r="H495" s="520"/>
      <c r="I495" s="520"/>
      <c r="J495" s="520"/>
      <c r="K495" s="520"/>
      <c r="L495" s="520"/>
      <c r="M495" s="725"/>
      <c r="N495" s="520"/>
      <c r="O495" s="584"/>
      <c r="P495" s="519"/>
      <c r="Q495" s="519"/>
      <c r="R495" s="519"/>
      <c r="S495" s="519"/>
      <c r="T495" s="519"/>
      <c r="U495" s="519"/>
      <c r="V495" s="519"/>
      <c r="W495" s="519"/>
      <c r="X495" s="519"/>
      <c r="Y495" s="519"/>
      <c r="Z495" s="519"/>
    </row>
    <row r="496" spans="1:26" ht="12.75" customHeight="1" x14ac:dyDescent="0.25">
      <c r="A496" s="519"/>
      <c r="B496" s="520"/>
      <c r="C496" s="520"/>
      <c r="D496" s="520"/>
      <c r="E496" s="520"/>
      <c r="F496" s="520"/>
      <c r="G496" s="520"/>
      <c r="H496" s="520"/>
      <c r="I496" s="520"/>
      <c r="J496" s="520"/>
      <c r="K496" s="520"/>
      <c r="L496" s="520"/>
      <c r="M496" s="725"/>
      <c r="N496" s="520"/>
      <c r="O496" s="584"/>
      <c r="P496" s="519"/>
      <c r="Q496" s="519"/>
      <c r="R496" s="519"/>
      <c r="S496" s="519"/>
      <c r="T496" s="519"/>
      <c r="U496" s="519"/>
      <c r="V496" s="519"/>
      <c r="W496" s="519"/>
      <c r="X496" s="519"/>
      <c r="Y496" s="519"/>
      <c r="Z496" s="519"/>
    </row>
    <row r="497" spans="1:26" ht="12.75" customHeight="1" x14ac:dyDescent="0.25">
      <c r="A497" s="519"/>
      <c r="B497" s="520"/>
      <c r="C497" s="520"/>
      <c r="D497" s="520"/>
      <c r="E497" s="520"/>
      <c r="F497" s="520"/>
      <c r="G497" s="520"/>
      <c r="H497" s="520"/>
      <c r="I497" s="520"/>
      <c r="J497" s="520"/>
      <c r="K497" s="520"/>
      <c r="L497" s="520"/>
      <c r="M497" s="725"/>
      <c r="N497" s="520"/>
      <c r="O497" s="584"/>
      <c r="P497" s="519"/>
      <c r="Q497" s="519"/>
      <c r="R497" s="519"/>
      <c r="S497" s="519"/>
      <c r="T497" s="519"/>
      <c r="U497" s="519"/>
      <c r="V497" s="519"/>
      <c r="W497" s="519"/>
      <c r="X497" s="519"/>
      <c r="Y497" s="519"/>
      <c r="Z497" s="519"/>
    </row>
    <row r="498" spans="1:26" ht="12.75" customHeight="1" x14ac:dyDescent="0.25">
      <c r="A498" s="519"/>
      <c r="B498" s="520"/>
      <c r="C498" s="520"/>
      <c r="D498" s="520"/>
      <c r="E498" s="520"/>
      <c r="F498" s="520"/>
      <c r="G498" s="520"/>
      <c r="H498" s="520"/>
      <c r="I498" s="520"/>
      <c r="J498" s="520"/>
      <c r="K498" s="520"/>
      <c r="L498" s="520"/>
      <c r="M498" s="725"/>
      <c r="N498" s="520"/>
      <c r="O498" s="584"/>
      <c r="P498" s="519"/>
      <c r="Q498" s="519"/>
      <c r="R498" s="519"/>
      <c r="S498" s="519"/>
      <c r="T498" s="519"/>
      <c r="U498" s="519"/>
      <c r="V498" s="519"/>
      <c r="W498" s="519"/>
      <c r="X498" s="519"/>
      <c r="Y498" s="519"/>
      <c r="Z498" s="519"/>
    </row>
    <row r="499" spans="1:26" ht="12.75" customHeight="1" x14ac:dyDescent="0.25">
      <c r="A499" s="519"/>
      <c r="B499" s="520"/>
      <c r="C499" s="520"/>
      <c r="D499" s="520"/>
      <c r="E499" s="520"/>
      <c r="F499" s="520"/>
      <c r="G499" s="520"/>
      <c r="H499" s="520"/>
      <c r="I499" s="520"/>
      <c r="J499" s="520"/>
      <c r="K499" s="520"/>
      <c r="L499" s="520"/>
      <c r="M499" s="725"/>
      <c r="N499" s="520"/>
      <c r="O499" s="584"/>
      <c r="P499" s="519"/>
      <c r="Q499" s="519"/>
      <c r="R499" s="519"/>
      <c r="S499" s="519"/>
      <c r="T499" s="519"/>
      <c r="U499" s="519"/>
      <c r="V499" s="519"/>
      <c r="W499" s="519"/>
      <c r="X499" s="519"/>
      <c r="Y499" s="519"/>
      <c r="Z499" s="519"/>
    </row>
    <row r="500" spans="1:26" ht="12.75" customHeight="1" x14ac:dyDescent="0.25">
      <c r="A500" s="519"/>
      <c r="B500" s="520"/>
      <c r="C500" s="520"/>
      <c r="D500" s="520"/>
      <c r="E500" s="520"/>
      <c r="F500" s="520"/>
      <c r="G500" s="520"/>
      <c r="H500" s="520"/>
      <c r="I500" s="520"/>
      <c r="J500" s="520"/>
      <c r="K500" s="520"/>
      <c r="L500" s="520"/>
      <c r="M500" s="725"/>
      <c r="N500" s="520"/>
      <c r="O500" s="584"/>
      <c r="P500" s="519"/>
      <c r="Q500" s="519"/>
      <c r="R500" s="519"/>
      <c r="S500" s="519"/>
      <c r="T500" s="519"/>
      <c r="U500" s="519"/>
      <c r="V500" s="519"/>
      <c r="W500" s="519"/>
      <c r="X500" s="519"/>
      <c r="Y500" s="519"/>
      <c r="Z500" s="519"/>
    </row>
    <row r="501" spans="1:26" ht="12.75" customHeight="1" x14ac:dyDescent="0.25">
      <c r="A501" s="519"/>
      <c r="B501" s="520"/>
      <c r="C501" s="520"/>
      <c r="D501" s="520"/>
      <c r="E501" s="520"/>
      <c r="F501" s="520"/>
      <c r="G501" s="520"/>
      <c r="H501" s="520"/>
      <c r="I501" s="520"/>
      <c r="J501" s="520"/>
      <c r="K501" s="520"/>
      <c r="L501" s="520"/>
      <c r="M501" s="725"/>
      <c r="N501" s="520"/>
      <c r="O501" s="584"/>
      <c r="P501" s="519"/>
      <c r="Q501" s="519"/>
      <c r="R501" s="519"/>
      <c r="S501" s="519"/>
      <c r="T501" s="519"/>
      <c r="U501" s="519"/>
      <c r="V501" s="519"/>
      <c r="W501" s="519"/>
      <c r="X501" s="519"/>
      <c r="Y501" s="519"/>
      <c r="Z501" s="519"/>
    </row>
    <row r="502" spans="1:26" ht="12.75" customHeight="1" x14ac:dyDescent="0.25">
      <c r="A502" s="519"/>
      <c r="B502" s="520"/>
      <c r="C502" s="520"/>
      <c r="D502" s="520"/>
      <c r="E502" s="520"/>
      <c r="F502" s="520"/>
      <c r="G502" s="520"/>
      <c r="H502" s="520"/>
      <c r="I502" s="520"/>
      <c r="J502" s="520"/>
      <c r="K502" s="520"/>
      <c r="L502" s="520"/>
      <c r="M502" s="725"/>
      <c r="N502" s="520"/>
      <c r="O502" s="584"/>
      <c r="P502" s="519"/>
      <c r="Q502" s="519"/>
      <c r="R502" s="519"/>
      <c r="S502" s="519"/>
      <c r="T502" s="519"/>
      <c r="U502" s="519"/>
      <c r="V502" s="519"/>
      <c r="W502" s="519"/>
      <c r="X502" s="519"/>
      <c r="Y502" s="519"/>
      <c r="Z502" s="519"/>
    </row>
    <row r="503" spans="1:26" ht="12.75" customHeight="1" x14ac:dyDescent="0.25">
      <c r="A503" s="519"/>
      <c r="B503" s="520"/>
      <c r="C503" s="520"/>
      <c r="D503" s="520"/>
      <c r="E503" s="520"/>
      <c r="F503" s="520"/>
      <c r="G503" s="520"/>
      <c r="H503" s="520"/>
      <c r="I503" s="520"/>
      <c r="J503" s="520"/>
      <c r="K503" s="520"/>
      <c r="L503" s="520"/>
      <c r="M503" s="725"/>
      <c r="N503" s="520"/>
      <c r="O503" s="584"/>
      <c r="P503" s="519"/>
      <c r="Q503" s="519"/>
      <c r="R503" s="519"/>
      <c r="S503" s="519"/>
      <c r="T503" s="519"/>
      <c r="U503" s="519"/>
      <c r="V503" s="519"/>
      <c r="W503" s="519"/>
      <c r="X503" s="519"/>
      <c r="Y503" s="519"/>
      <c r="Z503" s="519"/>
    </row>
    <row r="504" spans="1:26" ht="12.75" customHeight="1" x14ac:dyDescent="0.25">
      <c r="A504" s="519"/>
      <c r="B504" s="520"/>
      <c r="C504" s="520"/>
      <c r="D504" s="520"/>
      <c r="E504" s="520"/>
      <c r="F504" s="520"/>
      <c r="G504" s="520"/>
      <c r="H504" s="520"/>
      <c r="I504" s="520"/>
      <c r="J504" s="520"/>
      <c r="K504" s="520"/>
      <c r="L504" s="520"/>
      <c r="M504" s="725"/>
      <c r="N504" s="520"/>
      <c r="O504" s="584"/>
      <c r="P504" s="519"/>
      <c r="Q504" s="519"/>
      <c r="R504" s="519"/>
      <c r="S504" s="519"/>
      <c r="T504" s="519"/>
      <c r="U504" s="519"/>
      <c r="V504" s="519"/>
      <c r="W504" s="519"/>
      <c r="X504" s="519"/>
      <c r="Y504" s="519"/>
      <c r="Z504" s="519"/>
    </row>
    <row r="505" spans="1:26" ht="12.75" customHeight="1" x14ac:dyDescent="0.25">
      <c r="A505" s="519"/>
      <c r="B505" s="520"/>
      <c r="C505" s="520"/>
      <c r="D505" s="520"/>
      <c r="E505" s="520"/>
      <c r="F505" s="520"/>
      <c r="G505" s="520"/>
      <c r="H505" s="520"/>
      <c r="I505" s="520"/>
      <c r="J505" s="520"/>
      <c r="K505" s="520"/>
      <c r="L505" s="520"/>
      <c r="M505" s="725"/>
      <c r="N505" s="520"/>
      <c r="O505" s="584"/>
      <c r="P505" s="519"/>
      <c r="Q505" s="519"/>
      <c r="R505" s="519"/>
      <c r="S505" s="519"/>
      <c r="T505" s="519"/>
      <c r="U505" s="519"/>
      <c r="V505" s="519"/>
      <c r="W505" s="519"/>
      <c r="X505" s="519"/>
      <c r="Y505" s="519"/>
      <c r="Z505" s="519"/>
    </row>
    <row r="506" spans="1:26" ht="12.75" customHeight="1" x14ac:dyDescent="0.25">
      <c r="A506" s="519"/>
      <c r="B506" s="520"/>
      <c r="C506" s="520"/>
      <c r="D506" s="520"/>
      <c r="E506" s="520"/>
      <c r="F506" s="520"/>
      <c r="G506" s="520"/>
      <c r="H506" s="520"/>
      <c r="I506" s="520"/>
      <c r="J506" s="520"/>
      <c r="K506" s="520"/>
      <c r="L506" s="520"/>
      <c r="M506" s="725"/>
      <c r="N506" s="520"/>
      <c r="O506" s="584"/>
      <c r="P506" s="519"/>
      <c r="Q506" s="519"/>
      <c r="R506" s="519"/>
      <c r="S506" s="519"/>
      <c r="T506" s="519"/>
      <c r="U506" s="519"/>
      <c r="V506" s="519"/>
      <c r="W506" s="519"/>
      <c r="X506" s="519"/>
      <c r="Y506" s="519"/>
      <c r="Z506" s="519"/>
    </row>
    <row r="507" spans="1:26" ht="12.75" customHeight="1" x14ac:dyDescent="0.25">
      <c r="A507" s="519"/>
      <c r="B507" s="520"/>
      <c r="C507" s="520"/>
      <c r="D507" s="520"/>
      <c r="E507" s="520"/>
      <c r="F507" s="520"/>
      <c r="G507" s="520"/>
      <c r="H507" s="520"/>
      <c r="I507" s="520"/>
      <c r="J507" s="520"/>
      <c r="K507" s="520"/>
      <c r="L507" s="520"/>
      <c r="M507" s="725"/>
      <c r="N507" s="520"/>
      <c r="O507" s="584"/>
      <c r="P507" s="519"/>
      <c r="Q507" s="519"/>
      <c r="R507" s="519"/>
      <c r="S507" s="519"/>
      <c r="T507" s="519"/>
      <c r="U507" s="519"/>
      <c r="V507" s="519"/>
      <c r="W507" s="519"/>
      <c r="X507" s="519"/>
      <c r="Y507" s="519"/>
      <c r="Z507" s="519"/>
    </row>
    <row r="508" spans="1:26" ht="12.75" customHeight="1" x14ac:dyDescent="0.25">
      <c r="A508" s="519"/>
      <c r="B508" s="520"/>
      <c r="C508" s="520"/>
      <c r="D508" s="520"/>
      <c r="E508" s="520"/>
      <c r="F508" s="520"/>
      <c r="G508" s="520"/>
      <c r="H508" s="520"/>
      <c r="I508" s="520"/>
      <c r="J508" s="520"/>
      <c r="K508" s="520"/>
      <c r="L508" s="520"/>
      <c r="M508" s="725"/>
      <c r="N508" s="520"/>
      <c r="O508" s="584"/>
      <c r="P508" s="519"/>
      <c r="Q508" s="519"/>
      <c r="R508" s="519"/>
      <c r="S508" s="519"/>
      <c r="T508" s="519"/>
      <c r="U508" s="519"/>
      <c r="V508" s="519"/>
      <c r="W508" s="519"/>
      <c r="X508" s="519"/>
      <c r="Y508" s="519"/>
      <c r="Z508" s="519"/>
    </row>
    <row r="509" spans="1:26" ht="12.75" customHeight="1" x14ac:dyDescent="0.25">
      <c r="A509" s="519"/>
      <c r="B509" s="520"/>
      <c r="C509" s="520"/>
      <c r="D509" s="520"/>
      <c r="E509" s="520"/>
      <c r="F509" s="520"/>
      <c r="G509" s="520"/>
      <c r="H509" s="520"/>
      <c r="I509" s="520"/>
      <c r="J509" s="520"/>
      <c r="K509" s="520"/>
      <c r="L509" s="520"/>
      <c r="M509" s="725"/>
      <c r="N509" s="520"/>
      <c r="O509" s="584"/>
      <c r="P509" s="519"/>
      <c r="Q509" s="519"/>
      <c r="R509" s="519"/>
      <c r="S509" s="519"/>
      <c r="T509" s="519"/>
      <c r="U509" s="519"/>
      <c r="V509" s="519"/>
      <c r="W509" s="519"/>
      <c r="X509" s="519"/>
      <c r="Y509" s="519"/>
      <c r="Z509" s="519"/>
    </row>
    <row r="510" spans="1:26" ht="12.75" customHeight="1" x14ac:dyDescent="0.25">
      <c r="A510" s="519"/>
      <c r="B510" s="520"/>
      <c r="C510" s="520"/>
      <c r="D510" s="520"/>
      <c r="E510" s="520"/>
      <c r="F510" s="520"/>
      <c r="G510" s="520"/>
      <c r="H510" s="520"/>
      <c r="I510" s="520"/>
      <c r="J510" s="520"/>
      <c r="K510" s="520"/>
      <c r="L510" s="520"/>
      <c r="M510" s="725"/>
      <c r="N510" s="520"/>
      <c r="O510" s="584"/>
      <c r="P510" s="519"/>
      <c r="Q510" s="519"/>
      <c r="R510" s="519"/>
      <c r="S510" s="519"/>
      <c r="T510" s="519"/>
      <c r="U510" s="519"/>
      <c r="V510" s="519"/>
      <c r="W510" s="519"/>
      <c r="X510" s="519"/>
      <c r="Y510" s="519"/>
      <c r="Z510" s="519"/>
    </row>
    <row r="511" spans="1:26" ht="12.75" customHeight="1" x14ac:dyDescent="0.25">
      <c r="A511" s="519"/>
      <c r="B511" s="520"/>
      <c r="C511" s="520"/>
      <c r="D511" s="520"/>
      <c r="E511" s="520"/>
      <c r="F511" s="520"/>
      <c r="G511" s="520"/>
      <c r="H511" s="520"/>
      <c r="I511" s="520"/>
      <c r="J511" s="520"/>
      <c r="K511" s="520"/>
      <c r="L511" s="520"/>
      <c r="M511" s="725"/>
      <c r="N511" s="520"/>
      <c r="O511" s="584"/>
      <c r="P511" s="519"/>
      <c r="Q511" s="519"/>
      <c r="R511" s="519"/>
      <c r="S511" s="519"/>
      <c r="T511" s="519"/>
      <c r="U511" s="519"/>
      <c r="V511" s="519"/>
      <c r="W511" s="519"/>
      <c r="X511" s="519"/>
      <c r="Y511" s="519"/>
      <c r="Z511" s="519"/>
    </row>
    <row r="512" spans="1:26" ht="12.75" customHeight="1" x14ac:dyDescent="0.25">
      <c r="A512" s="519"/>
      <c r="B512" s="520"/>
      <c r="C512" s="520"/>
      <c r="D512" s="520"/>
      <c r="E512" s="520"/>
      <c r="F512" s="520"/>
      <c r="G512" s="520"/>
      <c r="H512" s="520"/>
      <c r="I512" s="520"/>
      <c r="J512" s="520"/>
      <c r="K512" s="520"/>
      <c r="L512" s="520"/>
      <c r="M512" s="725"/>
      <c r="N512" s="520"/>
      <c r="O512" s="584"/>
      <c r="P512" s="519"/>
      <c r="Q512" s="519"/>
      <c r="R512" s="519"/>
      <c r="S512" s="519"/>
      <c r="T512" s="519"/>
      <c r="U512" s="519"/>
      <c r="V512" s="519"/>
      <c r="W512" s="519"/>
      <c r="X512" s="519"/>
      <c r="Y512" s="519"/>
      <c r="Z512" s="519"/>
    </row>
    <row r="513" spans="1:26" ht="12.75" customHeight="1" x14ac:dyDescent="0.25">
      <c r="A513" s="519"/>
      <c r="B513" s="520"/>
      <c r="C513" s="520"/>
      <c r="D513" s="520"/>
      <c r="E513" s="520"/>
      <c r="F513" s="520"/>
      <c r="G513" s="520"/>
      <c r="H513" s="520"/>
      <c r="I513" s="520"/>
      <c r="J513" s="520"/>
      <c r="K513" s="520"/>
      <c r="L513" s="520"/>
      <c r="M513" s="725"/>
      <c r="N513" s="520"/>
      <c r="O513" s="584"/>
      <c r="P513" s="519"/>
      <c r="Q513" s="519"/>
      <c r="R513" s="519"/>
      <c r="S513" s="519"/>
      <c r="T513" s="519"/>
      <c r="U513" s="519"/>
      <c r="V513" s="519"/>
      <c r="W513" s="519"/>
      <c r="X513" s="519"/>
      <c r="Y513" s="519"/>
      <c r="Z513" s="519"/>
    </row>
    <row r="514" spans="1:26" ht="12.75" customHeight="1" x14ac:dyDescent="0.25">
      <c r="A514" s="519"/>
      <c r="B514" s="520"/>
      <c r="C514" s="520"/>
      <c r="D514" s="520"/>
      <c r="E514" s="520"/>
      <c r="F514" s="520"/>
      <c r="G514" s="520"/>
      <c r="H514" s="520"/>
      <c r="I514" s="520"/>
      <c r="J514" s="520"/>
      <c r="K514" s="520"/>
      <c r="L514" s="520"/>
      <c r="M514" s="725"/>
      <c r="N514" s="520"/>
      <c r="O514" s="584"/>
      <c r="P514" s="519"/>
      <c r="Q514" s="519"/>
      <c r="R514" s="519"/>
      <c r="S514" s="519"/>
      <c r="T514" s="519"/>
      <c r="U514" s="519"/>
      <c r="V514" s="519"/>
      <c r="W514" s="519"/>
      <c r="X514" s="519"/>
      <c r="Y514" s="519"/>
      <c r="Z514" s="519"/>
    </row>
    <row r="515" spans="1:26" ht="12.75" customHeight="1" x14ac:dyDescent="0.25">
      <c r="A515" s="519"/>
      <c r="B515" s="520"/>
      <c r="C515" s="520"/>
      <c r="D515" s="520"/>
      <c r="E515" s="520"/>
      <c r="F515" s="520"/>
      <c r="G515" s="520"/>
      <c r="H515" s="520"/>
      <c r="I515" s="520"/>
      <c r="J515" s="520"/>
      <c r="K515" s="520"/>
      <c r="L515" s="520"/>
      <c r="M515" s="725"/>
      <c r="N515" s="520"/>
      <c r="O515" s="584"/>
      <c r="P515" s="519"/>
      <c r="Q515" s="519"/>
      <c r="R515" s="519"/>
      <c r="S515" s="519"/>
      <c r="T515" s="519"/>
      <c r="U515" s="519"/>
      <c r="V515" s="519"/>
      <c r="W515" s="519"/>
      <c r="X515" s="519"/>
      <c r="Y515" s="519"/>
      <c r="Z515" s="519"/>
    </row>
    <row r="516" spans="1:26" ht="12.75" customHeight="1" x14ac:dyDescent="0.25">
      <c r="A516" s="519"/>
      <c r="B516" s="520"/>
      <c r="C516" s="520"/>
      <c r="D516" s="520"/>
      <c r="E516" s="520"/>
      <c r="F516" s="520"/>
      <c r="G516" s="520"/>
      <c r="H516" s="520"/>
      <c r="I516" s="520"/>
      <c r="J516" s="520"/>
      <c r="K516" s="520"/>
      <c r="L516" s="520"/>
      <c r="M516" s="725"/>
      <c r="N516" s="520"/>
      <c r="O516" s="584"/>
      <c r="P516" s="519"/>
      <c r="Q516" s="519"/>
      <c r="R516" s="519"/>
      <c r="S516" s="519"/>
      <c r="T516" s="519"/>
      <c r="U516" s="519"/>
      <c r="V516" s="519"/>
      <c r="W516" s="519"/>
      <c r="X516" s="519"/>
      <c r="Y516" s="519"/>
      <c r="Z516" s="519"/>
    </row>
    <row r="517" spans="1:26" ht="12.75" customHeight="1" x14ac:dyDescent="0.25">
      <c r="A517" s="519"/>
      <c r="B517" s="520"/>
      <c r="C517" s="520"/>
      <c r="D517" s="520"/>
      <c r="E517" s="520"/>
      <c r="F517" s="520"/>
      <c r="G517" s="520"/>
      <c r="H517" s="520"/>
      <c r="I517" s="520"/>
      <c r="J517" s="520"/>
      <c r="K517" s="520"/>
      <c r="L517" s="520"/>
      <c r="M517" s="725"/>
      <c r="N517" s="520"/>
      <c r="O517" s="584"/>
      <c r="P517" s="519"/>
      <c r="Q517" s="519"/>
      <c r="R517" s="519"/>
      <c r="S517" s="519"/>
      <c r="T517" s="519"/>
      <c r="U517" s="519"/>
      <c r="V517" s="519"/>
      <c r="W517" s="519"/>
      <c r="X517" s="519"/>
      <c r="Y517" s="519"/>
      <c r="Z517" s="519"/>
    </row>
    <row r="518" spans="1:26" ht="12.75" customHeight="1" x14ac:dyDescent="0.25">
      <c r="A518" s="519"/>
      <c r="B518" s="520"/>
      <c r="C518" s="520"/>
      <c r="D518" s="520"/>
      <c r="E518" s="520"/>
      <c r="F518" s="520"/>
      <c r="G518" s="520"/>
      <c r="H518" s="520"/>
      <c r="I518" s="520"/>
      <c r="J518" s="520"/>
      <c r="K518" s="520"/>
      <c r="L518" s="520"/>
      <c r="M518" s="725"/>
      <c r="N518" s="520"/>
      <c r="O518" s="584"/>
      <c r="P518" s="519"/>
      <c r="Q518" s="519"/>
      <c r="R518" s="519"/>
      <c r="S518" s="519"/>
      <c r="T518" s="519"/>
      <c r="U518" s="519"/>
      <c r="V518" s="519"/>
      <c r="W518" s="519"/>
      <c r="X518" s="519"/>
      <c r="Y518" s="519"/>
      <c r="Z518" s="519"/>
    </row>
    <row r="519" spans="1:26" ht="12.75" customHeight="1" x14ac:dyDescent="0.25">
      <c r="A519" s="519"/>
      <c r="B519" s="520"/>
      <c r="C519" s="520"/>
      <c r="D519" s="520"/>
      <c r="E519" s="520"/>
      <c r="F519" s="520"/>
      <c r="G519" s="520"/>
      <c r="H519" s="520"/>
      <c r="I519" s="520"/>
      <c r="J519" s="520"/>
      <c r="K519" s="520"/>
      <c r="L519" s="520"/>
      <c r="M519" s="725"/>
      <c r="N519" s="520"/>
      <c r="O519" s="584"/>
      <c r="P519" s="519"/>
      <c r="Q519" s="519"/>
      <c r="R519" s="519"/>
      <c r="S519" s="519"/>
      <c r="T519" s="519"/>
      <c r="U519" s="519"/>
      <c r="V519" s="519"/>
      <c r="W519" s="519"/>
      <c r="X519" s="519"/>
      <c r="Y519" s="519"/>
      <c r="Z519" s="519"/>
    </row>
    <row r="520" spans="1:26" ht="12.75" customHeight="1" x14ac:dyDescent="0.25">
      <c r="A520" s="519"/>
      <c r="B520" s="520"/>
      <c r="C520" s="520"/>
      <c r="D520" s="520"/>
      <c r="E520" s="520"/>
      <c r="F520" s="520"/>
      <c r="G520" s="520"/>
      <c r="H520" s="520"/>
      <c r="I520" s="520"/>
      <c r="J520" s="520"/>
      <c r="K520" s="520"/>
      <c r="L520" s="520"/>
      <c r="M520" s="725"/>
      <c r="N520" s="520"/>
      <c r="O520" s="584"/>
      <c r="P520" s="519"/>
      <c r="Q520" s="519"/>
      <c r="R520" s="519"/>
      <c r="S520" s="519"/>
      <c r="T520" s="519"/>
      <c r="U520" s="519"/>
      <c r="V520" s="519"/>
      <c r="W520" s="519"/>
      <c r="X520" s="519"/>
      <c r="Y520" s="519"/>
      <c r="Z520" s="519"/>
    </row>
    <row r="521" spans="1:26" ht="12.75" customHeight="1" x14ac:dyDescent="0.25">
      <c r="A521" s="519"/>
      <c r="B521" s="520"/>
      <c r="C521" s="520"/>
      <c r="D521" s="520"/>
      <c r="E521" s="520"/>
      <c r="F521" s="520"/>
      <c r="G521" s="520"/>
      <c r="H521" s="520"/>
      <c r="I521" s="520"/>
      <c r="J521" s="520"/>
      <c r="K521" s="520"/>
      <c r="L521" s="520"/>
      <c r="M521" s="725"/>
      <c r="N521" s="520"/>
      <c r="O521" s="584"/>
      <c r="P521" s="519"/>
      <c r="Q521" s="519"/>
      <c r="R521" s="519"/>
      <c r="S521" s="519"/>
      <c r="T521" s="519"/>
      <c r="U521" s="519"/>
      <c r="V521" s="519"/>
      <c r="W521" s="519"/>
      <c r="X521" s="519"/>
      <c r="Y521" s="519"/>
      <c r="Z521" s="519"/>
    </row>
    <row r="522" spans="1:26" ht="12.75" customHeight="1" x14ac:dyDescent="0.25">
      <c r="A522" s="519"/>
      <c r="B522" s="520"/>
      <c r="C522" s="520"/>
      <c r="D522" s="520"/>
      <c r="E522" s="520"/>
      <c r="F522" s="520"/>
      <c r="G522" s="520"/>
      <c r="H522" s="520"/>
      <c r="I522" s="520"/>
      <c r="J522" s="520"/>
      <c r="K522" s="520"/>
      <c r="L522" s="520"/>
      <c r="M522" s="725"/>
      <c r="N522" s="520"/>
      <c r="O522" s="584"/>
      <c r="P522" s="519"/>
      <c r="Q522" s="519"/>
      <c r="R522" s="519"/>
      <c r="S522" s="519"/>
      <c r="T522" s="519"/>
      <c r="U522" s="519"/>
      <c r="V522" s="519"/>
      <c r="W522" s="519"/>
      <c r="X522" s="519"/>
      <c r="Y522" s="519"/>
      <c r="Z522" s="519"/>
    </row>
    <row r="523" spans="1:26" ht="12.75" customHeight="1" x14ac:dyDescent="0.25">
      <c r="A523" s="519"/>
      <c r="B523" s="520"/>
      <c r="C523" s="520"/>
      <c r="D523" s="520"/>
      <c r="E523" s="520"/>
      <c r="F523" s="520"/>
      <c r="G523" s="520"/>
      <c r="H523" s="520"/>
      <c r="I523" s="520"/>
      <c r="J523" s="520"/>
      <c r="K523" s="520"/>
      <c r="L523" s="520"/>
      <c r="M523" s="725"/>
      <c r="N523" s="520"/>
      <c r="O523" s="584"/>
      <c r="P523" s="519"/>
      <c r="Q523" s="519"/>
      <c r="R523" s="519"/>
      <c r="S523" s="519"/>
      <c r="T523" s="519"/>
      <c r="U523" s="519"/>
      <c r="V523" s="519"/>
      <c r="W523" s="519"/>
      <c r="X523" s="519"/>
      <c r="Y523" s="519"/>
      <c r="Z523" s="519"/>
    </row>
    <row r="524" spans="1:26" ht="12.75" customHeight="1" x14ac:dyDescent="0.25">
      <c r="A524" s="519"/>
      <c r="B524" s="520"/>
      <c r="C524" s="520"/>
      <c r="D524" s="520"/>
      <c r="E524" s="520"/>
      <c r="F524" s="520"/>
      <c r="G524" s="520"/>
      <c r="H524" s="520"/>
      <c r="I524" s="520"/>
      <c r="J524" s="520"/>
      <c r="K524" s="520"/>
      <c r="L524" s="520"/>
      <c r="M524" s="725"/>
      <c r="N524" s="520"/>
      <c r="O524" s="584"/>
      <c r="P524" s="519"/>
      <c r="Q524" s="519"/>
      <c r="R524" s="519"/>
      <c r="S524" s="519"/>
      <c r="T524" s="519"/>
      <c r="U524" s="519"/>
      <c r="V524" s="519"/>
      <c r="W524" s="519"/>
      <c r="X524" s="519"/>
      <c r="Y524" s="519"/>
      <c r="Z524" s="519"/>
    </row>
    <row r="525" spans="1:26" ht="12.75" customHeight="1" x14ac:dyDescent="0.25">
      <c r="A525" s="519"/>
      <c r="B525" s="520"/>
      <c r="C525" s="520"/>
      <c r="D525" s="520"/>
      <c r="E525" s="520"/>
      <c r="F525" s="520"/>
      <c r="G525" s="520"/>
      <c r="H525" s="520"/>
      <c r="I525" s="520"/>
      <c r="J525" s="520"/>
      <c r="K525" s="520"/>
      <c r="L525" s="520"/>
      <c r="M525" s="725"/>
      <c r="N525" s="520"/>
      <c r="O525" s="584"/>
      <c r="P525" s="519"/>
      <c r="Q525" s="519"/>
      <c r="R525" s="519"/>
      <c r="S525" s="519"/>
      <c r="T525" s="519"/>
      <c r="U525" s="519"/>
      <c r="V525" s="519"/>
      <c r="W525" s="519"/>
      <c r="X525" s="519"/>
      <c r="Y525" s="519"/>
      <c r="Z525" s="519"/>
    </row>
    <row r="526" spans="1:26" ht="12.75" customHeight="1" x14ac:dyDescent="0.25">
      <c r="A526" s="519"/>
      <c r="B526" s="520"/>
      <c r="C526" s="520"/>
      <c r="D526" s="520"/>
      <c r="E526" s="520"/>
      <c r="F526" s="520"/>
      <c r="G526" s="520"/>
      <c r="H526" s="520"/>
      <c r="I526" s="520"/>
      <c r="J526" s="520"/>
      <c r="K526" s="520"/>
      <c r="L526" s="520"/>
      <c r="M526" s="725"/>
      <c r="N526" s="520"/>
      <c r="O526" s="584"/>
      <c r="P526" s="519"/>
      <c r="Q526" s="519"/>
      <c r="R526" s="519"/>
      <c r="S526" s="519"/>
      <c r="T526" s="519"/>
      <c r="U526" s="519"/>
      <c r="V526" s="519"/>
      <c r="W526" s="519"/>
      <c r="X526" s="519"/>
      <c r="Y526" s="519"/>
      <c r="Z526" s="519"/>
    </row>
    <row r="527" spans="1:26" ht="12.75" customHeight="1" x14ac:dyDescent="0.25">
      <c r="A527" s="519"/>
      <c r="B527" s="520"/>
      <c r="C527" s="520"/>
      <c r="D527" s="520"/>
      <c r="E527" s="520"/>
      <c r="F527" s="520"/>
      <c r="G527" s="520"/>
      <c r="H527" s="520"/>
      <c r="I527" s="520"/>
      <c r="J527" s="520"/>
      <c r="K527" s="520"/>
      <c r="L527" s="520"/>
      <c r="M527" s="725"/>
      <c r="N527" s="520"/>
      <c r="O527" s="584"/>
      <c r="P527" s="519"/>
      <c r="Q527" s="519"/>
      <c r="R527" s="519"/>
      <c r="S527" s="519"/>
      <c r="T527" s="519"/>
      <c r="U527" s="519"/>
      <c r="V527" s="519"/>
      <c r="W527" s="519"/>
      <c r="X527" s="519"/>
      <c r="Y527" s="519"/>
      <c r="Z527" s="519"/>
    </row>
    <row r="528" spans="1:26" ht="12.75" customHeight="1" x14ac:dyDescent="0.25">
      <c r="A528" s="519"/>
      <c r="B528" s="520"/>
      <c r="C528" s="520"/>
      <c r="D528" s="520"/>
      <c r="E528" s="520"/>
      <c r="F528" s="520"/>
      <c r="G528" s="520"/>
      <c r="H528" s="520"/>
      <c r="I528" s="520"/>
      <c r="J528" s="520"/>
      <c r="K528" s="520"/>
      <c r="L528" s="520"/>
      <c r="M528" s="725"/>
      <c r="N528" s="520"/>
      <c r="O528" s="584"/>
      <c r="P528" s="519"/>
      <c r="Q528" s="519"/>
      <c r="R528" s="519"/>
      <c r="S528" s="519"/>
      <c r="T528" s="519"/>
      <c r="U528" s="519"/>
      <c r="V528" s="519"/>
      <c r="W528" s="519"/>
      <c r="X528" s="519"/>
      <c r="Y528" s="519"/>
      <c r="Z528" s="519"/>
    </row>
    <row r="529" spans="1:26" ht="12.75" customHeight="1" x14ac:dyDescent="0.25">
      <c r="A529" s="519"/>
      <c r="B529" s="520"/>
      <c r="C529" s="520"/>
      <c r="D529" s="520"/>
      <c r="E529" s="520"/>
      <c r="F529" s="520"/>
      <c r="G529" s="520"/>
      <c r="H529" s="520"/>
      <c r="I529" s="520"/>
      <c r="J529" s="520"/>
      <c r="K529" s="520"/>
      <c r="L529" s="520"/>
      <c r="M529" s="725"/>
      <c r="N529" s="520"/>
      <c r="O529" s="584"/>
      <c r="P529" s="519"/>
      <c r="Q529" s="519"/>
      <c r="R529" s="519"/>
      <c r="S529" s="519"/>
      <c r="T529" s="519"/>
      <c r="U529" s="519"/>
      <c r="V529" s="519"/>
      <c r="W529" s="519"/>
      <c r="X529" s="519"/>
      <c r="Y529" s="519"/>
      <c r="Z529" s="519"/>
    </row>
    <row r="530" spans="1:26" ht="12.75" customHeight="1" x14ac:dyDescent="0.25">
      <c r="A530" s="519"/>
      <c r="B530" s="520"/>
      <c r="C530" s="520"/>
      <c r="D530" s="520"/>
      <c r="E530" s="520"/>
      <c r="F530" s="520"/>
      <c r="G530" s="520"/>
      <c r="H530" s="520"/>
      <c r="I530" s="520"/>
      <c r="J530" s="520"/>
      <c r="K530" s="520"/>
      <c r="L530" s="520"/>
      <c r="M530" s="725"/>
      <c r="N530" s="520"/>
      <c r="O530" s="584"/>
      <c r="P530" s="519"/>
      <c r="Q530" s="519"/>
      <c r="R530" s="519"/>
      <c r="S530" s="519"/>
      <c r="T530" s="519"/>
      <c r="U530" s="519"/>
      <c r="V530" s="519"/>
      <c r="W530" s="519"/>
      <c r="X530" s="519"/>
      <c r="Y530" s="519"/>
      <c r="Z530" s="519"/>
    </row>
    <row r="531" spans="1:26" ht="12.75" customHeight="1" x14ac:dyDescent="0.25">
      <c r="A531" s="519"/>
      <c r="B531" s="520"/>
      <c r="C531" s="520"/>
      <c r="D531" s="520"/>
      <c r="E531" s="520"/>
      <c r="F531" s="520"/>
      <c r="G531" s="520"/>
      <c r="H531" s="520"/>
      <c r="I531" s="520"/>
      <c r="J531" s="520"/>
      <c r="K531" s="520"/>
      <c r="L531" s="520"/>
      <c r="M531" s="725"/>
      <c r="N531" s="520"/>
      <c r="O531" s="584"/>
      <c r="P531" s="519"/>
      <c r="Q531" s="519"/>
      <c r="R531" s="519"/>
      <c r="S531" s="519"/>
      <c r="T531" s="519"/>
      <c r="U531" s="519"/>
      <c r="V531" s="519"/>
      <c r="W531" s="519"/>
      <c r="X531" s="519"/>
      <c r="Y531" s="519"/>
      <c r="Z531" s="519"/>
    </row>
    <row r="532" spans="1:26" ht="12.75" customHeight="1" x14ac:dyDescent="0.25">
      <c r="A532" s="519"/>
      <c r="B532" s="520"/>
      <c r="C532" s="520"/>
      <c r="D532" s="520"/>
      <c r="E532" s="520"/>
      <c r="F532" s="520"/>
      <c r="G532" s="520"/>
      <c r="H532" s="520"/>
      <c r="I532" s="520"/>
      <c r="J532" s="520"/>
      <c r="K532" s="520"/>
      <c r="L532" s="520"/>
      <c r="M532" s="725"/>
      <c r="N532" s="520"/>
      <c r="O532" s="584"/>
      <c r="P532" s="519"/>
      <c r="Q532" s="519"/>
      <c r="R532" s="519"/>
      <c r="S532" s="519"/>
      <c r="T532" s="519"/>
      <c r="U532" s="519"/>
      <c r="V532" s="519"/>
      <c r="W532" s="519"/>
      <c r="X532" s="519"/>
      <c r="Y532" s="519"/>
      <c r="Z532" s="519"/>
    </row>
    <row r="533" spans="1:26" ht="12.75" customHeight="1" x14ac:dyDescent="0.25">
      <c r="A533" s="519"/>
      <c r="B533" s="520"/>
      <c r="C533" s="520"/>
      <c r="D533" s="520"/>
      <c r="E533" s="520"/>
      <c r="F533" s="520"/>
      <c r="G533" s="520"/>
      <c r="H533" s="520"/>
      <c r="I533" s="520"/>
      <c r="J533" s="520"/>
      <c r="K533" s="520"/>
      <c r="L533" s="520"/>
      <c r="M533" s="725"/>
      <c r="N533" s="520"/>
      <c r="O533" s="584"/>
      <c r="P533" s="519"/>
      <c r="Q533" s="519"/>
      <c r="R533" s="519"/>
      <c r="S533" s="519"/>
      <c r="T533" s="519"/>
      <c r="U533" s="519"/>
      <c r="V533" s="519"/>
      <c r="W533" s="519"/>
      <c r="X533" s="519"/>
      <c r="Y533" s="519"/>
      <c r="Z533" s="519"/>
    </row>
    <row r="534" spans="1:26" ht="12.75" customHeight="1" x14ac:dyDescent="0.25">
      <c r="A534" s="519"/>
      <c r="B534" s="520"/>
      <c r="C534" s="520"/>
      <c r="D534" s="520"/>
      <c r="E534" s="520"/>
      <c r="F534" s="520"/>
      <c r="G534" s="520"/>
      <c r="H534" s="520"/>
      <c r="I534" s="520"/>
      <c r="J534" s="520"/>
      <c r="K534" s="520"/>
      <c r="L534" s="520"/>
      <c r="M534" s="725"/>
      <c r="N534" s="520"/>
      <c r="O534" s="584"/>
      <c r="P534" s="519"/>
      <c r="Q534" s="519"/>
      <c r="R534" s="519"/>
      <c r="S534" s="519"/>
      <c r="T534" s="519"/>
      <c r="U534" s="519"/>
      <c r="V534" s="519"/>
      <c r="W534" s="519"/>
      <c r="X534" s="519"/>
      <c r="Y534" s="519"/>
      <c r="Z534" s="519"/>
    </row>
    <row r="535" spans="1:26" ht="12.75" customHeight="1" x14ac:dyDescent="0.25">
      <c r="A535" s="519"/>
      <c r="B535" s="520"/>
      <c r="C535" s="520"/>
      <c r="D535" s="520"/>
      <c r="E535" s="520"/>
      <c r="F535" s="520"/>
      <c r="G535" s="520"/>
      <c r="H535" s="520"/>
      <c r="I535" s="520"/>
      <c r="J535" s="520"/>
      <c r="K535" s="520"/>
      <c r="L535" s="520"/>
      <c r="M535" s="725"/>
      <c r="N535" s="520"/>
      <c r="O535" s="584"/>
      <c r="P535" s="519"/>
      <c r="Q535" s="519"/>
      <c r="R535" s="519"/>
      <c r="S535" s="519"/>
      <c r="T535" s="519"/>
      <c r="U535" s="519"/>
      <c r="V535" s="519"/>
      <c r="W535" s="519"/>
      <c r="X535" s="519"/>
      <c r="Y535" s="519"/>
      <c r="Z535" s="519"/>
    </row>
    <row r="536" spans="1:26" ht="12.75" customHeight="1" x14ac:dyDescent="0.25">
      <c r="A536" s="519"/>
      <c r="B536" s="520"/>
      <c r="C536" s="520"/>
      <c r="D536" s="520"/>
      <c r="E536" s="520"/>
      <c r="F536" s="520"/>
      <c r="G536" s="520"/>
      <c r="H536" s="520"/>
      <c r="I536" s="520"/>
      <c r="J536" s="520"/>
      <c r="K536" s="520"/>
      <c r="L536" s="520"/>
      <c r="M536" s="725"/>
      <c r="N536" s="520"/>
      <c r="O536" s="584"/>
      <c r="P536" s="519"/>
      <c r="Q536" s="519"/>
      <c r="R536" s="519"/>
      <c r="S536" s="519"/>
      <c r="T536" s="519"/>
      <c r="U536" s="519"/>
      <c r="V536" s="519"/>
      <c r="W536" s="519"/>
      <c r="X536" s="519"/>
      <c r="Y536" s="519"/>
      <c r="Z536" s="519"/>
    </row>
    <row r="537" spans="1:26" ht="12.75" customHeight="1" x14ac:dyDescent="0.25">
      <c r="A537" s="519"/>
      <c r="B537" s="520"/>
      <c r="C537" s="520"/>
      <c r="D537" s="520"/>
      <c r="E537" s="520"/>
      <c r="F537" s="520"/>
      <c r="G537" s="520"/>
      <c r="H537" s="520"/>
      <c r="I537" s="520"/>
      <c r="J537" s="520"/>
      <c r="K537" s="520"/>
      <c r="L537" s="520"/>
      <c r="M537" s="725"/>
      <c r="N537" s="520"/>
      <c r="O537" s="584"/>
      <c r="P537" s="519"/>
      <c r="Q537" s="519"/>
      <c r="R537" s="519"/>
      <c r="S537" s="519"/>
      <c r="T537" s="519"/>
      <c r="U537" s="519"/>
      <c r="V537" s="519"/>
      <c r="W537" s="519"/>
      <c r="X537" s="519"/>
      <c r="Y537" s="519"/>
      <c r="Z537" s="519"/>
    </row>
    <row r="538" spans="1:26" ht="12.75" customHeight="1" x14ac:dyDescent="0.25">
      <c r="A538" s="519"/>
      <c r="B538" s="520"/>
      <c r="C538" s="520"/>
      <c r="D538" s="520"/>
      <c r="E538" s="520"/>
      <c r="F538" s="520"/>
      <c r="G538" s="520"/>
      <c r="H538" s="520"/>
      <c r="I538" s="520"/>
      <c r="J538" s="520"/>
      <c r="K538" s="520"/>
      <c r="L538" s="520"/>
      <c r="M538" s="725"/>
      <c r="N538" s="520"/>
      <c r="O538" s="584"/>
      <c r="P538" s="519"/>
      <c r="Q538" s="519"/>
      <c r="R538" s="519"/>
      <c r="S538" s="519"/>
      <c r="T538" s="519"/>
      <c r="U538" s="519"/>
      <c r="V538" s="519"/>
      <c r="W538" s="519"/>
      <c r="X538" s="519"/>
      <c r="Y538" s="519"/>
      <c r="Z538" s="519"/>
    </row>
    <row r="539" spans="1:26" ht="12.75" customHeight="1" x14ac:dyDescent="0.25">
      <c r="A539" s="519"/>
      <c r="B539" s="520"/>
      <c r="C539" s="520"/>
      <c r="D539" s="520"/>
      <c r="E539" s="520"/>
      <c r="F539" s="520"/>
      <c r="G539" s="520"/>
      <c r="H539" s="520"/>
      <c r="I539" s="520"/>
      <c r="J539" s="520"/>
      <c r="K539" s="520"/>
      <c r="L539" s="520"/>
      <c r="M539" s="725"/>
      <c r="N539" s="520"/>
      <c r="O539" s="584"/>
      <c r="P539" s="519"/>
      <c r="Q539" s="519"/>
      <c r="R539" s="519"/>
      <c r="S539" s="519"/>
      <c r="T539" s="519"/>
      <c r="U539" s="519"/>
      <c r="V539" s="519"/>
      <c r="W539" s="519"/>
      <c r="X539" s="519"/>
      <c r="Y539" s="519"/>
      <c r="Z539" s="519"/>
    </row>
    <row r="540" spans="1:26" ht="12.75" customHeight="1" x14ac:dyDescent="0.25">
      <c r="A540" s="519"/>
      <c r="B540" s="520"/>
      <c r="C540" s="520"/>
      <c r="D540" s="520"/>
      <c r="E540" s="520"/>
      <c r="F540" s="520"/>
      <c r="G540" s="520"/>
      <c r="H540" s="520"/>
      <c r="I540" s="520"/>
      <c r="J540" s="520"/>
      <c r="K540" s="520"/>
      <c r="L540" s="520"/>
      <c r="M540" s="725"/>
      <c r="N540" s="520"/>
      <c r="O540" s="584"/>
      <c r="P540" s="519"/>
      <c r="Q540" s="519"/>
      <c r="R540" s="519"/>
      <c r="S540" s="519"/>
      <c r="T540" s="519"/>
      <c r="U540" s="519"/>
      <c r="V540" s="519"/>
      <c r="W540" s="519"/>
      <c r="X540" s="519"/>
      <c r="Y540" s="519"/>
      <c r="Z540" s="519"/>
    </row>
    <row r="541" spans="1:26" ht="12.75" customHeight="1" x14ac:dyDescent="0.25">
      <c r="A541" s="519"/>
      <c r="B541" s="520"/>
      <c r="C541" s="520"/>
      <c r="D541" s="520"/>
      <c r="E541" s="520"/>
      <c r="F541" s="520"/>
      <c r="G541" s="520"/>
      <c r="H541" s="520"/>
      <c r="I541" s="520"/>
      <c r="J541" s="520"/>
      <c r="K541" s="520"/>
      <c r="L541" s="520"/>
      <c r="M541" s="725"/>
      <c r="N541" s="520"/>
      <c r="O541" s="584"/>
      <c r="P541" s="519"/>
      <c r="Q541" s="519"/>
      <c r="R541" s="519"/>
      <c r="S541" s="519"/>
      <c r="T541" s="519"/>
      <c r="U541" s="519"/>
      <c r="V541" s="519"/>
      <c r="W541" s="519"/>
      <c r="X541" s="519"/>
      <c r="Y541" s="519"/>
      <c r="Z541" s="519"/>
    </row>
    <row r="542" spans="1:26" ht="12.75" customHeight="1" x14ac:dyDescent="0.25">
      <c r="A542" s="519"/>
      <c r="B542" s="520"/>
      <c r="C542" s="520"/>
      <c r="D542" s="520"/>
      <c r="E542" s="520"/>
      <c r="F542" s="520"/>
      <c r="G542" s="520"/>
      <c r="H542" s="520"/>
      <c r="I542" s="520"/>
      <c r="J542" s="520"/>
      <c r="K542" s="520"/>
      <c r="L542" s="520"/>
      <c r="M542" s="725"/>
      <c r="N542" s="520"/>
      <c r="O542" s="584"/>
      <c r="P542" s="519"/>
      <c r="Q542" s="519"/>
      <c r="R542" s="519"/>
      <c r="S542" s="519"/>
      <c r="T542" s="519"/>
      <c r="U542" s="519"/>
      <c r="V542" s="519"/>
      <c r="W542" s="519"/>
      <c r="X542" s="519"/>
      <c r="Y542" s="519"/>
      <c r="Z542" s="519"/>
    </row>
    <row r="543" spans="1:26" ht="12.75" customHeight="1" x14ac:dyDescent="0.25">
      <c r="A543" s="519"/>
      <c r="B543" s="520"/>
      <c r="C543" s="520"/>
      <c r="D543" s="520"/>
      <c r="E543" s="520"/>
      <c r="F543" s="520"/>
      <c r="G543" s="520"/>
      <c r="H543" s="520"/>
      <c r="I543" s="520"/>
      <c r="J543" s="520"/>
      <c r="K543" s="520"/>
      <c r="L543" s="520"/>
      <c r="M543" s="725"/>
      <c r="N543" s="520"/>
      <c r="O543" s="584"/>
      <c r="P543" s="519"/>
      <c r="Q543" s="519"/>
      <c r="R543" s="519"/>
      <c r="S543" s="519"/>
      <c r="T543" s="519"/>
      <c r="U543" s="519"/>
      <c r="V543" s="519"/>
      <c r="W543" s="519"/>
      <c r="X543" s="519"/>
      <c r="Y543" s="519"/>
      <c r="Z543" s="519"/>
    </row>
    <row r="544" spans="1:26" ht="12.75" customHeight="1" x14ac:dyDescent="0.25">
      <c r="A544" s="519"/>
      <c r="B544" s="520"/>
      <c r="C544" s="520"/>
      <c r="D544" s="520"/>
      <c r="E544" s="520"/>
      <c r="F544" s="520"/>
      <c r="G544" s="520"/>
      <c r="H544" s="520"/>
      <c r="I544" s="520"/>
      <c r="J544" s="520"/>
      <c r="K544" s="520"/>
      <c r="L544" s="520"/>
      <c r="M544" s="725"/>
      <c r="N544" s="520"/>
      <c r="O544" s="584"/>
      <c r="P544" s="519"/>
      <c r="Q544" s="519"/>
      <c r="R544" s="519"/>
      <c r="S544" s="519"/>
      <c r="T544" s="519"/>
      <c r="U544" s="519"/>
      <c r="V544" s="519"/>
      <c r="W544" s="519"/>
      <c r="X544" s="519"/>
      <c r="Y544" s="519"/>
      <c r="Z544" s="519"/>
    </row>
    <row r="545" spans="1:26" ht="12.75" customHeight="1" x14ac:dyDescent="0.25">
      <c r="A545" s="519"/>
      <c r="B545" s="520"/>
      <c r="C545" s="520"/>
      <c r="D545" s="520"/>
      <c r="E545" s="520"/>
      <c r="F545" s="520"/>
      <c r="G545" s="520"/>
      <c r="H545" s="520"/>
      <c r="I545" s="520"/>
      <c r="J545" s="520"/>
      <c r="K545" s="520"/>
      <c r="L545" s="520"/>
      <c r="M545" s="725"/>
      <c r="N545" s="520"/>
      <c r="O545" s="584"/>
      <c r="P545" s="519"/>
      <c r="Q545" s="519"/>
      <c r="R545" s="519"/>
      <c r="S545" s="519"/>
      <c r="T545" s="519"/>
      <c r="U545" s="519"/>
      <c r="V545" s="519"/>
      <c r="W545" s="519"/>
      <c r="X545" s="519"/>
      <c r="Y545" s="519"/>
      <c r="Z545" s="519"/>
    </row>
    <row r="546" spans="1:26" ht="12.75" customHeight="1" x14ac:dyDescent="0.25">
      <c r="A546" s="519"/>
      <c r="B546" s="520"/>
      <c r="C546" s="520"/>
      <c r="D546" s="520"/>
      <c r="E546" s="520"/>
      <c r="F546" s="520"/>
      <c r="G546" s="520"/>
      <c r="H546" s="520"/>
      <c r="I546" s="520"/>
      <c r="J546" s="520"/>
      <c r="K546" s="520"/>
      <c r="L546" s="520"/>
      <c r="M546" s="725"/>
      <c r="N546" s="520"/>
      <c r="O546" s="584"/>
      <c r="P546" s="519"/>
      <c r="Q546" s="519"/>
      <c r="R546" s="519"/>
      <c r="S546" s="519"/>
      <c r="T546" s="519"/>
      <c r="U546" s="519"/>
      <c r="V546" s="519"/>
      <c r="W546" s="519"/>
      <c r="X546" s="519"/>
      <c r="Y546" s="519"/>
      <c r="Z546" s="519"/>
    </row>
    <row r="547" spans="1:26" ht="12.75" customHeight="1" x14ac:dyDescent="0.25">
      <c r="A547" s="519"/>
      <c r="B547" s="520"/>
      <c r="C547" s="520"/>
      <c r="D547" s="520"/>
      <c r="E547" s="520"/>
      <c r="F547" s="520"/>
      <c r="G547" s="520"/>
      <c r="H547" s="520"/>
      <c r="I547" s="520"/>
      <c r="J547" s="520"/>
      <c r="K547" s="520"/>
      <c r="L547" s="520"/>
      <c r="M547" s="725"/>
      <c r="N547" s="520"/>
      <c r="O547" s="584"/>
      <c r="P547" s="519"/>
      <c r="Q547" s="519"/>
      <c r="R547" s="519"/>
      <c r="S547" s="519"/>
      <c r="T547" s="519"/>
      <c r="U547" s="519"/>
      <c r="V547" s="519"/>
      <c r="W547" s="519"/>
      <c r="X547" s="519"/>
      <c r="Y547" s="519"/>
      <c r="Z547" s="519"/>
    </row>
    <row r="548" spans="1:26" ht="12.75" customHeight="1" x14ac:dyDescent="0.25">
      <c r="A548" s="519"/>
      <c r="B548" s="520"/>
      <c r="C548" s="520"/>
      <c r="D548" s="520"/>
      <c r="E548" s="520"/>
      <c r="F548" s="520"/>
      <c r="G548" s="520"/>
      <c r="H548" s="520"/>
      <c r="I548" s="520"/>
      <c r="J548" s="520"/>
      <c r="K548" s="520"/>
      <c r="L548" s="520"/>
      <c r="M548" s="725"/>
      <c r="N548" s="520"/>
      <c r="O548" s="584"/>
      <c r="P548" s="519"/>
      <c r="Q548" s="519"/>
      <c r="R548" s="519"/>
      <c r="S548" s="519"/>
      <c r="T548" s="519"/>
      <c r="U548" s="519"/>
      <c r="V548" s="519"/>
      <c r="W548" s="519"/>
      <c r="X548" s="519"/>
      <c r="Y548" s="519"/>
      <c r="Z548" s="519"/>
    </row>
    <row r="549" spans="1:26" ht="12.75" customHeight="1" x14ac:dyDescent="0.25">
      <c r="A549" s="519"/>
      <c r="B549" s="520"/>
      <c r="C549" s="520"/>
      <c r="D549" s="520"/>
      <c r="E549" s="520"/>
      <c r="F549" s="520"/>
      <c r="G549" s="520"/>
      <c r="H549" s="520"/>
      <c r="I549" s="520"/>
      <c r="J549" s="520"/>
      <c r="K549" s="520"/>
      <c r="L549" s="520"/>
      <c r="M549" s="725"/>
      <c r="N549" s="520"/>
      <c r="O549" s="584"/>
      <c r="P549" s="519"/>
      <c r="Q549" s="519"/>
      <c r="R549" s="519"/>
      <c r="S549" s="519"/>
      <c r="T549" s="519"/>
      <c r="U549" s="519"/>
      <c r="V549" s="519"/>
      <c r="W549" s="519"/>
      <c r="X549" s="519"/>
      <c r="Y549" s="519"/>
      <c r="Z549" s="519"/>
    </row>
    <row r="550" spans="1:26" ht="12.75" customHeight="1" x14ac:dyDescent="0.25">
      <c r="A550" s="519"/>
      <c r="B550" s="520"/>
      <c r="C550" s="520"/>
      <c r="D550" s="520"/>
      <c r="E550" s="520"/>
      <c r="F550" s="520"/>
      <c r="G550" s="520"/>
      <c r="H550" s="520"/>
      <c r="I550" s="520"/>
      <c r="J550" s="520"/>
      <c r="K550" s="520"/>
      <c r="L550" s="520"/>
      <c r="M550" s="725"/>
      <c r="N550" s="520"/>
      <c r="O550" s="584"/>
      <c r="P550" s="519"/>
      <c r="Q550" s="519"/>
      <c r="R550" s="519"/>
      <c r="S550" s="519"/>
      <c r="T550" s="519"/>
      <c r="U550" s="519"/>
      <c r="V550" s="519"/>
      <c r="W550" s="519"/>
      <c r="X550" s="519"/>
      <c r="Y550" s="519"/>
      <c r="Z550" s="519"/>
    </row>
    <row r="551" spans="1:26" ht="12.75" customHeight="1" x14ac:dyDescent="0.25">
      <c r="A551" s="519"/>
      <c r="B551" s="520"/>
      <c r="C551" s="520"/>
      <c r="D551" s="520"/>
      <c r="E551" s="520"/>
      <c r="F551" s="520"/>
      <c r="G551" s="520"/>
      <c r="H551" s="520"/>
      <c r="I551" s="520"/>
      <c r="J551" s="520"/>
      <c r="K551" s="520"/>
      <c r="L551" s="520"/>
      <c r="M551" s="725"/>
      <c r="N551" s="520"/>
      <c r="O551" s="584"/>
      <c r="P551" s="519"/>
      <c r="Q551" s="519"/>
      <c r="R551" s="519"/>
      <c r="S551" s="519"/>
      <c r="T551" s="519"/>
      <c r="U551" s="519"/>
      <c r="V551" s="519"/>
      <c r="W551" s="519"/>
      <c r="X551" s="519"/>
      <c r="Y551" s="519"/>
      <c r="Z551" s="519"/>
    </row>
    <row r="552" spans="1:26" ht="12.75" customHeight="1" x14ac:dyDescent="0.25">
      <c r="A552" s="519"/>
      <c r="B552" s="520"/>
      <c r="C552" s="520"/>
      <c r="D552" s="520"/>
      <c r="E552" s="520"/>
      <c r="F552" s="520"/>
      <c r="G552" s="520"/>
      <c r="H552" s="520"/>
      <c r="I552" s="520"/>
      <c r="J552" s="520"/>
      <c r="K552" s="520"/>
      <c r="L552" s="520"/>
      <c r="M552" s="725"/>
      <c r="N552" s="520"/>
      <c r="O552" s="584"/>
      <c r="P552" s="519"/>
      <c r="Q552" s="519"/>
      <c r="R552" s="519"/>
      <c r="S552" s="519"/>
      <c r="T552" s="519"/>
      <c r="U552" s="519"/>
      <c r="V552" s="519"/>
      <c r="W552" s="519"/>
      <c r="X552" s="519"/>
      <c r="Y552" s="519"/>
      <c r="Z552" s="519"/>
    </row>
    <row r="553" spans="1:26" ht="12.75" customHeight="1" x14ac:dyDescent="0.25">
      <c r="A553" s="519"/>
      <c r="B553" s="520"/>
      <c r="C553" s="520"/>
      <c r="D553" s="520"/>
      <c r="E553" s="520"/>
      <c r="F553" s="520"/>
      <c r="G553" s="520"/>
      <c r="H553" s="520"/>
      <c r="I553" s="520"/>
      <c r="J553" s="520"/>
      <c r="K553" s="520"/>
      <c r="L553" s="520"/>
      <c r="M553" s="725"/>
      <c r="N553" s="520"/>
      <c r="O553" s="584"/>
      <c r="P553" s="519"/>
      <c r="Q553" s="519"/>
      <c r="R553" s="519"/>
      <c r="S553" s="519"/>
      <c r="T553" s="519"/>
      <c r="U553" s="519"/>
      <c r="V553" s="519"/>
      <c r="W553" s="519"/>
      <c r="X553" s="519"/>
      <c r="Y553" s="519"/>
      <c r="Z553" s="519"/>
    </row>
    <row r="554" spans="1:26" ht="12.75" customHeight="1" x14ac:dyDescent="0.25">
      <c r="A554" s="519"/>
      <c r="B554" s="520"/>
      <c r="C554" s="520"/>
      <c r="D554" s="520"/>
      <c r="E554" s="520"/>
      <c r="F554" s="520"/>
      <c r="G554" s="520"/>
      <c r="H554" s="520"/>
      <c r="I554" s="520"/>
      <c r="J554" s="520"/>
      <c r="K554" s="520"/>
      <c r="L554" s="520"/>
      <c r="M554" s="725"/>
      <c r="N554" s="520"/>
      <c r="O554" s="584"/>
      <c r="P554" s="519"/>
      <c r="Q554" s="519"/>
      <c r="R554" s="519"/>
      <c r="S554" s="519"/>
      <c r="T554" s="519"/>
      <c r="U554" s="519"/>
      <c r="V554" s="519"/>
      <c r="W554" s="519"/>
      <c r="X554" s="519"/>
      <c r="Y554" s="519"/>
      <c r="Z554" s="519"/>
    </row>
    <row r="555" spans="1:26" ht="12.75" customHeight="1" x14ac:dyDescent="0.25">
      <c r="A555" s="519"/>
      <c r="B555" s="520"/>
      <c r="C555" s="520"/>
      <c r="D555" s="520"/>
      <c r="E555" s="520"/>
      <c r="F555" s="520"/>
      <c r="G555" s="520"/>
      <c r="H555" s="520"/>
      <c r="I555" s="520"/>
      <c r="J555" s="520"/>
      <c r="K555" s="520"/>
      <c r="L555" s="520"/>
      <c r="M555" s="725"/>
      <c r="N555" s="520"/>
      <c r="O555" s="584"/>
      <c r="P555" s="519"/>
      <c r="Q555" s="519"/>
      <c r="R555" s="519"/>
      <c r="S555" s="519"/>
      <c r="T555" s="519"/>
      <c r="U555" s="519"/>
      <c r="V555" s="519"/>
      <c r="W555" s="519"/>
      <c r="X555" s="519"/>
      <c r="Y555" s="519"/>
      <c r="Z555" s="519"/>
    </row>
    <row r="556" spans="1:26" ht="12.75" customHeight="1" x14ac:dyDescent="0.25">
      <c r="A556" s="519"/>
      <c r="B556" s="520"/>
      <c r="C556" s="520"/>
      <c r="D556" s="520"/>
      <c r="E556" s="520"/>
      <c r="F556" s="520"/>
      <c r="G556" s="520"/>
      <c r="H556" s="520"/>
      <c r="I556" s="520"/>
      <c r="J556" s="520"/>
      <c r="K556" s="520"/>
      <c r="L556" s="520"/>
      <c r="M556" s="725"/>
      <c r="N556" s="520"/>
      <c r="O556" s="584"/>
      <c r="P556" s="519"/>
      <c r="Q556" s="519"/>
      <c r="R556" s="519"/>
      <c r="S556" s="519"/>
      <c r="T556" s="519"/>
      <c r="U556" s="519"/>
      <c r="V556" s="519"/>
      <c r="W556" s="519"/>
      <c r="X556" s="519"/>
      <c r="Y556" s="519"/>
      <c r="Z556" s="519"/>
    </row>
    <row r="557" spans="1:26" ht="12.75" customHeight="1" x14ac:dyDescent="0.25">
      <c r="A557" s="519"/>
      <c r="B557" s="520"/>
      <c r="C557" s="520"/>
      <c r="D557" s="520"/>
      <c r="E557" s="520"/>
      <c r="F557" s="520"/>
      <c r="G557" s="520"/>
      <c r="H557" s="520"/>
      <c r="I557" s="520"/>
      <c r="J557" s="520"/>
      <c r="K557" s="520"/>
      <c r="L557" s="520"/>
      <c r="M557" s="725"/>
      <c r="N557" s="520"/>
      <c r="O557" s="584"/>
      <c r="P557" s="519"/>
      <c r="Q557" s="519"/>
      <c r="R557" s="519"/>
      <c r="S557" s="519"/>
      <c r="T557" s="519"/>
      <c r="U557" s="519"/>
      <c r="V557" s="519"/>
      <c r="W557" s="519"/>
      <c r="X557" s="519"/>
      <c r="Y557" s="519"/>
      <c r="Z557" s="519"/>
    </row>
    <row r="558" spans="1:26" ht="12.75" customHeight="1" x14ac:dyDescent="0.25">
      <c r="A558" s="519"/>
      <c r="B558" s="520"/>
      <c r="C558" s="520"/>
      <c r="D558" s="520"/>
      <c r="E558" s="520"/>
      <c r="F558" s="520"/>
      <c r="G558" s="520"/>
      <c r="H558" s="520"/>
      <c r="I558" s="520"/>
      <c r="J558" s="520"/>
      <c r="K558" s="520"/>
      <c r="L558" s="520"/>
      <c r="M558" s="725"/>
      <c r="N558" s="520"/>
      <c r="O558" s="584"/>
      <c r="P558" s="519"/>
      <c r="Q558" s="519"/>
      <c r="R558" s="519"/>
      <c r="S558" s="519"/>
      <c r="T558" s="519"/>
      <c r="U558" s="519"/>
      <c r="V558" s="519"/>
      <c r="W558" s="519"/>
      <c r="X558" s="519"/>
      <c r="Y558" s="519"/>
      <c r="Z558" s="519"/>
    </row>
    <row r="559" spans="1:26" ht="12.75" customHeight="1" x14ac:dyDescent="0.25">
      <c r="A559" s="519"/>
      <c r="B559" s="520"/>
      <c r="C559" s="520"/>
      <c r="D559" s="520"/>
      <c r="E559" s="520"/>
      <c r="F559" s="520"/>
      <c r="G559" s="520"/>
      <c r="H559" s="520"/>
      <c r="I559" s="520"/>
      <c r="J559" s="520"/>
      <c r="K559" s="520"/>
      <c r="L559" s="520"/>
      <c r="M559" s="725"/>
      <c r="N559" s="520"/>
      <c r="O559" s="584"/>
      <c r="P559" s="519"/>
      <c r="Q559" s="519"/>
      <c r="R559" s="519"/>
      <c r="S559" s="519"/>
      <c r="T559" s="519"/>
      <c r="U559" s="519"/>
      <c r="V559" s="519"/>
      <c r="W559" s="519"/>
      <c r="X559" s="519"/>
      <c r="Y559" s="519"/>
      <c r="Z559" s="519"/>
    </row>
    <row r="560" spans="1:26" ht="12.75" customHeight="1" x14ac:dyDescent="0.25">
      <c r="A560" s="519"/>
      <c r="B560" s="520"/>
      <c r="C560" s="520"/>
      <c r="D560" s="520"/>
      <c r="E560" s="520"/>
      <c r="F560" s="520"/>
      <c r="G560" s="520"/>
      <c r="H560" s="520"/>
      <c r="I560" s="520"/>
      <c r="J560" s="520"/>
      <c r="K560" s="520"/>
      <c r="L560" s="520"/>
      <c r="M560" s="725"/>
      <c r="N560" s="520"/>
      <c r="O560" s="584"/>
      <c r="P560" s="519"/>
      <c r="Q560" s="519"/>
      <c r="R560" s="519"/>
      <c r="S560" s="519"/>
      <c r="T560" s="519"/>
      <c r="U560" s="519"/>
      <c r="V560" s="519"/>
      <c r="W560" s="519"/>
      <c r="X560" s="519"/>
      <c r="Y560" s="519"/>
      <c r="Z560" s="519"/>
    </row>
    <row r="561" spans="1:26" ht="12.75" customHeight="1" x14ac:dyDescent="0.25">
      <c r="A561" s="519"/>
      <c r="B561" s="520"/>
      <c r="C561" s="520"/>
      <c r="D561" s="520"/>
      <c r="E561" s="520"/>
      <c r="F561" s="520"/>
      <c r="G561" s="520"/>
      <c r="H561" s="520"/>
      <c r="I561" s="520"/>
      <c r="J561" s="520"/>
      <c r="K561" s="520"/>
      <c r="L561" s="520"/>
      <c r="M561" s="725"/>
      <c r="N561" s="520"/>
      <c r="O561" s="584"/>
      <c r="P561" s="519"/>
      <c r="Q561" s="519"/>
      <c r="R561" s="519"/>
      <c r="S561" s="519"/>
      <c r="T561" s="519"/>
      <c r="U561" s="519"/>
      <c r="V561" s="519"/>
      <c r="W561" s="519"/>
      <c r="X561" s="519"/>
      <c r="Y561" s="519"/>
      <c r="Z561" s="519"/>
    </row>
    <row r="562" spans="1:26" ht="12.75" customHeight="1" x14ac:dyDescent="0.25">
      <c r="A562" s="519"/>
      <c r="B562" s="520"/>
      <c r="C562" s="520"/>
      <c r="D562" s="520"/>
      <c r="E562" s="520"/>
      <c r="F562" s="520"/>
      <c r="G562" s="520"/>
      <c r="H562" s="520"/>
      <c r="I562" s="520"/>
      <c r="J562" s="520"/>
      <c r="K562" s="520"/>
      <c r="L562" s="520"/>
      <c r="M562" s="725"/>
      <c r="N562" s="520"/>
      <c r="O562" s="584"/>
      <c r="P562" s="519"/>
      <c r="Q562" s="519"/>
      <c r="R562" s="519"/>
      <c r="S562" s="519"/>
      <c r="T562" s="519"/>
      <c r="U562" s="519"/>
      <c r="V562" s="519"/>
      <c r="W562" s="519"/>
      <c r="X562" s="519"/>
      <c r="Y562" s="519"/>
      <c r="Z562" s="519"/>
    </row>
    <row r="563" spans="1:26" ht="12.75" customHeight="1" x14ac:dyDescent="0.25">
      <c r="A563" s="519"/>
      <c r="B563" s="520"/>
      <c r="C563" s="520"/>
      <c r="D563" s="520"/>
      <c r="E563" s="520"/>
      <c r="F563" s="520"/>
      <c r="G563" s="520"/>
      <c r="H563" s="520"/>
      <c r="I563" s="520"/>
      <c r="J563" s="520"/>
      <c r="K563" s="520"/>
      <c r="L563" s="520"/>
      <c r="M563" s="725"/>
      <c r="N563" s="520"/>
      <c r="O563" s="584"/>
      <c r="P563" s="519"/>
      <c r="Q563" s="519"/>
      <c r="R563" s="519"/>
      <c r="S563" s="519"/>
      <c r="T563" s="519"/>
      <c r="U563" s="519"/>
      <c r="V563" s="519"/>
      <c r="W563" s="519"/>
      <c r="X563" s="519"/>
      <c r="Y563" s="519"/>
      <c r="Z563" s="519"/>
    </row>
    <row r="564" spans="1:26" ht="12.75" customHeight="1" x14ac:dyDescent="0.25">
      <c r="A564" s="519"/>
      <c r="B564" s="520"/>
      <c r="C564" s="520"/>
      <c r="D564" s="520"/>
      <c r="E564" s="520"/>
      <c r="F564" s="520"/>
      <c r="G564" s="520"/>
      <c r="H564" s="520"/>
      <c r="I564" s="520"/>
      <c r="J564" s="520"/>
      <c r="K564" s="520"/>
      <c r="L564" s="520"/>
      <c r="M564" s="725"/>
      <c r="N564" s="520"/>
      <c r="O564" s="584"/>
      <c r="P564" s="519"/>
      <c r="Q564" s="519"/>
      <c r="R564" s="519"/>
      <c r="S564" s="519"/>
      <c r="T564" s="519"/>
      <c r="U564" s="519"/>
      <c r="V564" s="519"/>
      <c r="W564" s="519"/>
      <c r="X564" s="519"/>
      <c r="Y564" s="519"/>
      <c r="Z564" s="519"/>
    </row>
    <row r="565" spans="1:26" ht="12.75" customHeight="1" x14ac:dyDescent="0.25">
      <c r="A565" s="519"/>
      <c r="B565" s="520"/>
      <c r="C565" s="520"/>
      <c r="D565" s="520"/>
      <c r="E565" s="520"/>
      <c r="F565" s="520"/>
      <c r="G565" s="520"/>
      <c r="H565" s="520"/>
      <c r="I565" s="520"/>
      <c r="J565" s="520"/>
      <c r="K565" s="520"/>
      <c r="L565" s="520"/>
      <c r="M565" s="725"/>
      <c r="N565" s="520"/>
      <c r="O565" s="584"/>
      <c r="P565" s="519"/>
      <c r="Q565" s="519"/>
      <c r="R565" s="519"/>
      <c r="S565" s="519"/>
      <c r="T565" s="519"/>
      <c r="U565" s="519"/>
      <c r="V565" s="519"/>
      <c r="W565" s="519"/>
      <c r="X565" s="519"/>
      <c r="Y565" s="519"/>
      <c r="Z565" s="519"/>
    </row>
    <row r="566" spans="1:26" ht="12.75" customHeight="1" x14ac:dyDescent="0.25">
      <c r="A566" s="519"/>
      <c r="B566" s="520"/>
      <c r="C566" s="520"/>
      <c r="D566" s="520"/>
      <c r="E566" s="520"/>
      <c r="F566" s="520"/>
      <c r="G566" s="520"/>
      <c r="H566" s="520"/>
      <c r="I566" s="520"/>
      <c r="J566" s="520"/>
      <c r="K566" s="520"/>
      <c r="L566" s="520"/>
      <c r="M566" s="725"/>
      <c r="N566" s="520"/>
      <c r="O566" s="584"/>
      <c r="P566" s="519"/>
      <c r="Q566" s="519"/>
      <c r="R566" s="519"/>
      <c r="S566" s="519"/>
      <c r="T566" s="519"/>
      <c r="U566" s="519"/>
      <c r="V566" s="519"/>
      <c r="W566" s="519"/>
      <c r="X566" s="519"/>
      <c r="Y566" s="519"/>
      <c r="Z566" s="519"/>
    </row>
    <row r="567" spans="1:26" ht="12.75" customHeight="1" x14ac:dyDescent="0.25">
      <c r="A567" s="519"/>
      <c r="B567" s="520"/>
      <c r="C567" s="520"/>
      <c r="D567" s="520"/>
      <c r="E567" s="520"/>
      <c r="F567" s="520"/>
      <c r="G567" s="520"/>
      <c r="H567" s="520"/>
      <c r="I567" s="520"/>
      <c r="J567" s="520"/>
      <c r="K567" s="520"/>
      <c r="L567" s="520"/>
      <c r="M567" s="725"/>
      <c r="N567" s="520"/>
      <c r="O567" s="584"/>
      <c r="P567" s="519"/>
      <c r="Q567" s="519"/>
      <c r="R567" s="519"/>
      <c r="S567" s="519"/>
      <c r="T567" s="519"/>
      <c r="U567" s="519"/>
      <c r="V567" s="519"/>
      <c r="W567" s="519"/>
      <c r="X567" s="519"/>
      <c r="Y567" s="519"/>
      <c r="Z567" s="519"/>
    </row>
    <row r="568" spans="1:26" ht="12.75" customHeight="1" x14ac:dyDescent="0.25">
      <c r="A568" s="519"/>
      <c r="B568" s="520"/>
      <c r="C568" s="520"/>
      <c r="D568" s="520"/>
      <c r="E568" s="520"/>
      <c r="F568" s="520"/>
      <c r="G568" s="520"/>
      <c r="H568" s="520"/>
      <c r="I568" s="520"/>
      <c r="J568" s="520"/>
      <c r="K568" s="520"/>
      <c r="L568" s="520"/>
      <c r="M568" s="725"/>
      <c r="N568" s="520"/>
      <c r="O568" s="584"/>
      <c r="P568" s="519"/>
      <c r="Q568" s="519"/>
      <c r="R568" s="519"/>
      <c r="S568" s="519"/>
      <c r="T568" s="519"/>
      <c r="U568" s="519"/>
      <c r="V568" s="519"/>
      <c r="W568" s="519"/>
      <c r="X568" s="519"/>
      <c r="Y568" s="519"/>
      <c r="Z568" s="519"/>
    </row>
    <row r="569" spans="1:26" ht="12.75" customHeight="1" x14ac:dyDescent="0.25">
      <c r="A569" s="519"/>
      <c r="B569" s="520"/>
      <c r="C569" s="520"/>
      <c r="D569" s="520"/>
      <c r="E569" s="520"/>
      <c r="F569" s="520"/>
      <c r="G569" s="520"/>
      <c r="H569" s="520"/>
      <c r="I569" s="520"/>
      <c r="J569" s="520"/>
      <c r="K569" s="520"/>
      <c r="L569" s="520"/>
      <c r="M569" s="725"/>
      <c r="N569" s="520"/>
      <c r="O569" s="584"/>
      <c r="P569" s="519"/>
      <c r="Q569" s="519"/>
      <c r="R569" s="519"/>
      <c r="S569" s="519"/>
      <c r="T569" s="519"/>
      <c r="U569" s="519"/>
      <c r="V569" s="519"/>
      <c r="W569" s="519"/>
      <c r="X569" s="519"/>
      <c r="Y569" s="519"/>
      <c r="Z569" s="519"/>
    </row>
    <row r="570" spans="1:26" ht="12.75" customHeight="1" x14ac:dyDescent="0.25">
      <c r="A570" s="519"/>
      <c r="B570" s="520"/>
      <c r="C570" s="520"/>
      <c r="D570" s="520"/>
      <c r="E570" s="520"/>
      <c r="F570" s="520"/>
      <c r="G570" s="520"/>
      <c r="H570" s="520"/>
      <c r="I570" s="520"/>
      <c r="J570" s="520"/>
      <c r="K570" s="520"/>
      <c r="L570" s="520"/>
      <c r="M570" s="725"/>
      <c r="N570" s="520"/>
      <c r="O570" s="584"/>
      <c r="P570" s="519"/>
      <c r="Q570" s="519"/>
      <c r="R570" s="519"/>
      <c r="S570" s="519"/>
      <c r="T570" s="519"/>
      <c r="U570" s="519"/>
      <c r="V570" s="519"/>
      <c r="W570" s="519"/>
      <c r="X570" s="519"/>
      <c r="Y570" s="519"/>
      <c r="Z570" s="519"/>
    </row>
    <row r="571" spans="1:26" ht="12.75" customHeight="1" x14ac:dyDescent="0.25">
      <c r="A571" s="519"/>
      <c r="B571" s="520"/>
      <c r="C571" s="520"/>
      <c r="D571" s="520"/>
      <c r="E571" s="520"/>
      <c r="F571" s="520"/>
      <c r="G571" s="520"/>
      <c r="H571" s="520"/>
      <c r="I571" s="520"/>
      <c r="J571" s="520"/>
      <c r="K571" s="520"/>
      <c r="L571" s="520"/>
      <c r="M571" s="725"/>
      <c r="N571" s="520"/>
      <c r="O571" s="584"/>
      <c r="P571" s="519"/>
      <c r="Q571" s="519"/>
      <c r="R571" s="519"/>
      <c r="S571" s="519"/>
      <c r="T571" s="519"/>
      <c r="U571" s="519"/>
      <c r="V571" s="519"/>
      <c r="W571" s="519"/>
      <c r="X571" s="519"/>
      <c r="Y571" s="519"/>
      <c r="Z571" s="519"/>
    </row>
    <row r="572" spans="1:26" ht="12.75" customHeight="1" x14ac:dyDescent="0.25">
      <c r="A572" s="519"/>
      <c r="B572" s="520"/>
      <c r="C572" s="520"/>
      <c r="D572" s="520"/>
      <c r="E572" s="520"/>
      <c r="F572" s="520"/>
      <c r="G572" s="520"/>
      <c r="H572" s="520"/>
      <c r="I572" s="520"/>
      <c r="J572" s="520"/>
      <c r="K572" s="520"/>
      <c r="L572" s="520"/>
      <c r="M572" s="725"/>
      <c r="N572" s="520"/>
      <c r="O572" s="584"/>
      <c r="P572" s="519"/>
      <c r="Q572" s="519"/>
      <c r="R572" s="519"/>
      <c r="S572" s="519"/>
      <c r="T572" s="519"/>
      <c r="U572" s="519"/>
      <c r="V572" s="519"/>
      <c r="W572" s="519"/>
      <c r="X572" s="519"/>
      <c r="Y572" s="519"/>
      <c r="Z572" s="519"/>
    </row>
    <row r="573" spans="1:26" ht="12.75" customHeight="1" x14ac:dyDescent="0.25">
      <c r="A573" s="519"/>
      <c r="B573" s="520"/>
      <c r="C573" s="520"/>
      <c r="D573" s="520"/>
      <c r="E573" s="520"/>
      <c r="F573" s="520"/>
      <c r="G573" s="520"/>
      <c r="H573" s="520"/>
      <c r="I573" s="520"/>
      <c r="J573" s="520"/>
      <c r="K573" s="520"/>
      <c r="L573" s="520"/>
      <c r="M573" s="725"/>
      <c r="N573" s="520"/>
      <c r="O573" s="584"/>
      <c r="P573" s="519"/>
      <c r="Q573" s="519"/>
      <c r="R573" s="519"/>
      <c r="S573" s="519"/>
      <c r="T573" s="519"/>
      <c r="U573" s="519"/>
      <c r="V573" s="519"/>
      <c r="W573" s="519"/>
      <c r="X573" s="519"/>
      <c r="Y573" s="519"/>
      <c r="Z573" s="519"/>
    </row>
    <row r="574" spans="1:26" ht="12.75" customHeight="1" x14ac:dyDescent="0.25">
      <c r="A574" s="519"/>
      <c r="B574" s="520"/>
      <c r="C574" s="520"/>
      <c r="D574" s="520"/>
      <c r="E574" s="520"/>
      <c r="F574" s="520"/>
      <c r="G574" s="520"/>
      <c r="H574" s="520"/>
      <c r="I574" s="520"/>
      <c r="J574" s="520"/>
      <c r="K574" s="520"/>
      <c r="L574" s="520"/>
      <c r="M574" s="725"/>
      <c r="N574" s="520"/>
      <c r="O574" s="584"/>
      <c r="P574" s="519"/>
      <c r="Q574" s="519"/>
      <c r="R574" s="519"/>
      <c r="S574" s="519"/>
      <c r="T574" s="519"/>
      <c r="U574" s="519"/>
      <c r="V574" s="519"/>
      <c r="W574" s="519"/>
      <c r="X574" s="519"/>
      <c r="Y574" s="519"/>
      <c r="Z574" s="519"/>
    </row>
    <row r="575" spans="1:26" ht="12.75" customHeight="1" x14ac:dyDescent="0.25">
      <c r="A575" s="519"/>
      <c r="B575" s="520"/>
      <c r="C575" s="520"/>
      <c r="D575" s="520"/>
      <c r="E575" s="520"/>
      <c r="F575" s="520"/>
      <c r="G575" s="520"/>
      <c r="H575" s="520"/>
      <c r="I575" s="520"/>
      <c r="J575" s="520"/>
      <c r="K575" s="520"/>
      <c r="L575" s="520"/>
      <c r="M575" s="725"/>
      <c r="N575" s="520"/>
      <c r="O575" s="584"/>
      <c r="P575" s="519"/>
      <c r="Q575" s="519"/>
      <c r="R575" s="519"/>
      <c r="S575" s="519"/>
      <c r="T575" s="519"/>
      <c r="U575" s="519"/>
      <c r="V575" s="519"/>
      <c r="W575" s="519"/>
      <c r="X575" s="519"/>
      <c r="Y575" s="519"/>
      <c r="Z575" s="519"/>
    </row>
    <row r="576" spans="1:26" ht="12.75" customHeight="1" x14ac:dyDescent="0.25">
      <c r="A576" s="519"/>
      <c r="B576" s="520"/>
      <c r="C576" s="520"/>
      <c r="D576" s="520"/>
      <c r="E576" s="520"/>
      <c r="F576" s="520"/>
      <c r="G576" s="520"/>
      <c r="H576" s="520"/>
      <c r="I576" s="520"/>
      <c r="J576" s="520"/>
      <c r="K576" s="520"/>
      <c r="L576" s="520"/>
      <c r="M576" s="725"/>
      <c r="N576" s="520"/>
      <c r="O576" s="584"/>
      <c r="P576" s="519"/>
      <c r="Q576" s="519"/>
      <c r="R576" s="519"/>
      <c r="S576" s="519"/>
      <c r="T576" s="519"/>
      <c r="U576" s="519"/>
      <c r="V576" s="519"/>
      <c r="W576" s="519"/>
      <c r="X576" s="519"/>
      <c r="Y576" s="519"/>
      <c r="Z576" s="519"/>
    </row>
    <row r="577" spans="1:26" ht="12.75" customHeight="1" x14ac:dyDescent="0.25">
      <c r="A577" s="519"/>
      <c r="B577" s="520"/>
      <c r="C577" s="520"/>
      <c r="D577" s="520"/>
      <c r="E577" s="520"/>
      <c r="F577" s="520"/>
      <c r="G577" s="520"/>
      <c r="H577" s="520"/>
      <c r="I577" s="520"/>
      <c r="J577" s="520"/>
      <c r="K577" s="520"/>
      <c r="L577" s="520"/>
      <c r="M577" s="725"/>
      <c r="N577" s="520"/>
      <c r="O577" s="584"/>
      <c r="P577" s="519"/>
      <c r="Q577" s="519"/>
      <c r="R577" s="519"/>
      <c r="S577" s="519"/>
      <c r="T577" s="519"/>
      <c r="U577" s="519"/>
      <c r="V577" s="519"/>
      <c r="W577" s="519"/>
      <c r="X577" s="519"/>
      <c r="Y577" s="519"/>
      <c r="Z577" s="519"/>
    </row>
    <row r="578" spans="1:26" ht="12.75" customHeight="1" x14ac:dyDescent="0.25">
      <c r="A578" s="519"/>
      <c r="B578" s="520"/>
      <c r="C578" s="520"/>
      <c r="D578" s="520"/>
      <c r="E578" s="520"/>
      <c r="F578" s="520"/>
      <c r="G578" s="520"/>
      <c r="H578" s="520"/>
      <c r="I578" s="520"/>
      <c r="J578" s="520"/>
      <c r="K578" s="520"/>
      <c r="L578" s="520"/>
      <c r="M578" s="725"/>
      <c r="N578" s="520"/>
      <c r="O578" s="584"/>
      <c r="P578" s="519"/>
      <c r="Q578" s="519"/>
      <c r="R578" s="519"/>
      <c r="S578" s="519"/>
      <c r="T578" s="519"/>
      <c r="U578" s="519"/>
      <c r="V578" s="519"/>
      <c r="W578" s="519"/>
      <c r="X578" s="519"/>
      <c r="Y578" s="519"/>
      <c r="Z578" s="519"/>
    </row>
    <row r="579" spans="1:26" ht="12.75" customHeight="1" x14ac:dyDescent="0.25">
      <c r="A579" s="519"/>
      <c r="B579" s="520"/>
      <c r="C579" s="520"/>
      <c r="D579" s="520"/>
      <c r="E579" s="520"/>
      <c r="F579" s="520"/>
      <c r="G579" s="520"/>
      <c r="H579" s="520"/>
      <c r="I579" s="520"/>
      <c r="J579" s="520"/>
      <c r="K579" s="520"/>
      <c r="L579" s="520"/>
      <c r="M579" s="725"/>
      <c r="N579" s="520"/>
      <c r="O579" s="584"/>
      <c r="P579" s="519"/>
      <c r="Q579" s="519"/>
      <c r="R579" s="519"/>
      <c r="S579" s="519"/>
      <c r="T579" s="519"/>
      <c r="U579" s="519"/>
      <c r="V579" s="519"/>
      <c r="W579" s="519"/>
      <c r="X579" s="519"/>
      <c r="Y579" s="519"/>
      <c r="Z579" s="519"/>
    </row>
    <row r="580" spans="1:26" ht="12.75" customHeight="1" x14ac:dyDescent="0.25">
      <c r="A580" s="519"/>
      <c r="B580" s="520"/>
      <c r="C580" s="520"/>
      <c r="D580" s="520"/>
      <c r="E580" s="520"/>
      <c r="F580" s="520"/>
      <c r="G580" s="520"/>
      <c r="H580" s="520"/>
      <c r="I580" s="520"/>
      <c r="J580" s="520"/>
      <c r="K580" s="520"/>
      <c r="L580" s="520"/>
      <c r="M580" s="725"/>
      <c r="N580" s="520"/>
      <c r="O580" s="584"/>
      <c r="P580" s="519"/>
      <c r="Q580" s="519"/>
      <c r="R580" s="519"/>
      <c r="S580" s="519"/>
      <c r="T580" s="519"/>
      <c r="U580" s="519"/>
      <c r="V580" s="519"/>
      <c r="W580" s="519"/>
      <c r="X580" s="519"/>
      <c r="Y580" s="519"/>
      <c r="Z580" s="519"/>
    </row>
    <row r="581" spans="1:26" ht="12.75" customHeight="1" x14ac:dyDescent="0.25">
      <c r="A581" s="519"/>
      <c r="B581" s="520"/>
      <c r="C581" s="520"/>
      <c r="D581" s="520"/>
      <c r="E581" s="520"/>
      <c r="F581" s="520"/>
      <c r="G581" s="520"/>
      <c r="H581" s="520"/>
      <c r="I581" s="520"/>
      <c r="J581" s="520"/>
      <c r="K581" s="520"/>
      <c r="L581" s="520"/>
      <c r="M581" s="725"/>
      <c r="N581" s="520"/>
      <c r="O581" s="584"/>
      <c r="P581" s="519"/>
      <c r="Q581" s="519"/>
      <c r="R581" s="519"/>
      <c r="S581" s="519"/>
      <c r="T581" s="519"/>
      <c r="U581" s="519"/>
      <c r="V581" s="519"/>
      <c r="W581" s="519"/>
      <c r="X581" s="519"/>
      <c r="Y581" s="519"/>
      <c r="Z581" s="519"/>
    </row>
    <row r="582" spans="1:26" ht="12.75" customHeight="1" x14ac:dyDescent="0.25">
      <c r="A582" s="519"/>
      <c r="B582" s="520"/>
      <c r="C582" s="520"/>
      <c r="D582" s="520"/>
      <c r="E582" s="520"/>
      <c r="F582" s="520"/>
      <c r="G582" s="520"/>
      <c r="H582" s="520"/>
      <c r="I582" s="520"/>
      <c r="J582" s="520"/>
      <c r="K582" s="520"/>
      <c r="L582" s="520"/>
      <c r="M582" s="725"/>
      <c r="N582" s="520"/>
      <c r="O582" s="584"/>
      <c r="P582" s="519"/>
      <c r="Q582" s="519"/>
      <c r="R582" s="519"/>
      <c r="S582" s="519"/>
      <c r="T582" s="519"/>
      <c r="U582" s="519"/>
      <c r="V582" s="519"/>
      <c r="W582" s="519"/>
      <c r="X582" s="519"/>
      <c r="Y582" s="519"/>
      <c r="Z582" s="519"/>
    </row>
    <row r="583" spans="1:26" ht="12.75" customHeight="1" x14ac:dyDescent="0.25">
      <c r="A583" s="519"/>
      <c r="B583" s="520"/>
      <c r="C583" s="520"/>
      <c r="D583" s="520"/>
      <c r="E583" s="520"/>
      <c r="F583" s="520"/>
      <c r="G583" s="520"/>
      <c r="H583" s="520"/>
      <c r="I583" s="520"/>
      <c r="J583" s="520"/>
      <c r="K583" s="520"/>
      <c r="L583" s="520"/>
      <c r="M583" s="725"/>
      <c r="N583" s="520"/>
      <c r="O583" s="584"/>
      <c r="P583" s="519"/>
      <c r="Q583" s="519"/>
      <c r="R583" s="519"/>
      <c r="S583" s="519"/>
      <c r="T583" s="519"/>
      <c r="U583" s="519"/>
      <c r="V583" s="519"/>
      <c r="W583" s="519"/>
      <c r="X583" s="519"/>
      <c r="Y583" s="519"/>
      <c r="Z583" s="519"/>
    </row>
    <row r="584" spans="1:26" ht="12.75" customHeight="1" x14ac:dyDescent="0.25">
      <c r="A584" s="519"/>
      <c r="B584" s="520"/>
      <c r="C584" s="520"/>
      <c r="D584" s="520"/>
      <c r="E584" s="520"/>
      <c r="F584" s="520"/>
      <c r="G584" s="520"/>
      <c r="H584" s="520"/>
      <c r="I584" s="520"/>
      <c r="J584" s="520"/>
      <c r="K584" s="520"/>
      <c r="L584" s="520"/>
      <c r="M584" s="725"/>
      <c r="N584" s="520"/>
      <c r="O584" s="584"/>
      <c r="P584" s="519"/>
      <c r="Q584" s="519"/>
      <c r="R584" s="519"/>
      <c r="S584" s="519"/>
      <c r="T584" s="519"/>
      <c r="U584" s="519"/>
      <c r="V584" s="519"/>
      <c r="W584" s="519"/>
      <c r="X584" s="519"/>
      <c r="Y584" s="519"/>
      <c r="Z584" s="519"/>
    </row>
    <row r="585" spans="1:26" ht="12.75" customHeight="1" x14ac:dyDescent="0.25">
      <c r="A585" s="519"/>
      <c r="B585" s="520"/>
      <c r="C585" s="520"/>
      <c r="D585" s="520"/>
      <c r="E585" s="520"/>
      <c r="F585" s="520"/>
      <c r="G585" s="520"/>
      <c r="H585" s="520"/>
      <c r="I585" s="520"/>
      <c r="J585" s="520"/>
      <c r="K585" s="520"/>
      <c r="L585" s="520"/>
      <c r="M585" s="725"/>
      <c r="N585" s="520"/>
      <c r="O585" s="584"/>
      <c r="P585" s="519"/>
      <c r="Q585" s="519"/>
      <c r="R585" s="519"/>
      <c r="S585" s="519"/>
      <c r="T585" s="519"/>
      <c r="U585" s="519"/>
      <c r="V585" s="519"/>
      <c r="W585" s="519"/>
      <c r="X585" s="519"/>
      <c r="Y585" s="519"/>
      <c r="Z585" s="519"/>
    </row>
    <row r="586" spans="1:26" ht="12.75" customHeight="1" x14ac:dyDescent="0.25">
      <c r="A586" s="519"/>
      <c r="B586" s="520"/>
      <c r="C586" s="520"/>
      <c r="D586" s="520"/>
      <c r="E586" s="520"/>
      <c r="F586" s="520"/>
      <c r="G586" s="520"/>
      <c r="H586" s="520"/>
      <c r="I586" s="520"/>
      <c r="J586" s="520"/>
      <c r="K586" s="520"/>
      <c r="L586" s="520"/>
      <c r="M586" s="725"/>
      <c r="N586" s="520"/>
      <c r="O586" s="584"/>
      <c r="P586" s="519"/>
      <c r="Q586" s="519"/>
      <c r="R586" s="519"/>
      <c r="S586" s="519"/>
      <c r="T586" s="519"/>
      <c r="U586" s="519"/>
      <c r="V586" s="519"/>
      <c r="W586" s="519"/>
      <c r="X586" s="519"/>
      <c r="Y586" s="519"/>
      <c r="Z586" s="519"/>
    </row>
    <row r="587" spans="1:26" ht="12.75" customHeight="1" x14ac:dyDescent="0.25">
      <c r="A587" s="519"/>
      <c r="B587" s="520"/>
      <c r="C587" s="520"/>
      <c r="D587" s="520"/>
      <c r="E587" s="520"/>
      <c r="F587" s="520"/>
      <c r="G587" s="520"/>
      <c r="H587" s="520"/>
      <c r="I587" s="520"/>
      <c r="J587" s="520"/>
      <c r="K587" s="520"/>
      <c r="L587" s="520"/>
      <c r="M587" s="725"/>
      <c r="N587" s="520"/>
      <c r="O587" s="584"/>
      <c r="P587" s="519"/>
      <c r="Q587" s="519"/>
      <c r="R587" s="519"/>
      <c r="S587" s="519"/>
      <c r="T587" s="519"/>
      <c r="U587" s="519"/>
      <c r="V587" s="519"/>
      <c r="W587" s="519"/>
      <c r="X587" s="519"/>
      <c r="Y587" s="519"/>
      <c r="Z587" s="519"/>
    </row>
    <row r="588" spans="1:26" ht="12.75" customHeight="1" x14ac:dyDescent="0.25">
      <c r="A588" s="519"/>
      <c r="B588" s="520"/>
      <c r="C588" s="520"/>
      <c r="D588" s="520"/>
      <c r="E588" s="520"/>
      <c r="F588" s="520"/>
      <c r="G588" s="520"/>
      <c r="H588" s="520"/>
      <c r="I588" s="520"/>
      <c r="J588" s="520"/>
      <c r="K588" s="520"/>
      <c r="L588" s="520"/>
      <c r="M588" s="725"/>
      <c r="N588" s="520"/>
      <c r="O588" s="584"/>
      <c r="P588" s="519"/>
      <c r="Q588" s="519"/>
      <c r="R588" s="519"/>
      <c r="S588" s="519"/>
      <c r="T588" s="519"/>
      <c r="U588" s="519"/>
      <c r="V588" s="519"/>
      <c r="W588" s="519"/>
      <c r="X588" s="519"/>
      <c r="Y588" s="519"/>
      <c r="Z588" s="519"/>
    </row>
    <row r="589" spans="1:26" ht="12.75" customHeight="1" x14ac:dyDescent="0.25">
      <c r="A589" s="519"/>
      <c r="B589" s="520"/>
      <c r="C589" s="520"/>
      <c r="D589" s="520"/>
      <c r="E589" s="520"/>
      <c r="F589" s="520"/>
      <c r="G589" s="520"/>
      <c r="H589" s="520"/>
      <c r="I589" s="520"/>
      <c r="J589" s="520"/>
      <c r="K589" s="520"/>
      <c r="L589" s="520"/>
      <c r="M589" s="725"/>
      <c r="N589" s="520"/>
      <c r="O589" s="584"/>
      <c r="P589" s="519"/>
      <c r="Q589" s="519"/>
      <c r="R589" s="519"/>
      <c r="S589" s="519"/>
      <c r="T589" s="519"/>
      <c r="U589" s="519"/>
      <c r="V589" s="519"/>
      <c r="W589" s="519"/>
      <c r="X589" s="519"/>
      <c r="Y589" s="519"/>
      <c r="Z589" s="519"/>
    </row>
    <row r="590" spans="1:26" ht="12.75" customHeight="1" x14ac:dyDescent="0.25">
      <c r="A590" s="519"/>
      <c r="B590" s="520"/>
      <c r="C590" s="520"/>
      <c r="D590" s="520"/>
      <c r="E590" s="520"/>
      <c r="F590" s="520"/>
      <c r="G590" s="520"/>
      <c r="H590" s="520"/>
      <c r="I590" s="520"/>
      <c r="J590" s="520"/>
      <c r="K590" s="520"/>
      <c r="L590" s="520"/>
      <c r="M590" s="725"/>
      <c r="N590" s="520"/>
      <c r="O590" s="584"/>
      <c r="P590" s="519"/>
      <c r="Q590" s="519"/>
      <c r="R590" s="519"/>
      <c r="S590" s="519"/>
      <c r="T590" s="519"/>
      <c r="U590" s="519"/>
      <c r="V590" s="519"/>
      <c r="W590" s="519"/>
      <c r="X590" s="519"/>
      <c r="Y590" s="519"/>
      <c r="Z590" s="519"/>
    </row>
    <row r="591" spans="1:26" ht="12.75" customHeight="1" x14ac:dyDescent="0.25">
      <c r="A591" s="519"/>
      <c r="B591" s="520"/>
      <c r="C591" s="520"/>
      <c r="D591" s="520"/>
      <c r="E591" s="520"/>
      <c r="F591" s="520"/>
      <c r="G591" s="520"/>
      <c r="H591" s="520"/>
      <c r="I591" s="520"/>
      <c r="J591" s="520"/>
      <c r="K591" s="520"/>
      <c r="L591" s="520"/>
      <c r="M591" s="725"/>
      <c r="N591" s="520"/>
      <c r="O591" s="584"/>
      <c r="P591" s="519"/>
      <c r="Q591" s="519"/>
      <c r="R591" s="519"/>
      <c r="S591" s="519"/>
      <c r="T591" s="519"/>
      <c r="U591" s="519"/>
      <c r="V591" s="519"/>
      <c r="W591" s="519"/>
      <c r="X591" s="519"/>
      <c r="Y591" s="519"/>
      <c r="Z591" s="519"/>
    </row>
    <row r="592" spans="1:26" ht="12.75" customHeight="1" x14ac:dyDescent="0.25">
      <c r="A592" s="519"/>
      <c r="B592" s="520"/>
      <c r="C592" s="520"/>
      <c r="D592" s="520"/>
      <c r="E592" s="520"/>
      <c r="F592" s="520"/>
      <c r="G592" s="520"/>
      <c r="H592" s="520"/>
      <c r="I592" s="520"/>
      <c r="J592" s="520"/>
      <c r="K592" s="520"/>
      <c r="L592" s="520"/>
      <c r="M592" s="725"/>
      <c r="N592" s="520"/>
      <c r="O592" s="584"/>
      <c r="P592" s="519"/>
      <c r="Q592" s="519"/>
      <c r="R592" s="519"/>
      <c r="S592" s="519"/>
      <c r="T592" s="519"/>
      <c r="U592" s="519"/>
      <c r="V592" s="519"/>
      <c r="W592" s="519"/>
      <c r="X592" s="519"/>
      <c r="Y592" s="519"/>
      <c r="Z592" s="519"/>
    </row>
    <row r="593" spans="1:26" ht="12.75" customHeight="1" x14ac:dyDescent="0.25">
      <c r="A593" s="519"/>
      <c r="B593" s="520"/>
      <c r="C593" s="520"/>
      <c r="D593" s="520"/>
      <c r="E593" s="520"/>
      <c r="F593" s="520"/>
      <c r="G593" s="520"/>
      <c r="H593" s="520"/>
      <c r="I593" s="520"/>
      <c r="J593" s="520"/>
      <c r="K593" s="520"/>
      <c r="L593" s="520"/>
      <c r="M593" s="725"/>
      <c r="N593" s="520"/>
      <c r="O593" s="584"/>
      <c r="P593" s="519"/>
      <c r="Q593" s="519"/>
      <c r="R593" s="519"/>
      <c r="S593" s="519"/>
      <c r="T593" s="519"/>
      <c r="U593" s="519"/>
      <c r="V593" s="519"/>
      <c r="W593" s="519"/>
      <c r="X593" s="519"/>
      <c r="Y593" s="519"/>
      <c r="Z593" s="519"/>
    </row>
    <row r="594" spans="1:26" ht="12.75" customHeight="1" x14ac:dyDescent="0.25">
      <c r="A594" s="519"/>
      <c r="B594" s="520"/>
      <c r="C594" s="520"/>
      <c r="D594" s="520"/>
      <c r="E594" s="520"/>
      <c r="F594" s="520"/>
      <c r="G594" s="520"/>
      <c r="H594" s="520"/>
      <c r="I594" s="520"/>
      <c r="J594" s="520"/>
      <c r="K594" s="520"/>
      <c r="L594" s="520"/>
      <c r="M594" s="725"/>
      <c r="N594" s="520"/>
      <c r="O594" s="584"/>
      <c r="P594" s="519"/>
      <c r="Q594" s="519"/>
      <c r="R594" s="519"/>
      <c r="S594" s="519"/>
      <c r="T594" s="519"/>
      <c r="U594" s="519"/>
      <c r="V594" s="519"/>
      <c r="W594" s="519"/>
      <c r="X594" s="519"/>
      <c r="Y594" s="519"/>
      <c r="Z594" s="519"/>
    </row>
    <row r="595" spans="1:26" ht="12.75" customHeight="1" x14ac:dyDescent="0.25">
      <c r="A595" s="519"/>
      <c r="B595" s="520"/>
      <c r="C595" s="520"/>
      <c r="D595" s="520"/>
      <c r="E595" s="520"/>
      <c r="F595" s="520"/>
      <c r="G595" s="520"/>
      <c r="H595" s="520"/>
      <c r="I595" s="520"/>
      <c r="J595" s="520"/>
      <c r="K595" s="520"/>
      <c r="L595" s="520"/>
      <c r="M595" s="725"/>
      <c r="N595" s="520"/>
      <c r="O595" s="584"/>
      <c r="P595" s="519"/>
      <c r="Q595" s="519"/>
      <c r="R595" s="519"/>
      <c r="S595" s="519"/>
      <c r="T595" s="519"/>
      <c r="U595" s="519"/>
      <c r="V595" s="519"/>
      <c r="W595" s="519"/>
      <c r="X595" s="519"/>
      <c r="Y595" s="519"/>
      <c r="Z595" s="519"/>
    </row>
    <row r="596" spans="1:26" ht="12.75" customHeight="1" x14ac:dyDescent="0.25">
      <c r="A596" s="519"/>
      <c r="B596" s="520"/>
      <c r="C596" s="520"/>
      <c r="D596" s="520"/>
      <c r="E596" s="520"/>
      <c r="F596" s="520"/>
      <c r="G596" s="520"/>
      <c r="H596" s="520"/>
      <c r="I596" s="520"/>
      <c r="J596" s="520"/>
      <c r="K596" s="520"/>
      <c r="L596" s="520"/>
      <c r="M596" s="725"/>
      <c r="N596" s="520"/>
      <c r="O596" s="584"/>
      <c r="P596" s="519"/>
      <c r="Q596" s="519"/>
      <c r="R596" s="519"/>
      <c r="S596" s="519"/>
      <c r="T596" s="519"/>
      <c r="U596" s="519"/>
      <c r="V596" s="519"/>
      <c r="W596" s="519"/>
      <c r="X596" s="519"/>
      <c r="Y596" s="519"/>
      <c r="Z596" s="519"/>
    </row>
    <row r="597" spans="1:26" ht="12.75" customHeight="1" x14ac:dyDescent="0.25">
      <c r="A597" s="519"/>
      <c r="B597" s="520"/>
      <c r="C597" s="520"/>
      <c r="D597" s="520"/>
      <c r="E597" s="520"/>
      <c r="F597" s="520"/>
      <c r="G597" s="520"/>
      <c r="H597" s="520"/>
      <c r="I597" s="520"/>
      <c r="J597" s="520"/>
      <c r="K597" s="520"/>
      <c r="L597" s="520"/>
      <c r="M597" s="725"/>
      <c r="N597" s="520"/>
      <c r="O597" s="584"/>
      <c r="P597" s="519"/>
      <c r="Q597" s="519"/>
      <c r="R597" s="519"/>
      <c r="S597" s="519"/>
      <c r="T597" s="519"/>
      <c r="U597" s="519"/>
      <c r="V597" s="519"/>
      <c r="W597" s="519"/>
      <c r="X597" s="519"/>
      <c r="Y597" s="519"/>
      <c r="Z597" s="519"/>
    </row>
    <row r="598" spans="1:26" ht="12.75" customHeight="1" x14ac:dyDescent="0.25">
      <c r="A598" s="519"/>
      <c r="B598" s="520"/>
      <c r="C598" s="520"/>
      <c r="D598" s="520"/>
      <c r="E598" s="520"/>
      <c r="F598" s="520"/>
      <c r="G598" s="520"/>
      <c r="H598" s="520"/>
      <c r="I598" s="520"/>
      <c r="J598" s="520"/>
      <c r="K598" s="520"/>
      <c r="L598" s="520"/>
      <c r="M598" s="725"/>
      <c r="N598" s="520"/>
      <c r="O598" s="584"/>
      <c r="P598" s="519"/>
      <c r="Q598" s="519"/>
      <c r="R598" s="519"/>
      <c r="S598" s="519"/>
      <c r="T598" s="519"/>
      <c r="U598" s="519"/>
      <c r="V598" s="519"/>
      <c r="W598" s="519"/>
      <c r="X598" s="519"/>
      <c r="Y598" s="519"/>
      <c r="Z598" s="519"/>
    </row>
    <row r="599" spans="1:26" ht="12.75" customHeight="1" x14ac:dyDescent="0.25">
      <c r="A599" s="519"/>
      <c r="B599" s="520"/>
      <c r="C599" s="520"/>
      <c r="D599" s="520"/>
      <c r="E599" s="520"/>
      <c r="F599" s="520"/>
      <c r="G599" s="520"/>
      <c r="H599" s="520"/>
      <c r="I599" s="520"/>
      <c r="J599" s="520"/>
      <c r="K599" s="520"/>
      <c r="L599" s="520"/>
      <c r="M599" s="725"/>
      <c r="N599" s="520"/>
      <c r="O599" s="584"/>
      <c r="P599" s="519"/>
      <c r="Q599" s="519"/>
      <c r="R599" s="519"/>
      <c r="S599" s="519"/>
      <c r="T599" s="519"/>
      <c r="U599" s="519"/>
      <c r="V599" s="519"/>
      <c r="W599" s="519"/>
      <c r="X599" s="519"/>
      <c r="Y599" s="519"/>
      <c r="Z599" s="519"/>
    </row>
    <row r="600" spans="1:26" ht="12.75" customHeight="1" x14ac:dyDescent="0.25">
      <c r="A600" s="519"/>
      <c r="B600" s="520"/>
      <c r="C600" s="520"/>
      <c r="D600" s="520"/>
      <c r="E600" s="520"/>
      <c r="F600" s="520"/>
      <c r="G600" s="520"/>
      <c r="H600" s="520"/>
      <c r="I600" s="520"/>
      <c r="J600" s="520"/>
      <c r="K600" s="520"/>
      <c r="L600" s="520"/>
      <c r="M600" s="725"/>
      <c r="N600" s="520"/>
      <c r="O600" s="584"/>
      <c r="P600" s="519"/>
      <c r="Q600" s="519"/>
      <c r="R600" s="519"/>
      <c r="S600" s="519"/>
      <c r="T600" s="519"/>
      <c r="U600" s="519"/>
      <c r="V600" s="519"/>
      <c r="W600" s="519"/>
      <c r="X600" s="519"/>
      <c r="Y600" s="519"/>
      <c r="Z600" s="519"/>
    </row>
    <row r="601" spans="1:26" ht="12.75" customHeight="1" x14ac:dyDescent="0.25">
      <c r="A601" s="519"/>
      <c r="B601" s="520"/>
      <c r="C601" s="520"/>
      <c r="D601" s="520"/>
      <c r="E601" s="520"/>
      <c r="F601" s="520"/>
      <c r="G601" s="520"/>
      <c r="H601" s="520"/>
      <c r="I601" s="520"/>
      <c r="J601" s="520"/>
      <c r="K601" s="520"/>
      <c r="L601" s="520"/>
      <c r="M601" s="725"/>
      <c r="N601" s="520"/>
      <c r="O601" s="584"/>
      <c r="P601" s="519"/>
      <c r="Q601" s="519"/>
      <c r="R601" s="519"/>
      <c r="S601" s="519"/>
      <c r="T601" s="519"/>
      <c r="U601" s="519"/>
      <c r="V601" s="519"/>
      <c r="W601" s="519"/>
      <c r="X601" s="519"/>
      <c r="Y601" s="519"/>
      <c r="Z601" s="519"/>
    </row>
    <row r="602" spans="1:26" ht="12.75" customHeight="1" x14ac:dyDescent="0.25">
      <c r="A602" s="519"/>
      <c r="B602" s="520"/>
      <c r="C602" s="520"/>
      <c r="D602" s="520"/>
      <c r="E602" s="520"/>
      <c r="F602" s="520"/>
      <c r="G602" s="520"/>
      <c r="H602" s="520"/>
      <c r="I602" s="520"/>
      <c r="J602" s="520"/>
      <c r="K602" s="520"/>
      <c r="L602" s="520"/>
      <c r="M602" s="725"/>
      <c r="N602" s="520"/>
      <c r="O602" s="584"/>
      <c r="P602" s="519"/>
      <c r="Q602" s="519"/>
      <c r="R602" s="519"/>
      <c r="S602" s="519"/>
      <c r="T602" s="519"/>
      <c r="U602" s="519"/>
      <c r="V602" s="519"/>
      <c r="W602" s="519"/>
      <c r="X602" s="519"/>
      <c r="Y602" s="519"/>
      <c r="Z602" s="519"/>
    </row>
    <row r="603" spans="1:26" ht="12.75" customHeight="1" x14ac:dyDescent="0.25">
      <c r="A603" s="519"/>
      <c r="B603" s="520"/>
      <c r="C603" s="520"/>
      <c r="D603" s="520"/>
      <c r="E603" s="520"/>
      <c r="F603" s="520"/>
      <c r="G603" s="520"/>
      <c r="H603" s="520"/>
      <c r="I603" s="520"/>
      <c r="J603" s="520"/>
      <c r="K603" s="520"/>
      <c r="L603" s="520"/>
      <c r="M603" s="725"/>
      <c r="N603" s="520"/>
      <c r="O603" s="584"/>
      <c r="P603" s="519"/>
      <c r="Q603" s="519"/>
      <c r="R603" s="519"/>
      <c r="S603" s="519"/>
      <c r="T603" s="519"/>
      <c r="U603" s="519"/>
      <c r="V603" s="519"/>
      <c r="W603" s="519"/>
      <c r="X603" s="519"/>
      <c r="Y603" s="519"/>
      <c r="Z603" s="519"/>
    </row>
    <row r="604" spans="1:26" ht="12.75" customHeight="1" x14ac:dyDescent="0.25">
      <c r="A604" s="519"/>
      <c r="B604" s="520"/>
      <c r="C604" s="520"/>
      <c r="D604" s="520"/>
      <c r="E604" s="520"/>
      <c r="F604" s="520"/>
      <c r="G604" s="520"/>
      <c r="H604" s="520"/>
      <c r="I604" s="520"/>
      <c r="J604" s="520"/>
      <c r="K604" s="520"/>
      <c r="L604" s="520"/>
      <c r="M604" s="725"/>
      <c r="N604" s="520"/>
      <c r="O604" s="584"/>
      <c r="P604" s="519"/>
      <c r="Q604" s="519"/>
      <c r="R604" s="519"/>
      <c r="S604" s="519"/>
      <c r="T604" s="519"/>
      <c r="U604" s="519"/>
      <c r="V604" s="519"/>
      <c r="W604" s="519"/>
      <c r="X604" s="519"/>
      <c r="Y604" s="519"/>
      <c r="Z604" s="519"/>
    </row>
    <row r="605" spans="1:26" ht="12.75" customHeight="1" x14ac:dyDescent="0.25">
      <c r="A605" s="519"/>
      <c r="B605" s="520"/>
      <c r="C605" s="520"/>
      <c r="D605" s="520"/>
      <c r="E605" s="520"/>
      <c r="F605" s="520"/>
      <c r="G605" s="520"/>
      <c r="H605" s="520"/>
      <c r="I605" s="520"/>
      <c r="J605" s="520"/>
      <c r="K605" s="520"/>
      <c r="L605" s="520"/>
      <c r="M605" s="725"/>
      <c r="N605" s="520"/>
      <c r="O605" s="584"/>
      <c r="P605" s="519"/>
      <c r="Q605" s="519"/>
      <c r="R605" s="519"/>
      <c r="S605" s="519"/>
      <c r="T605" s="519"/>
      <c r="U605" s="519"/>
      <c r="V605" s="519"/>
      <c r="W605" s="519"/>
      <c r="X605" s="519"/>
      <c r="Y605" s="519"/>
      <c r="Z605" s="519"/>
    </row>
    <row r="606" spans="1:26" ht="12.75" customHeight="1" x14ac:dyDescent="0.25">
      <c r="A606" s="519"/>
      <c r="B606" s="520"/>
      <c r="C606" s="520"/>
      <c r="D606" s="520"/>
      <c r="E606" s="520"/>
      <c r="F606" s="520"/>
      <c r="G606" s="520"/>
      <c r="H606" s="520"/>
      <c r="I606" s="520"/>
      <c r="J606" s="520"/>
      <c r="K606" s="520"/>
      <c r="L606" s="520"/>
      <c r="M606" s="725"/>
      <c r="N606" s="520"/>
      <c r="O606" s="584"/>
      <c r="P606" s="519"/>
      <c r="Q606" s="519"/>
      <c r="R606" s="519"/>
      <c r="S606" s="519"/>
      <c r="T606" s="519"/>
      <c r="U606" s="519"/>
      <c r="V606" s="519"/>
      <c r="W606" s="519"/>
      <c r="X606" s="519"/>
      <c r="Y606" s="519"/>
      <c r="Z606" s="519"/>
    </row>
    <row r="607" spans="1:26" ht="12.75" customHeight="1" x14ac:dyDescent="0.25">
      <c r="A607" s="519"/>
      <c r="B607" s="520"/>
      <c r="C607" s="520"/>
      <c r="D607" s="520"/>
      <c r="E607" s="520"/>
      <c r="F607" s="520"/>
      <c r="G607" s="520"/>
      <c r="H607" s="520"/>
      <c r="I607" s="520"/>
      <c r="J607" s="520"/>
      <c r="K607" s="520"/>
      <c r="L607" s="520"/>
      <c r="M607" s="725"/>
      <c r="N607" s="520"/>
      <c r="O607" s="584"/>
      <c r="P607" s="519"/>
      <c r="Q607" s="519"/>
      <c r="R607" s="519"/>
      <c r="S607" s="519"/>
      <c r="T607" s="519"/>
      <c r="U607" s="519"/>
      <c r="V607" s="519"/>
      <c r="W607" s="519"/>
      <c r="X607" s="519"/>
      <c r="Y607" s="519"/>
      <c r="Z607" s="519"/>
    </row>
    <row r="608" spans="1:26" ht="12.75" customHeight="1" x14ac:dyDescent="0.25">
      <c r="A608" s="519"/>
      <c r="B608" s="520"/>
      <c r="C608" s="520"/>
      <c r="D608" s="520"/>
      <c r="E608" s="520"/>
      <c r="F608" s="520"/>
      <c r="G608" s="520"/>
      <c r="H608" s="520"/>
      <c r="I608" s="520"/>
      <c r="J608" s="520"/>
      <c r="K608" s="520"/>
      <c r="L608" s="520"/>
      <c r="M608" s="725"/>
      <c r="N608" s="520"/>
      <c r="O608" s="584"/>
      <c r="P608" s="519"/>
      <c r="Q608" s="519"/>
      <c r="R608" s="519"/>
      <c r="S608" s="519"/>
      <c r="T608" s="519"/>
      <c r="U608" s="519"/>
      <c r="V608" s="519"/>
      <c r="W608" s="519"/>
      <c r="X608" s="519"/>
      <c r="Y608" s="519"/>
      <c r="Z608" s="519"/>
    </row>
    <row r="609" spans="1:26" ht="12.75" customHeight="1" x14ac:dyDescent="0.25">
      <c r="A609" s="519"/>
      <c r="B609" s="520"/>
      <c r="C609" s="520"/>
      <c r="D609" s="520"/>
      <c r="E609" s="520"/>
      <c r="F609" s="520"/>
      <c r="G609" s="520"/>
      <c r="H609" s="520"/>
      <c r="I609" s="520"/>
      <c r="J609" s="520"/>
      <c r="K609" s="520"/>
      <c r="L609" s="520"/>
      <c r="M609" s="725"/>
      <c r="N609" s="520"/>
      <c r="O609" s="584"/>
      <c r="P609" s="519"/>
      <c r="Q609" s="519"/>
      <c r="R609" s="519"/>
      <c r="S609" s="519"/>
      <c r="T609" s="519"/>
      <c r="U609" s="519"/>
      <c r="V609" s="519"/>
      <c r="W609" s="519"/>
      <c r="X609" s="519"/>
      <c r="Y609" s="519"/>
      <c r="Z609" s="519"/>
    </row>
    <row r="610" spans="1:26" ht="12.75" customHeight="1" x14ac:dyDescent="0.25">
      <c r="A610" s="519"/>
      <c r="B610" s="520"/>
      <c r="C610" s="520"/>
      <c r="D610" s="520"/>
      <c r="E610" s="520"/>
      <c r="F610" s="520"/>
      <c r="G610" s="520"/>
      <c r="H610" s="520"/>
      <c r="I610" s="520"/>
      <c r="J610" s="520"/>
      <c r="K610" s="520"/>
      <c r="L610" s="520"/>
      <c r="M610" s="725"/>
      <c r="N610" s="520"/>
      <c r="O610" s="584"/>
      <c r="P610" s="519"/>
      <c r="Q610" s="519"/>
      <c r="R610" s="519"/>
      <c r="S610" s="519"/>
      <c r="T610" s="519"/>
      <c r="U610" s="519"/>
      <c r="V610" s="519"/>
      <c r="W610" s="519"/>
      <c r="X610" s="519"/>
      <c r="Y610" s="519"/>
      <c r="Z610" s="519"/>
    </row>
    <row r="611" spans="1:26" ht="12.75" customHeight="1" x14ac:dyDescent="0.25">
      <c r="A611" s="519"/>
      <c r="B611" s="520"/>
      <c r="C611" s="520"/>
      <c r="D611" s="520"/>
      <c r="E611" s="520"/>
      <c r="F611" s="520"/>
      <c r="G611" s="520"/>
      <c r="H611" s="520"/>
      <c r="I611" s="520"/>
      <c r="J611" s="520"/>
      <c r="K611" s="520"/>
      <c r="L611" s="520"/>
      <c r="M611" s="725"/>
      <c r="N611" s="520"/>
      <c r="O611" s="584"/>
      <c r="P611" s="519"/>
      <c r="Q611" s="519"/>
      <c r="R611" s="519"/>
      <c r="S611" s="519"/>
      <c r="T611" s="519"/>
      <c r="U611" s="519"/>
      <c r="V611" s="519"/>
      <c r="W611" s="519"/>
      <c r="X611" s="519"/>
      <c r="Y611" s="519"/>
      <c r="Z611" s="519"/>
    </row>
    <row r="612" spans="1:26" ht="12.75" customHeight="1" x14ac:dyDescent="0.25">
      <c r="A612" s="519"/>
      <c r="B612" s="520"/>
      <c r="C612" s="520"/>
      <c r="D612" s="520"/>
      <c r="E612" s="520"/>
      <c r="F612" s="520"/>
      <c r="G612" s="520"/>
      <c r="H612" s="520"/>
      <c r="I612" s="520"/>
      <c r="J612" s="520"/>
      <c r="K612" s="520"/>
      <c r="L612" s="520"/>
      <c r="M612" s="725"/>
      <c r="N612" s="520"/>
      <c r="O612" s="584"/>
      <c r="P612" s="519"/>
      <c r="Q612" s="519"/>
      <c r="R612" s="519"/>
      <c r="S612" s="519"/>
      <c r="T612" s="519"/>
      <c r="U612" s="519"/>
      <c r="V612" s="519"/>
      <c r="W612" s="519"/>
      <c r="X612" s="519"/>
      <c r="Y612" s="519"/>
      <c r="Z612" s="519"/>
    </row>
    <row r="613" spans="1:26" ht="12.75" customHeight="1" x14ac:dyDescent="0.25">
      <c r="A613" s="519"/>
      <c r="B613" s="520"/>
      <c r="C613" s="520"/>
      <c r="D613" s="520"/>
      <c r="E613" s="520"/>
      <c r="F613" s="520"/>
      <c r="G613" s="520"/>
      <c r="H613" s="520"/>
      <c r="I613" s="520"/>
      <c r="J613" s="520"/>
      <c r="K613" s="520"/>
      <c r="L613" s="520"/>
      <c r="M613" s="725"/>
      <c r="N613" s="520"/>
      <c r="O613" s="584"/>
      <c r="P613" s="519"/>
      <c r="Q613" s="519"/>
      <c r="R613" s="519"/>
      <c r="S613" s="519"/>
      <c r="T613" s="519"/>
      <c r="U613" s="519"/>
      <c r="V613" s="519"/>
      <c r="W613" s="519"/>
      <c r="X613" s="519"/>
      <c r="Y613" s="519"/>
      <c r="Z613" s="519"/>
    </row>
    <row r="614" spans="1:26" ht="12.75" customHeight="1" x14ac:dyDescent="0.25">
      <c r="A614" s="519"/>
      <c r="B614" s="520"/>
      <c r="C614" s="520"/>
      <c r="D614" s="520"/>
      <c r="E614" s="520"/>
      <c r="F614" s="520"/>
      <c r="G614" s="520"/>
      <c r="H614" s="520"/>
      <c r="I614" s="520"/>
      <c r="J614" s="520"/>
      <c r="K614" s="520"/>
      <c r="L614" s="520"/>
      <c r="M614" s="725"/>
      <c r="N614" s="520"/>
      <c r="O614" s="584"/>
      <c r="P614" s="519"/>
      <c r="Q614" s="519"/>
      <c r="R614" s="519"/>
      <c r="S614" s="519"/>
      <c r="T614" s="519"/>
      <c r="U614" s="519"/>
      <c r="V614" s="519"/>
      <c r="W614" s="519"/>
      <c r="X614" s="519"/>
      <c r="Y614" s="519"/>
      <c r="Z614" s="519"/>
    </row>
    <row r="615" spans="1:26" ht="12.75" customHeight="1" x14ac:dyDescent="0.25">
      <c r="A615" s="519"/>
      <c r="B615" s="520"/>
      <c r="C615" s="520"/>
      <c r="D615" s="520"/>
      <c r="E615" s="520"/>
      <c r="F615" s="520"/>
      <c r="G615" s="520"/>
      <c r="H615" s="520"/>
      <c r="I615" s="520"/>
      <c r="J615" s="520"/>
      <c r="K615" s="520"/>
      <c r="L615" s="520"/>
      <c r="M615" s="725"/>
      <c r="N615" s="520"/>
      <c r="O615" s="584"/>
      <c r="P615" s="519"/>
      <c r="Q615" s="519"/>
      <c r="R615" s="519"/>
      <c r="S615" s="519"/>
      <c r="T615" s="519"/>
      <c r="U615" s="519"/>
      <c r="V615" s="519"/>
      <c r="W615" s="519"/>
      <c r="X615" s="519"/>
      <c r="Y615" s="519"/>
      <c r="Z615" s="519"/>
    </row>
    <row r="616" spans="1:26" ht="12.75" customHeight="1" x14ac:dyDescent="0.25">
      <c r="A616" s="519"/>
      <c r="B616" s="520"/>
      <c r="C616" s="520"/>
      <c r="D616" s="520"/>
      <c r="E616" s="520"/>
      <c r="F616" s="520"/>
      <c r="G616" s="520"/>
      <c r="H616" s="520"/>
      <c r="I616" s="520"/>
      <c r="J616" s="520"/>
      <c r="K616" s="520"/>
      <c r="L616" s="520"/>
      <c r="M616" s="725"/>
      <c r="N616" s="520"/>
      <c r="O616" s="584"/>
      <c r="P616" s="519"/>
      <c r="Q616" s="519"/>
      <c r="R616" s="519"/>
      <c r="S616" s="519"/>
      <c r="T616" s="519"/>
      <c r="U616" s="519"/>
      <c r="V616" s="519"/>
      <c r="W616" s="519"/>
      <c r="X616" s="519"/>
      <c r="Y616" s="519"/>
      <c r="Z616" s="519"/>
    </row>
    <row r="617" spans="1:26" ht="12.75" customHeight="1" x14ac:dyDescent="0.25">
      <c r="A617" s="519"/>
      <c r="B617" s="520"/>
      <c r="C617" s="520"/>
      <c r="D617" s="520"/>
      <c r="E617" s="520"/>
      <c r="F617" s="520"/>
      <c r="G617" s="520"/>
      <c r="H617" s="520"/>
      <c r="I617" s="520"/>
      <c r="J617" s="520"/>
      <c r="K617" s="520"/>
      <c r="L617" s="520"/>
      <c r="M617" s="725"/>
      <c r="N617" s="520"/>
      <c r="O617" s="584"/>
      <c r="P617" s="519"/>
      <c r="Q617" s="519"/>
      <c r="R617" s="519"/>
      <c r="S617" s="519"/>
      <c r="T617" s="519"/>
      <c r="U617" s="519"/>
      <c r="V617" s="519"/>
      <c r="W617" s="519"/>
      <c r="X617" s="519"/>
      <c r="Y617" s="519"/>
      <c r="Z617" s="519"/>
    </row>
    <row r="618" spans="1:26" ht="12.75" customHeight="1" x14ac:dyDescent="0.25">
      <c r="A618" s="519"/>
      <c r="B618" s="520"/>
      <c r="C618" s="520"/>
      <c r="D618" s="520"/>
      <c r="E618" s="520"/>
      <c r="F618" s="520"/>
      <c r="G618" s="520"/>
      <c r="H618" s="520"/>
      <c r="I618" s="520"/>
      <c r="J618" s="520"/>
      <c r="K618" s="520"/>
      <c r="L618" s="520"/>
      <c r="M618" s="725"/>
      <c r="N618" s="520"/>
      <c r="O618" s="584"/>
      <c r="P618" s="519"/>
      <c r="Q618" s="519"/>
      <c r="R618" s="519"/>
      <c r="S618" s="519"/>
      <c r="T618" s="519"/>
      <c r="U618" s="519"/>
      <c r="V618" s="519"/>
      <c r="W618" s="519"/>
      <c r="X618" s="519"/>
      <c r="Y618" s="519"/>
      <c r="Z618" s="519"/>
    </row>
    <row r="619" spans="1:26" ht="12.75" customHeight="1" x14ac:dyDescent="0.25">
      <c r="A619" s="519"/>
      <c r="B619" s="520"/>
      <c r="C619" s="520"/>
      <c r="D619" s="520"/>
      <c r="E619" s="520"/>
      <c r="F619" s="520"/>
      <c r="G619" s="520"/>
      <c r="H619" s="520"/>
      <c r="I619" s="520"/>
      <c r="J619" s="520"/>
      <c r="K619" s="520"/>
      <c r="L619" s="520"/>
      <c r="M619" s="725"/>
      <c r="N619" s="520"/>
      <c r="O619" s="584"/>
      <c r="P619" s="519"/>
      <c r="Q619" s="519"/>
      <c r="R619" s="519"/>
      <c r="S619" s="519"/>
      <c r="T619" s="519"/>
      <c r="U619" s="519"/>
      <c r="V619" s="519"/>
      <c r="W619" s="519"/>
      <c r="X619" s="519"/>
      <c r="Y619" s="519"/>
      <c r="Z619" s="519"/>
    </row>
    <row r="620" spans="1:26" ht="12.75" customHeight="1" x14ac:dyDescent="0.25">
      <c r="A620" s="519"/>
      <c r="B620" s="520"/>
      <c r="C620" s="520"/>
      <c r="D620" s="520"/>
      <c r="E620" s="520"/>
      <c r="F620" s="520"/>
      <c r="G620" s="520"/>
      <c r="H620" s="520"/>
      <c r="I620" s="520"/>
      <c r="J620" s="520"/>
      <c r="K620" s="520"/>
      <c r="L620" s="520"/>
      <c r="M620" s="725"/>
      <c r="N620" s="520"/>
      <c r="O620" s="584"/>
      <c r="P620" s="519"/>
      <c r="Q620" s="519"/>
      <c r="R620" s="519"/>
      <c r="S620" s="519"/>
      <c r="T620" s="519"/>
      <c r="U620" s="519"/>
      <c r="V620" s="519"/>
      <c r="W620" s="519"/>
      <c r="X620" s="519"/>
      <c r="Y620" s="519"/>
      <c r="Z620" s="519"/>
    </row>
    <row r="621" spans="1:26" ht="12.75" customHeight="1" x14ac:dyDescent="0.25">
      <c r="A621" s="519"/>
      <c r="B621" s="520"/>
      <c r="C621" s="520"/>
      <c r="D621" s="520"/>
      <c r="E621" s="520"/>
      <c r="F621" s="520"/>
      <c r="G621" s="520"/>
      <c r="H621" s="520"/>
      <c r="I621" s="520"/>
      <c r="J621" s="520"/>
      <c r="K621" s="520"/>
      <c r="L621" s="520"/>
      <c r="M621" s="725"/>
      <c r="N621" s="520"/>
      <c r="O621" s="584"/>
      <c r="P621" s="519"/>
      <c r="Q621" s="519"/>
      <c r="R621" s="519"/>
      <c r="S621" s="519"/>
      <c r="T621" s="519"/>
      <c r="U621" s="519"/>
      <c r="V621" s="519"/>
      <c r="W621" s="519"/>
      <c r="X621" s="519"/>
      <c r="Y621" s="519"/>
      <c r="Z621" s="519"/>
    </row>
    <row r="622" spans="1:26" ht="12.75" customHeight="1" x14ac:dyDescent="0.25">
      <c r="A622" s="519"/>
      <c r="B622" s="520"/>
      <c r="C622" s="520"/>
      <c r="D622" s="520"/>
      <c r="E622" s="520"/>
      <c r="F622" s="520"/>
      <c r="G622" s="520"/>
      <c r="H622" s="520"/>
      <c r="I622" s="520"/>
      <c r="J622" s="520"/>
      <c r="K622" s="520"/>
      <c r="L622" s="520"/>
      <c r="M622" s="725"/>
      <c r="N622" s="520"/>
      <c r="O622" s="584"/>
      <c r="P622" s="519"/>
      <c r="Q622" s="519"/>
      <c r="R622" s="519"/>
      <c r="S622" s="519"/>
      <c r="T622" s="519"/>
      <c r="U622" s="519"/>
      <c r="V622" s="519"/>
      <c r="W622" s="519"/>
      <c r="X622" s="519"/>
      <c r="Y622" s="519"/>
      <c r="Z622" s="519"/>
    </row>
    <row r="623" spans="1:26" ht="12.75" customHeight="1" x14ac:dyDescent="0.25">
      <c r="A623" s="519"/>
      <c r="B623" s="520"/>
      <c r="C623" s="520"/>
      <c r="D623" s="520"/>
      <c r="E623" s="520"/>
      <c r="F623" s="520"/>
      <c r="G623" s="520"/>
      <c r="H623" s="520"/>
      <c r="I623" s="520"/>
      <c r="J623" s="520"/>
      <c r="K623" s="520"/>
      <c r="L623" s="520"/>
      <c r="M623" s="725"/>
      <c r="N623" s="520"/>
      <c r="O623" s="584"/>
      <c r="P623" s="519"/>
      <c r="Q623" s="519"/>
      <c r="R623" s="519"/>
      <c r="S623" s="519"/>
      <c r="T623" s="519"/>
      <c r="U623" s="519"/>
      <c r="V623" s="519"/>
      <c r="W623" s="519"/>
      <c r="X623" s="519"/>
      <c r="Y623" s="519"/>
      <c r="Z623" s="519"/>
    </row>
    <row r="624" spans="1:26" ht="12.75" customHeight="1" x14ac:dyDescent="0.25">
      <c r="A624" s="519"/>
      <c r="B624" s="520"/>
      <c r="C624" s="520"/>
      <c r="D624" s="520"/>
      <c r="E624" s="520"/>
      <c r="F624" s="520"/>
      <c r="G624" s="520"/>
      <c r="H624" s="520"/>
      <c r="I624" s="520"/>
      <c r="J624" s="520"/>
      <c r="K624" s="520"/>
      <c r="L624" s="520"/>
      <c r="M624" s="725"/>
      <c r="N624" s="520"/>
      <c r="O624" s="584"/>
      <c r="P624" s="519"/>
      <c r="Q624" s="519"/>
      <c r="R624" s="519"/>
      <c r="S624" s="519"/>
      <c r="T624" s="519"/>
      <c r="U624" s="519"/>
      <c r="V624" s="519"/>
      <c r="W624" s="519"/>
      <c r="X624" s="519"/>
      <c r="Y624" s="519"/>
      <c r="Z624" s="519"/>
    </row>
    <row r="625" spans="1:26" ht="12.75" customHeight="1" x14ac:dyDescent="0.25">
      <c r="A625" s="519"/>
      <c r="B625" s="520"/>
      <c r="C625" s="520"/>
      <c r="D625" s="520"/>
      <c r="E625" s="520"/>
      <c r="F625" s="520"/>
      <c r="G625" s="520"/>
      <c r="H625" s="520"/>
      <c r="I625" s="520"/>
      <c r="J625" s="520"/>
      <c r="K625" s="520"/>
      <c r="L625" s="520"/>
      <c r="M625" s="725"/>
      <c r="N625" s="520"/>
      <c r="O625" s="584"/>
      <c r="P625" s="519"/>
      <c r="Q625" s="519"/>
      <c r="R625" s="519"/>
      <c r="S625" s="519"/>
      <c r="T625" s="519"/>
      <c r="U625" s="519"/>
      <c r="V625" s="519"/>
      <c r="W625" s="519"/>
      <c r="X625" s="519"/>
      <c r="Y625" s="519"/>
      <c r="Z625" s="519"/>
    </row>
    <row r="626" spans="1:26" ht="12.75" customHeight="1" x14ac:dyDescent="0.25">
      <c r="A626" s="519"/>
      <c r="B626" s="520"/>
      <c r="C626" s="520"/>
      <c r="D626" s="520"/>
      <c r="E626" s="520"/>
      <c r="F626" s="520"/>
      <c r="G626" s="520"/>
      <c r="H626" s="520"/>
      <c r="I626" s="520"/>
      <c r="J626" s="520"/>
      <c r="K626" s="520"/>
      <c r="L626" s="520"/>
      <c r="M626" s="725"/>
      <c r="N626" s="520"/>
      <c r="O626" s="584"/>
      <c r="P626" s="519"/>
      <c r="Q626" s="519"/>
      <c r="R626" s="519"/>
      <c r="S626" s="519"/>
      <c r="T626" s="519"/>
      <c r="U626" s="519"/>
      <c r="V626" s="519"/>
      <c r="W626" s="519"/>
      <c r="X626" s="519"/>
      <c r="Y626" s="519"/>
      <c r="Z626" s="519"/>
    </row>
    <row r="627" spans="1:26" ht="12.75" customHeight="1" x14ac:dyDescent="0.25">
      <c r="A627" s="519"/>
      <c r="B627" s="520"/>
      <c r="C627" s="520"/>
      <c r="D627" s="520"/>
      <c r="E627" s="520"/>
      <c r="F627" s="520"/>
      <c r="G627" s="520"/>
      <c r="H627" s="520"/>
      <c r="I627" s="520"/>
      <c r="J627" s="520"/>
      <c r="K627" s="520"/>
      <c r="L627" s="520"/>
      <c r="M627" s="725"/>
      <c r="N627" s="520"/>
      <c r="O627" s="584"/>
      <c r="P627" s="519"/>
      <c r="Q627" s="519"/>
      <c r="R627" s="519"/>
      <c r="S627" s="519"/>
      <c r="T627" s="519"/>
      <c r="U627" s="519"/>
      <c r="V627" s="519"/>
      <c r="W627" s="519"/>
      <c r="X627" s="519"/>
      <c r="Y627" s="519"/>
      <c r="Z627" s="519"/>
    </row>
    <row r="628" spans="1:26" ht="12.75" customHeight="1" x14ac:dyDescent="0.25">
      <c r="A628" s="519"/>
      <c r="B628" s="520"/>
      <c r="C628" s="520"/>
      <c r="D628" s="520"/>
      <c r="E628" s="520"/>
      <c r="F628" s="520"/>
      <c r="G628" s="520"/>
      <c r="H628" s="520"/>
      <c r="I628" s="520"/>
      <c r="J628" s="520"/>
      <c r="K628" s="520"/>
      <c r="L628" s="520"/>
      <c r="M628" s="725"/>
      <c r="N628" s="520"/>
      <c r="O628" s="584"/>
      <c r="P628" s="519"/>
      <c r="Q628" s="519"/>
      <c r="R628" s="519"/>
      <c r="S628" s="519"/>
      <c r="T628" s="519"/>
      <c r="U628" s="519"/>
      <c r="V628" s="519"/>
      <c r="W628" s="519"/>
      <c r="X628" s="519"/>
      <c r="Y628" s="519"/>
      <c r="Z628" s="519"/>
    </row>
    <row r="629" spans="1:26" ht="12.75" customHeight="1" x14ac:dyDescent="0.25">
      <c r="A629" s="519"/>
      <c r="B629" s="520"/>
      <c r="C629" s="520"/>
      <c r="D629" s="520"/>
      <c r="E629" s="520"/>
      <c r="F629" s="520"/>
      <c r="G629" s="520"/>
      <c r="H629" s="520"/>
      <c r="I629" s="520"/>
      <c r="J629" s="520"/>
      <c r="K629" s="520"/>
      <c r="L629" s="520"/>
      <c r="M629" s="725"/>
      <c r="N629" s="520"/>
      <c r="O629" s="584"/>
      <c r="P629" s="519"/>
      <c r="Q629" s="519"/>
      <c r="R629" s="519"/>
      <c r="S629" s="519"/>
      <c r="T629" s="519"/>
      <c r="U629" s="519"/>
      <c r="V629" s="519"/>
      <c r="W629" s="519"/>
      <c r="X629" s="519"/>
      <c r="Y629" s="519"/>
      <c r="Z629" s="519"/>
    </row>
    <row r="630" spans="1:26" ht="12.75" customHeight="1" x14ac:dyDescent="0.25">
      <c r="A630" s="519"/>
      <c r="B630" s="520"/>
      <c r="C630" s="520"/>
      <c r="D630" s="520"/>
      <c r="E630" s="520"/>
      <c r="F630" s="520"/>
      <c r="G630" s="520"/>
      <c r="H630" s="520"/>
      <c r="I630" s="520"/>
      <c r="J630" s="520"/>
      <c r="K630" s="520"/>
      <c r="L630" s="520"/>
      <c r="M630" s="725"/>
      <c r="N630" s="520"/>
      <c r="O630" s="584"/>
      <c r="P630" s="519"/>
      <c r="Q630" s="519"/>
      <c r="R630" s="519"/>
      <c r="S630" s="519"/>
      <c r="T630" s="519"/>
      <c r="U630" s="519"/>
      <c r="V630" s="519"/>
      <c r="W630" s="519"/>
      <c r="X630" s="519"/>
      <c r="Y630" s="519"/>
      <c r="Z630" s="519"/>
    </row>
    <row r="631" spans="1:26" ht="12.75" customHeight="1" x14ac:dyDescent="0.25">
      <c r="A631" s="519"/>
      <c r="B631" s="520"/>
      <c r="C631" s="520"/>
      <c r="D631" s="520"/>
      <c r="E631" s="520"/>
      <c r="F631" s="520"/>
      <c r="G631" s="520"/>
      <c r="H631" s="520"/>
      <c r="I631" s="520"/>
      <c r="J631" s="520"/>
      <c r="K631" s="520"/>
      <c r="L631" s="520"/>
      <c r="M631" s="725"/>
      <c r="N631" s="520"/>
      <c r="O631" s="584"/>
      <c r="P631" s="519"/>
      <c r="Q631" s="519"/>
      <c r="R631" s="519"/>
      <c r="S631" s="519"/>
      <c r="T631" s="519"/>
      <c r="U631" s="519"/>
      <c r="V631" s="519"/>
      <c r="W631" s="519"/>
      <c r="X631" s="519"/>
      <c r="Y631" s="519"/>
      <c r="Z631" s="519"/>
    </row>
    <row r="632" spans="1:26" ht="12.75" customHeight="1" x14ac:dyDescent="0.25">
      <c r="A632" s="519"/>
      <c r="B632" s="520"/>
      <c r="C632" s="520"/>
      <c r="D632" s="520"/>
      <c r="E632" s="520"/>
      <c r="F632" s="520"/>
      <c r="G632" s="520"/>
      <c r="H632" s="520"/>
      <c r="I632" s="520"/>
      <c r="J632" s="520"/>
      <c r="K632" s="520"/>
      <c r="L632" s="520"/>
      <c r="M632" s="725"/>
      <c r="N632" s="520"/>
      <c r="O632" s="584"/>
      <c r="P632" s="519"/>
      <c r="Q632" s="519"/>
      <c r="R632" s="519"/>
      <c r="S632" s="519"/>
      <c r="T632" s="519"/>
      <c r="U632" s="519"/>
      <c r="V632" s="519"/>
      <c r="W632" s="519"/>
      <c r="X632" s="519"/>
      <c r="Y632" s="519"/>
      <c r="Z632" s="519"/>
    </row>
    <row r="633" spans="1:26" ht="12.75" customHeight="1" x14ac:dyDescent="0.25">
      <c r="A633" s="519"/>
      <c r="B633" s="520"/>
      <c r="C633" s="520"/>
      <c r="D633" s="520"/>
      <c r="E633" s="520"/>
      <c r="F633" s="520"/>
      <c r="G633" s="520"/>
      <c r="H633" s="520"/>
      <c r="I633" s="520"/>
      <c r="J633" s="520"/>
      <c r="K633" s="520"/>
      <c r="L633" s="520"/>
      <c r="M633" s="725"/>
      <c r="N633" s="520"/>
      <c r="O633" s="584"/>
      <c r="P633" s="519"/>
      <c r="Q633" s="519"/>
      <c r="R633" s="519"/>
      <c r="S633" s="519"/>
      <c r="T633" s="519"/>
      <c r="U633" s="519"/>
      <c r="V633" s="519"/>
      <c r="W633" s="519"/>
      <c r="X633" s="519"/>
      <c r="Y633" s="519"/>
      <c r="Z633" s="519"/>
    </row>
    <row r="634" spans="1:26" ht="12.75" customHeight="1" x14ac:dyDescent="0.25">
      <c r="A634" s="519"/>
      <c r="B634" s="520"/>
      <c r="C634" s="520"/>
      <c r="D634" s="520"/>
      <c r="E634" s="520"/>
      <c r="F634" s="520"/>
      <c r="G634" s="520"/>
      <c r="H634" s="520"/>
      <c r="I634" s="520"/>
      <c r="J634" s="520"/>
      <c r="K634" s="520"/>
      <c r="L634" s="520"/>
      <c r="M634" s="725"/>
      <c r="N634" s="520"/>
      <c r="O634" s="584"/>
      <c r="P634" s="519"/>
      <c r="Q634" s="519"/>
      <c r="R634" s="519"/>
      <c r="S634" s="519"/>
      <c r="T634" s="519"/>
      <c r="U634" s="519"/>
      <c r="V634" s="519"/>
      <c r="W634" s="519"/>
      <c r="X634" s="519"/>
      <c r="Y634" s="519"/>
      <c r="Z634" s="519"/>
    </row>
    <row r="635" spans="1:26" ht="12.75" customHeight="1" x14ac:dyDescent="0.25">
      <c r="A635" s="519"/>
      <c r="B635" s="520"/>
      <c r="C635" s="520"/>
      <c r="D635" s="520"/>
      <c r="E635" s="520"/>
      <c r="F635" s="520"/>
      <c r="G635" s="520"/>
      <c r="H635" s="520"/>
      <c r="I635" s="520"/>
      <c r="J635" s="520"/>
      <c r="K635" s="520"/>
      <c r="L635" s="520"/>
      <c r="M635" s="725"/>
      <c r="N635" s="520"/>
      <c r="O635" s="584"/>
      <c r="P635" s="519"/>
      <c r="Q635" s="519"/>
      <c r="R635" s="519"/>
      <c r="S635" s="519"/>
      <c r="T635" s="519"/>
      <c r="U635" s="519"/>
      <c r="V635" s="519"/>
      <c r="W635" s="519"/>
      <c r="X635" s="519"/>
      <c r="Y635" s="519"/>
      <c r="Z635" s="519"/>
    </row>
    <row r="636" spans="1:26" ht="12.75" customHeight="1" x14ac:dyDescent="0.25">
      <c r="A636" s="519"/>
      <c r="B636" s="520"/>
      <c r="C636" s="520"/>
      <c r="D636" s="520"/>
      <c r="E636" s="520"/>
      <c r="F636" s="520"/>
      <c r="G636" s="520"/>
      <c r="H636" s="520"/>
      <c r="I636" s="520"/>
      <c r="J636" s="520"/>
      <c r="K636" s="520"/>
      <c r="L636" s="520"/>
      <c r="M636" s="725"/>
      <c r="N636" s="520"/>
      <c r="O636" s="584"/>
      <c r="P636" s="519"/>
      <c r="Q636" s="519"/>
      <c r="R636" s="519"/>
      <c r="S636" s="519"/>
      <c r="T636" s="519"/>
      <c r="U636" s="519"/>
      <c r="V636" s="519"/>
      <c r="W636" s="519"/>
      <c r="X636" s="519"/>
      <c r="Y636" s="519"/>
      <c r="Z636" s="519"/>
    </row>
    <row r="637" spans="1:26" ht="12.75" customHeight="1" x14ac:dyDescent="0.25">
      <c r="A637" s="519"/>
      <c r="B637" s="520"/>
      <c r="C637" s="520"/>
      <c r="D637" s="520"/>
      <c r="E637" s="520"/>
      <c r="F637" s="520"/>
      <c r="G637" s="520"/>
      <c r="H637" s="520"/>
      <c r="I637" s="520"/>
      <c r="J637" s="520"/>
      <c r="K637" s="520"/>
      <c r="L637" s="520"/>
      <c r="M637" s="725"/>
      <c r="N637" s="520"/>
      <c r="O637" s="584"/>
      <c r="P637" s="519"/>
      <c r="Q637" s="519"/>
      <c r="R637" s="519"/>
      <c r="S637" s="519"/>
      <c r="T637" s="519"/>
      <c r="U637" s="519"/>
      <c r="V637" s="519"/>
      <c r="W637" s="519"/>
      <c r="X637" s="519"/>
      <c r="Y637" s="519"/>
      <c r="Z637" s="519"/>
    </row>
    <row r="638" spans="1:26" ht="12.75" customHeight="1" x14ac:dyDescent="0.25">
      <c r="A638" s="519"/>
      <c r="B638" s="520"/>
      <c r="C638" s="520"/>
      <c r="D638" s="520"/>
      <c r="E638" s="520"/>
      <c r="F638" s="520"/>
      <c r="G638" s="520"/>
      <c r="H638" s="520"/>
      <c r="I638" s="520"/>
      <c r="J638" s="520"/>
      <c r="K638" s="520"/>
      <c r="L638" s="520"/>
      <c r="M638" s="725"/>
      <c r="N638" s="520"/>
      <c r="O638" s="584"/>
      <c r="P638" s="519"/>
      <c r="Q638" s="519"/>
      <c r="R638" s="519"/>
      <c r="S638" s="519"/>
      <c r="T638" s="519"/>
      <c r="U638" s="519"/>
      <c r="V638" s="519"/>
      <c r="W638" s="519"/>
      <c r="X638" s="519"/>
      <c r="Y638" s="519"/>
      <c r="Z638" s="519"/>
    </row>
    <row r="639" spans="1:26" ht="12.75" customHeight="1" x14ac:dyDescent="0.25">
      <c r="A639" s="519"/>
      <c r="B639" s="520"/>
      <c r="C639" s="520"/>
      <c r="D639" s="520"/>
      <c r="E639" s="520"/>
      <c r="F639" s="520"/>
      <c r="G639" s="520"/>
      <c r="H639" s="520"/>
      <c r="I639" s="520"/>
      <c r="J639" s="520"/>
      <c r="K639" s="520"/>
      <c r="L639" s="520"/>
      <c r="M639" s="725"/>
      <c r="N639" s="520"/>
      <c r="O639" s="584"/>
      <c r="P639" s="519"/>
      <c r="Q639" s="519"/>
      <c r="R639" s="519"/>
      <c r="S639" s="519"/>
      <c r="T639" s="519"/>
      <c r="U639" s="519"/>
      <c r="V639" s="519"/>
      <c r="W639" s="519"/>
      <c r="X639" s="519"/>
      <c r="Y639" s="519"/>
      <c r="Z639" s="519"/>
    </row>
    <row r="640" spans="1:26" ht="12.75" customHeight="1" x14ac:dyDescent="0.25">
      <c r="A640" s="519"/>
      <c r="B640" s="520"/>
      <c r="C640" s="520"/>
      <c r="D640" s="520"/>
      <c r="E640" s="520"/>
      <c r="F640" s="520"/>
      <c r="G640" s="520"/>
      <c r="H640" s="520"/>
      <c r="I640" s="520"/>
      <c r="J640" s="520"/>
      <c r="K640" s="520"/>
      <c r="L640" s="520"/>
      <c r="M640" s="725"/>
      <c r="N640" s="520"/>
      <c r="O640" s="584"/>
      <c r="P640" s="519"/>
      <c r="Q640" s="519"/>
      <c r="R640" s="519"/>
      <c r="S640" s="519"/>
      <c r="T640" s="519"/>
      <c r="U640" s="519"/>
      <c r="V640" s="519"/>
      <c r="W640" s="519"/>
      <c r="X640" s="519"/>
      <c r="Y640" s="519"/>
      <c r="Z640" s="519"/>
    </row>
    <row r="641" spans="1:26" ht="12.75" customHeight="1" x14ac:dyDescent="0.25">
      <c r="A641" s="519"/>
      <c r="B641" s="520"/>
      <c r="C641" s="520"/>
      <c r="D641" s="520"/>
      <c r="E641" s="520"/>
      <c r="F641" s="520"/>
      <c r="G641" s="520"/>
      <c r="H641" s="520"/>
      <c r="I641" s="520"/>
      <c r="J641" s="520"/>
      <c r="K641" s="520"/>
      <c r="L641" s="520"/>
      <c r="M641" s="725"/>
      <c r="N641" s="520"/>
      <c r="O641" s="584"/>
      <c r="P641" s="519"/>
      <c r="Q641" s="519"/>
      <c r="R641" s="519"/>
      <c r="S641" s="519"/>
      <c r="T641" s="519"/>
      <c r="U641" s="519"/>
      <c r="V641" s="519"/>
      <c r="W641" s="519"/>
      <c r="X641" s="519"/>
      <c r="Y641" s="519"/>
      <c r="Z641" s="519"/>
    </row>
    <row r="642" spans="1:26" ht="12.75" customHeight="1" x14ac:dyDescent="0.25">
      <c r="A642" s="519"/>
      <c r="B642" s="520"/>
      <c r="C642" s="520"/>
      <c r="D642" s="520"/>
      <c r="E642" s="520"/>
      <c r="F642" s="520"/>
      <c r="G642" s="520"/>
      <c r="H642" s="520"/>
      <c r="I642" s="520"/>
      <c r="J642" s="520"/>
      <c r="K642" s="520"/>
      <c r="L642" s="520"/>
      <c r="M642" s="725"/>
      <c r="N642" s="520"/>
      <c r="O642" s="584"/>
      <c r="P642" s="519"/>
      <c r="Q642" s="519"/>
      <c r="R642" s="519"/>
      <c r="S642" s="519"/>
      <c r="T642" s="519"/>
      <c r="U642" s="519"/>
      <c r="V642" s="519"/>
      <c r="W642" s="519"/>
      <c r="X642" s="519"/>
      <c r="Y642" s="519"/>
      <c r="Z642" s="519"/>
    </row>
    <row r="643" spans="1:26" ht="12.75" customHeight="1" x14ac:dyDescent="0.25">
      <c r="A643" s="519"/>
      <c r="B643" s="520"/>
      <c r="C643" s="520"/>
      <c r="D643" s="520"/>
      <c r="E643" s="520"/>
      <c r="F643" s="520"/>
      <c r="G643" s="520"/>
      <c r="H643" s="520"/>
      <c r="I643" s="520"/>
      <c r="J643" s="520"/>
      <c r="K643" s="520"/>
      <c r="L643" s="520"/>
      <c r="M643" s="725"/>
      <c r="N643" s="520"/>
      <c r="O643" s="584"/>
      <c r="P643" s="519"/>
      <c r="Q643" s="519"/>
      <c r="R643" s="519"/>
      <c r="S643" s="519"/>
      <c r="T643" s="519"/>
      <c r="U643" s="519"/>
      <c r="V643" s="519"/>
      <c r="W643" s="519"/>
      <c r="X643" s="519"/>
      <c r="Y643" s="519"/>
      <c r="Z643" s="519"/>
    </row>
    <row r="644" spans="1:26" ht="12.75" customHeight="1" x14ac:dyDescent="0.25">
      <c r="A644" s="519"/>
      <c r="B644" s="520"/>
      <c r="C644" s="520"/>
      <c r="D644" s="520"/>
      <c r="E644" s="520"/>
      <c r="F644" s="520"/>
      <c r="G644" s="520"/>
      <c r="H644" s="520"/>
      <c r="I644" s="520"/>
      <c r="J644" s="520"/>
      <c r="K644" s="520"/>
      <c r="L644" s="520"/>
      <c r="M644" s="725"/>
      <c r="N644" s="520"/>
      <c r="O644" s="584"/>
      <c r="P644" s="519"/>
      <c r="Q644" s="519"/>
      <c r="R644" s="519"/>
      <c r="S644" s="519"/>
      <c r="T644" s="519"/>
      <c r="U644" s="519"/>
      <c r="V644" s="519"/>
      <c r="W644" s="519"/>
      <c r="X644" s="519"/>
      <c r="Y644" s="519"/>
      <c r="Z644" s="519"/>
    </row>
    <row r="645" spans="1:26" ht="12.75" customHeight="1" x14ac:dyDescent="0.25">
      <c r="A645" s="519"/>
      <c r="B645" s="520"/>
      <c r="C645" s="520"/>
      <c r="D645" s="520"/>
      <c r="E645" s="520"/>
      <c r="F645" s="520"/>
      <c r="G645" s="520"/>
      <c r="H645" s="520"/>
      <c r="I645" s="520"/>
      <c r="J645" s="520"/>
      <c r="K645" s="520"/>
      <c r="L645" s="520"/>
      <c r="M645" s="725"/>
      <c r="N645" s="520"/>
      <c r="O645" s="584"/>
      <c r="P645" s="519"/>
      <c r="Q645" s="519"/>
      <c r="R645" s="519"/>
      <c r="S645" s="519"/>
      <c r="T645" s="519"/>
      <c r="U645" s="519"/>
      <c r="V645" s="519"/>
      <c r="W645" s="519"/>
      <c r="X645" s="519"/>
      <c r="Y645" s="519"/>
      <c r="Z645" s="519"/>
    </row>
    <row r="646" spans="1:26" ht="12.75" customHeight="1" x14ac:dyDescent="0.25">
      <c r="A646" s="519"/>
      <c r="B646" s="520"/>
      <c r="C646" s="520"/>
      <c r="D646" s="520"/>
      <c r="E646" s="520"/>
      <c r="F646" s="520"/>
      <c r="G646" s="520"/>
      <c r="H646" s="520"/>
      <c r="I646" s="520"/>
      <c r="J646" s="520"/>
      <c r="K646" s="520"/>
      <c r="L646" s="520"/>
      <c r="M646" s="725"/>
      <c r="N646" s="520"/>
      <c r="O646" s="584"/>
      <c r="P646" s="519"/>
      <c r="Q646" s="519"/>
      <c r="R646" s="519"/>
      <c r="S646" s="519"/>
      <c r="T646" s="519"/>
      <c r="U646" s="519"/>
      <c r="V646" s="519"/>
      <c r="W646" s="519"/>
      <c r="X646" s="519"/>
      <c r="Y646" s="519"/>
      <c r="Z646" s="519"/>
    </row>
    <row r="647" spans="1:26" ht="12.75" customHeight="1" x14ac:dyDescent="0.25">
      <c r="A647" s="519"/>
      <c r="B647" s="520"/>
      <c r="C647" s="520"/>
      <c r="D647" s="520"/>
      <c r="E647" s="520"/>
      <c r="F647" s="520"/>
      <c r="G647" s="520"/>
      <c r="H647" s="520"/>
      <c r="I647" s="520"/>
      <c r="J647" s="520"/>
      <c r="K647" s="520"/>
      <c r="L647" s="520"/>
      <c r="M647" s="725"/>
      <c r="N647" s="520"/>
      <c r="O647" s="584"/>
      <c r="P647" s="519"/>
      <c r="Q647" s="519"/>
      <c r="R647" s="519"/>
      <c r="S647" s="519"/>
      <c r="T647" s="519"/>
      <c r="U647" s="519"/>
      <c r="V647" s="519"/>
      <c r="W647" s="519"/>
      <c r="X647" s="519"/>
      <c r="Y647" s="519"/>
      <c r="Z647" s="519"/>
    </row>
    <row r="648" spans="1:26" ht="12.75" customHeight="1" x14ac:dyDescent="0.25">
      <c r="A648" s="519"/>
      <c r="B648" s="520"/>
      <c r="C648" s="520"/>
      <c r="D648" s="520"/>
      <c r="E648" s="520"/>
      <c r="F648" s="520"/>
      <c r="G648" s="520"/>
      <c r="H648" s="520"/>
      <c r="I648" s="520"/>
      <c r="J648" s="520"/>
      <c r="K648" s="520"/>
      <c r="L648" s="520"/>
      <c r="M648" s="725"/>
      <c r="N648" s="520"/>
      <c r="O648" s="584"/>
      <c r="P648" s="519"/>
      <c r="Q648" s="519"/>
      <c r="R648" s="519"/>
      <c r="S648" s="519"/>
      <c r="T648" s="519"/>
      <c r="U648" s="519"/>
      <c r="V648" s="519"/>
      <c r="W648" s="519"/>
      <c r="X648" s="519"/>
      <c r="Y648" s="519"/>
      <c r="Z648" s="519"/>
    </row>
    <row r="649" spans="1:26" ht="12.75" customHeight="1" x14ac:dyDescent="0.25">
      <c r="A649" s="519"/>
      <c r="B649" s="520"/>
      <c r="C649" s="520"/>
      <c r="D649" s="520"/>
      <c r="E649" s="520"/>
      <c r="F649" s="520"/>
      <c r="G649" s="520"/>
      <c r="H649" s="520"/>
      <c r="I649" s="520"/>
      <c r="J649" s="520"/>
      <c r="K649" s="520"/>
      <c r="L649" s="520"/>
      <c r="M649" s="725"/>
      <c r="N649" s="520"/>
      <c r="O649" s="584"/>
      <c r="P649" s="519"/>
      <c r="Q649" s="519"/>
      <c r="R649" s="519"/>
      <c r="S649" s="519"/>
      <c r="T649" s="519"/>
      <c r="U649" s="519"/>
      <c r="V649" s="519"/>
      <c r="W649" s="519"/>
      <c r="X649" s="519"/>
      <c r="Y649" s="519"/>
      <c r="Z649" s="519"/>
    </row>
    <row r="650" spans="1:26" ht="12.75" customHeight="1" x14ac:dyDescent="0.25">
      <c r="A650" s="519"/>
      <c r="B650" s="520"/>
      <c r="C650" s="520"/>
      <c r="D650" s="520"/>
      <c r="E650" s="520"/>
      <c r="F650" s="520"/>
      <c r="G650" s="520"/>
      <c r="H650" s="520"/>
      <c r="I650" s="520"/>
      <c r="J650" s="520"/>
      <c r="K650" s="520"/>
      <c r="L650" s="520"/>
      <c r="M650" s="725"/>
      <c r="N650" s="520"/>
      <c r="O650" s="584"/>
      <c r="P650" s="519"/>
      <c r="Q650" s="519"/>
      <c r="R650" s="519"/>
      <c r="S650" s="519"/>
      <c r="T650" s="519"/>
      <c r="U650" s="519"/>
      <c r="V650" s="519"/>
      <c r="W650" s="519"/>
      <c r="X650" s="519"/>
      <c r="Y650" s="519"/>
      <c r="Z650" s="519"/>
    </row>
    <row r="651" spans="1:26" ht="12.75" customHeight="1" x14ac:dyDescent="0.25">
      <c r="A651" s="519"/>
      <c r="B651" s="520"/>
      <c r="C651" s="520"/>
      <c r="D651" s="520"/>
      <c r="E651" s="520"/>
      <c r="F651" s="520"/>
      <c r="G651" s="520"/>
      <c r="H651" s="520"/>
      <c r="I651" s="520"/>
      <c r="J651" s="520"/>
      <c r="K651" s="520"/>
      <c r="L651" s="520"/>
      <c r="M651" s="725"/>
      <c r="N651" s="520"/>
      <c r="O651" s="584"/>
      <c r="P651" s="519"/>
      <c r="Q651" s="519"/>
      <c r="R651" s="519"/>
      <c r="S651" s="519"/>
      <c r="T651" s="519"/>
      <c r="U651" s="519"/>
      <c r="V651" s="519"/>
      <c r="W651" s="519"/>
      <c r="X651" s="519"/>
      <c r="Y651" s="519"/>
      <c r="Z651" s="519"/>
    </row>
    <row r="652" spans="1:26" ht="12.75" customHeight="1" x14ac:dyDescent="0.25">
      <c r="A652" s="519"/>
      <c r="B652" s="520"/>
      <c r="C652" s="520"/>
      <c r="D652" s="520"/>
      <c r="E652" s="520"/>
      <c r="F652" s="520"/>
      <c r="G652" s="520"/>
      <c r="H652" s="520"/>
      <c r="I652" s="520"/>
      <c r="J652" s="520"/>
      <c r="K652" s="520"/>
      <c r="L652" s="520"/>
      <c r="M652" s="725"/>
      <c r="N652" s="520"/>
      <c r="O652" s="584"/>
      <c r="P652" s="519"/>
      <c r="Q652" s="519"/>
      <c r="R652" s="519"/>
      <c r="S652" s="519"/>
      <c r="T652" s="519"/>
      <c r="U652" s="519"/>
      <c r="V652" s="519"/>
      <c r="W652" s="519"/>
      <c r="X652" s="519"/>
      <c r="Y652" s="519"/>
      <c r="Z652" s="519"/>
    </row>
    <row r="653" spans="1:26" ht="12.75" customHeight="1" x14ac:dyDescent="0.25">
      <c r="A653" s="519"/>
      <c r="B653" s="520"/>
      <c r="C653" s="520"/>
      <c r="D653" s="520"/>
      <c r="E653" s="520"/>
      <c r="F653" s="520"/>
      <c r="G653" s="520"/>
      <c r="H653" s="520"/>
      <c r="I653" s="520"/>
      <c r="J653" s="520"/>
      <c r="K653" s="520"/>
      <c r="L653" s="520"/>
      <c r="M653" s="725"/>
      <c r="N653" s="520"/>
      <c r="O653" s="584"/>
      <c r="P653" s="519"/>
      <c r="Q653" s="519"/>
      <c r="R653" s="519"/>
      <c r="S653" s="519"/>
      <c r="T653" s="519"/>
      <c r="U653" s="519"/>
      <c r="V653" s="519"/>
      <c r="W653" s="519"/>
      <c r="X653" s="519"/>
      <c r="Y653" s="519"/>
      <c r="Z653" s="519"/>
    </row>
    <row r="654" spans="1:26" ht="12.75" customHeight="1" x14ac:dyDescent="0.25">
      <c r="A654" s="519"/>
      <c r="B654" s="520"/>
      <c r="C654" s="520"/>
      <c r="D654" s="520"/>
      <c r="E654" s="520"/>
      <c r="F654" s="520"/>
      <c r="G654" s="520"/>
      <c r="H654" s="520"/>
      <c r="I654" s="520"/>
      <c r="J654" s="520"/>
      <c r="K654" s="520"/>
      <c r="L654" s="520"/>
      <c r="M654" s="725"/>
      <c r="N654" s="520"/>
      <c r="O654" s="584"/>
      <c r="P654" s="519"/>
      <c r="Q654" s="519"/>
      <c r="R654" s="519"/>
      <c r="S654" s="519"/>
      <c r="T654" s="519"/>
      <c r="U654" s="519"/>
      <c r="V654" s="519"/>
      <c r="W654" s="519"/>
      <c r="X654" s="519"/>
      <c r="Y654" s="519"/>
      <c r="Z654" s="519"/>
    </row>
    <row r="655" spans="1:26" ht="12.75" customHeight="1" x14ac:dyDescent="0.25">
      <c r="A655" s="519"/>
      <c r="B655" s="520"/>
      <c r="C655" s="520"/>
      <c r="D655" s="520"/>
      <c r="E655" s="520"/>
      <c r="F655" s="520"/>
      <c r="G655" s="520"/>
      <c r="H655" s="520"/>
      <c r="I655" s="520"/>
      <c r="J655" s="520"/>
      <c r="K655" s="520"/>
      <c r="L655" s="520"/>
      <c r="M655" s="725"/>
      <c r="N655" s="520"/>
      <c r="O655" s="584"/>
      <c r="P655" s="519"/>
      <c r="Q655" s="519"/>
      <c r="R655" s="519"/>
      <c r="S655" s="519"/>
      <c r="T655" s="519"/>
      <c r="U655" s="519"/>
      <c r="V655" s="519"/>
      <c r="W655" s="519"/>
      <c r="X655" s="519"/>
      <c r="Y655" s="519"/>
      <c r="Z655" s="519"/>
    </row>
    <row r="656" spans="1:26" ht="12.75" customHeight="1" x14ac:dyDescent="0.25">
      <c r="A656" s="519"/>
      <c r="B656" s="520"/>
      <c r="C656" s="520"/>
      <c r="D656" s="520"/>
      <c r="E656" s="520"/>
      <c r="F656" s="520"/>
      <c r="G656" s="520"/>
      <c r="H656" s="520"/>
      <c r="I656" s="520"/>
      <c r="J656" s="520"/>
      <c r="K656" s="520"/>
      <c r="L656" s="520"/>
      <c r="M656" s="725"/>
      <c r="N656" s="520"/>
      <c r="O656" s="584"/>
      <c r="P656" s="519"/>
      <c r="Q656" s="519"/>
      <c r="R656" s="519"/>
      <c r="S656" s="519"/>
      <c r="T656" s="519"/>
      <c r="U656" s="519"/>
      <c r="V656" s="519"/>
      <c r="W656" s="519"/>
      <c r="X656" s="519"/>
      <c r="Y656" s="519"/>
      <c r="Z656" s="519"/>
    </row>
    <row r="657" spans="1:26" ht="12.75" customHeight="1" x14ac:dyDescent="0.25">
      <c r="A657" s="519"/>
      <c r="B657" s="520"/>
      <c r="C657" s="520"/>
      <c r="D657" s="520"/>
      <c r="E657" s="520"/>
      <c r="F657" s="520"/>
      <c r="G657" s="520"/>
      <c r="H657" s="520"/>
      <c r="I657" s="520"/>
      <c r="J657" s="520"/>
      <c r="K657" s="520"/>
      <c r="L657" s="520"/>
      <c r="M657" s="725"/>
      <c r="N657" s="520"/>
      <c r="O657" s="584"/>
      <c r="P657" s="519"/>
      <c r="Q657" s="519"/>
      <c r="R657" s="519"/>
      <c r="S657" s="519"/>
      <c r="T657" s="519"/>
      <c r="U657" s="519"/>
      <c r="V657" s="519"/>
      <c r="W657" s="519"/>
      <c r="X657" s="519"/>
      <c r="Y657" s="519"/>
      <c r="Z657" s="519"/>
    </row>
    <row r="658" spans="1:26" ht="12.75" customHeight="1" x14ac:dyDescent="0.25">
      <c r="A658" s="519"/>
      <c r="B658" s="520"/>
      <c r="C658" s="520"/>
      <c r="D658" s="520"/>
      <c r="E658" s="520"/>
      <c r="F658" s="520"/>
      <c r="G658" s="520"/>
      <c r="H658" s="520"/>
      <c r="I658" s="520"/>
      <c r="J658" s="520"/>
      <c r="K658" s="520"/>
      <c r="L658" s="520"/>
      <c r="M658" s="725"/>
      <c r="N658" s="520"/>
      <c r="O658" s="584"/>
      <c r="P658" s="519"/>
      <c r="Q658" s="519"/>
      <c r="R658" s="519"/>
      <c r="S658" s="519"/>
      <c r="T658" s="519"/>
      <c r="U658" s="519"/>
      <c r="V658" s="519"/>
      <c r="W658" s="519"/>
      <c r="X658" s="519"/>
      <c r="Y658" s="519"/>
      <c r="Z658" s="519"/>
    </row>
    <row r="659" spans="1:26" ht="12.75" customHeight="1" x14ac:dyDescent="0.25">
      <c r="A659" s="519"/>
      <c r="B659" s="520"/>
      <c r="C659" s="520"/>
      <c r="D659" s="520"/>
      <c r="E659" s="520"/>
      <c r="F659" s="520"/>
      <c r="G659" s="520"/>
      <c r="H659" s="520"/>
      <c r="I659" s="520"/>
      <c r="J659" s="520"/>
      <c r="K659" s="520"/>
      <c r="L659" s="520"/>
      <c r="M659" s="725"/>
      <c r="N659" s="520"/>
      <c r="O659" s="584"/>
      <c r="P659" s="519"/>
      <c r="Q659" s="519"/>
      <c r="R659" s="519"/>
      <c r="S659" s="519"/>
      <c r="T659" s="519"/>
      <c r="U659" s="519"/>
      <c r="V659" s="519"/>
      <c r="W659" s="519"/>
      <c r="X659" s="519"/>
      <c r="Y659" s="519"/>
      <c r="Z659" s="519"/>
    </row>
    <row r="660" spans="1:26" ht="12.75" customHeight="1" x14ac:dyDescent="0.25">
      <c r="A660" s="519"/>
      <c r="B660" s="520"/>
      <c r="C660" s="520"/>
      <c r="D660" s="520"/>
      <c r="E660" s="520"/>
      <c r="F660" s="520"/>
      <c r="G660" s="520"/>
      <c r="H660" s="520"/>
      <c r="I660" s="520"/>
      <c r="J660" s="520"/>
      <c r="K660" s="520"/>
      <c r="L660" s="520"/>
      <c r="M660" s="725"/>
      <c r="N660" s="520"/>
      <c r="O660" s="584"/>
      <c r="P660" s="519"/>
      <c r="Q660" s="519"/>
      <c r="R660" s="519"/>
      <c r="S660" s="519"/>
      <c r="T660" s="519"/>
      <c r="U660" s="519"/>
      <c r="V660" s="519"/>
      <c r="W660" s="519"/>
      <c r="X660" s="519"/>
      <c r="Y660" s="519"/>
      <c r="Z660" s="519"/>
    </row>
    <row r="661" spans="1:26" ht="12.75" customHeight="1" x14ac:dyDescent="0.25">
      <c r="A661" s="519"/>
      <c r="B661" s="520"/>
      <c r="C661" s="520"/>
      <c r="D661" s="520"/>
      <c r="E661" s="520"/>
      <c r="F661" s="520"/>
      <c r="G661" s="520"/>
      <c r="H661" s="520"/>
      <c r="I661" s="520"/>
      <c r="J661" s="520"/>
      <c r="K661" s="520"/>
      <c r="L661" s="520"/>
      <c r="M661" s="725"/>
      <c r="N661" s="520"/>
      <c r="O661" s="584"/>
      <c r="P661" s="519"/>
      <c r="Q661" s="519"/>
      <c r="R661" s="519"/>
      <c r="S661" s="519"/>
      <c r="T661" s="519"/>
      <c r="U661" s="519"/>
      <c r="V661" s="519"/>
      <c r="W661" s="519"/>
      <c r="X661" s="519"/>
      <c r="Y661" s="519"/>
      <c r="Z661" s="519"/>
    </row>
    <row r="662" spans="1:26" ht="12.75" customHeight="1" x14ac:dyDescent="0.25">
      <c r="A662" s="519"/>
      <c r="B662" s="520"/>
      <c r="C662" s="520"/>
      <c r="D662" s="520"/>
      <c r="E662" s="520"/>
      <c r="F662" s="520"/>
      <c r="G662" s="520"/>
      <c r="H662" s="520"/>
      <c r="I662" s="520"/>
      <c r="J662" s="520"/>
      <c r="K662" s="520"/>
      <c r="L662" s="520"/>
      <c r="M662" s="725"/>
      <c r="N662" s="520"/>
      <c r="O662" s="584"/>
      <c r="P662" s="519"/>
      <c r="Q662" s="519"/>
      <c r="R662" s="519"/>
      <c r="S662" s="519"/>
      <c r="T662" s="519"/>
      <c r="U662" s="519"/>
      <c r="V662" s="519"/>
      <c r="W662" s="519"/>
      <c r="X662" s="519"/>
      <c r="Y662" s="519"/>
      <c r="Z662" s="519"/>
    </row>
    <row r="663" spans="1:26" ht="12.75" customHeight="1" x14ac:dyDescent="0.25">
      <c r="A663" s="519"/>
      <c r="B663" s="520"/>
      <c r="C663" s="520"/>
      <c r="D663" s="520"/>
      <c r="E663" s="520"/>
      <c r="F663" s="520"/>
      <c r="G663" s="520"/>
      <c r="H663" s="520"/>
      <c r="I663" s="520"/>
      <c r="J663" s="520"/>
      <c r="K663" s="520"/>
      <c r="L663" s="520"/>
      <c r="M663" s="725"/>
      <c r="N663" s="520"/>
      <c r="O663" s="584"/>
      <c r="P663" s="519"/>
      <c r="Q663" s="519"/>
      <c r="R663" s="519"/>
      <c r="S663" s="519"/>
      <c r="T663" s="519"/>
      <c r="U663" s="519"/>
      <c r="V663" s="519"/>
      <c r="W663" s="519"/>
      <c r="X663" s="519"/>
      <c r="Y663" s="519"/>
      <c r="Z663" s="519"/>
    </row>
    <row r="664" spans="1:26" ht="12.75" customHeight="1" x14ac:dyDescent="0.25">
      <c r="A664" s="519"/>
      <c r="B664" s="520"/>
      <c r="C664" s="520"/>
      <c r="D664" s="520"/>
      <c r="E664" s="520"/>
      <c r="F664" s="520"/>
      <c r="G664" s="520"/>
      <c r="H664" s="520"/>
      <c r="I664" s="520"/>
      <c r="J664" s="520"/>
      <c r="K664" s="520"/>
      <c r="L664" s="520"/>
      <c r="M664" s="725"/>
      <c r="N664" s="520"/>
      <c r="O664" s="584"/>
      <c r="P664" s="519"/>
      <c r="Q664" s="519"/>
      <c r="R664" s="519"/>
      <c r="S664" s="519"/>
      <c r="T664" s="519"/>
      <c r="U664" s="519"/>
      <c r="V664" s="519"/>
      <c r="W664" s="519"/>
      <c r="X664" s="519"/>
      <c r="Y664" s="519"/>
      <c r="Z664" s="519"/>
    </row>
    <row r="665" spans="1:26" ht="12.75" customHeight="1" x14ac:dyDescent="0.25">
      <c r="A665" s="519"/>
      <c r="B665" s="520"/>
      <c r="C665" s="520"/>
      <c r="D665" s="520"/>
      <c r="E665" s="520"/>
      <c r="F665" s="520"/>
      <c r="G665" s="520"/>
      <c r="H665" s="520"/>
      <c r="I665" s="520"/>
      <c r="J665" s="520"/>
      <c r="K665" s="520"/>
      <c r="L665" s="520"/>
      <c r="M665" s="725"/>
      <c r="N665" s="520"/>
      <c r="O665" s="584"/>
      <c r="P665" s="519"/>
      <c r="Q665" s="519"/>
      <c r="R665" s="519"/>
      <c r="S665" s="519"/>
      <c r="T665" s="519"/>
      <c r="U665" s="519"/>
      <c r="V665" s="519"/>
      <c r="W665" s="519"/>
      <c r="X665" s="519"/>
      <c r="Y665" s="519"/>
      <c r="Z665" s="519"/>
    </row>
    <row r="666" spans="1:26" ht="12.75" customHeight="1" x14ac:dyDescent="0.25">
      <c r="A666" s="519"/>
      <c r="B666" s="520"/>
      <c r="C666" s="520"/>
      <c r="D666" s="520"/>
      <c r="E666" s="520"/>
      <c r="F666" s="520"/>
      <c r="G666" s="520"/>
      <c r="H666" s="520"/>
      <c r="I666" s="520"/>
      <c r="J666" s="520"/>
      <c r="K666" s="520"/>
      <c r="L666" s="520"/>
      <c r="M666" s="725"/>
      <c r="N666" s="520"/>
      <c r="O666" s="584"/>
      <c r="P666" s="519"/>
      <c r="Q666" s="519"/>
      <c r="R666" s="519"/>
      <c r="S666" s="519"/>
      <c r="T666" s="519"/>
      <c r="U666" s="519"/>
      <c r="V666" s="519"/>
      <c r="W666" s="519"/>
      <c r="X666" s="519"/>
      <c r="Y666" s="519"/>
      <c r="Z666" s="519"/>
    </row>
    <row r="667" spans="1:26" ht="12.75" customHeight="1" x14ac:dyDescent="0.25">
      <c r="A667" s="519"/>
      <c r="B667" s="520"/>
      <c r="C667" s="520"/>
      <c r="D667" s="520"/>
      <c r="E667" s="520"/>
      <c r="F667" s="520"/>
      <c r="G667" s="520"/>
      <c r="H667" s="520"/>
      <c r="I667" s="520"/>
      <c r="J667" s="520"/>
      <c r="K667" s="520"/>
      <c r="L667" s="520"/>
      <c r="M667" s="725"/>
      <c r="N667" s="520"/>
      <c r="O667" s="584"/>
      <c r="P667" s="519"/>
      <c r="Q667" s="519"/>
      <c r="R667" s="519"/>
      <c r="S667" s="519"/>
      <c r="T667" s="519"/>
      <c r="U667" s="519"/>
      <c r="V667" s="519"/>
      <c r="W667" s="519"/>
      <c r="X667" s="519"/>
      <c r="Y667" s="519"/>
      <c r="Z667" s="519"/>
    </row>
    <row r="668" spans="1:26" ht="12.75" customHeight="1" x14ac:dyDescent="0.25">
      <c r="A668" s="519"/>
      <c r="B668" s="520"/>
      <c r="C668" s="520"/>
      <c r="D668" s="520"/>
      <c r="E668" s="520"/>
      <c r="F668" s="520"/>
      <c r="G668" s="520"/>
      <c r="H668" s="520"/>
      <c r="I668" s="520"/>
      <c r="J668" s="520"/>
      <c r="K668" s="520"/>
      <c r="L668" s="520"/>
      <c r="M668" s="725"/>
      <c r="N668" s="520"/>
      <c r="O668" s="584"/>
      <c r="P668" s="519"/>
      <c r="Q668" s="519"/>
      <c r="R668" s="519"/>
      <c r="S668" s="519"/>
      <c r="T668" s="519"/>
      <c r="U668" s="519"/>
      <c r="V668" s="519"/>
      <c r="W668" s="519"/>
      <c r="X668" s="519"/>
      <c r="Y668" s="519"/>
      <c r="Z668" s="519"/>
    </row>
    <row r="669" spans="1:26" ht="12.75" customHeight="1" x14ac:dyDescent="0.25">
      <c r="A669" s="519"/>
      <c r="B669" s="520"/>
      <c r="C669" s="520"/>
      <c r="D669" s="520"/>
      <c r="E669" s="520"/>
      <c r="F669" s="520"/>
      <c r="G669" s="520"/>
      <c r="H669" s="520"/>
      <c r="I669" s="520"/>
      <c r="J669" s="520"/>
      <c r="K669" s="520"/>
      <c r="L669" s="520"/>
      <c r="M669" s="725"/>
      <c r="N669" s="520"/>
      <c r="O669" s="584"/>
      <c r="P669" s="519"/>
      <c r="Q669" s="519"/>
      <c r="R669" s="519"/>
      <c r="S669" s="519"/>
      <c r="T669" s="519"/>
      <c r="U669" s="519"/>
      <c r="V669" s="519"/>
      <c r="W669" s="519"/>
      <c r="X669" s="519"/>
      <c r="Y669" s="519"/>
      <c r="Z669" s="519"/>
    </row>
    <row r="670" spans="1:26" ht="12.75" customHeight="1" x14ac:dyDescent="0.25">
      <c r="A670" s="519"/>
      <c r="B670" s="520"/>
      <c r="C670" s="520"/>
      <c r="D670" s="520"/>
      <c r="E670" s="520"/>
      <c r="F670" s="520"/>
      <c r="G670" s="520"/>
      <c r="H670" s="520"/>
      <c r="I670" s="520"/>
      <c r="J670" s="520"/>
      <c r="K670" s="520"/>
      <c r="L670" s="520"/>
      <c r="M670" s="725"/>
      <c r="N670" s="520"/>
      <c r="O670" s="584"/>
      <c r="P670" s="519"/>
      <c r="Q670" s="519"/>
      <c r="R670" s="519"/>
      <c r="S670" s="519"/>
      <c r="T670" s="519"/>
      <c r="U670" s="519"/>
      <c r="V670" s="519"/>
      <c r="W670" s="519"/>
      <c r="X670" s="519"/>
      <c r="Y670" s="519"/>
      <c r="Z670" s="519"/>
    </row>
    <row r="671" spans="1:26" ht="12.75" customHeight="1" x14ac:dyDescent="0.25">
      <c r="A671" s="519"/>
      <c r="B671" s="520"/>
      <c r="C671" s="520"/>
      <c r="D671" s="520"/>
      <c r="E671" s="520"/>
      <c r="F671" s="520"/>
      <c r="G671" s="520"/>
      <c r="H671" s="520"/>
      <c r="I671" s="520"/>
      <c r="J671" s="520"/>
      <c r="K671" s="520"/>
      <c r="L671" s="520"/>
      <c r="M671" s="725"/>
      <c r="N671" s="520"/>
      <c r="O671" s="584"/>
      <c r="P671" s="519"/>
      <c r="Q671" s="519"/>
      <c r="R671" s="519"/>
      <c r="S671" s="519"/>
      <c r="T671" s="519"/>
      <c r="U671" s="519"/>
      <c r="V671" s="519"/>
      <c r="W671" s="519"/>
      <c r="X671" s="519"/>
      <c r="Y671" s="519"/>
      <c r="Z671" s="519"/>
    </row>
    <row r="672" spans="1:26" ht="12.75" customHeight="1" x14ac:dyDescent="0.25">
      <c r="A672" s="519"/>
      <c r="B672" s="520"/>
      <c r="C672" s="520"/>
      <c r="D672" s="520"/>
      <c r="E672" s="520"/>
      <c r="F672" s="520"/>
      <c r="G672" s="520"/>
      <c r="H672" s="520"/>
      <c r="I672" s="520"/>
      <c r="J672" s="520"/>
      <c r="K672" s="520"/>
      <c r="L672" s="520"/>
      <c r="M672" s="725"/>
      <c r="N672" s="520"/>
      <c r="O672" s="584"/>
      <c r="P672" s="519"/>
      <c r="Q672" s="519"/>
      <c r="R672" s="519"/>
      <c r="S672" s="519"/>
      <c r="T672" s="519"/>
      <c r="U672" s="519"/>
      <c r="V672" s="519"/>
      <c r="W672" s="519"/>
      <c r="X672" s="519"/>
      <c r="Y672" s="519"/>
      <c r="Z672" s="519"/>
    </row>
    <row r="673" spans="1:26" ht="12.75" customHeight="1" x14ac:dyDescent="0.25">
      <c r="A673" s="519"/>
      <c r="B673" s="520"/>
      <c r="C673" s="520"/>
      <c r="D673" s="520"/>
      <c r="E673" s="520"/>
      <c r="F673" s="520"/>
      <c r="G673" s="520"/>
      <c r="H673" s="520"/>
      <c r="I673" s="520"/>
      <c r="J673" s="520"/>
      <c r="K673" s="520"/>
      <c r="L673" s="520"/>
      <c r="M673" s="725"/>
      <c r="N673" s="520"/>
      <c r="O673" s="584"/>
      <c r="P673" s="519"/>
      <c r="Q673" s="519"/>
      <c r="R673" s="519"/>
      <c r="S673" s="519"/>
      <c r="T673" s="519"/>
      <c r="U673" s="519"/>
      <c r="V673" s="519"/>
      <c r="W673" s="519"/>
      <c r="X673" s="519"/>
      <c r="Y673" s="519"/>
      <c r="Z673" s="519"/>
    </row>
    <row r="674" spans="1:26" ht="12.75" customHeight="1" x14ac:dyDescent="0.25">
      <c r="A674" s="519"/>
      <c r="B674" s="520"/>
      <c r="C674" s="520"/>
      <c r="D674" s="520"/>
      <c r="E674" s="520"/>
      <c r="F674" s="520"/>
      <c r="G674" s="520"/>
      <c r="H674" s="520"/>
      <c r="I674" s="520"/>
      <c r="J674" s="520"/>
      <c r="K674" s="520"/>
      <c r="L674" s="520"/>
      <c r="M674" s="725"/>
      <c r="N674" s="520"/>
      <c r="O674" s="584"/>
      <c r="P674" s="519"/>
      <c r="Q674" s="519"/>
      <c r="R674" s="519"/>
      <c r="S674" s="519"/>
      <c r="T674" s="519"/>
      <c r="U674" s="519"/>
      <c r="V674" s="519"/>
      <c r="W674" s="519"/>
      <c r="X674" s="519"/>
      <c r="Y674" s="519"/>
      <c r="Z674" s="519"/>
    </row>
    <row r="675" spans="1:26" ht="12.75" customHeight="1" x14ac:dyDescent="0.25">
      <c r="A675" s="519"/>
      <c r="B675" s="520"/>
      <c r="C675" s="520"/>
      <c r="D675" s="520"/>
      <c r="E675" s="520"/>
      <c r="F675" s="520"/>
      <c r="G675" s="520"/>
      <c r="H675" s="520"/>
      <c r="I675" s="520"/>
      <c r="J675" s="520"/>
      <c r="K675" s="520"/>
      <c r="L675" s="520"/>
      <c r="M675" s="725"/>
      <c r="N675" s="520"/>
      <c r="O675" s="584"/>
      <c r="P675" s="519"/>
      <c r="Q675" s="519"/>
      <c r="R675" s="519"/>
      <c r="S675" s="519"/>
      <c r="T675" s="519"/>
      <c r="U675" s="519"/>
      <c r="V675" s="519"/>
      <c r="W675" s="519"/>
      <c r="X675" s="519"/>
      <c r="Y675" s="519"/>
      <c r="Z675" s="519"/>
    </row>
    <row r="676" spans="1:26" ht="12.75" customHeight="1" x14ac:dyDescent="0.25">
      <c r="A676" s="519"/>
      <c r="B676" s="520"/>
      <c r="C676" s="520"/>
      <c r="D676" s="520"/>
      <c r="E676" s="520"/>
      <c r="F676" s="520"/>
      <c r="G676" s="520"/>
      <c r="H676" s="520"/>
      <c r="I676" s="520"/>
      <c r="J676" s="520"/>
      <c r="K676" s="520"/>
      <c r="L676" s="520"/>
      <c r="M676" s="725"/>
      <c r="N676" s="520"/>
      <c r="O676" s="584"/>
      <c r="P676" s="519"/>
      <c r="Q676" s="519"/>
      <c r="R676" s="519"/>
      <c r="S676" s="519"/>
      <c r="T676" s="519"/>
      <c r="U676" s="519"/>
      <c r="V676" s="519"/>
      <c r="W676" s="519"/>
      <c r="X676" s="519"/>
      <c r="Y676" s="519"/>
      <c r="Z676" s="519"/>
    </row>
    <row r="677" spans="1:26" ht="12.75" customHeight="1" x14ac:dyDescent="0.25">
      <c r="A677" s="519"/>
      <c r="B677" s="520"/>
      <c r="C677" s="520"/>
      <c r="D677" s="520"/>
      <c r="E677" s="520"/>
      <c r="F677" s="520"/>
      <c r="G677" s="520"/>
      <c r="H677" s="520"/>
      <c r="I677" s="520"/>
      <c r="J677" s="520"/>
      <c r="K677" s="520"/>
      <c r="L677" s="520"/>
      <c r="M677" s="725"/>
      <c r="N677" s="520"/>
      <c r="O677" s="584"/>
      <c r="P677" s="519"/>
      <c r="Q677" s="519"/>
      <c r="R677" s="519"/>
      <c r="S677" s="519"/>
      <c r="T677" s="519"/>
      <c r="U677" s="519"/>
      <c r="V677" s="519"/>
      <c r="W677" s="519"/>
      <c r="X677" s="519"/>
      <c r="Y677" s="519"/>
      <c r="Z677" s="519"/>
    </row>
    <row r="678" spans="1:26" ht="12.75" customHeight="1" x14ac:dyDescent="0.25">
      <c r="A678" s="519"/>
      <c r="B678" s="520"/>
      <c r="C678" s="520"/>
      <c r="D678" s="520"/>
      <c r="E678" s="520"/>
      <c r="F678" s="520"/>
      <c r="G678" s="520"/>
      <c r="H678" s="520"/>
      <c r="I678" s="520"/>
      <c r="J678" s="520"/>
      <c r="K678" s="520"/>
      <c r="L678" s="520"/>
      <c r="M678" s="725"/>
      <c r="N678" s="520"/>
      <c r="O678" s="584"/>
      <c r="P678" s="519"/>
      <c r="Q678" s="519"/>
      <c r="R678" s="519"/>
      <c r="S678" s="519"/>
      <c r="T678" s="519"/>
      <c r="U678" s="519"/>
      <c r="V678" s="519"/>
      <c r="W678" s="519"/>
      <c r="X678" s="519"/>
      <c r="Y678" s="519"/>
      <c r="Z678" s="519"/>
    </row>
    <row r="679" spans="1:26" ht="12.75" customHeight="1" x14ac:dyDescent="0.25">
      <c r="A679" s="519"/>
      <c r="B679" s="520"/>
      <c r="C679" s="520"/>
      <c r="D679" s="520"/>
      <c r="E679" s="520"/>
      <c r="F679" s="520"/>
      <c r="G679" s="520"/>
      <c r="H679" s="520"/>
      <c r="I679" s="520"/>
      <c r="J679" s="520"/>
      <c r="K679" s="520"/>
      <c r="L679" s="520"/>
      <c r="M679" s="725"/>
      <c r="N679" s="520"/>
      <c r="O679" s="584"/>
      <c r="P679" s="519"/>
      <c r="Q679" s="519"/>
      <c r="R679" s="519"/>
      <c r="S679" s="519"/>
      <c r="T679" s="519"/>
      <c r="U679" s="519"/>
      <c r="V679" s="519"/>
      <c r="W679" s="519"/>
      <c r="X679" s="519"/>
      <c r="Y679" s="519"/>
      <c r="Z679" s="519"/>
    </row>
    <row r="680" spans="1:26" ht="12.75" customHeight="1" x14ac:dyDescent="0.25">
      <c r="A680" s="519"/>
      <c r="B680" s="520"/>
      <c r="C680" s="520"/>
      <c r="D680" s="520"/>
      <c r="E680" s="520"/>
      <c r="F680" s="520"/>
      <c r="G680" s="520"/>
      <c r="H680" s="520"/>
      <c r="I680" s="520"/>
      <c r="J680" s="520"/>
      <c r="K680" s="520"/>
      <c r="L680" s="520"/>
      <c r="M680" s="725"/>
      <c r="N680" s="520"/>
      <c r="O680" s="584"/>
      <c r="P680" s="519"/>
      <c r="Q680" s="519"/>
      <c r="R680" s="519"/>
      <c r="S680" s="519"/>
      <c r="T680" s="519"/>
      <c r="U680" s="519"/>
      <c r="V680" s="519"/>
      <c r="W680" s="519"/>
      <c r="X680" s="519"/>
      <c r="Y680" s="519"/>
      <c r="Z680" s="519"/>
    </row>
    <row r="681" spans="1:26" ht="12.75" customHeight="1" x14ac:dyDescent="0.25">
      <c r="A681" s="519"/>
      <c r="B681" s="520"/>
      <c r="C681" s="520"/>
      <c r="D681" s="520"/>
      <c r="E681" s="520"/>
      <c r="F681" s="520"/>
      <c r="G681" s="520"/>
      <c r="H681" s="520"/>
      <c r="I681" s="520"/>
      <c r="J681" s="520"/>
      <c r="K681" s="520"/>
      <c r="L681" s="520"/>
      <c r="M681" s="725"/>
      <c r="N681" s="520"/>
      <c r="O681" s="584"/>
      <c r="P681" s="519"/>
      <c r="Q681" s="519"/>
      <c r="R681" s="519"/>
      <c r="S681" s="519"/>
      <c r="T681" s="519"/>
      <c r="U681" s="519"/>
      <c r="V681" s="519"/>
      <c r="W681" s="519"/>
      <c r="X681" s="519"/>
      <c r="Y681" s="519"/>
      <c r="Z681" s="519"/>
    </row>
    <row r="682" spans="1:26" ht="12.75" customHeight="1" x14ac:dyDescent="0.25">
      <c r="A682" s="519"/>
      <c r="B682" s="520"/>
      <c r="C682" s="520"/>
      <c r="D682" s="520"/>
      <c r="E682" s="520"/>
      <c r="F682" s="520"/>
      <c r="G682" s="520"/>
      <c r="H682" s="520"/>
      <c r="I682" s="520"/>
      <c r="J682" s="520"/>
      <c r="K682" s="520"/>
      <c r="L682" s="520"/>
      <c r="M682" s="725"/>
      <c r="N682" s="520"/>
      <c r="O682" s="584"/>
      <c r="P682" s="519"/>
      <c r="Q682" s="519"/>
      <c r="R682" s="519"/>
      <c r="S682" s="519"/>
      <c r="T682" s="519"/>
      <c r="U682" s="519"/>
      <c r="V682" s="519"/>
      <c r="W682" s="519"/>
      <c r="X682" s="519"/>
      <c r="Y682" s="519"/>
      <c r="Z682" s="519"/>
    </row>
    <row r="683" spans="1:26" ht="12.75" customHeight="1" x14ac:dyDescent="0.25">
      <c r="A683" s="519"/>
      <c r="B683" s="520"/>
      <c r="C683" s="520"/>
      <c r="D683" s="520"/>
      <c r="E683" s="520"/>
      <c r="F683" s="520"/>
      <c r="G683" s="520"/>
      <c r="H683" s="520"/>
      <c r="I683" s="520"/>
      <c r="J683" s="520"/>
      <c r="K683" s="520"/>
      <c r="L683" s="520"/>
      <c r="M683" s="725"/>
      <c r="N683" s="520"/>
      <c r="O683" s="584"/>
      <c r="P683" s="519"/>
      <c r="Q683" s="519"/>
      <c r="R683" s="519"/>
      <c r="S683" s="519"/>
      <c r="T683" s="519"/>
      <c r="U683" s="519"/>
      <c r="V683" s="519"/>
      <c r="W683" s="519"/>
      <c r="X683" s="519"/>
      <c r="Y683" s="519"/>
      <c r="Z683" s="519"/>
    </row>
    <row r="684" spans="1:26" ht="12.75" customHeight="1" x14ac:dyDescent="0.25">
      <c r="A684" s="519"/>
      <c r="B684" s="520"/>
      <c r="C684" s="520"/>
      <c r="D684" s="520"/>
      <c r="E684" s="520"/>
      <c r="F684" s="520"/>
      <c r="G684" s="520"/>
      <c r="H684" s="520"/>
      <c r="I684" s="520"/>
      <c r="J684" s="520"/>
      <c r="K684" s="520"/>
      <c r="L684" s="520"/>
      <c r="M684" s="725"/>
      <c r="N684" s="520"/>
      <c r="O684" s="584"/>
      <c r="P684" s="519"/>
      <c r="Q684" s="519"/>
      <c r="R684" s="519"/>
      <c r="S684" s="519"/>
      <c r="T684" s="519"/>
      <c r="U684" s="519"/>
      <c r="V684" s="519"/>
      <c r="W684" s="519"/>
      <c r="X684" s="519"/>
      <c r="Y684" s="519"/>
      <c r="Z684" s="519"/>
    </row>
    <row r="685" spans="1:26" ht="12.75" customHeight="1" x14ac:dyDescent="0.25">
      <c r="A685" s="519"/>
      <c r="B685" s="520"/>
      <c r="C685" s="520"/>
      <c r="D685" s="520"/>
      <c r="E685" s="520"/>
      <c r="F685" s="520"/>
      <c r="G685" s="520"/>
      <c r="H685" s="520"/>
      <c r="I685" s="520"/>
      <c r="J685" s="520"/>
      <c r="K685" s="520"/>
      <c r="L685" s="520"/>
      <c r="M685" s="725"/>
      <c r="N685" s="520"/>
      <c r="O685" s="584"/>
      <c r="P685" s="519"/>
      <c r="Q685" s="519"/>
      <c r="R685" s="519"/>
      <c r="S685" s="519"/>
      <c r="T685" s="519"/>
      <c r="U685" s="519"/>
      <c r="V685" s="519"/>
      <c r="W685" s="519"/>
      <c r="X685" s="519"/>
      <c r="Y685" s="519"/>
      <c r="Z685" s="519"/>
    </row>
    <row r="686" spans="1:26" ht="12.75" customHeight="1" x14ac:dyDescent="0.25">
      <c r="A686" s="519"/>
      <c r="B686" s="520"/>
      <c r="C686" s="520"/>
      <c r="D686" s="520"/>
      <c r="E686" s="520"/>
      <c r="F686" s="520"/>
      <c r="G686" s="520"/>
      <c r="H686" s="520"/>
      <c r="I686" s="520"/>
      <c r="J686" s="520"/>
      <c r="K686" s="520"/>
      <c r="L686" s="520"/>
      <c r="M686" s="725"/>
      <c r="N686" s="520"/>
      <c r="O686" s="584"/>
      <c r="P686" s="519"/>
      <c r="Q686" s="519"/>
      <c r="R686" s="519"/>
      <c r="S686" s="519"/>
      <c r="T686" s="519"/>
      <c r="U686" s="519"/>
      <c r="V686" s="519"/>
      <c r="W686" s="519"/>
      <c r="X686" s="519"/>
      <c r="Y686" s="519"/>
      <c r="Z686" s="519"/>
    </row>
    <row r="687" spans="1:26" ht="12.75" customHeight="1" x14ac:dyDescent="0.25">
      <c r="A687" s="519"/>
      <c r="B687" s="520"/>
      <c r="C687" s="520"/>
      <c r="D687" s="520"/>
      <c r="E687" s="520"/>
      <c r="F687" s="520"/>
      <c r="G687" s="520"/>
      <c r="H687" s="520"/>
      <c r="I687" s="520"/>
      <c r="J687" s="520"/>
      <c r="K687" s="520"/>
      <c r="L687" s="520"/>
      <c r="M687" s="725"/>
      <c r="N687" s="520"/>
      <c r="O687" s="584"/>
      <c r="P687" s="519"/>
      <c r="Q687" s="519"/>
      <c r="R687" s="519"/>
      <c r="S687" s="519"/>
      <c r="T687" s="519"/>
      <c r="U687" s="519"/>
      <c r="V687" s="519"/>
      <c r="W687" s="519"/>
      <c r="X687" s="519"/>
      <c r="Y687" s="519"/>
      <c r="Z687" s="519"/>
    </row>
    <row r="688" spans="1:26" ht="12.75" customHeight="1" x14ac:dyDescent="0.25">
      <c r="A688" s="519"/>
      <c r="B688" s="520"/>
      <c r="C688" s="520"/>
      <c r="D688" s="520"/>
      <c r="E688" s="520"/>
      <c r="F688" s="520"/>
      <c r="G688" s="520"/>
      <c r="H688" s="520"/>
      <c r="I688" s="520"/>
      <c r="J688" s="520"/>
      <c r="K688" s="520"/>
      <c r="L688" s="520"/>
      <c r="M688" s="725"/>
      <c r="N688" s="520"/>
      <c r="O688" s="584"/>
      <c r="P688" s="519"/>
      <c r="Q688" s="519"/>
      <c r="R688" s="519"/>
      <c r="S688" s="519"/>
      <c r="T688" s="519"/>
      <c r="U688" s="519"/>
      <c r="V688" s="519"/>
      <c r="W688" s="519"/>
      <c r="X688" s="519"/>
      <c r="Y688" s="519"/>
      <c r="Z688" s="519"/>
    </row>
    <row r="689" spans="1:26" ht="12.75" customHeight="1" x14ac:dyDescent="0.25">
      <c r="A689" s="519"/>
      <c r="B689" s="520"/>
      <c r="C689" s="520"/>
      <c r="D689" s="520"/>
      <c r="E689" s="520"/>
      <c r="F689" s="520"/>
      <c r="G689" s="520"/>
      <c r="H689" s="520"/>
      <c r="I689" s="520"/>
      <c r="J689" s="520"/>
      <c r="K689" s="520"/>
      <c r="L689" s="520"/>
      <c r="M689" s="725"/>
      <c r="N689" s="520"/>
      <c r="O689" s="584"/>
      <c r="P689" s="519"/>
      <c r="Q689" s="519"/>
      <c r="R689" s="519"/>
      <c r="S689" s="519"/>
      <c r="T689" s="519"/>
      <c r="U689" s="519"/>
      <c r="V689" s="519"/>
      <c r="W689" s="519"/>
      <c r="X689" s="519"/>
      <c r="Y689" s="519"/>
      <c r="Z689" s="519"/>
    </row>
    <row r="690" spans="1:26" ht="12.75" customHeight="1" x14ac:dyDescent="0.25">
      <c r="A690" s="519"/>
      <c r="B690" s="520"/>
      <c r="C690" s="520"/>
      <c r="D690" s="520"/>
      <c r="E690" s="520"/>
      <c r="F690" s="520"/>
      <c r="G690" s="520"/>
      <c r="H690" s="520"/>
      <c r="I690" s="520"/>
      <c r="J690" s="520"/>
      <c r="K690" s="520"/>
      <c r="L690" s="520"/>
      <c r="M690" s="725"/>
      <c r="N690" s="520"/>
      <c r="O690" s="584"/>
      <c r="P690" s="519"/>
      <c r="Q690" s="519"/>
      <c r="R690" s="519"/>
      <c r="S690" s="519"/>
      <c r="T690" s="519"/>
      <c r="U690" s="519"/>
      <c r="V690" s="519"/>
      <c r="W690" s="519"/>
      <c r="X690" s="519"/>
      <c r="Y690" s="519"/>
      <c r="Z690" s="519"/>
    </row>
    <row r="691" spans="1:26" ht="12.75" customHeight="1" x14ac:dyDescent="0.25">
      <c r="A691" s="519"/>
      <c r="B691" s="520"/>
      <c r="C691" s="520"/>
      <c r="D691" s="520"/>
      <c r="E691" s="520"/>
      <c r="F691" s="520"/>
      <c r="G691" s="520"/>
      <c r="H691" s="520"/>
      <c r="I691" s="520"/>
      <c r="J691" s="520"/>
      <c r="K691" s="520"/>
      <c r="L691" s="520"/>
      <c r="M691" s="725"/>
      <c r="N691" s="520"/>
      <c r="O691" s="584"/>
      <c r="P691" s="519"/>
      <c r="Q691" s="519"/>
      <c r="R691" s="519"/>
      <c r="S691" s="519"/>
      <c r="T691" s="519"/>
      <c r="U691" s="519"/>
      <c r="V691" s="519"/>
      <c r="W691" s="519"/>
      <c r="X691" s="519"/>
      <c r="Y691" s="519"/>
      <c r="Z691" s="519"/>
    </row>
    <row r="692" spans="1:26" ht="12.75" customHeight="1" x14ac:dyDescent="0.25">
      <c r="A692" s="519"/>
      <c r="B692" s="520"/>
      <c r="C692" s="520"/>
      <c r="D692" s="520"/>
      <c r="E692" s="520"/>
      <c r="F692" s="520"/>
      <c r="G692" s="520"/>
      <c r="H692" s="520"/>
      <c r="I692" s="520"/>
      <c r="J692" s="520"/>
      <c r="K692" s="520"/>
      <c r="L692" s="520"/>
      <c r="M692" s="725"/>
      <c r="N692" s="520"/>
      <c r="O692" s="584"/>
      <c r="P692" s="519"/>
      <c r="Q692" s="519"/>
      <c r="R692" s="519"/>
      <c r="S692" s="519"/>
      <c r="T692" s="519"/>
      <c r="U692" s="519"/>
      <c r="V692" s="519"/>
      <c r="W692" s="519"/>
      <c r="X692" s="519"/>
      <c r="Y692" s="519"/>
      <c r="Z692" s="519"/>
    </row>
    <row r="693" spans="1:26" ht="12.75" customHeight="1" x14ac:dyDescent="0.25">
      <c r="A693" s="519"/>
      <c r="B693" s="520"/>
      <c r="C693" s="520"/>
      <c r="D693" s="520"/>
      <c r="E693" s="520"/>
      <c r="F693" s="520"/>
      <c r="G693" s="520"/>
      <c r="H693" s="520"/>
      <c r="I693" s="520"/>
      <c r="J693" s="520"/>
      <c r="K693" s="520"/>
      <c r="L693" s="520"/>
      <c r="M693" s="725"/>
      <c r="N693" s="520"/>
      <c r="O693" s="584"/>
      <c r="P693" s="519"/>
      <c r="Q693" s="519"/>
      <c r="R693" s="519"/>
      <c r="S693" s="519"/>
      <c r="T693" s="519"/>
      <c r="U693" s="519"/>
      <c r="V693" s="519"/>
      <c r="W693" s="519"/>
      <c r="X693" s="519"/>
      <c r="Y693" s="519"/>
      <c r="Z693" s="519"/>
    </row>
    <row r="694" spans="1:26" ht="12.75" customHeight="1" x14ac:dyDescent="0.25">
      <c r="A694" s="519"/>
      <c r="B694" s="520"/>
      <c r="C694" s="520"/>
      <c r="D694" s="520"/>
      <c r="E694" s="520"/>
      <c r="F694" s="520"/>
      <c r="G694" s="520"/>
      <c r="H694" s="520"/>
      <c r="I694" s="520"/>
      <c r="J694" s="520"/>
      <c r="K694" s="520"/>
      <c r="L694" s="520"/>
      <c r="M694" s="725"/>
      <c r="N694" s="520"/>
      <c r="O694" s="584"/>
      <c r="P694" s="519"/>
      <c r="Q694" s="519"/>
      <c r="R694" s="519"/>
      <c r="S694" s="519"/>
      <c r="T694" s="519"/>
      <c r="U694" s="519"/>
      <c r="V694" s="519"/>
      <c r="W694" s="519"/>
      <c r="X694" s="519"/>
      <c r="Y694" s="519"/>
      <c r="Z694" s="519"/>
    </row>
    <row r="695" spans="1:26" ht="12.75" customHeight="1" x14ac:dyDescent="0.25">
      <c r="A695" s="519"/>
      <c r="B695" s="520"/>
      <c r="C695" s="520"/>
      <c r="D695" s="520"/>
      <c r="E695" s="520"/>
      <c r="F695" s="520"/>
      <c r="G695" s="520"/>
      <c r="H695" s="520"/>
      <c r="I695" s="520"/>
      <c r="J695" s="520"/>
      <c r="K695" s="520"/>
      <c r="L695" s="520"/>
      <c r="M695" s="725"/>
      <c r="N695" s="520"/>
      <c r="O695" s="584"/>
      <c r="P695" s="519"/>
      <c r="Q695" s="519"/>
      <c r="R695" s="519"/>
      <c r="S695" s="519"/>
      <c r="T695" s="519"/>
      <c r="U695" s="519"/>
      <c r="V695" s="519"/>
      <c r="W695" s="519"/>
      <c r="X695" s="519"/>
      <c r="Y695" s="519"/>
      <c r="Z695" s="519"/>
    </row>
    <row r="696" spans="1:26" ht="12.75" customHeight="1" x14ac:dyDescent="0.25">
      <c r="A696" s="519"/>
      <c r="B696" s="520"/>
      <c r="C696" s="520"/>
      <c r="D696" s="520"/>
      <c r="E696" s="520"/>
      <c r="F696" s="520"/>
      <c r="G696" s="520"/>
      <c r="H696" s="520"/>
      <c r="I696" s="520"/>
      <c r="J696" s="520"/>
      <c r="K696" s="520"/>
      <c r="L696" s="520"/>
      <c r="M696" s="725"/>
      <c r="N696" s="520"/>
      <c r="O696" s="584"/>
      <c r="P696" s="519"/>
      <c r="Q696" s="519"/>
      <c r="R696" s="519"/>
      <c r="S696" s="519"/>
      <c r="T696" s="519"/>
      <c r="U696" s="519"/>
      <c r="V696" s="519"/>
      <c r="W696" s="519"/>
      <c r="X696" s="519"/>
      <c r="Y696" s="519"/>
      <c r="Z696" s="519"/>
    </row>
    <row r="697" spans="1:26" ht="12.75" customHeight="1" x14ac:dyDescent="0.25">
      <c r="A697" s="519"/>
      <c r="B697" s="520"/>
      <c r="C697" s="520"/>
      <c r="D697" s="520"/>
      <c r="E697" s="520"/>
      <c r="F697" s="520"/>
      <c r="G697" s="520"/>
      <c r="H697" s="520"/>
      <c r="I697" s="520"/>
      <c r="J697" s="520"/>
      <c r="K697" s="520"/>
      <c r="L697" s="520"/>
      <c r="M697" s="725"/>
      <c r="N697" s="520"/>
      <c r="O697" s="584"/>
      <c r="P697" s="519"/>
      <c r="Q697" s="519"/>
      <c r="R697" s="519"/>
      <c r="S697" s="519"/>
      <c r="T697" s="519"/>
      <c r="U697" s="519"/>
      <c r="V697" s="519"/>
      <c r="W697" s="519"/>
      <c r="X697" s="519"/>
      <c r="Y697" s="519"/>
      <c r="Z697" s="519"/>
    </row>
    <row r="698" spans="1:26" ht="12.75" customHeight="1" x14ac:dyDescent="0.25">
      <c r="A698" s="519"/>
      <c r="B698" s="520"/>
      <c r="C698" s="520"/>
      <c r="D698" s="520"/>
      <c r="E698" s="520"/>
      <c r="F698" s="520"/>
      <c r="G698" s="520"/>
      <c r="H698" s="520"/>
      <c r="I698" s="520"/>
      <c r="J698" s="520"/>
      <c r="K698" s="520"/>
      <c r="L698" s="520"/>
      <c r="M698" s="725"/>
      <c r="N698" s="520"/>
      <c r="O698" s="584"/>
      <c r="P698" s="519"/>
      <c r="Q698" s="519"/>
      <c r="R698" s="519"/>
      <c r="S698" s="519"/>
      <c r="T698" s="519"/>
      <c r="U698" s="519"/>
      <c r="V698" s="519"/>
      <c r="W698" s="519"/>
      <c r="X698" s="519"/>
      <c r="Y698" s="519"/>
      <c r="Z698" s="519"/>
    </row>
    <row r="699" spans="1:26" ht="12.75" customHeight="1" x14ac:dyDescent="0.25">
      <c r="A699" s="519"/>
      <c r="B699" s="520"/>
      <c r="C699" s="520"/>
      <c r="D699" s="520"/>
      <c r="E699" s="520"/>
      <c r="F699" s="520"/>
      <c r="G699" s="520"/>
      <c r="H699" s="520"/>
      <c r="I699" s="520"/>
      <c r="J699" s="520"/>
      <c r="K699" s="520"/>
      <c r="L699" s="520"/>
      <c r="M699" s="725"/>
      <c r="N699" s="520"/>
      <c r="O699" s="584"/>
      <c r="P699" s="519"/>
      <c r="Q699" s="519"/>
      <c r="R699" s="519"/>
      <c r="S699" s="519"/>
      <c r="T699" s="519"/>
      <c r="U699" s="519"/>
      <c r="V699" s="519"/>
      <c r="W699" s="519"/>
      <c r="X699" s="519"/>
      <c r="Y699" s="519"/>
      <c r="Z699" s="519"/>
    </row>
    <row r="700" spans="1:26" ht="12.75" customHeight="1" x14ac:dyDescent="0.25">
      <c r="A700" s="519"/>
      <c r="B700" s="520"/>
      <c r="C700" s="520"/>
      <c r="D700" s="520"/>
      <c r="E700" s="520"/>
      <c r="F700" s="520"/>
      <c r="G700" s="520"/>
      <c r="H700" s="520"/>
      <c r="I700" s="520"/>
      <c r="J700" s="520"/>
      <c r="K700" s="520"/>
      <c r="L700" s="520"/>
      <c r="M700" s="725"/>
      <c r="N700" s="520"/>
      <c r="O700" s="584"/>
      <c r="P700" s="519"/>
      <c r="Q700" s="519"/>
      <c r="R700" s="519"/>
      <c r="S700" s="519"/>
      <c r="T700" s="519"/>
      <c r="U700" s="519"/>
      <c r="V700" s="519"/>
      <c r="W700" s="519"/>
      <c r="X700" s="519"/>
      <c r="Y700" s="519"/>
      <c r="Z700" s="519"/>
    </row>
    <row r="701" spans="1:26" ht="12.75" customHeight="1" x14ac:dyDescent="0.25">
      <c r="A701" s="519"/>
      <c r="B701" s="520"/>
      <c r="C701" s="520"/>
      <c r="D701" s="520"/>
      <c r="E701" s="520"/>
      <c r="F701" s="520"/>
      <c r="G701" s="520"/>
      <c r="H701" s="520"/>
      <c r="I701" s="520"/>
      <c r="J701" s="520"/>
      <c r="K701" s="520"/>
      <c r="L701" s="520"/>
      <c r="M701" s="725"/>
      <c r="N701" s="520"/>
      <c r="O701" s="584"/>
      <c r="P701" s="519"/>
      <c r="Q701" s="519"/>
      <c r="R701" s="519"/>
      <c r="S701" s="519"/>
      <c r="T701" s="519"/>
      <c r="U701" s="519"/>
      <c r="V701" s="519"/>
      <c r="W701" s="519"/>
      <c r="X701" s="519"/>
      <c r="Y701" s="519"/>
      <c r="Z701" s="519"/>
    </row>
    <row r="702" spans="1:26" ht="12.75" customHeight="1" x14ac:dyDescent="0.25">
      <c r="A702" s="519"/>
      <c r="B702" s="520"/>
      <c r="C702" s="520"/>
      <c r="D702" s="520"/>
      <c r="E702" s="520"/>
      <c r="F702" s="520"/>
      <c r="G702" s="520"/>
      <c r="H702" s="520"/>
      <c r="I702" s="520"/>
      <c r="J702" s="520"/>
      <c r="K702" s="520"/>
      <c r="L702" s="520"/>
      <c r="M702" s="725"/>
      <c r="N702" s="520"/>
      <c r="O702" s="584"/>
      <c r="P702" s="519"/>
      <c r="Q702" s="519"/>
      <c r="R702" s="519"/>
      <c r="S702" s="519"/>
      <c r="T702" s="519"/>
      <c r="U702" s="519"/>
      <c r="V702" s="519"/>
      <c r="W702" s="519"/>
      <c r="X702" s="519"/>
      <c r="Y702" s="519"/>
      <c r="Z702" s="519"/>
    </row>
    <row r="703" spans="1:26" ht="12.75" customHeight="1" x14ac:dyDescent="0.25">
      <c r="A703" s="519"/>
      <c r="B703" s="520"/>
      <c r="C703" s="520"/>
      <c r="D703" s="520"/>
      <c r="E703" s="520"/>
      <c r="F703" s="520"/>
      <c r="G703" s="520"/>
      <c r="H703" s="520"/>
      <c r="I703" s="520"/>
      <c r="J703" s="520"/>
      <c r="K703" s="520"/>
      <c r="L703" s="520"/>
      <c r="M703" s="725"/>
      <c r="N703" s="520"/>
      <c r="O703" s="584"/>
      <c r="P703" s="519"/>
      <c r="Q703" s="519"/>
      <c r="R703" s="519"/>
      <c r="S703" s="519"/>
      <c r="T703" s="519"/>
      <c r="U703" s="519"/>
      <c r="V703" s="519"/>
      <c r="W703" s="519"/>
      <c r="X703" s="519"/>
      <c r="Y703" s="519"/>
      <c r="Z703" s="519"/>
    </row>
    <row r="704" spans="1:26" ht="12.75" customHeight="1" x14ac:dyDescent="0.25">
      <c r="A704" s="519"/>
      <c r="B704" s="520"/>
      <c r="C704" s="520"/>
      <c r="D704" s="520"/>
      <c r="E704" s="520"/>
      <c r="F704" s="520"/>
      <c r="G704" s="520"/>
      <c r="H704" s="520"/>
      <c r="I704" s="520"/>
      <c r="J704" s="520"/>
      <c r="K704" s="520"/>
      <c r="L704" s="520"/>
      <c r="M704" s="725"/>
      <c r="N704" s="520"/>
      <c r="O704" s="584"/>
      <c r="P704" s="519"/>
      <c r="Q704" s="519"/>
      <c r="R704" s="519"/>
      <c r="S704" s="519"/>
      <c r="T704" s="519"/>
      <c r="U704" s="519"/>
      <c r="V704" s="519"/>
      <c r="W704" s="519"/>
      <c r="X704" s="519"/>
      <c r="Y704" s="519"/>
      <c r="Z704" s="519"/>
    </row>
    <row r="705" spans="1:26" ht="12.75" customHeight="1" x14ac:dyDescent="0.25">
      <c r="A705" s="519"/>
      <c r="B705" s="520"/>
      <c r="C705" s="520"/>
      <c r="D705" s="520"/>
      <c r="E705" s="520"/>
      <c r="F705" s="520"/>
      <c r="G705" s="520"/>
      <c r="H705" s="520"/>
      <c r="I705" s="520"/>
      <c r="J705" s="520"/>
      <c r="K705" s="520"/>
      <c r="L705" s="520"/>
      <c r="M705" s="725"/>
      <c r="N705" s="520"/>
      <c r="O705" s="584"/>
      <c r="P705" s="519"/>
      <c r="Q705" s="519"/>
      <c r="R705" s="519"/>
      <c r="S705" s="519"/>
      <c r="T705" s="519"/>
      <c r="U705" s="519"/>
      <c r="V705" s="519"/>
      <c r="W705" s="519"/>
      <c r="X705" s="519"/>
      <c r="Y705" s="519"/>
      <c r="Z705" s="519"/>
    </row>
    <row r="706" spans="1:26" ht="12.75" customHeight="1" x14ac:dyDescent="0.25">
      <c r="A706" s="519"/>
      <c r="B706" s="520"/>
      <c r="C706" s="520"/>
      <c r="D706" s="520"/>
      <c r="E706" s="520"/>
      <c r="F706" s="520"/>
      <c r="G706" s="520"/>
      <c r="H706" s="520"/>
      <c r="I706" s="520"/>
      <c r="J706" s="520"/>
      <c r="K706" s="520"/>
      <c r="L706" s="520"/>
      <c r="M706" s="725"/>
      <c r="N706" s="520"/>
      <c r="O706" s="584"/>
      <c r="P706" s="519"/>
      <c r="Q706" s="519"/>
      <c r="R706" s="519"/>
      <c r="S706" s="519"/>
      <c r="T706" s="519"/>
      <c r="U706" s="519"/>
      <c r="V706" s="519"/>
      <c r="W706" s="519"/>
      <c r="X706" s="519"/>
      <c r="Y706" s="519"/>
      <c r="Z706" s="519"/>
    </row>
    <row r="707" spans="1:26" ht="12.75" customHeight="1" x14ac:dyDescent="0.25">
      <c r="A707" s="519"/>
      <c r="B707" s="520"/>
      <c r="C707" s="520"/>
      <c r="D707" s="520"/>
      <c r="E707" s="520"/>
      <c r="F707" s="520"/>
      <c r="G707" s="520"/>
      <c r="H707" s="520"/>
      <c r="I707" s="520"/>
      <c r="J707" s="520"/>
      <c r="K707" s="520"/>
      <c r="L707" s="520"/>
      <c r="M707" s="725"/>
      <c r="N707" s="520"/>
      <c r="O707" s="584"/>
      <c r="P707" s="519"/>
      <c r="Q707" s="519"/>
      <c r="R707" s="519"/>
      <c r="S707" s="519"/>
      <c r="T707" s="519"/>
      <c r="U707" s="519"/>
      <c r="V707" s="519"/>
      <c r="W707" s="519"/>
      <c r="X707" s="519"/>
      <c r="Y707" s="519"/>
      <c r="Z707" s="519"/>
    </row>
    <row r="708" spans="1:26" ht="12.75" customHeight="1" x14ac:dyDescent="0.25">
      <c r="A708" s="519"/>
      <c r="B708" s="520"/>
      <c r="C708" s="520"/>
      <c r="D708" s="520"/>
      <c r="E708" s="520"/>
      <c r="F708" s="520"/>
      <c r="G708" s="520"/>
      <c r="H708" s="520"/>
      <c r="I708" s="520"/>
      <c r="J708" s="520"/>
      <c r="K708" s="520"/>
      <c r="L708" s="520"/>
      <c r="M708" s="725"/>
      <c r="N708" s="520"/>
      <c r="O708" s="584"/>
      <c r="P708" s="519"/>
      <c r="Q708" s="519"/>
      <c r="R708" s="519"/>
      <c r="S708" s="519"/>
      <c r="T708" s="519"/>
      <c r="U708" s="519"/>
      <c r="V708" s="519"/>
      <c r="W708" s="519"/>
      <c r="X708" s="519"/>
      <c r="Y708" s="519"/>
      <c r="Z708" s="519"/>
    </row>
    <row r="709" spans="1:26" ht="12.75" customHeight="1" x14ac:dyDescent="0.25">
      <c r="A709" s="519"/>
      <c r="B709" s="520"/>
      <c r="C709" s="520"/>
      <c r="D709" s="520"/>
      <c r="E709" s="520"/>
      <c r="F709" s="520"/>
      <c r="G709" s="520"/>
      <c r="H709" s="520"/>
      <c r="I709" s="520"/>
      <c r="J709" s="520"/>
      <c r="K709" s="520"/>
      <c r="L709" s="520"/>
      <c r="M709" s="725"/>
      <c r="N709" s="520"/>
      <c r="O709" s="584"/>
      <c r="P709" s="519"/>
      <c r="Q709" s="519"/>
      <c r="R709" s="519"/>
      <c r="S709" s="519"/>
      <c r="T709" s="519"/>
      <c r="U709" s="519"/>
      <c r="V709" s="519"/>
      <c r="W709" s="519"/>
      <c r="X709" s="519"/>
      <c r="Y709" s="519"/>
      <c r="Z709" s="519"/>
    </row>
    <row r="710" spans="1:26" ht="12.75" customHeight="1" x14ac:dyDescent="0.25">
      <c r="A710" s="519"/>
      <c r="B710" s="520"/>
      <c r="C710" s="520"/>
      <c r="D710" s="520"/>
      <c r="E710" s="520"/>
      <c r="F710" s="520"/>
      <c r="G710" s="520"/>
      <c r="H710" s="520"/>
      <c r="I710" s="520"/>
      <c r="J710" s="520"/>
      <c r="K710" s="520"/>
      <c r="L710" s="520"/>
      <c r="M710" s="725"/>
      <c r="N710" s="520"/>
      <c r="O710" s="584"/>
      <c r="P710" s="519"/>
      <c r="Q710" s="519"/>
      <c r="R710" s="519"/>
      <c r="S710" s="519"/>
      <c r="T710" s="519"/>
      <c r="U710" s="519"/>
      <c r="V710" s="519"/>
      <c r="W710" s="519"/>
      <c r="X710" s="519"/>
      <c r="Y710" s="519"/>
      <c r="Z710" s="519"/>
    </row>
    <row r="711" spans="1:26" ht="12.75" customHeight="1" x14ac:dyDescent="0.25">
      <c r="A711" s="519"/>
      <c r="B711" s="520"/>
      <c r="C711" s="520"/>
      <c r="D711" s="520"/>
      <c r="E711" s="520"/>
      <c r="F711" s="520"/>
      <c r="G711" s="520"/>
      <c r="H711" s="520"/>
      <c r="I711" s="520"/>
      <c r="J711" s="520"/>
      <c r="K711" s="520"/>
      <c r="L711" s="520"/>
      <c r="M711" s="725"/>
      <c r="N711" s="520"/>
      <c r="O711" s="584"/>
      <c r="P711" s="519"/>
      <c r="Q711" s="519"/>
      <c r="R711" s="519"/>
      <c r="S711" s="519"/>
      <c r="T711" s="519"/>
      <c r="U711" s="519"/>
      <c r="V711" s="519"/>
      <c r="W711" s="519"/>
      <c r="X711" s="519"/>
      <c r="Y711" s="519"/>
      <c r="Z711" s="519"/>
    </row>
    <row r="712" spans="1:26" ht="12.75" customHeight="1" x14ac:dyDescent="0.25">
      <c r="A712" s="519"/>
      <c r="B712" s="520"/>
      <c r="C712" s="520"/>
      <c r="D712" s="520"/>
      <c r="E712" s="520"/>
      <c r="F712" s="520"/>
      <c r="G712" s="520"/>
      <c r="H712" s="520"/>
      <c r="I712" s="520"/>
      <c r="J712" s="520"/>
      <c r="K712" s="520"/>
      <c r="L712" s="520"/>
      <c r="M712" s="725"/>
      <c r="N712" s="520"/>
      <c r="O712" s="584"/>
      <c r="P712" s="519"/>
      <c r="Q712" s="519"/>
      <c r="R712" s="519"/>
      <c r="S712" s="519"/>
      <c r="T712" s="519"/>
      <c r="U712" s="519"/>
      <c r="V712" s="519"/>
      <c r="W712" s="519"/>
      <c r="X712" s="519"/>
      <c r="Y712" s="519"/>
      <c r="Z712" s="519"/>
    </row>
    <row r="713" spans="1:26" ht="12.75" customHeight="1" x14ac:dyDescent="0.25">
      <c r="A713" s="519"/>
      <c r="B713" s="520"/>
      <c r="C713" s="520"/>
      <c r="D713" s="520"/>
      <c r="E713" s="520"/>
      <c r="F713" s="520"/>
      <c r="G713" s="520"/>
      <c r="H713" s="520"/>
      <c r="I713" s="520"/>
      <c r="J713" s="520"/>
      <c r="K713" s="520"/>
      <c r="L713" s="520"/>
      <c r="M713" s="725"/>
      <c r="N713" s="520"/>
      <c r="O713" s="584"/>
      <c r="P713" s="519"/>
      <c r="Q713" s="519"/>
      <c r="R713" s="519"/>
      <c r="S713" s="519"/>
      <c r="T713" s="519"/>
      <c r="U713" s="519"/>
      <c r="V713" s="519"/>
      <c r="W713" s="519"/>
      <c r="X713" s="519"/>
      <c r="Y713" s="519"/>
      <c r="Z713" s="519"/>
    </row>
    <row r="714" spans="1:26" ht="12.75" customHeight="1" x14ac:dyDescent="0.25">
      <c r="A714" s="519"/>
      <c r="B714" s="520"/>
      <c r="C714" s="520"/>
      <c r="D714" s="520"/>
      <c r="E714" s="520"/>
      <c r="F714" s="520"/>
      <c r="G714" s="520"/>
      <c r="H714" s="520"/>
      <c r="I714" s="520"/>
      <c r="J714" s="520"/>
      <c r="K714" s="520"/>
      <c r="L714" s="520"/>
      <c r="M714" s="725"/>
      <c r="N714" s="520"/>
      <c r="O714" s="584"/>
      <c r="P714" s="519"/>
      <c r="Q714" s="519"/>
      <c r="R714" s="519"/>
      <c r="S714" s="519"/>
      <c r="T714" s="519"/>
      <c r="U714" s="519"/>
      <c r="V714" s="519"/>
      <c r="W714" s="519"/>
      <c r="X714" s="519"/>
      <c r="Y714" s="519"/>
      <c r="Z714" s="519"/>
    </row>
    <row r="715" spans="1:26" ht="12.75" customHeight="1" x14ac:dyDescent="0.25">
      <c r="A715" s="519"/>
      <c r="B715" s="520"/>
      <c r="C715" s="520"/>
      <c r="D715" s="520"/>
      <c r="E715" s="520"/>
      <c r="F715" s="520"/>
      <c r="G715" s="520"/>
      <c r="H715" s="520"/>
      <c r="I715" s="520"/>
      <c r="J715" s="520"/>
      <c r="K715" s="520"/>
      <c r="L715" s="520"/>
      <c r="M715" s="725"/>
      <c r="N715" s="520"/>
      <c r="O715" s="584"/>
      <c r="P715" s="519"/>
      <c r="Q715" s="519"/>
      <c r="R715" s="519"/>
      <c r="S715" s="519"/>
      <c r="T715" s="519"/>
      <c r="U715" s="519"/>
      <c r="V715" s="519"/>
      <c r="W715" s="519"/>
      <c r="X715" s="519"/>
      <c r="Y715" s="519"/>
      <c r="Z715" s="519"/>
    </row>
    <row r="716" spans="1:26" ht="12.75" customHeight="1" x14ac:dyDescent="0.25">
      <c r="A716" s="519"/>
      <c r="B716" s="520"/>
      <c r="C716" s="520"/>
      <c r="D716" s="520"/>
      <c r="E716" s="520"/>
      <c r="F716" s="520"/>
      <c r="G716" s="520"/>
      <c r="H716" s="520"/>
      <c r="I716" s="520"/>
      <c r="J716" s="520"/>
      <c r="K716" s="520"/>
      <c r="L716" s="520"/>
      <c r="M716" s="725"/>
      <c r="N716" s="520"/>
      <c r="O716" s="584"/>
      <c r="P716" s="519"/>
      <c r="Q716" s="519"/>
      <c r="R716" s="519"/>
      <c r="S716" s="519"/>
      <c r="T716" s="519"/>
      <c r="U716" s="519"/>
      <c r="V716" s="519"/>
      <c r="W716" s="519"/>
      <c r="X716" s="519"/>
      <c r="Y716" s="519"/>
      <c r="Z716" s="519"/>
    </row>
    <row r="717" spans="1:26" ht="12.75" customHeight="1" x14ac:dyDescent="0.25">
      <c r="A717" s="519"/>
      <c r="B717" s="520"/>
      <c r="C717" s="520"/>
      <c r="D717" s="520"/>
      <c r="E717" s="520"/>
      <c r="F717" s="520"/>
      <c r="G717" s="520"/>
      <c r="H717" s="520"/>
      <c r="I717" s="520"/>
      <c r="J717" s="520"/>
      <c r="K717" s="520"/>
      <c r="L717" s="520"/>
      <c r="M717" s="725"/>
      <c r="N717" s="520"/>
      <c r="O717" s="584"/>
      <c r="P717" s="519"/>
      <c r="Q717" s="519"/>
      <c r="R717" s="519"/>
      <c r="S717" s="519"/>
      <c r="T717" s="519"/>
      <c r="U717" s="519"/>
      <c r="V717" s="519"/>
      <c r="W717" s="519"/>
      <c r="X717" s="519"/>
      <c r="Y717" s="519"/>
      <c r="Z717" s="519"/>
    </row>
    <row r="718" spans="1:26" ht="12.75" customHeight="1" x14ac:dyDescent="0.25">
      <c r="A718" s="519"/>
      <c r="B718" s="520"/>
      <c r="C718" s="520"/>
      <c r="D718" s="520"/>
      <c r="E718" s="520"/>
      <c r="F718" s="520"/>
      <c r="G718" s="520"/>
      <c r="H718" s="520"/>
      <c r="I718" s="520"/>
      <c r="J718" s="520"/>
      <c r="K718" s="520"/>
      <c r="L718" s="520"/>
      <c r="M718" s="725"/>
      <c r="N718" s="520"/>
      <c r="O718" s="584"/>
      <c r="P718" s="519"/>
      <c r="Q718" s="519"/>
      <c r="R718" s="519"/>
      <c r="S718" s="519"/>
      <c r="T718" s="519"/>
      <c r="U718" s="519"/>
      <c r="V718" s="519"/>
      <c r="W718" s="519"/>
      <c r="X718" s="519"/>
      <c r="Y718" s="519"/>
      <c r="Z718" s="519"/>
    </row>
    <row r="719" spans="1:26" ht="12.75" customHeight="1" x14ac:dyDescent="0.25">
      <c r="A719" s="519"/>
      <c r="B719" s="520"/>
      <c r="C719" s="520"/>
      <c r="D719" s="520"/>
      <c r="E719" s="520"/>
      <c r="F719" s="520"/>
      <c r="G719" s="520"/>
      <c r="H719" s="520"/>
      <c r="I719" s="520"/>
      <c r="J719" s="520"/>
      <c r="K719" s="520"/>
      <c r="L719" s="520"/>
      <c r="M719" s="725"/>
      <c r="N719" s="520"/>
      <c r="O719" s="584"/>
      <c r="P719" s="519"/>
      <c r="Q719" s="519"/>
      <c r="R719" s="519"/>
      <c r="S719" s="519"/>
      <c r="T719" s="519"/>
      <c r="U719" s="519"/>
      <c r="V719" s="519"/>
      <c r="W719" s="519"/>
      <c r="X719" s="519"/>
      <c r="Y719" s="519"/>
      <c r="Z719" s="519"/>
    </row>
    <row r="720" spans="1:26" ht="12.75" customHeight="1" x14ac:dyDescent="0.25">
      <c r="A720" s="519"/>
      <c r="B720" s="520"/>
      <c r="C720" s="520"/>
      <c r="D720" s="520"/>
      <c r="E720" s="520"/>
      <c r="F720" s="520"/>
      <c r="G720" s="520"/>
      <c r="H720" s="520"/>
      <c r="I720" s="520"/>
      <c r="J720" s="520"/>
      <c r="K720" s="520"/>
      <c r="L720" s="520"/>
      <c r="M720" s="725"/>
      <c r="N720" s="520"/>
      <c r="O720" s="584"/>
      <c r="P720" s="519"/>
      <c r="Q720" s="519"/>
      <c r="R720" s="519"/>
      <c r="S720" s="519"/>
      <c r="T720" s="519"/>
      <c r="U720" s="519"/>
      <c r="V720" s="519"/>
      <c r="W720" s="519"/>
      <c r="X720" s="519"/>
      <c r="Y720" s="519"/>
      <c r="Z720" s="519"/>
    </row>
    <row r="721" spans="1:26" ht="12.75" customHeight="1" x14ac:dyDescent="0.25">
      <c r="A721" s="519"/>
      <c r="B721" s="520"/>
      <c r="C721" s="520"/>
      <c r="D721" s="520"/>
      <c r="E721" s="520"/>
      <c r="F721" s="520"/>
      <c r="G721" s="520"/>
      <c r="H721" s="520"/>
      <c r="I721" s="520"/>
      <c r="J721" s="520"/>
      <c r="K721" s="520"/>
      <c r="L721" s="520"/>
      <c r="M721" s="725"/>
      <c r="N721" s="520"/>
      <c r="O721" s="584"/>
      <c r="P721" s="519"/>
      <c r="Q721" s="519"/>
      <c r="R721" s="519"/>
      <c r="S721" s="519"/>
      <c r="T721" s="519"/>
      <c r="U721" s="519"/>
      <c r="V721" s="519"/>
      <c r="W721" s="519"/>
      <c r="X721" s="519"/>
      <c r="Y721" s="519"/>
      <c r="Z721" s="519"/>
    </row>
    <row r="722" spans="1:26" ht="12.75" customHeight="1" x14ac:dyDescent="0.25">
      <c r="A722" s="519"/>
      <c r="B722" s="520"/>
      <c r="C722" s="520"/>
      <c r="D722" s="520"/>
      <c r="E722" s="520"/>
      <c r="F722" s="520"/>
      <c r="G722" s="520"/>
      <c r="H722" s="520"/>
      <c r="I722" s="520"/>
      <c r="J722" s="520"/>
      <c r="K722" s="520"/>
      <c r="L722" s="520"/>
      <c r="M722" s="725"/>
      <c r="N722" s="520"/>
      <c r="O722" s="584"/>
      <c r="P722" s="519"/>
      <c r="Q722" s="519"/>
      <c r="R722" s="519"/>
      <c r="S722" s="519"/>
      <c r="T722" s="519"/>
      <c r="U722" s="519"/>
      <c r="V722" s="519"/>
      <c r="W722" s="519"/>
      <c r="X722" s="519"/>
      <c r="Y722" s="519"/>
      <c r="Z722" s="519"/>
    </row>
    <row r="723" spans="1:26" ht="12.75" customHeight="1" x14ac:dyDescent="0.25">
      <c r="A723" s="519"/>
      <c r="B723" s="520"/>
      <c r="C723" s="520"/>
      <c r="D723" s="520"/>
      <c r="E723" s="520"/>
      <c r="F723" s="520"/>
      <c r="G723" s="520"/>
      <c r="H723" s="520"/>
      <c r="I723" s="520"/>
      <c r="J723" s="520"/>
      <c r="K723" s="520"/>
      <c r="L723" s="520"/>
      <c r="M723" s="725"/>
      <c r="N723" s="520"/>
      <c r="O723" s="584"/>
      <c r="P723" s="519"/>
      <c r="Q723" s="519"/>
      <c r="R723" s="519"/>
      <c r="S723" s="519"/>
      <c r="T723" s="519"/>
      <c r="U723" s="519"/>
      <c r="V723" s="519"/>
      <c r="W723" s="519"/>
      <c r="X723" s="519"/>
      <c r="Y723" s="519"/>
      <c r="Z723" s="519"/>
    </row>
    <row r="724" spans="1:26" ht="12.75" customHeight="1" x14ac:dyDescent="0.25">
      <c r="A724" s="519"/>
      <c r="B724" s="520"/>
      <c r="C724" s="520"/>
      <c r="D724" s="520"/>
      <c r="E724" s="520"/>
      <c r="F724" s="520"/>
      <c r="G724" s="520"/>
      <c r="H724" s="520"/>
      <c r="I724" s="520"/>
      <c r="J724" s="520"/>
      <c r="K724" s="520"/>
      <c r="L724" s="520"/>
      <c r="M724" s="725"/>
      <c r="N724" s="520"/>
      <c r="O724" s="584"/>
      <c r="P724" s="519"/>
      <c r="Q724" s="519"/>
      <c r="R724" s="519"/>
      <c r="S724" s="519"/>
      <c r="T724" s="519"/>
      <c r="U724" s="519"/>
      <c r="V724" s="519"/>
      <c r="W724" s="519"/>
      <c r="X724" s="519"/>
      <c r="Y724" s="519"/>
      <c r="Z724" s="519"/>
    </row>
    <row r="725" spans="1:26" ht="12.75" customHeight="1" x14ac:dyDescent="0.25">
      <c r="A725" s="519"/>
      <c r="B725" s="520"/>
      <c r="C725" s="520"/>
      <c r="D725" s="520"/>
      <c r="E725" s="520"/>
      <c r="F725" s="520"/>
      <c r="G725" s="520"/>
      <c r="H725" s="520"/>
      <c r="I725" s="520"/>
      <c r="J725" s="520"/>
      <c r="K725" s="520"/>
      <c r="L725" s="520"/>
      <c r="M725" s="725"/>
      <c r="N725" s="520"/>
      <c r="O725" s="584"/>
      <c r="P725" s="519"/>
      <c r="Q725" s="519"/>
      <c r="R725" s="519"/>
      <c r="S725" s="519"/>
      <c r="T725" s="519"/>
      <c r="U725" s="519"/>
      <c r="V725" s="519"/>
      <c r="W725" s="519"/>
      <c r="X725" s="519"/>
      <c r="Y725" s="519"/>
      <c r="Z725" s="519"/>
    </row>
    <row r="726" spans="1:26" ht="12.75" customHeight="1" x14ac:dyDescent="0.25">
      <c r="A726" s="519"/>
      <c r="B726" s="520"/>
      <c r="C726" s="520"/>
      <c r="D726" s="520"/>
      <c r="E726" s="520"/>
      <c r="F726" s="520"/>
      <c r="G726" s="520"/>
      <c r="H726" s="520"/>
      <c r="I726" s="520"/>
      <c r="J726" s="520"/>
      <c r="K726" s="520"/>
      <c r="L726" s="520"/>
      <c r="M726" s="725"/>
      <c r="N726" s="520"/>
      <c r="O726" s="584"/>
      <c r="P726" s="519"/>
      <c r="Q726" s="519"/>
      <c r="R726" s="519"/>
      <c r="S726" s="519"/>
      <c r="T726" s="519"/>
      <c r="U726" s="519"/>
      <c r="V726" s="519"/>
      <c r="W726" s="519"/>
      <c r="X726" s="519"/>
      <c r="Y726" s="519"/>
      <c r="Z726" s="519"/>
    </row>
    <row r="727" spans="1:26" ht="12.75" customHeight="1" x14ac:dyDescent="0.25">
      <c r="A727" s="519"/>
      <c r="B727" s="520"/>
      <c r="C727" s="520"/>
      <c r="D727" s="520"/>
      <c r="E727" s="520"/>
      <c r="F727" s="520"/>
      <c r="G727" s="520"/>
      <c r="H727" s="520"/>
      <c r="I727" s="520"/>
      <c r="J727" s="520"/>
      <c r="K727" s="520"/>
      <c r="L727" s="520"/>
      <c r="M727" s="725"/>
      <c r="N727" s="520"/>
      <c r="O727" s="584"/>
      <c r="P727" s="519"/>
      <c r="Q727" s="519"/>
      <c r="R727" s="519"/>
      <c r="S727" s="519"/>
      <c r="T727" s="519"/>
      <c r="U727" s="519"/>
      <c r="V727" s="519"/>
      <c r="W727" s="519"/>
      <c r="X727" s="519"/>
      <c r="Y727" s="519"/>
      <c r="Z727" s="519"/>
    </row>
    <row r="728" spans="1:26" ht="12.75" customHeight="1" x14ac:dyDescent="0.25">
      <c r="A728" s="519"/>
      <c r="B728" s="520"/>
      <c r="C728" s="520"/>
      <c r="D728" s="520"/>
      <c r="E728" s="520"/>
      <c r="F728" s="520"/>
      <c r="G728" s="520"/>
      <c r="H728" s="520"/>
      <c r="I728" s="520"/>
      <c r="J728" s="520"/>
      <c r="K728" s="520"/>
      <c r="L728" s="520"/>
      <c r="M728" s="725"/>
      <c r="N728" s="520"/>
      <c r="O728" s="584"/>
      <c r="P728" s="519"/>
      <c r="Q728" s="519"/>
      <c r="R728" s="519"/>
      <c r="S728" s="519"/>
      <c r="T728" s="519"/>
      <c r="U728" s="519"/>
      <c r="V728" s="519"/>
      <c r="W728" s="519"/>
      <c r="X728" s="519"/>
      <c r="Y728" s="519"/>
      <c r="Z728" s="519"/>
    </row>
    <row r="729" spans="1:26" ht="12.75" customHeight="1" x14ac:dyDescent="0.25">
      <c r="A729" s="519"/>
      <c r="B729" s="520"/>
      <c r="C729" s="520"/>
      <c r="D729" s="520"/>
      <c r="E729" s="520"/>
      <c r="F729" s="520"/>
      <c r="G729" s="520"/>
      <c r="H729" s="520"/>
      <c r="I729" s="520"/>
      <c r="J729" s="520"/>
      <c r="K729" s="520"/>
      <c r="L729" s="520"/>
      <c r="M729" s="725"/>
      <c r="N729" s="520"/>
      <c r="O729" s="584"/>
      <c r="P729" s="519"/>
      <c r="Q729" s="519"/>
      <c r="R729" s="519"/>
      <c r="S729" s="519"/>
      <c r="T729" s="519"/>
      <c r="U729" s="519"/>
      <c r="V729" s="519"/>
      <c r="W729" s="519"/>
      <c r="X729" s="519"/>
      <c r="Y729" s="519"/>
      <c r="Z729" s="519"/>
    </row>
    <row r="730" spans="1:26" ht="12.75" customHeight="1" x14ac:dyDescent="0.25">
      <c r="A730" s="519"/>
      <c r="B730" s="520"/>
      <c r="C730" s="520"/>
      <c r="D730" s="520"/>
      <c r="E730" s="520"/>
      <c r="F730" s="520"/>
      <c r="G730" s="520"/>
      <c r="H730" s="520"/>
      <c r="I730" s="520"/>
      <c r="J730" s="520"/>
      <c r="K730" s="520"/>
      <c r="L730" s="520"/>
      <c r="M730" s="725"/>
      <c r="N730" s="520"/>
      <c r="O730" s="584"/>
      <c r="P730" s="519"/>
      <c r="Q730" s="519"/>
      <c r="R730" s="519"/>
      <c r="S730" s="519"/>
      <c r="T730" s="519"/>
      <c r="U730" s="519"/>
      <c r="V730" s="519"/>
      <c r="W730" s="519"/>
      <c r="X730" s="519"/>
      <c r="Y730" s="519"/>
      <c r="Z730" s="519"/>
    </row>
    <row r="731" spans="1:26" ht="12.75" customHeight="1" x14ac:dyDescent="0.25">
      <c r="A731" s="519"/>
      <c r="B731" s="520"/>
      <c r="C731" s="520"/>
      <c r="D731" s="520"/>
      <c r="E731" s="520"/>
      <c r="F731" s="520"/>
      <c r="G731" s="520"/>
      <c r="H731" s="520"/>
      <c r="I731" s="520"/>
      <c r="J731" s="520"/>
      <c r="K731" s="520"/>
      <c r="L731" s="520"/>
      <c r="M731" s="725"/>
      <c r="N731" s="520"/>
      <c r="O731" s="584"/>
      <c r="P731" s="519"/>
      <c r="Q731" s="519"/>
      <c r="R731" s="519"/>
      <c r="S731" s="519"/>
      <c r="T731" s="519"/>
      <c r="U731" s="519"/>
      <c r="V731" s="519"/>
      <c r="W731" s="519"/>
      <c r="X731" s="519"/>
      <c r="Y731" s="519"/>
      <c r="Z731" s="519"/>
    </row>
    <row r="732" spans="1:26" ht="12.75" customHeight="1" x14ac:dyDescent="0.25">
      <c r="A732" s="519"/>
      <c r="B732" s="520"/>
      <c r="C732" s="520"/>
      <c r="D732" s="520"/>
      <c r="E732" s="520"/>
      <c r="F732" s="520"/>
      <c r="G732" s="520"/>
      <c r="H732" s="520"/>
      <c r="I732" s="520"/>
      <c r="J732" s="520"/>
      <c r="K732" s="520"/>
      <c r="L732" s="520"/>
      <c r="M732" s="725"/>
      <c r="N732" s="520"/>
      <c r="O732" s="584"/>
      <c r="P732" s="519"/>
      <c r="Q732" s="519"/>
      <c r="R732" s="519"/>
      <c r="S732" s="519"/>
      <c r="T732" s="519"/>
      <c r="U732" s="519"/>
      <c r="V732" s="519"/>
      <c r="W732" s="519"/>
      <c r="X732" s="519"/>
      <c r="Y732" s="519"/>
      <c r="Z732" s="519"/>
    </row>
    <row r="733" spans="1:26" ht="12.75" customHeight="1" x14ac:dyDescent="0.25">
      <c r="A733" s="519"/>
      <c r="B733" s="520"/>
      <c r="C733" s="520"/>
      <c r="D733" s="520"/>
      <c r="E733" s="520"/>
      <c r="F733" s="520"/>
      <c r="G733" s="520"/>
      <c r="H733" s="520"/>
      <c r="I733" s="520"/>
      <c r="J733" s="520"/>
      <c r="K733" s="520"/>
      <c r="L733" s="520"/>
      <c r="M733" s="725"/>
      <c r="N733" s="520"/>
      <c r="O733" s="584"/>
      <c r="P733" s="519"/>
      <c r="Q733" s="519"/>
      <c r="R733" s="519"/>
      <c r="S733" s="519"/>
      <c r="T733" s="519"/>
      <c r="U733" s="519"/>
      <c r="V733" s="519"/>
      <c r="W733" s="519"/>
      <c r="X733" s="519"/>
      <c r="Y733" s="519"/>
      <c r="Z733" s="519"/>
    </row>
    <row r="734" spans="1:26" ht="12.75" customHeight="1" x14ac:dyDescent="0.25">
      <c r="A734" s="519"/>
      <c r="B734" s="520"/>
      <c r="C734" s="520"/>
      <c r="D734" s="520"/>
      <c r="E734" s="520"/>
      <c r="F734" s="520"/>
      <c r="G734" s="520"/>
      <c r="H734" s="520"/>
      <c r="I734" s="520"/>
      <c r="J734" s="520"/>
      <c r="K734" s="520"/>
      <c r="L734" s="520"/>
      <c r="M734" s="725"/>
      <c r="N734" s="520"/>
      <c r="O734" s="584"/>
      <c r="P734" s="519"/>
      <c r="Q734" s="519"/>
      <c r="R734" s="519"/>
      <c r="S734" s="519"/>
      <c r="T734" s="519"/>
      <c r="U734" s="519"/>
      <c r="V734" s="519"/>
      <c r="W734" s="519"/>
      <c r="X734" s="519"/>
      <c r="Y734" s="519"/>
      <c r="Z734" s="519"/>
    </row>
    <row r="735" spans="1:26" ht="12.75" customHeight="1" x14ac:dyDescent="0.25">
      <c r="A735" s="519"/>
      <c r="B735" s="520"/>
      <c r="C735" s="520"/>
      <c r="D735" s="520"/>
      <c r="E735" s="520"/>
      <c r="F735" s="520"/>
      <c r="G735" s="520"/>
      <c r="H735" s="520"/>
      <c r="I735" s="520"/>
      <c r="J735" s="520"/>
      <c r="K735" s="520"/>
      <c r="L735" s="520"/>
      <c r="M735" s="725"/>
      <c r="N735" s="520"/>
      <c r="O735" s="584"/>
      <c r="P735" s="519"/>
      <c r="Q735" s="519"/>
      <c r="R735" s="519"/>
      <c r="S735" s="519"/>
      <c r="T735" s="519"/>
      <c r="U735" s="519"/>
      <c r="V735" s="519"/>
      <c r="W735" s="519"/>
      <c r="X735" s="519"/>
      <c r="Y735" s="519"/>
      <c r="Z735" s="519"/>
    </row>
    <row r="736" spans="1:26" ht="12.75" customHeight="1" x14ac:dyDescent="0.25">
      <c r="A736" s="519"/>
      <c r="B736" s="520"/>
      <c r="C736" s="520"/>
      <c r="D736" s="520"/>
      <c r="E736" s="520"/>
      <c r="F736" s="520"/>
      <c r="G736" s="520"/>
      <c r="H736" s="520"/>
      <c r="I736" s="520"/>
      <c r="J736" s="520"/>
      <c r="K736" s="520"/>
      <c r="L736" s="520"/>
      <c r="M736" s="725"/>
      <c r="N736" s="520"/>
      <c r="O736" s="584"/>
      <c r="P736" s="519"/>
      <c r="Q736" s="519"/>
      <c r="R736" s="519"/>
      <c r="S736" s="519"/>
      <c r="T736" s="519"/>
      <c r="U736" s="519"/>
      <c r="V736" s="519"/>
      <c r="W736" s="519"/>
      <c r="X736" s="519"/>
      <c r="Y736" s="519"/>
      <c r="Z736" s="519"/>
    </row>
    <row r="737" spans="1:26" ht="12.75" customHeight="1" x14ac:dyDescent="0.25">
      <c r="A737" s="519"/>
      <c r="B737" s="520"/>
      <c r="C737" s="520"/>
      <c r="D737" s="520"/>
      <c r="E737" s="520"/>
      <c r="F737" s="520"/>
      <c r="G737" s="520"/>
      <c r="H737" s="520"/>
      <c r="I737" s="520"/>
      <c r="J737" s="520"/>
      <c r="K737" s="520"/>
      <c r="L737" s="520"/>
      <c r="M737" s="725"/>
      <c r="N737" s="520"/>
      <c r="O737" s="584"/>
      <c r="P737" s="519"/>
      <c r="Q737" s="519"/>
      <c r="R737" s="519"/>
      <c r="S737" s="519"/>
      <c r="T737" s="519"/>
      <c r="U737" s="519"/>
      <c r="V737" s="519"/>
      <c r="W737" s="519"/>
      <c r="X737" s="519"/>
      <c r="Y737" s="519"/>
      <c r="Z737" s="519"/>
    </row>
    <row r="738" spans="1:26" ht="12.75" customHeight="1" x14ac:dyDescent="0.25">
      <c r="A738" s="519"/>
      <c r="B738" s="520"/>
      <c r="C738" s="520"/>
      <c r="D738" s="520"/>
      <c r="E738" s="520"/>
      <c r="F738" s="520"/>
      <c r="G738" s="520"/>
      <c r="H738" s="520"/>
      <c r="I738" s="520"/>
      <c r="J738" s="520"/>
      <c r="K738" s="520"/>
      <c r="L738" s="520"/>
      <c r="M738" s="725"/>
      <c r="N738" s="520"/>
      <c r="O738" s="584"/>
      <c r="P738" s="519"/>
      <c r="Q738" s="519"/>
      <c r="R738" s="519"/>
      <c r="S738" s="519"/>
      <c r="T738" s="519"/>
      <c r="U738" s="519"/>
      <c r="V738" s="519"/>
      <c r="W738" s="519"/>
      <c r="X738" s="519"/>
      <c r="Y738" s="519"/>
      <c r="Z738" s="519"/>
    </row>
    <row r="739" spans="1:26" ht="12.75" customHeight="1" x14ac:dyDescent="0.25">
      <c r="A739" s="519"/>
      <c r="B739" s="520"/>
      <c r="C739" s="520"/>
      <c r="D739" s="520"/>
      <c r="E739" s="520"/>
      <c r="F739" s="520"/>
      <c r="G739" s="520"/>
      <c r="H739" s="520"/>
      <c r="I739" s="520"/>
      <c r="J739" s="520"/>
      <c r="K739" s="520"/>
      <c r="L739" s="520"/>
      <c r="M739" s="725"/>
      <c r="N739" s="520"/>
      <c r="O739" s="584"/>
      <c r="P739" s="519"/>
      <c r="Q739" s="519"/>
      <c r="R739" s="519"/>
      <c r="S739" s="519"/>
      <c r="T739" s="519"/>
      <c r="U739" s="519"/>
      <c r="V739" s="519"/>
      <c r="W739" s="519"/>
      <c r="X739" s="519"/>
      <c r="Y739" s="519"/>
      <c r="Z739" s="519"/>
    </row>
    <row r="740" spans="1:26" ht="12.75" customHeight="1" x14ac:dyDescent="0.25">
      <c r="A740" s="519"/>
      <c r="B740" s="520"/>
      <c r="C740" s="520"/>
      <c r="D740" s="520"/>
      <c r="E740" s="520"/>
      <c r="F740" s="520"/>
      <c r="G740" s="520"/>
      <c r="H740" s="520"/>
      <c r="I740" s="520"/>
      <c r="J740" s="520"/>
      <c r="K740" s="520"/>
      <c r="L740" s="520"/>
      <c r="M740" s="725"/>
      <c r="N740" s="520"/>
      <c r="O740" s="584"/>
      <c r="P740" s="519"/>
      <c r="Q740" s="519"/>
      <c r="R740" s="519"/>
      <c r="S740" s="519"/>
      <c r="T740" s="519"/>
      <c r="U740" s="519"/>
      <c r="V740" s="519"/>
      <c r="W740" s="519"/>
      <c r="X740" s="519"/>
      <c r="Y740" s="519"/>
      <c r="Z740" s="519"/>
    </row>
    <row r="741" spans="1:26" ht="12.75" customHeight="1" x14ac:dyDescent="0.25">
      <c r="A741" s="519"/>
      <c r="B741" s="520"/>
      <c r="C741" s="520"/>
      <c r="D741" s="520"/>
      <c r="E741" s="520"/>
      <c r="F741" s="520"/>
      <c r="G741" s="520"/>
      <c r="H741" s="520"/>
      <c r="I741" s="520"/>
      <c r="J741" s="520"/>
      <c r="K741" s="520"/>
      <c r="L741" s="520"/>
      <c r="M741" s="725"/>
      <c r="N741" s="520"/>
      <c r="O741" s="584"/>
      <c r="P741" s="519"/>
      <c r="Q741" s="519"/>
      <c r="R741" s="519"/>
      <c r="S741" s="519"/>
      <c r="T741" s="519"/>
      <c r="U741" s="519"/>
      <c r="V741" s="519"/>
      <c r="W741" s="519"/>
      <c r="X741" s="519"/>
      <c r="Y741" s="519"/>
      <c r="Z741" s="519"/>
    </row>
    <row r="742" spans="1:26" ht="12.75" customHeight="1" x14ac:dyDescent="0.25">
      <c r="A742" s="519"/>
      <c r="B742" s="520"/>
      <c r="C742" s="520"/>
      <c r="D742" s="520"/>
      <c r="E742" s="520"/>
      <c r="F742" s="520"/>
      <c r="G742" s="520"/>
      <c r="H742" s="520"/>
      <c r="I742" s="520"/>
      <c r="J742" s="520"/>
      <c r="K742" s="520"/>
      <c r="L742" s="520"/>
      <c r="M742" s="725"/>
      <c r="N742" s="520"/>
      <c r="O742" s="584"/>
      <c r="P742" s="519"/>
      <c r="Q742" s="519"/>
      <c r="R742" s="519"/>
      <c r="S742" s="519"/>
      <c r="T742" s="519"/>
      <c r="U742" s="519"/>
      <c r="V742" s="519"/>
      <c r="W742" s="519"/>
      <c r="X742" s="519"/>
      <c r="Y742" s="519"/>
      <c r="Z742" s="519"/>
    </row>
    <row r="743" spans="1:26" ht="12.75" customHeight="1" x14ac:dyDescent="0.25">
      <c r="A743" s="519"/>
      <c r="B743" s="520"/>
      <c r="C743" s="520"/>
      <c r="D743" s="520"/>
      <c r="E743" s="520"/>
      <c r="F743" s="520"/>
      <c r="G743" s="520"/>
      <c r="H743" s="520"/>
      <c r="I743" s="520"/>
      <c r="J743" s="520"/>
      <c r="K743" s="520"/>
      <c r="L743" s="520"/>
      <c r="M743" s="725"/>
      <c r="N743" s="520"/>
      <c r="O743" s="584"/>
      <c r="P743" s="519"/>
      <c r="Q743" s="519"/>
      <c r="R743" s="519"/>
      <c r="S743" s="519"/>
      <c r="T743" s="519"/>
      <c r="U743" s="519"/>
      <c r="V743" s="519"/>
      <c r="W743" s="519"/>
      <c r="X743" s="519"/>
      <c r="Y743" s="519"/>
      <c r="Z743" s="519"/>
    </row>
    <row r="744" spans="1:26" ht="12.75" customHeight="1" x14ac:dyDescent="0.25">
      <c r="A744" s="519"/>
      <c r="B744" s="520"/>
      <c r="C744" s="520"/>
      <c r="D744" s="520"/>
      <c r="E744" s="520"/>
      <c r="F744" s="520"/>
      <c r="G744" s="520"/>
      <c r="H744" s="520"/>
      <c r="I744" s="520"/>
      <c r="J744" s="520"/>
      <c r="K744" s="520"/>
      <c r="L744" s="520"/>
      <c r="M744" s="725"/>
      <c r="N744" s="520"/>
      <c r="O744" s="584"/>
      <c r="P744" s="519"/>
      <c r="Q744" s="519"/>
      <c r="R744" s="519"/>
      <c r="S744" s="519"/>
      <c r="T744" s="519"/>
      <c r="U744" s="519"/>
      <c r="V744" s="519"/>
      <c r="W744" s="519"/>
      <c r="X744" s="519"/>
      <c r="Y744" s="519"/>
      <c r="Z744" s="519"/>
    </row>
    <row r="745" spans="1:26" ht="12.75" customHeight="1" x14ac:dyDescent="0.25">
      <c r="A745" s="519"/>
      <c r="B745" s="520"/>
      <c r="C745" s="520"/>
      <c r="D745" s="520"/>
      <c r="E745" s="520"/>
      <c r="F745" s="520"/>
      <c r="G745" s="520"/>
      <c r="H745" s="520"/>
      <c r="I745" s="520"/>
      <c r="J745" s="520"/>
      <c r="K745" s="520"/>
      <c r="L745" s="520"/>
      <c r="M745" s="725"/>
      <c r="N745" s="520"/>
      <c r="O745" s="584"/>
      <c r="P745" s="519"/>
      <c r="Q745" s="519"/>
      <c r="R745" s="519"/>
      <c r="S745" s="519"/>
      <c r="T745" s="519"/>
      <c r="U745" s="519"/>
      <c r="V745" s="519"/>
      <c r="W745" s="519"/>
      <c r="X745" s="519"/>
      <c r="Y745" s="519"/>
      <c r="Z745" s="519"/>
    </row>
    <row r="746" spans="1:26" ht="12.75" customHeight="1" x14ac:dyDescent="0.25">
      <c r="A746" s="519"/>
      <c r="B746" s="520"/>
      <c r="C746" s="520"/>
      <c r="D746" s="520"/>
      <c r="E746" s="520"/>
      <c r="F746" s="520"/>
      <c r="G746" s="520"/>
      <c r="H746" s="520"/>
      <c r="I746" s="520"/>
      <c r="J746" s="520"/>
      <c r="K746" s="520"/>
      <c r="L746" s="520"/>
      <c r="M746" s="725"/>
      <c r="N746" s="520"/>
      <c r="O746" s="584"/>
      <c r="P746" s="519"/>
      <c r="Q746" s="519"/>
      <c r="R746" s="519"/>
      <c r="S746" s="519"/>
      <c r="T746" s="519"/>
      <c r="U746" s="519"/>
      <c r="V746" s="519"/>
      <c r="W746" s="519"/>
      <c r="X746" s="519"/>
      <c r="Y746" s="519"/>
      <c r="Z746" s="519"/>
    </row>
    <row r="747" spans="1:26" ht="12.75" customHeight="1" x14ac:dyDescent="0.25">
      <c r="A747" s="519"/>
      <c r="B747" s="520"/>
      <c r="C747" s="520"/>
      <c r="D747" s="520"/>
      <c r="E747" s="520"/>
      <c r="F747" s="520"/>
      <c r="G747" s="520"/>
      <c r="H747" s="520"/>
      <c r="I747" s="520"/>
      <c r="J747" s="520"/>
      <c r="K747" s="520"/>
      <c r="L747" s="520"/>
      <c r="M747" s="725"/>
      <c r="N747" s="520"/>
      <c r="O747" s="584"/>
      <c r="P747" s="519"/>
      <c r="Q747" s="519"/>
      <c r="R747" s="519"/>
      <c r="S747" s="519"/>
      <c r="T747" s="519"/>
      <c r="U747" s="519"/>
      <c r="V747" s="519"/>
      <c r="W747" s="519"/>
      <c r="X747" s="519"/>
      <c r="Y747" s="519"/>
      <c r="Z747" s="519"/>
    </row>
    <row r="748" spans="1:26" ht="12.75" customHeight="1" x14ac:dyDescent="0.25">
      <c r="A748" s="519"/>
      <c r="B748" s="520"/>
      <c r="C748" s="520"/>
      <c r="D748" s="520"/>
      <c r="E748" s="520"/>
      <c r="F748" s="520"/>
      <c r="G748" s="520"/>
      <c r="H748" s="520"/>
      <c r="I748" s="520"/>
      <c r="J748" s="520"/>
      <c r="K748" s="520"/>
      <c r="L748" s="520"/>
      <c r="M748" s="725"/>
      <c r="N748" s="520"/>
      <c r="O748" s="584"/>
      <c r="P748" s="519"/>
      <c r="Q748" s="519"/>
      <c r="R748" s="519"/>
      <c r="S748" s="519"/>
      <c r="T748" s="519"/>
      <c r="U748" s="519"/>
      <c r="V748" s="519"/>
      <c r="W748" s="519"/>
      <c r="X748" s="519"/>
      <c r="Y748" s="519"/>
      <c r="Z748" s="519"/>
    </row>
    <row r="749" spans="1:26" ht="12.75" customHeight="1" x14ac:dyDescent="0.25">
      <c r="A749" s="519"/>
      <c r="B749" s="520"/>
      <c r="C749" s="520"/>
      <c r="D749" s="520"/>
      <c r="E749" s="520"/>
      <c r="F749" s="520"/>
      <c r="G749" s="520"/>
      <c r="H749" s="520"/>
      <c r="I749" s="520"/>
      <c r="J749" s="520"/>
      <c r="K749" s="520"/>
      <c r="L749" s="520"/>
      <c r="M749" s="725"/>
      <c r="N749" s="520"/>
      <c r="O749" s="584"/>
      <c r="P749" s="519"/>
      <c r="Q749" s="519"/>
      <c r="R749" s="519"/>
      <c r="S749" s="519"/>
      <c r="T749" s="519"/>
      <c r="U749" s="519"/>
      <c r="V749" s="519"/>
      <c r="W749" s="519"/>
      <c r="X749" s="519"/>
      <c r="Y749" s="519"/>
      <c r="Z749" s="519"/>
    </row>
    <row r="750" spans="1:26" ht="12.75" customHeight="1" x14ac:dyDescent="0.25">
      <c r="A750" s="519"/>
      <c r="B750" s="520"/>
      <c r="C750" s="520"/>
      <c r="D750" s="520"/>
      <c r="E750" s="520"/>
      <c r="F750" s="520"/>
      <c r="G750" s="520"/>
      <c r="H750" s="520"/>
      <c r="I750" s="520"/>
      <c r="J750" s="520"/>
      <c r="K750" s="520"/>
      <c r="L750" s="520"/>
      <c r="M750" s="725"/>
      <c r="N750" s="520"/>
      <c r="O750" s="584"/>
      <c r="P750" s="519"/>
      <c r="Q750" s="519"/>
      <c r="R750" s="519"/>
      <c r="S750" s="519"/>
      <c r="T750" s="519"/>
      <c r="U750" s="519"/>
      <c r="V750" s="519"/>
      <c r="W750" s="519"/>
      <c r="X750" s="519"/>
      <c r="Y750" s="519"/>
      <c r="Z750" s="519"/>
    </row>
    <row r="751" spans="1:26" ht="12.75" customHeight="1" x14ac:dyDescent="0.25">
      <c r="A751" s="519"/>
      <c r="B751" s="520"/>
      <c r="C751" s="520"/>
      <c r="D751" s="520"/>
      <c r="E751" s="520"/>
      <c r="F751" s="520"/>
      <c r="G751" s="520"/>
      <c r="H751" s="520"/>
      <c r="I751" s="520"/>
      <c r="J751" s="520"/>
      <c r="K751" s="520"/>
      <c r="L751" s="520"/>
      <c r="M751" s="725"/>
      <c r="N751" s="520"/>
      <c r="O751" s="584"/>
      <c r="P751" s="519"/>
      <c r="Q751" s="519"/>
      <c r="R751" s="519"/>
      <c r="S751" s="519"/>
      <c r="T751" s="519"/>
      <c r="U751" s="519"/>
      <c r="V751" s="519"/>
      <c r="W751" s="519"/>
      <c r="X751" s="519"/>
      <c r="Y751" s="519"/>
      <c r="Z751" s="519"/>
    </row>
    <row r="752" spans="1:26" ht="12.75" customHeight="1" x14ac:dyDescent="0.25">
      <c r="A752" s="519"/>
      <c r="B752" s="520"/>
      <c r="C752" s="520"/>
      <c r="D752" s="520"/>
      <c r="E752" s="520"/>
      <c r="F752" s="520"/>
      <c r="G752" s="520"/>
      <c r="H752" s="520"/>
      <c r="I752" s="520"/>
      <c r="J752" s="520"/>
      <c r="K752" s="520"/>
      <c r="L752" s="520"/>
      <c r="M752" s="725"/>
      <c r="N752" s="520"/>
      <c r="O752" s="584"/>
      <c r="P752" s="519"/>
      <c r="Q752" s="519"/>
      <c r="R752" s="519"/>
      <c r="S752" s="519"/>
      <c r="T752" s="519"/>
      <c r="U752" s="519"/>
      <c r="V752" s="519"/>
      <c r="W752" s="519"/>
      <c r="X752" s="519"/>
      <c r="Y752" s="519"/>
      <c r="Z752" s="519"/>
    </row>
    <row r="753" spans="1:26" ht="12.75" customHeight="1" x14ac:dyDescent="0.25">
      <c r="A753" s="519"/>
      <c r="B753" s="520"/>
      <c r="C753" s="520"/>
      <c r="D753" s="520"/>
      <c r="E753" s="520"/>
      <c r="F753" s="520"/>
      <c r="G753" s="520"/>
      <c r="H753" s="520"/>
      <c r="I753" s="520"/>
      <c r="J753" s="520"/>
      <c r="K753" s="520"/>
      <c r="L753" s="520"/>
      <c r="M753" s="725"/>
      <c r="N753" s="520"/>
      <c r="O753" s="584"/>
      <c r="P753" s="519"/>
      <c r="Q753" s="519"/>
      <c r="R753" s="519"/>
      <c r="S753" s="519"/>
      <c r="T753" s="519"/>
      <c r="U753" s="519"/>
      <c r="V753" s="519"/>
      <c r="W753" s="519"/>
      <c r="X753" s="519"/>
      <c r="Y753" s="519"/>
      <c r="Z753" s="519"/>
    </row>
    <row r="754" spans="1:26" ht="12.75" customHeight="1" x14ac:dyDescent="0.25">
      <c r="A754" s="519"/>
      <c r="B754" s="520"/>
      <c r="C754" s="520"/>
      <c r="D754" s="520"/>
      <c r="E754" s="520"/>
      <c r="F754" s="520"/>
      <c r="G754" s="520"/>
      <c r="H754" s="520"/>
      <c r="I754" s="520"/>
      <c r="J754" s="520"/>
      <c r="K754" s="520"/>
      <c r="L754" s="520"/>
      <c r="M754" s="725"/>
      <c r="N754" s="520"/>
      <c r="O754" s="584"/>
      <c r="P754" s="519"/>
      <c r="Q754" s="519"/>
      <c r="R754" s="519"/>
      <c r="S754" s="519"/>
      <c r="T754" s="519"/>
      <c r="U754" s="519"/>
      <c r="V754" s="519"/>
      <c r="W754" s="519"/>
      <c r="X754" s="519"/>
      <c r="Y754" s="519"/>
      <c r="Z754" s="519"/>
    </row>
    <row r="755" spans="1:26" ht="12.75" customHeight="1" x14ac:dyDescent="0.25">
      <c r="A755" s="519"/>
      <c r="B755" s="520"/>
      <c r="C755" s="520"/>
      <c r="D755" s="520"/>
      <c r="E755" s="520"/>
      <c r="F755" s="520"/>
      <c r="G755" s="520"/>
      <c r="H755" s="520"/>
      <c r="I755" s="520"/>
      <c r="J755" s="520"/>
      <c r="K755" s="520"/>
      <c r="L755" s="520"/>
      <c r="M755" s="725"/>
      <c r="N755" s="520"/>
      <c r="O755" s="584"/>
      <c r="P755" s="519"/>
      <c r="Q755" s="519"/>
      <c r="R755" s="519"/>
      <c r="S755" s="519"/>
      <c r="T755" s="519"/>
      <c r="U755" s="519"/>
      <c r="V755" s="519"/>
      <c r="W755" s="519"/>
      <c r="X755" s="519"/>
      <c r="Y755" s="519"/>
      <c r="Z755" s="519"/>
    </row>
    <row r="756" spans="1:26" ht="12.75" customHeight="1" x14ac:dyDescent="0.25">
      <c r="A756" s="519"/>
      <c r="B756" s="520"/>
      <c r="C756" s="520"/>
      <c r="D756" s="520"/>
      <c r="E756" s="520"/>
      <c r="F756" s="520"/>
      <c r="G756" s="520"/>
      <c r="H756" s="520"/>
      <c r="I756" s="520"/>
      <c r="J756" s="520"/>
      <c r="K756" s="520"/>
      <c r="L756" s="520"/>
      <c r="M756" s="725"/>
      <c r="N756" s="520"/>
      <c r="O756" s="584"/>
      <c r="P756" s="519"/>
      <c r="Q756" s="519"/>
      <c r="R756" s="519"/>
      <c r="S756" s="519"/>
      <c r="T756" s="519"/>
      <c r="U756" s="519"/>
      <c r="V756" s="519"/>
      <c r="W756" s="519"/>
      <c r="X756" s="519"/>
      <c r="Y756" s="519"/>
      <c r="Z756" s="519"/>
    </row>
    <row r="757" spans="1:26" ht="12.75" customHeight="1" x14ac:dyDescent="0.25">
      <c r="A757" s="519"/>
      <c r="B757" s="520"/>
      <c r="C757" s="520"/>
      <c r="D757" s="520"/>
      <c r="E757" s="520"/>
      <c r="F757" s="520"/>
      <c r="G757" s="520"/>
      <c r="H757" s="520"/>
      <c r="I757" s="520"/>
      <c r="J757" s="520"/>
      <c r="K757" s="520"/>
      <c r="L757" s="520"/>
      <c r="M757" s="725"/>
      <c r="N757" s="520"/>
      <c r="O757" s="584"/>
      <c r="P757" s="519"/>
      <c r="Q757" s="519"/>
      <c r="R757" s="519"/>
      <c r="S757" s="519"/>
      <c r="T757" s="519"/>
      <c r="U757" s="519"/>
      <c r="V757" s="519"/>
      <c r="W757" s="519"/>
      <c r="X757" s="519"/>
      <c r="Y757" s="519"/>
      <c r="Z757" s="519"/>
    </row>
    <row r="758" spans="1:26" ht="12.75" customHeight="1" x14ac:dyDescent="0.25">
      <c r="A758" s="519"/>
      <c r="B758" s="520"/>
      <c r="C758" s="520"/>
      <c r="D758" s="520"/>
      <c r="E758" s="520"/>
      <c r="F758" s="520"/>
      <c r="G758" s="520"/>
      <c r="H758" s="520"/>
      <c r="I758" s="520"/>
      <c r="J758" s="520"/>
      <c r="K758" s="520"/>
      <c r="L758" s="520"/>
      <c r="M758" s="725"/>
      <c r="N758" s="520"/>
      <c r="O758" s="584"/>
      <c r="P758" s="519"/>
      <c r="Q758" s="519"/>
      <c r="R758" s="519"/>
      <c r="S758" s="519"/>
      <c r="T758" s="519"/>
      <c r="U758" s="519"/>
      <c r="V758" s="519"/>
      <c r="W758" s="519"/>
      <c r="X758" s="519"/>
      <c r="Y758" s="519"/>
      <c r="Z758" s="519"/>
    </row>
    <row r="759" spans="1:26" ht="12.75" customHeight="1" x14ac:dyDescent="0.25">
      <c r="A759" s="519"/>
      <c r="B759" s="520"/>
      <c r="C759" s="520"/>
      <c r="D759" s="520"/>
      <c r="E759" s="520"/>
      <c r="F759" s="520"/>
      <c r="G759" s="520"/>
      <c r="H759" s="520"/>
      <c r="I759" s="520"/>
      <c r="J759" s="520"/>
      <c r="K759" s="520"/>
      <c r="L759" s="520"/>
      <c r="M759" s="725"/>
      <c r="N759" s="520"/>
      <c r="O759" s="584"/>
      <c r="P759" s="519"/>
      <c r="Q759" s="519"/>
      <c r="R759" s="519"/>
      <c r="S759" s="519"/>
      <c r="T759" s="519"/>
      <c r="U759" s="519"/>
      <c r="V759" s="519"/>
      <c r="W759" s="519"/>
      <c r="X759" s="519"/>
      <c r="Y759" s="519"/>
      <c r="Z759" s="519"/>
    </row>
    <row r="760" spans="1:26" ht="12.75" customHeight="1" x14ac:dyDescent="0.25">
      <c r="A760" s="519"/>
      <c r="B760" s="520"/>
      <c r="C760" s="520"/>
      <c r="D760" s="520"/>
      <c r="E760" s="520"/>
      <c r="F760" s="520"/>
      <c r="G760" s="520"/>
      <c r="H760" s="520"/>
      <c r="I760" s="520"/>
      <c r="J760" s="520"/>
      <c r="K760" s="520"/>
      <c r="L760" s="520"/>
      <c r="M760" s="725"/>
      <c r="N760" s="520"/>
      <c r="O760" s="584"/>
      <c r="P760" s="519"/>
      <c r="Q760" s="519"/>
      <c r="R760" s="519"/>
      <c r="S760" s="519"/>
      <c r="T760" s="519"/>
      <c r="U760" s="519"/>
      <c r="V760" s="519"/>
      <c r="W760" s="519"/>
      <c r="X760" s="519"/>
      <c r="Y760" s="519"/>
      <c r="Z760" s="519"/>
    </row>
    <row r="761" spans="1:26" ht="12.75" customHeight="1" x14ac:dyDescent="0.25">
      <c r="A761" s="519"/>
      <c r="B761" s="520"/>
      <c r="C761" s="520"/>
      <c r="D761" s="520"/>
      <c r="E761" s="520"/>
      <c r="F761" s="520"/>
      <c r="G761" s="520"/>
      <c r="H761" s="520"/>
      <c r="I761" s="520"/>
      <c r="J761" s="520"/>
      <c r="K761" s="520"/>
      <c r="L761" s="520"/>
      <c r="M761" s="725"/>
      <c r="N761" s="520"/>
      <c r="O761" s="584"/>
      <c r="P761" s="519"/>
      <c r="Q761" s="519"/>
      <c r="R761" s="519"/>
      <c r="S761" s="519"/>
      <c r="T761" s="519"/>
      <c r="U761" s="519"/>
      <c r="V761" s="519"/>
      <c r="W761" s="519"/>
      <c r="X761" s="519"/>
      <c r="Y761" s="519"/>
      <c r="Z761" s="519"/>
    </row>
    <row r="762" spans="1:26" ht="12.75" customHeight="1" x14ac:dyDescent="0.25">
      <c r="A762" s="519"/>
      <c r="B762" s="520"/>
      <c r="C762" s="520"/>
      <c r="D762" s="520"/>
      <c r="E762" s="520"/>
      <c r="F762" s="520"/>
      <c r="G762" s="520"/>
      <c r="H762" s="520"/>
      <c r="I762" s="520"/>
      <c r="J762" s="520"/>
      <c r="K762" s="520"/>
      <c r="L762" s="520"/>
      <c r="M762" s="725"/>
      <c r="N762" s="520"/>
      <c r="O762" s="584"/>
      <c r="P762" s="519"/>
      <c r="Q762" s="519"/>
      <c r="R762" s="519"/>
      <c r="S762" s="519"/>
      <c r="T762" s="519"/>
      <c r="U762" s="519"/>
      <c r="V762" s="519"/>
      <c r="W762" s="519"/>
      <c r="X762" s="519"/>
      <c r="Y762" s="519"/>
      <c r="Z762" s="519"/>
    </row>
    <row r="763" spans="1:26" ht="12.75" customHeight="1" x14ac:dyDescent="0.25">
      <c r="A763" s="519"/>
      <c r="B763" s="520"/>
      <c r="C763" s="520"/>
      <c r="D763" s="520"/>
      <c r="E763" s="520"/>
      <c r="F763" s="520"/>
      <c r="G763" s="520"/>
      <c r="H763" s="520"/>
      <c r="I763" s="520"/>
      <c r="J763" s="520"/>
      <c r="K763" s="520"/>
      <c r="L763" s="520"/>
      <c r="M763" s="725"/>
      <c r="N763" s="520"/>
      <c r="O763" s="584"/>
      <c r="P763" s="519"/>
      <c r="Q763" s="519"/>
      <c r="R763" s="519"/>
      <c r="S763" s="519"/>
      <c r="T763" s="519"/>
      <c r="U763" s="519"/>
      <c r="V763" s="519"/>
      <c r="W763" s="519"/>
      <c r="X763" s="519"/>
      <c r="Y763" s="519"/>
      <c r="Z763" s="519"/>
    </row>
    <row r="764" spans="1:26" ht="12.75" customHeight="1" x14ac:dyDescent="0.25">
      <c r="A764" s="519"/>
      <c r="B764" s="520"/>
      <c r="C764" s="520"/>
      <c r="D764" s="520"/>
      <c r="E764" s="520"/>
      <c r="F764" s="520"/>
      <c r="G764" s="520"/>
      <c r="H764" s="520"/>
      <c r="I764" s="520"/>
      <c r="J764" s="520"/>
      <c r="K764" s="520"/>
      <c r="L764" s="520"/>
      <c r="M764" s="725"/>
      <c r="N764" s="520"/>
      <c r="O764" s="584"/>
      <c r="P764" s="519"/>
      <c r="Q764" s="519"/>
      <c r="R764" s="519"/>
      <c r="S764" s="519"/>
      <c r="T764" s="519"/>
      <c r="U764" s="519"/>
      <c r="V764" s="519"/>
      <c r="W764" s="519"/>
      <c r="X764" s="519"/>
      <c r="Y764" s="519"/>
      <c r="Z764" s="519"/>
    </row>
    <row r="765" spans="1:26" ht="12.75" customHeight="1" x14ac:dyDescent="0.25">
      <c r="A765" s="519"/>
      <c r="B765" s="520"/>
      <c r="C765" s="520"/>
      <c r="D765" s="520"/>
      <c r="E765" s="520"/>
      <c r="F765" s="520"/>
      <c r="G765" s="520"/>
      <c r="H765" s="520"/>
      <c r="I765" s="520"/>
      <c r="J765" s="520"/>
      <c r="K765" s="520"/>
      <c r="L765" s="520"/>
      <c r="M765" s="725"/>
      <c r="N765" s="520"/>
      <c r="O765" s="584"/>
      <c r="P765" s="519"/>
      <c r="Q765" s="519"/>
      <c r="R765" s="519"/>
      <c r="S765" s="519"/>
      <c r="T765" s="519"/>
      <c r="U765" s="519"/>
      <c r="V765" s="519"/>
      <c r="W765" s="519"/>
      <c r="X765" s="519"/>
      <c r="Y765" s="519"/>
      <c r="Z765" s="519"/>
    </row>
    <row r="766" spans="1:26" ht="12.75" customHeight="1" x14ac:dyDescent="0.25">
      <c r="A766" s="519"/>
      <c r="B766" s="520"/>
      <c r="C766" s="520"/>
      <c r="D766" s="520"/>
      <c r="E766" s="520"/>
      <c r="F766" s="520"/>
      <c r="G766" s="520"/>
      <c r="H766" s="520"/>
      <c r="I766" s="520"/>
      <c r="J766" s="520"/>
      <c r="K766" s="520"/>
      <c r="L766" s="520"/>
      <c r="M766" s="725"/>
      <c r="N766" s="520"/>
      <c r="O766" s="584"/>
      <c r="P766" s="519"/>
      <c r="Q766" s="519"/>
      <c r="R766" s="519"/>
      <c r="S766" s="519"/>
      <c r="T766" s="519"/>
      <c r="U766" s="519"/>
      <c r="V766" s="519"/>
      <c r="W766" s="519"/>
      <c r="X766" s="519"/>
      <c r="Y766" s="519"/>
      <c r="Z766" s="519"/>
    </row>
    <row r="767" spans="1:26" ht="12.75" customHeight="1" x14ac:dyDescent="0.25">
      <c r="A767" s="519"/>
      <c r="B767" s="520"/>
      <c r="C767" s="520"/>
      <c r="D767" s="520"/>
      <c r="E767" s="520"/>
      <c r="F767" s="520"/>
      <c r="G767" s="520"/>
      <c r="H767" s="520"/>
      <c r="I767" s="520"/>
      <c r="J767" s="520"/>
      <c r="K767" s="520"/>
      <c r="L767" s="520"/>
      <c r="M767" s="725"/>
      <c r="N767" s="520"/>
      <c r="O767" s="584"/>
      <c r="P767" s="519"/>
      <c r="Q767" s="519"/>
      <c r="R767" s="519"/>
      <c r="S767" s="519"/>
      <c r="T767" s="519"/>
      <c r="U767" s="519"/>
      <c r="V767" s="519"/>
      <c r="W767" s="519"/>
      <c r="X767" s="519"/>
      <c r="Y767" s="519"/>
      <c r="Z767" s="519"/>
    </row>
    <row r="768" spans="1:26" ht="12.75" customHeight="1" x14ac:dyDescent="0.25">
      <c r="A768" s="519"/>
      <c r="B768" s="520"/>
      <c r="C768" s="520"/>
      <c r="D768" s="520"/>
      <c r="E768" s="520"/>
      <c r="F768" s="520"/>
      <c r="G768" s="520"/>
      <c r="H768" s="520"/>
      <c r="I768" s="520"/>
      <c r="J768" s="520"/>
      <c r="K768" s="520"/>
      <c r="L768" s="520"/>
      <c r="M768" s="725"/>
      <c r="N768" s="520"/>
      <c r="O768" s="584"/>
      <c r="P768" s="519"/>
      <c r="Q768" s="519"/>
      <c r="R768" s="519"/>
      <c r="S768" s="519"/>
      <c r="T768" s="519"/>
      <c r="U768" s="519"/>
      <c r="V768" s="519"/>
      <c r="W768" s="519"/>
      <c r="X768" s="519"/>
      <c r="Y768" s="519"/>
      <c r="Z768" s="519"/>
    </row>
    <row r="769" spans="1:26" ht="12.75" customHeight="1" x14ac:dyDescent="0.25">
      <c r="A769" s="519"/>
      <c r="B769" s="520"/>
      <c r="C769" s="520"/>
      <c r="D769" s="520"/>
      <c r="E769" s="520"/>
      <c r="F769" s="520"/>
      <c r="G769" s="520"/>
      <c r="H769" s="520"/>
      <c r="I769" s="520"/>
      <c r="J769" s="520"/>
      <c r="K769" s="520"/>
      <c r="L769" s="520"/>
      <c r="M769" s="725"/>
      <c r="N769" s="520"/>
      <c r="O769" s="584"/>
      <c r="P769" s="519"/>
      <c r="Q769" s="519"/>
      <c r="R769" s="519"/>
      <c r="S769" s="519"/>
      <c r="T769" s="519"/>
      <c r="U769" s="519"/>
      <c r="V769" s="519"/>
      <c r="W769" s="519"/>
      <c r="X769" s="519"/>
      <c r="Y769" s="519"/>
      <c r="Z769" s="519"/>
    </row>
    <row r="770" spans="1:26" ht="12.75" customHeight="1" x14ac:dyDescent="0.25">
      <c r="A770" s="519"/>
      <c r="B770" s="520"/>
      <c r="C770" s="520"/>
      <c r="D770" s="520"/>
      <c r="E770" s="520"/>
      <c r="F770" s="520"/>
      <c r="G770" s="520"/>
      <c r="H770" s="520"/>
      <c r="I770" s="520"/>
      <c r="J770" s="520"/>
      <c r="K770" s="520"/>
      <c r="L770" s="520"/>
      <c r="M770" s="725"/>
      <c r="N770" s="520"/>
      <c r="O770" s="584"/>
      <c r="P770" s="519"/>
      <c r="Q770" s="519"/>
      <c r="R770" s="519"/>
      <c r="S770" s="519"/>
      <c r="T770" s="519"/>
      <c r="U770" s="519"/>
      <c r="V770" s="519"/>
      <c r="W770" s="519"/>
      <c r="X770" s="519"/>
      <c r="Y770" s="519"/>
      <c r="Z770" s="519"/>
    </row>
    <row r="771" spans="1:26" ht="12.75" customHeight="1" x14ac:dyDescent="0.25">
      <c r="A771" s="519"/>
      <c r="B771" s="520"/>
      <c r="C771" s="520"/>
      <c r="D771" s="520"/>
      <c r="E771" s="520"/>
      <c r="F771" s="520"/>
      <c r="G771" s="520"/>
      <c r="H771" s="520"/>
      <c r="I771" s="520"/>
      <c r="J771" s="520"/>
      <c r="K771" s="520"/>
      <c r="L771" s="520"/>
      <c r="M771" s="725"/>
      <c r="N771" s="520"/>
      <c r="O771" s="584"/>
      <c r="P771" s="519"/>
      <c r="Q771" s="519"/>
      <c r="R771" s="519"/>
      <c r="S771" s="519"/>
      <c r="T771" s="519"/>
      <c r="U771" s="519"/>
      <c r="V771" s="519"/>
      <c r="W771" s="519"/>
      <c r="X771" s="519"/>
      <c r="Y771" s="519"/>
      <c r="Z771" s="519"/>
    </row>
    <row r="772" spans="1:26" ht="12.75" customHeight="1" x14ac:dyDescent="0.25">
      <c r="A772" s="519"/>
      <c r="B772" s="520"/>
      <c r="C772" s="520"/>
      <c r="D772" s="520"/>
      <c r="E772" s="520"/>
      <c r="F772" s="520"/>
      <c r="G772" s="520"/>
      <c r="H772" s="520"/>
      <c r="I772" s="520"/>
      <c r="J772" s="520"/>
      <c r="K772" s="520"/>
      <c r="L772" s="520"/>
      <c r="M772" s="725"/>
      <c r="N772" s="520"/>
      <c r="O772" s="584"/>
      <c r="P772" s="519"/>
      <c r="Q772" s="519"/>
      <c r="R772" s="519"/>
      <c r="S772" s="519"/>
      <c r="T772" s="519"/>
      <c r="U772" s="519"/>
      <c r="V772" s="519"/>
      <c r="W772" s="519"/>
      <c r="X772" s="519"/>
      <c r="Y772" s="519"/>
      <c r="Z772" s="519"/>
    </row>
    <row r="773" spans="1:26" ht="12.75" customHeight="1" x14ac:dyDescent="0.25">
      <c r="A773" s="519"/>
      <c r="B773" s="520"/>
      <c r="C773" s="520"/>
      <c r="D773" s="520"/>
      <c r="E773" s="520"/>
      <c r="F773" s="520"/>
      <c r="G773" s="520"/>
      <c r="H773" s="520"/>
      <c r="I773" s="520"/>
      <c r="J773" s="520"/>
      <c r="K773" s="520"/>
      <c r="L773" s="520"/>
      <c r="M773" s="725"/>
      <c r="N773" s="520"/>
      <c r="O773" s="584"/>
      <c r="P773" s="519"/>
      <c r="Q773" s="519"/>
      <c r="R773" s="519"/>
      <c r="S773" s="519"/>
      <c r="T773" s="519"/>
      <c r="U773" s="519"/>
      <c r="V773" s="519"/>
      <c r="W773" s="519"/>
      <c r="X773" s="519"/>
      <c r="Y773" s="519"/>
      <c r="Z773" s="519"/>
    </row>
    <row r="774" spans="1:26" ht="12.75" customHeight="1" x14ac:dyDescent="0.25">
      <c r="A774" s="519"/>
      <c r="B774" s="520"/>
      <c r="C774" s="520"/>
      <c r="D774" s="520"/>
      <c r="E774" s="520"/>
      <c r="F774" s="520"/>
      <c r="G774" s="520"/>
      <c r="H774" s="520"/>
      <c r="I774" s="520"/>
      <c r="J774" s="520"/>
      <c r="K774" s="520"/>
      <c r="L774" s="520"/>
      <c r="M774" s="725"/>
      <c r="N774" s="520"/>
      <c r="O774" s="584"/>
      <c r="P774" s="519"/>
      <c r="Q774" s="519"/>
      <c r="R774" s="519"/>
      <c r="S774" s="519"/>
      <c r="T774" s="519"/>
      <c r="U774" s="519"/>
      <c r="V774" s="519"/>
      <c r="W774" s="519"/>
      <c r="X774" s="519"/>
      <c r="Y774" s="519"/>
      <c r="Z774" s="519"/>
    </row>
    <row r="775" spans="1:26" ht="12.75" customHeight="1" x14ac:dyDescent="0.25">
      <c r="A775" s="519"/>
      <c r="B775" s="520"/>
      <c r="C775" s="520"/>
      <c r="D775" s="520"/>
      <c r="E775" s="520"/>
      <c r="F775" s="520"/>
      <c r="G775" s="520"/>
      <c r="H775" s="520"/>
      <c r="I775" s="520"/>
      <c r="J775" s="520"/>
      <c r="K775" s="520"/>
      <c r="L775" s="520"/>
      <c r="M775" s="725"/>
      <c r="N775" s="520"/>
      <c r="O775" s="584"/>
      <c r="P775" s="519"/>
      <c r="Q775" s="519"/>
      <c r="R775" s="519"/>
      <c r="S775" s="519"/>
      <c r="T775" s="519"/>
      <c r="U775" s="519"/>
      <c r="V775" s="519"/>
      <c r="W775" s="519"/>
      <c r="X775" s="519"/>
      <c r="Y775" s="519"/>
      <c r="Z775" s="519"/>
    </row>
    <row r="776" spans="1:26" ht="12.75" customHeight="1" x14ac:dyDescent="0.25">
      <c r="A776" s="519"/>
      <c r="B776" s="520"/>
      <c r="C776" s="520"/>
      <c r="D776" s="520"/>
      <c r="E776" s="520"/>
      <c r="F776" s="520"/>
      <c r="G776" s="520"/>
      <c r="H776" s="520"/>
      <c r="I776" s="520"/>
      <c r="J776" s="520"/>
      <c r="K776" s="520"/>
      <c r="L776" s="520"/>
      <c r="M776" s="725"/>
      <c r="N776" s="520"/>
      <c r="O776" s="584"/>
      <c r="P776" s="519"/>
      <c r="Q776" s="519"/>
      <c r="R776" s="519"/>
      <c r="S776" s="519"/>
      <c r="T776" s="519"/>
      <c r="U776" s="519"/>
      <c r="V776" s="519"/>
      <c r="W776" s="519"/>
      <c r="X776" s="519"/>
      <c r="Y776" s="519"/>
      <c r="Z776" s="519"/>
    </row>
    <row r="777" spans="1:26" ht="12.75" customHeight="1" x14ac:dyDescent="0.25">
      <c r="A777" s="519"/>
      <c r="B777" s="520"/>
      <c r="C777" s="520"/>
      <c r="D777" s="520"/>
      <c r="E777" s="520"/>
      <c r="F777" s="520"/>
      <c r="G777" s="520"/>
      <c r="H777" s="520"/>
      <c r="I777" s="520"/>
      <c r="J777" s="520"/>
      <c r="K777" s="520"/>
      <c r="L777" s="520"/>
      <c r="M777" s="725"/>
      <c r="N777" s="520"/>
      <c r="O777" s="584"/>
      <c r="P777" s="519"/>
      <c r="Q777" s="519"/>
      <c r="R777" s="519"/>
      <c r="S777" s="519"/>
      <c r="T777" s="519"/>
      <c r="U777" s="519"/>
      <c r="V777" s="519"/>
      <c r="W777" s="519"/>
      <c r="X777" s="519"/>
      <c r="Y777" s="519"/>
      <c r="Z777" s="519"/>
    </row>
    <row r="778" spans="1:26" ht="12.75" customHeight="1" x14ac:dyDescent="0.25">
      <c r="A778" s="519"/>
      <c r="B778" s="520"/>
      <c r="C778" s="520"/>
      <c r="D778" s="520"/>
      <c r="E778" s="520"/>
      <c r="F778" s="520"/>
      <c r="G778" s="520"/>
      <c r="H778" s="520"/>
      <c r="I778" s="520"/>
      <c r="J778" s="520"/>
      <c r="K778" s="520"/>
      <c r="L778" s="520"/>
      <c r="M778" s="725"/>
      <c r="N778" s="520"/>
      <c r="O778" s="584"/>
      <c r="P778" s="519"/>
      <c r="Q778" s="519"/>
      <c r="R778" s="519"/>
      <c r="S778" s="519"/>
      <c r="T778" s="519"/>
      <c r="U778" s="519"/>
      <c r="V778" s="519"/>
      <c r="W778" s="519"/>
      <c r="X778" s="519"/>
      <c r="Y778" s="519"/>
      <c r="Z778" s="519"/>
    </row>
    <row r="779" spans="1:26" ht="12.75" customHeight="1" x14ac:dyDescent="0.25">
      <c r="A779" s="519"/>
      <c r="B779" s="520"/>
      <c r="C779" s="520"/>
      <c r="D779" s="520"/>
      <c r="E779" s="520"/>
      <c r="F779" s="520"/>
      <c r="G779" s="520"/>
      <c r="H779" s="520"/>
      <c r="I779" s="520"/>
      <c r="J779" s="520"/>
      <c r="K779" s="520"/>
      <c r="L779" s="520"/>
      <c r="M779" s="725"/>
      <c r="N779" s="520"/>
      <c r="O779" s="584"/>
      <c r="P779" s="519"/>
      <c r="Q779" s="519"/>
      <c r="R779" s="519"/>
      <c r="S779" s="519"/>
      <c r="T779" s="519"/>
      <c r="U779" s="519"/>
      <c r="V779" s="519"/>
      <c r="W779" s="519"/>
      <c r="X779" s="519"/>
      <c r="Y779" s="519"/>
      <c r="Z779" s="519"/>
    </row>
    <row r="780" spans="1:26" ht="12.75" customHeight="1" x14ac:dyDescent="0.25">
      <c r="A780" s="519"/>
      <c r="B780" s="520"/>
      <c r="C780" s="520"/>
      <c r="D780" s="520"/>
      <c r="E780" s="520"/>
      <c r="F780" s="520"/>
      <c r="G780" s="520"/>
      <c r="H780" s="520"/>
      <c r="I780" s="520"/>
      <c r="J780" s="520"/>
      <c r="K780" s="520"/>
      <c r="L780" s="520"/>
      <c r="M780" s="725"/>
      <c r="N780" s="520"/>
      <c r="O780" s="584"/>
      <c r="P780" s="519"/>
      <c r="Q780" s="519"/>
      <c r="R780" s="519"/>
      <c r="S780" s="519"/>
      <c r="T780" s="519"/>
      <c r="U780" s="519"/>
      <c r="V780" s="519"/>
      <c r="W780" s="519"/>
      <c r="X780" s="519"/>
      <c r="Y780" s="519"/>
      <c r="Z780" s="519"/>
    </row>
    <row r="781" spans="1:26" ht="12.75" customHeight="1" x14ac:dyDescent="0.25">
      <c r="A781" s="519"/>
      <c r="B781" s="520"/>
      <c r="C781" s="520"/>
      <c r="D781" s="520"/>
      <c r="E781" s="520"/>
      <c r="F781" s="520"/>
      <c r="G781" s="520"/>
      <c r="H781" s="520"/>
      <c r="I781" s="520"/>
      <c r="J781" s="520"/>
      <c r="K781" s="520"/>
      <c r="L781" s="520"/>
      <c r="M781" s="725"/>
      <c r="N781" s="520"/>
      <c r="O781" s="584"/>
      <c r="P781" s="519"/>
      <c r="Q781" s="519"/>
      <c r="R781" s="519"/>
      <c r="S781" s="519"/>
      <c r="T781" s="519"/>
      <c r="U781" s="519"/>
      <c r="V781" s="519"/>
      <c r="W781" s="519"/>
      <c r="X781" s="519"/>
      <c r="Y781" s="519"/>
      <c r="Z781" s="519"/>
    </row>
    <row r="782" spans="1:26" ht="12.75" customHeight="1" x14ac:dyDescent="0.25">
      <c r="A782" s="519"/>
      <c r="B782" s="520"/>
      <c r="C782" s="520"/>
      <c r="D782" s="520"/>
      <c r="E782" s="520"/>
      <c r="F782" s="520"/>
      <c r="G782" s="520"/>
      <c r="H782" s="520"/>
      <c r="I782" s="520"/>
      <c r="J782" s="520"/>
      <c r="K782" s="520"/>
      <c r="L782" s="520"/>
      <c r="M782" s="725"/>
      <c r="N782" s="520"/>
      <c r="O782" s="584"/>
      <c r="P782" s="519"/>
      <c r="Q782" s="519"/>
      <c r="R782" s="519"/>
      <c r="S782" s="519"/>
      <c r="T782" s="519"/>
      <c r="U782" s="519"/>
      <c r="V782" s="519"/>
      <c r="W782" s="519"/>
      <c r="X782" s="519"/>
      <c r="Y782" s="519"/>
      <c r="Z782" s="519"/>
    </row>
    <row r="783" spans="1:26" ht="12.75" customHeight="1" x14ac:dyDescent="0.25">
      <c r="A783" s="519"/>
      <c r="B783" s="520"/>
      <c r="C783" s="520"/>
      <c r="D783" s="520"/>
      <c r="E783" s="520"/>
      <c r="F783" s="520"/>
      <c r="G783" s="520"/>
      <c r="H783" s="520"/>
      <c r="I783" s="520"/>
      <c r="J783" s="520"/>
      <c r="K783" s="520"/>
      <c r="L783" s="520"/>
      <c r="M783" s="725"/>
      <c r="N783" s="520"/>
      <c r="O783" s="584"/>
      <c r="P783" s="519"/>
      <c r="Q783" s="519"/>
      <c r="R783" s="519"/>
      <c r="S783" s="519"/>
      <c r="T783" s="519"/>
      <c r="U783" s="519"/>
      <c r="V783" s="519"/>
      <c r="W783" s="519"/>
      <c r="X783" s="519"/>
      <c r="Y783" s="519"/>
      <c r="Z783" s="519"/>
    </row>
    <row r="784" spans="1:26" ht="12.75" customHeight="1" x14ac:dyDescent="0.25">
      <c r="A784" s="519"/>
      <c r="B784" s="520"/>
      <c r="C784" s="520"/>
      <c r="D784" s="520"/>
      <c r="E784" s="520"/>
      <c r="F784" s="520"/>
      <c r="G784" s="520"/>
      <c r="H784" s="520"/>
      <c r="I784" s="520"/>
      <c r="J784" s="520"/>
      <c r="K784" s="520"/>
      <c r="L784" s="520"/>
      <c r="M784" s="725"/>
      <c r="N784" s="520"/>
      <c r="O784" s="584"/>
      <c r="P784" s="519"/>
      <c r="Q784" s="519"/>
      <c r="R784" s="519"/>
      <c r="S784" s="519"/>
      <c r="T784" s="519"/>
      <c r="U784" s="519"/>
      <c r="V784" s="519"/>
      <c r="W784" s="519"/>
      <c r="X784" s="519"/>
      <c r="Y784" s="519"/>
      <c r="Z784" s="519"/>
    </row>
    <row r="785" spans="1:26" ht="12.75" customHeight="1" x14ac:dyDescent="0.25">
      <c r="A785" s="519"/>
      <c r="B785" s="520"/>
      <c r="C785" s="520"/>
      <c r="D785" s="520"/>
      <c r="E785" s="520"/>
      <c r="F785" s="520"/>
      <c r="G785" s="520"/>
      <c r="H785" s="520"/>
      <c r="I785" s="520"/>
      <c r="J785" s="520"/>
      <c r="K785" s="520"/>
      <c r="L785" s="520"/>
      <c r="M785" s="725"/>
      <c r="N785" s="520"/>
      <c r="O785" s="584"/>
      <c r="P785" s="519"/>
      <c r="Q785" s="519"/>
      <c r="R785" s="519"/>
      <c r="S785" s="519"/>
      <c r="T785" s="519"/>
      <c r="U785" s="519"/>
      <c r="V785" s="519"/>
      <c r="W785" s="519"/>
      <c r="X785" s="519"/>
      <c r="Y785" s="519"/>
      <c r="Z785" s="519"/>
    </row>
    <row r="786" spans="1:26" ht="12.75" customHeight="1" x14ac:dyDescent="0.25">
      <c r="A786" s="519"/>
      <c r="B786" s="520"/>
      <c r="C786" s="520"/>
      <c r="D786" s="520"/>
      <c r="E786" s="520"/>
      <c r="F786" s="520"/>
      <c r="G786" s="520"/>
      <c r="H786" s="520"/>
      <c r="I786" s="520"/>
      <c r="J786" s="520"/>
      <c r="K786" s="520"/>
      <c r="L786" s="520"/>
      <c r="M786" s="725"/>
      <c r="N786" s="520"/>
      <c r="O786" s="584"/>
      <c r="P786" s="519"/>
      <c r="Q786" s="519"/>
      <c r="R786" s="519"/>
      <c r="S786" s="519"/>
      <c r="T786" s="519"/>
      <c r="U786" s="519"/>
      <c r="V786" s="519"/>
      <c r="W786" s="519"/>
      <c r="X786" s="519"/>
      <c r="Y786" s="519"/>
      <c r="Z786" s="519"/>
    </row>
    <row r="787" spans="1:26" ht="12.75" customHeight="1" x14ac:dyDescent="0.25">
      <c r="A787" s="519"/>
      <c r="B787" s="520"/>
      <c r="C787" s="520"/>
      <c r="D787" s="520"/>
      <c r="E787" s="520"/>
      <c r="F787" s="520"/>
      <c r="G787" s="520"/>
      <c r="H787" s="520"/>
      <c r="I787" s="520"/>
      <c r="J787" s="520"/>
      <c r="K787" s="520"/>
      <c r="L787" s="520"/>
      <c r="M787" s="725"/>
      <c r="N787" s="520"/>
      <c r="O787" s="584"/>
      <c r="P787" s="519"/>
      <c r="Q787" s="519"/>
      <c r="R787" s="519"/>
      <c r="S787" s="519"/>
      <c r="T787" s="519"/>
      <c r="U787" s="519"/>
      <c r="V787" s="519"/>
      <c r="W787" s="519"/>
      <c r="X787" s="519"/>
      <c r="Y787" s="519"/>
      <c r="Z787" s="519"/>
    </row>
    <row r="788" spans="1:26" ht="12.75" customHeight="1" x14ac:dyDescent="0.25">
      <c r="A788" s="519"/>
      <c r="B788" s="520"/>
      <c r="C788" s="520"/>
      <c r="D788" s="520"/>
      <c r="E788" s="520"/>
      <c r="F788" s="520"/>
      <c r="G788" s="520"/>
      <c r="H788" s="520"/>
      <c r="I788" s="520"/>
      <c r="J788" s="520"/>
      <c r="K788" s="520"/>
      <c r="L788" s="520"/>
      <c r="M788" s="725"/>
      <c r="N788" s="520"/>
      <c r="O788" s="584"/>
      <c r="P788" s="519"/>
      <c r="Q788" s="519"/>
      <c r="R788" s="519"/>
      <c r="S788" s="519"/>
      <c r="T788" s="519"/>
      <c r="U788" s="519"/>
      <c r="V788" s="519"/>
      <c r="W788" s="519"/>
      <c r="X788" s="519"/>
      <c r="Y788" s="519"/>
      <c r="Z788" s="519"/>
    </row>
    <row r="789" spans="1:26" ht="12.75" customHeight="1" x14ac:dyDescent="0.25">
      <c r="A789" s="519"/>
      <c r="B789" s="520"/>
      <c r="C789" s="520"/>
      <c r="D789" s="520"/>
      <c r="E789" s="520"/>
      <c r="F789" s="520"/>
      <c r="G789" s="520"/>
      <c r="H789" s="520"/>
      <c r="I789" s="520"/>
      <c r="J789" s="520"/>
      <c r="K789" s="520"/>
      <c r="L789" s="520"/>
      <c r="M789" s="725"/>
      <c r="N789" s="520"/>
      <c r="O789" s="584"/>
      <c r="P789" s="519"/>
      <c r="Q789" s="519"/>
      <c r="R789" s="519"/>
      <c r="S789" s="519"/>
      <c r="T789" s="519"/>
      <c r="U789" s="519"/>
      <c r="V789" s="519"/>
      <c r="W789" s="519"/>
      <c r="X789" s="519"/>
      <c r="Y789" s="519"/>
      <c r="Z789" s="519"/>
    </row>
    <row r="790" spans="1:26" ht="12.75" customHeight="1" x14ac:dyDescent="0.25">
      <c r="A790" s="519"/>
      <c r="B790" s="520"/>
      <c r="C790" s="520"/>
      <c r="D790" s="520"/>
      <c r="E790" s="520"/>
      <c r="F790" s="520"/>
      <c r="G790" s="520"/>
      <c r="H790" s="520"/>
      <c r="I790" s="520"/>
      <c r="J790" s="520"/>
      <c r="K790" s="520"/>
      <c r="L790" s="520"/>
      <c r="M790" s="725"/>
      <c r="N790" s="520"/>
      <c r="O790" s="584"/>
      <c r="P790" s="519"/>
      <c r="Q790" s="519"/>
      <c r="R790" s="519"/>
      <c r="S790" s="519"/>
      <c r="T790" s="519"/>
      <c r="U790" s="519"/>
      <c r="V790" s="519"/>
      <c r="W790" s="519"/>
      <c r="X790" s="519"/>
      <c r="Y790" s="519"/>
      <c r="Z790" s="519"/>
    </row>
    <row r="791" spans="1:26" ht="12.75" customHeight="1" x14ac:dyDescent="0.25">
      <c r="A791" s="519"/>
      <c r="B791" s="520"/>
      <c r="C791" s="520"/>
      <c r="D791" s="520"/>
      <c r="E791" s="520"/>
      <c r="F791" s="520"/>
      <c r="G791" s="520"/>
      <c r="H791" s="520"/>
      <c r="I791" s="520"/>
      <c r="J791" s="520"/>
      <c r="K791" s="520"/>
      <c r="L791" s="520"/>
      <c r="M791" s="725"/>
      <c r="N791" s="520"/>
      <c r="O791" s="584"/>
      <c r="P791" s="519"/>
      <c r="Q791" s="519"/>
      <c r="R791" s="519"/>
      <c r="S791" s="519"/>
      <c r="T791" s="519"/>
      <c r="U791" s="519"/>
      <c r="V791" s="519"/>
      <c r="W791" s="519"/>
      <c r="X791" s="519"/>
      <c r="Y791" s="519"/>
      <c r="Z791" s="519"/>
    </row>
    <row r="792" spans="1:26" ht="12.75" customHeight="1" x14ac:dyDescent="0.25">
      <c r="A792" s="519"/>
      <c r="B792" s="520"/>
      <c r="C792" s="520"/>
      <c r="D792" s="520"/>
      <c r="E792" s="520"/>
      <c r="F792" s="520"/>
      <c r="G792" s="520"/>
      <c r="H792" s="520"/>
      <c r="I792" s="520"/>
      <c r="J792" s="520"/>
      <c r="K792" s="520"/>
      <c r="L792" s="520"/>
      <c r="M792" s="725"/>
      <c r="N792" s="520"/>
      <c r="O792" s="584"/>
      <c r="P792" s="519"/>
      <c r="Q792" s="519"/>
      <c r="R792" s="519"/>
      <c r="S792" s="519"/>
      <c r="T792" s="519"/>
      <c r="U792" s="519"/>
      <c r="V792" s="519"/>
      <c r="W792" s="519"/>
      <c r="X792" s="519"/>
      <c r="Y792" s="519"/>
      <c r="Z792" s="519"/>
    </row>
    <row r="793" spans="1:26" ht="12.75" customHeight="1" x14ac:dyDescent="0.25">
      <c r="A793" s="519"/>
      <c r="B793" s="520"/>
      <c r="C793" s="520"/>
      <c r="D793" s="520"/>
      <c r="E793" s="520"/>
      <c r="F793" s="520"/>
      <c r="G793" s="520"/>
      <c r="H793" s="520"/>
      <c r="I793" s="520"/>
      <c r="J793" s="520"/>
      <c r="K793" s="520"/>
      <c r="L793" s="520"/>
      <c r="M793" s="725"/>
      <c r="N793" s="520"/>
      <c r="O793" s="584"/>
      <c r="P793" s="519"/>
      <c r="Q793" s="519"/>
      <c r="R793" s="519"/>
      <c r="S793" s="519"/>
      <c r="T793" s="519"/>
      <c r="U793" s="519"/>
      <c r="V793" s="519"/>
      <c r="W793" s="519"/>
      <c r="X793" s="519"/>
      <c r="Y793" s="519"/>
      <c r="Z793" s="519"/>
    </row>
    <row r="794" spans="1:26" ht="12.75" customHeight="1" x14ac:dyDescent="0.25">
      <c r="A794" s="519"/>
      <c r="B794" s="520"/>
      <c r="C794" s="520"/>
      <c r="D794" s="520"/>
      <c r="E794" s="520"/>
      <c r="F794" s="520"/>
      <c r="G794" s="520"/>
      <c r="H794" s="520"/>
      <c r="I794" s="520"/>
      <c r="J794" s="520"/>
      <c r="K794" s="520"/>
      <c r="L794" s="520"/>
      <c r="M794" s="725"/>
      <c r="N794" s="520"/>
      <c r="O794" s="584"/>
      <c r="P794" s="519"/>
      <c r="Q794" s="519"/>
      <c r="R794" s="519"/>
      <c r="S794" s="519"/>
      <c r="T794" s="519"/>
      <c r="U794" s="519"/>
      <c r="V794" s="519"/>
      <c r="W794" s="519"/>
      <c r="X794" s="519"/>
      <c r="Y794" s="519"/>
      <c r="Z794" s="519"/>
    </row>
    <row r="795" spans="1:26" ht="12.75" customHeight="1" x14ac:dyDescent="0.25">
      <c r="A795" s="519"/>
      <c r="B795" s="520"/>
      <c r="C795" s="520"/>
      <c r="D795" s="520"/>
      <c r="E795" s="520"/>
      <c r="F795" s="520"/>
      <c r="G795" s="520"/>
      <c r="H795" s="520"/>
      <c r="I795" s="520"/>
      <c r="J795" s="520"/>
      <c r="K795" s="520"/>
      <c r="L795" s="520"/>
      <c r="M795" s="725"/>
      <c r="N795" s="520"/>
      <c r="O795" s="584"/>
      <c r="P795" s="519"/>
      <c r="Q795" s="519"/>
      <c r="R795" s="519"/>
      <c r="S795" s="519"/>
      <c r="T795" s="519"/>
      <c r="U795" s="519"/>
      <c r="V795" s="519"/>
      <c r="W795" s="519"/>
      <c r="X795" s="519"/>
      <c r="Y795" s="519"/>
      <c r="Z795" s="519"/>
    </row>
    <row r="796" spans="1:26" ht="12.75" customHeight="1" x14ac:dyDescent="0.25">
      <c r="A796" s="519"/>
      <c r="B796" s="520"/>
      <c r="C796" s="520"/>
      <c r="D796" s="520"/>
      <c r="E796" s="520"/>
      <c r="F796" s="520"/>
      <c r="G796" s="520"/>
      <c r="H796" s="520"/>
      <c r="I796" s="520"/>
      <c r="J796" s="520"/>
      <c r="K796" s="520"/>
      <c r="L796" s="520"/>
      <c r="M796" s="725"/>
      <c r="N796" s="520"/>
      <c r="O796" s="584"/>
      <c r="P796" s="519"/>
      <c r="Q796" s="519"/>
      <c r="R796" s="519"/>
      <c r="S796" s="519"/>
      <c r="T796" s="519"/>
      <c r="U796" s="519"/>
      <c r="V796" s="519"/>
      <c r="W796" s="519"/>
      <c r="X796" s="519"/>
      <c r="Y796" s="519"/>
      <c r="Z796" s="519"/>
    </row>
    <row r="797" spans="1:26" ht="12.75" customHeight="1" x14ac:dyDescent="0.25">
      <c r="A797" s="519"/>
      <c r="B797" s="520"/>
      <c r="C797" s="520"/>
      <c r="D797" s="520"/>
      <c r="E797" s="520"/>
      <c r="F797" s="520"/>
      <c r="G797" s="520"/>
      <c r="H797" s="520"/>
      <c r="I797" s="520"/>
      <c r="J797" s="520"/>
      <c r="K797" s="520"/>
      <c r="L797" s="520"/>
      <c r="M797" s="725"/>
      <c r="N797" s="520"/>
      <c r="O797" s="584"/>
      <c r="P797" s="519"/>
      <c r="Q797" s="519"/>
      <c r="R797" s="519"/>
      <c r="S797" s="519"/>
      <c r="T797" s="519"/>
      <c r="U797" s="519"/>
      <c r="V797" s="519"/>
      <c r="W797" s="519"/>
      <c r="X797" s="519"/>
      <c r="Y797" s="519"/>
      <c r="Z797" s="519"/>
    </row>
    <row r="798" spans="1:26" ht="12.75" customHeight="1" x14ac:dyDescent="0.25">
      <c r="A798" s="519"/>
      <c r="B798" s="520"/>
      <c r="C798" s="520"/>
      <c r="D798" s="520"/>
      <c r="E798" s="520"/>
      <c r="F798" s="520"/>
      <c r="G798" s="520"/>
      <c r="H798" s="520"/>
      <c r="I798" s="520"/>
      <c r="J798" s="520"/>
      <c r="K798" s="520"/>
      <c r="L798" s="520"/>
      <c r="M798" s="725"/>
      <c r="N798" s="520"/>
      <c r="O798" s="584"/>
      <c r="P798" s="519"/>
      <c r="Q798" s="519"/>
      <c r="R798" s="519"/>
      <c r="S798" s="519"/>
      <c r="T798" s="519"/>
      <c r="U798" s="519"/>
      <c r="V798" s="519"/>
      <c r="W798" s="519"/>
      <c r="X798" s="519"/>
      <c r="Y798" s="519"/>
      <c r="Z798" s="519"/>
    </row>
    <row r="799" spans="1:26" ht="12.75" customHeight="1" x14ac:dyDescent="0.25">
      <c r="A799" s="519"/>
      <c r="B799" s="520"/>
      <c r="C799" s="520"/>
      <c r="D799" s="520"/>
      <c r="E799" s="520"/>
      <c r="F799" s="520"/>
      <c r="G799" s="520"/>
      <c r="H799" s="520"/>
      <c r="I799" s="520"/>
      <c r="J799" s="520"/>
      <c r="K799" s="520"/>
      <c r="L799" s="520"/>
      <c r="M799" s="725"/>
      <c r="N799" s="520"/>
      <c r="O799" s="584"/>
      <c r="P799" s="519"/>
      <c r="Q799" s="519"/>
      <c r="R799" s="519"/>
      <c r="S799" s="519"/>
      <c r="T799" s="519"/>
      <c r="U799" s="519"/>
      <c r="V799" s="519"/>
      <c r="W799" s="519"/>
      <c r="X799" s="519"/>
      <c r="Y799" s="519"/>
      <c r="Z799" s="519"/>
    </row>
    <row r="800" spans="1:26" ht="12.75" customHeight="1" x14ac:dyDescent="0.25">
      <c r="A800" s="519"/>
      <c r="B800" s="520"/>
      <c r="C800" s="520"/>
      <c r="D800" s="520"/>
      <c r="E800" s="520"/>
      <c r="F800" s="520"/>
      <c r="G800" s="520"/>
      <c r="H800" s="520"/>
      <c r="I800" s="520"/>
      <c r="J800" s="520"/>
      <c r="K800" s="520"/>
      <c r="L800" s="520"/>
      <c r="M800" s="725"/>
      <c r="N800" s="520"/>
      <c r="O800" s="584"/>
      <c r="P800" s="519"/>
      <c r="Q800" s="519"/>
      <c r="R800" s="519"/>
      <c r="S800" s="519"/>
      <c r="T800" s="519"/>
      <c r="U800" s="519"/>
      <c r="V800" s="519"/>
      <c r="W800" s="519"/>
      <c r="X800" s="519"/>
      <c r="Y800" s="519"/>
      <c r="Z800" s="519"/>
    </row>
    <row r="801" spans="1:26" ht="12.75" customHeight="1" x14ac:dyDescent="0.25">
      <c r="A801" s="519"/>
      <c r="B801" s="520"/>
      <c r="C801" s="520"/>
      <c r="D801" s="520"/>
      <c r="E801" s="520"/>
      <c r="F801" s="520"/>
      <c r="G801" s="520"/>
      <c r="H801" s="520"/>
      <c r="I801" s="520"/>
      <c r="J801" s="520"/>
      <c r="K801" s="520"/>
      <c r="L801" s="520"/>
      <c r="M801" s="725"/>
      <c r="N801" s="520"/>
      <c r="O801" s="584"/>
      <c r="P801" s="519"/>
      <c r="Q801" s="519"/>
      <c r="R801" s="519"/>
      <c r="S801" s="519"/>
      <c r="T801" s="519"/>
      <c r="U801" s="519"/>
      <c r="V801" s="519"/>
      <c r="W801" s="519"/>
      <c r="X801" s="519"/>
      <c r="Y801" s="519"/>
      <c r="Z801" s="519"/>
    </row>
    <row r="802" spans="1:26" ht="12.75" customHeight="1" x14ac:dyDescent="0.25">
      <c r="A802" s="519"/>
      <c r="B802" s="520"/>
      <c r="C802" s="520"/>
      <c r="D802" s="520"/>
      <c r="E802" s="520"/>
      <c r="F802" s="520"/>
      <c r="G802" s="520"/>
      <c r="H802" s="520"/>
      <c r="I802" s="520"/>
      <c r="J802" s="520"/>
      <c r="K802" s="520"/>
      <c r="L802" s="520"/>
      <c r="M802" s="725"/>
      <c r="N802" s="520"/>
      <c r="O802" s="584"/>
      <c r="P802" s="519"/>
      <c r="Q802" s="519"/>
      <c r="R802" s="519"/>
      <c r="S802" s="519"/>
      <c r="T802" s="519"/>
      <c r="U802" s="519"/>
      <c r="V802" s="519"/>
      <c r="W802" s="519"/>
      <c r="X802" s="519"/>
      <c r="Y802" s="519"/>
      <c r="Z802" s="519"/>
    </row>
    <row r="803" spans="1:26" ht="12.75" customHeight="1" x14ac:dyDescent="0.25">
      <c r="A803" s="519"/>
      <c r="B803" s="520"/>
      <c r="C803" s="520"/>
      <c r="D803" s="520"/>
      <c r="E803" s="520"/>
      <c r="F803" s="520"/>
      <c r="G803" s="520"/>
      <c r="H803" s="520"/>
      <c r="I803" s="520"/>
      <c r="J803" s="520"/>
      <c r="K803" s="520"/>
      <c r="L803" s="520"/>
      <c r="M803" s="725"/>
      <c r="N803" s="520"/>
      <c r="O803" s="584"/>
      <c r="P803" s="519"/>
      <c r="Q803" s="519"/>
      <c r="R803" s="519"/>
      <c r="S803" s="519"/>
      <c r="T803" s="519"/>
      <c r="U803" s="519"/>
      <c r="V803" s="519"/>
      <c r="W803" s="519"/>
      <c r="X803" s="519"/>
      <c r="Y803" s="519"/>
      <c r="Z803" s="519"/>
    </row>
    <row r="804" spans="1:26" ht="12.75" customHeight="1" x14ac:dyDescent="0.25">
      <c r="A804" s="519"/>
      <c r="B804" s="520"/>
      <c r="C804" s="520"/>
      <c r="D804" s="520"/>
      <c r="E804" s="520"/>
      <c r="F804" s="520"/>
      <c r="G804" s="520"/>
      <c r="H804" s="520"/>
      <c r="I804" s="520"/>
      <c r="J804" s="520"/>
      <c r="K804" s="520"/>
      <c r="L804" s="520"/>
      <c r="M804" s="725"/>
      <c r="N804" s="520"/>
      <c r="O804" s="584"/>
      <c r="P804" s="519"/>
      <c r="Q804" s="519"/>
      <c r="R804" s="519"/>
      <c r="S804" s="519"/>
      <c r="T804" s="519"/>
      <c r="U804" s="519"/>
      <c r="V804" s="519"/>
      <c r="W804" s="519"/>
      <c r="X804" s="519"/>
      <c r="Y804" s="519"/>
      <c r="Z804" s="519"/>
    </row>
    <row r="805" spans="1:26" ht="12.75" customHeight="1" x14ac:dyDescent="0.25">
      <c r="A805" s="519"/>
      <c r="B805" s="520"/>
      <c r="C805" s="520"/>
      <c r="D805" s="520"/>
      <c r="E805" s="520"/>
      <c r="F805" s="520"/>
      <c r="G805" s="520"/>
      <c r="H805" s="520"/>
      <c r="I805" s="520"/>
      <c r="J805" s="520"/>
      <c r="K805" s="520"/>
      <c r="L805" s="520"/>
      <c r="M805" s="725"/>
      <c r="N805" s="520"/>
      <c r="O805" s="584"/>
      <c r="P805" s="519"/>
      <c r="Q805" s="519"/>
      <c r="R805" s="519"/>
      <c r="S805" s="519"/>
      <c r="T805" s="519"/>
      <c r="U805" s="519"/>
      <c r="V805" s="519"/>
      <c r="W805" s="519"/>
      <c r="X805" s="519"/>
      <c r="Y805" s="519"/>
      <c r="Z805" s="519"/>
    </row>
    <row r="806" spans="1:26" ht="12.75" customHeight="1" x14ac:dyDescent="0.25">
      <c r="A806" s="519"/>
      <c r="B806" s="520"/>
      <c r="C806" s="520"/>
      <c r="D806" s="520"/>
      <c r="E806" s="520"/>
      <c r="F806" s="520"/>
      <c r="G806" s="520"/>
      <c r="H806" s="520"/>
      <c r="I806" s="520"/>
      <c r="J806" s="520"/>
      <c r="K806" s="520"/>
      <c r="L806" s="520"/>
      <c r="M806" s="725"/>
      <c r="N806" s="520"/>
      <c r="O806" s="584"/>
      <c r="P806" s="519"/>
      <c r="Q806" s="519"/>
      <c r="R806" s="519"/>
      <c r="S806" s="519"/>
      <c r="T806" s="519"/>
      <c r="U806" s="519"/>
      <c r="V806" s="519"/>
      <c r="W806" s="519"/>
      <c r="X806" s="519"/>
      <c r="Y806" s="519"/>
      <c r="Z806" s="519"/>
    </row>
    <row r="807" spans="1:26" ht="12.75" customHeight="1" x14ac:dyDescent="0.25">
      <c r="A807" s="519"/>
      <c r="B807" s="520"/>
      <c r="C807" s="520"/>
      <c r="D807" s="520"/>
      <c r="E807" s="520"/>
      <c r="F807" s="520"/>
      <c r="G807" s="520"/>
      <c r="H807" s="520"/>
      <c r="I807" s="520"/>
      <c r="J807" s="520"/>
      <c r="K807" s="520"/>
      <c r="L807" s="520"/>
      <c r="M807" s="725"/>
      <c r="N807" s="520"/>
      <c r="O807" s="584"/>
      <c r="P807" s="519"/>
      <c r="Q807" s="519"/>
      <c r="R807" s="519"/>
      <c r="S807" s="519"/>
      <c r="T807" s="519"/>
      <c r="U807" s="519"/>
      <c r="V807" s="519"/>
      <c r="W807" s="519"/>
      <c r="X807" s="519"/>
      <c r="Y807" s="519"/>
      <c r="Z807" s="519"/>
    </row>
    <row r="808" spans="1:26" ht="12.75" customHeight="1" x14ac:dyDescent="0.25">
      <c r="A808" s="519"/>
      <c r="B808" s="520"/>
      <c r="C808" s="520"/>
      <c r="D808" s="520"/>
      <c r="E808" s="520"/>
      <c r="F808" s="520"/>
      <c r="G808" s="520"/>
      <c r="H808" s="520"/>
      <c r="I808" s="520"/>
      <c r="J808" s="520"/>
      <c r="K808" s="520"/>
      <c r="L808" s="520"/>
      <c r="M808" s="725"/>
      <c r="N808" s="520"/>
      <c r="O808" s="584"/>
      <c r="P808" s="519"/>
      <c r="Q808" s="519"/>
      <c r="R808" s="519"/>
      <c r="S808" s="519"/>
      <c r="T808" s="519"/>
      <c r="U808" s="519"/>
      <c r="V808" s="519"/>
      <c r="W808" s="519"/>
      <c r="X808" s="519"/>
      <c r="Y808" s="519"/>
      <c r="Z808" s="519"/>
    </row>
    <row r="809" spans="1:26" ht="12.75" customHeight="1" x14ac:dyDescent="0.25">
      <c r="A809" s="519"/>
      <c r="B809" s="520"/>
      <c r="C809" s="520"/>
      <c r="D809" s="520"/>
      <c r="E809" s="520"/>
      <c r="F809" s="520"/>
      <c r="G809" s="520"/>
      <c r="H809" s="520"/>
      <c r="I809" s="520"/>
      <c r="J809" s="520"/>
      <c r="K809" s="520"/>
      <c r="L809" s="520"/>
      <c r="M809" s="725"/>
      <c r="N809" s="520"/>
      <c r="O809" s="584"/>
      <c r="P809" s="519"/>
      <c r="Q809" s="519"/>
      <c r="R809" s="519"/>
      <c r="S809" s="519"/>
      <c r="T809" s="519"/>
      <c r="U809" s="519"/>
      <c r="V809" s="519"/>
      <c r="W809" s="519"/>
      <c r="X809" s="519"/>
      <c r="Y809" s="519"/>
      <c r="Z809" s="519"/>
    </row>
    <row r="810" spans="1:26" ht="12.75" customHeight="1" x14ac:dyDescent="0.25">
      <c r="A810" s="519"/>
      <c r="B810" s="520"/>
      <c r="C810" s="520"/>
      <c r="D810" s="520"/>
      <c r="E810" s="520"/>
      <c r="F810" s="520"/>
      <c r="G810" s="520"/>
      <c r="H810" s="520"/>
      <c r="I810" s="520"/>
      <c r="J810" s="520"/>
      <c r="K810" s="520"/>
      <c r="L810" s="520"/>
      <c r="M810" s="725"/>
      <c r="N810" s="520"/>
      <c r="O810" s="584"/>
      <c r="P810" s="519"/>
      <c r="Q810" s="519"/>
      <c r="R810" s="519"/>
      <c r="S810" s="519"/>
      <c r="T810" s="519"/>
      <c r="U810" s="519"/>
      <c r="V810" s="519"/>
      <c r="W810" s="519"/>
      <c r="X810" s="519"/>
      <c r="Y810" s="519"/>
      <c r="Z810" s="519"/>
    </row>
    <row r="811" spans="1:26" ht="12.75" customHeight="1" x14ac:dyDescent="0.25">
      <c r="A811" s="519"/>
      <c r="B811" s="520"/>
      <c r="C811" s="520"/>
      <c r="D811" s="520"/>
      <c r="E811" s="520"/>
      <c r="F811" s="520"/>
      <c r="G811" s="520"/>
      <c r="H811" s="520"/>
      <c r="I811" s="520"/>
      <c r="J811" s="520"/>
      <c r="K811" s="520"/>
      <c r="L811" s="520"/>
      <c r="M811" s="725"/>
      <c r="N811" s="520"/>
      <c r="O811" s="584"/>
      <c r="P811" s="519"/>
      <c r="Q811" s="519"/>
      <c r="R811" s="519"/>
      <c r="S811" s="519"/>
      <c r="T811" s="519"/>
      <c r="U811" s="519"/>
      <c r="V811" s="519"/>
      <c r="W811" s="519"/>
      <c r="X811" s="519"/>
      <c r="Y811" s="519"/>
      <c r="Z811" s="519"/>
    </row>
    <row r="812" spans="1:26" ht="12.75" customHeight="1" x14ac:dyDescent="0.25">
      <c r="A812" s="519"/>
      <c r="B812" s="520"/>
      <c r="C812" s="520"/>
      <c r="D812" s="520"/>
      <c r="E812" s="520"/>
      <c r="F812" s="520"/>
      <c r="G812" s="520"/>
      <c r="H812" s="520"/>
      <c r="I812" s="520"/>
      <c r="J812" s="520"/>
      <c r="K812" s="520"/>
      <c r="L812" s="520"/>
      <c r="M812" s="725"/>
      <c r="N812" s="520"/>
      <c r="O812" s="584"/>
      <c r="P812" s="519"/>
      <c r="Q812" s="519"/>
      <c r="R812" s="519"/>
      <c r="S812" s="519"/>
      <c r="T812" s="519"/>
      <c r="U812" s="519"/>
      <c r="V812" s="519"/>
      <c r="W812" s="519"/>
      <c r="X812" s="519"/>
      <c r="Y812" s="519"/>
      <c r="Z812" s="519"/>
    </row>
    <row r="813" spans="1:26" ht="12.75" customHeight="1" x14ac:dyDescent="0.25">
      <c r="A813" s="519"/>
      <c r="B813" s="520"/>
      <c r="C813" s="520"/>
      <c r="D813" s="520"/>
      <c r="E813" s="520"/>
      <c r="F813" s="520"/>
      <c r="G813" s="520"/>
      <c r="H813" s="520"/>
      <c r="I813" s="520"/>
      <c r="J813" s="520"/>
      <c r="K813" s="520"/>
      <c r="L813" s="520"/>
      <c r="M813" s="725"/>
      <c r="N813" s="520"/>
      <c r="O813" s="584"/>
      <c r="P813" s="519"/>
      <c r="Q813" s="519"/>
      <c r="R813" s="519"/>
      <c r="S813" s="519"/>
      <c r="T813" s="519"/>
      <c r="U813" s="519"/>
      <c r="V813" s="519"/>
      <c r="W813" s="519"/>
      <c r="X813" s="519"/>
      <c r="Y813" s="519"/>
      <c r="Z813" s="519"/>
    </row>
    <row r="814" spans="1:26" ht="12.75" customHeight="1" x14ac:dyDescent="0.25">
      <c r="A814" s="519"/>
      <c r="B814" s="520"/>
      <c r="C814" s="520"/>
      <c r="D814" s="520"/>
      <c r="E814" s="520"/>
      <c r="F814" s="520"/>
      <c r="G814" s="520"/>
      <c r="H814" s="520"/>
      <c r="I814" s="520"/>
      <c r="J814" s="520"/>
      <c r="K814" s="520"/>
      <c r="L814" s="520"/>
      <c r="M814" s="725"/>
      <c r="N814" s="520"/>
      <c r="O814" s="584"/>
      <c r="P814" s="519"/>
      <c r="Q814" s="519"/>
      <c r="R814" s="519"/>
      <c r="S814" s="519"/>
      <c r="T814" s="519"/>
      <c r="U814" s="519"/>
      <c r="V814" s="519"/>
      <c r="W814" s="519"/>
      <c r="X814" s="519"/>
      <c r="Y814" s="519"/>
      <c r="Z814" s="519"/>
    </row>
    <row r="815" spans="1:26" ht="12.75" customHeight="1" x14ac:dyDescent="0.25">
      <c r="A815" s="519"/>
      <c r="B815" s="520"/>
      <c r="C815" s="520"/>
      <c r="D815" s="520"/>
      <c r="E815" s="520"/>
      <c r="F815" s="520"/>
      <c r="G815" s="520"/>
      <c r="H815" s="520"/>
      <c r="I815" s="520"/>
      <c r="J815" s="520"/>
      <c r="K815" s="520"/>
      <c r="L815" s="520"/>
      <c r="M815" s="725"/>
      <c r="N815" s="520"/>
      <c r="O815" s="584"/>
      <c r="P815" s="519"/>
      <c r="Q815" s="519"/>
      <c r="R815" s="519"/>
      <c r="S815" s="519"/>
      <c r="T815" s="519"/>
      <c r="U815" s="519"/>
      <c r="V815" s="519"/>
      <c r="W815" s="519"/>
      <c r="X815" s="519"/>
      <c r="Y815" s="519"/>
      <c r="Z815" s="519"/>
    </row>
    <row r="816" spans="1:26" ht="12.75" customHeight="1" x14ac:dyDescent="0.25">
      <c r="A816" s="519"/>
      <c r="B816" s="520"/>
      <c r="C816" s="520"/>
      <c r="D816" s="520"/>
      <c r="E816" s="520"/>
      <c r="F816" s="520"/>
      <c r="G816" s="520"/>
      <c r="H816" s="520"/>
      <c r="I816" s="520"/>
      <c r="J816" s="520"/>
      <c r="K816" s="520"/>
      <c r="L816" s="520"/>
      <c r="M816" s="725"/>
      <c r="N816" s="520"/>
      <c r="O816" s="584"/>
      <c r="P816" s="519"/>
      <c r="Q816" s="519"/>
      <c r="R816" s="519"/>
      <c r="S816" s="519"/>
      <c r="T816" s="519"/>
      <c r="U816" s="519"/>
      <c r="V816" s="519"/>
      <c r="W816" s="519"/>
      <c r="X816" s="519"/>
      <c r="Y816" s="519"/>
      <c r="Z816" s="519"/>
    </row>
    <row r="817" spans="1:26" ht="12.75" customHeight="1" x14ac:dyDescent="0.25">
      <c r="A817" s="519"/>
      <c r="B817" s="520"/>
      <c r="C817" s="520"/>
      <c r="D817" s="520"/>
      <c r="E817" s="520"/>
      <c r="F817" s="520"/>
      <c r="G817" s="520"/>
      <c r="H817" s="520"/>
      <c r="I817" s="520"/>
      <c r="J817" s="520"/>
      <c r="K817" s="520"/>
      <c r="L817" s="520"/>
      <c r="M817" s="725"/>
      <c r="N817" s="520"/>
      <c r="O817" s="584"/>
      <c r="P817" s="519"/>
      <c r="Q817" s="519"/>
      <c r="R817" s="519"/>
      <c r="S817" s="519"/>
      <c r="T817" s="519"/>
      <c r="U817" s="519"/>
      <c r="V817" s="519"/>
      <c r="W817" s="519"/>
      <c r="X817" s="519"/>
      <c r="Y817" s="519"/>
      <c r="Z817" s="519"/>
    </row>
    <row r="818" spans="1:26" ht="12.75" customHeight="1" x14ac:dyDescent="0.25">
      <c r="A818" s="519"/>
      <c r="B818" s="520"/>
      <c r="C818" s="520"/>
      <c r="D818" s="520"/>
      <c r="E818" s="520"/>
      <c r="F818" s="520"/>
      <c r="G818" s="520"/>
      <c r="H818" s="520"/>
      <c r="I818" s="520"/>
      <c r="J818" s="520"/>
      <c r="K818" s="520"/>
      <c r="L818" s="520"/>
      <c r="M818" s="725"/>
      <c r="N818" s="520"/>
      <c r="O818" s="584"/>
      <c r="P818" s="519"/>
      <c r="Q818" s="519"/>
      <c r="R818" s="519"/>
      <c r="S818" s="519"/>
      <c r="T818" s="519"/>
      <c r="U818" s="519"/>
      <c r="V818" s="519"/>
      <c r="W818" s="519"/>
      <c r="X818" s="519"/>
      <c r="Y818" s="519"/>
      <c r="Z818" s="519"/>
    </row>
    <row r="819" spans="1:26" ht="12.75" customHeight="1" x14ac:dyDescent="0.25">
      <c r="A819" s="519"/>
      <c r="B819" s="520"/>
      <c r="C819" s="520"/>
      <c r="D819" s="520"/>
      <c r="E819" s="520"/>
      <c r="F819" s="520"/>
      <c r="G819" s="520"/>
      <c r="H819" s="520"/>
      <c r="I819" s="520"/>
      <c r="J819" s="520"/>
      <c r="K819" s="520"/>
      <c r="L819" s="520"/>
      <c r="M819" s="725"/>
      <c r="N819" s="520"/>
      <c r="O819" s="584"/>
      <c r="P819" s="519"/>
      <c r="Q819" s="519"/>
      <c r="R819" s="519"/>
      <c r="S819" s="519"/>
      <c r="T819" s="519"/>
      <c r="U819" s="519"/>
      <c r="V819" s="519"/>
      <c r="W819" s="519"/>
      <c r="X819" s="519"/>
      <c r="Y819" s="519"/>
      <c r="Z819" s="519"/>
    </row>
    <row r="820" spans="1:26" ht="12.75" customHeight="1" x14ac:dyDescent="0.25">
      <c r="A820" s="519"/>
      <c r="B820" s="520"/>
      <c r="C820" s="520"/>
      <c r="D820" s="520"/>
      <c r="E820" s="520"/>
      <c r="F820" s="520"/>
      <c r="G820" s="520"/>
      <c r="H820" s="520"/>
      <c r="I820" s="520"/>
      <c r="J820" s="520"/>
      <c r="K820" s="520"/>
      <c r="L820" s="520"/>
      <c r="M820" s="725"/>
      <c r="N820" s="520"/>
      <c r="O820" s="584"/>
      <c r="P820" s="519"/>
      <c r="Q820" s="519"/>
      <c r="R820" s="519"/>
      <c r="S820" s="519"/>
      <c r="T820" s="519"/>
      <c r="U820" s="519"/>
      <c r="V820" s="519"/>
      <c r="W820" s="519"/>
      <c r="X820" s="519"/>
      <c r="Y820" s="519"/>
      <c r="Z820" s="519"/>
    </row>
    <row r="821" spans="1:26" ht="12.75" customHeight="1" x14ac:dyDescent="0.25">
      <c r="A821" s="519"/>
      <c r="B821" s="520"/>
      <c r="C821" s="520"/>
      <c r="D821" s="520"/>
      <c r="E821" s="520"/>
      <c r="F821" s="520"/>
      <c r="G821" s="520"/>
      <c r="H821" s="520"/>
      <c r="I821" s="520"/>
      <c r="J821" s="520"/>
      <c r="K821" s="520"/>
      <c r="L821" s="520"/>
      <c r="M821" s="725"/>
      <c r="N821" s="520"/>
      <c r="O821" s="584"/>
      <c r="P821" s="519"/>
      <c r="Q821" s="519"/>
      <c r="R821" s="519"/>
      <c r="S821" s="519"/>
      <c r="T821" s="519"/>
      <c r="U821" s="519"/>
      <c r="V821" s="519"/>
      <c r="W821" s="519"/>
      <c r="X821" s="519"/>
      <c r="Y821" s="519"/>
      <c r="Z821" s="519"/>
    </row>
    <row r="822" spans="1:26" ht="12.75" customHeight="1" x14ac:dyDescent="0.25">
      <c r="A822" s="519"/>
      <c r="B822" s="520"/>
      <c r="C822" s="520"/>
      <c r="D822" s="520"/>
      <c r="E822" s="520"/>
      <c r="F822" s="520"/>
      <c r="G822" s="520"/>
      <c r="H822" s="520"/>
      <c r="I822" s="520"/>
      <c r="J822" s="520"/>
      <c r="K822" s="520"/>
      <c r="L822" s="520"/>
      <c r="M822" s="725"/>
      <c r="N822" s="520"/>
      <c r="O822" s="584"/>
      <c r="P822" s="519"/>
      <c r="Q822" s="519"/>
      <c r="R822" s="519"/>
      <c r="S822" s="519"/>
      <c r="T822" s="519"/>
      <c r="U822" s="519"/>
      <c r="V822" s="519"/>
      <c r="W822" s="519"/>
      <c r="X822" s="519"/>
      <c r="Y822" s="519"/>
      <c r="Z822" s="519"/>
    </row>
    <row r="823" spans="1:26" ht="12.75" customHeight="1" x14ac:dyDescent="0.25">
      <c r="A823" s="519"/>
      <c r="B823" s="520"/>
      <c r="C823" s="520"/>
      <c r="D823" s="520"/>
      <c r="E823" s="520"/>
      <c r="F823" s="520"/>
      <c r="G823" s="520"/>
      <c r="H823" s="520"/>
      <c r="I823" s="520"/>
      <c r="J823" s="520"/>
      <c r="K823" s="520"/>
      <c r="L823" s="520"/>
      <c r="M823" s="725"/>
      <c r="N823" s="520"/>
      <c r="O823" s="584"/>
      <c r="P823" s="519"/>
      <c r="Q823" s="519"/>
      <c r="R823" s="519"/>
      <c r="S823" s="519"/>
      <c r="T823" s="519"/>
      <c r="U823" s="519"/>
      <c r="V823" s="519"/>
      <c r="W823" s="519"/>
      <c r="X823" s="519"/>
      <c r="Y823" s="519"/>
      <c r="Z823" s="519"/>
    </row>
    <row r="824" spans="1:26" ht="12.75" customHeight="1" x14ac:dyDescent="0.25">
      <c r="A824" s="519"/>
      <c r="B824" s="520"/>
      <c r="C824" s="520"/>
      <c r="D824" s="520"/>
      <c r="E824" s="520"/>
      <c r="F824" s="520"/>
      <c r="G824" s="520"/>
      <c r="H824" s="520"/>
      <c r="I824" s="520"/>
      <c r="J824" s="520"/>
      <c r="K824" s="520"/>
      <c r="L824" s="520"/>
      <c r="M824" s="725"/>
      <c r="N824" s="520"/>
      <c r="O824" s="584"/>
      <c r="P824" s="519"/>
      <c r="Q824" s="519"/>
      <c r="R824" s="519"/>
      <c r="S824" s="519"/>
      <c r="T824" s="519"/>
      <c r="U824" s="519"/>
      <c r="V824" s="519"/>
      <c r="W824" s="519"/>
      <c r="X824" s="519"/>
      <c r="Y824" s="519"/>
      <c r="Z824" s="519"/>
    </row>
    <row r="825" spans="1:26" ht="12.75" customHeight="1" x14ac:dyDescent="0.25">
      <c r="A825" s="519"/>
      <c r="B825" s="520"/>
      <c r="C825" s="520"/>
      <c r="D825" s="520"/>
      <c r="E825" s="520"/>
      <c r="F825" s="520"/>
      <c r="G825" s="520"/>
      <c r="H825" s="520"/>
      <c r="I825" s="520"/>
      <c r="J825" s="520"/>
      <c r="K825" s="520"/>
      <c r="L825" s="520"/>
      <c r="M825" s="725"/>
      <c r="N825" s="520"/>
      <c r="O825" s="584"/>
      <c r="P825" s="519"/>
      <c r="Q825" s="519"/>
      <c r="R825" s="519"/>
      <c r="S825" s="519"/>
      <c r="T825" s="519"/>
      <c r="U825" s="519"/>
      <c r="V825" s="519"/>
      <c r="W825" s="519"/>
      <c r="X825" s="519"/>
      <c r="Y825" s="519"/>
      <c r="Z825" s="519"/>
    </row>
    <row r="826" spans="1:26" ht="12.75" customHeight="1" x14ac:dyDescent="0.25">
      <c r="A826" s="519"/>
      <c r="B826" s="520"/>
      <c r="C826" s="520"/>
      <c r="D826" s="520"/>
      <c r="E826" s="520"/>
      <c r="F826" s="520"/>
      <c r="G826" s="520"/>
      <c r="H826" s="520"/>
      <c r="I826" s="520"/>
      <c r="J826" s="520"/>
      <c r="K826" s="520"/>
      <c r="L826" s="520"/>
      <c r="M826" s="725"/>
      <c r="N826" s="520"/>
      <c r="O826" s="584"/>
      <c r="P826" s="519"/>
      <c r="Q826" s="519"/>
      <c r="R826" s="519"/>
      <c r="S826" s="519"/>
      <c r="T826" s="519"/>
      <c r="U826" s="519"/>
      <c r="V826" s="519"/>
      <c r="W826" s="519"/>
      <c r="X826" s="519"/>
      <c r="Y826" s="519"/>
      <c r="Z826" s="519"/>
    </row>
    <row r="827" spans="1:26" ht="12.75" customHeight="1" x14ac:dyDescent="0.25">
      <c r="A827" s="519"/>
      <c r="B827" s="520"/>
      <c r="C827" s="520"/>
      <c r="D827" s="520"/>
      <c r="E827" s="520"/>
      <c r="F827" s="520"/>
      <c r="G827" s="520"/>
      <c r="H827" s="520"/>
      <c r="I827" s="520"/>
      <c r="J827" s="520"/>
      <c r="K827" s="520"/>
      <c r="L827" s="520"/>
      <c r="M827" s="725"/>
      <c r="N827" s="520"/>
      <c r="O827" s="584"/>
      <c r="P827" s="519"/>
      <c r="Q827" s="519"/>
      <c r="R827" s="519"/>
      <c r="S827" s="519"/>
      <c r="T827" s="519"/>
      <c r="U827" s="519"/>
      <c r="V827" s="519"/>
      <c r="W827" s="519"/>
      <c r="X827" s="519"/>
      <c r="Y827" s="519"/>
      <c r="Z827" s="519"/>
    </row>
    <row r="828" spans="1:26" ht="12.75" customHeight="1" x14ac:dyDescent="0.25">
      <c r="A828" s="519"/>
      <c r="B828" s="520"/>
      <c r="C828" s="520"/>
      <c r="D828" s="520"/>
      <c r="E828" s="520"/>
      <c r="F828" s="520"/>
      <c r="G828" s="520"/>
      <c r="H828" s="520"/>
      <c r="I828" s="520"/>
      <c r="J828" s="520"/>
      <c r="K828" s="520"/>
      <c r="L828" s="520"/>
      <c r="M828" s="725"/>
      <c r="N828" s="520"/>
      <c r="O828" s="584"/>
      <c r="P828" s="519"/>
      <c r="Q828" s="519"/>
      <c r="R828" s="519"/>
      <c r="S828" s="519"/>
      <c r="T828" s="519"/>
      <c r="U828" s="519"/>
      <c r="V828" s="519"/>
      <c r="W828" s="519"/>
      <c r="X828" s="519"/>
      <c r="Y828" s="519"/>
      <c r="Z828" s="519"/>
    </row>
    <row r="829" spans="1:26" ht="12.75" customHeight="1" x14ac:dyDescent="0.25">
      <c r="A829" s="519"/>
      <c r="B829" s="520"/>
      <c r="C829" s="520"/>
      <c r="D829" s="520"/>
      <c r="E829" s="520"/>
      <c r="F829" s="520"/>
      <c r="G829" s="520"/>
      <c r="H829" s="520"/>
      <c r="I829" s="520"/>
      <c r="J829" s="520"/>
      <c r="K829" s="520"/>
      <c r="L829" s="520"/>
      <c r="M829" s="725"/>
      <c r="N829" s="520"/>
      <c r="O829" s="584"/>
      <c r="P829" s="519"/>
      <c r="Q829" s="519"/>
      <c r="R829" s="519"/>
      <c r="S829" s="519"/>
      <c r="T829" s="519"/>
      <c r="U829" s="519"/>
      <c r="V829" s="519"/>
      <c r="W829" s="519"/>
      <c r="X829" s="519"/>
      <c r="Y829" s="519"/>
      <c r="Z829" s="519"/>
    </row>
    <row r="830" spans="1:26" ht="12.75" customHeight="1" x14ac:dyDescent="0.25">
      <c r="A830" s="519"/>
      <c r="B830" s="520"/>
      <c r="C830" s="520"/>
      <c r="D830" s="520"/>
      <c r="E830" s="520"/>
      <c r="F830" s="520"/>
      <c r="G830" s="520"/>
      <c r="H830" s="520"/>
      <c r="I830" s="520"/>
      <c r="J830" s="520"/>
      <c r="K830" s="520"/>
      <c r="L830" s="520"/>
      <c r="M830" s="725"/>
      <c r="N830" s="520"/>
      <c r="O830" s="584"/>
      <c r="P830" s="519"/>
      <c r="Q830" s="519"/>
      <c r="R830" s="519"/>
      <c r="S830" s="519"/>
      <c r="T830" s="519"/>
      <c r="U830" s="519"/>
      <c r="V830" s="519"/>
      <c r="W830" s="519"/>
      <c r="X830" s="519"/>
      <c r="Y830" s="519"/>
      <c r="Z830" s="519"/>
    </row>
    <row r="831" spans="1:26" ht="12.75" customHeight="1" x14ac:dyDescent="0.25">
      <c r="A831" s="519"/>
      <c r="B831" s="520"/>
      <c r="C831" s="520"/>
      <c r="D831" s="520"/>
      <c r="E831" s="520"/>
      <c r="F831" s="520"/>
      <c r="G831" s="520"/>
      <c r="H831" s="520"/>
      <c r="I831" s="520"/>
      <c r="J831" s="520"/>
      <c r="K831" s="520"/>
      <c r="L831" s="520"/>
      <c r="M831" s="725"/>
      <c r="N831" s="520"/>
      <c r="O831" s="584"/>
      <c r="P831" s="519"/>
      <c r="Q831" s="519"/>
      <c r="R831" s="519"/>
      <c r="S831" s="519"/>
      <c r="T831" s="519"/>
      <c r="U831" s="519"/>
      <c r="V831" s="519"/>
      <c r="W831" s="519"/>
      <c r="X831" s="519"/>
      <c r="Y831" s="519"/>
      <c r="Z831" s="519"/>
    </row>
    <row r="832" spans="1:26" ht="12.75" customHeight="1" x14ac:dyDescent="0.25">
      <c r="A832" s="519"/>
      <c r="B832" s="520"/>
      <c r="C832" s="520"/>
      <c r="D832" s="520"/>
      <c r="E832" s="520"/>
      <c r="F832" s="520"/>
      <c r="G832" s="520"/>
      <c r="H832" s="520"/>
      <c r="I832" s="520"/>
      <c r="J832" s="520"/>
      <c r="K832" s="520"/>
      <c r="L832" s="520"/>
      <c r="M832" s="725"/>
      <c r="N832" s="520"/>
      <c r="O832" s="584"/>
      <c r="P832" s="519"/>
      <c r="Q832" s="519"/>
      <c r="R832" s="519"/>
      <c r="S832" s="519"/>
      <c r="T832" s="519"/>
      <c r="U832" s="519"/>
      <c r="V832" s="519"/>
      <c r="W832" s="519"/>
      <c r="X832" s="519"/>
      <c r="Y832" s="519"/>
      <c r="Z832" s="519"/>
    </row>
    <row r="833" spans="1:26" ht="12.75" customHeight="1" x14ac:dyDescent="0.25">
      <c r="A833" s="519"/>
      <c r="B833" s="520"/>
      <c r="C833" s="520"/>
      <c r="D833" s="520"/>
      <c r="E833" s="520"/>
      <c r="F833" s="520"/>
      <c r="G833" s="520"/>
      <c r="H833" s="520"/>
      <c r="I833" s="520"/>
      <c r="J833" s="520"/>
      <c r="K833" s="520"/>
      <c r="L833" s="520"/>
      <c r="M833" s="725"/>
      <c r="N833" s="520"/>
      <c r="O833" s="584"/>
      <c r="P833" s="519"/>
      <c r="Q833" s="519"/>
      <c r="R833" s="519"/>
      <c r="S833" s="519"/>
      <c r="T833" s="519"/>
      <c r="U833" s="519"/>
      <c r="V833" s="519"/>
      <c r="W833" s="519"/>
      <c r="X833" s="519"/>
      <c r="Y833" s="519"/>
      <c r="Z833" s="519"/>
    </row>
    <row r="834" spans="1:26" ht="12.75" customHeight="1" x14ac:dyDescent="0.25">
      <c r="A834" s="519"/>
      <c r="B834" s="520"/>
      <c r="C834" s="520"/>
      <c r="D834" s="520"/>
      <c r="E834" s="520"/>
      <c r="F834" s="520"/>
      <c r="G834" s="520"/>
      <c r="H834" s="520"/>
      <c r="I834" s="520"/>
      <c r="J834" s="520"/>
      <c r="K834" s="520"/>
      <c r="L834" s="520"/>
      <c r="M834" s="725"/>
      <c r="N834" s="520"/>
      <c r="O834" s="584"/>
      <c r="P834" s="519"/>
      <c r="Q834" s="519"/>
      <c r="R834" s="519"/>
      <c r="S834" s="519"/>
      <c r="T834" s="519"/>
      <c r="U834" s="519"/>
      <c r="V834" s="519"/>
      <c r="W834" s="519"/>
      <c r="X834" s="519"/>
      <c r="Y834" s="519"/>
      <c r="Z834" s="519"/>
    </row>
    <row r="835" spans="1:26" ht="12.75" customHeight="1" x14ac:dyDescent="0.25">
      <c r="A835" s="519"/>
      <c r="B835" s="520"/>
      <c r="C835" s="520"/>
      <c r="D835" s="520"/>
      <c r="E835" s="520"/>
      <c r="F835" s="520"/>
      <c r="G835" s="520"/>
      <c r="H835" s="520"/>
      <c r="I835" s="520"/>
      <c r="J835" s="520"/>
      <c r="K835" s="520"/>
      <c r="L835" s="520"/>
      <c r="M835" s="725"/>
      <c r="N835" s="520"/>
      <c r="O835" s="584"/>
      <c r="P835" s="519"/>
      <c r="Q835" s="519"/>
      <c r="R835" s="519"/>
      <c r="S835" s="519"/>
      <c r="T835" s="519"/>
      <c r="U835" s="519"/>
      <c r="V835" s="519"/>
      <c r="W835" s="519"/>
      <c r="X835" s="519"/>
      <c r="Y835" s="519"/>
      <c r="Z835" s="519"/>
    </row>
    <row r="836" spans="1:26" ht="12.75" customHeight="1" x14ac:dyDescent="0.25">
      <c r="A836" s="519"/>
      <c r="B836" s="520"/>
      <c r="C836" s="520"/>
      <c r="D836" s="520"/>
      <c r="E836" s="520"/>
      <c r="F836" s="520"/>
      <c r="G836" s="520"/>
      <c r="H836" s="520"/>
      <c r="I836" s="520"/>
      <c r="J836" s="520"/>
      <c r="K836" s="520"/>
      <c r="L836" s="520"/>
      <c r="M836" s="725"/>
      <c r="N836" s="520"/>
      <c r="O836" s="584"/>
      <c r="P836" s="519"/>
      <c r="Q836" s="519"/>
      <c r="R836" s="519"/>
      <c r="S836" s="519"/>
      <c r="T836" s="519"/>
      <c r="U836" s="519"/>
      <c r="V836" s="519"/>
      <c r="W836" s="519"/>
      <c r="X836" s="519"/>
      <c r="Y836" s="519"/>
      <c r="Z836" s="519"/>
    </row>
    <row r="837" spans="1:26" ht="12.75" customHeight="1" x14ac:dyDescent="0.25">
      <c r="A837" s="519"/>
      <c r="B837" s="520"/>
      <c r="C837" s="520"/>
      <c r="D837" s="520"/>
      <c r="E837" s="520"/>
      <c r="F837" s="520"/>
      <c r="G837" s="520"/>
      <c r="H837" s="520"/>
      <c r="I837" s="520"/>
      <c r="J837" s="520"/>
      <c r="K837" s="520"/>
      <c r="L837" s="520"/>
      <c r="M837" s="725"/>
      <c r="N837" s="520"/>
      <c r="O837" s="584"/>
      <c r="P837" s="519"/>
      <c r="Q837" s="519"/>
      <c r="R837" s="519"/>
      <c r="S837" s="519"/>
      <c r="T837" s="519"/>
      <c r="U837" s="519"/>
      <c r="V837" s="519"/>
      <c r="W837" s="519"/>
      <c r="X837" s="519"/>
      <c r="Y837" s="519"/>
      <c r="Z837" s="519"/>
    </row>
    <row r="838" spans="1:26" ht="12.75" customHeight="1" x14ac:dyDescent="0.25">
      <c r="A838" s="519"/>
      <c r="B838" s="520"/>
      <c r="C838" s="520"/>
      <c r="D838" s="520"/>
      <c r="E838" s="520"/>
      <c r="F838" s="520"/>
      <c r="G838" s="520"/>
      <c r="H838" s="520"/>
      <c r="I838" s="520"/>
      <c r="J838" s="520"/>
      <c r="K838" s="520"/>
      <c r="L838" s="520"/>
      <c r="M838" s="725"/>
      <c r="N838" s="520"/>
      <c r="O838" s="584"/>
      <c r="P838" s="519"/>
      <c r="Q838" s="519"/>
      <c r="R838" s="519"/>
      <c r="S838" s="519"/>
      <c r="T838" s="519"/>
      <c r="U838" s="519"/>
      <c r="V838" s="519"/>
      <c r="W838" s="519"/>
      <c r="X838" s="519"/>
      <c r="Y838" s="519"/>
      <c r="Z838" s="519"/>
    </row>
    <row r="839" spans="1:26" ht="12.75" customHeight="1" x14ac:dyDescent="0.25">
      <c r="A839" s="519"/>
      <c r="B839" s="520"/>
      <c r="C839" s="520"/>
      <c r="D839" s="520"/>
      <c r="E839" s="520"/>
      <c r="F839" s="520"/>
      <c r="G839" s="520"/>
      <c r="H839" s="520"/>
      <c r="I839" s="520"/>
      <c r="J839" s="520"/>
      <c r="K839" s="520"/>
      <c r="L839" s="520"/>
      <c r="M839" s="725"/>
      <c r="N839" s="520"/>
      <c r="O839" s="584"/>
      <c r="P839" s="519"/>
      <c r="Q839" s="519"/>
      <c r="R839" s="519"/>
      <c r="S839" s="519"/>
      <c r="T839" s="519"/>
      <c r="U839" s="519"/>
      <c r="V839" s="519"/>
      <c r="W839" s="519"/>
      <c r="X839" s="519"/>
      <c r="Y839" s="519"/>
      <c r="Z839" s="519"/>
    </row>
    <row r="840" spans="1:26" ht="12.75" customHeight="1" x14ac:dyDescent="0.25">
      <c r="A840" s="519"/>
      <c r="B840" s="520"/>
      <c r="C840" s="520"/>
      <c r="D840" s="520"/>
      <c r="E840" s="520"/>
      <c r="F840" s="520"/>
      <c r="G840" s="520"/>
      <c r="H840" s="520"/>
      <c r="I840" s="520"/>
      <c r="J840" s="520"/>
      <c r="K840" s="520"/>
      <c r="L840" s="520"/>
      <c r="M840" s="725"/>
      <c r="N840" s="520"/>
      <c r="O840" s="584"/>
      <c r="P840" s="519"/>
      <c r="Q840" s="519"/>
      <c r="R840" s="519"/>
      <c r="S840" s="519"/>
      <c r="T840" s="519"/>
      <c r="U840" s="519"/>
      <c r="V840" s="519"/>
      <c r="W840" s="519"/>
      <c r="X840" s="519"/>
      <c r="Y840" s="519"/>
      <c r="Z840" s="519"/>
    </row>
    <row r="841" spans="1:26" ht="12.75" customHeight="1" x14ac:dyDescent="0.25">
      <c r="A841" s="519"/>
      <c r="B841" s="520"/>
      <c r="C841" s="520"/>
      <c r="D841" s="520"/>
      <c r="E841" s="520"/>
      <c r="F841" s="520"/>
      <c r="G841" s="520"/>
      <c r="H841" s="520"/>
      <c r="I841" s="520"/>
      <c r="J841" s="520"/>
      <c r="K841" s="520"/>
      <c r="L841" s="520"/>
      <c r="M841" s="725"/>
      <c r="N841" s="520"/>
      <c r="O841" s="584"/>
      <c r="P841" s="519"/>
      <c r="Q841" s="519"/>
      <c r="R841" s="519"/>
      <c r="S841" s="519"/>
      <c r="T841" s="519"/>
      <c r="U841" s="519"/>
      <c r="V841" s="519"/>
      <c r="W841" s="519"/>
      <c r="X841" s="519"/>
      <c r="Y841" s="519"/>
      <c r="Z841" s="519"/>
    </row>
    <row r="842" spans="1:26" ht="12.75" customHeight="1" x14ac:dyDescent="0.25">
      <c r="A842" s="519"/>
      <c r="B842" s="520"/>
      <c r="C842" s="520"/>
      <c r="D842" s="520"/>
      <c r="E842" s="520"/>
      <c r="F842" s="520"/>
      <c r="G842" s="520"/>
      <c r="H842" s="520"/>
      <c r="I842" s="520"/>
      <c r="J842" s="520"/>
      <c r="K842" s="520"/>
      <c r="L842" s="520"/>
      <c r="M842" s="725"/>
      <c r="N842" s="520"/>
      <c r="O842" s="584"/>
      <c r="P842" s="519"/>
      <c r="Q842" s="519"/>
      <c r="R842" s="519"/>
      <c r="S842" s="519"/>
      <c r="T842" s="519"/>
      <c r="U842" s="519"/>
      <c r="V842" s="519"/>
      <c r="W842" s="519"/>
      <c r="X842" s="519"/>
      <c r="Y842" s="519"/>
      <c r="Z842" s="519"/>
    </row>
    <row r="843" spans="1:26" ht="12.75" customHeight="1" x14ac:dyDescent="0.25">
      <c r="A843" s="519"/>
      <c r="B843" s="520"/>
      <c r="C843" s="520"/>
      <c r="D843" s="520"/>
      <c r="E843" s="520"/>
      <c r="F843" s="520"/>
      <c r="G843" s="520"/>
      <c r="H843" s="520"/>
      <c r="I843" s="520"/>
      <c r="J843" s="520"/>
      <c r="K843" s="520"/>
      <c r="L843" s="520"/>
      <c r="M843" s="725"/>
      <c r="N843" s="520"/>
      <c r="O843" s="584"/>
      <c r="P843" s="519"/>
      <c r="Q843" s="519"/>
      <c r="R843" s="519"/>
      <c r="S843" s="519"/>
      <c r="T843" s="519"/>
      <c r="U843" s="519"/>
      <c r="V843" s="519"/>
      <c r="W843" s="519"/>
      <c r="X843" s="519"/>
      <c r="Y843" s="519"/>
      <c r="Z843" s="519"/>
    </row>
    <row r="844" spans="1:26" ht="12.75" customHeight="1" x14ac:dyDescent="0.25">
      <c r="A844" s="519"/>
      <c r="B844" s="520"/>
      <c r="C844" s="520"/>
      <c r="D844" s="520"/>
      <c r="E844" s="520"/>
      <c r="F844" s="520"/>
      <c r="G844" s="520"/>
      <c r="H844" s="520"/>
      <c r="I844" s="520"/>
      <c r="J844" s="520"/>
      <c r="K844" s="520"/>
      <c r="L844" s="520"/>
      <c r="M844" s="725"/>
      <c r="N844" s="520"/>
      <c r="O844" s="584"/>
      <c r="P844" s="519"/>
      <c r="Q844" s="519"/>
      <c r="R844" s="519"/>
      <c r="S844" s="519"/>
      <c r="T844" s="519"/>
      <c r="U844" s="519"/>
      <c r="V844" s="519"/>
      <c r="W844" s="519"/>
      <c r="X844" s="519"/>
      <c r="Y844" s="519"/>
      <c r="Z844" s="519"/>
    </row>
    <row r="845" spans="1:26" ht="12.75" customHeight="1" x14ac:dyDescent="0.25">
      <c r="A845" s="519"/>
      <c r="B845" s="520"/>
      <c r="C845" s="520"/>
      <c r="D845" s="520"/>
      <c r="E845" s="520"/>
      <c r="F845" s="520"/>
      <c r="G845" s="520"/>
      <c r="H845" s="520"/>
      <c r="I845" s="520"/>
      <c r="J845" s="520"/>
      <c r="K845" s="520"/>
      <c r="L845" s="520"/>
      <c r="M845" s="725"/>
      <c r="N845" s="520"/>
      <c r="O845" s="584"/>
      <c r="P845" s="519"/>
      <c r="Q845" s="519"/>
      <c r="R845" s="519"/>
      <c r="S845" s="519"/>
      <c r="T845" s="519"/>
      <c r="U845" s="519"/>
      <c r="V845" s="519"/>
      <c r="W845" s="519"/>
      <c r="X845" s="519"/>
      <c r="Y845" s="519"/>
      <c r="Z845" s="519"/>
    </row>
    <row r="846" spans="1:26" ht="12.75" customHeight="1" x14ac:dyDescent="0.25">
      <c r="A846" s="519"/>
      <c r="B846" s="520"/>
      <c r="C846" s="520"/>
      <c r="D846" s="520"/>
      <c r="E846" s="520"/>
      <c r="F846" s="520"/>
      <c r="G846" s="520"/>
      <c r="H846" s="520"/>
      <c r="I846" s="520"/>
      <c r="J846" s="520"/>
      <c r="K846" s="520"/>
      <c r="L846" s="520"/>
      <c r="M846" s="725"/>
      <c r="N846" s="520"/>
      <c r="O846" s="584"/>
      <c r="P846" s="519"/>
      <c r="Q846" s="519"/>
      <c r="R846" s="519"/>
      <c r="S846" s="519"/>
      <c r="T846" s="519"/>
      <c r="U846" s="519"/>
      <c r="V846" s="519"/>
      <c r="W846" s="519"/>
      <c r="X846" s="519"/>
      <c r="Y846" s="519"/>
      <c r="Z846" s="519"/>
    </row>
    <row r="847" spans="1:26" ht="12.75" customHeight="1" x14ac:dyDescent="0.25">
      <c r="A847" s="519"/>
      <c r="B847" s="520"/>
      <c r="C847" s="520"/>
      <c r="D847" s="520"/>
      <c r="E847" s="520"/>
      <c r="F847" s="520"/>
      <c r="G847" s="520"/>
      <c r="H847" s="520"/>
      <c r="I847" s="520"/>
      <c r="J847" s="520"/>
      <c r="K847" s="520"/>
      <c r="L847" s="520"/>
      <c r="M847" s="725"/>
      <c r="N847" s="520"/>
      <c r="O847" s="584"/>
      <c r="P847" s="519"/>
      <c r="Q847" s="519"/>
      <c r="R847" s="519"/>
      <c r="S847" s="519"/>
      <c r="T847" s="519"/>
      <c r="U847" s="519"/>
      <c r="V847" s="519"/>
      <c r="W847" s="519"/>
      <c r="X847" s="519"/>
      <c r="Y847" s="519"/>
      <c r="Z847" s="519"/>
    </row>
    <row r="848" spans="1:26" ht="12.75" customHeight="1" x14ac:dyDescent="0.25">
      <c r="A848" s="519"/>
      <c r="B848" s="520"/>
      <c r="C848" s="520"/>
      <c r="D848" s="520"/>
      <c r="E848" s="520"/>
      <c r="F848" s="520"/>
      <c r="G848" s="520"/>
      <c r="H848" s="520"/>
      <c r="I848" s="520"/>
      <c r="J848" s="520"/>
      <c r="K848" s="520"/>
      <c r="L848" s="520"/>
      <c r="M848" s="725"/>
      <c r="N848" s="520"/>
      <c r="O848" s="584"/>
      <c r="P848" s="519"/>
      <c r="Q848" s="519"/>
      <c r="R848" s="519"/>
      <c r="S848" s="519"/>
      <c r="T848" s="519"/>
      <c r="U848" s="519"/>
      <c r="V848" s="519"/>
      <c r="W848" s="519"/>
      <c r="X848" s="519"/>
      <c r="Y848" s="519"/>
      <c r="Z848" s="519"/>
    </row>
    <row r="849" spans="1:26" ht="12.75" customHeight="1" x14ac:dyDescent="0.25">
      <c r="A849" s="519"/>
      <c r="B849" s="520"/>
      <c r="C849" s="520"/>
      <c r="D849" s="520"/>
      <c r="E849" s="520"/>
      <c r="F849" s="520"/>
      <c r="G849" s="520"/>
      <c r="H849" s="520"/>
      <c r="I849" s="520"/>
      <c r="J849" s="520"/>
      <c r="K849" s="520"/>
      <c r="L849" s="520"/>
      <c r="M849" s="725"/>
      <c r="N849" s="520"/>
      <c r="O849" s="584"/>
      <c r="P849" s="519"/>
      <c r="Q849" s="519"/>
      <c r="R849" s="519"/>
      <c r="S849" s="519"/>
      <c r="T849" s="519"/>
      <c r="U849" s="519"/>
      <c r="V849" s="519"/>
      <c r="W849" s="519"/>
      <c r="X849" s="519"/>
      <c r="Y849" s="519"/>
      <c r="Z849" s="519"/>
    </row>
    <row r="850" spans="1:26" ht="12.75" customHeight="1" x14ac:dyDescent="0.25">
      <c r="A850" s="519"/>
      <c r="B850" s="520"/>
      <c r="C850" s="520"/>
      <c r="D850" s="520"/>
      <c r="E850" s="520"/>
      <c r="F850" s="520"/>
      <c r="G850" s="520"/>
      <c r="H850" s="520"/>
      <c r="I850" s="520"/>
      <c r="J850" s="520"/>
      <c r="K850" s="520"/>
      <c r="L850" s="520"/>
      <c r="M850" s="725"/>
      <c r="N850" s="520"/>
      <c r="O850" s="584"/>
      <c r="P850" s="519"/>
      <c r="Q850" s="519"/>
      <c r="R850" s="519"/>
      <c r="S850" s="519"/>
      <c r="T850" s="519"/>
      <c r="U850" s="519"/>
      <c r="V850" s="519"/>
      <c r="W850" s="519"/>
      <c r="X850" s="519"/>
      <c r="Y850" s="519"/>
      <c r="Z850" s="519"/>
    </row>
    <row r="851" spans="1:26" ht="12.75" customHeight="1" x14ac:dyDescent="0.25">
      <c r="A851" s="519"/>
      <c r="B851" s="520"/>
      <c r="C851" s="520"/>
      <c r="D851" s="520"/>
      <c r="E851" s="520"/>
      <c r="F851" s="520"/>
      <c r="G851" s="520"/>
      <c r="H851" s="520"/>
      <c r="I851" s="520"/>
      <c r="J851" s="520"/>
      <c r="K851" s="520"/>
      <c r="L851" s="520"/>
      <c r="M851" s="725"/>
      <c r="N851" s="520"/>
      <c r="O851" s="584"/>
      <c r="P851" s="519"/>
      <c r="Q851" s="519"/>
      <c r="R851" s="519"/>
      <c r="S851" s="519"/>
      <c r="T851" s="519"/>
      <c r="U851" s="519"/>
      <c r="V851" s="519"/>
      <c r="W851" s="519"/>
      <c r="X851" s="519"/>
      <c r="Y851" s="519"/>
      <c r="Z851" s="519"/>
    </row>
    <row r="852" spans="1:26" ht="12.75" customHeight="1" x14ac:dyDescent="0.25">
      <c r="A852" s="519"/>
      <c r="B852" s="520"/>
      <c r="C852" s="520"/>
      <c r="D852" s="520"/>
      <c r="E852" s="520"/>
      <c r="F852" s="520"/>
      <c r="G852" s="520"/>
      <c r="H852" s="520"/>
      <c r="I852" s="520"/>
      <c r="J852" s="520"/>
      <c r="K852" s="520"/>
      <c r="L852" s="520"/>
      <c r="M852" s="725"/>
      <c r="N852" s="520"/>
      <c r="O852" s="584"/>
      <c r="P852" s="519"/>
      <c r="Q852" s="519"/>
      <c r="R852" s="519"/>
      <c r="S852" s="519"/>
      <c r="T852" s="519"/>
      <c r="U852" s="519"/>
      <c r="V852" s="519"/>
      <c r="W852" s="519"/>
      <c r="X852" s="519"/>
      <c r="Y852" s="519"/>
      <c r="Z852" s="519"/>
    </row>
    <row r="853" spans="1:26" ht="12.75" customHeight="1" x14ac:dyDescent="0.25">
      <c r="A853" s="519"/>
      <c r="B853" s="520"/>
      <c r="C853" s="520"/>
      <c r="D853" s="520"/>
      <c r="E853" s="520"/>
      <c r="F853" s="520"/>
      <c r="G853" s="520"/>
      <c r="H853" s="520"/>
      <c r="I853" s="520"/>
      <c r="J853" s="520"/>
      <c r="K853" s="520"/>
      <c r="L853" s="520"/>
      <c r="M853" s="725"/>
      <c r="N853" s="520"/>
      <c r="O853" s="584"/>
      <c r="P853" s="519"/>
      <c r="Q853" s="519"/>
      <c r="R853" s="519"/>
      <c r="S853" s="519"/>
      <c r="T853" s="519"/>
      <c r="U853" s="519"/>
      <c r="V853" s="519"/>
      <c r="W853" s="519"/>
      <c r="X853" s="519"/>
      <c r="Y853" s="519"/>
      <c r="Z853" s="519"/>
    </row>
    <row r="854" spans="1:26" ht="12.75" customHeight="1" x14ac:dyDescent="0.25">
      <c r="A854" s="519"/>
      <c r="B854" s="520"/>
      <c r="C854" s="520"/>
      <c r="D854" s="520"/>
      <c r="E854" s="520"/>
      <c r="F854" s="520"/>
      <c r="G854" s="520"/>
      <c r="H854" s="520"/>
      <c r="I854" s="520"/>
      <c r="J854" s="520"/>
      <c r="K854" s="520"/>
      <c r="L854" s="520"/>
      <c r="M854" s="725"/>
      <c r="N854" s="520"/>
      <c r="O854" s="584"/>
      <c r="P854" s="519"/>
      <c r="Q854" s="519"/>
      <c r="R854" s="519"/>
      <c r="S854" s="519"/>
      <c r="T854" s="519"/>
      <c r="U854" s="519"/>
      <c r="V854" s="519"/>
      <c r="W854" s="519"/>
      <c r="X854" s="519"/>
      <c r="Y854" s="519"/>
      <c r="Z854" s="519"/>
    </row>
    <row r="855" spans="1:26" ht="12.75" customHeight="1" x14ac:dyDescent="0.25">
      <c r="A855" s="519"/>
      <c r="B855" s="520"/>
      <c r="C855" s="520"/>
      <c r="D855" s="520"/>
      <c r="E855" s="520"/>
      <c r="F855" s="520"/>
      <c r="G855" s="520"/>
      <c r="H855" s="520"/>
      <c r="I855" s="520"/>
      <c r="J855" s="520"/>
      <c r="K855" s="520"/>
      <c r="L855" s="520"/>
      <c r="M855" s="725"/>
      <c r="N855" s="520"/>
      <c r="O855" s="584"/>
      <c r="P855" s="519"/>
      <c r="Q855" s="519"/>
      <c r="R855" s="519"/>
      <c r="S855" s="519"/>
      <c r="T855" s="519"/>
      <c r="U855" s="519"/>
      <c r="V855" s="519"/>
      <c r="W855" s="519"/>
      <c r="X855" s="519"/>
      <c r="Y855" s="519"/>
      <c r="Z855" s="519"/>
    </row>
    <row r="856" spans="1:26" ht="12.75" customHeight="1" x14ac:dyDescent="0.25">
      <c r="A856" s="519"/>
      <c r="B856" s="520"/>
      <c r="C856" s="520"/>
      <c r="D856" s="520"/>
      <c r="E856" s="520"/>
      <c r="F856" s="520"/>
      <c r="G856" s="520"/>
      <c r="H856" s="520"/>
      <c r="I856" s="520"/>
      <c r="J856" s="520"/>
      <c r="K856" s="520"/>
      <c r="L856" s="520"/>
      <c r="M856" s="725"/>
      <c r="N856" s="520"/>
      <c r="O856" s="584"/>
      <c r="P856" s="519"/>
      <c r="Q856" s="519"/>
      <c r="R856" s="519"/>
      <c r="S856" s="519"/>
      <c r="T856" s="519"/>
      <c r="U856" s="519"/>
      <c r="V856" s="519"/>
      <c r="W856" s="519"/>
      <c r="X856" s="519"/>
      <c r="Y856" s="519"/>
      <c r="Z856" s="519"/>
    </row>
    <row r="857" spans="1:26" ht="12.75" customHeight="1" x14ac:dyDescent="0.25">
      <c r="A857" s="519"/>
      <c r="B857" s="520"/>
      <c r="C857" s="520"/>
      <c r="D857" s="520"/>
      <c r="E857" s="520"/>
      <c r="F857" s="520"/>
      <c r="G857" s="520"/>
      <c r="H857" s="520"/>
      <c r="I857" s="520"/>
      <c r="J857" s="520"/>
      <c r="K857" s="520"/>
      <c r="L857" s="520"/>
      <c r="M857" s="725"/>
      <c r="N857" s="520"/>
      <c r="O857" s="584"/>
      <c r="P857" s="519"/>
      <c r="Q857" s="519"/>
      <c r="R857" s="519"/>
      <c r="S857" s="519"/>
      <c r="T857" s="519"/>
      <c r="U857" s="519"/>
      <c r="V857" s="519"/>
      <c r="W857" s="519"/>
      <c r="X857" s="519"/>
      <c r="Y857" s="519"/>
      <c r="Z857" s="519"/>
    </row>
    <row r="858" spans="1:26" ht="12.75" customHeight="1" x14ac:dyDescent="0.25">
      <c r="A858" s="519"/>
      <c r="B858" s="520"/>
      <c r="C858" s="520"/>
      <c r="D858" s="520"/>
      <c r="E858" s="520"/>
      <c r="F858" s="520"/>
      <c r="G858" s="520"/>
      <c r="H858" s="520"/>
      <c r="I858" s="520"/>
      <c r="J858" s="520"/>
      <c r="K858" s="520"/>
      <c r="L858" s="520"/>
      <c r="M858" s="725"/>
      <c r="N858" s="520"/>
      <c r="O858" s="584"/>
      <c r="P858" s="519"/>
      <c r="Q858" s="519"/>
      <c r="R858" s="519"/>
      <c r="S858" s="519"/>
      <c r="T858" s="519"/>
      <c r="U858" s="519"/>
      <c r="V858" s="519"/>
      <c r="W858" s="519"/>
      <c r="X858" s="519"/>
      <c r="Y858" s="519"/>
      <c r="Z858" s="519"/>
    </row>
    <row r="859" spans="1:26" ht="12.75" customHeight="1" x14ac:dyDescent="0.25">
      <c r="A859" s="519"/>
      <c r="B859" s="520"/>
      <c r="C859" s="520"/>
      <c r="D859" s="520"/>
      <c r="E859" s="520"/>
      <c r="F859" s="520"/>
      <c r="G859" s="520"/>
      <c r="H859" s="520"/>
      <c r="I859" s="520"/>
      <c r="J859" s="520"/>
      <c r="K859" s="520"/>
      <c r="L859" s="520"/>
      <c r="M859" s="725"/>
      <c r="N859" s="520"/>
      <c r="O859" s="584"/>
      <c r="P859" s="519"/>
      <c r="Q859" s="519"/>
      <c r="R859" s="519"/>
      <c r="S859" s="519"/>
      <c r="T859" s="519"/>
      <c r="U859" s="519"/>
      <c r="V859" s="519"/>
      <c r="W859" s="519"/>
      <c r="X859" s="519"/>
      <c r="Y859" s="519"/>
      <c r="Z859" s="519"/>
    </row>
    <row r="860" spans="1:26" ht="12.75" customHeight="1" x14ac:dyDescent="0.25">
      <c r="A860" s="519"/>
      <c r="B860" s="520"/>
      <c r="C860" s="520"/>
      <c r="D860" s="520"/>
      <c r="E860" s="520"/>
      <c r="F860" s="520"/>
      <c r="G860" s="520"/>
      <c r="H860" s="520"/>
      <c r="I860" s="520"/>
      <c r="J860" s="520"/>
      <c r="K860" s="520"/>
      <c r="L860" s="520"/>
      <c r="M860" s="725"/>
      <c r="N860" s="520"/>
      <c r="O860" s="584"/>
      <c r="P860" s="519"/>
      <c r="Q860" s="519"/>
      <c r="R860" s="519"/>
      <c r="S860" s="519"/>
      <c r="T860" s="519"/>
      <c r="U860" s="519"/>
      <c r="V860" s="519"/>
      <c r="W860" s="519"/>
      <c r="X860" s="519"/>
      <c r="Y860" s="519"/>
      <c r="Z860" s="519"/>
    </row>
    <row r="861" spans="1:26" ht="12.75" customHeight="1" x14ac:dyDescent="0.25">
      <c r="A861" s="519"/>
      <c r="B861" s="520"/>
      <c r="C861" s="520"/>
      <c r="D861" s="520"/>
      <c r="E861" s="520"/>
      <c r="F861" s="520"/>
      <c r="G861" s="520"/>
      <c r="H861" s="520"/>
      <c r="I861" s="520"/>
      <c r="J861" s="520"/>
      <c r="K861" s="520"/>
      <c r="L861" s="520"/>
      <c r="M861" s="725"/>
      <c r="N861" s="520"/>
      <c r="O861" s="584"/>
      <c r="P861" s="519"/>
      <c r="Q861" s="519"/>
      <c r="R861" s="519"/>
      <c r="S861" s="519"/>
      <c r="T861" s="519"/>
      <c r="U861" s="519"/>
      <c r="V861" s="519"/>
      <c r="W861" s="519"/>
      <c r="X861" s="519"/>
      <c r="Y861" s="519"/>
      <c r="Z861" s="519"/>
    </row>
    <row r="862" spans="1:26" ht="12.75" customHeight="1" x14ac:dyDescent="0.25">
      <c r="A862" s="519"/>
      <c r="B862" s="520"/>
      <c r="C862" s="520"/>
      <c r="D862" s="520"/>
      <c r="E862" s="520"/>
      <c r="F862" s="520"/>
      <c r="G862" s="520"/>
      <c r="H862" s="520"/>
      <c r="I862" s="520"/>
      <c r="J862" s="520"/>
      <c r="K862" s="520"/>
      <c r="L862" s="520"/>
      <c r="M862" s="725"/>
      <c r="N862" s="520"/>
      <c r="O862" s="584"/>
      <c r="P862" s="519"/>
      <c r="Q862" s="519"/>
      <c r="R862" s="519"/>
      <c r="S862" s="519"/>
      <c r="T862" s="519"/>
      <c r="U862" s="519"/>
      <c r="V862" s="519"/>
      <c r="W862" s="519"/>
      <c r="X862" s="519"/>
      <c r="Y862" s="519"/>
      <c r="Z862" s="519"/>
    </row>
    <row r="863" spans="1:26" ht="12.75" customHeight="1" x14ac:dyDescent="0.25">
      <c r="A863" s="519"/>
      <c r="B863" s="520"/>
      <c r="C863" s="520"/>
      <c r="D863" s="520"/>
      <c r="E863" s="520"/>
      <c r="F863" s="520"/>
      <c r="G863" s="520"/>
      <c r="H863" s="520"/>
      <c r="I863" s="520"/>
      <c r="J863" s="520"/>
      <c r="K863" s="520"/>
      <c r="L863" s="520"/>
      <c r="M863" s="725"/>
      <c r="N863" s="520"/>
      <c r="O863" s="584"/>
      <c r="P863" s="519"/>
      <c r="Q863" s="519"/>
      <c r="R863" s="519"/>
      <c r="S863" s="519"/>
      <c r="T863" s="519"/>
      <c r="U863" s="519"/>
      <c r="V863" s="519"/>
      <c r="W863" s="519"/>
      <c r="X863" s="519"/>
      <c r="Y863" s="519"/>
      <c r="Z863" s="519"/>
    </row>
    <row r="864" spans="1:26" ht="12.75" customHeight="1" x14ac:dyDescent="0.25">
      <c r="A864" s="519"/>
      <c r="B864" s="520"/>
      <c r="C864" s="520"/>
      <c r="D864" s="520"/>
      <c r="E864" s="520"/>
      <c r="F864" s="520"/>
      <c r="G864" s="520"/>
      <c r="H864" s="520"/>
      <c r="I864" s="520"/>
      <c r="J864" s="520"/>
      <c r="K864" s="520"/>
      <c r="L864" s="520"/>
      <c r="M864" s="725"/>
      <c r="N864" s="520"/>
      <c r="O864" s="584"/>
      <c r="P864" s="519"/>
      <c r="Q864" s="519"/>
      <c r="R864" s="519"/>
      <c r="S864" s="519"/>
      <c r="T864" s="519"/>
      <c r="U864" s="519"/>
      <c r="V864" s="519"/>
      <c r="W864" s="519"/>
      <c r="X864" s="519"/>
      <c r="Y864" s="519"/>
      <c r="Z864" s="519"/>
    </row>
    <row r="865" spans="1:26" ht="12.75" customHeight="1" x14ac:dyDescent="0.25">
      <c r="A865" s="519"/>
      <c r="B865" s="520"/>
      <c r="C865" s="520"/>
      <c r="D865" s="520"/>
      <c r="E865" s="520"/>
      <c r="F865" s="520"/>
      <c r="G865" s="520"/>
      <c r="H865" s="520"/>
      <c r="I865" s="520"/>
      <c r="J865" s="520"/>
      <c r="K865" s="520"/>
      <c r="L865" s="520"/>
      <c r="M865" s="725"/>
      <c r="N865" s="520"/>
      <c r="O865" s="584"/>
      <c r="P865" s="519"/>
      <c r="Q865" s="519"/>
      <c r="R865" s="519"/>
      <c r="S865" s="519"/>
      <c r="T865" s="519"/>
      <c r="U865" s="519"/>
      <c r="V865" s="519"/>
      <c r="W865" s="519"/>
      <c r="X865" s="519"/>
      <c r="Y865" s="519"/>
      <c r="Z865" s="519"/>
    </row>
    <row r="866" spans="1:26" ht="12.75" customHeight="1" x14ac:dyDescent="0.25">
      <c r="A866" s="519"/>
      <c r="B866" s="520"/>
      <c r="C866" s="520"/>
      <c r="D866" s="520"/>
      <c r="E866" s="520"/>
      <c r="F866" s="520"/>
      <c r="G866" s="520"/>
      <c r="H866" s="520"/>
      <c r="I866" s="520"/>
      <c r="J866" s="520"/>
      <c r="K866" s="520"/>
      <c r="L866" s="520"/>
      <c r="M866" s="725"/>
      <c r="N866" s="520"/>
      <c r="O866" s="584"/>
      <c r="P866" s="519"/>
      <c r="Q866" s="519"/>
      <c r="R866" s="519"/>
      <c r="S866" s="519"/>
      <c r="T866" s="519"/>
      <c r="U866" s="519"/>
      <c r="V866" s="519"/>
      <c r="W866" s="519"/>
      <c r="X866" s="519"/>
      <c r="Y866" s="519"/>
      <c r="Z866" s="519"/>
    </row>
    <row r="867" spans="1:26" ht="12.75" customHeight="1" x14ac:dyDescent="0.25">
      <c r="A867" s="519"/>
      <c r="B867" s="520"/>
      <c r="C867" s="520"/>
      <c r="D867" s="520"/>
      <c r="E867" s="520"/>
      <c r="F867" s="520"/>
      <c r="G867" s="520"/>
      <c r="H867" s="520"/>
      <c r="I867" s="520"/>
      <c r="J867" s="520"/>
      <c r="K867" s="520"/>
      <c r="L867" s="520"/>
      <c r="M867" s="725"/>
      <c r="N867" s="520"/>
      <c r="O867" s="584"/>
      <c r="P867" s="519"/>
      <c r="Q867" s="519"/>
      <c r="R867" s="519"/>
      <c r="S867" s="519"/>
      <c r="T867" s="519"/>
      <c r="U867" s="519"/>
      <c r="V867" s="519"/>
      <c r="W867" s="519"/>
      <c r="X867" s="519"/>
      <c r="Y867" s="519"/>
      <c r="Z867" s="519"/>
    </row>
    <row r="868" spans="1:26" ht="12.75" customHeight="1" x14ac:dyDescent="0.25">
      <c r="A868" s="519"/>
      <c r="B868" s="520"/>
      <c r="C868" s="520"/>
      <c r="D868" s="520"/>
      <c r="E868" s="520"/>
      <c r="F868" s="520"/>
      <c r="G868" s="520"/>
      <c r="H868" s="520"/>
      <c r="I868" s="520"/>
      <c r="J868" s="520"/>
      <c r="K868" s="520"/>
      <c r="L868" s="520"/>
      <c r="M868" s="725"/>
      <c r="N868" s="520"/>
      <c r="O868" s="584"/>
      <c r="P868" s="519"/>
      <c r="Q868" s="519"/>
      <c r="R868" s="519"/>
      <c r="S868" s="519"/>
      <c r="T868" s="519"/>
      <c r="U868" s="519"/>
      <c r="V868" s="519"/>
      <c r="W868" s="519"/>
      <c r="X868" s="519"/>
      <c r="Y868" s="519"/>
      <c r="Z868" s="519"/>
    </row>
    <row r="869" spans="1:26" ht="12.75" customHeight="1" x14ac:dyDescent="0.25">
      <c r="A869" s="519"/>
      <c r="B869" s="520"/>
      <c r="C869" s="520"/>
      <c r="D869" s="520"/>
      <c r="E869" s="520"/>
      <c r="F869" s="520"/>
      <c r="G869" s="520"/>
      <c r="H869" s="520"/>
      <c r="I869" s="520"/>
      <c r="J869" s="520"/>
      <c r="K869" s="520"/>
      <c r="L869" s="520"/>
      <c r="M869" s="725"/>
      <c r="N869" s="520"/>
      <c r="O869" s="584"/>
      <c r="P869" s="519"/>
      <c r="Q869" s="519"/>
      <c r="R869" s="519"/>
      <c r="S869" s="519"/>
      <c r="T869" s="519"/>
      <c r="U869" s="519"/>
      <c r="V869" s="519"/>
      <c r="W869" s="519"/>
      <c r="X869" s="519"/>
      <c r="Y869" s="519"/>
      <c r="Z869" s="519"/>
    </row>
    <row r="870" spans="1:26" ht="12.75" customHeight="1" x14ac:dyDescent="0.25">
      <c r="A870" s="519"/>
      <c r="B870" s="520"/>
      <c r="C870" s="520"/>
      <c r="D870" s="520"/>
      <c r="E870" s="520"/>
      <c r="F870" s="520"/>
      <c r="G870" s="520"/>
      <c r="H870" s="520"/>
      <c r="I870" s="520"/>
      <c r="J870" s="520"/>
      <c r="K870" s="520"/>
      <c r="L870" s="520"/>
      <c r="M870" s="725"/>
      <c r="N870" s="520"/>
      <c r="O870" s="584"/>
      <c r="P870" s="519"/>
      <c r="Q870" s="519"/>
      <c r="R870" s="519"/>
      <c r="S870" s="519"/>
      <c r="T870" s="519"/>
      <c r="U870" s="519"/>
      <c r="V870" s="519"/>
      <c r="W870" s="519"/>
      <c r="X870" s="519"/>
      <c r="Y870" s="519"/>
      <c r="Z870" s="519"/>
    </row>
    <row r="871" spans="1:26" ht="12.75" customHeight="1" x14ac:dyDescent="0.25">
      <c r="A871" s="519"/>
      <c r="B871" s="520"/>
      <c r="C871" s="520"/>
      <c r="D871" s="520"/>
      <c r="E871" s="520"/>
      <c r="F871" s="520"/>
      <c r="G871" s="520"/>
      <c r="H871" s="520"/>
      <c r="I871" s="520"/>
      <c r="J871" s="520"/>
      <c r="K871" s="520"/>
      <c r="L871" s="520"/>
      <c r="M871" s="725"/>
      <c r="N871" s="520"/>
      <c r="O871" s="584"/>
      <c r="P871" s="519"/>
      <c r="Q871" s="519"/>
      <c r="R871" s="519"/>
      <c r="S871" s="519"/>
      <c r="T871" s="519"/>
      <c r="U871" s="519"/>
      <c r="V871" s="519"/>
      <c r="W871" s="519"/>
      <c r="X871" s="519"/>
      <c r="Y871" s="519"/>
      <c r="Z871" s="519"/>
    </row>
    <row r="872" spans="1:26" ht="12.75" customHeight="1" x14ac:dyDescent="0.25">
      <c r="A872" s="519"/>
      <c r="B872" s="520"/>
      <c r="C872" s="520"/>
      <c r="D872" s="520"/>
      <c r="E872" s="520"/>
      <c r="F872" s="520"/>
      <c r="G872" s="520"/>
      <c r="H872" s="520"/>
      <c r="I872" s="520"/>
      <c r="J872" s="520"/>
      <c r="K872" s="520"/>
      <c r="L872" s="520"/>
      <c r="M872" s="725"/>
      <c r="N872" s="520"/>
      <c r="O872" s="584"/>
      <c r="P872" s="519"/>
      <c r="Q872" s="519"/>
      <c r="R872" s="519"/>
      <c r="S872" s="519"/>
      <c r="T872" s="519"/>
      <c r="U872" s="519"/>
      <c r="V872" s="519"/>
      <c r="W872" s="519"/>
      <c r="X872" s="519"/>
      <c r="Y872" s="519"/>
      <c r="Z872" s="519"/>
    </row>
    <row r="873" spans="1:26" ht="12.75" customHeight="1" x14ac:dyDescent="0.25">
      <c r="A873" s="519"/>
      <c r="B873" s="520"/>
      <c r="C873" s="520"/>
      <c r="D873" s="520"/>
      <c r="E873" s="520"/>
      <c r="F873" s="520"/>
      <c r="G873" s="520"/>
      <c r="H873" s="520"/>
      <c r="I873" s="520"/>
      <c r="J873" s="520"/>
      <c r="K873" s="520"/>
      <c r="L873" s="520"/>
      <c r="M873" s="725"/>
      <c r="N873" s="520"/>
      <c r="O873" s="584"/>
      <c r="P873" s="519"/>
      <c r="Q873" s="519"/>
      <c r="R873" s="519"/>
      <c r="S873" s="519"/>
      <c r="T873" s="519"/>
      <c r="U873" s="519"/>
      <c r="V873" s="519"/>
      <c r="W873" s="519"/>
      <c r="X873" s="519"/>
      <c r="Y873" s="519"/>
      <c r="Z873" s="519"/>
    </row>
    <row r="874" spans="1:26" ht="12.75" customHeight="1" x14ac:dyDescent="0.25">
      <c r="A874" s="519"/>
      <c r="B874" s="520"/>
      <c r="C874" s="520"/>
      <c r="D874" s="520"/>
      <c r="E874" s="520"/>
      <c r="F874" s="520"/>
      <c r="G874" s="520"/>
      <c r="H874" s="520"/>
      <c r="I874" s="520"/>
      <c r="J874" s="520"/>
      <c r="K874" s="520"/>
      <c r="L874" s="520"/>
      <c r="M874" s="725"/>
      <c r="N874" s="520"/>
      <c r="O874" s="584"/>
      <c r="P874" s="519"/>
      <c r="Q874" s="519"/>
      <c r="R874" s="519"/>
      <c r="S874" s="519"/>
      <c r="T874" s="519"/>
      <c r="U874" s="519"/>
      <c r="V874" s="519"/>
      <c r="W874" s="519"/>
      <c r="X874" s="519"/>
      <c r="Y874" s="519"/>
      <c r="Z874" s="519"/>
    </row>
    <row r="875" spans="1:26" ht="12.75" customHeight="1" x14ac:dyDescent="0.25">
      <c r="A875" s="519"/>
      <c r="B875" s="520"/>
      <c r="C875" s="520"/>
      <c r="D875" s="520"/>
      <c r="E875" s="520"/>
      <c r="F875" s="520"/>
      <c r="G875" s="520"/>
      <c r="H875" s="520"/>
      <c r="I875" s="520"/>
      <c r="J875" s="520"/>
      <c r="K875" s="520"/>
      <c r="L875" s="520"/>
      <c r="M875" s="725"/>
      <c r="N875" s="520"/>
      <c r="O875" s="584"/>
      <c r="P875" s="519"/>
      <c r="Q875" s="519"/>
      <c r="R875" s="519"/>
      <c r="S875" s="519"/>
      <c r="T875" s="519"/>
      <c r="U875" s="519"/>
      <c r="V875" s="519"/>
      <c r="W875" s="519"/>
      <c r="X875" s="519"/>
      <c r="Y875" s="519"/>
      <c r="Z875" s="519"/>
    </row>
    <row r="876" spans="1:26" ht="12.75" customHeight="1" x14ac:dyDescent="0.25">
      <c r="A876" s="519"/>
      <c r="B876" s="520"/>
      <c r="C876" s="520"/>
      <c r="D876" s="520"/>
      <c r="E876" s="520"/>
      <c r="F876" s="520"/>
      <c r="G876" s="520"/>
      <c r="H876" s="520"/>
      <c r="I876" s="520"/>
      <c r="J876" s="520"/>
      <c r="K876" s="520"/>
      <c r="L876" s="520"/>
      <c r="M876" s="725"/>
      <c r="N876" s="520"/>
      <c r="O876" s="584"/>
      <c r="P876" s="519"/>
      <c r="Q876" s="519"/>
      <c r="R876" s="519"/>
      <c r="S876" s="519"/>
      <c r="T876" s="519"/>
      <c r="U876" s="519"/>
      <c r="V876" s="519"/>
      <c r="W876" s="519"/>
      <c r="X876" s="519"/>
      <c r="Y876" s="519"/>
      <c r="Z876" s="519"/>
    </row>
    <row r="877" spans="1:26" ht="12.75" customHeight="1" x14ac:dyDescent="0.25">
      <c r="A877" s="519"/>
      <c r="B877" s="520"/>
      <c r="C877" s="520"/>
      <c r="D877" s="520"/>
      <c r="E877" s="520"/>
      <c r="F877" s="520"/>
      <c r="G877" s="520"/>
      <c r="H877" s="520"/>
      <c r="I877" s="520"/>
      <c r="J877" s="520"/>
      <c r="K877" s="520"/>
      <c r="L877" s="520"/>
      <c r="M877" s="725"/>
      <c r="N877" s="520"/>
      <c r="O877" s="584"/>
      <c r="P877" s="519"/>
      <c r="Q877" s="519"/>
      <c r="R877" s="519"/>
      <c r="S877" s="519"/>
      <c r="T877" s="519"/>
      <c r="U877" s="519"/>
      <c r="V877" s="519"/>
      <c r="W877" s="519"/>
      <c r="X877" s="519"/>
      <c r="Y877" s="519"/>
      <c r="Z877" s="519"/>
    </row>
    <row r="878" spans="1:26" ht="12.75" customHeight="1" x14ac:dyDescent="0.25">
      <c r="A878" s="519"/>
      <c r="B878" s="520"/>
      <c r="C878" s="520"/>
      <c r="D878" s="520"/>
      <c r="E878" s="520"/>
      <c r="F878" s="520"/>
      <c r="G878" s="520"/>
      <c r="H878" s="520"/>
      <c r="I878" s="520"/>
      <c r="J878" s="520"/>
      <c r="K878" s="520"/>
      <c r="L878" s="520"/>
      <c r="M878" s="725"/>
      <c r="N878" s="520"/>
      <c r="O878" s="584"/>
      <c r="P878" s="519"/>
      <c r="Q878" s="519"/>
      <c r="R878" s="519"/>
      <c r="S878" s="519"/>
      <c r="T878" s="519"/>
      <c r="U878" s="519"/>
      <c r="V878" s="519"/>
      <c r="W878" s="519"/>
      <c r="X878" s="519"/>
      <c r="Y878" s="519"/>
      <c r="Z878" s="519"/>
    </row>
    <row r="879" spans="1:26" ht="12.75" customHeight="1" x14ac:dyDescent="0.25">
      <c r="A879" s="519"/>
      <c r="B879" s="520"/>
      <c r="C879" s="520"/>
      <c r="D879" s="520"/>
      <c r="E879" s="520"/>
      <c r="F879" s="520"/>
      <c r="G879" s="520"/>
      <c r="H879" s="520"/>
      <c r="I879" s="520"/>
      <c r="J879" s="520"/>
      <c r="K879" s="520"/>
      <c r="L879" s="520"/>
      <c r="M879" s="725"/>
      <c r="N879" s="520"/>
      <c r="O879" s="584"/>
      <c r="P879" s="519"/>
      <c r="Q879" s="519"/>
      <c r="R879" s="519"/>
      <c r="S879" s="519"/>
      <c r="T879" s="519"/>
      <c r="U879" s="519"/>
      <c r="V879" s="519"/>
      <c r="W879" s="519"/>
      <c r="X879" s="519"/>
      <c r="Y879" s="519"/>
      <c r="Z879" s="519"/>
    </row>
    <row r="880" spans="1:26" ht="12.75" customHeight="1" x14ac:dyDescent="0.25">
      <c r="A880" s="519"/>
      <c r="B880" s="520"/>
      <c r="C880" s="520"/>
      <c r="D880" s="520"/>
      <c r="E880" s="520"/>
      <c r="F880" s="520"/>
      <c r="G880" s="520"/>
      <c r="H880" s="520"/>
      <c r="I880" s="520"/>
      <c r="J880" s="520"/>
      <c r="K880" s="520"/>
      <c r="L880" s="520"/>
      <c r="M880" s="725"/>
      <c r="N880" s="520"/>
      <c r="O880" s="584"/>
      <c r="P880" s="519"/>
      <c r="Q880" s="519"/>
      <c r="R880" s="519"/>
      <c r="S880" s="519"/>
      <c r="T880" s="519"/>
      <c r="U880" s="519"/>
      <c r="V880" s="519"/>
      <c r="W880" s="519"/>
      <c r="X880" s="519"/>
      <c r="Y880" s="519"/>
      <c r="Z880" s="519"/>
    </row>
    <row r="881" spans="1:26" ht="12.75" customHeight="1" x14ac:dyDescent="0.25">
      <c r="A881" s="519"/>
      <c r="B881" s="520"/>
      <c r="C881" s="520"/>
      <c r="D881" s="520"/>
      <c r="E881" s="520"/>
      <c r="F881" s="520"/>
      <c r="G881" s="520"/>
      <c r="H881" s="520"/>
      <c r="I881" s="520"/>
      <c r="J881" s="520"/>
      <c r="K881" s="520"/>
      <c r="L881" s="520"/>
      <c r="M881" s="725"/>
      <c r="N881" s="520"/>
      <c r="O881" s="584"/>
      <c r="P881" s="519"/>
      <c r="Q881" s="519"/>
      <c r="R881" s="519"/>
      <c r="S881" s="519"/>
      <c r="T881" s="519"/>
      <c r="U881" s="519"/>
      <c r="V881" s="519"/>
      <c r="W881" s="519"/>
      <c r="X881" s="519"/>
      <c r="Y881" s="519"/>
      <c r="Z881" s="519"/>
    </row>
    <row r="882" spans="1:26" ht="12.75" customHeight="1" x14ac:dyDescent="0.25">
      <c r="A882" s="519"/>
      <c r="B882" s="520"/>
      <c r="C882" s="520"/>
      <c r="D882" s="520"/>
      <c r="E882" s="520"/>
      <c r="F882" s="520"/>
      <c r="G882" s="520"/>
      <c r="H882" s="520"/>
      <c r="I882" s="520"/>
      <c r="J882" s="520"/>
      <c r="K882" s="520"/>
      <c r="L882" s="520"/>
      <c r="M882" s="725"/>
      <c r="N882" s="520"/>
      <c r="O882" s="584"/>
      <c r="P882" s="519"/>
      <c r="Q882" s="519"/>
      <c r="R882" s="519"/>
      <c r="S882" s="519"/>
      <c r="T882" s="519"/>
      <c r="U882" s="519"/>
      <c r="V882" s="519"/>
      <c r="W882" s="519"/>
      <c r="X882" s="519"/>
      <c r="Y882" s="519"/>
      <c r="Z882" s="519"/>
    </row>
    <row r="883" spans="1:26" ht="12.75" customHeight="1" x14ac:dyDescent="0.25">
      <c r="A883" s="519"/>
      <c r="B883" s="520"/>
      <c r="C883" s="520"/>
      <c r="D883" s="520"/>
      <c r="E883" s="520"/>
      <c r="F883" s="520"/>
      <c r="G883" s="520"/>
      <c r="H883" s="520"/>
      <c r="I883" s="520"/>
      <c r="J883" s="520"/>
      <c r="K883" s="520"/>
      <c r="L883" s="520"/>
      <c r="M883" s="725"/>
      <c r="N883" s="520"/>
      <c r="O883" s="584"/>
      <c r="P883" s="519"/>
      <c r="Q883" s="519"/>
      <c r="R883" s="519"/>
      <c r="S883" s="519"/>
      <c r="T883" s="519"/>
      <c r="U883" s="519"/>
      <c r="V883" s="519"/>
      <c r="W883" s="519"/>
      <c r="X883" s="519"/>
      <c r="Y883" s="519"/>
      <c r="Z883" s="519"/>
    </row>
    <row r="884" spans="1:26" ht="12.75" customHeight="1" x14ac:dyDescent="0.25">
      <c r="A884" s="519"/>
      <c r="B884" s="520"/>
      <c r="C884" s="520"/>
      <c r="D884" s="520"/>
      <c r="E884" s="520"/>
      <c r="F884" s="520"/>
      <c r="G884" s="520"/>
      <c r="H884" s="520"/>
      <c r="I884" s="520"/>
      <c r="J884" s="520"/>
      <c r="K884" s="520"/>
      <c r="L884" s="520"/>
      <c r="M884" s="725"/>
      <c r="N884" s="520"/>
      <c r="O884" s="584"/>
      <c r="P884" s="519"/>
      <c r="Q884" s="519"/>
      <c r="R884" s="519"/>
      <c r="S884" s="519"/>
      <c r="T884" s="519"/>
      <c r="U884" s="519"/>
      <c r="V884" s="519"/>
      <c r="W884" s="519"/>
      <c r="X884" s="519"/>
      <c r="Y884" s="519"/>
      <c r="Z884" s="519"/>
    </row>
    <row r="885" spans="1:26" ht="12.75" customHeight="1" x14ac:dyDescent="0.25">
      <c r="A885" s="519"/>
      <c r="B885" s="520"/>
      <c r="C885" s="520"/>
      <c r="D885" s="520"/>
      <c r="E885" s="520"/>
      <c r="F885" s="520"/>
      <c r="G885" s="520"/>
      <c r="H885" s="520"/>
      <c r="I885" s="520"/>
      <c r="J885" s="520"/>
      <c r="K885" s="520"/>
      <c r="L885" s="520"/>
      <c r="M885" s="725"/>
      <c r="N885" s="520"/>
      <c r="O885" s="584"/>
      <c r="P885" s="519"/>
      <c r="Q885" s="519"/>
      <c r="R885" s="519"/>
      <c r="S885" s="519"/>
      <c r="T885" s="519"/>
      <c r="U885" s="519"/>
      <c r="V885" s="519"/>
      <c r="W885" s="519"/>
      <c r="X885" s="519"/>
      <c r="Y885" s="519"/>
      <c r="Z885" s="519"/>
    </row>
    <row r="886" spans="1:26" ht="12.75" customHeight="1" x14ac:dyDescent="0.25">
      <c r="A886" s="519"/>
      <c r="B886" s="520"/>
      <c r="C886" s="520"/>
      <c r="D886" s="520"/>
      <c r="E886" s="520"/>
      <c r="F886" s="520"/>
      <c r="G886" s="520"/>
      <c r="H886" s="520"/>
      <c r="I886" s="520"/>
      <c r="J886" s="520"/>
      <c r="K886" s="520"/>
      <c r="L886" s="520"/>
      <c r="M886" s="725"/>
      <c r="N886" s="520"/>
      <c r="O886" s="584"/>
      <c r="P886" s="519"/>
      <c r="Q886" s="519"/>
      <c r="R886" s="519"/>
      <c r="S886" s="519"/>
      <c r="T886" s="519"/>
      <c r="U886" s="519"/>
      <c r="V886" s="519"/>
      <c r="W886" s="519"/>
      <c r="X886" s="519"/>
      <c r="Y886" s="519"/>
      <c r="Z886" s="519"/>
    </row>
    <row r="887" spans="1:26" ht="12.75" customHeight="1" x14ac:dyDescent="0.25">
      <c r="A887" s="519"/>
      <c r="B887" s="520"/>
      <c r="C887" s="520"/>
      <c r="D887" s="520"/>
      <c r="E887" s="520"/>
      <c r="F887" s="520"/>
      <c r="G887" s="520"/>
      <c r="H887" s="520"/>
      <c r="I887" s="520"/>
      <c r="J887" s="520"/>
      <c r="K887" s="520"/>
      <c r="L887" s="520"/>
      <c r="M887" s="725"/>
      <c r="N887" s="520"/>
      <c r="O887" s="584"/>
      <c r="P887" s="519"/>
      <c r="Q887" s="519"/>
      <c r="R887" s="519"/>
      <c r="S887" s="519"/>
      <c r="T887" s="519"/>
      <c r="U887" s="519"/>
      <c r="V887" s="519"/>
      <c r="W887" s="519"/>
      <c r="X887" s="519"/>
      <c r="Y887" s="519"/>
      <c r="Z887" s="519"/>
    </row>
    <row r="888" spans="1:26" ht="12.75" customHeight="1" x14ac:dyDescent="0.25">
      <c r="A888" s="519"/>
      <c r="B888" s="520"/>
      <c r="C888" s="520"/>
      <c r="D888" s="520"/>
      <c r="E888" s="520"/>
      <c r="F888" s="520"/>
      <c r="G888" s="520"/>
      <c r="H888" s="520"/>
      <c r="I888" s="520"/>
      <c r="J888" s="520"/>
      <c r="K888" s="520"/>
      <c r="L888" s="520"/>
      <c r="M888" s="725"/>
      <c r="N888" s="520"/>
      <c r="O888" s="584"/>
      <c r="P888" s="519"/>
      <c r="Q888" s="519"/>
      <c r="R888" s="519"/>
      <c r="S888" s="519"/>
      <c r="T888" s="519"/>
      <c r="U888" s="519"/>
      <c r="V888" s="519"/>
      <c r="W888" s="519"/>
      <c r="X888" s="519"/>
      <c r="Y888" s="519"/>
      <c r="Z888" s="519"/>
    </row>
    <row r="889" spans="1:26" ht="12.75" customHeight="1" x14ac:dyDescent="0.25">
      <c r="A889" s="519"/>
      <c r="B889" s="520"/>
      <c r="C889" s="520"/>
      <c r="D889" s="520"/>
      <c r="E889" s="520"/>
      <c r="F889" s="520"/>
      <c r="G889" s="520"/>
      <c r="H889" s="520"/>
      <c r="I889" s="520"/>
      <c r="J889" s="520"/>
      <c r="K889" s="520"/>
      <c r="L889" s="520"/>
      <c r="M889" s="725"/>
      <c r="N889" s="520"/>
      <c r="O889" s="584"/>
      <c r="P889" s="519"/>
      <c r="Q889" s="519"/>
      <c r="R889" s="519"/>
      <c r="S889" s="519"/>
      <c r="T889" s="519"/>
      <c r="U889" s="519"/>
      <c r="V889" s="519"/>
      <c r="W889" s="519"/>
      <c r="X889" s="519"/>
      <c r="Y889" s="519"/>
      <c r="Z889" s="519"/>
    </row>
    <row r="890" spans="1:26" ht="12.75" customHeight="1" x14ac:dyDescent="0.25">
      <c r="A890" s="519"/>
      <c r="B890" s="520"/>
      <c r="C890" s="520"/>
      <c r="D890" s="520"/>
      <c r="E890" s="520"/>
      <c r="F890" s="520"/>
      <c r="G890" s="520"/>
      <c r="H890" s="520"/>
      <c r="I890" s="520"/>
      <c r="J890" s="520"/>
      <c r="K890" s="520"/>
      <c r="L890" s="520"/>
      <c r="M890" s="725"/>
      <c r="N890" s="520"/>
      <c r="O890" s="584"/>
      <c r="P890" s="519"/>
      <c r="Q890" s="519"/>
      <c r="R890" s="519"/>
      <c r="S890" s="519"/>
      <c r="T890" s="519"/>
      <c r="U890" s="519"/>
      <c r="V890" s="519"/>
      <c r="W890" s="519"/>
      <c r="X890" s="519"/>
      <c r="Y890" s="519"/>
      <c r="Z890" s="519"/>
    </row>
    <row r="891" spans="1:26" ht="12.75" customHeight="1" x14ac:dyDescent="0.25">
      <c r="A891" s="519"/>
      <c r="B891" s="520"/>
      <c r="C891" s="520"/>
      <c r="D891" s="520"/>
      <c r="E891" s="520"/>
      <c r="F891" s="520"/>
      <c r="G891" s="520"/>
      <c r="H891" s="520"/>
      <c r="I891" s="520"/>
      <c r="J891" s="520"/>
      <c r="K891" s="520"/>
      <c r="L891" s="520"/>
      <c r="M891" s="725"/>
      <c r="N891" s="520"/>
      <c r="O891" s="584"/>
      <c r="P891" s="519"/>
      <c r="Q891" s="519"/>
      <c r="R891" s="519"/>
      <c r="S891" s="519"/>
      <c r="T891" s="519"/>
      <c r="U891" s="519"/>
      <c r="V891" s="519"/>
      <c r="W891" s="519"/>
      <c r="X891" s="519"/>
      <c r="Y891" s="519"/>
      <c r="Z891" s="519"/>
    </row>
    <row r="892" spans="1:26" ht="12.75" customHeight="1" x14ac:dyDescent="0.25">
      <c r="A892" s="519"/>
      <c r="B892" s="520"/>
      <c r="C892" s="520"/>
      <c r="D892" s="520"/>
      <c r="E892" s="520"/>
      <c r="F892" s="520"/>
      <c r="G892" s="520"/>
      <c r="H892" s="520"/>
      <c r="I892" s="520"/>
      <c r="J892" s="520"/>
      <c r="K892" s="520"/>
      <c r="L892" s="520"/>
      <c r="M892" s="725"/>
      <c r="N892" s="520"/>
      <c r="O892" s="584"/>
      <c r="P892" s="519"/>
      <c r="Q892" s="519"/>
      <c r="R892" s="519"/>
      <c r="S892" s="519"/>
      <c r="T892" s="519"/>
      <c r="U892" s="519"/>
      <c r="V892" s="519"/>
      <c r="W892" s="519"/>
      <c r="X892" s="519"/>
      <c r="Y892" s="519"/>
      <c r="Z892" s="519"/>
    </row>
    <row r="893" spans="1:26" ht="12.75" customHeight="1" x14ac:dyDescent="0.25">
      <c r="A893" s="519"/>
      <c r="B893" s="520"/>
      <c r="C893" s="520"/>
      <c r="D893" s="520"/>
      <c r="E893" s="520"/>
      <c r="F893" s="520"/>
      <c r="G893" s="520"/>
      <c r="H893" s="520"/>
      <c r="I893" s="520"/>
      <c r="J893" s="520"/>
      <c r="K893" s="520"/>
      <c r="L893" s="520"/>
      <c r="M893" s="725"/>
      <c r="N893" s="520"/>
      <c r="O893" s="584"/>
      <c r="P893" s="519"/>
      <c r="Q893" s="519"/>
      <c r="R893" s="519"/>
      <c r="S893" s="519"/>
      <c r="T893" s="519"/>
      <c r="U893" s="519"/>
      <c r="V893" s="519"/>
      <c r="W893" s="519"/>
      <c r="X893" s="519"/>
      <c r="Y893" s="519"/>
      <c r="Z893" s="519"/>
    </row>
    <row r="894" spans="1:26" ht="12.75" customHeight="1" x14ac:dyDescent="0.25">
      <c r="A894" s="519"/>
      <c r="B894" s="520"/>
      <c r="C894" s="520"/>
      <c r="D894" s="520"/>
      <c r="E894" s="520"/>
      <c r="F894" s="520"/>
      <c r="G894" s="520"/>
      <c r="H894" s="520"/>
      <c r="I894" s="520"/>
      <c r="J894" s="520"/>
      <c r="K894" s="520"/>
      <c r="L894" s="520"/>
      <c r="M894" s="725"/>
      <c r="N894" s="520"/>
      <c r="O894" s="584"/>
      <c r="P894" s="519"/>
      <c r="Q894" s="519"/>
      <c r="R894" s="519"/>
      <c r="S894" s="519"/>
      <c r="T894" s="519"/>
      <c r="U894" s="519"/>
      <c r="V894" s="519"/>
      <c r="W894" s="519"/>
      <c r="X894" s="519"/>
      <c r="Y894" s="519"/>
      <c r="Z894" s="519"/>
    </row>
    <row r="895" spans="1:26" ht="12.75" customHeight="1" x14ac:dyDescent="0.25">
      <c r="A895" s="519"/>
      <c r="B895" s="520"/>
      <c r="C895" s="520"/>
      <c r="D895" s="520"/>
      <c r="E895" s="520"/>
      <c r="F895" s="520"/>
      <c r="G895" s="520"/>
      <c r="H895" s="520"/>
      <c r="I895" s="520"/>
      <c r="J895" s="520"/>
      <c r="K895" s="520"/>
      <c r="L895" s="520"/>
      <c r="M895" s="725"/>
      <c r="N895" s="520"/>
      <c r="O895" s="584"/>
      <c r="P895" s="519"/>
      <c r="Q895" s="519"/>
      <c r="R895" s="519"/>
      <c r="S895" s="519"/>
      <c r="T895" s="519"/>
      <c r="U895" s="519"/>
      <c r="V895" s="519"/>
      <c r="W895" s="519"/>
      <c r="X895" s="519"/>
      <c r="Y895" s="519"/>
      <c r="Z895" s="519"/>
    </row>
    <row r="896" spans="1:26" ht="12.75" customHeight="1" x14ac:dyDescent="0.25">
      <c r="A896" s="519"/>
      <c r="B896" s="520"/>
      <c r="C896" s="520"/>
      <c r="D896" s="520"/>
      <c r="E896" s="520"/>
      <c r="F896" s="520"/>
      <c r="G896" s="520"/>
      <c r="H896" s="520"/>
      <c r="I896" s="520"/>
      <c r="J896" s="520"/>
      <c r="K896" s="520"/>
      <c r="L896" s="520"/>
      <c r="M896" s="725"/>
      <c r="N896" s="520"/>
      <c r="O896" s="584"/>
      <c r="P896" s="519"/>
      <c r="Q896" s="519"/>
      <c r="R896" s="519"/>
      <c r="S896" s="519"/>
      <c r="T896" s="519"/>
      <c r="U896" s="519"/>
      <c r="V896" s="519"/>
      <c r="W896" s="519"/>
      <c r="X896" s="519"/>
      <c r="Y896" s="519"/>
      <c r="Z896" s="519"/>
    </row>
    <row r="897" spans="1:26" ht="12.75" customHeight="1" x14ac:dyDescent="0.25">
      <c r="A897" s="519"/>
      <c r="B897" s="520"/>
      <c r="C897" s="520"/>
      <c r="D897" s="520"/>
      <c r="E897" s="520"/>
      <c r="F897" s="520"/>
      <c r="G897" s="520"/>
      <c r="H897" s="520"/>
      <c r="I897" s="520"/>
      <c r="J897" s="520"/>
      <c r="K897" s="520"/>
      <c r="L897" s="520"/>
      <c r="M897" s="725"/>
      <c r="N897" s="520"/>
      <c r="O897" s="584"/>
      <c r="P897" s="519"/>
      <c r="Q897" s="519"/>
      <c r="R897" s="519"/>
      <c r="S897" s="519"/>
      <c r="T897" s="519"/>
      <c r="U897" s="519"/>
      <c r="V897" s="519"/>
      <c r="W897" s="519"/>
      <c r="X897" s="519"/>
      <c r="Y897" s="519"/>
      <c r="Z897" s="519"/>
    </row>
    <row r="898" spans="1:26" ht="12.75" customHeight="1" x14ac:dyDescent="0.25">
      <c r="A898" s="519"/>
      <c r="B898" s="520"/>
      <c r="C898" s="520"/>
      <c r="D898" s="520"/>
      <c r="E898" s="520"/>
      <c r="F898" s="520"/>
      <c r="G898" s="520"/>
      <c r="H898" s="520"/>
      <c r="I898" s="520"/>
      <c r="J898" s="520"/>
      <c r="K898" s="520"/>
      <c r="L898" s="520"/>
      <c r="M898" s="725"/>
      <c r="N898" s="520"/>
      <c r="O898" s="584"/>
      <c r="P898" s="519"/>
      <c r="Q898" s="519"/>
      <c r="R898" s="519"/>
      <c r="S898" s="519"/>
      <c r="T898" s="519"/>
      <c r="U898" s="519"/>
      <c r="V898" s="519"/>
      <c r="W898" s="519"/>
      <c r="X898" s="519"/>
      <c r="Y898" s="519"/>
      <c r="Z898" s="519"/>
    </row>
    <row r="899" spans="1:26" ht="12.75" customHeight="1" x14ac:dyDescent="0.25">
      <c r="A899" s="519"/>
      <c r="B899" s="520"/>
      <c r="C899" s="520"/>
      <c r="D899" s="520"/>
      <c r="E899" s="520"/>
      <c r="F899" s="520"/>
      <c r="G899" s="520"/>
      <c r="H899" s="520"/>
      <c r="I899" s="520"/>
      <c r="J899" s="520"/>
      <c r="K899" s="520"/>
      <c r="L899" s="520"/>
      <c r="M899" s="725"/>
      <c r="N899" s="520"/>
      <c r="O899" s="584"/>
      <c r="P899" s="519"/>
      <c r="Q899" s="519"/>
      <c r="R899" s="519"/>
      <c r="S899" s="519"/>
      <c r="T899" s="519"/>
      <c r="U899" s="519"/>
      <c r="V899" s="519"/>
      <c r="W899" s="519"/>
      <c r="X899" s="519"/>
      <c r="Y899" s="519"/>
      <c r="Z899" s="519"/>
    </row>
    <row r="900" spans="1:26" ht="12.75" customHeight="1" x14ac:dyDescent="0.25">
      <c r="A900" s="519"/>
      <c r="B900" s="520"/>
      <c r="C900" s="520"/>
      <c r="D900" s="520"/>
      <c r="E900" s="520"/>
      <c r="F900" s="520"/>
      <c r="G900" s="520"/>
      <c r="H900" s="520"/>
      <c r="I900" s="520"/>
      <c r="J900" s="520"/>
      <c r="K900" s="520"/>
      <c r="L900" s="520"/>
      <c r="M900" s="725"/>
      <c r="N900" s="520"/>
      <c r="O900" s="584"/>
      <c r="P900" s="519"/>
      <c r="Q900" s="519"/>
      <c r="R900" s="519"/>
      <c r="S900" s="519"/>
      <c r="T900" s="519"/>
      <c r="U900" s="519"/>
      <c r="V900" s="519"/>
      <c r="W900" s="519"/>
      <c r="X900" s="519"/>
      <c r="Y900" s="519"/>
      <c r="Z900" s="519"/>
    </row>
    <row r="901" spans="1:26" ht="12.75" customHeight="1" x14ac:dyDescent="0.25">
      <c r="A901" s="519"/>
      <c r="B901" s="520"/>
      <c r="C901" s="520"/>
      <c r="D901" s="520"/>
      <c r="E901" s="520"/>
      <c r="F901" s="520"/>
      <c r="G901" s="520"/>
      <c r="H901" s="520"/>
      <c r="I901" s="520"/>
      <c r="J901" s="520"/>
      <c r="K901" s="520"/>
      <c r="L901" s="520"/>
      <c r="M901" s="725"/>
      <c r="N901" s="520"/>
      <c r="O901" s="584"/>
      <c r="P901" s="519"/>
      <c r="Q901" s="519"/>
      <c r="R901" s="519"/>
      <c r="S901" s="519"/>
      <c r="T901" s="519"/>
      <c r="U901" s="519"/>
      <c r="V901" s="519"/>
      <c r="W901" s="519"/>
      <c r="X901" s="519"/>
      <c r="Y901" s="519"/>
      <c r="Z901" s="519"/>
    </row>
    <row r="902" spans="1:26" ht="12.75" customHeight="1" x14ac:dyDescent="0.25">
      <c r="A902" s="519"/>
      <c r="B902" s="520"/>
      <c r="C902" s="520"/>
      <c r="D902" s="520"/>
      <c r="E902" s="520"/>
      <c r="F902" s="520"/>
      <c r="G902" s="520"/>
      <c r="H902" s="520"/>
      <c r="I902" s="520"/>
      <c r="J902" s="520"/>
      <c r="K902" s="520"/>
      <c r="L902" s="520"/>
      <c r="M902" s="725"/>
      <c r="N902" s="520"/>
      <c r="O902" s="584"/>
      <c r="P902" s="519"/>
      <c r="Q902" s="519"/>
      <c r="R902" s="519"/>
      <c r="S902" s="519"/>
      <c r="T902" s="519"/>
      <c r="U902" s="519"/>
      <c r="V902" s="519"/>
      <c r="W902" s="519"/>
      <c r="X902" s="519"/>
      <c r="Y902" s="519"/>
      <c r="Z902" s="519"/>
    </row>
    <row r="903" spans="1:26" ht="12.75" customHeight="1" x14ac:dyDescent="0.25">
      <c r="A903" s="519"/>
      <c r="B903" s="520"/>
      <c r="C903" s="520"/>
      <c r="D903" s="520"/>
      <c r="E903" s="520"/>
      <c r="F903" s="520"/>
      <c r="G903" s="520"/>
      <c r="H903" s="520"/>
      <c r="I903" s="520"/>
      <c r="J903" s="520"/>
      <c r="K903" s="520"/>
      <c r="L903" s="520"/>
      <c r="M903" s="725"/>
      <c r="N903" s="520"/>
      <c r="O903" s="584"/>
      <c r="P903" s="519"/>
      <c r="Q903" s="519"/>
      <c r="R903" s="519"/>
      <c r="S903" s="519"/>
      <c r="T903" s="519"/>
      <c r="U903" s="519"/>
      <c r="V903" s="519"/>
      <c r="W903" s="519"/>
      <c r="X903" s="519"/>
      <c r="Y903" s="519"/>
      <c r="Z903" s="519"/>
    </row>
    <row r="904" spans="1:26" ht="12.75" customHeight="1" x14ac:dyDescent="0.25">
      <c r="A904" s="519"/>
      <c r="B904" s="520"/>
      <c r="C904" s="520"/>
      <c r="D904" s="520"/>
      <c r="E904" s="520"/>
      <c r="F904" s="520"/>
      <c r="G904" s="520"/>
      <c r="H904" s="520"/>
      <c r="I904" s="520"/>
      <c r="J904" s="520"/>
      <c r="K904" s="520"/>
      <c r="L904" s="520"/>
      <c r="M904" s="725"/>
      <c r="N904" s="520"/>
      <c r="O904" s="584"/>
      <c r="P904" s="519"/>
      <c r="Q904" s="519"/>
      <c r="R904" s="519"/>
      <c r="S904" s="519"/>
      <c r="T904" s="519"/>
      <c r="U904" s="519"/>
      <c r="V904" s="519"/>
      <c r="W904" s="519"/>
      <c r="X904" s="519"/>
      <c r="Y904" s="519"/>
      <c r="Z904" s="519"/>
    </row>
    <row r="905" spans="1:26" ht="12.75" customHeight="1" x14ac:dyDescent="0.25">
      <c r="A905" s="519"/>
      <c r="B905" s="520"/>
      <c r="C905" s="520"/>
      <c r="D905" s="520"/>
      <c r="E905" s="520"/>
      <c r="F905" s="520"/>
      <c r="G905" s="520"/>
      <c r="H905" s="520"/>
      <c r="I905" s="520"/>
      <c r="J905" s="520"/>
      <c r="K905" s="520"/>
      <c r="L905" s="520"/>
      <c r="M905" s="725"/>
      <c r="N905" s="520"/>
      <c r="O905" s="584"/>
      <c r="P905" s="519"/>
      <c r="Q905" s="519"/>
      <c r="R905" s="519"/>
      <c r="S905" s="519"/>
      <c r="T905" s="519"/>
      <c r="U905" s="519"/>
      <c r="V905" s="519"/>
      <c r="W905" s="519"/>
      <c r="X905" s="519"/>
      <c r="Y905" s="519"/>
      <c r="Z905" s="519"/>
    </row>
    <row r="906" spans="1:26" ht="12.75" customHeight="1" x14ac:dyDescent="0.25">
      <c r="A906" s="519"/>
      <c r="B906" s="520"/>
      <c r="C906" s="520"/>
      <c r="D906" s="520"/>
      <c r="E906" s="520"/>
      <c r="F906" s="520"/>
      <c r="G906" s="520"/>
      <c r="H906" s="520"/>
      <c r="I906" s="520"/>
      <c r="J906" s="520"/>
      <c r="K906" s="520"/>
      <c r="L906" s="520"/>
      <c r="M906" s="725"/>
      <c r="N906" s="520"/>
      <c r="O906" s="584"/>
      <c r="P906" s="519"/>
      <c r="Q906" s="519"/>
      <c r="R906" s="519"/>
      <c r="S906" s="519"/>
      <c r="T906" s="519"/>
      <c r="U906" s="519"/>
      <c r="V906" s="519"/>
      <c r="W906" s="519"/>
      <c r="X906" s="519"/>
      <c r="Y906" s="519"/>
      <c r="Z906" s="519"/>
    </row>
    <row r="907" spans="1:26" ht="12.75" customHeight="1" x14ac:dyDescent="0.25">
      <c r="A907" s="519"/>
      <c r="B907" s="520"/>
      <c r="C907" s="520"/>
      <c r="D907" s="520"/>
      <c r="E907" s="520"/>
      <c r="F907" s="520"/>
      <c r="G907" s="520"/>
      <c r="H907" s="520"/>
      <c r="I907" s="520"/>
      <c r="J907" s="520"/>
      <c r="K907" s="520"/>
      <c r="L907" s="520"/>
      <c r="M907" s="725"/>
      <c r="N907" s="520"/>
      <c r="O907" s="584"/>
      <c r="P907" s="519"/>
      <c r="Q907" s="519"/>
      <c r="R907" s="519"/>
      <c r="S907" s="519"/>
      <c r="T907" s="519"/>
      <c r="U907" s="519"/>
      <c r="V907" s="519"/>
      <c r="W907" s="519"/>
      <c r="X907" s="519"/>
      <c r="Y907" s="519"/>
      <c r="Z907" s="519"/>
    </row>
    <row r="908" spans="1:26" ht="12.75" customHeight="1" x14ac:dyDescent="0.25">
      <c r="A908" s="519"/>
      <c r="B908" s="520"/>
      <c r="C908" s="520"/>
      <c r="D908" s="520"/>
      <c r="E908" s="520"/>
      <c r="F908" s="520"/>
      <c r="G908" s="520"/>
      <c r="H908" s="520"/>
      <c r="I908" s="520"/>
      <c r="J908" s="520"/>
      <c r="K908" s="520"/>
      <c r="L908" s="520"/>
      <c r="M908" s="725"/>
      <c r="N908" s="520"/>
      <c r="O908" s="584"/>
      <c r="P908" s="519"/>
      <c r="Q908" s="519"/>
      <c r="R908" s="519"/>
      <c r="S908" s="519"/>
      <c r="T908" s="519"/>
      <c r="U908" s="519"/>
      <c r="V908" s="519"/>
      <c r="W908" s="519"/>
      <c r="X908" s="519"/>
      <c r="Y908" s="519"/>
      <c r="Z908" s="519"/>
    </row>
    <row r="909" spans="1:26" ht="12.75" customHeight="1" x14ac:dyDescent="0.25">
      <c r="A909" s="519"/>
      <c r="B909" s="520"/>
      <c r="C909" s="520"/>
      <c r="D909" s="520"/>
      <c r="E909" s="520"/>
      <c r="F909" s="520"/>
      <c r="G909" s="520"/>
      <c r="H909" s="520"/>
      <c r="I909" s="520"/>
      <c r="J909" s="520"/>
      <c r="K909" s="520"/>
      <c r="L909" s="520"/>
      <c r="M909" s="725"/>
      <c r="N909" s="520"/>
      <c r="O909" s="584"/>
      <c r="P909" s="519"/>
      <c r="Q909" s="519"/>
      <c r="R909" s="519"/>
      <c r="S909" s="519"/>
      <c r="T909" s="519"/>
      <c r="U909" s="519"/>
      <c r="V909" s="519"/>
      <c r="W909" s="519"/>
      <c r="X909" s="519"/>
      <c r="Y909" s="519"/>
      <c r="Z909" s="519"/>
    </row>
    <row r="910" spans="1:26" ht="12.75" customHeight="1" x14ac:dyDescent="0.25">
      <c r="A910" s="519"/>
      <c r="B910" s="520"/>
      <c r="C910" s="520"/>
      <c r="D910" s="520"/>
      <c r="E910" s="520"/>
      <c r="F910" s="520"/>
      <c r="G910" s="520"/>
      <c r="H910" s="520"/>
      <c r="I910" s="520"/>
      <c r="J910" s="520"/>
      <c r="K910" s="520"/>
      <c r="L910" s="520"/>
      <c r="M910" s="725"/>
      <c r="N910" s="520"/>
      <c r="O910" s="584"/>
      <c r="P910" s="519"/>
      <c r="Q910" s="519"/>
      <c r="R910" s="519"/>
      <c r="S910" s="519"/>
      <c r="T910" s="519"/>
      <c r="U910" s="519"/>
      <c r="V910" s="519"/>
      <c r="W910" s="519"/>
      <c r="X910" s="519"/>
      <c r="Y910" s="519"/>
      <c r="Z910" s="519"/>
    </row>
    <row r="911" spans="1:26" ht="12.75" customHeight="1" x14ac:dyDescent="0.25">
      <c r="A911" s="519"/>
      <c r="B911" s="520"/>
      <c r="C911" s="520"/>
      <c r="D911" s="520"/>
      <c r="E911" s="520"/>
      <c r="F911" s="520"/>
      <c r="G911" s="520"/>
      <c r="H911" s="520"/>
      <c r="I911" s="520"/>
      <c r="J911" s="520"/>
      <c r="K911" s="520"/>
      <c r="L911" s="520"/>
      <c r="M911" s="725"/>
      <c r="N911" s="520"/>
      <c r="O911" s="584"/>
      <c r="P911" s="519"/>
      <c r="Q911" s="519"/>
      <c r="R911" s="519"/>
      <c r="S911" s="519"/>
      <c r="T911" s="519"/>
      <c r="U911" s="519"/>
      <c r="V911" s="519"/>
      <c r="W911" s="519"/>
      <c r="X911" s="519"/>
      <c r="Y911" s="519"/>
      <c r="Z911" s="519"/>
    </row>
    <row r="912" spans="1:26" ht="12.75" customHeight="1" x14ac:dyDescent="0.25">
      <c r="A912" s="519"/>
      <c r="B912" s="520"/>
      <c r="C912" s="520"/>
      <c r="D912" s="520"/>
      <c r="E912" s="520"/>
      <c r="F912" s="520"/>
      <c r="G912" s="520"/>
      <c r="H912" s="520"/>
      <c r="I912" s="520"/>
      <c r="J912" s="520"/>
      <c r="K912" s="520"/>
      <c r="L912" s="520"/>
      <c r="M912" s="725"/>
      <c r="N912" s="520"/>
      <c r="O912" s="584"/>
      <c r="P912" s="519"/>
      <c r="Q912" s="519"/>
      <c r="R912" s="519"/>
      <c r="S912" s="519"/>
      <c r="T912" s="519"/>
      <c r="U912" s="519"/>
      <c r="V912" s="519"/>
      <c r="W912" s="519"/>
      <c r="X912" s="519"/>
      <c r="Y912" s="519"/>
      <c r="Z912" s="519"/>
    </row>
    <row r="913" spans="1:26" ht="12.75" customHeight="1" x14ac:dyDescent="0.25">
      <c r="A913" s="519"/>
      <c r="B913" s="520"/>
      <c r="C913" s="520"/>
      <c r="D913" s="520"/>
      <c r="E913" s="520"/>
      <c r="F913" s="520"/>
      <c r="G913" s="520"/>
      <c r="H913" s="520"/>
      <c r="I913" s="520"/>
      <c r="J913" s="520"/>
      <c r="K913" s="520"/>
      <c r="L913" s="520"/>
      <c r="M913" s="725"/>
      <c r="N913" s="520"/>
      <c r="O913" s="584"/>
      <c r="P913" s="519"/>
      <c r="Q913" s="519"/>
      <c r="R913" s="519"/>
      <c r="S913" s="519"/>
      <c r="T913" s="519"/>
      <c r="U913" s="519"/>
      <c r="V913" s="519"/>
      <c r="W913" s="519"/>
      <c r="X913" s="519"/>
      <c r="Y913" s="519"/>
      <c r="Z913" s="519"/>
    </row>
    <row r="914" spans="1:26" ht="12.75" customHeight="1" x14ac:dyDescent="0.25">
      <c r="A914" s="519"/>
      <c r="B914" s="520"/>
      <c r="C914" s="520"/>
      <c r="D914" s="520"/>
      <c r="E914" s="520"/>
      <c r="F914" s="520"/>
      <c r="G914" s="520"/>
      <c r="H914" s="520"/>
      <c r="I914" s="520"/>
      <c r="J914" s="520"/>
      <c r="K914" s="520"/>
      <c r="L914" s="520"/>
      <c r="M914" s="725"/>
      <c r="N914" s="520"/>
      <c r="O914" s="584"/>
      <c r="P914" s="519"/>
      <c r="Q914" s="519"/>
      <c r="R914" s="519"/>
      <c r="S914" s="519"/>
      <c r="T914" s="519"/>
      <c r="U914" s="519"/>
      <c r="V914" s="519"/>
      <c r="W914" s="519"/>
      <c r="X914" s="519"/>
      <c r="Y914" s="519"/>
      <c r="Z914" s="519"/>
    </row>
    <row r="915" spans="1:26" ht="12.75" customHeight="1" x14ac:dyDescent="0.25">
      <c r="A915" s="519"/>
      <c r="B915" s="520"/>
      <c r="C915" s="520"/>
      <c r="D915" s="520"/>
      <c r="E915" s="520"/>
      <c r="F915" s="520"/>
      <c r="G915" s="520"/>
      <c r="H915" s="520"/>
      <c r="I915" s="520"/>
      <c r="J915" s="520"/>
      <c r="K915" s="520"/>
      <c r="L915" s="520"/>
      <c r="M915" s="725"/>
      <c r="N915" s="520"/>
      <c r="O915" s="584"/>
      <c r="P915" s="519"/>
      <c r="Q915" s="519"/>
      <c r="R915" s="519"/>
      <c r="S915" s="519"/>
      <c r="T915" s="519"/>
      <c r="U915" s="519"/>
      <c r="V915" s="519"/>
      <c r="W915" s="519"/>
      <c r="X915" s="519"/>
      <c r="Y915" s="519"/>
      <c r="Z915" s="519"/>
    </row>
    <row r="916" spans="1:26" ht="12.75" customHeight="1" x14ac:dyDescent="0.25">
      <c r="A916" s="519"/>
      <c r="B916" s="520"/>
      <c r="C916" s="520"/>
      <c r="D916" s="520"/>
      <c r="E916" s="520"/>
      <c r="F916" s="520"/>
      <c r="G916" s="520"/>
      <c r="H916" s="520"/>
      <c r="I916" s="520"/>
      <c r="J916" s="520"/>
      <c r="K916" s="520"/>
      <c r="L916" s="520"/>
      <c r="M916" s="725"/>
      <c r="N916" s="520"/>
      <c r="O916" s="584"/>
      <c r="P916" s="519"/>
      <c r="Q916" s="519"/>
      <c r="R916" s="519"/>
      <c r="S916" s="519"/>
      <c r="T916" s="519"/>
      <c r="U916" s="519"/>
      <c r="V916" s="519"/>
      <c r="W916" s="519"/>
      <c r="X916" s="519"/>
      <c r="Y916" s="519"/>
      <c r="Z916" s="519"/>
    </row>
    <row r="917" spans="1:26" ht="12.75" customHeight="1" x14ac:dyDescent="0.25">
      <c r="A917" s="519"/>
      <c r="B917" s="520"/>
      <c r="C917" s="520"/>
      <c r="D917" s="520"/>
      <c r="E917" s="520"/>
      <c r="F917" s="520"/>
      <c r="G917" s="520"/>
      <c r="H917" s="520"/>
      <c r="I917" s="520"/>
      <c r="J917" s="520"/>
      <c r="K917" s="520"/>
      <c r="L917" s="520"/>
      <c r="M917" s="725"/>
      <c r="N917" s="520"/>
      <c r="O917" s="584"/>
      <c r="P917" s="519"/>
      <c r="Q917" s="519"/>
      <c r="R917" s="519"/>
      <c r="S917" s="519"/>
      <c r="T917" s="519"/>
      <c r="U917" s="519"/>
      <c r="V917" s="519"/>
      <c r="W917" s="519"/>
      <c r="X917" s="519"/>
      <c r="Y917" s="519"/>
      <c r="Z917" s="519"/>
    </row>
    <row r="918" spans="1:26" ht="12.75" customHeight="1" x14ac:dyDescent="0.25">
      <c r="A918" s="519"/>
      <c r="B918" s="520"/>
      <c r="C918" s="520"/>
      <c r="D918" s="520"/>
      <c r="E918" s="520"/>
      <c r="F918" s="520"/>
      <c r="G918" s="520"/>
      <c r="H918" s="520"/>
      <c r="I918" s="520"/>
      <c r="J918" s="520"/>
      <c r="K918" s="520"/>
      <c r="L918" s="520"/>
      <c r="M918" s="725"/>
      <c r="N918" s="520"/>
      <c r="O918" s="584"/>
      <c r="P918" s="519"/>
      <c r="Q918" s="519"/>
      <c r="R918" s="519"/>
      <c r="S918" s="519"/>
      <c r="T918" s="519"/>
      <c r="U918" s="519"/>
      <c r="V918" s="519"/>
      <c r="W918" s="519"/>
      <c r="X918" s="519"/>
      <c r="Y918" s="519"/>
      <c r="Z918" s="519"/>
    </row>
    <row r="919" spans="1:26" ht="12.75" customHeight="1" x14ac:dyDescent="0.25">
      <c r="A919" s="519"/>
      <c r="B919" s="520"/>
      <c r="C919" s="520"/>
      <c r="D919" s="520"/>
      <c r="E919" s="520"/>
      <c r="F919" s="520"/>
      <c r="G919" s="520"/>
      <c r="H919" s="520"/>
      <c r="I919" s="520"/>
      <c r="J919" s="520"/>
      <c r="K919" s="520"/>
      <c r="L919" s="520"/>
      <c r="M919" s="725"/>
      <c r="N919" s="520"/>
      <c r="O919" s="584"/>
      <c r="P919" s="519"/>
      <c r="Q919" s="519"/>
      <c r="R919" s="519"/>
      <c r="S919" s="519"/>
      <c r="T919" s="519"/>
      <c r="U919" s="519"/>
      <c r="V919" s="519"/>
      <c r="W919" s="519"/>
      <c r="X919" s="519"/>
      <c r="Y919" s="519"/>
      <c r="Z919" s="519"/>
    </row>
    <row r="920" spans="1:26" ht="12.75" customHeight="1" x14ac:dyDescent="0.25">
      <c r="A920" s="519"/>
      <c r="B920" s="520"/>
      <c r="C920" s="520"/>
      <c r="D920" s="520"/>
      <c r="E920" s="520"/>
      <c r="F920" s="520"/>
      <c r="G920" s="520"/>
      <c r="H920" s="520"/>
      <c r="I920" s="520"/>
      <c r="J920" s="520"/>
      <c r="K920" s="520"/>
      <c r="L920" s="520"/>
      <c r="M920" s="725"/>
      <c r="N920" s="520"/>
      <c r="O920" s="584"/>
      <c r="P920" s="519"/>
      <c r="Q920" s="519"/>
      <c r="R920" s="519"/>
      <c r="S920" s="519"/>
      <c r="T920" s="519"/>
      <c r="U920" s="519"/>
      <c r="V920" s="519"/>
      <c r="W920" s="519"/>
      <c r="X920" s="519"/>
      <c r="Y920" s="519"/>
      <c r="Z920" s="519"/>
    </row>
    <row r="921" spans="1:26" ht="12.75" customHeight="1" x14ac:dyDescent="0.25">
      <c r="A921" s="519"/>
      <c r="B921" s="520"/>
      <c r="C921" s="520"/>
      <c r="D921" s="520"/>
      <c r="E921" s="520"/>
      <c r="F921" s="520"/>
      <c r="G921" s="520"/>
      <c r="H921" s="520"/>
      <c r="I921" s="520"/>
      <c r="J921" s="520"/>
      <c r="K921" s="520"/>
      <c r="L921" s="520"/>
      <c r="M921" s="725"/>
      <c r="N921" s="520"/>
      <c r="O921" s="584"/>
      <c r="P921" s="519"/>
      <c r="Q921" s="519"/>
      <c r="R921" s="519"/>
      <c r="S921" s="519"/>
      <c r="T921" s="519"/>
      <c r="U921" s="519"/>
      <c r="V921" s="519"/>
      <c r="W921" s="519"/>
      <c r="X921" s="519"/>
      <c r="Y921" s="519"/>
      <c r="Z921" s="519"/>
    </row>
    <row r="922" spans="1:26" ht="12.75" customHeight="1" x14ac:dyDescent="0.25">
      <c r="A922" s="519"/>
      <c r="B922" s="520"/>
      <c r="C922" s="520"/>
      <c r="D922" s="520"/>
      <c r="E922" s="520"/>
      <c r="F922" s="520"/>
      <c r="G922" s="520"/>
      <c r="H922" s="520"/>
      <c r="I922" s="520"/>
      <c r="J922" s="520"/>
      <c r="K922" s="520"/>
      <c r="L922" s="520"/>
      <c r="M922" s="725"/>
      <c r="N922" s="520"/>
      <c r="O922" s="584"/>
      <c r="P922" s="519"/>
      <c r="Q922" s="519"/>
      <c r="R922" s="519"/>
      <c r="S922" s="519"/>
      <c r="T922" s="519"/>
      <c r="U922" s="519"/>
      <c r="V922" s="519"/>
      <c r="W922" s="519"/>
      <c r="X922" s="519"/>
      <c r="Y922" s="519"/>
      <c r="Z922" s="519"/>
    </row>
    <row r="923" spans="1:26" ht="12.75" customHeight="1" x14ac:dyDescent="0.25">
      <c r="A923" s="519"/>
      <c r="B923" s="520"/>
      <c r="C923" s="520"/>
      <c r="D923" s="520"/>
      <c r="E923" s="520"/>
      <c r="F923" s="520"/>
      <c r="G923" s="520"/>
      <c r="H923" s="520"/>
      <c r="I923" s="520"/>
      <c r="J923" s="520"/>
      <c r="K923" s="520"/>
      <c r="L923" s="520"/>
      <c r="M923" s="725"/>
      <c r="N923" s="520"/>
      <c r="O923" s="584"/>
      <c r="P923" s="519"/>
      <c r="Q923" s="519"/>
      <c r="R923" s="519"/>
      <c r="S923" s="519"/>
      <c r="T923" s="519"/>
      <c r="U923" s="519"/>
      <c r="V923" s="519"/>
      <c r="W923" s="519"/>
      <c r="X923" s="519"/>
      <c r="Y923" s="519"/>
      <c r="Z923" s="519"/>
    </row>
    <row r="924" spans="1:26" ht="12.75" customHeight="1" x14ac:dyDescent="0.25">
      <c r="A924" s="519"/>
      <c r="B924" s="520"/>
      <c r="C924" s="520"/>
      <c r="D924" s="520"/>
      <c r="E924" s="520"/>
      <c r="F924" s="520"/>
      <c r="G924" s="520"/>
      <c r="H924" s="520"/>
      <c r="I924" s="520"/>
      <c r="J924" s="520"/>
      <c r="K924" s="520"/>
      <c r="L924" s="520"/>
      <c r="M924" s="725"/>
      <c r="N924" s="520"/>
      <c r="O924" s="584"/>
      <c r="P924" s="519"/>
      <c r="Q924" s="519"/>
      <c r="R924" s="519"/>
      <c r="S924" s="519"/>
      <c r="T924" s="519"/>
      <c r="U924" s="519"/>
      <c r="V924" s="519"/>
      <c r="W924" s="519"/>
      <c r="X924" s="519"/>
      <c r="Y924" s="519"/>
      <c r="Z924" s="519"/>
    </row>
    <row r="925" spans="1:26" ht="12.75" customHeight="1" x14ac:dyDescent="0.25">
      <c r="A925" s="519"/>
      <c r="B925" s="520"/>
      <c r="C925" s="520"/>
      <c r="D925" s="520"/>
      <c r="E925" s="520"/>
      <c r="F925" s="520"/>
      <c r="G925" s="520"/>
      <c r="H925" s="520"/>
      <c r="I925" s="520"/>
      <c r="J925" s="520"/>
      <c r="K925" s="520"/>
      <c r="L925" s="520"/>
      <c r="M925" s="725"/>
      <c r="N925" s="520"/>
      <c r="O925" s="584"/>
      <c r="P925" s="519"/>
      <c r="Q925" s="519"/>
      <c r="R925" s="519"/>
      <c r="S925" s="519"/>
      <c r="T925" s="519"/>
      <c r="U925" s="519"/>
      <c r="V925" s="519"/>
      <c r="W925" s="519"/>
      <c r="X925" s="519"/>
      <c r="Y925" s="519"/>
      <c r="Z925" s="519"/>
    </row>
    <row r="926" spans="1:26" ht="12.75" customHeight="1" x14ac:dyDescent="0.25">
      <c r="A926" s="519"/>
      <c r="B926" s="520"/>
      <c r="C926" s="520"/>
      <c r="D926" s="520"/>
      <c r="E926" s="520"/>
      <c r="F926" s="520"/>
      <c r="G926" s="520"/>
      <c r="H926" s="520"/>
      <c r="I926" s="520"/>
      <c r="J926" s="520"/>
      <c r="K926" s="520"/>
      <c r="L926" s="520"/>
      <c r="M926" s="725"/>
      <c r="N926" s="520"/>
      <c r="O926" s="584"/>
      <c r="P926" s="519"/>
      <c r="Q926" s="519"/>
      <c r="R926" s="519"/>
      <c r="S926" s="519"/>
      <c r="T926" s="519"/>
      <c r="U926" s="519"/>
      <c r="V926" s="519"/>
      <c r="W926" s="519"/>
      <c r="X926" s="519"/>
      <c r="Y926" s="519"/>
      <c r="Z926" s="519"/>
    </row>
    <row r="927" spans="1:26" ht="12.75" customHeight="1" x14ac:dyDescent="0.25">
      <c r="A927" s="519"/>
      <c r="B927" s="520"/>
      <c r="C927" s="520"/>
      <c r="D927" s="520"/>
      <c r="E927" s="520"/>
      <c r="F927" s="520"/>
      <c r="G927" s="520"/>
      <c r="H927" s="520"/>
      <c r="I927" s="520"/>
      <c r="J927" s="520"/>
      <c r="K927" s="520"/>
      <c r="L927" s="520"/>
      <c r="M927" s="725"/>
      <c r="N927" s="520"/>
      <c r="O927" s="584"/>
      <c r="P927" s="519"/>
      <c r="Q927" s="519"/>
      <c r="R927" s="519"/>
      <c r="S927" s="519"/>
      <c r="T927" s="519"/>
      <c r="U927" s="519"/>
      <c r="V927" s="519"/>
      <c r="W927" s="519"/>
      <c r="X927" s="519"/>
      <c r="Y927" s="519"/>
      <c r="Z927" s="519"/>
    </row>
    <row r="928" spans="1:26" ht="12.75" customHeight="1" x14ac:dyDescent="0.25">
      <c r="A928" s="519"/>
      <c r="B928" s="520"/>
      <c r="C928" s="520"/>
      <c r="D928" s="520"/>
      <c r="E928" s="520"/>
      <c r="F928" s="520"/>
      <c r="G928" s="520"/>
      <c r="H928" s="520"/>
      <c r="I928" s="520"/>
      <c r="J928" s="520"/>
      <c r="K928" s="520"/>
      <c r="L928" s="520"/>
      <c r="M928" s="725"/>
      <c r="N928" s="520"/>
      <c r="O928" s="584"/>
      <c r="P928" s="519"/>
      <c r="Q928" s="519"/>
      <c r="R928" s="519"/>
      <c r="S928" s="519"/>
      <c r="T928" s="519"/>
      <c r="U928" s="519"/>
      <c r="V928" s="519"/>
      <c r="W928" s="519"/>
      <c r="X928" s="519"/>
      <c r="Y928" s="519"/>
      <c r="Z928" s="519"/>
    </row>
    <row r="929" spans="1:26" ht="12.75" customHeight="1" x14ac:dyDescent="0.25">
      <c r="A929" s="519"/>
      <c r="B929" s="520"/>
      <c r="C929" s="520"/>
      <c r="D929" s="520"/>
      <c r="E929" s="520"/>
      <c r="F929" s="520"/>
      <c r="G929" s="520"/>
      <c r="H929" s="520"/>
      <c r="I929" s="520"/>
      <c r="J929" s="520"/>
      <c r="K929" s="520"/>
      <c r="L929" s="520"/>
      <c r="M929" s="725"/>
      <c r="N929" s="520"/>
      <c r="O929" s="584"/>
      <c r="P929" s="519"/>
      <c r="Q929" s="519"/>
      <c r="R929" s="519"/>
      <c r="S929" s="519"/>
      <c r="T929" s="519"/>
      <c r="U929" s="519"/>
      <c r="V929" s="519"/>
      <c r="W929" s="519"/>
      <c r="X929" s="519"/>
      <c r="Y929" s="519"/>
      <c r="Z929" s="519"/>
    </row>
    <row r="930" spans="1:26" ht="12.75" customHeight="1" x14ac:dyDescent="0.25">
      <c r="A930" s="519"/>
      <c r="B930" s="520"/>
      <c r="C930" s="520"/>
      <c r="D930" s="520"/>
      <c r="E930" s="520"/>
      <c r="F930" s="520"/>
      <c r="G930" s="520"/>
      <c r="H930" s="520"/>
      <c r="I930" s="520"/>
      <c r="J930" s="520"/>
      <c r="K930" s="520"/>
      <c r="L930" s="520"/>
      <c r="M930" s="725"/>
      <c r="N930" s="520"/>
      <c r="O930" s="584"/>
      <c r="P930" s="519"/>
      <c r="Q930" s="519"/>
      <c r="R930" s="519"/>
      <c r="S930" s="519"/>
      <c r="T930" s="519"/>
      <c r="U930" s="519"/>
      <c r="V930" s="519"/>
      <c r="W930" s="519"/>
      <c r="X930" s="519"/>
      <c r="Y930" s="519"/>
      <c r="Z930" s="519"/>
    </row>
    <row r="931" spans="1:26" ht="12.75" customHeight="1" x14ac:dyDescent="0.25">
      <c r="A931" s="519"/>
      <c r="B931" s="520"/>
      <c r="C931" s="520"/>
      <c r="D931" s="520"/>
      <c r="E931" s="520"/>
      <c r="F931" s="520"/>
      <c r="G931" s="520"/>
      <c r="H931" s="520"/>
      <c r="I931" s="520"/>
      <c r="J931" s="520"/>
      <c r="K931" s="520"/>
      <c r="L931" s="520"/>
      <c r="M931" s="725"/>
      <c r="N931" s="520"/>
      <c r="O931" s="584"/>
      <c r="P931" s="519"/>
      <c r="Q931" s="519"/>
      <c r="R931" s="519"/>
      <c r="S931" s="519"/>
      <c r="T931" s="519"/>
      <c r="U931" s="519"/>
      <c r="V931" s="519"/>
      <c r="W931" s="519"/>
      <c r="X931" s="519"/>
      <c r="Y931" s="519"/>
      <c r="Z931" s="519"/>
    </row>
    <row r="932" spans="1:26" ht="12.75" customHeight="1" x14ac:dyDescent="0.25">
      <c r="A932" s="519"/>
      <c r="B932" s="520"/>
      <c r="C932" s="520"/>
      <c r="D932" s="520"/>
      <c r="E932" s="520"/>
      <c r="F932" s="520"/>
      <c r="G932" s="520"/>
      <c r="H932" s="520"/>
      <c r="I932" s="520"/>
      <c r="J932" s="520"/>
      <c r="K932" s="520"/>
      <c r="L932" s="520"/>
      <c r="M932" s="725"/>
      <c r="N932" s="520"/>
      <c r="O932" s="584"/>
      <c r="P932" s="519"/>
      <c r="Q932" s="519"/>
      <c r="R932" s="519"/>
      <c r="S932" s="519"/>
      <c r="T932" s="519"/>
      <c r="U932" s="519"/>
      <c r="V932" s="519"/>
      <c r="W932" s="519"/>
      <c r="X932" s="519"/>
      <c r="Y932" s="519"/>
      <c r="Z932" s="519"/>
    </row>
    <row r="933" spans="1:26" ht="12.75" customHeight="1" x14ac:dyDescent="0.25">
      <c r="A933" s="519"/>
      <c r="B933" s="520"/>
      <c r="C933" s="520"/>
      <c r="D933" s="520"/>
      <c r="E933" s="520"/>
      <c r="F933" s="520"/>
      <c r="G933" s="520"/>
      <c r="H933" s="520"/>
      <c r="I933" s="520"/>
      <c r="J933" s="520"/>
      <c r="K933" s="520"/>
      <c r="L933" s="520"/>
      <c r="M933" s="725"/>
      <c r="N933" s="520"/>
      <c r="O933" s="584"/>
      <c r="P933" s="519"/>
      <c r="Q933" s="519"/>
      <c r="R933" s="519"/>
      <c r="S933" s="519"/>
      <c r="T933" s="519"/>
      <c r="U933" s="519"/>
      <c r="V933" s="519"/>
      <c r="W933" s="519"/>
      <c r="X933" s="519"/>
      <c r="Y933" s="519"/>
      <c r="Z933" s="519"/>
    </row>
    <row r="934" spans="1:26" ht="12.75" customHeight="1" x14ac:dyDescent="0.25">
      <c r="A934" s="519"/>
      <c r="B934" s="520"/>
      <c r="C934" s="520"/>
      <c r="D934" s="520"/>
      <c r="E934" s="520"/>
      <c r="F934" s="520"/>
      <c r="G934" s="520"/>
      <c r="H934" s="520"/>
      <c r="I934" s="520"/>
      <c r="J934" s="520"/>
      <c r="K934" s="520"/>
      <c r="L934" s="520"/>
      <c r="M934" s="725"/>
      <c r="N934" s="520"/>
      <c r="O934" s="584"/>
      <c r="P934" s="519"/>
      <c r="Q934" s="519"/>
      <c r="R934" s="519"/>
      <c r="S934" s="519"/>
      <c r="T934" s="519"/>
      <c r="U934" s="519"/>
      <c r="V934" s="519"/>
      <c r="W934" s="519"/>
      <c r="X934" s="519"/>
      <c r="Y934" s="519"/>
      <c r="Z934" s="519"/>
    </row>
    <row r="935" spans="1:26" ht="12.75" customHeight="1" x14ac:dyDescent="0.25">
      <c r="A935" s="519"/>
      <c r="B935" s="520"/>
      <c r="C935" s="520"/>
      <c r="D935" s="520"/>
      <c r="E935" s="520"/>
      <c r="F935" s="520"/>
      <c r="G935" s="520"/>
      <c r="H935" s="520"/>
      <c r="I935" s="520"/>
      <c r="J935" s="520"/>
      <c r="K935" s="520"/>
      <c r="L935" s="520"/>
      <c r="M935" s="725"/>
      <c r="N935" s="520"/>
      <c r="O935" s="584"/>
      <c r="P935" s="519"/>
      <c r="Q935" s="519"/>
      <c r="R935" s="519"/>
      <c r="S935" s="519"/>
      <c r="T935" s="519"/>
      <c r="U935" s="519"/>
      <c r="V935" s="519"/>
      <c r="W935" s="519"/>
      <c r="X935" s="519"/>
      <c r="Y935" s="519"/>
      <c r="Z935" s="519"/>
    </row>
    <row r="936" spans="1:26" ht="12.75" customHeight="1" x14ac:dyDescent="0.25">
      <c r="A936" s="519"/>
      <c r="B936" s="520"/>
      <c r="C936" s="520"/>
      <c r="D936" s="520"/>
      <c r="E936" s="520"/>
      <c r="F936" s="520"/>
      <c r="G936" s="520"/>
      <c r="H936" s="520"/>
      <c r="I936" s="520"/>
      <c r="J936" s="520"/>
      <c r="K936" s="520"/>
      <c r="L936" s="520"/>
      <c r="M936" s="725"/>
      <c r="N936" s="520"/>
      <c r="O936" s="584"/>
      <c r="P936" s="519"/>
      <c r="Q936" s="519"/>
      <c r="R936" s="519"/>
      <c r="S936" s="519"/>
      <c r="T936" s="519"/>
      <c r="U936" s="519"/>
      <c r="V936" s="519"/>
      <c r="W936" s="519"/>
      <c r="X936" s="519"/>
      <c r="Y936" s="519"/>
      <c r="Z936" s="519"/>
    </row>
    <row r="937" spans="1:26" ht="12.75" customHeight="1" x14ac:dyDescent="0.25">
      <c r="A937" s="519"/>
      <c r="B937" s="520"/>
      <c r="C937" s="520"/>
      <c r="D937" s="520"/>
      <c r="E937" s="520"/>
      <c r="F937" s="520"/>
      <c r="G937" s="520"/>
      <c r="H937" s="520"/>
      <c r="I937" s="520"/>
      <c r="J937" s="520"/>
      <c r="K937" s="520"/>
      <c r="L937" s="520"/>
      <c r="M937" s="725"/>
      <c r="N937" s="520"/>
      <c r="O937" s="584"/>
      <c r="P937" s="519"/>
      <c r="Q937" s="519"/>
      <c r="R937" s="519"/>
      <c r="S937" s="519"/>
      <c r="T937" s="519"/>
      <c r="U937" s="519"/>
      <c r="V937" s="519"/>
      <c r="W937" s="519"/>
      <c r="X937" s="519"/>
      <c r="Y937" s="519"/>
      <c r="Z937" s="519"/>
    </row>
    <row r="938" spans="1:26" ht="12.75" customHeight="1" x14ac:dyDescent="0.25">
      <c r="A938" s="519"/>
      <c r="B938" s="520"/>
      <c r="C938" s="520"/>
      <c r="D938" s="520"/>
      <c r="E938" s="520"/>
      <c r="F938" s="520"/>
      <c r="G938" s="520"/>
      <c r="H938" s="520"/>
      <c r="I938" s="520"/>
      <c r="J938" s="520"/>
      <c r="K938" s="520"/>
      <c r="L938" s="520"/>
      <c r="M938" s="725"/>
      <c r="N938" s="520"/>
      <c r="O938" s="584"/>
      <c r="P938" s="519"/>
      <c r="Q938" s="519"/>
      <c r="R938" s="519"/>
      <c r="S938" s="519"/>
      <c r="T938" s="519"/>
      <c r="U938" s="519"/>
      <c r="V938" s="519"/>
      <c r="W938" s="519"/>
      <c r="X938" s="519"/>
      <c r="Y938" s="519"/>
      <c r="Z938" s="519"/>
    </row>
    <row r="939" spans="1:26" ht="12.75" customHeight="1" x14ac:dyDescent="0.25">
      <c r="A939" s="519"/>
      <c r="B939" s="520"/>
      <c r="C939" s="520"/>
      <c r="D939" s="520"/>
      <c r="E939" s="520"/>
      <c r="F939" s="520"/>
      <c r="G939" s="520"/>
      <c r="H939" s="520"/>
      <c r="I939" s="520"/>
      <c r="J939" s="520"/>
      <c r="K939" s="520"/>
      <c r="L939" s="520"/>
      <c r="M939" s="725"/>
      <c r="N939" s="520"/>
      <c r="O939" s="584"/>
      <c r="P939" s="519"/>
      <c r="Q939" s="519"/>
      <c r="R939" s="519"/>
      <c r="S939" s="519"/>
      <c r="T939" s="519"/>
      <c r="U939" s="519"/>
      <c r="V939" s="519"/>
      <c r="W939" s="519"/>
      <c r="X939" s="519"/>
      <c r="Y939" s="519"/>
      <c r="Z939" s="519"/>
    </row>
    <row r="940" spans="1:26" ht="12.75" customHeight="1" x14ac:dyDescent="0.25">
      <c r="A940" s="519"/>
      <c r="B940" s="520"/>
      <c r="C940" s="520"/>
      <c r="D940" s="520"/>
      <c r="E940" s="520"/>
      <c r="F940" s="520"/>
      <c r="G940" s="520"/>
      <c r="H940" s="520"/>
      <c r="I940" s="520"/>
      <c r="J940" s="520"/>
      <c r="K940" s="520"/>
      <c r="L940" s="520"/>
      <c r="M940" s="725"/>
      <c r="N940" s="520"/>
      <c r="O940" s="584"/>
      <c r="P940" s="519"/>
      <c r="Q940" s="519"/>
      <c r="R940" s="519"/>
      <c r="S940" s="519"/>
      <c r="T940" s="519"/>
      <c r="U940" s="519"/>
      <c r="V940" s="519"/>
      <c r="W940" s="519"/>
      <c r="X940" s="519"/>
      <c r="Y940" s="519"/>
      <c r="Z940" s="519"/>
    </row>
    <row r="941" spans="1:26" ht="12.75" customHeight="1" x14ac:dyDescent="0.25">
      <c r="A941" s="519"/>
      <c r="B941" s="520"/>
      <c r="C941" s="520"/>
      <c r="D941" s="520"/>
      <c r="E941" s="520"/>
      <c r="F941" s="520"/>
      <c r="G941" s="520"/>
      <c r="H941" s="520"/>
      <c r="I941" s="520"/>
      <c r="J941" s="520"/>
      <c r="K941" s="520"/>
      <c r="L941" s="520"/>
      <c r="M941" s="725"/>
      <c r="N941" s="520"/>
      <c r="O941" s="584"/>
      <c r="P941" s="519"/>
      <c r="Q941" s="519"/>
      <c r="R941" s="519"/>
      <c r="S941" s="519"/>
      <c r="T941" s="519"/>
      <c r="U941" s="519"/>
      <c r="V941" s="519"/>
      <c r="W941" s="519"/>
      <c r="X941" s="519"/>
      <c r="Y941" s="519"/>
      <c r="Z941" s="519"/>
    </row>
    <row r="942" spans="1:26" ht="12.75" customHeight="1" x14ac:dyDescent="0.25">
      <c r="A942" s="519"/>
      <c r="B942" s="520"/>
      <c r="C942" s="520"/>
      <c r="D942" s="520"/>
      <c r="E942" s="520"/>
      <c r="F942" s="520"/>
      <c r="G942" s="520"/>
      <c r="H942" s="520"/>
      <c r="I942" s="520"/>
      <c r="J942" s="520"/>
      <c r="K942" s="520"/>
      <c r="L942" s="520"/>
      <c r="M942" s="725"/>
      <c r="N942" s="520"/>
      <c r="O942" s="584"/>
      <c r="P942" s="519"/>
      <c r="Q942" s="519"/>
      <c r="R942" s="519"/>
      <c r="S942" s="519"/>
      <c r="T942" s="519"/>
      <c r="U942" s="519"/>
      <c r="V942" s="519"/>
      <c r="W942" s="519"/>
      <c r="X942" s="519"/>
      <c r="Y942" s="519"/>
      <c r="Z942" s="519"/>
    </row>
    <row r="943" spans="1:26" ht="12.75" customHeight="1" x14ac:dyDescent="0.25">
      <c r="A943" s="519"/>
      <c r="B943" s="520"/>
      <c r="C943" s="520"/>
      <c r="D943" s="520"/>
      <c r="E943" s="520"/>
      <c r="F943" s="520"/>
      <c r="G943" s="520"/>
      <c r="H943" s="520"/>
      <c r="I943" s="520"/>
      <c r="J943" s="520"/>
      <c r="K943" s="520"/>
      <c r="L943" s="520"/>
      <c r="M943" s="725"/>
      <c r="N943" s="520"/>
      <c r="O943" s="584"/>
      <c r="P943" s="519"/>
      <c r="Q943" s="519"/>
      <c r="R943" s="519"/>
      <c r="S943" s="519"/>
      <c r="T943" s="519"/>
      <c r="U943" s="519"/>
      <c r="V943" s="519"/>
      <c r="W943" s="519"/>
      <c r="X943" s="519"/>
      <c r="Y943" s="519"/>
      <c r="Z943" s="519"/>
    </row>
    <row r="944" spans="1:26" ht="12.75" customHeight="1" x14ac:dyDescent="0.25">
      <c r="A944" s="519"/>
      <c r="B944" s="520"/>
      <c r="C944" s="520"/>
      <c r="D944" s="520"/>
      <c r="E944" s="520"/>
      <c r="F944" s="520"/>
      <c r="G944" s="520"/>
      <c r="H944" s="520"/>
      <c r="I944" s="520"/>
      <c r="J944" s="520"/>
      <c r="K944" s="520"/>
      <c r="L944" s="520"/>
      <c r="M944" s="725"/>
      <c r="N944" s="520"/>
      <c r="O944" s="584"/>
      <c r="P944" s="519"/>
      <c r="Q944" s="519"/>
      <c r="R944" s="519"/>
      <c r="S944" s="519"/>
      <c r="T944" s="519"/>
      <c r="U944" s="519"/>
      <c r="V944" s="519"/>
      <c r="W944" s="519"/>
      <c r="X944" s="519"/>
      <c r="Y944" s="519"/>
      <c r="Z944" s="519"/>
    </row>
    <row r="945" spans="1:26" ht="12.75" customHeight="1" x14ac:dyDescent="0.25">
      <c r="A945" s="519"/>
      <c r="B945" s="520"/>
      <c r="C945" s="520"/>
      <c r="D945" s="520"/>
      <c r="E945" s="520"/>
      <c r="F945" s="520"/>
      <c r="G945" s="520"/>
      <c r="H945" s="520"/>
      <c r="I945" s="520"/>
      <c r="J945" s="520"/>
      <c r="K945" s="520"/>
      <c r="L945" s="520"/>
      <c r="M945" s="725"/>
      <c r="N945" s="520"/>
      <c r="O945" s="584"/>
      <c r="P945" s="519"/>
      <c r="Q945" s="519"/>
      <c r="R945" s="519"/>
      <c r="S945" s="519"/>
      <c r="T945" s="519"/>
      <c r="U945" s="519"/>
      <c r="V945" s="519"/>
      <c r="W945" s="519"/>
      <c r="X945" s="519"/>
      <c r="Y945" s="519"/>
      <c r="Z945" s="519"/>
    </row>
    <row r="946" spans="1:26" ht="12.75" customHeight="1" x14ac:dyDescent="0.25">
      <c r="A946" s="519"/>
      <c r="B946" s="520"/>
      <c r="C946" s="520"/>
      <c r="D946" s="520"/>
      <c r="E946" s="520"/>
      <c r="F946" s="520"/>
      <c r="G946" s="520"/>
      <c r="H946" s="520"/>
      <c r="I946" s="520"/>
      <c r="J946" s="520"/>
      <c r="K946" s="520"/>
      <c r="L946" s="520"/>
      <c r="M946" s="725"/>
      <c r="N946" s="520"/>
      <c r="O946" s="584"/>
      <c r="P946" s="519"/>
      <c r="Q946" s="519"/>
      <c r="R946" s="519"/>
      <c r="S946" s="519"/>
      <c r="T946" s="519"/>
      <c r="U946" s="519"/>
      <c r="V946" s="519"/>
      <c r="W946" s="519"/>
      <c r="X946" s="519"/>
      <c r="Y946" s="519"/>
      <c r="Z946" s="519"/>
    </row>
    <row r="947" spans="1:26" ht="12.75" customHeight="1" x14ac:dyDescent="0.25">
      <c r="A947" s="519"/>
      <c r="B947" s="520"/>
      <c r="C947" s="520"/>
      <c r="D947" s="520"/>
      <c r="E947" s="520"/>
      <c r="F947" s="520"/>
      <c r="G947" s="520"/>
      <c r="H947" s="520"/>
      <c r="I947" s="520"/>
      <c r="J947" s="520"/>
      <c r="K947" s="520"/>
      <c r="L947" s="520"/>
      <c r="M947" s="725"/>
      <c r="N947" s="520"/>
      <c r="O947" s="584"/>
      <c r="P947" s="519"/>
      <c r="Q947" s="519"/>
      <c r="R947" s="519"/>
      <c r="S947" s="519"/>
      <c r="T947" s="519"/>
      <c r="U947" s="519"/>
      <c r="V947" s="519"/>
      <c r="W947" s="519"/>
      <c r="X947" s="519"/>
      <c r="Y947" s="519"/>
      <c r="Z947" s="519"/>
    </row>
    <row r="948" spans="1:26" ht="12.75" customHeight="1" x14ac:dyDescent="0.25">
      <c r="A948" s="519"/>
      <c r="B948" s="520"/>
      <c r="C948" s="520"/>
      <c r="D948" s="520"/>
      <c r="E948" s="520"/>
      <c r="F948" s="520"/>
      <c r="G948" s="520"/>
      <c r="H948" s="520"/>
      <c r="I948" s="520"/>
      <c r="J948" s="520"/>
      <c r="K948" s="520"/>
      <c r="L948" s="520"/>
      <c r="M948" s="725"/>
      <c r="N948" s="520"/>
      <c r="O948" s="584"/>
      <c r="P948" s="519"/>
      <c r="Q948" s="519"/>
      <c r="R948" s="519"/>
      <c r="S948" s="519"/>
      <c r="T948" s="519"/>
      <c r="U948" s="519"/>
      <c r="V948" s="519"/>
      <c r="W948" s="519"/>
      <c r="X948" s="519"/>
      <c r="Y948" s="519"/>
      <c r="Z948" s="519"/>
    </row>
    <row r="949" spans="1:26" ht="12.75" customHeight="1" x14ac:dyDescent="0.25">
      <c r="A949" s="519"/>
      <c r="B949" s="520"/>
      <c r="C949" s="520"/>
      <c r="D949" s="520"/>
      <c r="E949" s="520"/>
      <c r="F949" s="520"/>
      <c r="G949" s="520"/>
      <c r="H949" s="520"/>
      <c r="I949" s="520"/>
      <c r="J949" s="520"/>
      <c r="K949" s="520"/>
      <c r="L949" s="520"/>
      <c r="M949" s="725"/>
      <c r="N949" s="520"/>
      <c r="O949" s="584"/>
      <c r="P949" s="519"/>
      <c r="Q949" s="519"/>
      <c r="R949" s="519"/>
      <c r="S949" s="519"/>
      <c r="T949" s="519"/>
      <c r="U949" s="519"/>
      <c r="V949" s="519"/>
      <c r="W949" s="519"/>
      <c r="X949" s="519"/>
      <c r="Y949" s="519"/>
      <c r="Z949" s="519"/>
    </row>
    <row r="950" spans="1:26" ht="12.75" customHeight="1" x14ac:dyDescent="0.25">
      <c r="A950" s="519"/>
      <c r="B950" s="520"/>
      <c r="C950" s="520"/>
      <c r="D950" s="520"/>
      <c r="E950" s="520"/>
      <c r="F950" s="520"/>
      <c r="G950" s="520"/>
      <c r="H950" s="520"/>
      <c r="I950" s="520"/>
      <c r="J950" s="520"/>
      <c r="K950" s="520"/>
      <c r="L950" s="520"/>
      <c r="M950" s="725"/>
      <c r="N950" s="520"/>
      <c r="O950" s="584"/>
      <c r="P950" s="519"/>
      <c r="Q950" s="519"/>
      <c r="R950" s="519"/>
      <c r="S950" s="519"/>
      <c r="T950" s="519"/>
      <c r="U950" s="519"/>
      <c r="V950" s="519"/>
      <c r="W950" s="519"/>
      <c r="X950" s="519"/>
      <c r="Y950" s="519"/>
      <c r="Z950" s="519"/>
    </row>
    <row r="951" spans="1:26" ht="12.75" customHeight="1" x14ac:dyDescent="0.25">
      <c r="A951" s="519"/>
      <c r="B951" s="520"/>
      <c r="C951" s="520"/>
      <c r="D951" s="520"/>
      <c r="E951" s="520"/>
      <c r="F951" s="520"/>
      <c r="G951" s="520"/>
      <c r="H951" s="520"/>
      <c r="I951" s="520"/>
      <c r="J951" s="520"/>
      <c r="K951" s="520"/>
      <c r="L951" s="520"/>
      <c r="M951" s="725"/>
      <c r="N951" s="520"/>
      <c r="O951" s="584"/>
      <c r="P951" s="519"/>
      <c r="Q951" s="519"/>
      <c r="R951" s="519"/>
      <c r="S951" s="519"/>
      <c r="T951" s="519"/>
      <c r="U951" s="519"/>
      <c r="V951" s="519"/>
      <c r="W951" s="519"/>
      <c r="X951" s="519"/>
      <c r="Y951" s="519"/>
      <c r="Z951" s="519"/>
    </row>
    <row r="952" spans="1:26" ht="12.75" customHeight="1" x14ac:dyDescent="0.25">
      <c r="A952" s="519"/>
      <c r="B952" s="520"/>
      <c r="C952" s="520"/>
      <c r="D952" s="520"/>
      <c r="E952" s="520"/>
      <c r="F952" s="520"/>
      <c r="G952" s="520"/>
      <c r="H952" s="520"/>
      <c r="I952" s="520"/>
      <c r="J952" s="520"/>
      <c r="K952" s="520"/>
      <c r="L952" s="520"/>
      <c r="M952" s="725"/>
      <c r="N952" s="520"/>
      <c r="O952" s="584"/>
      <c r="P952" s="519"/>
      <c r="Q952" s="519"/>
      <c r="R952" s="519"/>
      <c r="S952" s="519"/>
      <c r="T952" s="519"/>
      <c r="U952" s="519"/>
      <c r="V952" s="519"/>
      <c r="W952" s="519"/>
      <c r="X952" s="519"/>
      <c r="Y952" s="519"/>
      <c r="Z952" s="519"/>
    </row>
    <row r="953" spans="1:26" ht="12.75" customHeight="1" x14ac:dyDescent="0.25">
      <c r="A953" s="519"/>
      <c r="B953" s="520"/>
      <c r="C953" s="520"/>
      <c r="D953" s="520"/>
      <c r="E953" s="520"/>
      <c r="F953" s="520"/>
      <c r="G953" s="520"/>
      <c r="H953" s="520"/>
      <c r="I953" s="520"/>
      <c r="J953" s="520"/>
      <c r="K953" s="520"/>
      <c r="L953" s="520"/>
      <c r="M953" s="725"/>
      <c r="N953" s="520"/>
      <c r="O953" s="584"/>
      <c r="P953" s="519"/>
      <c r="Q953" s="519"/>
      <c r="R953" s="519"/>
      <c r="S953" s="519"/>
      <c r="T953" s="519"/>
      <c r="U953" s="519"/>
      <c r="V953" s="519"/>
      <c r="W953" s="519"/>
      <c r="X953" s="519"/>
      <c r="Y953" s="519"/>
      <c r="Z953" s="519"/>
    </row>
    <row r="954" spans="1:26" ht="12.75" customHeight="1" x14ac:dyDescent="0.25">
      <c r="A954" s="519"/>
      <c r="B954" s="520"/>
      <c r="C954" s="520"/>
      <c r="D954" s="520"/>
      <c r="E954" s="520"/>
      <c r="F954" s="520"/>
      <c r="G954" s="520"/>
      <c r="H954" s="520"/>
      <c r="I954" s="520"/>
      <c r="J954" s="520"/>
      <c r="K954" s="520"/>
      <c r="L954" s="520"/>
      <c r="M954" s="725"/>
      <c r="N954" s="520"/>
      <c r="O954" s="584"/>
      <c r="P954" s="519"/>
      <c r="Q954" s="519"/>
      <c r="R954" s="519"/>
      <c r="S954" s="519"/>
      <c r="T954" s="519"/>
      <c r="U954" s="519"/>
      <c r="V954" s="519"/>
      <c r="W954" s="519"/>
      <c r="X954" s="519"/>
      <c r="Y954" s="519"/>
      <c r="Z954" s="519"/>
    </row>
    <row r="955" spans="1:26" ht="12.75" customHeight="1" x14ac:dyDescent="0.25">
      <c r="A955" s="519"/>
      <c r="B955" s="520"/>
      <c r="C955" s="520"/>
      <c r="D955" s="520"/>
      <c r="E955" s="520"/>
      <c r="F955" s="520"/>
      <c r="G955" s="520"/>
      <c r="H955" s="520"/>
      <c r="I955" s="520"/>
      <c r="J955" s="520"/>
      <c r="K955" s="520"/>
      <c r="L955" s="520"/>
      <c r="M955" s="725"/>
      <c r="N955" s="520"/>
      <c r="O955" s="584"/>
      <c r="P955" s="519"/>
      <c r="Q955" s="519"/>
      <c r="R955" s="519"/>
      <c r="S955" s="519"/>
      <c r="T955" s="519"/>
      <c r="U955" s="519"/>
      <c r="V955" s="519"/>
      <c r="W955" s="519"/>
      <c r="X955" s="519"/>
      <c r="Y955" s="519"/>
      <c r="Z955" s="519"/>
    </row>
    <row r="956" spans="1:26" ht="12.75" customHeight="1" x14ac:dyDescent="0.25">
      <c r="A956" s="519"/>
      <c r="B956" s="520"/>
      <c r="C956" s="520"/>
      <c r="D956" s="520"/>
      <c r="E956" s="520"/>
      <c r="F956" s="520"/>
      <c r="G956" s="520"/>
      <c r="H956" s="520"/>
      <c r="I956" s="520"/>
      <c r="J956" s="520"/>
      <c r="K956" s="520"/>
      <c r="L956" s="520"/>
      <c r="M956" s="725"/>
      <c r="N956" s="520"/>
      <c r="O956" s="584"/>
      <c r="P956" s="519"/>
      <c r="Q956" s="519"/>
      <c r="R956" s="519"/>
      <c r="S956" s="519"/>
      <c r="T956" s="519"/>
      <c r="U956" s="519"/>
      <c r="V956" s="519"/>
      <c r="W956" s="519"/>
      <c r="X956" s="519"/>
      <c r="Y956" s="519"/>
      <c r="Z956" s="519"/>
    </row>
    <row r="957" spans="1:26" ht="12.75" customHeight="1" x14ac:dyDescent="0.25">
      <c r="A957" s="519"/>
      <c r="B957" s="520"/>
      <c r="C957" s="520"/>
      <c r="D957" s="520"/>
      <c r="E957" s="520"/>
      <c r="F957" s="520"/>
      <c r="G957" s="520"/>
      <c r="H957" s="520"/>
      <c r="I957" s="520"/>
      <c r="J957" s="520"/>
      <c r="K957" s="520"/>
      <c r="L957" s="520"/>
      <c r="M957" s="725"/>
      <c r="N957" s="520"/>
      <c r="O957" s="584"/>
      <c r="P957" s="519"/>
      <c r="Q957" s="519"/>
      <c r="R957" s="519"/>
      <c r="S957" s="519"/>
      <c r="T957" s="519"/>
      <c r="U957" s="519"/>
      <c r="V957" s="519"/>
      <c r="W957" s="519"/>
      <c r="X957" s="519"/>
      <c r="Y957" s="519"/>
      <c r="Z957" s="519"/>
    </row>
    <row r="958" spans="1:26" ht="12.75" customHeight="1" x14ac:dyDescent="0.25">
      <c r="A958" s="519"/>
      <c r="B958" s="520"/>
      <c r="C958" s="520"/>
      <c r="D958" s="520"/>
      <c r="E958" s="520"/>
      <c r="F958" s="520"/>
      <c r="G958" s="520"/>
      <c r="H958" s="520"/>
      <c r="I958" s="520"/>
      <c r="J958" s="520"/>
      <c r="K958" s="520"/>
      <c r="L958" s="520"/>
      <c r="M958" s="725"/>
      <c r="N958" s="520"/>
      <c r="O958" s="584"/>
      <c r="P958" s="519"/>
      <c r="Q958" s="519"/>
      <c r="R958" s="519"/>
      <c r="S958" s="519"/>
      <c r="T958" s="519"/>
      <c r="U958" s="519"/>
      <c r="V958" s="519"/>
      <c r="W958" s="519"/>
      <c r="X958" s="519"/>
      <c r="Y958" s="519"/>
      <c r="Z958" s="519"/>
    </row>
    <row r="959" spans="1:26" ht="12.75" customHeight="1" x14ac:dyDescent="0.25">
      <c r="A959" s="519"/>
      <c r="B959" s="520"/>
      <c r="C959" s="520"/>
      <c r="D959" s="520"/>
      <c r="E959" s="520"/>
      <c r="F959" s="520"/>
      <c r="G959" s="520"/>
      <c r="H959" s="520"/>
      <c r="I959" s="520"/>
      <c r="J959" s="520"/>
      <c r="K959" s="520"/>
      <c r="L959" s="520"/>
      <c r="M959" s="725"/>
      <c r="N959" s="520"/>
      <c r="O959" s="584"/>
      <c r="P959" s="519"/>
      <c r="Q959" s="519"/>
      <c r="R959" s="519"/>
      <c r="S959" s="519"/>
      <c r="T959" s="519"/>
      <c r="U959" s="519"/>
      <c r="V959" s="519"/>
      <c r="W959" s="519"/>
      <c r="X959" s="519"/>
      <c r="Y959" s="519"/>
      <c r="Z959" s="519"/>
    </row>
    <row r="960" spans="1:26" ht="12.75" customHeight="1" x14ac:dyDescent="0.25">
      <c r="A960" s="519"/>
      <c r="B960" s="520"/>
      <c r="C960" s="520"/>
      <c r="D960" s="520"/>
      <c r="E960" s="520"/>
      <c r="F960" s="520"/>
      <c r="G960" s="520"/>
      <c r="H960" s="520"/>
      <c r="I960" s="520"/>
      <c r="J960" s="520"/>
      <c r="K960" s="520"/>
      <c r="L960" s="520"/>
      <c r="M960" s="725"/>
      <c r="N960" s="520"/>
      <c r="O960" s="584"/>
      <c r="P960" s="519"/>
      <c r="Q960" s="519"/>
      <c r="R960" s="519"/>
      <c r="S960" s="519"/>
      <c r="T960" s="519"/>
      <c r="U960" s="519"/>
      <c r="V960" s="519"/>
      <c r="W960" s="519"/>
      <c r="X960" s="519"/>
      <c r="Y960" s="519"/>
      <c r="Z960" s="519"/>
    </row>
    <row r="961" spans="1:26" ht="12.75" customHeight="1" x14ac:dyDescent="0.25">
      <c r="A961" s="519"/>
      <c r="B961" s="520"/>
      <c r="C961" s="520"/>
      <c r="D961" s="520"/>
      <c r="E961" s="520"/>
      <c r="F961" s="520"/>
      <c r="G961" s="520"/>
      <c r="H961" s="520"/>
      <c r="I961" s="520"/>
      <c r="J961" s="520"/>
      <c r="K961" s="520"/>
      <c r="L961" s="520"/>
      <c r="M961" s="725"/>
      <c r="N961" s="520"/>
      <c r="O961" s="584"/>
      <c r="P961" s="519"/>
      <c r="Q961" s="519"/>
      <c r="R961" s="519"/>
      <c r="S961" s="519"/>
      <c r="T961" s="519"/>
      <c r="U961" s="519"/>
      <c r="V961" s="519"/>
      <c r="W961" s="519"/>
      <c r="X961" s="519"/>
      <c r="Y961" s="519"/>
      <c r="Z961" s="519"/>
    </row>
    <row r="962" spans="1:26" ht="12.75" customHeight="1" x14ac:dyDescent="0.25">
      <c r="A962" s="519"/>
      <c r="B962" s="520"/>
      <c r="C962" s="520"/>
      <c r="D962" s="520"/>
      <c r="E962" s="520"/>
      <c r="F962" s="520"/>
      <c r="G962" s="520"/>
      <c r="H962" s="520"/>
      <c r="I962" s="520"/>
      <c r="J962" s="520"/>
      <c r="K962" s="520"/>
      <c r="L962" s="520"/>
      <c r="M962" s="725"/>
      <c r="N962" s="520"/>
      <c r="O962" s="584"/>
      <c r="P962" s="519"/>
      <c r="Q962" s="519"/>
      <c r="R962" s="519"/>
      <c r="S962" s="519"/>
      <c r="T962" s="519"/>
      <c r="U962" s="519"/>
      <c r="V962" s="519"/>
      <c r="W962" s="519"/>
      <c r="X962" s="519"/>
      <c r="Y962" s="519"/>
      <c r="Z962" s="519"/>
    </row>
    <row r="963" spans="1:26" ht="12.75" customHeight="1" x14ac:dyDescent="0.25">
      <c r="A963" s="519"/>
      <c r="B963" s="520"/>
      <c r="C963" s="520"/>
      <c r="D963" s="520"/>
      <c r="E963" s="520"/>
      <c r="F963" s="520"/>
      <c r="G963" s="520"/>
      <c r="H963" s="520"/>
      <c r="I963" s="520"/>
      <c r="J963" s="520"/>
      <c r="K963" s="520"/>
      <c r="L963" s="520"/>
      <c r="M963" s="725"/>
      <c r="N963" s="520"/>
      <c r="O963" s="584"/>
      <c r="P963" s="519"/>
      <c r="Q963" s="519"/>
      <c r="R963" s="519"/>
      <c r="S963" s="519"/>
      <c r="T963" s="519"/>
      <c r="U963" s="519"/>
      <c r="V963" s="519"/>
      <c r="W963" s="519"/>
      <c r="X963" s="519"/>
      <c r="Y963" s="519"/>
      <c r="Z963" s="519"/>
    </row>
    <row r="964" spans="1:26" ht="12.75" customHeight="1" x14ac:dyDescent="0.25">
      <c r="A964" s="519"/>
      <c r="B964" s="520"/>
      <c r="C964" s="520"/>
      <c r="D964" s="520"/>
      <c r="E964" s="520"/>
      <c r="F964" s="520"/>
      <c r="G964" s="520"/>
      <c r="H964" s="520"/>
      <c r="I964" s="520"/>
      <c r="J964" s="520"/>
      <c r="K964" s="520"/>
      <c r="L964" s="520"/>
      <c r="M964" s="725"/>
      <c r="N964" s="520"/>
      <c r="O964" s="584"/>
      <c r="P964" s="519"/>
      <c r="Q964" s="519"/>
      <c r="R964" s="519"/>
      <c r="S964" s="519"/>
      <c r="T964" s="519"/>
      <c r="U964" s="519"/>
      <c r="V964" s="519"/>
      <c r="W964" s="519"/>
      <c r="X964" s="519"/>
      <c r="Y964" s="519"/>
      <c r="Z964" s="519"/>
    </row>
    <row r="965" spans="1:26" ht="12.75" customHeight="1" x14ac:dyDescent="0.25">
      <c r="A965" s="519"/>
      <c r="B965" s="520"/>
      <c r="C965" s="520"/>
      <c r="D965" s="520"/>
      <c r="E965" s="520"/>
      <c r="F965" s="520"/>
      <c r="G965" s="520"/>
      <c r="H965" s="520"/>
      <c r="I965" s="520"/>
      <c r="J965" s="520"/>
      <c r="K965" s="520"/>
      <c r="L965" s="520"/>
      <c r="M965" s="725"/>
      <c r="N965" s="520"/>
      <c r="O965" s="584"/>
      <c r="P965" s="519"/>
      <c r="Q965" s="519"/>
      <c r="R965" s="519"/>
      <c r="S965" s="519"/>
      <c r="T965" s="519"/>
      <c r="U965" s="519"/>
      <c r="V965" s="519"/>
      <c r="W965" s="519"/>
      <c r="X965" s="519"/>
      <c r="Y965" s="519"/>
      <c r="Z965" s="519"/>
    </row>
    <row r="966" spans="1:26" ht="12.75" customHeight="1" x14ac:dyDescent="0.25">
      <c r="A966" s="519"/>
      <c r="B966" s="520"/>
      <c r="C966" s="520"/>
      <c r="D966" s="520"/>
      <c r="E966" s="520"/>
      <c r="F966" s="520"/>
      <c r="G966" s="520"/>
      <c r="H966" s="520"/>
      <c r="I966" s="520"/>
      <c r="J966" s="520"/>
      <c r="K966" s="520"/>
      <c r="L966" s="520"/>
      <c r="M966" s="725"/>
      <c r="N966" s="520"/>
      <c r="O966" s="584"/>
      <c r="P966" s="519"/>
      <c r="Q966" s="519"/>
      <c r="R966" s="519"/>
      <c r="S966" s="519"/>
      <c r="T966" s="519"/>
      <c r="U966" s="519"/>
      <c r="V966" s="519"/>
      <c r="W966" s="519"/>
      <c r="X966" s="519"/>
      <c r="Y966" s="519"/>
      <c r="Z966" s="519"/>
    </row>
    <row r="967" spans="1:26" ht="12.75" customHeight="1" x14ac:dyDescent="0.25">
      <c r="A967" s="519"/>
      <c r="B967" s="520"/>
      <c r="C967" s="520"/>
      <c r="D967" s="520"/>
      <c r="E967" s="520"/>
      <c r="F967" s="520"/>
      <c r="G967" s="520"/>
      <c r="H967" s="520"/>
      <c r="I967" s="520"/>
      <c r="J967" s="520"/>
      <c r="K967" s="520"/>
      <c r="L967" s="520"/>
      <c r="M967" s="725"/>
      <c r="N967" s="520"/>
      <c r="O967" s="584"/>
      <c r="P967" s="519"/>
      <c r="Q967" s="519"/>
      <c r="R967" s="519"/>
      <c r="S967" s="519"/>
      <c r="T967" s="519"/>
      <c r="U967" s="519"/>
      <c r="V967" s="519"/>
      <c r="W967" s="519"/>
      <c r="X967" s="519"/>
      <c r="Y967" s="519"/>
      <c r="Z967" s="519"/>
    </row>
    <row r="968" spans="1:26" ht="12.75" customHeight="1" x14ac:dyDescent="0.25">
      <c r="A968" s="519"/>
      <c r="B968" s="520"/>
      <c r="C968" s="520"/>
      <c r="D968" s="520"/>
      <c r="E968" s="520"/>
      <c r="F968" s="520"/>
      <c r="G968" s="520"/>
      <c r="H968" s="520"/>
      <c r="I968" s="520"/>
      <c r="J968" s="520"/>
      <c r="K968" s="520"/>
      <c r="L968" s="520"/>
      <c r="M968" s="725"/>
      <c r="N968" s="520"/>
      <c r="O968" s="584"/>
      <c r="P968" s="519"/>
      <c r="Q968" s="519"/>
      <c r="R968" s="519"/>
      <c r="S968" s="519"/>
      <c r="T968" s="519"/>
      <c r="U968" s="519"/>
      <c r="V968" s="519"/>
      <c r="W968" s="519"/>
      <c r="X968" s="519"/>
      <c r="Y968" s="519"/>
      <c r="Z968" s="519"/>
    </row>
    <row r="969" spans="1:26" ht="12.75" customHeight="1" x14ac:dyDescent="0.25">
      <c r="A969" s="519"/>
      <c r="B969" s="520"/>
      <c r="C969" s="520"/>
      <c r="D969" s="520"/>
      <c r="E969" s="520"/>
      <c r="F969" s="520"/>
      <c r="G969" s="520"/>
      <c r="H969" s="520"/>
      <c r="I969" s="520"/>
      <c r="J969" s="520"/>
      <c r="K969" s="520"/>
      <c r="L969" s="520"/>
      <c r="M969" s="725"/>
      <c r="N969" s="520"/>
      <c r="O969" s="584"/>
      <c r="P969" s="519"/>
      <c r="Q969" s="519"/>
      <c r="R969" s="519"/>
      <c r="S969" s="519"/>
      <c r="T969" s="519"/>
      <c r="U969" s="519"/>
      <c r="V969" s="519"/>
      <c r="W969" s="519"/>
      <c r="X969" s="519"/>
      <c r="Y969" s="519"/>
      <c r="Z969" s="519"/>
    </row>
    <row r="970" spans="1:26" ht="12.75" customHeight="1" x14ac:dyDescent="0.25">
      <c r="A970" s="519"/>
      <c r="B970" s="520"/>
      <c r="C970" s="520"/>
      <c r="D970" s="520"/>
      <c r="E970" s="520"/>
      <c r="F970" s="520"/>
      <c r="G970" s="520"/>
      <c r="H970" s="520"/>
      <c r="I970" s="520"/>
      <c r="J970" s="520"/>
      <c r="K970" s="520"/>
      <c r="L970" s="520"/>
      <c r="M970" s="725"/>
      <c r="N970" s="520"/>
      <c r="O970" s="584"/>
      <c r="P970" s="519"/>
      <c r="Q970" s="519"/>
      <c r="R970" s="519"/>
      <c r="S970" s="519"/>
      <c r="T970" s="519"/>
      <c r="U970" s="519"/>
      <c r="V970" s="519"/>
      <c r="W970" s="519"/>
      <c r="X970" s="519"/>
      <c r="Y970" s="519"/>
      <c r="Z970" s="519"/>
    </row>
    <row r="971" spans="1:26" ht="12.75" customHeight="1" x14ac:dyDescent="0.25">
      <c r="A971" s="519"/>
      <c r="B971" s="520"/>
      <c r="C971" s="520"/>
      <c r="D971" s="520"/>
      <c r="E971" s="520"/>
      <c r="F971" s="520"/>
      <c r="G971" s="520"/>
      <c r="H971" s="520"/>
      <c r="I971" s="520"/>
      <c r="J971" s="520"/>
      <c r="K971" s="520"/>
      <c r="L971" s="520"/>
      <c r="M971" s="725"/>
      <c r="N971" s="520"/>
      <c r="O971" s="584"/>
      <c r="P971" s="519"/>
      <c r="Q971" s="519"/>
      <c r="R971" s="519"/>
      <c r="S971" s="519"/>
      <c r="T971" s="519"/>
      <c r="U971" s="519"/>
      <c r="V971" s="519"/>
      <c r="W971" s="519"/>
      <c r="X971" s="519"/>
      <c r="Y971" s="519"/>
      <c r="Z971" s="519"/>
    </row>
    <row r="972" spans="1:26" ht="12.75" customHeight="1" x14ac:dyDescent="0.25">
      <c r="A972" s="519"/>
      <c r="B972" s="520"/>
      <c r="C972" s="520"/>
      <c r="D972" s="520"/>
      <c r="E972" s="520"/>
      <c r="F972" s="520"/>
      <c r="G972" s="520"/>
      <c r="H972" s="520"/>
      <c r="I972" s="520"/>
      <c r="J972" s="520"/>
      <c r="K972" s="520"/>
      <c r="L972" s="520"/>
      <c r="M972" s="725"/>
      <c r="N972" s="520"/>
      <c r="O972" s="584"/>
      <c r="P972" s="519"/>
      <c r="Q972" s="519"/>
      <c r="R972" s="519"/>
      <c r="S972" s="519"/>
      <c r="T972" s="519"/>
      <c r="U972" s="519"/>
      <c r="V972" s="519"/>
      <c r="W972" s="519"/>
      <c r="X972" s="519"/>
      <c r="Y972" s="519"/>
      <c r="Z972" s="519"/>
    </row>
    <row r="973" spans="1:26" ht="12.75" customHeight="1" x14ac:dyDescent="0.25">
      <c r="A973" s="519"/>
      <c r="B973" s="520"/>
      <c r="C973" s="520"/>
      <c r="D973" s="520"/>
      <c r="E973" s="520"/>
      <c r="F973" s="520"/>
      <c r="G973" s="520"/>
      <c r="H973" s="520"/>
      <c r="I973" s="520"/>
      <c r="J973" s="520"/>
      <c r="K973" s="520"/>
      <c r="L973" s="520"/>
      <c r="M973" s="725"/>
      <c r="N973" s="520"/>
      <c r="O973" s="584"/>
      <c r="P973" s="519"/>
      <c r="Q973" s="519"/>
      <c r="R973" s="519"/>
      <c r="S973" s="519"/>
      <c r="T973" s="519"/>
      <c r="U973" s="519"/>
      <c r="V973" s="519"/>
      <c r="W973" s="519"/>
      <c r="X973" s="519"/>
      <c r="Y973" s="519"/>
      <c r="Z973" s="519"/>
    </row>
    <row r="974" spans="1:26" ht="12.75" customHeight="1" x14ac:dyDescent="0.25">
      <c r="A974" s="519"/>
      <c r="B974" s="520"/>
      <c r="C974" s="520"/>
      <c r="D974" s="520"/>
      <c r="E974" s="520"/>
      <c r="F974" s="520"/>
      <c r="G974" s="520"/>
      <c r="H974" s="520"/>
      <c r="I974" s="520"/>
      <c r="J974" s="520"/>
      <c r="K974" s="520"/>
      <c r="L974" s="520"/>
      <c r="M974" s="725"/>
      <c r="N974" s="520"/>
      <c r="O974" s="584"/>
      <c r="P974" s="519"/>
      <c r="Q974" s="519"/>
      <c r="R974" s="519"/>
      <c r="S974" s="519"/>
      <c r="T974" s="519"/>
      <c r="U974" s="519"/>
      <c r="V974" s="519"/>
      <c r="W974" s="519"/>
      <c r="X974" s="519"/>
      <c r="Y974" s="519"/>
      <c r="Z974" s="519"/>
    </row>
    <row r="975" spans="1:26" ht="12.75" customHeight="1" x14ac:dyDescent="0.25">
      <c r="A975" s="519"/>
      <c r="B975" s="520"/>
      <c r="C975" s="520"/>
      <c r="D975" s="520"/>
      <c r="E975" s="520"/>
      <c r="F975" s="520"/>
      <c r="G975" s="520"/>
      <c r="H975" s="520"/>
      <c r="I975" s="520"/>
      <c r="J975" s="520"/>
      <c r="K975" s="520"/>
      <c r="L975" s="520"/>
      <c r="M975" s="725"/>
      <c r="N975" s="520"/>
      <c r="O975" s="584"/>
      <c r="P975" s="519"/>
      <c r="Q975" s="519"/>
      <c r="R975" s="519"/>
      <c r="S975" s="519"/>
      <c r="T975" s="519"/>
      <c r="U975" s="519"/>
      <c r="V975" s="519"/>
      <c r="W975" s="519"/>
      <c r="X975" s="519"/>
      <c r="Y975" s="519"/>
      <c r="Z975" s="519"/>
    </row>
    <row r="976" spans="1:26" ht="12.75" customHeight="1" x14ac:dyDescent="0.25">
      <c r="A976" s="519"/>
      <c r="B976" s="520"/>
      <c r="C976" s="520"/>
      <c r="D976" s="520"/>
      <c r="E976" s="520"/>
      <c r="F976" s="520"/>
      <c r="G976" s="520"/>
      <c r="H976" s="520"/>
      <c r="I976" s="520"/>
      <c r="J976" s="520"/>
      <c r="K976" s="520"/>
      <c r="L976" s="520"/>
      <c r="M976" s="725"/>
      <c r="N976" s="520"/>
      <c r="O976" s="584"/>
      <c r="P976" s="519"/>
      <c r="Q976" s="519"/>
      <c r="R976" s="519"/>
      <c r="S976" s="519"/>
      <c r="T976" s="519"/>
      <c r="U976" s="519"/>
      <c r="V976" s="519"/>
      <c r="W976" s="519"/>
      <c r="X976" s="519"/>
      <c r="Y976" s="519"/>
      <c r="Z976" s="519"/>
    </row>
    <row r="977" spans="1:26" ht="12.75" customHeight="1" x14ac:dyDescent="0.25">
      <c r="A977" s="519"/>
      <c r="B977" s="520"/>
      <c r="C977" s="520"/>
      <c r="D977" s="520"/>
      <c r="E977" s="520"/>
      <c r="F977" s="520"/>
      <c r="G977" s="520"/>
      <c r="H977" s="520"/>
      <c r="I977" s="520"/>
      <c r="J977" s="520"/>
      <c r="K977" s="520"/>
      <c r="L977" s="520"/>
      <c r="M977" s="725"/>
      <c r="N977" s="520"/>
      <c r="O977" s="584"/>
      <c r="P977" s="519"/>
      <c r="Q977" s="519"/>
      <c r="R977" s="519"/>
      <c r="S977" s="519"/>
      <c r="T977" s="519"/>
      <c r="U977" s="519"/>
      <c r="V977" s="519"/>
      <c r="W977" s="519"/>
      <c r="X977" s="519"/>
      <c r="Y977" s="519"/>
      <c r="Z977" s="519"/>
    </row>
    <row r="978" spans="1:26" ht="12.75" customHeight="1" x14ac:dyDescent="0.25">
      <c r="A978" s="519"/>
      <c r="B978" s="520"/>
      <c r="C978" s="520"/>
      <c r="D978" s="520"/>
      <c r="E978" s="520"/>
      <c r="F978" s="520"/>
      <c r="G978" s="520"/>
      <c r="H978" s="520"/>
      <c r="I978" s="520"/>
      <c r="J978" s="520"/>
      <c r="K978" s="520"/>
      <c r="L978" s="520"/>
      <c r="M978" s="725"/>
      <c r="N978" s="520"/>
      <c r="O978" s="584"/>
      <c r="P978" s="519"/>
      <c r="Q978" s="519"/>
      <c r="R978" s="519"/>
      <c r="S978" s="519"/>
      <c r="T978" s="519"/>
      <c r="U978" s="519"/>
      <c r="V978" s="519"/>
      <c r="W978" s="519"/>
      <c r="X978" s="519"/>
      <c r="Y978" s="519"/>
      <c r="Z978" s="519"/>
    </row>
    <row r="979" spans="1:26" ht="12.75" customHeight="1" x14ac:dyDescent="0.25">
      <c r="A979" s="519"/>
      <c r="B979" s="520"/>
      <c r="C979" s="520"/>
      <c r="D979" s="520"/>
      <c r="E979" s="520"/>
      <c r="F979" s="520"/>
      <c r="G979" s="520"/>
      <c r="H979" s="520"/>
      <c r="I979" s="520"/>
      <c r="J979" s="520"/>
      <c r="K979" s="520"/>
      <c r="L979" s="520"/>
      <c r="M979" s="725"/>
      <c r="N979" s="520"/>
      <c r="O979" s="584"/>
      <c r="P979" s="519"/>
      <c r="Q979" s="519"/>
      <c r="R979" s="519"/>
      <c r="S979" s="519"/>
      <c r="T979" s="519"/>
      <c r="U979" s="519"/>
      <c r="V979" s="519"/>
      <c r="W979" s="519"/>
      <c r="X979" s="519"/>
      <c r="Y979" s="519"/>
      <c r="Z979" s="519"/>
    </row>
    <row r="980" spans="1:26" ht="12.75" customHeight="1" x14ac:dyDescent="0.25">
      <c r="A980" s="519"/>
      <c r="B980" s="520"/>
      <c r="C980" s="520"/>
      <c r="D980" s="520"/>
      <c r="E980" s="520"/>
      <c r="F980" s="520"/>
      <c r="G980" s="520"/>
      <c r="H980" s="520"/>
      <c r="I980" s="520"/>
      <c r="J980" s="520"/>
      <c r="K980" s="520"/>
      <c r="L980" s="520"/>
      <c r="M980" s="725"/>
      <c r="N980" s="520"/>
      <c r="O980" s="584"/>
      <c r="P980" s="519"/>
      <c r="Q980" s="519"/>
      <c r="R980" s="519"/>
      <c r="S980" s="519"/>
      <c r="T980" s="519"/>
      <c r="U980" s="519"/>
      <c r="V980" s="519"/>
      <c r="W980" s="519"/>
      <c r="X980" s="519"/>
      <c r="Y980" s="519"/>
      <c r="Z980" s="519"/>
    </row>
    <row r="981" spans="1:26" ht="12.75" customHeight="1" x14ac:dyDescent="0.25">
      <c r="A981" s="519"/>
      <c r="B981" s="520"/>
      <c r="C981" s="520"/>
      <c r="D981" s="520"/>
      <c r="E981" s="520"/>
      <c r="F981" s="520"/>
      <c r="G981" s="520"/>
      <c r="H981" s="520"/>
      <c r="I981" s="520"/>
      <c r="J981" s="520"/>
      <c r="K981" s="520"/>
      <c r="L981" s="520"/>
      <c r="M981" s="725"/>
      <c r="N981" s="520"/>
      <c r="O981" s="584"/>
      <c r="P981" s="519"/>
      <c r="Q981" s="519"/>
      <c r="R981" s="519"/>
      <c r="S981" s="519"/>
      <c r="T981" s="519"/>
      <c r="U981" s="519"/>
      <c r="V981" s="519"/>
      <c r="W981" s="519"/>
      <c r="X981" s="519"/>
      <c r="Y981" s="519"/>
      <c r="Z981" s="519"/>
    </row>
    <row r="982" spans="1:26" ht="12.75" customHeight="1" x14ac:dyDescent="0.25">
      <c r="A982" s="519"/>
      <c r="B982" s="520"/>
      <c r="C982" s="520"/>
      <c r="D982" s="520"/>
      <c r="E982" s="520"/>
      <c r="F982" s="520"/>
      <c r="G982" s="520"/>
      <c r="H982" s="520"/>
      <c r="I982" s="520"/>
      <c r="J982" s="520"/>
      <c r="K982" s="520"/>
      <c r="L982" s="520"/>
      <c r="M982" s="725"/>
      <c r="N982" s="520"/>
      <c r="O982" s="584"/>
      <c r="P982" s="519"/>
      <c r="Q982" s="519"/>
      <c r="R982" s="519"/>
      <c r="S982" s="519"/>
      <c r="T982" s="519"/>
      <c r="U982" s="519"/>
      <c r="V982" s="519"/>
      <c r="W982" s="519"/>
      <c r="X982" s="519"/>
      <c r="Y982" s="519"/>
      <c r="Z982" s="519"/>
    </row>
    <row r="983" spans="1:26" ht="12.75" customHeight="1" x14ac:dyDescent="0.25">
      <c r="A983" s="519"/>
      <c r="B983" s="520"/>
      <c r="C983" s="520"/>
      <c r="D983" s="520"/>
      <c r="E983" s="520"/>
      <c r="F983" s="520"/>
      <c r="G983" s="520"/>
      <c r="H983" s="520"/>
      <c r="I983" s="520"/>
      <c r="J983" s="520"/>
      <c r="K983" s="520"/>
      <c r="L983" s="520"/>
      <c r="M983" s="725"/>
      <c r="N983" s="520"/>
      <c r="O983" s="584"/>
      <c r="P983" s="519"/>
      <c r="Q983" s="519"/>
      <c r="R983" s="519"/>
      <c r="S983" s="519"/>
      <c r="T983" s="519"/>
      <c r="U983" s="519"/>
      <c r="V983" s="519"/>
      <c r="W983" s="519"/>
      <c r="X983" s="519"/>
      <c r="Y983" s="519"/>
      <c r="Z983" s="519"/>
    </row>
    <row r="984" spans="1:26" ht="12.75" customHeight="1" x14ac:dyDescent="0.25">
      <c r="A984" s="519"/>
      <c r="B984" s="520"/>
      <c r="C984" s="520"/>
      <c r="D984" s="520"/>
      <c r="E984" s="520"/>
      <c r="F984" s="520"/>
      <c r="G984" s="520"/>
      <c r="H984" s="520"/>
      <c r="I984" s="520"/>
      <c r="J984" s="520"/>
      <c r="K984" s="520"/>
      <c r="L984" s="520"/>
      <c r="M984" s="725"/>
      <c r="N984" s="520"/>
      <c r="O984" s="584"/>
      <c r="P984" s="519"/>
      <c r="Q984" s="519"/>
      <c r="R984" s="519"/>
      <c r="S984" s="519"/>
      <c r="T984" s="519"/>
      <c r="U984" s="519"/>
      <c r="V984" s="519"/>
      <c r="W984" s="519"/>
      <c r="X984" s="519"/>
      <c r="Y984" s="519"/>
      <c r="Z984" s="519"/>
    </row>
    <row r="985" spans="1:26" ht="12.75" customHeight="1" x14ac:dyDescent="0.25">
      <c r="A985" s="519"/>
      <c r="B985" s="520"/>
      <c r="C985" s="520"/>
      <c r="D985" s="520"/>
      <c r="E985" s="520"/>
      <c r="F985" s="520"/>
      <c r="G985" s="520"/>
      <c r="H985" s="520"/>
      <c r="I985" s="520"/>
      <c r="J985" s="520"/>
      <c r="K985" s="520"/>
      <c r="L985" s="520"/>
      <c r="M985" s="725"/>
      <c r="N985" s="520"/>
      <c r="O985" s="584"/>
      <c r="P985" s="519"/>
      <c r="Q985" s="519"/>
      <c r="R985" s="519"/>
      <c r="S985" s="519"/>
      <c r="T985" s="519"/>
      <c r="U985" s="519"/>
      <c r="V985" s="519"/>
      <c r="W985" s="519"/>
      <c r="X985" s="519"/>
      <c r="Y985" s="519"/>
      <c r="Z985" s="519"/>
    </row>
    <row r="986" spans="1:26" ht="12.75" customHeight="1" x14ac:dyDescent="0.25">
      <c r="A986" s="519"/>
      <c r="B986" s="520"/>
      <c r="C986" s="520"/>
      <c r="D986" s="520"/>
      <c r="E986" s="520"/>
      <c r="F986" s="520"/>
      <c r="G986" s="520"/>
      <c r="H986" s="520"/>
      <c r="I986" s="520"/>
      <c r="J986" s="520"/>
      <c r="K986" s="520"/>
      <c r="L986" s="520"/>
      <c r="M986" s="725"/>
      <c r="N986" s="520"/>
      <c r="O986" s="584"/>
      <c r="P986" s="519"/>
      <c r="Q986" s="519"/>
      <c r="R986" s="519"/>
      <c r="S986" s="519"/>
      <c r="T986" s="519"/>
      <c r="U986" s="519"/>
      <c r="V986" s="519"/>
      <c r="W986" s="519"/>
      <c r="X986" s="519"/>
      <c r="Y986" s="519"/>
      <c r="Z986" s="519"/>
    </row>
    <row r="987" spans="1:26" ht="12.75" customHeight="1" x14ac:dyDescent="0.25">
      <c r="A987" s="519"/>
      <c r="B987" s="520"/>
      <c r="C987" s="520"/>
      <c r="D987" s="520"/>
      <c r="E987" s="520"/>
      <c r="F987" s="520"/>
      <c r="G987" s="520"/>
      <c r="H987" s="520"/>
      <c r="I987" s="520"/>
      <c r="J987" s="520"/>
      <c r="K987" s="520"/>
      <c r="L987" s="520"/>
      <c r="M987" s="725"/>
      <c r="N987" s="520"/>
      <c r="O987" s="584"/>
      <c r="P987" s="519"/>
      <c r="Q987" s="519"/>
      <c r="R987" s="519"/>
      <c r="S987" s="519"/>
      <c r="T987" s="519"/>
      <c r="U987" s="519"/>
      <c r="V987" s="519"/>
      <c r="W987" s="519"/>
      <c r="X987" s="519"/>
      <c r="Y987" s="519"/>
      <c r="Z987" s="519"/>
    </row>
    <row r="988" spans="1:26" ht="12.75" customHeight="1" x14ac:dyDescent="0.25">
      <c r="A988" s="519"/>
      <c r="B988" s="520"/>
      <c r="C988" s="520"/>
      <c r="D988" s="520"/>
      <c r="E988" s="520"/>
      <c r="F988" s="520"/>
      <c r="G988" s="520"/>
      <c r="H988" s="520"/>
      <c r="I988" s="520"/>
      <c r="J988" s="520"/>
      <c r="K988" s="520"/>
      <c r="L988" s="520"/>
      <c r="M988" s="725"/>
      <c r="N988" s="520"/>
      <c r="O988" s="584"/>
      <c r="P988" s="519"/>
      <c r="Q988" s="519"/>
      <c r="R988" s="519"/>
      <c r="S988" s="519"/>
      <c r="T988" s="519"/>
      <c r="U988" s="519"/>
      <c r="V988" s="519"/>
      <c r="W988" s="519"/>
      <c r="X988" s="519"/>
      <c r="Y988" s="519"/>
      <c r="Z988" s="519"/>
    </row>
    <row r="989" spans="1:26" ht="12.75" customHeight="1" x14ac:dyDescent="0.25">
      <c r="A989" s="519"/>
      <c r="B989" s="520"/>
      <c r="C989" s="520"/>
      <c r="D989" s="520"/>
      <c r="E989" s="520"/>
      <c r="F989" s="520"/>
      <c r="G989" s="520"/>
      <c r="H989" s="520"/>
      <c r="I989" s="520"/>
      <c r="J989" s="520"/>
      <c r="K989" s="520"/>
      <c r="L989" s="520"/>
      <c r="M989" s="725"/>
      <c r="N989" s="520"/>
      <c r="O989" s="584"/>
      <c r="P989" s="519"/>
      <c r="Q989" s="519"/>
      <c r="R989" s="519"/>
      <c r="S989" s="519"/>
      <c r="T989" s="519"/>
      <c r="U989" s="519"/>
      <c r="V989" s="519"/>
      <c r="W989" s="519"/>
      <c r="X989" s="519"/>
      <c r="Y989" s="519"/>
      <c r="Z989" s="519"/>
    </row>
    <row r="990" spans="1:26" ht="12.75" customHeight="1" x14ac:dyDescent="0.25">
      <c r="A990" s="519"/>
      <c r="B990" s="520"/>
      <c r="C990" s="520"/>
      <c r="D990" s="520"/>
      <c r="E990" s="520"/>
      <c r="F990" s="520"/>
      <c r="G990" s="520"/>
      <c r="H990" s="520"/>
      <c r="I990" s="520"/>
      <c r="J990" s="520"/>
      <c r="K990" s="520"/>
      <c r="L990" s="520"/>
      <c r="M990" s="725"/>
      <c r="N990" s="520"/>
      <c r="O990" s="584"/>
      <c r="P990" s="519"/>
      <c r="Q990" s="519"/>
      <c r="R990" s="519"/>
      <c r="S990" s="519"/>
      <c r="T990" s="519"/>
      <c r="U990" s="519"/>
      <c r="V990" s="519"/>
      <c r="W990" s="519"/>
      <c r="X990" s="519"/>
      <c r="Y990" s="519"/>
      <c r="Z990" s="519"/>
    </row>
    <row r="991" spans="1:26" ht="12.75" customHeight="1" x14ac:dyDescent="0.25">
      <c r="A991" s="519"/>
      <c r="B991" s="520"/>
      <c r="C991" s="520"/>
      <c r="D991" s="520"/>
      <c r="E991" s="520"/>
      <c r="F991" s="520"/>
      <c r="G991" s="520"/>
      <c r="H991" s="520"/>
      <c r="I991" s="520"/>
      <c r="J991" s="520"/>
      <c r="K991" s="520"/>
      <c r="L991" s="520"/>
      <c r="M991" s="725"/>
      <c r="N991" s="520"/>
      <c r="O991" s="584"/>
      <c r="P991" s="519"/>
      <c r="Q991" s="519"/>
      <c r="R991" s="519"/>
      <c r="S991" s="519"/>
      <c r="T991" s="519"/>
      <c r="U991" s="519"/>
      <c r="V991" s="519"/>
      <c r="W991" s="519"/>
      <c r="X991" s="519"/>
      <c r="Y991" s="519"/>
      <c r="Z991" s="519"/>
    </row>
    <row r="992" spans="1:26" ht="12.75" customHeight="1" x14ac:dyDescent="0.25">
      <c r="A992" s="519"/>
      <c r="B992" s="520"/>
      <c r="C992" s="520"/>
      <c r="D992" s="520"/>
      <c r="E992" s="520"/>
      <c r="F992" s="520"/>
      <c r="G992" s="520"/>
      <c r="H992" s="520"/>
      <c r="I992" s="520"/>
      <c r="J992" s="520"/>
      <c r="K992" s="520"/>
      <c r="L992" s="520"/>
      <c r="M992" s="725"/>
      <c r="N992" s="520"/>
      <c r="O992" s="584"/>
      <c r="P992" s="519"/>
      <c r="Q992" s="519"/>
      <c r="R992" s="519"/>
      <c r="S992" s="519"/>
      <c r="T992" s="519"/>
      <c r="U992" s="519"/>
      <c r="V992" s="519"/>
      <c r="W992" s="519"/>
      <c r="X992" s="519"/>
      <c r="Y992" s="519"/>
      <c r="Z992" s="519"/>
    </row>
    <row r="993" spans="1:26" ht="12.75" customHeight="1" x14ac:dyDescent="0.25">
      <c r="A993" s="519"/>
      <c r="B993" s="520"/>
      <c r="C993" s="520"/>
      <c r="D993" s="520"/>
      <c r="E993" s="520"/>
      <c r="F993" s="520"/>
      <c r="G993" s="520"/>
      <c r="H993" s="520"/>
      <c r="I993" s="520"/>
      <c r="J993" s="520"/>
      <c r="K993" s="520"/>
      <c r="L993" s="520"/>
      <c r="M993" s="725"/>
      <c r="N993" s="520"/>
      <c r="O993" s="584"/>
      <c r="P993" s="519"/>
      <c r="Q993" s="519"/>
      <c r="R993" s="519"/>
      <c r="S993" s="519"/>
      <c r="T993" s="519"/>
      <c r="U993" s="519"/>
      <c r="V993" s="519"/>
      <c r="W993" s="519"/>
      <c r="X993" s="519"/>
      <c r="Y993" s="519"/>
      <c r="Z993" s="519"/>
    </row>
    <row r="994" spans="1:26" ht="12.75" customHeight="1" x14ac:dyDescent="0.25">
      <c r="A994" s="519"/>
      <c r="B994" s="520"/>
      <c r="C994" s="520"/>
      <c r="D994" s="520"/>
      <c r="E994" s="520"/>
      <c r="F994" s="520"/>
      <c r="G994" s="520"/>
      <c r="H994" s="520"/>
      <c r="I994" s="520"/>
      <c r="J994" s="520"/>
      <c r="K994" s="520"/>
      <c r="L994" s="520"/>
      <c r="M994" s="725"/>
      <c r="N994" s="520"/>
      <c r="O994" s="584"/>
      <c r="P994" s="519"/>
      <c r="Q994" s="519"/>
      <c r="R994" s="519"/>
      <c r="S994" s="519"/>
      <c r="T994" s="519"/>
      <c r="U994" s="519"/>
      <c r="V994" s="519"/>
      <c r="W994" s="519"/>
      <c r="X994" s="519"/>
      <c r="Y994" s="519"/>
      <c r="Z994" s="519"/>
    </row>
    <row r="995" spans="1:26" ht="12.75" customHeight="1" x14ac:dyDescent="0.25">
      <c r="A995" s="519"/>
      <c r="B995" s="520"/>
      <c r="C995" s="520"/>
      <c r="D995" s="520"/>
      <c r="E995" s="520"/>
      <c r="F995" s="520"/>
      <c r="G995" s="520"/>
      <c r="H995" s="520"/>
      <c r="I995" s="520"/>
      <c r="J995" s="520"/>
      <c r="K995" s="520"/>
      <c r="L995" s="520"/>
      <c r="M995" s="725"/>
      <c r="N995" s="520"/>
      <c r="O995" s="584"/>
      <c r="P995" s="519"/>
      <c r="Q995" s="519"/>
      <c r="R995" s="519"/>
      <c r="S995" s="519"/>
      <c r="T995" s="519"/>
      <c r="U995" s="519"/>
      <c r="V995" s="519"/>
      <c r="W995" s="519"/>
      <c r="X995" s="519"/>
      <c r="Y995" s="519"/>
      <c r="Z995" s="519"/>
    </row>
    <row r="996" spans="1:26" ht="12.75" customHeight="1" x14ac:dyDescent="0.25">
      <c r="A996" s="519"/>
      <c r="B996" s="520"/>
      <c r="C996" s="520"/>
      <c r="D996" s="520"/>
      <c r="E996" s="520"/>
      <c r="F996" s="520"/>
      <c r="G996" s="520"/>
      <c r="H996" s="520"/>
      <c r="I996" s="520"/>
      <c r="J996" s="520"/>
      <c r="K996" s="520"/>
      <c r="L996" s="520"/>
      <c r="M996" s="725"/>
      <c r="N996" s="520"/>
      <c r="O996" s="584"/>
      <c r="P996" s="519"/>
      <c r="Q996" s="519"/>
      <c r="R996" s="519"/>
      <c r="S996" s="519"/>
      <c r="T996" s="519"/>
      <c r="U996" s="519"/>
      <c r="V996" s="519"/>
      <c r="W996" s="519"/>
      <c r="X996" s="519"/>
      <c r="Y996" s="519"/>
      <c r="Z996" s="519"/>
    </row>
    <row r="997" spans="1:26" ht="12.75" customHeight="1" x14ac:dyDescent="0.25">
      <c r="A997" s="519"/>
      <c r="B997" s="520"/>
      <c r="C997" s="520"/>
      <c r="D997" s="520"/>
      <c r="E997" s="520"/>
      <c r="F997" s="520"/>
      <c r="G997" s="520"/>
      <c r="H997" s="520"/>
      <c r="I997" s="520"/>
      <c r="J997" s="520"/>
      <c r="K997" s="520"/>
      <c r="L997" s="520"/>
      <c r="M997" s="725"/>
      <c r="N997" s="520"/>
      <c r="O997" s="584"/>
      <c r="P997" s="519"/>
      <c r="Q997" s="519"/>
      <c r="R997" s="519"/>
      <c r="S997" s="519"/>
      <c r="T997" s="519"/>
      <c r="U997" s="519"/>
      <c r="V997" s="519"/>
      <c r="W997" s="519"/>
      <c r="X997" s="519"/>
      <c r="Y997" s="519"/>
      <c r="Z997" s="519"/>
    </row>
    <row r="998" spans="1:26" ht="12.75" customHeight="1" x14ac:dyDescent="0.25">
      <c r="A998" s="519"/>
      <c r="B998" s="520"/>
      <c r="C998" s="520"/>
      <c r="D998" s="520"/>
      <c r="E998" s="520"/>
      <c r="F998" s="520"/>
      <c r="G998" s="520"/>
      <c r="H998" s="520"/>
      <c r="I998" s="520"/>
      <c r="J998" s="520"/>
      <c r="K998" s="520"/>
      <c r="L998" s="520"/>
      <c r="M998" s="725"/>
      <c r="N998" s="520"/>
      <c r="O998" s="584"/>
      <c r="P998" s="519"/>
      <c r="Q998" s="519"/>
      <c r="R998" s="519"/>
      <c r="S998" s="519"/>
      <c r="T998" s="519"/>
      <c r="U998" s="519"/>
      <c r="V998" s="519"/>
      <c r="W998" s="519"/>
      <c r="X998" s="519"/>
      <c r="Y998" s="519"/>
      <c r="Z998" s="519"/>
    </row>
    <row r="999" spans="1:26" ht="12.75" customHeight="1" x14ac:dyDescent="0.25">
      <c r="A999" s="519"/>
      <c r="B999" s="520"/>
      <c r="C999" s="520"/>
      <c r="D999" s="520"/>
      <c r="E999" s="520"/>
      <c r="F999" s="520"/>
      <c r="G999" s="520"/>
      <c r="H999" s="520"/>
      <c r="I999" s="520"/>
      <c r="J999" s="520"/>
      <c r="K999" s="520"/>
      <c r="L999" s="520"/>
      <c r="M999" s="725"/>
      <c r="N999" s="520"/>
      <c r="O999" s="584"/>
      <c r="P999" s="519"/>
      <c r="Q999" s="519"/>
      <c r="R999" s="519"/>
      <c r="S999" s="519"/>
      <c r="T999" s="519"/>
      <c r="U999" s="519"/>
      <c r="V999" s="519"/>
      <c r="W999" s="519"/>
      <c r="X999" s="519"/>
      <c r="Y999" s="519"/>
      <c r="Z999" s="519"/>
    </row>
    <row r="1000" spans="1:26" ht="12.75" customHeight="1" x14ac:dyDescent="0.25">
      <c r="A1000" s="519"/>
      <c r="B1000" s="520"/>
      <c r="C1000" s="520"/>
      <c r="D1000" s="520"/>
      <c r="E1000" s="520"/>
      <c r="F1000" s="520"/>
      <c r="G1000" s="520"/>
      <c r="H1000" s="520"/>
      <c r="I1000" s="520"/>
      <c r="J1000" s="520"/>
      <c r="K1000" s="520"/>
      <c r="L1000" s="520"/>
      <c r="M1000" s="725"/>
      <c r="N1000" s="520"/>
      <c r="O1000" s="584"/>
      <c r="P1000" s="519"/>
      <c r="Q1000" s="519"/>
      <c r="R1000" s="519"/>
      <c r="S1000" s="519"/>
      <c r="T1000" s="519"/>
      <c r="U1000" s="519"/>
      <c r="V1000" s="519"/>
      <c r="W1000" s="519"/>
      <c r="X1000" s="519"/>
      <c r="Y1000" s="519"/>
      <c r="Z1000" s="519"/>
    </row>
  </sheetData>
  <mergeCells count="2">
    <mergeCell ref="C10:L10"/>
    <mergeCell ref="B5:H5"/>
  </mergeCells>
  <dataValidations count="1">
    <dataValidation type="decimal" allowBlank="1" showInputMessage="1" showErrorMessage="1" prompt=" - " sqref="B15" xr:uid="{00000000-0002-0000-1700-000000000000}">
      <formula1>1900</formula1>
      <formula2>2000</formula2>
    </dataValidation>
  </dataValidations>
  <pageMargins left="0.7" right="0.7" top="0.75" bottom="0.75" header="0" footer="0"/>
  <pageSetup orientation="landscape" r:id="rId1"/>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ilha12"/>
  <dimension ref="A1:Z1000"/>
  <sheetViews>
    <sheetView showGridLines="0" topLeftCell="A13" zoomScale="190" zoomScaleNormal="190" workbookViewId="0">
      <selection activeCell="C19" sqref="C19"/>
    </sheetView>
  </sheetViews>
  <sheetFormatPr defaultColWidth="14.44140625" defaultRowHeight="15" customHeight="1" x14ac:dyDescent="0.25"/>
  <cols>
    <col min="1" max="1" width="3.5546875" customWidth="1"/>
    <col min="2" max="2" width="5.44140625" customWidth="1"/>
    <col min="3" max="4" width="13.88671875" customWidth="1"/>
    <col min="5" max="5" width="10.88671875" customWidth="1"/>
    <col min="6" max="6" width="10.5546875" customWidth="1"/>
    <col min="7" max="7" width="10.109375" customWidth="1"/>
    <col min="8" max="8" width="14.44140625" customWidth="1"/>
    <col min="9" max="9" width="12" customWidth="1"/>
    <col min="10" max="10" width="10.44140625" customWidth="1"/>
    <col min="11" max="20" width="9.109375" customWidth="1"/>
    <col min="21" max="26" width="8" customWidth="1"/>
  </cols>
  <sheetData>
    <row r="1" spans="1:26" ht="12.75" customHeight="1" x14ac:dyDescent="0.25">
      <c r="A1" s="3"/>
      <c r="B1" s="3"/>
      <c r="C1" s="3"/>
      <c r="D1" s="200"/>
      <c r="E1" s="3"/>
      <c r="F1" s="3"/>
      <c r="G1" s="3"/>
      <c r="H1" s="3"/>
      <c r="I1" s="3"/>
      <c r="J1" s="3"/>
      <c r="K1" s="3"/>
      <c r="L1" s="3"/>
      <c r="M1" s="3"/>
      <c r="N1" s="3"/>
      <c r="O1" s="3"/>
      <c r="P1" s="3"/>
      <c r="Q1" s="3"/>
      <c r="R1" s="3"/>
      <c r="S1" s="3"/>
      <c r="T1" s="3"/>
      <c r="U1" s="3"/>
      <c r="V1" s="3"/>
      <c r="W1" s="3"/>
      <c r="X1" s="3"/>
      <c r="Y1" s="3"/>
      <c r="Z1" s="3"/>
    </row>
    <row r="2" spans="1:26" ht="15.75" customHeight="1" x14ac:dyDescent="0.3">
      <c r="A2" s="3"/>
      <c r="B2" s="326" t="s">
        <v>147</v>
      </c>
      <c r="C2" s="327"/>
      <c r="D2" s="328"/>
      <c r="E2" s="329"/>
      <c r="F2" s="329"/>
      <c r="G2" s="329"/>
      <c r="H2" s="329"/>
      <c r="I2" s="329"/>
      <c r="J2" s="329"/>
      <c r="K2" s="3"/>
      <c r="L2" s="3"/>
      <c r="M2" s="3"/>
      <c r="N2" s="3"/>
      <c r="O2" s="3"/>
      <c r="P2" s="3"/>
      <c r="Q2" s="3"/>
      <c r="R2" s="3"/>
      <c r="S2" s="3"/>
      <c r="T2" s="3"/>
      <c r="U2" s="3"/>
      <c r="V2" s="3"/>
      <c r="W2" s="3"/>
      <c r="X2" s="3"/>
      <c r="Y2" s="3"/>
      <c r="Z2" s="3"/>
    </row>
    <row r="3" spans="1:26" x14ac:dyDescent="0.25">
      <c r="A3" s="3"/>
      <c r="B3" s="169" t="str">
        <f>IF(Select2=2,"This sheet applies only to the waste compositon option and can be deleted when the bulk waste option has been chosen","")</f>
        <v/>
      </c>
      <c r="C3" s="327"/>
      <c r="D3" s="328"/>
      <c r="E3" s="329"/>
      <c r="F3" s="329"/>
      <c r="G3" s="329"/>
      <c r="H3" s="329"/>
      <c r="I3" s="329"/>
      <c r="J3" s="329"/>
      <c r="K3" s="3"/>
      <c r="L3" s="3"/>
      <c r="M3" s="3"/>
      <c r="N3" s="3"/>
      <c r="O3" s="3"/>
      <c r="P3" s="3"/>
      <c r="Q3" s="3"/>
      <c r="R3" s="3"/>
      <c r="S3" s="3"/>
      <c r="T3" s="3"/>
      <c r="U3" s="3"/>
      <c r="V3" s="3"/>
      <c r="W3" s="3"/>
      <c r="X3" s="3"/>
      <c r="Y3" s="3"/>
      <c r="Z3" s="3"/>
    </row>
    <row r="4" spans="1:26" ht="16.5" customHeight="1" x14ac:dyDescent="0.3">
      <c r="A4" s="3"/>
      <c r="B4" s="90"/>
      <c r="C4" s="2"/>
      <c r="D4" s="330"/>
      <c r="E4" s="239"/>
      <c r="F4" s="239"/>
      <c r="G4" s="239"/>
      <c r="H4" s="239"/>
      <c r="I4" s="239"/>
      <c r="J4" s="239"/>
      <c r="K4" s="3"/>
      <c r="L4" s="3"/>
      <c r="M4" s="3"/>
      <c r="N4" s="3"/>
      <c r="O4" s="3"/>
      <c r="P4" s="3"/>
      <c r="Q4" s="3"/>
      <c r="R4" s="3"/>
      <c r="S4" s="3"/>
      <c r="T4" s="3"/>
      <c r="U4" s="3"/>
      <c r="V4" s="3"/>
      <c r="W4" s="3"/>
      <c r="X4" s="3"/>
      <c r="Y4" s="3"/>
      <c r="Z4" s="3"/>
    </row>
    <row r="5" spans="1:26" ht="26.25" customHeight="1" x14ac:dyDescent="0.25">
      <c r="A5" s="3"/>
      <c r="B5" s="4"/>
      <c r="C5" s="102"/>
      <c r="D5" s="331"/>
      <c r="E5" s="332"/>
      <c r="F5" s="332"/>
      <c r="G5" s="332"/>
      <c r="H5" s="332"/>
      <c r="I5" s="333" t="s">
        <v>148</v>
      </c>
      <c r="J5" s="332"/>
      <c r="K5" s="3"/>
      <c r="L5" s="3"/>
      <c r="M5" s="3"/>
      <c r="N5" s="3"/>
      <c r="O5" s="3"/>
      <c r="P5" s="3"/>
      <c r="Q5" s="3"/>
      <c r="R5" s="3"/>
      <c r="S5" s="3"/>
      <c r="T5" s="3"/>
      <c r="U5" s="3"/>
      <c r="V5" s="3"/>
      <c r="W5" s="3"/>
      <c r="X5" s="3"/>
      <c r="Y5" s="3"/>
      <c r="Z5" s="3"/>
    </row>
    <row r="6" spans="1:26" ht="12.75" customHeight="1" x14ac:dyDescent="0.25">
      <c r="A6" s="3"/>
      <c r="B6" s="4"/>
      <c r="C6" s="102"/>
      <c r="D6" s="334" t="s">
        <v>149</v>
      </c>
      <c r="E6" s="335"/>
      <c r="F6" s="335"/>
      <c r="G6" s="336"/>
      <c r="H6" s="337" t="s">
        <v>149</v>
      </c>
      <c r="I6" s="338">
        <f>Parameters!M13</f>
        <v>0</v>
      </c>
      <c r="J6" s="332"/>
      <c r="K6" s="3"/>
      <c r="L6" s="3"/>
      <c r="M6" s="3"/>
      <c r="N6" s="3"/>
      <c r="O6" s="3"/>
      <c r="P6" s="3"/>
      <c r="Q6" s="3"/>
      <c r="R6" s="3"/>
      <c r="S6" s="3"/>
      <c r="T6" s="3"/>
      <c r="U6" s="3"/>
      <c r="V6" s="3"/>
      <c r="W6" s="3"/>
      <c r="X6" s="3"/>
      <c r="Y6" s="3"/>
      <c r="Z6" s="3"/>
    </row>
    <row r="7" spans="1:26" ht="13.5" customHeight="1" x14ac:dyDescent="0.25">
      <c r="A7" s="3"/>
      <c r="B7" s="4"/>
      <c r="C7" s="102"/>
      <c r="D7" s="339" t="s">
        <v>150</v>
      </c>
      <c r="E7" s="340"/>
      <c r="F7" s="340"/>
      <c r="G7" s="341"/>
      <c r="H7" s="342" t="s">
        <v>150</v>
      </c>
      <c r="I7" s="343">
        <f>DOCF</f>
        <v>0</v>
      </c>
      <c r="J7" s="332"/>
      <c r="K7" s="3"/>
      <c r="L7" s="3"/>
      <c r="M7" s="3"/>
      <c r="N7" s="3"/>
      <c r="O7" s="3"/>
      <c r="P7" s="3"/>
      <c r="Q7" s="3"/>
      <c r="R7" s="3"/>
      <c r="S7" s="3"/>
      <c r="T7" s="3"/>
      <c r="U7" s="3"/>
      <c r="V7" s="3"/>
      <c r="W7" s="3"/>
      <c r="X7" s="3"/>
      <c r="Y7" s="3"/>
      <c r="Z7" s="3"/>
    </row>
    <row r="8" spans="1:26" ht="12.75" customHeight="1" x14ac:dyDescent="0.25">
      <c r="A8" s="3"/>
      <c r="B8" s="3"/>
      <c r="C8" s="3"/>
      <c r="D8" s="334" t="s">
        <v>151</v>
      </c>
      <c r="E8" s="335"/>
      <c r="F8" s="335"/>
      <c r="G8" s="336"/>
      <c r="H8" s="337" t="s">
        <v>152</v>
      </c>
      <c r="I8" s="344">
        <f>Parameters!M27</f>
        <v>0</v>
      </c>
      <c r="J8" s="184"/>
      <c r="K8" s="3"/>
      <c r="L8" s="3"/>
      <c r="M8" s="3"/>
      <c r="N8" s="3"/>
      <c r="O8" s="3"/>
      <c r="P8" s="3"/>
      <c r="Q8" s="3"/>
      <c r="R8" s="3"/>
      <c r="S8" s="3"/>
      <c r="T8" s="3"/>
      <c r="U8" s="3"/>
      <c r="V8" s="3"/>
      <c r="W8" s="3"/>
      <c r="X8" s="3"/>
      <c r="Y8" s="3"/>
      <c r="Z8" s="3"/>
    </row>
    <row r="9" spans="1:26" ht="15.75" customHeight="1" x14ac:dyDescent="0.25">
      <c r="A9" s="3"/>
      <c r="B9" s="3"/>
      <c r="C9" s="3"/>
      <c r="D9" s="345" t="s">
        <v>153</v>
      </c>
      <c r="E9" s="346"/>
      <c r="F9" s="346"/>
      <c r="G9" s="347"/>
      <c r="H9" s="348" t="s">
        <v>154</v>
      </c>
      <c r="I9" s="349" t="e">
        <f>LN(2)/$I$8</f>
        <v>#DIV/0!</v>
      </c>
      <c r="J9" s="184"/>
      <c r="K9" s="3"/>
      <c r="L9" s="3"/>
      <c r="M9" s="3"/>
      <c r="N9" s="3"/>
      <c r="O9" s="3"/>
      <c r="P9" s="3"/>
      <c r="Q9" s="3"/>
      <c r="R9" s="3"/>
      <c r="S9" s="3"/>
      <c r="T9" s="3"/>
      <c r="U9" s="3"/>
      <c r="V9" s="3"/>
      <c r="W9" s="3"/>
      <c r="X9" s="3"/>
      <c r="Y9" s="3"/>
      <c r="Z9" s="3"/>
    </row>
    <row r="10" spans="1:26" ht="12.75" customHeight="1" x14ac:dyDescent="0.25">
      <c r="A10" s="3"/>
      <c r="B10" s="3"/>
      <c r="C10" s="3"/>
      <c r="D10" s="350" t="s">
        <v>155</v>
      </c>
      <c r="E10" s="351"/>
      <c r="F10" s="351"/>
      <c r="G10" s="352"/>
      <c r="H10" s="353" t="s">
        <v>156</v>
      </c>
      <c r="I10" s="354">
        <f>EXP(-$I$8)</f>
        <v>1</v>
      </c>
      <c r="J10" s="184"/>
      <c r="K10" s="3"/>
      <c r="L10" s="3"/>
      <c r="M10" s="3"/>
      <c r="N10" s="3"/>
      <c r="O10" s="3"/>
      <c r="P10" s="3"/>
      <c r="Q10" s="3"/>
      <c r="R10" s="3"/>
      <c r="S10" s="3"/>
      <c r="T10" s="3"/>
      <c r="U10" s="3"/>
      <c r="V10" s="3"/>
      <c r="W10" s="3"/>
      <c r="X10" s="3"/>
      <c r="Y10" s="3"/>
      <c r="Z10" s="3"/>
    </row>
    <row r="11" spans="1:26" ht="12.75" customHeight="1" x14ac:dyDescent="0.25">
      <c r="A11" s="3"/>
      <c r="B11" s="3"/>
      <c r="C11" s="3"/>
      <c r="D11" s="350" t="s">
        <v>157</v>
      </c>
      <c r="E11" s="351"/>
      <c r="F11" s="351"/>
      <c r="G11" s="352"/>
      <c r="H11" s="353" t="s">
        <v>158</v>
      </c>
      <c r="I11" s="354">
        <v>13</v>
      </c>
      <c r="J11" s="184"/>
      <c r="K11" s="3"/>
      <c r="L11" s="3"/>
      <c r="M11" s="3"/>
      <c r="N11" s="3"/>
      <c r="O11" s="3"/>
      <c r="P11" s="3"/>
      <c r="Q11" s="3"/>
      <c r="R11" s="3"/>
      <c r="S11" s="3"/>
      <c r="T11" s="3"/>
      <c r="U11" s="3"/>
      <c r="V11" s="3"/>
      <c r="W11" s="3"/>
      <c r="X11" s="3"/>
      <c r="Y11" s="3"/>
      <c r="Z11" s="3"/>
    </row>
    <row r="12" spans="1:26" ht="13.5" customHeight="1" x14ac:dyDescent="0.25">
      <c r="A12" s="3"/>
      <c r="B12" s="3"/>
      <c r="C12" s="3"/>
      <c r="D12" s="355" t="s">
        <v>159</v>
      </c>
      <c r="E12" s="356"/>
      <c r="F12" s="356"/>
      <c r="G12" s="357"/>
      <c r="H12" s="358" t="s">
        <v>160</v>
      </c>
      <c r="I12" s="359">
        <f>EXP(-$I$8*((13-I11)/12))</f>
        <v>1</v>
      </c>
      <c r="J12" s="184"/>
      <c r="K12" s="3"/>
      <c r="L12" s="3"/>
      <c r="M12" s="3"/>
      <c r="N12" s="3"/>
      <c r="O12" s="3"/>
      <c r="P12" s="3"/>
      <c r="Q12" s="3"/>
      <c r="R12" s="3"/>
      <c r="S12" s="3"/>
      <c r="T12" s="3"/>
      <c r="U12" s="3"/>
      <c r="V12" s="3"/>
      <c r="W12" s="3"/>
      <c r="X12" s="3"/>
      <c r="Y12" s="3"/>
      <c r="Z12" s="3"/>
    </row>
    <row r="13" spans="1:26" ht="13.5" customHeight="1" x14ac:dyDescent="0.25">
      <c r="A13" s="3"/>
      <c r="B13" s="3"/>
      <c r="C13" s="360"/>
      <c r="D13" s="361" t="s">
        <v>161</v>
      </c>
      <c r="E13" s="362"/>
      <c r="F13" s="362"/>
      <c r="G13" s="363"/>
      <c r="H13" s="364" t="s">
        <v>121</v>
      </c>
      <c r="I13" s="365">
        <f>CH4_fraction</f>
        <v>0</v>
      </c>
      <c r="J13" s="184"/>
      <c r="K13" s="3"/>
      <c r="L13" s="3"/>
      <c r="M13" s="3"/>
      <c r="N13" s="3"/>
      <c r="O13" s="3"/>
      <c r="P13" s="3"/>
      <c r="Q13" s="3"/>
      <c r="R13" s="3"/>
      <c r="S13" s="3"/>
      <c r="T13" s="3"/>
      <c r="U13" s="3"/>
      <c r="V13" s="3"/>
      <c r="W13" s="3"/>
      <c r="X13" s="3"/>
      <c r="Y13" s="3"/>
      <c r="Z13" s="3"/>
    </row>
    <row r="14" spans="1:26" ht="13.5" customHeight="1" x14ac:dyDescent="0.25">
      <c r="A14" s="3"/>
      <c r="B14" s="3"/>
      <c r="C14" s="3"/>
      <c r="D14" s="200"/>
      <c r="E14" s="184"/>
      <c r="F14" s="184"/>
      <c r="G14" s="184"/>
      <c r="H14" s="184"/>
      <c r="I14" s="184"/>
      <c r="J14" s="184"/>
      <c r="K14" s="3"/>
      <c r="L14" s="3"/>
      <c r="M14" s="3"/>
      <c r="N14" s="3"/>
      <c r="O14" s="3"/>
      <c r="P14" s="3"/>
      <c r="Q14" s="3"/>
      <c r="R14" s="3"/>
      <c r="S14" s="3"/>
      <c r="T14" s="3"/>
      <c r="U14" s="3"/>
      <c r="V14" s="3"/>
      <c r="W14" s="3"/>
      <c r="X14" s="3"/>
      <c r="Y14" s="3"/>
      <c r="Z14" s="3"/>
    </row>
    <row r="15" spans="1:26" ht="63.75" customHeight="1" x14ac:dyDescent="0.25">
      <c r="A15" s="3"/>
      <c r="B15" s="130" t="s">
        <v>63</v>
      </c>
      <c r="C15" s="366" t="s">
        <v>162</v>
      </c>
      <c r="D15" s="367" t="s">
        <v>57</v>
      </c>
      <c r="E15" s="368" t="s">
        <v>163</v>
      </c>
      <c r="F15" s="368" t="s">
        <v>164</v>
      </c>
      <c r="G15" s="368" t="s">
        <v>165</v>
      </c>
      <c r="H15" s="368" t="s">
        <v>166</v>
      </c>
      <c r="I15" s="368" t="s">
        <v>167</v>
      </c>
      <c r="J15" s="369" t="s">
        <v>168</v>
      </c>
      <c r="K15" s="3"/>
      <c r="L15" s="3"/>
      <c r="M15" s="3"/>
      <c r="N15" s="3"/>
      <c r="O15" s="3"/>
      <c r="P15" s="3"/>
      <c r="Q15" s="3"/>
      <c r="R15" s="3"/>
      <c r="S15" s="3"/>
      <c r="T15" s="3"/>
      <c r="U15" s="3"/>
      <c r="V15" s="3"/>
      <c r="W15" s="3"/>
      <c r="X15" s="3"/>
      <c r="Y15" s="3"/>
      <c r="Z15" s="3"/>
    </row>
    <row r="16" spans="1:26" ht="22.5" customHeight="1" x14ac:dyDescent="0.25">
      <c r="A16" s="31"/>
      <c r="B16" s="370"/>
      <c r="C16" s="371" t="s">
        <v>169</v>
      </c>
      <c r="D16" s="372" t="s">
        <v>57</v>
      </c>
      <c r="E16" s="229" t="s">
        <v>170</v>
      </c>
      <c r="F16" s="229" t="s">
        <v>171</v>
      </c>
      <c r="G16" s="229" t="s">
        <v>172</v>
      </c>
      <c r="H16" s="229" t="s">
        <v>173</v>
      </c>
      <c r="I16" s="229" t="s">
        <v>174</v>
      </c>
      <c r="J16" s="373" t="s">
        <v>175</v>
      </c>
      <c r="K16" s="3"/>
      <c r="L16" s="3"/>
      <c r="M16" s="3"/>
      <c r="N16" s="3"/>
      <c r="O16" s="3"/>
      <c r="P16" s="3"/>
      <c r="Q16" s="3"/>
      <c r="R16" s="3"/>
      <c r="S16" s="3"/>
      <c r="T16" s="3"/>
      <c r="U16" s="3"/>
      <c r="V16" s="3"/>
      <c r="W16" s="3"/>
      <c r="X16" s="3"/>
      <c r="Y16" s="3"/>
      <c r="Z16" s="3"/>
    </row>
    <row r="17" spans="1:26" ht="13.5" customHeight="1" x14ac:dyDescent="0.25">
      <c r="A17" s="3"/>
      <c r="B17" s="133"/>
      <c r="C17" s="134" t="s">
        <v>92</v>
      </c>
      <c r="D17" s="374" t="s">
        <v>176</v>
      </c>
      <c r="E17" s="230" t="s">
        <v>92</v>
      </c>
      <c r="F17" s="230" t="s">
        <v>92</v>
      </c>
      <c r="G17" s="230" t="s">
        <v>92</v>
      </c>
      <c r="H17" s="230" t="s">
        <v>92</v>
      </c>
      <c r="I17" s="230" t="s">
        <v>92</v>
      </c>
      <c r="J17" s="375" t="s">
        <v>92</v>
      </c>
      <c r="K17" s="3"/>
      <c r="L17" s="3"/>
      <c r="M17" s="3"/>
      <c r="N17" s="3"/>
      <c r="O17" s="3"/>
      <c r="P17" s="3"/>
      <c r="Q17" s="3"/>
      <c r="R17" s="3"/>
      <c r="S17" s="3"/>
      <c r="T17" s="3"/>
      <c r="U17" s="3"/>
      <c r="V17" s="3"/>
      <c r="W17" s="3"/>
      <c r="X17" s="3"/>
      <c r="Y17" s="3"/>
      <c r="Z17" s="3"/>
    </row>
    <row r="18" spans="1:26" ht="13.5" customHeight="1" x14ac:dyDescent="0.25">
      <c r="A18" s="3"/>
      <c r="B18" s="16"/>
      <c r="C18" s="376"/>
      <c r="D18" s="377"/>
      <c r="E18" s="255"/>
      <c r="F18" s="378"/>
      <c r="G18" s="378"/>
      <c r="H18" s="378"/>
      <c r="I18" s="378"/>
      <c r="J18" s="379"/>
      <c r="K18" s="3"/>
      <c r="L18" s="3"/>
      <c r="M18" s="3"/>
      <c r="N18" s="3"/>
      <c r="O18" s="3"/>
      <c r="P18" s="3"/>
      <c r="Q18" s="3"/>
      <c r="R18" s="3"/>
      <c r="S18" s="3"/>
      <c r="T18" s="3"/>
      <c r="U18" s="3"/>
      <c r="V18" s="3"/>
      <c r="W18" s="3"/>
      <c r="X18" s="3"/>
      <c r="Y18" s="3"/>
      <c r="Z18" s="3"/>
    </row>
    <row r="19" spans="1:26" ht="12.75" customHeight="1" x14ac:dyDescent="0.25">
      <c r="A19" s="3"/>
      <c r="B19" s="380">
        <f>Amnt_Deposited!B11</f>
        <v>0</v>
      </c>
      <c r="C19" s="381">
        <f>Amnt_Deposited!C11</f>
        <v>0</v>
      </c>
      <c r="D19" s="382">
        <f>MCF!R18</f>
        <v>0</v>
      </c>
      <c r="E19" s="232">
        <f>C19*$I$6*DOCF*D19</f>
        <v>0</v>
      </c>
      <c r="F19" s="383">
        <f t="shared" ref="F19:F99" si="0">E19*$I$12</f>
        <v>0</v>
      </c>
      <c r="G19" s="383">
        <f>E19*(1-$I$12)</f>
        <v>0</v>
      </c>
      <c r="H19" s="383">
        <f>F19+H18*$I$10</f>
        <v>0</v>
      </c>
      <c r="I19" s="383">
        <f>H18*(1-$I$10)+G19</f>
        <v>0</v>
      </c>
      <c r="J19" s="384">
        <f>I19*CH4_fraction*conv</f>
        <v>0</v>
      </c>
      <c r="K19" s="3"/>
      <c r="L19" s="3"/>
      <c r="M19" s="3"/>
      <c r="N19" s="3"/>
      <c r="O19" s="3"/>
      <c r="P19" s="3"/>
      <c r="Q19" s="3"/>
      <c r="R19" s="3"/>
      <c r="S19" s="3"/>
      <c r="T19" s="3"/>
      <c r="U19" s="3"/>
      <c r="V19" s="3"/>
      <c r="W19" s="3"/>
      <c r="X19" s="3"/>
      <c r="Y19" s="3"/>
      <c r="Z19" s="3"/>
    </row>
    <row r="20" spans="1:26" ht="12.75" customHeight="1" x14ac:dyDescent="0.25">
      <c r="A20" s="3"/>
      <c r="B20" s="385">
        <f>Amnt_Deposited!B12</f>
        <v>1</v>
      </c>
      <c r="C20" s="321">
        <f>Amnt_Deposited!C12</f>
        <v>0</v>
      </c>
      <c r="D20" s="386">
        <f>MCF!R19</f>
        <v>0</v>
      </c>
      <c r="E20" s="236">
        <f>C20*$I$6*DOCF*D20</f>
        <v>0</v>
      </c>
      <c r="F20" s="236">
        <f t="shared" si="0"/>
        <v>0</v>
      </c>
      <c r="G20" s="236">
        <f t="shared" ref="G20:G99" si="1">E20*(1-$I$12)</f>
        <v>0</v>
      </c>
      <c r="H20" s="236">
        <f t="shared" ref="H20:H99" si="2">F20+H19*$I$10</f>
        <v>0</v>
      </c>
      <c r="I20" s="236">
        <f>H19*(1-$I$10)+G20</f>
        <v>0</v>
      </c>
      <c r="J20" s="387">
        <f>I20*CH4_fraction*conv</f>
        <v>0</v>
      </c>
      <c r="K20" s="3"/>
      <c r="L20" s="184"/>
      <c r="M20" s="3"/>
      <c r="N20" s="3"/>
      <c r="O20" s="3"/>
      <c r="P20" s="3"/>
      <c r="Q20" s="3"/>
      <c r="R20" s="3"/>
      <c r="S20" s="3"/>
      <c r="T20" s="3"/>
      <c r="U20" s="3"/>
      <c r="V20" s="3"/>
      <c r="W20" s="3"/>
      <c r="X20" s="3"/>
      <c r="Y20" s="3"/>
      <c r="Z20" s="3"/>
    </row>
    <row r="21" spans="1:26" ht="12.75" customHeight="1" x14ac:dyDescent="0.25">
      <c r="A21" s="3"/>
      <c r="B21" s="385">
        <f>Amnt_Deposited!B13</f>
        <v>2</v>
      </c>
      <c r="C21" s="321">
        <f>Amnt_Deposited!C13</f>
        <v>0</v>
      </c>
      <c r="D21" s="386">
        <f>MCF!R20</f>
        <v>0</v>
      </c>
      <c r="E21" s="236">
        <f t="shared" ref="E21:E50" si="3">C21*$I$6*DOCF*D21</f>
        <v>0</v>
      </c>
      <c r="F21" s="236">
        <f t="shared" si="0"/>
        <v>0</v>
      </c>
      <c r="G21" s="236">
        <f t="shared" si="1"/>
        <v>0</v>
      </c>
      <c r="H21" s="236">
        <f t="shared" si="2"/>
        <v>0</v>
      </c>
      <c r="I21" s="236">
        <f t="shared" ref="I21:I99" si="4">H20*(1-$I$10)+G21</f>
        <v>0</v>
      </c>
      <c r="J21" s="387">
        <f t="shared" ref="J21:J50" si="5">I21*CH4_fraction*conv</f>
        <v>0</v>
      </c>
      <c r="K21" s="3"/>
      <c r="L21" s="3"/>
      <c r="M21" s="3"/>
      <c r="N21" s="3"/>
      <c r="O21" s="3"/>
      <c r="P21" s="3"/>
      <c r="Q21" s="3"/>
      <c r="R21" s="3"/>
      <c r="S21" s="3"/>
      <c r="T21" s="3"/>
      <c r="U21" s="3"/>
      <c r="V21" s="3"/>
      <c r="W21" s="3"/>
      <c r="X21" s="3"/>
      <c r="Y21" s="3"/>
      <c r="Z21" s="3"/>
    </row>
    <row r="22" spans="1:26" ht="12.75" customHeight="1" x14ac:dyDescent="0.25">
      <c r="A22" s="3"/>
      <c r="B22" s="385">
        <f>Amnt_Deposited!B14</f>
        <v>3</v>
      </c>
      <c r="C22" s="321">
        <f>Amnt_Deposited!C14</f>
        <v>0</v>
      </c>
      <c r="D22" s="386">
        <f>MCF!R21</f>
        <v>0</v>
      </c>
      <c r="E22" s="236">
        <f t="shared" si="3"/>
        <v>0</v>
      </c>
      <c r="F22" s="236">
        <f t="shared" si="0"/>
        <v>0</v>
      </c>
      <c r="G22" s="236">
        <f t="shared" si="1"/>
        <v>0</v>
      </c>
      <c r="H22" s="236">
        <f t="shared" si="2"/>
        <v>0</v>
      </c>
      <c r="I22" s="236">
        <f t="shared" si="4"/>
        <v>0</v>
      </c>
      <c r="J22" s="387">
        <f t="shared" si="5"/>
        <v>0</v>
      </c>
      <c r="K22" s="3"/>
      <c r="L22" s="3"/>
      <c r="M22" s="3"/>
      <c r="N22" s="3"/>
      <c r="O22" s="3"/>
      <c r="P22" s="3"/>
      <c r="Q22" s="3"/>
      <c r="R22" s="3"/>
      <c r="S22" s="3"/>
      <c r="T22" s="3"/>
      <c r="U22" s="3"/>
      <c r="V22" s="3"/>
      <c r="W22" s="3"/>
      <c r="X22" s="3"/>
      <c r="Y22" s="3"/>
      <c r="Z22" s="3"/>
    </row>
    <row r="23" spans="1:26" ht="12.75" customHeight="1" x14ac:dyDescent="0.25">
      <c r="A23" s="3"/>
      <c r="B23" s="385">
        <f>Amnt_Deposited!B15</f>
        <v>4</v>
      </c>
      <c r="C23" s="321">
        <f>Amnt_Deposited!C15</f>
        <v>0</v>
      </c>
      <c r="D23" s="386">
        <f>MCF!R22</f>
        <v>0</v>
      </c>
      <c r="E23" s="236">
        <f t="shared" si="3"/>
        <v>0</v>
      </c>
      <c r="F23" s="236">
        <f t="shared" si="0"/>
        <v>0</v>
      </c>
      <c r="G23" s="236">
        <f t="shared" si="1"/>
        <v>0</v>
      </c>
      <c r="H23" s="236">
        <f t="shared" si="2"/>
        <v>0</v>
      </c>
      <c r="I23" s="236">
        <f t="shared" si="4"/>
        <v>0</v>
      </c>
      <c r="J23" s="387">
        <f t="shared" si="5"/>
        <v>0</v>
      </c>
      <c r="K23" s="3"/>
      <c r="L23" s="3"/>
      <c r="M23" s="3"/>
      <c r="N23" s="3"/>
      <c r="O23" s="3"/>
      <c r="P23" s="3"/>
      <c r="Q23" s="3"/>
      <c r="R23" s="3"/>
      <c r="S23" s="3"/>
      <c r="T23" s="3"/>
      <c r="U23" s="3"/>
      <c r="V23" s="3"/>
      <c r="W23" s="3"/>
      <c r="X23" s="3"/>
      <c r="Y23" s="3"/>
      <c r="Z23" s="3"/>
    </row>
    <row r="24" spans="1:26" ht="12.75" customHeight="1" x14ac:dyDescent="0.25">
      <c r="A24" s="3"/>
      <c r="B24" s="385">
        <f>Amnt_Deposited!B16</f>
        <v>5</v>
      </c>
      <c r="C24" s="321">
        <f>Amnt_Deposited!C16</f>
        <v>0</v>
      </c>
      <c r="D24" s="386">
        <f>MCF!R23</f>
        <v>0</v>
      </c>
      <c r="E24" s="236">
        <f t="shared" si="3"/>
        <v>0</v>
      </c>
      <c r="F24" s="236">
        <f t="shared" si="0"/>
        <v>0</v>
      </c>
      <c r="G24" s="236">
        <f t="shared" si="1"/>
        <v>0</v>
      </c>
      <c r="H24" s="236">
        <f t="shared" si="2"/>
        <v>0</v>
      </c>
      <c r="I24" s="236">
        <f t="shared" si="4"/>
        <v>0</v>
      </c>
      <c r="J24" s="387">
        <f t="shared" si="5"/>
        <v>0</v>
      </c>
      <c r="K24" s="3"/>
      <c r="L24" s="3"/>
      <c r="M24" s="3"/>
      <c r="N24" s="3"/>
      <c r="O24" s="3"/>
      <c r="P24" s="3"/>
      <c r="Q24" s="3"/>
      <c r="R24" s="3"/>
      <c r="S24" s="3"/>
      <c r="T24" s="3"/>
      <c r="U24" s="3"/>
      <c r="V24" s="3"/>
      <c r="W24" s="3"/>
      <c r="X24" s="3"/>
      <c r="Y24" s="3"/>
      <c r="Z24" s="3"/>
    </row>
    <row r="25" spans="1:26" ht="12.75" customHeight="1" x14ac:dyDescent="0.25">
      <c r="A25" s="3"/>
      <c r="B25" s="385">
        <f>Amnt_Deposited!B17</f>
        <v>6</v>
      </c>
      <c r="C25" s="321">
        <f>Amnt_Deposited!C17</f>
        <v>0</v>
      </c>
      <c r="D25" s="386">
        <f>MCF!R24</f>
        <v>0</v>
      </c>
      <c r="E25" s="236">
        <f t="shared" si="3"/>
        <v>0</v>
      </c>
      <c r="F25" s="236">
        <f t="shared" si="0"/>
        <v>0</v>
      </c>
      <c r="G25" s="236">
        <f t="shared" si="1"/>
        <v>0</v>
      </c>
      <c r="H25" s="236">
        <f t="shared" si="2"/>
        <v>0</v>
      </c>
      <c r="I25" s="236">
        <f t="shared" si="4"/>
        <v>0</v>
      </c>
      <c r="J25" s="387">
        <f t="shared" si="5"/>
        <v>0</v>
      </c>
      <c r="K25" s="3"/>
      <c r="L25" s="3"/>
      <c r="M25" s="3"/>
      <c r="N25" s="3"/>
      <c r="O25" s="3"/>
      <c r="P25" s="3"/>
      <c r="Q25" s="3"/>
      <c r="R25" s="3"/>
      <c r="S25" s="3"/>
      <c r="T25" s="3"/>
      <c r="U25" s="3"/>
      <c r="V25" s="3"/>
      <c r="W25" s="3"/>
      <c r="X25" s="3"/>
      <c r="Y25" s="3"/>
      <c r="Z25" s="3"/>
    </row>
    <row r="26" spans="1:26" ht="12.75" customHeight="1" x14ac:dyDescent="0.25">
      <c r="A26" s="3"/>
      <c r="B26" s="385">
        <f>Amnt_Deposited!B18</f>
        <v>7</v>
      </c>
      <c r="C26" s="321">
        <f>Amnt_Deposited!C18</f>
        <v>0</v>
      </c>
      <c r="D26" s="386">
        <f>MCF!R25</f>
        <v>0</v>
      </c>
      <c r="E26" s="236">
        <f t="shared" si="3"/>
        <v>0</v>
      </c>
      <c r="F26" s="236">
        <f t="shared" si="0"/>
        <v>0</v>
      </c>
      <c r="G26" s="236">
        <f t="shared" si="1"/>
        <v>0</v>
      </c>
      <c r="H26" s="236">
        <f t="shared" si="2"/>
        <v>0</v>
      </c>
      <c r="I26" s="236">
        <f t="shared" si="4"/>
        <v>0</v>
      </c>
      <c r="J26" s="387">
        <f t="shared" si="5"/>
        <v>0</v>
      </c>
      <c r="K26" s="3"/>
      <c r="L26" s="3"/>
      <c r="M26" s="3"/>
      <c r="N26" s="3"/>
      <c r="O26" s="3"/>
      <c r="P26" s="3"/>
      <c r="Q26" s="3"/>
      <c r="R26" s="3"/>
      <c r="S26" s="3"/>
      <c r="T26" s="3"/>
      <c r="U26" s="3"/>
      <c r="V26" s="3"/>
      <c r="W26" s="3"/>
      <c r="X26" s="3"/>
      <c r="Y26" s="3"/>
      <c r="Z26" s="3"/>
    </row>
    <row r="27" spans="1:26" ht="12.75" customHeight="1" x14ac:dyDescent="0.25">
      <c r="A27" s="3"/>
      <c r="B27" s="385">
        <f>Amnt_Deposited!B19</f>
        <v>8</v>
      </c>
      <c r="C27" s="321">
        <f>Amnt_Deposited!C19</f>
        <v>0</v>
      </c>
      <c r="D27" s="386">
        <f>MCF!R26</f>
        <v>0</v>
      </c>
      <c r="E27" s="236">
        <f t="shared" si="3"/>
        <v>0</v>
      </c>
      <c r="F27" s="236">
        <f t="shared" si="0"/>
        <v>0</v>
      </c>
      <c r="G27" s="236">
        <f t="shared" si="1"/>
        <v>0</v>
      </c>
      <c r="H27" s="236">
        <f t="shared" si="2"/>
        <v>0</v>
      </c>
      <c r="I27" s="236">
        <f t="shared" si="4"/>
        <v>0</v>
      </c>
      <c r="J27" s="387">
        <f t="shared" si="5"/>
        <v>0</v>
      </c>
      <c r="K27" s="3"/>
      <c r="L27" s="3"/>
      <c r="M27" s="3"/>
      <c r="N27" s="3"/>
      <c r="O27" s="3"/>
      <c r="P27" s="3"/>
      <c r="Q27" s="3"/>
      <c r="R27" s="3"/>
      <c r="S27" s="3"/>
      <c r="T27" s="3"/>
      <c r="U27" s="3"/>
      <c r="V27" s="3"/>
      <c r="W27" s="3"/>
      <c r="X27" s="3"/>
      <c r="Y27" s="3"/>
      <c r="Z27" s="3"/>
    </row>
    <row r="28" spans="1:26" ht="12.75" customHeight="1" x14ac:dyDescent="0.25">
      <c r="A28" s="3"/>
      <c r="B28" s="385">
        <f>Amnt_Deposited!B20</f>
        <v>9</v>
      </c>
      <c r="C28" s="321">
        <f>Amnt_Deposited!C20</f>
        <v>0</v>
      </c>
      <c r="D28" s="386">
        <f>MCF!R27</f>
        <v>0</v>
      </c>
      <c r="E28" s="236">
        <f t="shared" si="3"/>
        <v>0</v>
      </c>
      <c r="F28" s="236">
        <f t="shared" si="0"/>
        <v>0</v>
      </c>
      <c r="G28" s="236">
        <f t="shared" si="1"/>
        <v>0</v>
      </c>
      <c r="H28" s="236">
        <f t="shared" si="2"/>
        <v>0</v>
      </c>
      <c r="I28" s="236">
        <f t="shared" si="4"/>
        <v>0</v>
      </c>
      <c r="J28" s="387">
        <f t="shared" si="5"/>
        <v>0</v>
      </c>
      <c r="K28" s="3"/>
      <c r="L28" s="3"/>
      <c r="M28" s="3"/>
      <c r="N28" s="3"/>
      <c r="O28" s="3"/>
      <c r="P28" s="3"/>
      <c r="Q28" s="3"/>
      <c r="R28" s="3"/>
      <c r="S28" s="3"/>
      <c r="T28" s="3"/>
      <c r="U28" s="3"/>
      <c r="V28" s="3"/>
      <c r="W28" s="3"/>
      <c r="X28" s="3"/>
      <c r="Y28" s="3"/>
      <c r="Z28" s="3"/>
    </row>
    <row r="29" spans="1:26" ht="12.75" customHeight="1" x14ac:dyDescent="0.25">
      <c r="A29" s="3"/>
      <c r="B29" s="385">
        <f>Amnt_Deposited!B21</f>
        <v>10</v>
      </c>
      <c r="C29" s="321">
        <f>Amnt_Deposited!C21</f>
        <v>0</v>
      </c>
      <c r="D29" s="386">
        <f>MCF!R28</f>
        <v>0</v>
      </c>
      <c r="E29" s="236">
        <f t="shared" si="3"/>
        <v>0</v>
      </c>
      <c r="F29" s="236">
        <f t="shared" si="0"/>
        <v>0</v>
      </c>
      <c r="G29" s="236">
        <f t="shared" si="1"/>
        <v>0</v>
      </c>
      <c r="H29" s="236">
        <f t="shared" si="2"/>
        <v>0</v>
      </c>
      <c r="I29" s="236">
        <f t="shared" si="4"/>
        <v>0</v>
      </c>
      <c r="J29" s="387">
        <f t="shared" si="5"/>
        <v>0</v>
      </c>
      <c r="K29" s="3"/>
      <c r="L29" s="3"/>
      <c r="M29" s="3"/>
      <c r="N29" s="3"/>
      <c r="O29" s="3"/>
      <c r="P29" s="3"/>
      <c r="Q29" s="3"/>
      <c r="R29" s="3"/>
      <c r="S29" s="3"/>
      <c r="T29" s="3"/>
      <c r="U29" s="3"/>
      <c r="V29" s="3"/>
      <c r="W29" s="3"/>
      <c r="X29" s="3"/>
      <c r="Y29" s="3"/>
      <c r="Z29" s="3"/>
    </row>
    <row r="30" spans="1:26" ht="12.75" customHeight="1" x14ac:dyDescent="0.25">
      <c r="A30" s="3"/>
      <c r="B30" s="385">
        <f>Amnt_Deposited!B22</f>
        <v>11</v>
      </c>
      <c r="C30" s="321">
        <f>Amnt_Deposited!C22</f>
        <v>0</v>
      </c>
      <c r="D30" s="386">
        <f>MCF!R29</f>
        <v>0</v>
      </c>
      <c r="E30" s="236">
        <f t="shared" si="3"/>
        <v>0</v>
      </c>
      <c r="F30" s="236">
        <f t="shared" si="0"/>
        <v>0</v>
      </c>
      <c r="G30" s="236">
        <f t="shared" si="1"/>
        <v>0</v>
      </c>
      <c r="H30" s="236">
        <f t="shared" si="2"/>
        <v>0</v>
      </c>
      <c r="I30" s="236">
        <f t="shared" si="4"/>
        <v>0</v>
      </c>
      <c r="J30" s="387">
        <f t="shared" si="5"/>
        <v>0</v>
      </c>
      <c r="K30" s="3"/>
      <c r="L30" s="3"/>
      <c r="M30" s="3"/>
      <c r="N30" s="3"/>
      <c r="O30" s="3"/>
      <c r="P30" s="3"/>
      <c r="Q30" s="3"/>
      <c r="R30" s="3"/>
      <c r="S30" s="3"/>
      <c r="T30" s="3"/>
      <c r="U30" s="3"/>
      <c r="V30" s="3"/>
      <c r="W30" s="3"/>
      <c r="X30" s="3"/>
      <c r="Y30" s="3"/>
      <c r="Z30" s="3"/>
    </row>
    <row r="31" spans="1:26" ht="12.75" customHeight="1" x14ac:dyDescent="0.25">
      <c r="A31" s="3"/>
      <c r="B31" s="385">
        <f>Amnt_Deposited!B23</f>
        <v>12</v>
      </c>
      <c r="C31" s="321">
        <f>Amnt_Deposited!C23</f>
        <v>0</v>
      </c>
      <c r="D31" s="386">
        <f>MCF!R30</f>
        <v>0</v>
      </c>
      <c r="E31" s="236">
        <f t="shared" si="3"/>
        <v>0</v>
      </c>
      <c r="F31" s="236">
        <f t="shared" si="0"/>
        <v>0</v>
      </c>
      <c r="G31" s="236">
        <f t="shared" si="1"/>
        <v>0</v>
      </c>
      <c r="H31" s="236">
        <f t="shared" si="2"/>
        <v>0</v>
      </c>
      <c r="I31" s="236">
        <f t="shared" si="4"/>
        <v>0</v>
      </c>
      <c r="J31" s="387">
        <f t="shared" si="5"/>
        <v>0</v>
      </c>
      <c r="K31" s="3"/>
      <c r="L31" s="3"/>
      <c r="M31" s="3"/>
      <c r="N31" s="3"/>
      <c r="O31" s="3"/>
      <c r="P31" s="3"/>
      <c r="Q31" s="3"/>
      <c r="R31" s="3"/>
      <c r="S31" s="3"/>
      <c r="T31" s="3"/>
      <c r="U31" s="3"/>
      <c r="V31" s="3"/>
      <c r="W31" s="3"/>
      <c r="X31" s="3"/>
      <c r="Y31" s="3"/>
      <c r="Z31" s="3"/>
    </row>
    <row r="32" spans="1:26" ht="12.75" customHeight="1" x14ac:dyDescent="0.25">
      <c r="A32" s="3"/>
      <c r="B32" s="385">
        <f>Amnt_Deposited!B24</f>
        <v>13</v>
      </c>
      <c r="C32" s="321">
        <f>Amnt_Deposited!C24</f>
        <v>0</v>
      </c>
      <c r="D32" s="386">
        <f>MCF!R31</f>
        <v>0</v>
      </c>
      <c r="E32" s="236">
        <f t="shared" si="3"/>
        <v>0</v>
      </c>
      <c r="F32" s="236">
        <f t="shared" si="0"/>
        <v>0</v>
      </c>
      <c r="G32" s="236">
        <f t="shared" si="1"/>
        <v>0</v>
      </c>
      <c r="H32" s="236">
        <f t="shared" si="2"/>
        <v>0</v>
      </c>
      <c r="I32" s="236">
        <f t="shared" si="4"/>
        <v>0</v>
      </c>
      <c r="J32" s="387">
        <f t="shared" si="5"/>
        <v>0</v>
      </c>
      <c r="K32" s="3"/>
      <c r="L32" s="3"/>
      <c r="M32" s="3"/>
      <c r="N32" s="3"/>
      <c r="O32" s="3"/>
      <c r="P32" s="3"/>
      <c r="Q32" s="3"/>
      <c r="R32" s="3"/>
      <c r="S32" s="3"/>
      <c r="T32" s="3"/>
      <c r="U32" s="3"/>
      <c r="V32" s="3"/>
      <c r="W32" s="3"/>
      <c r="X32" s="3"/>
      <c r="Y32" s="3"/>
      <c r="Z32" s="3"/>
    </row>
    <row r="33" spans="1:26" ht="12.75" customHeight="1" x14ac:dyDescent="0.25">
      <c r="A33" s="3"/>
      <c r="B33" s="385">
        <f>Amnt_Deposited!B25</f>
        <v>14</v>
      </c>
      <c r="C33" s="321">
        <f>Amnt_Deposited!C25</f>
        <v>0</v>
      </c>
      <c r="D33" s="386">
        <f>MCF!R32</f>
        <v>0</v>
      </c>
      <c r="E33" s="236">
        <f t="shared" si="3"/>
        <v>0</v>
      </c>
      <c r="F33" s="236">
        <f t="shared" si="0"/>
        <v>0</v>
      </c>
      <c r="G33" s="236">
        <f t="shared" si="1"/>
        <v>0</v>
      </c>
      <c r="H33" s="236">
        <f t="shared" si="2"/>
        <v>0</v>
      </c>
      <c r="I33" s="236">
        <f t="shared" si="4"/>
        <v>0</v>
      </c>
      <c r="J33" s="387">
        <f t="shared" si="5"/>
        <v>0</v>
      </c>
      <c r="K33" s="3"/>
      <c r="L33" s="3"/>
      <c r="M33" s="3"/>
      <c r="N33" s="3"/>
      <c r="O33" s="3"/>
      <c r="P33" s="3"/>
      <c r="Q33" s="3"/>
      <c r="R33" s="3"/>
      <c r="S33" s="3"/>
      <c r="T33" s="3"/>
      <c r="U33" s="3"/>
      <c r="V33" s="3"/>
      <c r="W33" s="3"/>
      <c r="X33" s="3"/>
      <c r="Y33" s="3"/>
      <c r="Z33" s="3"/>
    </row>
    <row r="34" spans="1:26" ht="12.75" customHeight="1" x14ac:dyDescent="0.25">
      <c r="A34" s="3"/>
      <c r="B34" s="385">
        <f>Amnt_Deposited!B26</f>
        <v>15</v>
      </c>
      <c r="C34" s="321">
        <f>Amnt_Deposited!C26</f>
        <v>0</v>
      </c>
      <c r="D34" s="386">
        <f>MCF!R33</f>
        <v>0</v>
      </c>
      <c r="E34" s="236">
        <f t="shared" si="3"/>
        <v>0</v>
      </c>
      <c r="F34" s="236">
        <f t="shared" si="0"/>
        <v>0</v>
      </c>
      <c r="G34" s="236">
        <f t="shared" si="1"/>
        <v>0</v>
      </c>
      <c r="H34" s="236">
        <f t="shared" si="2"/>
        <v>0</v>
      </c>
      <c r="I34" s="236">
        <f t="shared" si="4"/>
        <v>0</v>
      </c>
      <c r="J34" s="387">
        <f t="shared" si="5"/>
        <v>0</v>
      </c>
      <c r="K34" s="3"/>
      <c r="L34" s="3"/>
      <c r="M34" s="3"/>
      <c r="N34" s="3"/>
      <c r="O34" s="3"/>
      <c r="P34" s="3"/>
      <c r="Q34" s="3"/>
      <c r="R34" s="3"/>
      <c r="S34" s="3"/>
      <c r="T34" s="3"/>
      <c r="U34" s="3"/>
      <c r="V34" s="3"/>
      <c r="W34" s="3"/>
      <c r="X34" s="3"/>
      <c r="Y34" s="3"/>
      <c r="Z34" s="3"/>
    </row>
    <row r="35" spans="1:26" ht="12.75" customHeight="1" x14ac:dyDescent="0.25">
      <c r="A35" s="3"/>
      <c r="B35" s="385">
        <f>Amnt_Deposited!B27</f>
        <v>16</v>
      </c>
      <c r="C35" s="321">
        <f>Amnt_Deposited!C27</f>
        <v>0</v>
      </c>
      <c r="D35" s="386">
        <f>MCF!R34</f>
        <v>0</v>
      </c>
      <c r="E35" s="236">
        <f t="shared" si="3"/>
        <v>0</v>
      </c>
      <c r="F35" s="236">
        <f t="shared" si="0"/>
        <v>0</v>
      </c>
      <c r="G35" s="236">
        <f t="shared" si="1"/>
        <v>0</v>
      </c>
      <c r="H35" s="236">
        <f t="shared" si="2"/>
        <v>0</v>
      </c>
      <c r="I35" s="236">
        <f t="shared" si="4"/>
        <v>0</v>
      </c>
      <c r="J35" s="387">
        <f t="shared" si="5"/>
        <v>0</v>
      </c>
      <c r="K35" s="3"/>
      <c r="L35" s="3"/>
      <c r="M35" s="3"/>
      <c r="N35" s="3"/>
      <c r="O35" s="3"/>
      <c r="P35" s="3"/>
      <c r="Q35" s="3"/>
      <c r="R35" s="3"/>
      <c r="S35" s="3"/>
      <c r="T35" s="3"/>
      <c r="U35" s="3"/>
      <c r="V35" s="3"/>
      <c r="W35" s="3"/>
      <c r="X35" s="3"/>
      <c r="Y35" s="3"/>
      <c r="Z35" s="3"/>
    </row>
    <row r="36" spans="1:26" ht="12.75" customHeight="1" x14ac:dyDescent="0.25">
      <c r="A36" s="3"/>
      <c r="B36" s="385">
        <f>Amnt_Deposited!B28</f>
        <v>17</v>
      </c>
      <c r="C36" s="321">
        <f>Amnt_Deposited!C28</f>
        <v>0</v>
      </c>
      <c r="D36" s="386">
        <f>MCF!R35</f>
        <v>0</v>
      </c>
      <c r="E36" s="236">
        <f t="shared" si="3"/>
        <v>0</v>
      </c>
      <c r="F36" s="236">
        <f t="shared" si="0"/>
        <v>0</v>
      </c>
      <c r="G36" s="236">
        <f t="shared" si="1"/>
        <v>0</v>
      </c>
      <c r="H36" s="236">
        <f t="shared" si="2"/>
        <v>0</v>
      </c>
      <c r="I36" s="236">
        <f t="shared" si="4"/>
        <v>0</v>
      </c>
      <c r="J36" s="387">
        <f t="shared" si="5"/>
        <v>0</v>
      </c>
      <c r="K36" s="3"/>
      <c r="L36" s="3"/>
      <c r="M36" s="3"/>
      <c r="N36" s="3"/>
      <c r="O36" s="3"/>
      <c r="P36" s="3"/>
      <c r="Q36" s="3"/>
      <c r="R36" s="3"/>
      <c r="S36" s="3"/>
      <c r="T36" s="3"/>
      <c r="U36" s="3"/>
      <c r="V36" s="3"/>
      <c r="W36" s="3"/>
      <c r="X36" s="3"/>
      <c r="Y36" s="3"/>
      <c r="Z36" s="3"/>
    </row>
    <row r="37" spans="1:26" ht="12.75" customHeight="1" x14ac:dyDescent="0.25">
      <c r="A37" s="3"/>
      <c r="B37" s="385">
        <f>Amnt_Deposited!B29</f>
        <v>18</v>
      </c>
      <c r="C37" s="321">
        <f>Amnt_Deposited!C29</f>
        <v>0</v>
      </c>
      <c r="D37" s="386">
        <f>MCF!R36</f>
        <v>0</v>
      </c>
      <c r="E37" s="236">
        <f t="shared" si="3"/>
        <v>0</v>
      </c>
      <c r="F37" s="236">
        <f t="shared" si="0"/>
        <v>0</v>
      </c>
      <c r="G37" s="236">
        <f t="shared" si="1"/>
        <v>0</v>
      </c>
      <c r="H37" s="236">
        <f t="shared" si="2"/>
        <v>0</v>
      </c>
      <c r="I37" s="236">
        <f t="shared" si="4"/>
        <v>0</v>
      </c>
      <c r="J37" s="387">
        <f t="shared" si="5"/>
        <v>0</v>
      </c>
      <c r="K37" s="3"/>
      <c r="L37" s="3"/>
      <c r="M37" s="3"/>
      <c r="N37" s="3"/>
      <c r="O37" s="3"/>
      <c r="P37" s="3"/>
      <c r="Q37" s="3"/>
      <c r="R37" s="3"/>
      <c r="S37" s="3"/>
      <c r="T37" s="3"/>
      <c r="U37" s="3"/>
      <c r="V37" s="3"/>
      <c r="W37" s="3"/>
      <c r="X37" s="3"/>
      <c r="Y37" s="3"/>
      <c r="Z37" s="3"/>
    </row>
    <row r="38" spans="1:26" ht="12.75" customHeight="1" x14ac:dyDescent="0.25">
      <c r="A38" s="3"/>
      <c r="B38" s="385">
        <f>Amnt_Deposited!B30</f>
        <v>19</v>
      </c>
      <c r="C38" s="321">
        <f>Amnt_Deposited!C30</f>
        <v>0</v>
      </c>
      <c r="D38" s="386">
        <f>MCF!R37</f>
        <v>0</v>
      </c>
      <c r="E38" s="236">
        <f t="shared" si="3"/>
        <v>0</v>
      </c>
      <c r="F38" s="236">
        <f t="shared" si="0"/>
        <v>0</v>
      </c>
      <c r="G38" s="236">
        <f t="shared" si="1"/>
        <v>0</v>
      </c>
      <c r="H38" s="236">
        <f t="shared" si="2"/>
        <v>0</v>
      </c>
      <c r="I38" s="236">
        <f t="shared" si="4"/>
        <v>0</v>
      </c>
      <c r="J38" s="387">
        <f t="shared" si="5"/>
        <v>0</v>
      </c>
      <c r="K38" s="3"/>
      <c r="L38" s="3"/>
      <c r="M38" s="3"/>
      <c r="N38" s="3"/>
      <c r="O38" s="3"/>
      <c r="P38" s="3"/>
      <c r="Q38" s="3"/>
      <c r="R38" s="3"/>
      <c r="S38" s="3"/>
      <c r="T38" s="3"/>
      <c r="U38" s="3"/>
      <c r="V38" s="3"/>
      <c r="W38" s="3"/>
      <c r="X38" s="3"/>
      <c r="Y38" s="3"/>
      <c r="Z38" s="3"/>
    </row>
    <row r="39" spans="1:26" ht="12.75" customHeight="1" x14ac:dyDescent="0.25">
      <c r="A39" s="3"/>
      <c r="B39" s="385">
        <f>Amnt_Deposited!B31</f>
        <v>20</v>
      </c>
      <c r="C39" s="321">
        <f>Amnt_Deposited!C31</f>
        <v>0</v>
      </c>
      <c r="D39" s="386">
        <f>MCF!R38</f>
        <v>0</v>
      </c>
      <c r="E39" s="236">
        <f t="shared" si="3"/>
        <v>0</v>
      </c>
      <c r="F39" s="236">
        <f t="shared" si="0"/>
        <v>0</v>
      </c>
      <c r="G39" s="236">
        <f t="shared" si="1"/>
        <v>0</v>
      </c>
      <c r="H39" s="236">
        <f t="shared" si="2"/>
        <v>0</v>
      </c>
      <c r="I39" s="236">
        <f t="shared" si="4"/>
        <v>0</v>
      </c>
      <c r="J39" s="387">
        <f t="shared" si="5"/>
        <v>0</v>
      </c>
      <c r="K39" s="3"/>
      <c r="L39" s="3"/>
      <c r="M39" s="3"/>
      <c r="N39" s="3"/>
      <c r="O39" s="3"/>
      <c r="P39" s="3"/>
      <c r="Q39" s="3"/>
      <c r="R39" s="3"/>
      <c r="S39" s="3"/>
      <c r="T39" s="3"/>
      <c r="U39" s="3"/>
      <c r="V39" s="3"/>
      <c r="W39" s="3"/>
      <c r="X39" s="3"/>
      <c r="Y39" s="3"/>
      <c r="Z39" s="3"/>
    </row>
    <row r="40" spans="1:26" ht="12.75" customHeight="1" x14ac:dyDescent="0.25">
      <c r="A40" s="3"/>
      <c r="B40" s="385">
        <f>Amnt_Deposited!B32</f>
        <v>21</v>
      </c>
      <c r="C40" s="321">
        <f>Amnt_Deposited!C32</f>
        <v>0</v>
      </c>
      <c r="D40" s="386">
        <f>MCF!R39</f>
        <v>0</v>
      </c>
      <c r="E40" s="236">
        <f t="shared" si="3"/>
        <v>0</v>
      </c>
      <c r="F40" s="236">
        <f t="shared" si="0"/>
        <v>0</v>
      </c>
      <c r="G40" s="236">
        <f t="shared" si="1"/>
        <v>0</v>
      </c>
      <c r="H40" s="236">
        <f t="shared" si="2"/>
        <v>0</v>
      </c>
      <c r="I40" s="236">
        <f t="shared" si="4"/>
        <v>0</v>
      </c>
      <c r="J40" s="387">
        <f t="shared" si="5"/>
        <v>0</v>
      </c>
      <c r="K40" s="3"/>
      <c r="L40" s="3"/>
      <c r="M40" s="3"/>
      <c r="N40" s="3"/>
      <c r="O40" s="3"/>
      <c r="P40" s="3"/>
      <c r="Q40" s="3"/>
      <c r="R40" s="3"/>
      <c r="S40" s="3"/>
      <c r="T40" s="3"/>
      <c r="U40" s="3"/>
      <c r="V40" s="3"/>
      <c r="W40" s="3"/>
      <c r="X40" s="3"/>
      <c r="Y40" s="3"/>
      <c r="Z40" s="3"/>
    </row>
    <row r="41" spans="1:26" ht="12.75" customHeight="1" x14ac:dyDescent="0.25">
      <c r="A41" s="3"/>
      <c r="B41" s="385">
        <f>Amnt_Deposited!B33</f>
        <v>22</v>
      </c>
      <c r="C41" s="321">
        <f>Amnt_Deposited!C33</f>
        <v>0</v>
      </c>
      <c r="D41" s="386">
        <f>MCF!R40</f>
        <v>0</v>
      </c>
      <c r="E41" s="236">
        <f t="shared" si="3"/>
        <v>0</v>
      </c>
      <c r="F41" s="236">
        <f t="shared" si="0"/>
        <v>0</v>
      </c>
      <c r="G41" s="236">
        <f t="shared" si="1"/>
        <v>0</v>
      </c>
      <c r="H41" s="236">
        <f t="shared" si="2"/>
        <v>0</v>
      </c>
      <c r="I41" s="236">
        <f t="shared" si="4"/>
        <v>0</v>
      </c>
      <c r="J41" s="387">
        <f t="shared" si="5"/>
        <v>0</v>
      </c>
      <c r="K41" s="3"/>
      <c r="L41" s="3"/>
      <c r="M41" s="3"/>
      <c r="N41" s="3"/>
      <c r="O41" s="3"/>
      <c r="P41" s="3"/>
      <c r="Q41" s="3"/>
      <c r="R41" s="3"/>
      <c r="S41" s="3"/>
      <c r="T41" s="3"/>
      <c r="U41" s="3"/>
      <c r="V41" s="3"/>
      <c r="W41" s="3"/>
      <c r="X41" s="3"/>
      <c r="Y41" s="3"/>
      <c r="Z41" s="3"/>
    </row>
    <row r="42" spans="1:26" ht="12.75" customHeight="1" x14ac:dyDescent="0.25">
      <c r="A42" s="3"/>
      <c r="B42" s="385">
        <f>Amnt_Deposited!B34</f>
        <v>23</v>
      </c>
      <c r="C42" s="321">
        <f>Amnt_Deposited!C34</f>
        <v>0</v>
      </c>
      <c r="D42" s="386">
        <f>MCF!R41</f>
        <v>0</v>
      </c>
      <c r="E42" s="236">
        <f t="shared" si="3"/>
        <v>0</v>
      </c>
      <c r="F42" s="236">
        <f t="shared" si="0"/>
        <v>0</v>
      </c>
      <c r="G42" s="236">
        <f t="shared" si="1"/>
        <v>0</v>
      </c>
      <c r="H42" s="236">
        <f t="shared" si="2"/>
        <v>0</v>
      </c>
      <c r="I42" s="236">
        <f t="shared" si="4"/>
        <v>0</v>
      </c>
      <c r="J42" s="387">
        <f t="shared" si="5"/>
        <v>0</v>
      </c>
      <c r="K42" s="3"/>
      <c r="L42" s="3"/>
      <c r="M42" s="3"/>
      <c r="N42" s="3"/>
      <c r="O42" s="3"/>
      <c r="P42" s="3"/>
      <c r="Q42" s="3"/>
      <c r="R42" s="3"/>
      <c r="S42" s="3"/>
      <c r="T42" s="3"/>
      <c r="U42" s="3"/>
      <c r="V42" s="3"/>
      <c r="W42" s="3"/>
      <c r="X42" s="3"/>
      <c r="Y42" s="3"/>
      <c r="Z42" s="3"/>
    </row>
    <row r="43" spans="1:26" ht="12.75" customHeight="1" x14ac:dyDescent="0.25">
      <c r="A43" s="3"/>
      <c r="B43" s="385">
        <f>Amnt_Deposited!B35</f>
        <v>24</v>
      </c>
      <c r="C43" s="321">
        <f>Amnt_Deposited!C35</f>
        <v>0</v>
      </c>
      <c r="D43" s="386">
        <f>MCF!R42</f>
        <v>0</v>
      </c>
      <c r="E43" s="236">
        <f t="shared" si="3"/>
        <v>0</v>
      </c>
      <c r="F43" s="236">
        <f t="shared" si="0"/>
        <v>0</v>
      </c>
      <c r="G43" s="236">
        <f t="shared" si="1"/>
        <v>0</v>
      </c>
      <c r="H43" s="236">
        <f t="shared" si="2"/>
        <v>0</v>
      </c>
      <c r="I43" s="236">
        <f t="shared" si="4"/>
        <v>0</v>
      </c>
      <c r="J43" s="387">
        <f t="shared" si="5"/>
        <v>0</v>
      </c>
      <c r="K43" s="3"/>
      <c r="L43" s="3"/>
      <c r="M43" s="3"/>
      <c r="N43" s="3"/>
      <c r="O43" s="3"/>
      <c r="P43" s="3"/>
      <c r="Q43" s="3"/>
      <c r="R43" s="3"/>
      <c r="S43" s="3"/>
      <c r="T43" s="3"/>
      <c r="U43" s="3"/>
      <c r="V43" s="3"/>
      <c r="W43" s="3"/>
      <c r="X43" s="3"/>
      <c r="Y43" s="3"/>
      <c r="Z43" s="3"/>
    </row>
    <row r="44" spans="1:26" ht="12.75" customHeight="1" x14ac:dyDescent="0.25">
      <c r="A44" s="3"/>
      <c r="B44" s="385">
        <f>Amnt_Deposited!B36</f>
        <v>25</v>
      </c>
      <c r="C44" s="321">
        <f>Amnt_Deposited!C36</f>
        <v>0</v>
      </c>
      <c r="D44" s="386">
        <f>MCF!R43</f>
        <v>0</v>
      </c>
      <c r="E44" s="236">
        <f t="shared" si="3"/>
        <v>0</v>
      </c>
      <c r="F44" s="236">
        <f t="shared" si="0"/>
        <v>0</v>
      </c>
      <c r="G44" s="236">
        <f t="shared" si="1"/>
        <v>0</v>
      </c>
      <c r="H44" s="236">
        <f t="shared" si="2"/>
        <v>0</v>
      </c>
      <c r="I44" s="236">
        <f t="shared" si="4"/>
        <v>0</v>
      </c>
      <c r="J44" s="387">
        <f t="shared" si="5"/>
        <v>0</v>
      </c>
      <c r="K44" s="3"/>
      <c r="L44" s="3"/>
      <c r="M44" s="3"/>
      <c r="N44" s="3"/>
      <c r="O44" s="3"/>
      <c r="P44" s="3"/>
      <c r="Q44" s="3"/>
      <c r="R44" s="3"/>
      <c r="S44" s="3"/>
      <c r="T44" s="3"/>
      <c r="U44" s="3"/>
      <c r="V44" s="3"/>
      <c r="W44" s="3"/>
      <c r="X44" s="3"/>
      <c r="Y44" s="3"/>
      <c r="Z44" s="3"/>
    </row>
    <row r="45" spans="1:26" ht="12.75" customHeight="1" x14ac:dyDescent="0.25">
      <c r="A45" s="3"/>
      <c r="B45" s="385">
        <f>Amnt_Deposited!B37</f>
        <v>26</v>
      </c>
      <c r="C45" s="321">
        <f>Amnt_Deposited!C37</f>
        <v>0</v>
      </c>
      <c r="D45" s="386">
        <f>MCF!R44</f>
        <v>0</v>
      </c>
      <c r="E45" s="236">
        <f t="shared" si="3"/>
        <v>0</v>
      </c>
      <c r="F45" s="236">
        <f t="shared" si="0"/>
        <v>0</v>
      </c>
      <c r="G45" s="236">
        <f t="shared" si="1"/>
        <v>0</v>
      </c>
      <c r="H45" s="236">
        <f t="shared" si="2"/>
        <v>0</v>
      </c>
      <c r="I45" s="236">
        <f t="shared" si="4"/>
        <v>0</v>
      </c>
      <c r="J45" s="387">
        <f t="shared" si="5"/>
        <v>0</v>
      </c>
      <c r="K45" s="3"/>
      <c r="L45" s="3"/>
      <c r="M45" s="3"/>
      <c r="N45" s="3"/>
      <c r="O45" s="3"/>
      <c r="P45" s="3"/>
      <c r="Q45" s="3"/>
      <c r="R45" s="3"/>
      <c r="S45" s="3"/>
      <c r="T45" s="3"/>
      <c r="U45" s="3"/>
      <c r="V45" s="3"/>
      <c r="W45" s="3"/>
      <c r="X45" s="3"/>
      <c r="Y45" s="3"/>
      <c r="Z45" s="3"/>
    </row>
    <row r="46" spans="1:26" ht="12.75" customHeight="1" x14ac:dyDescent="0.25">
      <c r="A46" s="3"/>
      <c r="B46" s="385">
        <f>Amnt_Deposited!B38</f>
        <v>27</v>
      </c>
      <c r="C46" s="321">
        <f>Amnt_Deposited!C38</f>
        <v>0</v>
      </c>
      <c r="D46" s="386">
        <f>MCF!R45</f>
        <v>0</v>
      </c>
      <c r="E46" s="236">
        <f t="shared" si="3"/>
        <v>0</v>
      </c>
      <c r="F46" s="236">
        <f t="shared" si="0"/>
        <v>0</v>
      </c>
      <c r="G46" s="236">
        <f t="shared" si="1"/>
        <v>0</v>
      </c>
      <c r="H46" s="236">
        <f t="shared" si="2"/>
        <v>0</v>
      </c>
      <c r="I46" s="236">
        <f t="shared" si="4"/>
        <v>0</v>
      </c>
      <c r="J46" s="387">
        <f t="shared" si="5"/>
        <v>0</v>
      </c>
      <c r="K46" s="3"/>
      <c r="L46" s="3"/>
      <c r="M46" s="3"/>
      <c r="N46" s="3"/>
      <c r="O46" s="3"/>
      <c r="P46" s="3"/>
      <c r="Q46" s="3"/>
      <c r="R46" s="3"/>
      <c r="S46" s="3"/>
      <c r="T46" s="3"/>
      <c r="U46" s="3"/>
      <c r="V46" s="3"/>
      <c r="W46" s="3"/>
      <c r="X46" s="3"/>
      <c r="Y46" s="3"/>
      <c r="Z46" s="3"/>
    </row>
    <row r="47" spans="1:26" ht="12.75" customHeight="1" x14ac:dyDescent="0.25">
      <c r="A47" s="3"/>
      <c r="B47" s="385">
        <f>Amnt_Deposited!B39</f>
        <v>28</v>
      </c>
      <c r="C47" s="321">
        <f>Amnt_Deposited!C39</f>
        <v>0</v>
      </c>
      <c r="D47" s="386">
        <f>MCF!R46</f>
        <v>0</v>
      </c>
      <c r="E47" s="236">
        <f t="shared" si="3"/>
        <v>0</v>
      </c>
      <c r="F47" s="236">
        <f t="shared" si="0"/>
        <v>0</v>
      </c>
      <c r="G47" s="236">
        <f t="shared" si="1"/>
        <v>0</v>
      </c>
      <c r="H47" s="236">
        <f t="shared" si="2"/>
        <v>0</v>
      </c>
      <c r="I47" s="236">
        <f t="shared" si="4"/>
        <v>0</v>
      </c>
      <c r="J47" s="387">
        <f t="shared" si="5"/>
        <v>0</v>
      </c>
      <c r="K47" s="3"/>
      <c r="L47" s="3"/>
      <c r="M47" s="3"/>
      <c r="N47" s="3"/>
      <c r="O47" s="3"/>
      <c r="P47" s="3"/>
      <c r="Q47" s="3"/>
      <c r="R47" s="3"/>
      <c r="S47" s="3"/>
      <c r="T47" s="3"/>
      <c r="U47" s="3"/>
      <c r="V47" s="3"/>
      <c r="W47" s="3"/>
      <c r="X47" s="3"/>
      <c r="Y47" s="3"/>
      <c r="Z47" s="3"/>
    </row>
    <row r="48" spans="1:26" ht="12.75" customHeight="1" x14ac:dyDescent="0.25">
      <c r="A48" s="3"/>
      <c r="B48" s="385">
        <f>Amnt_Deposited!B40</f>
        <v>29</v>
      </c>
      <c r="C48" s="321">
        <f>Amnt_Deposited!C40</f>
        <v>0</v>
      </c>
      <c r="D48" s="386">
        <f>MCF!R47</f>
        <v>0</v>
      </c>
      <c r="E48" s="236">
        <f t="shared" si="3"/>
        <v>0</v>
      </c>
      <c r="F48" s="236">
        <f t="shared" si="0"/>
        <v>0</v>
      </c>
      <c r="G48" s="236">
        <f t="shared" si="1"/>
        <v>0</v>
      </c>
      <c r="H48" s="236">
        <f t="shared" si="2"/>
        <v>0</v>
      </c>
      <c r="I48" s="236">
        <f t="shared" si="4"/>
        <v>0</v>
      </c>
      <c r="J48" s="387">
        <f t="shared" si="5"/>
        <v>0</v>
      </c>
      <c r="K48" s="3"/>
      <c r="L48" s="3"/>
      <c r="M48" s="3"/>
      <c r="N48" s="3"/>
      <c r="O48" s="3"/>
      <c r="P48" s="3"/>
      <c r="Q48" s="3"/>
      <c r="R48" s="3"/>
      <c r="S48" s="3"/>
      <c r="T48" s="3"/>
      <c r="U48" s="3"/>
      <c r="V48" s="3"/>
      <c r="W48" s="3"/>
      <c r="X48" s="3"/>
      <c r="Y48" s="3"/>
      <c r="Z48" s="3"/>
    </row>
    <row r="49" spans="1:26" ht="12.75" customHeight="1" x14ac:dyDescent="0.25">
      <c r="A49" s="3"/>
      <c r="B49" s="385">
        <f>Amnt_Deposited!B41</f>
        <v>30</v>
      </c>
      <c r="C49" s="321">
        <f>Amnt_Deposited!C41</f>
        <v>0</v>
      </c>
      <c r="D49" s="386">
        <f>MCF!R48</f>
        <v>0</v>
      </c>
      <c r="E49" s="236">
        <f t="shared" si="3"/>
        <v>0</v>
      </c>
      <c r="F49" s="236">
        <f t="shared" si="0"/>
        <v>0</v>
      </c>
      <c r="G49" s="236">
        <f t="shared" si="1"/>
        <v>0</v>
      </c>
      <c r="H49" s="236">
        <f t="shared" si="2"/>
        <v>0</v>
      </c>
      <c r="I49" s="236">
        <f t="shared" si="4"/>
        <v>0</v>
      </c>
      <c r="J49" s="387">
        <f t="shared" si="5"/>
        <v>0</v>
      </c>
      <c r="K49" s="3"/>
      <c r="L49" s="3"/>
      <c r="M49" s="3"/>
      <c r="N49" s="3"/>
      <c r="O49" s="3"/>
      <c r="P49" s="3"/>
      <c r="Q49" s="3"/>
      <c r="R49" s="3"/>
      <c r="S49" s="3"/>
      <c r="T49" s="3"/>
      <c r="U49" s="3"/>
      <c r="V49" s="3"/>
      <c r="W49" s="3"/>
      <c r="X49" s="3"/>
      <c r="Y49" s="3"/>
      <c r="Z49" s="3"/>
    </row>
    <row r="50" spans="1:26" ht="12.75" customHeight="1" x14ac:dyDescent="0.25">
      <c r="A50" s="3"/>
      <c r="B50" s="385">
        <f>Amnt_Deposited!B42</f>
        <v>31</v>
      </c>
      <c r="C50" s="321">
        <f>Amnt_Deposited!C42</f>
        <v>0</v>
      </c>
      <c r="D50" s="386">
        <f>MCF!R49</f>
        <v>0</v>
      </c>
      <c r="E50" s="236">
        <f t="shared" si="3"/>
        <v>0</v>
      </c>
      <c r="F50" s="236">
        <f t="shared" si="0"/>
        <v>0</v>
      </c>
      <c r="G50" s="236">
        <f t="shared" si="1"/>
        <v>0</v>
      </c>
      <c r="H50" s="236">
        <f t="shared" si="2"/>
        <v>0</v>
      </c>
      <c r="I50" s="236">
        <f t="shared" si="4"/>
        <v>0</v>
      </c>
      <c r="J50" s="387">
        <f t="shared" si="5"/>
        <v>0</v>
      </c>
      <c r="K50" s="3"/>
      <c r="L50" s="3"/>
      <c r="M50" s="3"/>
      <c r="N50" s="3"/>
      <c r="O50" s="3"/>
      <c r="P50" s="3"/>
      <c r="Q50" s="3"/>
      <c r="R50" s="3"/>
      <c r="S50" s="3"/>
      <c r="T50" s="3"/>
      <c r="U50" s="3"/>
      <c r="V50" s="3"/>
      <c r="W50" s="3"/>
      <c r="X50" s="3"/>
      <c r="Y50" s="3"/>
      <c r="Z50" s="3"/>
    </row>
    <row r="51" spans="1:26" ht="12.75" customHeight="1" x14ac:dyDescent="0.25">
      <c r="A51" s="3"/>
      <c r="B51" s="385">
        <f>Amnt_Deposited!B43</f>
        <v>32</v>
      </c>
      <c r="C51" s="321">
        <f>Amnt_Deposited!C43</f>
        <v>0</v>
      </c>
      <c r="D51" s="386">
        <f>MCF!R50</f>
        <v>0</v>
      </c>
      <c r="E51" s="236">
        <f t="shared" ref="E51:E82" si="6">C51*$I$6*DOCF*D51</f>
        <v>0</v>
      </c>
      <c r="F51" s="236">
        <f t="shared" si="0"/>
        <v>0</v>
      </c>
      <c r="G51" s="236">
        <f t="shared" si="1"/>
        <v>0</v>
      </c>
      <c r="H51" s="236">
        <f t="shared" si="2"/>
        <v>0</v>
      </c>
      <c r="I51" s="236">
        <f t="shared" si="4"/>
        <v>0</v>
      </c>
      <c r="J51" s="387">
        <f t="shared" ref="J51:J82" si="7">I51*CH4_fraction*conv</f>
        <v>0</v>
      </c>
      <c r="K51" s="3"/>
      <c r="L51" s="3"/>
      <c r="M51" s="3"/>
      <c r="N51" s="3"/>
      <c r="O51" s="3"/>
      <c r="P51" s="3"/>
      <c r="Q51" s="3"/>
      <c r="R51" s="3"/>
      <c r="S51" s="3"/>
      <c r="T51" s="3"/>
      <c r="U51" s="3"/>
      <c r="V51" s="3"/>
      <c r="W51" s="3"/>
      <c r="X51" s="3"/>
      <c r="Y51" s="3"/>
      <c r="Z51" s="3"/>
    </row>
    <row r="52" spans="1:26" ht="12.75" customHeight="1" x14ac:dyDescent="0.25">
      <c r="A52" s="3"/>
      <c r="B52" s="385">
        <f>Amnt_Deposited!B44</f>
        <v>33</v>
      </c>
      <c r="C52" s="321">
        <f>Amnt_Deposited!C44</f>
        <v>0</v>
      </c>
      <c r="D52" s="386">
        <f>MCF!R51</f>
        <v>0</v>
      </c>
      <c r="E52" s="236">
        <f t="shared" si="6"/>
        <v>0</v>
      </c>
      <c r="F52" s="236">
        <f t="shared" si="0"/>
        <v>0</v>
      </c>
      <c r="G52" s="236">
        <f t="shared" si="1"/>
        <v>0</v>
      </c>
      <c r="H52" s="236">
        <f>F52+H51*$I$10</f>
        <v>0</v>
      </c>
      <c r="I52" s="236">
        <f t="shared" si="4"/>
        <v>0</v>
      </c>
      <c r="J52" s="387">
        <f t="shared" si="7"/>
        <v>0</v>
      </c>
      <c r="K52" s="3"/>
      <c r="L52" s="3"/>
      <c r="M52" s="3"/>
      <c r="N52" s="3"/>
      <c r="O52" s="3"/>
      <c r="P52" s="3"/>
      <c r="Q52" s="3"/>
      <c r="R52" s="3"/>
      <c r="S52" s="3"/>
      <c r="T52" s="3"/>
      <c r="U52" s="3"/>
      <c r="V52" s="3"/>
      <c r="W52" s="3"/>
      <c r="X52" s="3"/>
      <c r="Y52" s="3"/>
      <c r="Z52" s="3"/>
    </row>
    <row r="53" spans="1:26" ht="12.75" customHeight="1" x14ac:dyDescent="0.25">
      <c r="A53" s="3"/>
      <c r="B53" s="385">
        <f>Amnt_Deposited!B45</f>
        <v>34</v>
      </c>
      <c r="C53" s="321">
        <f>Amnt_Deposited!C45</f>
        <v>0</v>
      </c>
      <c r="D53" s="386">
        <f>MCF!R52</f>
        <v>0</v>
      </c>
      <c r="E53" s="236">
        <f t="shared" si="6"/>
        <v>0</v>
      </c>
      <c r="F53" s="236">
        <f t="shared" si="0"/>
        <v>0</v>
      </c>
      <c r="G53" s="236">
        <f t="shared" si="1"/>
        <v>0</v>
      </c>
      <c r="H53" s="236">
        <f>F53+H52*$I$10</f>
        <v>0</v>
      </c>
      <c r="I53" s="236">
        <f t="shared" si="4"/>
        <v>0</v>
      </c>
      <c r="J53" s="387">
        <f t="shared" si="7"/>
        <v>0</v>
      </c>
      <c r="K53" s="3"/>
      <c r="L53" s="3"/>
      <c r="M53" s="3"/>
      <c r="N53" s="3"/>
      <c r="O53" s="3"/>
      <c r="P53" s="3"/>
      <c r="Q53" s="3"/>
      <c r="R53" s="3"/>
      <c r="S53" s="3"/>
      <c r="T53" s="3"/>
      <c r="U53" s="3"/>
      <c r="V53" s="3"/>
      <c r="W53" s="3"/>
      <c r="X53" s="3"/>
      <c r="Y53" s="3"/>
      <c r="Z53" s="3"/>
    </row>
    <row r="54" spans="1:26" ht="12.75" customHeight="1" x14ac:dyDescent="0.25">
      <c r="A54" s="3"/>
      <c r="B54" s="385">
        <f>Amnt_Deposited!B46</f>
        <v>35</v>
      </c>
      <c r="C54" s="321">
        <f>Amnt_Deposited!C46</f>
        <v>0</v>
      </c>
      <c r="D54" s="386">
        <f>MCF!R53</f>
        <v>0</v>
      </c>
      <c r="E54" s="236">
        <f t="shared" si="6"/>
        <v>0</v>
      </c>
      <c r="F54" s="236">
        <f t="shared" si="0"/>
        <v>0</v>
      </c>
      <c r="G54" s="236">
        <f t="shared" si="1"/>
        <v>0</v>
      </c>
      <c r="H54" s="236">
        <f t="shared" si="2"/>
        <v>0</v>
      </c>
      <c r="I54" s="236">
        <f t="shared" si="4"/>
        <v>0</v>
      </c>
      <c r="J54" s="387">
        <f t="shared" si="7"/>
        <v>0</v>
      </c>
      <c r="K54" s="3"/>
      <c r="L54" s="3"/>
      <c r="M54" s="3"/>
      <c r="N54" s="3"/>
      <c r="O54" s="3"/>
      <c r="P54" s="3"/>
      <c r="Q54" s="3"/>
      <c r="R54" s="3"/>
      <c r="S54" s="3"/>
      <c r="T54" s="3"/>
      <c r="U54" s="3"/>
      <c r="V54" s="3"/>
      <c r="W54" s="3"/>
      <c r="X54" s="3"/>
      <c r="Y54" s="3"/>
      <c r="Z54" s="3"/>
    </row>
    <row r="55" spans="1:26" ht="12.75" customHeight="1" x14ac:dyDescent="0.25">
      <c r="A55" s="3"/>
      <c r="B55" s="385">
        <f>Amnt_Deposited!B47</f>
        <v>36</v>
      </c>
      <c r="C55" s="321">
        <f>Amnt_Deposited!C47</f>
        <v>0</v>
      </c>
      <c r="D55" s="386">
        <f>MCF!R54</f>
        <v>0</v>
      </c>
      <c r="E55" s="236">
        <f t="shared" si="6"/>
        <v>0</v>
      </c>
      <c r="F55" s="236">
        <f t="shared" si="0"/>
        <v>0</v>
      </c>
      <c r="G55" s="236">
        <f t="shared" si="1"/>
        <v>0</v>
      </c>
      <c r="H55" s="236">
        <f t="shared" si="2"/>
        <v>0</v>
      </c>
      <c r="I55" s="236">
        <f t="shared" si="4"/>
        <v>0</v>
      </c>
      <c r="J55" s="387">
        <f t="shared" si="7"/>
        <v>0</v>
      </c>
      <c r="K55" s="3"/>
      <c r="L55" s="3"/>
      <c r="M55" s="3"/>
      <c r="N55" s="3"/>
      <c r="O55" s="3"/>
      <c r="P55" s="3"/>
      <c r="Q55" s="3"/>
      <c r="R55" s="3"/>
      <c r="S55" s="3"/>
      <c r="T55" s="3"/>
      <c r="U55" s="3"/>
      <c r="V55" s="3"/>
      <c r="W55" s="3"/>
      <c r="X55" s="3"/>
      <c r="Y55" s="3"/>
      <c r="Z55" s="3"/>
    </row>
    <row r="56" spans="1:26" ht="12.75" customHeight="1" x14ac:dyDescent="0.25">
      <c r="A56" s="3"/>
      <c r="B56" s="385">
        <f>Amnt_Deposited!B48</f>
        <v>37</v>
      </c>
      <c r="C56" s="321">
        <f>Amnt_Deposited!C48</f>
        <v>0</v>
      </c>
      <c r="D56" s="386">
        <f>MCF!R55</f>
        <v>0</v>
      </c>
      <c r="E56" s="236">
        <f t="shared" si="6"/>
        <v>0</v>
      </c>
      <c r="F56" s="236">
        <f t="shared" si="0"/>
        <v>0</v>
      </c>
      <c r="G56" s="236">
        <f t="shared" si="1"/>
        <v>0</v>
      </c>
      <c r="H56" s="236">
        <f t="shared" si="2"/>
        <v>0</v>
      </c>
      <c r="I56" s="236">
        <f t="shared" si="4"/>
        <v>0</v>
      </c>
      <c r="J56" s="387">
        <f t="shared" si="7"/>
        <v>0</v>
      </c>
      <c r="K56" s="3"/>
      <c r="L56" s="3"/>
      <c r="M56" s="3"/>
      <c r="N56" s="3"/>
      <c r="O56" s="3"/>
      <c r="P56" s="3"/>
      <c r="Q56" s="3"/>
      <c r="R56" s="3"/>
      <c r="S56" s="3"/>
      <c r="T56" s="3"/>
      <c r="U56" s="3"/>
      <c r="V56" s="3"/>
      <c r="W56" s="3"/>
      <c r="X56" s="3"/>
      <c r="Y56" s="3"/>
      <c r="Z56" s="3"/>
    </row>
    <row r="57" spans="1:26" ht="12.75" customHeight="1" x14ac:dyDescent="0.25">
      <c r="A57" s="3"/>
      <c r="B57" s="385">
        <f>Amnt_Deposited!B49</f>
        <v>38</v>
      </c>
      <c r="C57" s="321">
        <f>Amnt_Deposited!C49</f>
        <v>0</v>
      </c>
      <c r="D57" s="386">
        <f>MCF!R56</f>
        <v>0</v>
      </c>
      <c r="E57" s="236">
        <f t="shared" si="6"/>
        <v>0</v>
      </c>
      <c r="F57" s="236">
        <f t="shared" si="0"/>
        <v>0</v>
      </c>
      <c r="G57" s="236">
        <f t="shared" si="1"/>
        <v>0</v>
      </c>
      <c r="H57" s="236">
        <f t="shared" si="2"/>
        <v>0</v>
      </c>
      <c r="I57" s="236">
        <f t="shared" si="4"/>
        <v>0</v>
      </c>
      <c r="J57" s="387">
        <f t="shared" si="7"/>
        <v>0</v>
      </c>
      <c r="K57" s="3"/>
      <c r="L57" s="3"/>
      <c r="M57" s="3"/>
      <c r="N57" s="3"/>
      <c r="O57" s="3"/>
      <c r="P57" s="3"/>
      <c r="Q57" s="3"/>
      <c r="R57" s="3"/>
      <c r="S57" s="3"/>
      <c r="T57" s="3"/>
      <c r="U57" s="3"/>
      <c r="V57" s="3"/>
      <c r="W57" s="3"/>
      <c r="X57" s="3"/>
      <c r="Y57" s="3"/>
      <c r="Z57" s="3"/>
    </row>
    <row r="58" spans="1:26" ht="12.75" customHeight="1" x14ac:dyDescent="0.25">
      <c r="A58" s="3"/>
      <c r="B58" s="385">
        <f>Amnt_Deposited!B50</f>
        <v>39</v>
      </c>
      <c r="C58" s="321">
        <f>Amnt_Deposited!C50</f>
        <v>0</v>
      </c>
      <c r="D58" s="386">
        <f>MCF!R57</f>
        <v>0</v>
      </c>
      <c r="E58" s="236">
        <f t="shared" si="6"/>
        <v>0</v>
      </c>
      <c r="F58" s="236">
        <f t="shared" si="0"/>
        <v>0</v>
      </c>
      <c r="G58" s="236">
        <f t="shared" si="1"/>
        <v>0</v>
      </c>
      <c r="H58" s="236">
        <f t="shared" si="2"/>
        <v>0</v>
      </c>
      <c r="I58" s="236">
        <f t="shared" si="4"/>
        <v>0</v>
      </c>
      <c r="J58" s="387">
        <f t="shared" si="7"/>
        <v>0</v>
      </c>
      <c r="K58" s="3"/>
      <c r="L58" s="3"/>
      <c r="M58" s="3"/>
      <c r="N58" s="3"/>
      <c r="O58" s="3"/>
      <c r="P58" s="3"/>
      <c r="Q58" s="3"/>
      <c r="R58" s="3"/>
      <c r="S58" s="3"/>
      <c r="T58" s="3"/>
      <c r="U58" s="3"/>
      <c r="V58" s="3"/>
      <c r="W58" s="3"/>
      <c r="X58" s="3"/>
      <c r="Y58" s="3"/>
      <c r="Z58" s="3"/>
    </row>
    <row r="59" spans="1:26" ht="12.75" customHeight="1" x14ac:dyDescent="0.25">
      <c r="A59" s="3"/>
      <c r="B59" s="385">
        <f>Amnt_Deposited!B51</f>
        <v>40</v>
      </c>
      <c r="C59" s="321">
        <f>Amnt_Deposited!C51</f>
        <v>0</v>
      </c>
      <c r="D59" s="386">
        <f>MCF!R58</f>
        <v>0</v>
      </c>
      <c r="E59" s="236">
        <f t="shared" si="6"/>
        <v>0</v>
      </c>
      <c r="F59" s="236">
        <f t="shared" si="0"/>
        <v>0</v>
      </c>
      <c r="G59" s="236">
        <f t="shared" si="1"/>
        <v>0</v>
      </c>
      <c r="H59" s="236">
        <f t="shared" si="2"/>
        <v>0</v>
      </c>
      <c r="I59" s="236">
        <f t="shared" si="4"/>
        <v>0</v>
      </c>
      <c r="J59" s="387">
        <f t="shared" si="7"/>
        <v>0</v>
      </c>
      <c r="K59" s="3"/>
      <c r="L59" s="3"/>
      <c r="M59" s="3"/>
      <c r="N59" s="3"/>
      <c r="O59" s="3"/>
      <c r="P59" s="3"/>
      <c r="Q59" s="3"/>
      <c r="R59" s="3"/>
      <c r="S59" s="3"/>
      <c r="T59" s="3"/>
      <c r="U59" s="3"/>
      <c r="V59" s="3"/>
      <c r="W59" s="3"/>
      <c r="X59" s="3"/>
      <c r="Y59" s="3"/>
      <c r="Z59" s="3"/>
    </row>
    <row r="60" spans="1:26" ht="12.75" customHeight="1" x14ac:dyDescent="0.25">
      <c r="A60" s="3"/>
      <c r="B60" s="385">
        <f>Amnt_Deposited!B52</f>
        <v>41</v>
      </c>
      <c r="C60" s="321">
        <f>Amnt_Deposited!C52</f>
        <v>0</v>
      </c>
      <c r="D60" s="386">
        <f>MCF!R59</f>
        <v>0</v>
      </c>
      <c r="E60" s="236">
        <f t="shared" si="6"/>
        <v>0</v>
      </c>
      <c r="F60" s="236">
        <f t="shared" si="0"/>
        <v>0</v>
      </c>
      <c r="G60" s="236">
        <f t="shared" si="1"/>
        <v>0</v>
      </c>
      <c r="H60" s="236">
        <f t="shared" si="2"/>
        <v>0</v>
      </c>
      <c r="I60" s="236">
        <f t="shared" si="4"/>
        <v>0</v>
      </c>
      <c r="J60" s="387">
        <f t="shared" si="7"/>
        <v>0</v>
      </c>
      <c r="K60" s="3"/>
      <c r="L60" s="3"/>
      <c r="M60" s="3"/>
      <c r="N60" s="3"/>
      <c r="O60" s="3"/>
      <c r="P60" s="3"/>
      <c r="Q60" s="3"/>
      <c r="R60" s="3"/>
      <c r="S60" s="3"/>
      <c r="T60" s="3"/>
      <c r="U60" s="3"/>
      <c r="V60" s="3"/>
      <c r="W60" s="3"/>
      <c r="X60" s="3"/>
      <c r="Y60" s="3"/>
      <c r="Z60" s="3"/>
    </row>
    <row r="61" spans="1:26" ht="12.75" customHeight="1" x14ac:dyDescent="0.25">
      <c r="A61" s="3"/>
      <c r="B61" s="385">
        <f>Amnt_Deposited!B53</f>
        <v>42</v>
      </c>
      <c r="C61" s="321">
        <f>Amnt_Deposited!C53</f>
        <v>0</v>
      </c>
      <c r="D61" s="386">
        <f>MCF!R60</f>
        <v>0</v>
      </c>
      <c r="E61" s="236">
        <f t="shared" si="6"/>
        <v>0</v>
      </c>
      <c r="F61" s="236">
        <f t="shared" si="0"/>
        <v>0</v>
      </c>
      <c r="G61" s="236">
        <f t="shared" si="1"/>
        <v>0</v>
      </c>
      <c r="H61" s="236">
        <f t="shared" si="2"/>
        <v>0</v>
      </c>
      <c r="I61" s="236">
        <f t="shared" si="4"/>
        <v>0</v>
      </c>
      <c r="J61" s="387">
        <f t="shared" si="7"/>
        <v>0</v>
      </c>
      <c r="K61" s="3"/>
      <c r="L61" s="3"/>
      <c r="M61" s="3"/>
      <c r="N61" s="3"/>
      <c r="O61" s="3"/>
      <c r="P61" s="3"/>
      <c r="Q61" s="3"/>
      <c r="R61" s="3"/>
      <c r="S61" s="3"/>
      <c r="T61" s="3"/>
      <c r="U61" s="3"/>
      <c r="V61" s="3"/>
      <c r="W61" s="3"/>
      <c r="X61" s="3"/>
      <c r="Y61" s="3"/>
      <c r="Z61" s="3"/>
    </row>
    <row r="62" spans="1:26" ht="12.75" customHeight="1" x14ac:dyDescent="0.25">
      <c r="A62" s="3"/>
      <c r="B62" s="385">
        <f>Amnt_Deposited!B54</f>
        <v>43</v>
      </c>
      <c r="C62" s="321">
        <f>Amnt_Deposited!C54</f>
        <v>0</v>
      </c>
      <c r="D62" s="386">
        <f>MCF!R61</f>
        <v>0</v>
      </c>
      <c r="E62" s="236">
        <f t="shared" si="6"/>
        <v>0</v>
      </c>
      <c r="F62" s="236">
        <f t="shared" si="0"/>
        <v>0</v>
      </c>
      <c r="G62" s="236">
        <f t="shared" si="1"/>
        <v>0</v>
      </c>
      <c r="H62" s="236">
        <f t="shared" si="2"/>
        <v>0</v>
      </c>
      <c r="I62" s="236">
        <f t="shared" si="4"/>
        <v>0</v>
      </c>
      <c r="J62" s="387">
        <f t="shared" si="7"/>
        <v>0</v>
      </c>
      <c r="K62" s="3"/>
      <c r="L62" s="3"/>
      <c r="M62" s="3"/>
      <c r="N62" s="3"/>
      <c r="O62" s="3"/>
      <c r="P62" s="3"/>
      <c r="Q62" s="3"/>
      <c r="R62" s="3"/>
      <c r="S62" s="3"/>
      <c r="T62" s="3"/>
      <c r="U62" s="3"/>
      <c r="V62" s="3"/>
      <c r="W62" s="3"/>
      <c r="X62" s="3"/>
      <c r="Y62" s="3"/>
      <c r="Z62" s="3"/>
    </row>
    <row r="63" spans="1:26" ht="12.75" customHeight="1" x14ac:dyDescent="0.25">
      <c r="A63" s="3"/>
      <c r="B63" s="385">
        <f>Amnt_Deposited!B55</f>
        <v>44</v>
      </c>
      <c r="C63" s="321">
        <f>Amnt_Deposited!C55</f>
        <v>0</v>
      </c>
      <c r="D63" s="386">
        <f>MCF!R62</f>
        <v>0</v>
      </c>
      <c r="E63" s="236">
        <f t="shared" si="6"/>
        <v>0</v>
      </c>
      <c r="F63" s="236">
        <f t="shared" si="0"/>
        <v>0</v>
      </c>
      <c r="G63" s="236">
        <f t="shared" si="1"/>
        <v>0</v>
      </c>
      <c r="H63" s="236">
        <f t="shared" si="2"/>
        <v>0</v>
      </c>
      <c r="I63" s="236">
        <f t="shared" si="4"/>
        <v>0</v>
      </c>
      <c r="J63" s="387">
        <f t="shared" si="7"/>
        <v>0</v>
      </c>
      <c r="K63" s="3"/>
      <c r="L63" s="3"/>
      <c r="M63" s="3"/>
      <c r="N63" s="3"/>
      <c r="O63" s="3"/>
      <c r="P63" s="3"/>
      <c r="Q63" s="3"/>
      <c r="R63" s="3"/>
      <c r="S63" s="3"/>
      <c r="T63" s="3"/>
      <c r="U63" s="3"/>
      <c r="V63" s="3"/>
      <c r="W63" s="3"/>
      <c r="X63" s="3"/>
      <c r="Y63" s="3"/>
      <c r="Z63" s="3"/>
    </row>
    <row r="64" spans="1:26" ht="12.75" customHeight="1" x14ac:dyDescent="0.25">
      <c r="A64" s="3"/>
      <c r="B64" s="385">
        <f>Amnt_Deposited!B56</f>
        <v>45</v>
      </c>
      <c r="C64" s="321">
        <f>Amnt_Deposited!C56</f>
        <v>0</v>
      </c>
      <c r="D64" s="386">
        <f>MCF!R63</f>
        <v>0</v>
      </c>
      <c r="E64" s="236">
        <f t="shared" si="6"/>
        <v>0</v>
      </c>
      <c r="F64" s="236">
        <f t="shared" si="0"/>
        <v>0</v>
      </c>
      <c r="G64" s="236">
        <f t="shared" si="1"/>
        <v>0</v>
      </c>
      <c r="H64" s="236">
        <f t="shared" si="2"/>
        <v>0</v>
      </c>
      <c r="I64" s="236">
        <f t="shared" si="4"/>
        <v>0</v>
      </c>
      <c r="J64" s="387">
        <f t="shared" si="7"/>
        <v>0</v>
      </c>
      <c r="K64" s="3"/>
      <c r="L64" s="3"/>
      <c r="M64" s="3"/>
      <c r="N64" s="3"/>
      <c r="O64" s="3"/>
      <c r="P64" s="3"/>
      <c r="Q64" s="3"/>
      <c r="R64" s="3"/>
      <c r="S64" s="3"/>
      <c r="T64" s="3"/>
      <c r="U64" s="3"/>
      <c r="V64" s="3"/>
      <c r="W64" s="3"/>
      <c r="X64" s="3"/>
      <c r="Y64" s="3"/>
      <c r="Z64" s="3"/>
    </row>
    <row r="65" spans="1:26" ht="12.75" customHeight="1" x14ac:dyDescent="0.25">
      <c r="A65" s="3"/>
      <c r="B65" s="385">
        <f>Amnt_Deposited!B57</f>
        <v>46</v>
      </c>
      <c r="C65" s="321">
        <f>Amnt_Deposited!C57</f>
        <v>0</v>
      </c>
      <c r="D65" s="386">
        <f>MCF!R64</f>
        <v>0</v>
      </c>
      <c r="E65" s="236">
        <f t="shared" si="6"/>
        <v>0</v>
      </c>
      <c r="F65" s="236">
        <f t="shared" si="0"/>
        <v>0</v>
      </c>
      <c r="G65" s="236">
        <f t="shared" si="1"/>
        <v>0</v>
      </c>
      <c r="H65" s="236">
        <f t="shared" si="2"/>
        <v>0</v>
      </c>
      <c r="I65" s="236">
        <f t="shared" si="4"/>
        <v>0</v>
      </c>
      <c r="J65" s="387">
        <f t="shared" si="7"/>
        <v>0</v>
      </c>
      <c r="K65" s="3"/>
      <c r="L65" s="3"/>
      <c r="M65" s="3"/>
      <c r="N65" s="3"/>
      <c r="O65" s="3"/>
      <c r="P65" s="3"/>
      <c r="Q65" s="3"/>
      <c r="R65" s="3"/>
      <c r="S65" s="3"/>
      <c r="T65" s="3"/>
      <c r="U65" s="3"/>
      <c r="V65" s="3"/>
      <c r="W65" s="3"/>
      <c r="X65" s="3"/>
      <c r="Y65" s="3"/>
      <c r="Z65" s="3"/>
    </row>
    <row r="66" spans="1:26" ht="12.75" customHeight="1" x14ac:dyDescent="0.25">
      <c r="A66" s="3"/>
      <c r="B66" s="385">
        <f>Amnt_Deposited!B58</f>
        <v>47</v>
      </c>
      <c r="C66" s="321">
        <f>Amnt_Deposited!C58</f>
        <v>0</v>
      </c>
      <c r="D66" s="386">
        <f>MCF!R65</f>
        <v>0</v>
      </c>
      <c r="E66" s="236">
        <f t="shared" si="6"/>
        <v>0</v>
      </c>
      <c r="F66" s="236">
        <f t="shared" si="0"/>
        <v>0</v>
      </c>
      <c r="G66" s="236">
        <f t="shared" si="1"/>
        <v>0</v>
      </c>
      <c r="H66" s="236">
        <f t="shared" si="2"/>
        <v>0</v>
      </c>
      <c r="I66" s="236">
        <f t="shared" si="4"/>
        <v>0</v>
      </c>
      <c r="J66" s="387">
        <f t="shared" si="7"/>
        <v>0</v>
      </c>
      <c r="K66" s="3"/>
      <c r="L66" s="3"/>
      <c r="M66" s="3"/>
      <c r="N66" s="3"/>
      <c r="O66" s="3"/>
      <c r="P66" s="3"/>
      <c r="Q66" s="3"/>
      <c r="R66" s="3"/>
      <c r="S66" s="3"/>
      <c r="T66" s="3"/>
      <c r="U66" s="3"/>
      <c r="V66" s="3"/>
      <c r="W66" s="3"/>
      <c r="X66" s="3"/>
      <c r="Y66" s="3"/>
      <c r="Z66" s="3"/>
    </row>
    <row r="67" spans="1:26" ht="12.75" customHeight="1" x14ac:dyDescent="0.25">
      <c r="A67" s="3"/>
      <c r="B67" s="385">
        <f>Amnt_Deposited!B59</f>
        <v>48</v>
      </c>
      <c r="C67" s="321">
        <f>Amnt_Deposited!C59</f>
        <v>0</v>
      </c>
      <c r="D67" s="386">
        <f>MCF!R66</f>
        <v>0</v>
      </c>
      <c r="E67" s="236">
        <f t="shared" si="6"/>
        <v>0</v>
      </c>
      <c r="F67" s="236">
        <f t="shared" si="0"/>
        <v>0</v>
      </c>
      <c r="G67" s="236">
        <f t="shared" si="1"/>
        <v>0</v>
      </c>
      <c r="H67" s="236">
        <f t="shared" si="2"/>
        <v>0</v>
      </c>
      <c r="I67" s="236">
        <f t="shared" si="4"/>
        <v>0</v>
      </c>
      <c r="J67" s="387">
        <f t="shared" si="7"/>
        <v>0</v>
      </c>
      <c r="K67" s="3"/>
      <c r="L67" s="3"/>
      <c r="M67" s="3"/>
      <c r="N67" s="3"/>
      <c r="O67" s="3"/>
      <c r="P67" s="3"/>
      <c r="Q67" s="3"/>
      <c r="R67" s="3"/>
      <c r="S67" s="3"/>
      <c r="T67" s="3"/>
      <c r="U67" s="3"/>
      <c r="V67" s="3"/>
      <c r="W67" s="3"/>
      <c r="X67" s="3"/>
      <c r="Y67" s="3"/>
      <c r="Z67" s="3"/>
    </row>
    <row r="68" spans="1:26" ht="12.75" customHeight="1" x14ac:dyDescent="0.25">
      <c r="A68" s="3"/>
      <c r="B68" s="385">
        <f>Amnt_Deposited!B60</f>
        <v>49</v>
      </c>
      <c r="C68" s="321">
        <f>Amnt_Deposited!C60</f>
        <v>0</v>
      </c>
      <c r="D68" s="386">
        <f>MCF!R67</f>
        <v>0</v>
      </c>
      <c r="E68" s="236">
        <f t="shared" si="6"/>
        <v>0</v>
      </c>
      <c r="F68" s="236">
        <f t="shared" si="0"/>
        <v>0</v>
      </c>
      <c r="G68" s="236">
        <f t="shared" si="1"/>
        <v>0</v>
      </c>
      <c r="H68" s="236">
        <f t="shared" si="2"/>
        <v>0</v>
      </c>
      <c r="I68" s="236">
        <f t="shared" si="4"/>
        <v>0</v>
      </c>
      <c r="J68" s="387">
        <f t="shared" si="7"/>
        <v>0</v>
      </c>
      <c r="K68" s="3"/>
      <c r="L68" s="3"/>
      <c r="M68" s="3"/>
      <c r="N68" s="3"/>
      <c r="O68" s="3"/>
      <c r="P68" s="3"/>
      <c r="Q68" s="3"/>
      <c r="R68" s="3"/>
      <c r="S68" s="3"/>
      <c r="T68" s="3"/>
      <c r="U68" s="3"/>
      <c r="V68" s="3"/>
      <c r="W68" s="3"/>
      <c r="X68" s="3"/>
      <c r="Y68" s="3"/>
      <c r="Z68" s="3"/>
    </row>
    <row r="69" spans="1:26" ht="12.75" customHeight="1" x14ac:dyDescent="0.25">
      <c r="A69" s="3"/>
      <c r="B69" s="385">
        <f>Amnt_Deposited!B61</f>
        <v>50</v>
      </c>
      <c r="C69" s="321">
        <f>Amnt_Deposited!C61</f>
        <v>0</v>
      </c>
      <c r="D69" s="386">
        <f>MCF!R68</f>
        <v>0</v>
      </c>
      <c r="E69" s="236">
        <f t="shared" si="6"/>
        <v>0</v>
      </c>
      <c r="F69" s="236">
        <f t="shared" si="0"/>
        <v>0</v>
      </c>
      <c r="G69" s="236">
        <f t="shared" si="1"/>
        <v>0</v>
      </c>
      <c r="H69" s="236">
        <f t="shared" si="2"/>
        <v>0</v>
      </c>
      <c r="I69" s="236">
        <f t="shared" si="4"/>
        <v>0</v>
      </c>
      <c r="J69" s="387">
        <f t="shared" si="7"/>
        <v>0</v>
      </c>
      <c r="K69" s="3"/>
      <c r="L69" s="3"/>
      <c r="M69" s="3"/>
      <c r="N69" s="3"/>
      <c r="O69" s="3"/>
      <c r="P69" s="3"/>
      <c r="Q69" s="3"/>
      <c r="R69" s="3"/>
      <c r="S69" s="3"/>
      <c r="T69" s="3"/>
      <c r="U69" s="3"/>
      <c r="V69" s="3"/>
      <c r="W69" s="3"/>
      <c r="X69" s="3"/>
      <c r="Y69" s="3"/>
      <c r="Z69" s="3"/>
    </row>
    <row r="70" spans="1:26" ht="12.75" customHeight="1" x14ac:dyDescent="0.25">
      <c r="A70" s="3"/>
      <c r="B70" s="385">
        <f>Amnt_Deposited!B62</f>
        <v>51</v>
      </c>
      <c r="C70" s="321">
        <f>Amnt_Deposited!C62</f>
        <v>0</v>
      </c>
      <c r="D70" s="386">
        <f>MCF!R69</f>
        <v>0</v>
      </c>
      <c r="E70" s="236">
        <f t="shared" si="6"/>
        <v>0</v>
      </c>
      <c r="F70" s="236">
        <f t="shared" si="0"/>
        <v>0</v>
      </c>
      <c r="G70" s="236">
        <f t="shared" si="1"/>
        <v>0</v>
      </c>
      <c r="H70" s="236">
        <f t="shared" si="2"/>
        <v>0</v>
      </c>
      <c r="I70" s="236">
        <f t="shared" si="4"/>
        <v>0</v>
      </c>
      <c r="J70" s="387">
        <f t="shared" si="7"/>
        <v>0</v>
      </c>
      <c r="K70" s="3"/>
      <c r="L70" s="3"/>
      <c r="M70" s="3"/>
      <c r="N70" s="3"/>
      <c r="O70" s="3"/>
      <c r="P70" s="3"/>
      <c r="Q70" s="3"/>
      <c r="R70" s="3"/>
      <c r="S70" s="3"/>
      <c r="T70" s="3"/>
      <c r="U70" s="3"/>
      <c r="V70" s="3"/>
      <c r="W70" s="3"/>
      <c r="X70" s="3"/>
      <c r="Y70" s="3"/>
      <c r="Z70" s="3"/>
    </row>
    <row r="71" spans="1:26" ht="12.75" customHeight="1" x14ac:dyDescent="0.25">
      <c r="A71" s="3"/>
      <c r="B71" s="385">
        <f>Amnt_Deposited!B63</f>
        <v>52</v>
      </c>
      <c r="C71" s="321">
        <f>Amnt_Deposited!C63</f>
        <v>0</v>
      </c>
      <c r="D71" s="386">
        <f>MCF!R70</f>
        <v>0</v>
      </c>
      <c r="E71" s="236">
        <f t="shared" si="6"/>
        <v>0</v>
      </c>
      <c r="F71" s="236">
        <f t="shared" si="0"/>
        <v>0</v>
      </c>
      <c r="G71" s="236">
        <f t="shared" si="1"/>
        <v>0</v>
      </c>
      <c r="H71" s="236">
        <f t="shared" si="2"/>
        <v>0</v>
      </c>
      <c r="I71" s="236">
        <f t="shared" si="4"/>
        <v>0</v>
      </c>
      <c r="J71" s="387">
        <f t="shared" si="7"/>
        <v>0</v>
      </c>
      <c r="K71" s="3"/>
      <c r="L71" s="3"/>
      <c r="M71" s="3"/>
      <c r="N71" s="3"/>
      <c r="O71" s="3"/>
      <c r="P71" s="3"/>
      <c r="Q71" s="3"/>
      <c r="R71" s="3"/>
      <c r="S71" s="3"/>
      <c r="T71" s="3"/>
      <c r="U71" s="3"/>
      <c r="V71" s="3"/>
      <c r="W71" s="3"/>
      <c r="X71" s="3"/>
      <c r="Y71" s="3"/>
      <c r="Z71" s="3"/>
    </row>
    <row r="72" spans="1:26" ht="12.75" customHeight="1" x14ac:dyDescent="0.25">
      <c r="A72" s="3"/>
      <c r="B72" s="385">
        <f>Amnt_Deposited!B64</f>
        <v>53</v>
      </c>
      <c r="C72" s="321">
        <f>Amnt_Deposited!C64</f>
        <v>0</v>
      </c>
      <c r="D72" s="386">
        <f>MCF!R71</f>
        <v>0</v>
      </c>
      <c r="E72" s="236">
        <f t="shared" si="6"/>
        <v>0</v>
      </c>
      <c r="F72" s="236">
        <f t="shared" si="0"/>
        <v>0</v>
      </c>
      <c r="G72" s="236">
        <f t="shared" si="1"/>
        <v>0</v>
      </c>
      <c r="H72" s="236">
        <f t="shared" si="2"/>
        <v>0</v>
      </c>
      <c r="I72" s="236">
        <f t="shared" si="4"/>
        <v>0</v>
      </c>
      <c r="J72" s="387">
        <f t="shared" si="7"/>
        <v>0</v>
      </c>
      <c r="K72" s="3"/>
      <c r="L72" s="3"/>
      <c r="M72" s="3"/>
      <c r="N72" s="3"/>
      <c r="O72" s="3"/>
      <c r="P72" s="3"/>
      <c r="Q72" s="3"/>
      <c r="R72" s="3"/>
      <c r="S72" s="3"/>
      <c r="T72" s="3"/>
      <c r="U72" s="3"/>
      <c r="V72" s="3"/>
      <c r="W72" s="3"/>
      <c r="X72" s="3"/>
      <c r="Y72" s="3"/>
      <c r="Z72" s="3"/>
    </row>
    <row r="73" spans="1:26" ht="12.75" customHeight="1" x14ac:dyDescent="0.25">
      <c r="A73" s="3"/>
      <c r="B73" s="385">
        <f>Amnt_Deposited!B65</f>
        <v>54</v>
      </c>
      <c r="C73" s="321">
        <f>Amnt_Deposited!C65</f>
        <v>0</v>
      </c>
      <c r="D73" s="386">
        <f>MCF!R72</f>
        <v>0</v>
      </c>
      <c r="E73" s="236">
        <f t="shared" si="6"/>
        <v>0</v>
      </c>
      <c r="F73" s="236">
        <f t="shared" si="0"/>
        <v>0</v>
      </c>
      <c r="G73" s="236">
        <f t="shared" si="1"/>
        <v>0</v>
      </c>
      <c r="H73" s="236">
        <f t="shared" si="2"/>
        <v>0</v>
      </c>
      <c r="I73" s="236">
        <f t="shared" si="4"/>
        <v>0</v>
      </c>
      <c r="J73" s="387">
        <f t="shared" si="7"/>
        <v>0</v>
      </c>
      <c r="K73" s="3"/>
      <c r="L73" s="3"/>
      <c r="M73" s="3"/>
      <c r="N73" s="3"/>
      <c r="O73" s="3"/>
      <c r="P73" s="3"/>
      <c r="Q73" s="3"/>
      <c r="R73" s="3"/>
      <c r="S73" s="3"/>
      <c r="T73" s="3"/>
      <c r="U73" s="3"/>
      <c r="V73" s="3"/>
      <c r="W73" s="3"/>
      <c r="X73" s="3"/>
      <c r="Y73" s="3"/>
      <c r="Z73" s="3"/>
    </row>
    <row r="74" spans="1:26" ht="12.75" customHeight="1" x14ac:dyDescent="0.25">
      <c r="A74" s="3"/>
      <c r="B74" s="385">
        <f>Amnt_Deposited!B66</f>
        <v>55</v>
      </c>
      <c r="C74" s="321">
        <f>Amnt_Deposited!C66</f>
        <v>0</v>
      </c>
      <c r="D74" s="386">
        <f>MCF!R73</f>
        <v>0</v>
      </c>
      <c r="E74" s="236">
        <f t="shared" si="6"/>
        <v>0</v>
      </c>
      <c r="F74" s="236">
        <f t="shared" si="0"/>
        <v>0</v>
      </c>
      <c r="G74" s="236">
        <f t="shared" si="1"/>
        <v>0</v>
      </c>
      <c r="H74" s="236">
        <f t="shared" si="2"/>
        <v>0</v>
      </c>
      <c r="I74" s="236">
        <f t="shared" si="4"/>
        <v>0</v>
      </c>
      <c r="J74" s="387">
        <f t="shared" si="7"/>
        <v>0</v>
      </c>
      <c r="K74" s="3"/>
      <c r="L74" s="3"/>
      <c r="M74" s="3"/>
      <c r="N74" s="3"/>
      <c r="O74" s="3"/>
      <c r="P74" s="3"/>
      <c r="Q74" s="3"/>
      <c r="R74" s="3"/>
      <c r="S74" s="3"/>
      <c r="T74" s="3"/>
      <c r="U74" s="3"/>
      <c r="V74" s="3"/>
      <c r="W74" s="3"/>
      <c r="X74" s="3"/>
      <c r="Y74" s="3"/>
      <c r="Z74" s="3"/>
    </row>
    <row r="75" spans="1:26" ht="12.75" customHeight="1" x14ac:dyDescent="0.25">
      <c r="A75" s="3"/>
      <c r="B75" s="385">
        <f>Amnt_Deposited!B67</f>
        <v>56</v>
      </c>
      <c r="C75" s="321">
        <f>Amnt_Deposited!C67</f>
        <v>0</v>
      </c>
      <c r="D75" s="386">
        <f>MCF!R74</f>
        <v>0</v>
      </c>
      <c r="E75" s="236">
        <f t="shared" si="6"/>
        <v>0</v>
      </c>
      <c r="F75" s="236">
        <f t="shared" si="0"/>
        <v>0</v>
      </c>
      <c r="G75" s="236">
        <f t="shared" si="1"/>
        <v>0</v>
      </c>
      <c r="H75" s="236">
        <f t="shared" si="2"/>
        <v>0</v>
      </c>
      <c r="I75" s="236">
        <f t="shared" si="4"/>
        <v>0</v>
      </c>
      <c r="J75" s="387">
        <f t="shared" si="7"/>
        <v>0</v>
      </c>
      <c r="K75" s="3"/>
      <c r="L75" s="3"/>
      <c r="M75" s="3"/>
      <c r="N75" s="3"/>
      <c r="O75" s="3"/>
      <c r="P75" s="3"/>
      <c r="Q75" s="3"/>
      <c r="R75" s="3"/>
      <c r="S75" s="3"/>
      <c r="T75" s="3"/>
      <c r="U75" s="3"/>
      <c r="V75" s="3"/>
      <c r="W75" s="3"/>
      <c r="X75" s="3"/>
      <c r="Y75" s="3"/>
      <c r="Z75" s="3"/>
    </row>
    <row r="76" spans="1:26" ht="12.75" customHeight="1" x14ac:dyDescent="0.25">
      <c r="A76" s="3"/>
      <c r="B76" s="385">
        <f>Amnt_Deposited!B68</f>
        <v>57</v>
      </c>
      <c r="C76" s="321">
        <f>Amnt_Deposited!C68</f>
        <v>0</v>
      </c>
      <c r="D76" s="386">
        <f>MCF!R75</f>
        <v>0</v>
      </c>
      <c r="E76" s="236">
        <f t="shared" si="6"/>
        <v>0</v>
      </c>
      <c r="F76" s="236">
        <f t="shared" si="0"/>
        <v>0</v>
      </c>
      <c r="G76" s="236">
        <f t="shared" si="1"/>
        <v>0</v>
      </c>
      <c r="H76" s="236">
        <f t="shared" si="2"/>
        <v>0</v>
      </c>
      <c r="I76" s="236">
        <f t="shared" si="4"/>
        <v>0</v>
      </c>
      <c r="J76" s="387">
        <f t="shared" si="7"/>
        <v>0</v>
      </c>
      <c r="K76" s="3"/>
      <c r="L76" s="3"/>
      <c r="M76" s="3"/>
      <c r="N76" s="3"/>
      <c r="O76" s="3"/>
      <c r="P76" s="3"/>
      <c r="Q76" s="3"/>
      <c r="R76" s="3"/>
      <c r="S76" s="3"/>
      <c r="T76" s="3"/>
      <c r="U76" s="3"/>
      <c r="V76" s="3"/>
      <c r="W76" s="3"/>
      <c r="X76" s="3"/>
      <c r="Y76" s="3"/>
      <c r="Z76" s="3"/>
    </row>
    <row r="77" spans="1:26" ht="12.75" customHeight="1" x14ac:dyDescent="0.25">
      <c r="A77" s="3"/>
      <c r="B77" s="385">
        <f>Amnt_Deposited!B69</f>
        <v>58</v>
      </c>
      <c r="C77" s="321">
        <f>Amnt_Deposited!C69</f>
        <v>0</v>
      </c>
      <c r="D77" s="386">
        <f>MCF!R76</f>
        <v>0</v>
      </c>
      <c r="E77" s="236">
        <f t="shared" si="6"/>
        <v>0</v>
      </c>
      <c r="F77" s="236">
        <f t="shared" si="0"/>
        <v>0</v>
      </c>
      <c r="G77" s="236">
        <f t="shared" si="1"/>
        <v>0</v>
      </c>
      <c r="H77" s="236">
        <f t="shared" si="2"/>
        <v>0</v>
      </c>
      <c r="I77" s="236">
        <f t="shared" si="4"/>
        <v>0</v>
      </c>
      <c r="J77" s="387">
        <f t="shared" si="7"/>
        <v>0</v>
      </c>
      <c r="K77" s="3"/>
      <c r="L77" s="3"/>
      <c r="M77" s="3"/>
      <c r="N77" s="3"/>
      <c r="O77" s="3"/>
      <c r="P77" s="3"/>
      <c r="Q77" s="3"/>
      <c r="R77" s="3"/>
      <c r="S77" s="3"/>
      <c r="T77" s="3"/>
      <c r="U77" s="3"/>
      <c r="V77" s="3"/>
      <c r="W77" s="3"/>
      <c r="X77" s="3"/>
      <c r="Y77" s="3"/>
      <c r="Z77" s="3"/>
    </row>
    <row r="78" spans="1:26" ht="12.75" customHeight="1" x14ac:dyDescent="0.25">
      <c r="A78" s="3"/>
      <c r="B78" s="385">
        <f>Amnt_Deposited!B70</f>
        <v>59</v>
      </c>
      <c r="C78" s="321">
        <f>Amnt_Deposited!C70</f>
        <v>0</v>
      </c>
      <c r="D78" s="386">
        <f>MCF!R77</f>
        <v>0</v>
      </c>
      <c r="E78" s="236">
        <f t="shared" si="6"/>
        <v>0</v>
      </c>
      <c r="F78" s="236">
        <f t="shared" si="0"/>
        <v>0</v>
      </c>
      <c r="G78" s="236">
        <f t="shared" si="1"/>
        <v>0</v>
      </c>
      <c r="H78" s="236">
        <f t="shared" si="2"/>
        <v>0</v>
      </c>
      <c r="I78" s="236">
        <f t="shared" si="4"/>
        <v>0</v>
      </c>
      <c r="J78" s="387">
        <f t="shared" si="7"/>
        <v>0</v>
      </c>
      <c r="K78" s="3"/>
      <c r="L78" s="3"/>
      <c r="M78" s="3"/>
      <c r="N78" s="3"/>
      <c r="O78" s="3"/>
      <c r="P78" s="3"/>
      <c r="Q78" s="3"/>
      <c r="R78" s="3"/>
      <c r="S78" s="3"/>
      <c r="T78" s="3"/>
      <c r="U78" s="3"/>
      <c r="V78" s="3"/>
      <c r="W78" s="3"/>
      <c r="X78" s="3"/>
      <c r="Y78" s="3"/>
      <c r="Z78" s="3"/>
    </row>
    <row r="79" spans="1:26" ht="12.75" customHeight="1" x14ac:dyDescent="0.25">
      <c r="A79" s="3"/>
      <c r="B79" s="385">
        <f>Amnt_Deposited!B71</f>
        <v>60</v>
      </c>
      <c r="C79" s="321">
        <f>Amnt_Deposited!C71</f>
        <v>0</v>
      </c>
      <c r="D79" s="386">
        <f>MCF!R78</f>
        <v>0</v>
      </c>
      <c r="E79" s="236">
        <f t="shared" si="6"/>
        <v>0</v>
      </c>
      <c r="F79" s="236">
        <f t="shared" si="0"/>
        <v>0</v>
      </c>
      <c r="G79" s="236">
        <f t="shared" si="1"/>
        <v>0</v>
      </c>
      <c r="H79" s="236">
        <f t="shared" si="2"/>
        <v>0</v>
      </c>
      <c r="I79" s="236">
        <f t="shared" si="4"/>
        <v>0</v>
      </c>
      <c r="J79" s="387">
        <f t="shared" si="7"/>
        <v>0</v>
      </c>
      <c r="K79" s="3"/>
      <c r="L79" s="3"/>
      <c r="M79" s="3"/>
      <c r="N79" s="3"/>
      <c r="O79" s="3"/>
      <c r="P79" s="3"/>
      <c r="Q79" s="3"/>
      <c r="R79" s="3"/>
      <c r="S79" s="3"/>
      <c r="T79" s="3"/>
      <c r="U79" s="3"/>
      <c r="V79" s="3"/>
      <c r="W79" s="3"/>
      <c r="X79" s="3"/>
      <c r="Y79" s="3"/>
      <c r="Z79" s="3"/>
    </row>
    <row r="80" spans="1:26" ht="12.75" customHeight="1" x14ac:dyDescent="0.25">
      <c r="A80" s="3"/>
      <c r="B80" s="385">
        <f>Amnt_Deposited!B72</f>
        <v>61</v>
      </c>
      <c r="C80" s="321">
        <f>Amnt_Deposited!C72</f>
        <v>0</v>
      </c>
      <c r="D80" s="386">
        <f>MCF!R79</f>
        <v>0</v>
      </c>
      <c r="E80" s="236">
        <f t="shared" si="6"/>
        <v>0</v>
      </c>
      <c r="F80" s="236">
        <f t="shared" si="0"/>
        <v>0</v>
      </c>
      <c r="G80" s="236">
        <f t="shared" si="1"/>
        <v>0</v>
      </c>
      <c r="H80" s="236">
        <f t="shared" si="2"/>
        <v>0</v>
      </c>
      <c r="I80" s="236">
        <f t="shared" si="4"/>
        <v>0</v>
      </c>
      <c r="J80" s="387">
        <f t="shared" si="7"/>
        <v>0</v>
      </c>
      <c r="K80" s="3"/>
      <c r="L80" s="3"/>
      <c r="M80" s="3"/>
      <c r="N80" s="3"/>
      <c r="O80" s="3"/>
      <c r="P80" s="3"/>
      <c r="Q80" s="3"/>
      <c r="R80" s="3"/>
      <c r="S80" s="3"/>
      <c r="T80" s="3"/>
      <c r="U80" s="3"/>
      <c r="V80" s="3"/>
      <c r="W80" s="3"/>
      <c r="X80" s="3"/>
      <c r="Y80" s="3"/>
      <c r="Z80" s="3"/>
    </row>
    <row r="81" spans="1:26" ht="12.75" customHeight="1" x14ac:dyDescent="0.25">
      <c r="A81" s="3"/>
      <c r="B81" s="385">
        <f>Amnt_Deposited!B73</f>
        <v>62</v>
      </c>
      <c r="C81" s="321">
        <f>Amnt_Deposited!C73</f>
        <v>0</v>
      </c>
      <c r="D81" s="386">
        <f>MCF!R80</f>
        <v>0</v>
      </c>
      <c r="E81" s="236">
        <f t="shared" si="6"/>
        <v>0</v>
      </c>
      <c r="F81" s="236">
        <f t="shared" si="0"/>
        <v>0</v>
      </c>
      <c r="G81" s="236">
        <f t="shared" si="1"/>
        <v>0</v>
      </c>
      <c r="H81" s="236">
        <f t="shared" si="2"/>
        <v>0</v>
      </c>
      <c r="I81" s="236">
        <f t="shared" si="4"/>
        <v>0</v>
      </c>
      <c r="J81" s="387">
        <f t="shared" si="7"/>
        <v>0</v>
      </c>
      <c r="K81" s="3"/>
      <c r="L81" s="3"/>
      <c r="M81" s="3"/>
      <c r="N81" s="3"/>
      <c r="O81" s="3"/>
      <c r="P81" s="3"/>
      <c r="Q81" s="3"/>
      <c r="R81" s="3"/>
      <c r="S81" s="3"/>
      <c r="T81" s="3"/>
      <c r="U81" s="3"/>
      <c r="V81" s="3"/>
      <c r="W81" s="3"/>
      <c r="X81" s="3"/>
      <c r="Y81" s="3"/>
      <c r="Z81" s="3"/>
    </row>
    <row r="82" spans="1:26" ht="12.75" customHeight="1" x14ac:dyDescent="0.25">
      <c r="A82" s="3"/>
      <c r="B82" s="385">
        <f>Amnt_Deposited!B74</f>
        <v>63</v>
      </c>
      <c r="C82" s="321">
        <f>Amnt_Deposited!C74</f>
        <v>0</v>
      </c>
      <c r="D82" s="386">
        <f>MCF!R81</f>
        <v>0</v>
      </c>
      <c r="E82" s="236">
        <f t="shared" si="6"/>
        <v>0</v>
      </c>
      <c r="F82" s="236">
        <f t="shared" si="0"/>
        <v>0</v>
      </c>
      <c r="G82" s="236">
        <f t="shared" si="1"/>
        <v>0</v>
      </c>
      <c r="H82" s="236">
        <f t="shared" si="2"/>
        <v>0</v>
      </c>
      <c r="I82" s="236">
        <f t="shared" si="4"/>
        <v>0</v>
      </c>
      <c r="J82" s="387">
        <f t="shared" si="7"/>
        <v>0</v>
      </c>
      <c r="K82" s="3"/>
      <c r="L82" s="3"/>
      <c r="M82" s="3"/>
      <c r="N82" s="3"/>
      <c r="O82" s="3"/>
      <c r="P82" s="3"/>
      <c r="Q82" s="3"/>
      <c r="R82" s="3"/>
      <c r="S82" s="3"/>
      <c r="T82" s="3"/>
      <c r="U82" s="3"/>
      <c r="V82" s="3"/>
      <c r="W82" s="3"/>
      <c r="X82" s="3"/>
      <c r="Y82" s="3"/>
      <c r="Z82" s="3"/>
    </row>
    <row r="83" spans="1:26" ht="12.75" customHeight="1" x14ac:dyDescent="0.25">
      <c r="A83" s="3"/>
      <c r="B83" s="385">
        <f>Amnt_Deposited!B75</f>
        <v>64</v>
      </c>
      <c r="C83" s="321">
        <f>Amnt_Deposited!C75</f>
        <v>0</v>
      </c>
      <c r="D83" s="386">
        <f>MCF!R82</f>
        <v>0</v>
      </c>
      <c r="E83" s="236">
        <f t="shared" ref="E83:E99" si="8">C83*$I$6*DOCF*D83</f>
        <v>0</v>
      </c>
      <c r="F83" s="236">
        <f t="shared" si="0"/>
        <v>0</v>
      </c>
      <c r="G83" s="236">
        <f t="shared" si="1"/>
        <v>0</v>
      </c>
      <c r="H83" s="236">
        <f t="shared" si="2"/>
        <v>0</v>
      </c>
      <c r="I83" s="236">
        <f t="shared" si="4"/>
        <v>0</v>
      </c>
      <c r="J83" s="387">
        <f t="shared" ref="J83:J99" si="9">I83*CH4_fraction*conv</f>
        <v>0</v>
      </c>
      <c r="K83" s="3"/>
      <c r="L83" s="3"/>
      <c r="M83" s="3"/>
      <c r="N83" s="3"/>
      <c r="O83" s="3"/>
      <c r="P83" s="3"/>
      <c r="Q83" s="3"/>
      <c r="R83" s="3"/>
      <c r="S83" s="3"/>
      <c r="T83" s="3"/>
      <c r="U83" s="3"/>
      <c r="V83" s="3"/>
      <c r="W83" s="3"/>
      <c r="X83" s="3"/>
      <c r="Y83" s="3"/>
      <c r="Z83" s="3"/>
    </row>
    <row r="84" spans="1:26" ht="12.75" customHeight="1" x14ac:dyDescent="0.25">
      <c r="A84" s="3"/>
      <c r="B84" s="385">
        <f>Amnt_Deposited!B76</f>
        <v>65</v>
      </c>
      <c r="C84" s="321">
        <f>Amnt_Deposited!C76</f>
        <v>0</v>
      </c>
      <c r="D84" s="386">
        <f>MCF!R83</f>
        <v>0</v>
      </c>
      <c r="E84" s="236">
        <f t="shared" si="8"/>
        <v>0</v>
      </c>
      <c r="F84" s="236">
        <f t="shared" si="0"/>
        <v>0</v>
      </c>
      <c r="G84" s="236">
        <f t="shared" si="1"/>
        <v>0</v>
      </c>
      <c r="H84" s="236">
        <f t="shared" si="2"/>
        <v>0</v>
      </c>
      <c r="I84" s="236">
        <f t="shared" si="4"/>
        <v>0</v>
      </c>
      <c r="J84" s="387">
        <f t="shared" si="9"/>
        <v>0</v>
      </c>
      <c r="K84" s="3"/>
      <c r="L84" s="3"/>
      <c r="M84" s="3"/>
      <c r="N84" s="3"/>
      <c r="O84" s="3"/>
      <c r="P84" s="3"/>
      <c r="Q84" s="3"/>
      <c r="R84" s="3"/>
      <c r="S84" s="3"/>
      <c r="T84" s="3"/>
      <c r="U84" s="3"/>
      <c r="V84" s="3"/>
      <c r="W84" s="3"/>
      <c r="X84" s="3"/>
      <c r="Y84" s="3"/>
      <c r="Z84" s="3"/>
    </row>
    <row r="85" spans="1:26" ht="12.75" customHeight="1" x14ac:dyDescent="0.25">
      <c r="A85" s="3"/>
      <c r="B85" s="385">
        <f>Amnt_Deposited!B77</f>
        <v>66</v>
      </c>
      <c r="C85" s="321">
        <f>Amnt_Deposited!C77</f>
        <v>0</v>
      </c>
      <c r="D85" s="386">
        <f>MCF!R84</f>
        <v>0</v>
      </c>
      <c r="E85" s="236">
        <f t="shared" si="8"/>
        <v>0</v>
      </c>
      <c r="F85" s="236">
        <f t="shared" si="0"/>
        <v>0</v>
      </c>
      <c r="G85" s="236">
        <f t="shared" si="1"/>
        <v>0</v>
      </c>
      <c r="H85" s="236">
        <f t="shared" si="2"/>
        <v>0</v>
      </c>
      <c r="I85" s="236">
        <f t="shared" si="4"/>
        <v>0</v>
      </c>
      <c r="J85" s="387">
        <f t="shared" si="9"/>
        <v>0</v>
      </c>
      <c r="K85" s="3"/>
      <c r="L85" s="3"/>
      <c r="M85" s="3"/>
      <c r="N85" s="3"/>
      <c r="O85" s="3"/>
      <c r="P85" s="3"/>
      <c r="Q85" s="3"/>
      <c r="R85" s="3"/>
      <c r="S85" s="3"/>
      <c r="T85" s="3"/>
      <c r="U85" s="3"/>
      <c r="V85" s="3"/>
      <c r="W85" s="3"/>
      <c r="X85" s="3"/>
      <c r="Y85" s="3"/>
      <c r="Z85" s="3"/>
    </row>
    <row r="86" spans="1:26" ht="12.75" customHeight="1" x14ac:dyDescent="0.25">
      <c r="A86" s="3"/>
      <c r="B86" s="385">
        <f>Amnt_Deposited!B78</f>
        <v>67</v>
      </c>
      <c r="C86" s="321">
        <f>Amnt_Deposited!C78</f>
        <v>0</v>
      </c>
      <c r="D86" s="386">
        <f>MCF!R85</f>
        <v>0</v>
      </c>
      <c r="E86" s="236">
        <f t="shared" si="8"/>
        <v>0</v>
      </c>
      <c r="F86" s="236">
        <f t="shared" si="0"/>
        <v>0</v>
      </c>
      <c r="G86" s="236">
        <f t="shared" si="1"/>
        <v>0</v>
      </c>
      <c r="H86" s="236">
        <f t="shared" si="2"/>
        <v>0</v>
      </c>
      <c r="I86" s="236">
        <f t="shared" si="4"/>
        <v>0</v>
      </c>
      <c r="J86" s="387">
        <f t="shared" si="9"/>
        <v>0</v>
      </c>
      <c r="K86" s="3"/>
      <c r="L86" s="3"/>
      <c r="M86" s="3"/>
      <c r="N86" s="3"/>
      <c r="O86" s="3"/>
      <c r="P86" s="3"/>
      <c r="Q86" s="3"/>
      <c r="R86" s="3"/>
      <c r="S86" s="3"/>
      <c r="T86" s="3"/>
      <c r="U86" s="3"/>
      <c r="V86" s="3"/>
      <c r="W86" s="3"/>
      <c r="X86" s="3"/>
      <c r="Y86" s="3"/>
      <c r="Z86" s="3"/>
    </row>
    <row r="87" spans="1:26" ht="12.75" customHeight="1" x14ac:dyDescent="0.25">
      <c r="A87" s="3"/>
      <c r="B87" s="385">
        <f>Amnt_Deposited!B79</f>
        <v>68</v>
      </c>
      <c r="C87" s="321">
        <f>Amnt_Deposited!C79</f>
        <v>0</v>
      </c>
      <c r="D87" s="386">
        <f>MCF!R86</f>
        <v>0</v>
      </c>
      <c r="E87" s="236">
        <f t="shared" si="8"/>
        <v>0</v>
      </c>
      <c r="F87" s="236">
        <f t="shared" si="0"/>
        <v>0</v>
      </c>
      <c r="G87" s="236">
        <f t="shared" si="1"/>
        <v>0</v>
      </c>
      <c r="H87" s="236">
        <f t="shared" si="2"/>
        <v>0</v>
      </c>
      <c r="I87" s="236">
        <f t="shared" si="4"/>
        <v>0</v>
      </c>
      <c r="J87" s="387">
        <f t="shared" si="9"/>
        <v>0</v>
      </c>
      <c r="K87" s="3"/>
      <c r="L87" s="3"/>
      <c r="M87" s="3"/>
      <c r="N87" s="3"/>
      <c r="O87" s="3"/>
      <c r="P87" s="3"/>
      <c r="Q87" s="3"/>
      <c r="R87" s="3"/>
      <c r="S87" s="3"/>
      <c r="T87" s="3"/>
      <c r="U87" s="3"/>
      <c r="V87" s="3"/>
      <c r="W87" s="3"/>
      <c r="X87" s="3"/>
      <c r="Y87" s="3"/>
      <c r="Z87" s="3"/>
    </row>
    <row r="88" spans="1:26" ht="12.75" customHeight="1" x14ac:dyDescent="0.25">
      <c r="A88" s="3"/>
      <c r="B88" s="385">
        <f>Amnt_Deposited!B80</f>
        <v>69</v>
      </c>
      <c r="C88" s="321">
        <f>Amnt_Deposited!C80</f>
        <v>0</v>
      </c>
      <c r="D88" s="386">
        <f>MCF!R87</f>
        <v>0</v>
      </c>
      <c r="E88" s="236">
        <f t="shared" si="8"/>
        <v>0</v>
      </c>
      <c r="F88" s="236">
        <f t="shared" si="0"/>
        <v>0</v>
      </c>
      <c r="G88" s="236">
        <f t="shared" si="1"/>
        <v>0</v>
      </c>
      <c r="H88" s="236">
        <f t="shared" si="2"/>
        <v>0</v>
      </c>
      <c r="I88" s="236">
        <f t="shared" si="4"/>
        <v>0</v>
      </c>
      <c r="J88" s="387">
        <f t="shared" si="9"/>
        <v>0</v>
      </c>
      <c r="K88" s="3"/>
      <c r="L88" s="3"/>
      <c r="M88" s="3"/>
      <c r="N88" s="3"/>
      <c r="O88" s="3"/>
      <c r="P88" s="3"/>
      <c r="Q88" s="3"/>
      <c r="R88" s="3"/>
      <c r="S88" s="3"/>
      <c r="T88" s="3"/>
      <c r="U88" s="3"/>
      <c r="V88" s="3"/>
      <c r="W88" s="3"/>
      <c r="X88" s="3"/>
      <c r="Y88" s="3"/>
      <c r="Z88" s="3"/>
    </row>
    <row r="89" spans="1:26" ht="12.75" customHeight="1" x14ac:dyDescent="0.25">
      <c r="A89" s="3"/>
      <c r="B89" s="385">
        <f>Amnt_Deposited!B81</f>
        <v>70</v>
      </c>
      <c r="C89" s="321">
        <f>Amnt_Deposited!C81</f>
        <v>0</v>
      </c>
      <c r="D89" s="386">
        <f>MCF!R88</f>
        <v>0</v>
      </c>
      <c r="E89" s="236">
        <f t="shared" si="8"/>
        <v>0</v>
      </c>
      <c r="F89" s="236">
        <f t="shared" si="0"/>
        <v>0</v>
      </c>
      <c r="G89" s="236">
        <f t="shared" si="1"/>
        <v>0</v>
      </c>
      <c r="H89" s="236">
        <f t="shared" si="2"/>
        <v>0</v>
      </c>
      <c r="I89" s="236">
        <f t="shared" si="4"/>
        <v>0</v>
      </c>
      <c r="J89" s="387">
        <f t="shared" si="9"/>
        <v>0</v>
      </c>
      <c r="K89" s="3"/>
      <c r="L89" s="3"/>
      <c r="M89" s="3"/>
      <c r="N89" s="3"/>
      <c r="O89" s="3"/>
      <c r="P89" s="3"/>
      <c r="Q89" s="3"/>
      <c r="R89" s="3"/>
      <c r="S89" s="3"/>
      <c r="T89" s="3"/>
      <c r="U89" s="3"/>
      <c r="V89" s="3"/>
      <c r="W89" s="3"/>
      <c r="X89" s="3"/>
      <c r="Y89" s="3"/>
      <c r="Z89" s="3"/>
    </row>
    <row r="90" spans="1:26" ht="12.75" customHeight="1" x14ac:dyDescent="0.25">
      <c r="A90" s="3"/>
      <c r="B90" s="385">
        <f>Amnt_Deposited!B82</f>
        <v>71</v>
      </c>
      <c r="C90" s="321">
        <f>Amnt_Deposited!C82</f>
        <v>0</v>
      </c>
      <c r="D90" s="386">
        <f>MCF!R89</f>
        <v>0</v>
      </c>
      <c r="E90" s="236">
        <f t="shared" si="8"/>
        <v>0</v>
      </c>
      <c r="F90" s="236">
        <f t="shared" si="0"/>
        <v>0</v>
      </c>
      <c r="G90" s="236">
        <f t="shared" si="1"/>
        <v>0</v>
      </c>
      <c r="H90" s="236">
        <f t="shared" si="2"/>
        <v>0</v>
      </c>
      <c r="I90" s="236">
        <f t="shared" si="4"/>
        <v>0</v>
      </c>
      <c r="J90" s="387">
        <f t="shared" si="9"/>
        <v>0</v>
      </c>
      <c r="K90" s="3"/>
      <c r="L90" s="3"/>
      <c r="M90" s="3"/>
      <c r="N90" s="3"/>
      <c r="O90" s="3"/>
      <c r="P90" s="3"/>
      <c r="Q90" s="3"/>
      <c r="R90" s="3"/>
      <c r="S90" s="3"/>
      <c r="T90" s="3"/>
      <c r="U90" s="3"/>
      <c r="V90" s="3"/>
      <c r="W90" s="3"/>
      <c r="X90" s="3"/>
      <c r="Y90" s="3"/>
      <c r="Z90" s="3"/>
    </row>
    <row r="91" spans="1:26" ht="12.75" customHeight="1" x14ac:dyDescent="0.25">
      <c r="A91" s="3"/>
      <c r="B91" s="385">
        <f>Amnt_Deposited!B83</f>
        <v>72</v>
      </c>
      <c r="C91" s="321">
        <f>Amnt_Deposited!C83</f>
        <v>0</v>
      </c>
      <c r="D91" s="386">
        <f>MCF!R90</f>
        <v>0</v>
      </c>
      <c r="E91" s="236">
        <f t="shared" si="8"/>
        <v>0</v>
      </c>
      <c r="F91" s="236">
        <f t="shared" si="0"/>
        <v>0</v>
      </c>
      <c r="G91" s="236">
        <f t="shared" si="1"/>
        <v>0</v>
      </c>
      <c r="H91" s="236">
        <f t="shared" si="2"/>
        <v>0</v>
      </c>
      <c r="I91" s="236">
        <f t="shared" si="4"/>
        <v>0</v>
      </c>
      <c r="J91" s="387">
        <f t="shared" si="9"/>
        <v>0</v>
      </c>
      <c r="K91" s="3"/>
      <c r="L91" s="3"/>
      <c r="M91" s="3"/>
      <c r="N91" s="3"/>
      <c r="O91" s="3"/>
      <c r="P91" s="3"/>
      <c r="Q91" s="3"/>
      <c r="R91" s="3"/>
      <c r="S91" s="3"/>
      <c r="T91" s="3"/>
      <c r="U91" s="3"/>
      <c r="V91" s="3"/>
      <c r="W91" s="3"/>
      <c r="X91" s="3"/>
      <c r="Y91" s="3"/>
      <c r="Z91" s="3"/>
    </row>
    <row r="92" spans="1:26" ht="12.75" customHeight="1" x14ac:dyDescent="0.25">
      <c r="A92" s="3"/>
      <c r="B92" s="385">
        <f>Amnt_Deposited!B84</f>
        <v>73</v>
      </c>
      <c r="C92" s="321">
        <f>Amnt_Deposited!C84</f>
        <v>0</v>
      </c>
      <c r="D92" s="386">
        <f>MCF!R91</f>
        <v>0</v>
      </c>
      <c r="E92" s="236">
        <f t="shared" si="8"/>
        <v>0</v>
      </c>
      <c r="F92" s="236">
        <f t="shared" si="0"/>
        <v>0</v>
      </c>
      <c r="G92" s="236">
        <f t="shared" si="1"/>
        <v>0</v>
      </c>
      <c r="H92" s="236">
        <f t="shared" si="2"/>
        <v>0</v>
      </c>
      <c r="I92" s="236">
        <f t="shared" si="4"/>
        <v>0</v>
      </c>
      <c r="J92" s="387">
        <f t="shared" si="9"/>
        <v>0</v>
      </c>
      <c r="K92" s="3"/>
      <c r="L92" s="3"/>
      <c r="M92" s="3"/>
      <c r="N92" s="3"/>
      <c r="O92" s="3"/>
      <c r="P92" s="3"/>
      <c r="Q92" s="3"/>
      <c r="R92" s="3"/>
      <c r="S92" s="3"/>
      <c r="T92" s="3"/>
      <c r="U92" s="3"/>
      <c r="V92" s="3"/>
      <c r="W92" s="3"/>
      <c r="X92" s="3"/>
      <c r="Y92" s="3"/>
      <c r="Z92" s="3"/>
    </row>
    <row r="93" spans="1:26" ht="12.75" customHeight="1" x14ac:dyDescent="0.25">
      <c r="A93" s="3"/>
      <c r="B93" s="385">
        <f>Amnt_Deposited!B85</f>
        <v>74</v>
      </c>
      <c r="C93" s="321">
        <f>Amnt_Deposited!C85</f>
        <v>0</v>
      </c>
      <c r="D93" s="386">
        <f>MCF!R92</f>
        <v>0</v>
      </c>
      <c r="E93" s="236">
        <f t="shared" si="8"/>
        <v>0</v>
      </c>
      <c r="F93" s="236">
        <f t="shared" si="0"/>
        <v>0</v>
      </c>
      <c r="G93" s="236">
        <f t="shared" si="1"/>
        <v>0</v>
      </c>
      <c r="H93" s="236">
        <f t="shared" si="2"/>
        <v>0</v>
      </c>
      <c r="I93" s="236">
        <f t="shared" si="4"/>
        <v>0</v>
      </c>
      <c r="J93" s="387">
        <f t="shared" si="9"/>
        <v>0</v>
      </c>
      <c r="K93" s="3"/>
      <c r="L93" s="3"/>
      <c r="M93" s="3"/>
      <c r="N93" s="3"/>
      <c r="O93" s="3"/>
      <c r="P93" s="3"/>
      <c r="Q93" s="3"/>
      <c r="R93" s="3"/>
      <c r="S93" s="3"/>
      <c r="T93" s="3"/>
      <c r="U93" s="3"/>
      <c r="V93" s="3"/>
      <c r="W93" s="3"/>
      <c r="X93" s="3"/>
      <c r="Y93" s="3"/>
      <c r="Z93" s="3"/>
    </row>
    <row r="94" spans="1:26" ht="12.75" customHeight="1" x14ac:dyDescent="0.25">
      <c r="A94" s="3"/>
      <c r="B94" s="385">
        <f>Amnt_Deposited!B86</f>
        <v>75</v>
      </c>
      <c r="C94" s="321">
        <f>Amnt_Deposited!C86</f>
        <v>0</v>
      </c>
      <c r="D94" s="386">
        <f>MCF!R93</f>
        <v>0</v>
      </c>
      <c r="E94" s="236">
        <f t="shared" si="8"/>
        <v>0</v>
      </c>
      <c r="F94" s="236">
        <f t="shared" si="0"/>
        <v>0</v>
      </c>
      <c r="G94" s="236">
        <f t="shared" si="1"/>
        <v>0</v>
      </c>
      <c r="H94" s="236">
        <f t="shared" si="2"/>
        <v>0</v>
      </c>
      <c r="I94" s="236">
        <f t="shared" si="4"/>
        <v>0</v>
      </c>
      <c r="J94" s="387">
        <f t="shared" si="9"/>
        <v>0</v>
      </c>
      <c r="K94" s="3"/>
      <c r="L94" s="3"/>
      <c r="M94" s="3"/>
      <c r="N94" s="3"/>
      <c r="O94" s="3"/>
      <c r="P94" s="3"/>
      <c r="Q94" s="3"/>
      <c r="R94" s="3"/>
      <c r="S94" s="3"/>
      <c r="T94" s="3"/>
      <c r="U94" s="3"/>
      <c r="V94" s="3"/>
      <c r="W94" s="3"/>
      <c r="X94" s="3"/>
      <c r="Y94" s="3"/>
      <c r="Z94" s="3"/>
    </row>
    <row r="95" spans="1:26" ht="12.75" customHeight="1" x14ac:dyDescent="0.25">
      <c r="A95" s="3"/>
      <c r="B95" s="385">
        <f>Amnt_Deposited!B87</f>
        <v>76</v>
      </c>
      <c r="C95" s="321">
        <f>Amnt_Deposited!C87</f>
        <v>0</v>
      </c>
      <c r="D95" s="386">
        <f>MCF!R94</f>
        <v>0</v>
      </c>
      <c r="E95" s="236">
        <f t="shared" si="8"/>
        <v>0</v>
      </c>
      <c r="F95" s="236">
        <f t="shared" si="0"/>
        <v>0</v>
      </c>
      <c r="G95" s="236">
        <f t="shared" si="1"/>
        <v>0</v>
      </c>
      <c r="H95" s="236">
        <f t="shared" si="2"/>
        <v>0</v>
      </c>
      <c r="I95" s="236">
        <f t="shared" si="4"/>
        <v>0</v>
      </c>
      <c r="J95" s="387">
        <f t="shared" si="9"/>
        <v>0</v>
      </c>
      <c r="K95" s="3"/>
      <c r="L95" s="3"/>
      <c r="M95" s="3"/>
      <c r="N95" s="3"/>
      <c r="O95" s="3"/>
      <c r="P95" s="3"/>
      <c r="Q95" s="3"/>
      <c r="R95" s="3"/>
      <c r="S95" s="3"/>
      <c r="T95" s="3"/>
      <c r="U95" s="3"/>
      <c r="V95" s="3"/>
      <c r="W95" s="3"/>
      <c r="X95" s="3"/>
      <c r="Y95" s="3"/>
      <c r="Z95" s="3"/>
    </row>
    <row r="96" spans="1:26" ht="12.75" customHeight="1" x14ac:dyDescent="0.25">
      <c r="A96" s="3"/>
      <c r="B96" s="385">
        <f>Amnt_Deposited!B88</f>
        <v>77</v>
      </c>
      <c r="C96" s="321">
        <f>Amnt_Deposited!C88</f>
        <v>0</v>
      </c>
      <c r="D96" s="386">
        <f>MCF!R95</f>
        <v>0</v>
      </c>
      <c r="E96" s="236">
        <f t="shared" si="8"/>
        <v>0</v>
      </c>
      <c r="F96" s="236">
        <f t="shared" si="0"/>
        <v>0</v>
      </c>
      <c r="G96" s="236">
        <f t="shared" si="1"/>
        <v>0</v>
      </c>
      <c r="H96" s="236">
        <f t="shared" si="2"/>
        <v>0</v>
      </c>
      <c r="I96" s="236">
        <f t="shared" si="4"/>
        <v>0</v>
      </c>
      <c r="J96" s="387">
        <f t="shared" si="9"/>
        <v>0</v>
      </c>
      <c r="K96" s="3"/>
      <c r="L96" s="3"/>
      <c r="M96" s="3"/>
      <c r="N96" s="3"/>
      <c r="O96" s="3"/>
      <c r="P96" s="3"/>
      <c r="Q96" s="3"/>
      <c r="R96" s="3"/>
      <c r="S96" s="3"/>
      <c r="T96" s="3"/>
      <c r="U96" s="3"/>
      <c r="V96" s="3"/>
      <c r="W96" s="3"/>
      <c r="X96" s="3"/>
      <c r="Y96" s="3"/>
      <c r="Z96" s="3"/>
    </row>
    <row r="97" spans="1:26" ht="12.75" customHeight="1" x14ac:dyDescent="0.25">
      <c r="A97" s="3"/>
      <c r="B97" s="385">
        <f>Amnt_Deposited!B89</f>
        <v>78</v>
      </c>
      <c r="C97" s="321">
        <f>Amnt_Deposited!C89</f>
        <v>0</v>
      </c>
      <c r="D97" s="386">
        <f>MCF!R96</f>
        <v>0</v>
      </c>
      <c r="E97" s="236">
        <f t="shared" si="8"/>
        <v>0</v>
      </c>
      <c r="F97" s="236">
        <f t="shared" si="0"/>
        <v>0</v>
      </c>
      <c r="G97" s="236">
        <f t="shared" si="1"/>
        <v>0</v>
      </c>
      <c r="H97" s="236">
        <f t="shared" si="2"/>
        <v>0</v>
      </c>
      <c r="I97" s="236">
        <f t="shared" si="4"/>
        <v>0</v>
      </c>
      <c r="J97" s="387">
        <f t="shared" si="9"/>
        <v>0</v>
      </c>
      <c r="K97" s="3"/>
      <c r="L97" s="3"/>
      <c r="M97" s="3"/>
      <c r="N97" s="3"/>
      <c r="O97" s="3"/>
      <c r="P97" s="3"/>
      <c r="Q97" s="3"/>
      <c r="R97" s="3"/>
      <c r="S97" s="3"/>
      <c r="T97" s="3"/>
      <c r="U97" s="3"/>
      <c r="V97" s="3"/>
      <c r="W97" s="3"/>
      <c r="X97" s="3"/>
      <c r="Y97" s="3"/>
      <c r="Z97" s="3"/>
    </row>
    <row r="98" spans="1:26" ht="12.75" customHeight="1" x14ac:dyDescent="0.25">
      <c r="A98" s="3"/>
      <c r="B98" s="385">
        <f>Amnt_Deposited!B90</f>
        <v>79</v>
      </c>
      <c r="C98" s="321">
        <f>Amnt_Deposited!C90</f>
        <v>0</v>
      </c>
      <c r="D98" s="386">
        <f>MCF!R97</f>
        <v>0</v>
      </c>
      <c r="E98" s="236">
        <f t="shared" si="8"/>
        <v>0</v>
      </c>
      <c r="F98" s="236">
        <f t="shared" si="0"/>
        <v>0</v>
      </c>
      <c r="G98" s="236">
        <f t="shared" si="1"/>
        <v>0</v>
      </c>
      <c r="H98" s="236">
        <f t="shared" si="2"/>
        <v>0</v>
      </c>
      <c r="I98" s="236">
        <f t="shared" si="4"/>
        <v>0</v>
      </c>
      <c r="J98" s="387">
        <f t="shared" si="9"/>
        <v>0</v>
      </c>
      <c r="K98" s="3"/>
      <c r="L98" s="3"/>
      <c r="M98" s="3"/>
      <c r="N98" s="3"/>
      <c r="O98" s="3"/>
      <c r="P98" s="3"/>
      <c r="Q98" s="3"/>
      <c r="R98" s="3"/>
      <c r="S98" s="3"/>
      <c r="T98" s="3"/>
      <c r="U98" s="3"/>
      <c r="V98" s="3"/>
      <c r="W98" s="3"/>
      <c r="X98" s="3"/>
      <c r="Y98" s="3"/>
      <c r="Z98" s="3"/>
    </row>
    <row r="99" spans="1:26" ht="13.5" customHeight="1" x14ac:dyDescent="0.25">
      <c r="A99" s="3"/>
      <c r="B99" s="488">
        <f>Amnt_Deposited!B91</f>
        <v>80</v>
      </c>
      <c r="C99" s="323">
        <f>Amnt_Deposited!C91</f>
        <v>0</v>
      </c>
      <c r="D99" s="489">
        <f>MCF!R98</f>
        <v>0</v>
      </c>
      <c r="E99" s="280">
        <f t="shared" si="8"/>
        <v>0</v>
      </c>
      <c r="F99" s="280">
        <f t="shared" si="0"/>
        <v>0</v>
      </c>
      <c r="G99" s="280">
        <f t="shared" si="1"/>
        <v>0</v>
      </c>
      <c r="H99" s="280">
        <f t="shared" si="2"/>
        <v>0</v>
      </c>
      <c r="I99" s="280">
        <f t="shared" si="4"/>
        <v>0</v>
      </c>
      <c r="J99" s="491">
        <f t="shared" si="9"/>
        <v>0</v>
      </c>
      <c r="K99" s="3"/>
      <c r="L99" s="3"/>
      <c r="M99" s="3"/>
      <c r="N99" s="3"/>
      <c r="O99" s="3"/>
      <c r="P99" s="3"/>
      <c r="Q99" s="3"/>
      <c r="R99" s="3"/>
      <c r="S99" s="3"/>
      <c r="T99" s="3"/>
      <c r="U99" s="3"/>
      <c r="V99" s="3"/>
      <c r="W99" s="3"/>
      <c r="X99" s="3"/>
      <c r="Y99" s="3"/>
      <c r="Z99" s="3"/>
    </row>
    <row r="100" spans="1:26" ht="12.75" customHeight="1" x14ac:dyDescent="0.25">
      <c r="A100" s="3"/>
      <c r="B100" s="3"/>
      <c r="C100" s="3"/>
      <c r="D100" s="200"/>
      <c r="E100" s="3"/>
      <c r="F100" s="3"/>
      <c r="G100" s="3"/>
      <c r="H100" s="3"/>
      <c r="I100" s="3"/>
      <c r="J100" s="3"/>
      <c r="K100" s="3"/>
      <c r="L100" s="3"/>
      <c r="M100" s="3"/>
      <c r="N100" s="3"/>
      <c r="O100" s="3"/>
      <c r="P100" s="3"/>
      <c r="Q100" s="3"/>
      <c r="R100" s="3"/>
      <c r="S100" s="3"/>
      <c r="T100" s="3"/>
      <c r="U100" s="3"/>
      <c r="V100" s="3"/>
      <c r="W100" s="3"/>
      <c r="X100" s="3"/>
      <c r="Y100" s="3"/>
      <c r="Z100" s="3"/>
    </row>
    <row r="101" spans="1:26" ht="12.75" customHeight="1" x14ac:dyDescent="0.25">
      <c r="A101" s="3"/>
      <c r="B101" s="3"/>
      <c r="C101" s="3"/>
      <c r="D101" s="200"/>
      <c r="E101" s="3"/>
      <c r="F101" s="3"/>
      <c r="G101" s="3"/>
      <c r="H101" s="3"/>
      <c r="I101" s="3"/>
      <c r="J101" s="3"/>
      <c r="K101" s="3"/>
      <c r="L101" s="3"/>
      <c r="M101" s="3"/>
      <c r="N101" s="3"/>
      <c r="O101" s="3"/>
      <c r="P101" s="3"/>
      <c r="Q101" s="3"/>
      <c r="R101" s="3"/>
      <c r="S101" s="3"/>
      <c r="T101" s="3"/>
      <c r="U101" s="3"/>
      <c r="V101" s="3"/>
      <c r="W101" s="3"/>
      <c r="X101" s="3"/>
      <c r="Y101" s="3"/>
      <c r="Z101" s="3"/>
    </row>
    <row r="102" spans="1:26" ht="12.75" customHeight="1" x14ac:dyDescent="0.25">
      <c r="A102" s="3"/>
      <c r="B102" s="3"/>
      <c r="C102" s="3"/>
      <c r="D102" s="200"/>
      <c r="E102" s="3"/>
      <c r="F102" s="3"/>
      <c r="G102" s="3"/>
      <c r="H102" s="3"/>
      <c r="I102" s="3"/>
      <c r="J102" s="3"/>
      <c r="K102" s="3"/>
      <c r="L102" s="3"/>
      <c r="M102" s="3"/>
      <c r="N102" s="3"/>
      <c r="O102" s="3"/>
      <c r="P102" s="3"/>
      <c r="Q102" s="3"/>
      <c r="R102" s="3"/>
      <c r="S102" s="3"/>
      <c r="T102" s="3"/>
      <c r="U102" s="3"/>
      <c r="V102" s="3"/>
      <c r="W102" s="3"/>
      <c r="X102" s="3"/>
      <c r="Y102" s="3"/>
      <c r="Z102" s="3"/>
    </row>
    <row r="103" spans="1:26" ht="12.75" customHeight="1" x14ac:dyDescent="0.25">
      <c r="A103" s="3"/>
      <c r="B103" s="3"/>
      <c r="C103" s="3"/>
      <c r="D103" s="200"/>
      <c r="E103" s="3"/>
      <c r="F103" s="3"/>
      <c r="G103" s="3"/>
      <c r="H103" s="3"/>
      <c r="I103" s="3"/>
      <c r="J103" s="3"/>
      <c r="K103" s="3"/>
      <c r="L103" s="3"/>
      <c r="M103" s="3"/>
      <c r="N103" s="3"/>
      <c r="O103" s="3"/>
      <c r="P103" s="3"/>
      <c r="Q103" s="3"/>
      <c r="R103" s="3"/>
      <c r="S103" s="3"/>
      <c r="T103" s="3"/>
      <c r="U103" s="3"/>
      <c r="V103" s="3"/>
      <c r="W103" s="3"/>
      <c r="X103" s="3"/>
      <c r="Y103" s="3"/>
      <c r="Z103" s="3"/>
    </row>
    <row r="104" spans="1:26" ht="12.75" customHeight="1" x14ac:dyDescent="0.25">
      <c r="A104" s="3"/>
      <c r="B104" s="3"/>
      <c r="C104" s="3"/>
      <c r="D104" s="200"/>
      <c r="E104" s="3"/>
      <c r="F104" s="3"/>
      <c r="G104" s="3"/>
      <c r="H104" s="3"/>
      <c r="I104" s="3"/>
      <c r="J104" s="3"/>
      <c r="K104" s="3"/>
      <c r="L104" s="3"/>
      <c r="M104" s="3"/>
      <c r="N104" s="3"/>
      <c r="O104" s="3"/>
      <c r="P104" s="3"/>
      <c r="Q104" s="3"/>
      <c r="R104" s="3"/>
      <c r="S104" s="3"/>
      <c r="T104" s="3"/>
      <c r="U104" s="3"/>
      <c r="V104" s="3"/>
      <c r="W104" s="3"/>
      <c r="X104" s="3"/>
      <c r="Y104" s="3"/>
      <c r="Z104" s="3"/>
    </row>
    <row r="105" spans="1:26" ht="12.75" customHeight="1" x14ac:dyDescent="0.25">
      <c r="A105" s="3"/>
      <c r="B105" s="3"/>
      <c r="C105" s="3"/>
      <c r="D105" s="200"/>
      <c r="E105" s="3"/>
      <c r="F105" s="3"/>
      <c r="G105" s="3"/>
      <c r="H105" s="3"/>
      <c r="I105" s="3"/>
      <c r="J105" s="3"/>
      <c r="K105" s="3"/>
      <c r="L105" s="3"/>
      <c r="M105" s="3"/>
      <c r="N105" s="3"/>
      <c r="O105" s="3"/>
      <c r="P105" s="3"/>
      <c r="Q105" s="3"/>
      <c r="R105" s="3"/>
      <c r="S105" s="3"/>
      <c r="T105" s="3"/>
      <c r="U105" s="3"/>
      <c r="V105" s="3"/>
      <c r="W105" s="3"/>
      <c r="X105" s="3"/>
      <c r="Y105" s="3"/>
      <c r="Z105" s="3"/>
    </row>
    <row r="106" spans="1:26" ht="12.75" customHeight="1" x14ac:dyDescent="0.25">
      <c r="A106" s="3"/>
      <c r="B106" s="3"/>
      <c r="C106" s="3"/>
      <c r="D106" s="200"/>
      <c r="E106" s="3"/>
      <c r="F106" s="3"/>
      <c r="G106" s="3"/>
      <c r="H106" s="3"/>
      <c r="I106" s="3"/>
      <c r="J106" s="3"/>
      <c r="K106" s="3"/>
      <c r="L106" s="3"/>
      <c r="M106" s="3"/>
      <c r="N106" s="3"/>
      <c r="O106" s="3"/>
      <c r="P106" s="3"/>
      <c r="Q106" s="3"/>
      <c r="R106" s="3"/>
      <c r="S106" s="3"/>
      <c r="T106" s="3"/>
      <c r="U106" s="3"/>
      <c r="V106" s="3"/>
      <c r="W106" s="3"/>
      <c r="X106" s="3"/>
      <c r="Y106" s="3"/>
      <c r="Z106" s="3"/>
    </row>
    <row r="107" spans="1:26" ht="12.75" customHeight="1" x14ac:dyDescent="0.25">
      <c r="A107" s="3"/>
      <c r="B107" s="3"/>
      <c r="C107" s="3"/>
      <c r="D107" s="200"/>
      <c r="E107" s="3"/>
      <c r="F107" s="3"/>
      <c r="G107" s="3"/>
      <c r="H107" s="3"/>
      <c r="I107" s="3"/>
      <c r="J107" s="3"/>
      <c r="K107" s="3"/>
      <c r="L107" s="3"/>
      <c r="M107" s="3"/>
      <c r="N107" s="3"/>
      <c r="O107" s="3"/>
      <c r="P107" s="3"/>
      <c r="Q107" s="3"/>
      <c r="R107" s="3"/>
      <c r="S107" s="3"/>
      <c r="T107" s="3"/>
      <c r="U107" s="3"/>
      <c r="V107" s="3"/>
      <c r="W107" s="3"/>
      <c r="X107" s="3"/>
      <c r="Y107" s="3"/>
      <c r="Z107" s="3"/>
    </row>
    <row r="108" spans="1:26" ht="12.75" customHeight="1" x14ac:dyDescent="0.25">
      <c r="A108" s="3"/>
      <c r="B108" s="3"/>
      <c r="C108" s="3"/>
      <c r="D108" s="200"/>
      <c r="E108" s="3"/>
      <c r="F108" s="3"/>
      <c r="G108" s="3"/>
      <c r="H108" s="3"/>
      <c r="I108" s="3"/>
      <c r="J108" s="3"/>
      <c r="K108" s="3"/>
      <c r="L108" s="3"/>
      <c r="M108" s="3"/>
      <c r="N108" s="3"/>
      <c r="O108" s="3"/>
      <c r="P108" s="3"/>
      <c r="Q108" s="3"/>
      <c r="R108" s="3"/>
      <c r="S108" s="3"/>
      <c r="T108" s="3"/>
      <c r="U108" s="3"/>
      <c r="V108" s="3"/>
      <c r="W108" s="3"/>
      <c r="X108" s="3"/>
      <c r="Y108" s="3"/>
      <c r="Z108" s="3"/>
    </row>
    <row r="109" spans="1:26" ht="12.75" customHeight="1" x14ac:dyDescent="0.25">
      <c r="A109" s="3"/>
      <c r="B109" s="3"/>
      <c r="C109" s="3"/>
      <c r="D109" s="200"/>
      <c r="E109" s="3"/>
      <c r="F109" s="3"/>
      <c r="G109" s="3"/>
      <c r="H109" s="3"/>
      <c r="I109" s="3"/>
      <c r="J109" s="3"/>
      <c r="K109" s="3"/>
      <c r="L109" s="3"/>
      <c r="M109" s="3"/>
      <c r="N109" s="3"/>
      <c r="O109" s="3"/>
      <c r="P109" s="3"/>
      <c r="Q109" s="3"/>
      <c r="R109" s="3"/>
      <c r="S109" s="3"/>
      <c r="T109" s="3"/>
      <c r="U109" s="3"/>
      <c r="V109" s="3"/>
      <c r="W109" s="3"/>
      <c r="X109" s="3"/>
      <c r="Y109" s="3"/>
      <c r="Z109" s="3"/>
    </row>
    <row r="110" spans="1:26" ht="12.75" customHeight="1" x14ac:dyDescent="0.25">
      <c r="A110" s="3"/>
      <c r="B110" s="3"/>
      <c r="C110" s="3"/>
      <c r="D110" s="200"/>
      <c r="E110" s="3"/>
      <c r="F110" s="3"/>
      <c r="G110" s="3"/>
      <c r="H110" s="3"/>
      <c r="I110" s="3"/>
      <c r="J110" s="3"/>
      <c r="K110" s="3"/>
      <c r="L110" s="3"/>
      <c r="M110" s="3"/>
      <c r="N110" s="3"/>
      <c r="O110" s="3"/>
      <c r="P110" s="3"/>
      <c r="Q110" s="3"/>
      <c r="R110" s="3"/>
      <c r="S110" s="3"/>
      <c r="T110" s="3"/>
      <c r="U110" s="3"/>
      <c r="V110" s="3"/>
      <c r="W110" s="3"/>
      <c r="X110" s="3"/>
      <c r="Y110" s="3"/>
      <c r="Z110" s="3"/>
    </row>
    <row r="111" spans="1:26" ht="12.75" customHeight="1" x14ac:dyDescent="0.25">
      <c r="A111" s="3"/>
      <c r="B111" s="3"/>
      <c r="C111" s="3"/>
      <c r="D111" s="200"/>
      <c r="E111" s="3"/>
      <c r="F111" s="3"/>
      <c r="G111" s="3"/>
      <c r="H111" s="3"/>
      <c r="I111" s="3"/>
      <c r="J111" s="3"/>
      <c r="K111" s="3"/>
      <c r="L111" s="3"/>
      <c r="M111" s="3"/>
      <c r="N111" s="3"/>
      <c r="O111" s="3"/>
      <c r="P111" s="3"/>
      <c r="Q111" s="3"/>
      <c r="R111" s="3"/>
      <c r="S111" s="3"/>
      <c r="T111" s="3"/>
      <c r="U111" s="3"/>
      <c r="V111" s="3"/>
      <c r="W111" s="3"/>
      <c r="X111" s="3"/>
      <c r="Y111" s="3"/>
      <c r="Z111" s="3"/>
    </row>
    <row r="112" spans="1:26" ht="12.75" customHeight="1" x14ac:dyDescent="0.25">
      <c r="A112" s="3"/>
      <c r="B112" s="3"/>
      <c r="C112" s="3"/>
      <c r="D112" s="200"/>
      <c r="E112" s="3"/>
      <c r="F112" s="3"/>
      <c r="G112" s="3"/>
      <c r="H112" s="3"/>
      <c r="I112" s="3"/>
      <c r="J112" s="3"/>
      <c r="K112" s="3"/>
      <c r="L112" s="3"/>
      <c r="M112" s="3"/>
      <c r="N112" s="3"/>
      <c r="O112" s="3"/>
      <c r="P112" s="3"/>
      <c r="Q112" s="3"/>
      <c r="R112" s="3"/>
      <c r="S112" s="3"/>
      <c r="T112" s="3"/>
      <c r="U112" s="3"/>
      <c r="V112" s="3"/>
      <c r="W112" s="3"/>
      <c r="X112" s="3"/>
      <c r="Y112" s="3"/>
      <c r="Z112" s="3"/>
    </row>
    <row r="113" spans="1:26" ht="12.75" customHeight="1" x14ac:dyDescent="0.25">
      <c r="A113" s="3"/>
      <c r="B113" s="3"/>
      <c r="C113" s="3"/>
      <c r="D113" s="200"/>
      <c r="E113" s="3"/>
      <c r="F113" s="3"/>
      <c r="G113" s="3"/>
      <c r="H113" s="3"/>
      <c r="I113" s="3"/>
      <c r="J113" s="3"/>
      <c r="K113" s="3"/>
      <c r="L113" s="3"/>
      <c r="M113" s="3"/>
      <c r="N113" s="3"/>
      <c r="O113" s="3"/>
      <c r="P113" s="3"/>
      <c r="Q113" s="3"/>
      <c r="R113" s="3"/>
      <c r="S113" s="3"/>
      <c r="T113" s="3"/>
      <c r="U113" s="3"/>
      <c r="V113" s="3"/>
      <c r="W113" s="3"/>
      <c r="X113" s="3"/>
      <c r="Y113" s="3"/>
      <c r="Z113" s="3"/>
    </row>
    <row r="114" spans="1:26" ht="12.75" customHeight="1" x14ac:dyDescent="0.25">
      <c r="A114" s="3"/>
      <c r="B114" s="3"/>
      <c r="C114" s="3"/>
      <c r="D114" s="200"/>
      <c r="E114" s="3"/>
      <c r="F114" s="3"/>
      <c r="G114" s="3"/>
      <c r="H114" s="3"/>
      <c r="I114" s="3"/>
      <c r="J114" s="3"/>
      <c r="K114" s="3"/>
      <c r="L114" s="3"/>
      <c r="M114" s="3"/>
      <c r="N114" s="3"/>
      <c r="O114" s="3"/>
      <c r="P114" s="3"/>
      <c r="Q114" s="3"/>
      <c r="R114" s="3"/>
      <c r="S114" s="3"/>
      <c r="T114" s="3"/>
      <c r="U114" s="3"/>
      <c r="V114" s="3"/>
      <c r="W114" s="3"/>
      <c r="X114" s="3"/>
      <c r="Y114" s="3"/>
      <c r="Z114" s="3"/>
    </row>
    <row r="115" spans="1:26" ht="12.75" customHeight="1" x14ac:dyDescent="0.25">
      <c r="A115" s="3"/>
      <c r="B115" s="3"/>
      <c r="C115" s="3"/>
      <c r="D115" s="200"/>
      <c r="E115" s="3"/>
      <c r="F115" s="3"/>
      <c r="G115" s="3"/>
      <c r="H115" s="3"/>
      <c r="I115" s="3"/>
      <c r="J115" s="3"/>
      <c r="K115" s="3"/>
      <c r="L115" s="3"/>
      <c r="M115" s="3"/>
      <c r="N115" s="3"/>
      <c r="O115" s="3"/>
      <c r="P115" s="3"/>
      <c r="Q115" s="3"/>
      <c r="R115" s="3"/>
      <c r="S115" s="3"/>
      <c r="T115" s="3"/>
      <c r="U115" s="3"/>
      <c r="V115" s="3"/>
      <c r="W115" s="3"/>
      <c r="X115" s="3"/>
      <c r="Y115" s="3"/>
      <c r="Z115" s="3"/>
    </row>
    <row r="116" spans="1:26" ht="12.75" customHeight="1" x14ac:dyDescent="0.25">
      <c r="A116" s="3"/>
      <c r="B116" s="3"/>
      <c r="C116" s="3"/>
      <c r="D116" s="200"/>
      <c r="E116" s="3"/>
      <c r="F116" s="3"/>
      <c r="G116" s="3"/>
      <c r="H116" s="3"/>
      <c r="I116" s="3"/>
      <c r="J116" s="3"/>
      <c r="K116" s="3"/>
      <c r="L116" s="3"/>
      <c r="M116" s="3"/>
      <c r="N116" s="3"/>
      <c r="O116" s="3"/>
      <c r="P116" s="3"/>
      <c r="Q116" s="3"/>
      <c r="R116" s="3"/>
      <c r="S116" s="3"/>
      <c r="T116" s="3"/>
      <c r="U116" s="3"/>
      <c r="V116" s="3"/>
      <c r="W116" s="3"/>
      <c r="X116" s="3"/>
      <c r="Y116" s="3"/>
      <c r="Z116" s="3"/>
    </row>
    <row r="117" spans="1:26" ht="12.75" customHeight="1" x14ac:dyDescent="0.25">
      <c r="A117" s="3"/>
      <c r="B117" s="3"/>
      <c r="C117" s="3"/>
      <c r="D117" s="200"/>
      <c r="E117" s="3"/>
      <c r="F117" s="3"/>
      <c r="G117" s="3"/>
      <c r="H117" s="3"/>
      <c r="I117" s="3"/>
      <c r="J117" s="3"/>
      <c r="K117" s="3"/>
      <c r="L117" s="3"/>
      <c r="M117" s="3"/>
      <c r="N117" s="3"/>
      <c r="O117" s="3"/>
      <c r="P117" s="3"/>
      <c r="Q117" s="3"/>
      <c r="R117" s="3"/>
      <c r="S117" s="3"/>
      <c r="T117" s="3"/>
      <c r="U117" s="3"/>
      <c r="V117" s="3"/>
      <c r="W117" s="3"/>
      <c r="X117" s="3"/>
      <c r="Y117" s="3"/>
      <c r="Z117" s="3"/>
    </row>
    <row r="118" spans="1:26" ht="12.75" customHeight="1" x14ac:dyDescent="0.25">
      <c r="A118" s="3"/>
      <c r="B118" s="3"/>
      <c r="C118" s="3"/>
      <c r="D118" s="200"/>
      <c r="E118" s="3"/>
      <c r="F118" s="3"/>
      <c r="G118" s="3"/>
      <c r="H118" s="3"/>
      <c r="I118" s="3"/>
      <c r="J118" s="3"/>
      <c r="K118" s="3"/>
      <c r="L118" s="3"/>
      <c r="M118" s="3"/>
      <c r="N118" s="3"/>
      <c r="O118" s="3"/>
      <c r="P118" s="3"/>
      <c r="Q118" s="3"/>
      <c r="R118" s="3"/>
      <c r="S118" s="3"/>
      <c r="T118" s="3"/>
      <c r="U118" s="3"/>
      <c r="V118" s="3"/>
      <c r="W118" s="3"/>
      <c r="X118" s="3"/>
      <c r="Y118" s="3"/>
      <c r="Z118" s="3"/>
    </row>
    <row r="119" spans="1:26" ht="12.75" customHeight="1" x14ac:dyDescent="0.25">
      <c r="A119" s="3"/>
      <c r="B119" s="3"/>
      <c r="C119" s="3"/>
      <c r="D119" s="200"/>
      <c r="E119" s="3"/>
      <c r="F119" s="3"/>
      <c r="G119" s="3"/>
      <c r="H119" s="3"/>
      <c r="I119" s="3"/>
      <c r="J119" s="3"/>
      <c r="K119" s="3"/>
      <c r="L119" s="3"/>
      <c r="M119" s="3"/>
      <c r="N119" s="3"/>
      <c r="O119" s="3"/>
      <c r="P119" s="3"/>
      <c r="Q119" s="3"/>
      <c r="R119" s="3"/>
      <c r="S119" s="3"/>
      <c r="T119" s="3"/>
      <c r="U119" s="3"/>
      <c r="V119" s="3"/>
      <c r="W119" s="3"/>
      <c r="X119" s="3"/>
      <c r="Y119" s="3"/>
      <c r="Z119" s="3"/>
    </row>
    <row r="120" spans="1:26" ht="12.75" customHeight="1" x14ac:dyDescent="0.25">
      <c r="A120" s="3"/>
      <c r="B120" s="3"/>
      <c r="C120" s="3"/>
      <c r="D120" s="200"/>
      <c r="E120" s="3"/>
      <c r="F120" s="3"/>
      <c r="G120" s="3"/>
      <c r="H120" s="3"/>
      <c r="I120" s="3"/>
      <c r="J120" s="3"/>
      <c r="K120" s="3"/>
      <c r="L120" s="3"/>
      <c r="M120" s="3"/>
      <c r="N120" s="3"/>
      <c r="O120" s="3"/>
      <c r="P120" s="3"/>
      <c r="Q120" s="3"/>
      <c r="R120" s="3"/>
      <c r="S120" s="3"/>
      <c r="T120" s="3"/>
      <c r="U120" s="3"/>
      <c r="V120" s="3"/>
      <c r="W120" s="3"/>
      <c r="X120" s="3"/>
      <c r="Y120" s="3"/>
      <c r="Z120" s="3"/>
    </row>
    <row r="121" spans="1:26" ht="12.75" customHeight="1" x14ac:dyDescent="0.25">
      <c r="A121" s="3"/>
      <c r="B121" s="3"/>
      <c r="C121" s="3"/>
      <c r="D121" s="200"/>
      <c r="E121" s="3"/>
      <c r="F121" s="3"/>
      <c r="G121" s="3"/>
      <c r="H121" s="3"/>
      <c r="I121" s="3"/>
      <c r="J121" s="3"/>
      <c r="K121" s="3"/>
      <c r="L121" s="3"/>
      <c r="M121" s="3"/>
      <c r="N121" s="3"/>
      <c r="O121" s="3"/>
      <c r="P121" s="3"/>
      <c r="Q121" s="3"/>
      <c r="R121" s="3"/>
      <c r="S121" s="3"/>
      <c r="T121" s="3"/>
      <c r="U121" s="3"/>
      <c r="V121" s="3"/>
      <c r="W121" s="3"/>
      <c r="X121" s="3"/>
      <c r="Y121" s="3"/>
      <c r="Z121" s="3"/>
    </row>
    <row r="122" spans="1:26" ht="12.75" customHeight="1" x14ac:dyDescent="0.25">
      <c r="A122" s="3"/>
      <c r="B122" s="3"/>
      <c r="C122" s="3"/>
      <c r="D122" s="200"/>
      <c r="E122" s="3"/>
      <c r="F122" s="3"/>
      <c r="G122" s="3"/>
      <c r="H122" s="3"/>
      <c r="I122" s="3"/>
      <c r="J122" s="3"/>
      <c r="K122" s="3"/>
      <c r="L122" s="3"/>
      <c r="M122" s="3"/>
      <c r="N122" s="3"/>
      <c r="O122" s="3"/>
      <c r="P122" s="3"/>
      <c r="Q122" s="3"/>
      <c r="R122" s="3"/>
      <c r="S122" s="3"/>
      <c r="T122" s="3"/>
      <c r="U122" s="3"/>
      <c r="V122" s="3"/>
      <c r="W122" s="3"/>
      <c r="X122" s="3"/>
      <c r="Y122" s="3"/>
      <c r="Z122" s="3"/>
    </row>
    <row r="123" spans="1:26" ht="12.75" customHeight="1" x14ac:dyDescent="0.25">
      <c r="A123" s="3"/>
      <c r="B123" s="3"/>
      <c r="C123" s="3"/>
      <c r="D123" s="200"/>
      <c r="E123" s="3"/>
      <c r="F123" s="3"/>
      <c r="G123" s="3"/>
      <c r="H123" s="3"/>
      <c r="I123" s="3"/>
      <c r="J123" s="3"/>
      <c r="K123" s="3"/>
      <c r="L123" s="3"/>
      <c r="M123" s="3"/>
      <c r="N123" s="3"/>
      <c r="O123" s="3"/>
      <c r="P123" s="3"/>
      <c r="Q123" s="3"/>
      <c r="R123" s="3"/>
      <c r="S123" s="3"/>
      <c r="T123" s="3"/>
      <c r="U123" s="3"/>
      <c r="V123" s="3"/>
      <c r="W123" s="3"/>
      <c r="X123" s="3"/>
      <c r="Y123" s="3"/>
      <c r="Z123" s="3"/>
    </row>
    <row r="124" spans="1:26" ht="12.75" customHeight="1" x14ac:dyDescent="0.25">
      <c r="A124" s="3"/>
      <c r="B124" s="3"/>
      <c r="C124" s="3"/>
      <c r="D124" s="200"/>
      <c r="E124" s="3"/>
      <c r="F124" s="3"/>
      <c r="G124" s="3"/>
      <c r="H124" s="3"/>
      <c r="I124" s="3"/>
      <c r="J124" s="3"/>
      <c r="K124" s="3"/>
      <c r="L124" s="3"/>
      <c r="M124" s="3"/>
      <c r="N124" s="3"/>
      <c r="O124" s="3"/>
      <c r="P124" s="3"/>
      <c r="Q124" s="3"/>
      <c r="R124" s="3"/>
      <c r="S124" s="3"/>
      <c r="T124" s="3"/>
      <c r="U124" s="3"/>
      <c r="V124" s="3"/>
      <c r="W124" s="3"/>
      <c r="X124" s="3"/>
      <c r="Y124" s="3"/>
      <c r="Z124" s="3"/>
    </row>
    <row r="125" spans="1:26" ht="12.75" customHeight="1" x14ac:dyDescent="0.25">
      <c r="A125" s="3"/>
      <c r="B125" s="3"/>
      <c r="C125" s="3"/>
      <c r="D125" s="200"/>
      <c r="E125" s="3"/>
      <c r="F125" s="3"/>
      <c r="G125" s="3"/>
      <c r="H125" s="3"/>
      <c r="I125" s="3"/>
      <c r="J125" s="3"/>
      <c r="K125" s="3"/>
      <c r="L125" s="3"/>
      <c r="M125" s="3"/>
      <c r="N125" s="3"/>
      <c r="O125" s="3"/>
      <c r="P125" s="3"/>
      <c r="Q125" s="3"/>
      <c r="R125" s="3"/>
      <c r="S125" s="3"/>
      <c r="T125" s="3"/>
      <c r="U125" s="3"/>
      <c r="V125" s="3"/>
      <c r="W125" s="3"/>
      <c r="X125" s="3"/>
      <c r="Y125" s="3"/>
      <c r="Z125" s="3"/>
    </row>
    <row r="126" spans="1:26" ht="12.75" customHeight="1" x14ac:dyDescent="0.25">
      <c r="A126" s="3"/>
      <c r="B126" s="3"/>
      <c r="C126" s="3"/>
      <c r="D126" s="200"/>
      <c r="E126" s="3"/>
      <c r="F126" s="3"/>
      <c r="G126" s="3"/>
      <c r="H126" s="3"/>
      <c r="I126" s="3"/>
      <c r="J126" s="3"/>
      <c r="K126" s="3"/>
      <c r="L126" s="3"/>
      <c r="M126" s="3"/>
      <c r="N126" s="3"/>
      <c r="O126" s="3"/>
      <c r="P126" s="3"/>
      <c r="Q126" s="3"/>
      <c r="R126" s="3"/>
      <c r="S126" s="3"/>
      <c r="T126" s="3"/>
      <c r="U126" s="3"/>
      <c r="V126" s="3"/>
      <c r="W126" s="3"/>
      <c r="X126" s="3"/>
      <c r="Y126" s="3"/>
      <c r="Z126" s="3"/>
    </row>
    <row r="127" spans="1:26" ht="12.75" customHeight="1" x14ac:dyDescent="0.25">
      <c r="A127" s="3"/>
      <c r="B127" s="3"/>
      <c r="C127" s="3"/>
      <c r="D127" s="200"/>
      <c r="E127" s="3"/>
      <c r="F127" s="3"/>
      <c r="G127" s="3"/>
      <c r="H127" s="3"/>
      <c r="I127" s="3"/>
      <c r="J127" s="3"/>
      <c r="K127" s="3"/>
      <c r="L127" s="3"/>
      <c r="M127" s="3"/>
      <c r="N127" s="3"/>
      <c r="O127" s="3"/>
      <c r="P127" s="3"/>
      <c r="Q127" s="3"/>
      <c r="R127" s="3"/>
      <c r="S127" s="3"/>
      <c r="T127" s="3"/>
      <c r="U127" s="3"/>
      <c r="V127" s="3"/>
      <c r="W127" s="3"/>
      <c r="X127" s="3"/>
      <c r="Y127" s="3"/>
      <c r="Z127" s="3"/>
    </row>
    <row r="128" spans="1:26" ht="12.75" customHeight="1" x14ac:dyDescent="0.25">
      <c r="A128" s="3"/>
      <c r="B128" s="3"/>
      <c r="C128" s="3"/>
      <c r="D128" s="200"/>
      <c r="E128" s="3"/>
      <c r="F128" s="3"/>
      <c r="G128" s="3"/>
      <c r="H128" s="3"/>
      <c r="I128" s="3"/>
      <c r="J128" s="3"/>
      <c r="K128" s="3"/>
      <c r="L128" s="3"/>
      <c r="M128" s="3"/>
      <c r="N128" s="3"/>
      <c r="O128" s="3"/>
      <c r="P128" s="3"/>
      <c r="Q128" s="3"/>
      <c r="R128" s="3"/>
      <c r="S128" s="3"/>
      <c r="T128" s="3"/>
      <c r="U128" s="3"/>
      <c r="V128" s="3"/>
      <c r="W128" s="3"/>
      <c r="X128" s="3"/>
      <c r="Y128" s="3"/>
      <c r="Z128" s="3"/>
    </row>
    <row r="129" spans="1:26" ht="12.75" customHeight="1" x14ac:dyDescent="0.25">
      <c r="A129" s="3"/>
      <c r="B129" s="3"/>
      <c r="C129" s="3"/>
      <c r="D129" s="200"/>
      <c r="E129" s="3"/>
      <c r="F129" s="3"/>
      <c r="G129" s="3"/>
      <c r="H129" s="3"/>
      <c r="I129" s="3"/>
      <c r="J129" s="3"/>
      <c r="K129" s="3"/>
      <c r="L129" s="3"/>
      <c r="M129" s="3"/>
      <c r="N129" s="3"/>
      <c r="O129" s="3"/>
      <c r="P129" s="3"/>
      <c r="Q129" s="3"/>
      <c r="R129" s="3"/>
      <c r="S129" s="3"/>
      <c r="T129" s="3"/>
      <c r="U129" s="3"/>
      <c r="V129" s="3"/>
      <c r="W129" s="3"/>
      <c r="X129" s="3"/>
      <c r="Y129" s="3"/>
      <c r="Z129" s="3"/>
    </row>
    <row r="130" spans="1:26" ht="12.75" customHeight="1" x14ac:dyDescent="0.25">
      <c r="A130" s="3"/>
      <c r="B130" s="3"/>
      <c r="C130" s="3"/>
      <c r="D130" s="200"/>
      <c r="E130" s="3"/>
      <c r="F130" s="3"/>
      <c r="G130" s="3"/>
      <c r="H130" s="3"/>
      <c r="I130" s="3"/>
      <c r="J130" s="3"/>
      <c r="K130" s="3"/>
      <c r="L130" s="3"/>
      <c r="M130" s="3"/>
      <c r="N130" s="3"/>
      <c r="O130" s="3"/>
      <c r="P130" s="3"/>
      <c r="Q130" s="3"/>
      <c r="R130" s="3"/>
      <c r="S130" s="3"/>
      <c r="T130" s="3"/>
      <c r="U130" s="3"/>
      <c r="V130" s="3"/>
      <c r="W130" s="3"/>
      <c r="X130" s="3"/>
      <c r="Y130" s="3"/>
      <c r="Z130" s="3"/>
    </row>
    <row r="131" spans="1:26" ht="12.75" customHeight="1" x14ac:dyDescent="0.25">
      <c r="A131" s="3"/>
      <c r="B131" s="3"/>
      <c r="C131" s="3"/>
      <c r="D131" s="200"/>
      <c r="E131" s="3"/>
      <c r="F131" s="3"/>
      <c r="G131" s="3"/>
      <c r="H131" s="3"/>
      <c r="I131" s="3"/>
      <c r="J131" s="3"/>
      <c r="K131" s="3"/>
      <c r="L131" s="3"/>
      <c r="M131" s="3"/>
      <c r="N131" s="3"/>
      <c r="O131" s="3"/>
      <c r="P131" s="3"/>
      <c r="Q131" s="3"/>
      <c r="R131" s="3"/>
      <c r="S131" s="3"/>
      <c r="T131" s="3"/>
      <c r="U131" s="3"/>
      <c r="V131" s="3"/>
      <c r="W131" s="3"/>
      <c r="X131" s="3"/>
      <c r="Y131" s="3"/>
      <c r="Z131" s="3"/>
    </row>
    <row r="132" spans="1:26" ht="12.75" customHeight="1" x14ac:dyDescent="0.25">
      <c r="A132" s="3"/>
      <c r="B132" s="3"/>
      <c r="C132" s="3"/>
      <c r="D132" s="200"/>
      <c r="E132" s="3"/>
      <c r="F132" s="3"/>
      <c r="G132" s="3"/>
      <c r="H132" s="3"/>
      <c r="I132" s="3"/>
      <c r="J132" s="3"/>
      <c r="K132" s="3"/>
      <c r="L132" s="3"/>
      <c r="M132" s="3"/>
      <c r="N132" s="3"/>
      <c r="O132" s="3"/>
      <c r="P132" s="3"/>
      <c r="Q132" s="3"/>
      <c r="R132" s="3"/>
      <c r="S132" s="3"/>
      <c r="T132" s="3"/>
      <c r="U132" s="3"/>
      <c r="V132" s="3"/>
      <c r="W132" s="3"/>
      <c r="X132" s="3"/>
      <c r="Y132" s="3"/>
      <c r="Z132" s="3"/>
    </row>
    <row r="133" spans="1:26" ht="12.75" customHeight="1" x14ac:dyDescent="0.25">
      <c r="A133" s="3"/>
      <c r="B133" s="3"/>
      <c r="C133" s="3"/>
      <c r="D133" s="200"/>
      <c r="E133" s="3"/>
      <c r="F133" s="3"/>
      <c r="G133" s="3"/>
      <c r="H133" s="3"/>
      <c r="I133" s="3"/>
      <c r="J133" s="3"/>
      <c r="K133" s="3"/>
      <c r="L133" s="3"/>
      <c r="M133" s="3"/>
      <c r="N133" s="3"/>
      <c r="O133" s="3"/>
      <c r="P133" s="3"/>
      <c r="Q133" s="3"/>
      <c r="R133" s="3"/>
      <c r="S133" s="3"/>
      <c r="T133" s="3"/>
      <c r="U133" s="3"/>
      <c r="V133" s="3"/>
      <c r="W133" s="3"/>
      <c r="X133" s="3"/>
      <c r="Y133" s="3"/>
      <c r="Z133" s="3"/>
    </row>
    <row r="134" spans="1:26" ht="12.75" customHeight="1" x14ac:dyDescent="0.25">
      <c r="A134" s="3"/>
      <c r="B134" s="3"/>
      <c r="C134" s="3"/>
      <c r="D134" s="200"/>
      <c r="E134" s="3"/>
      <c r="F134" s="3"/>
      <c r="G134" s="3"/>
      <c r="H134" s="3"/>
      <c r="I134" s="3"/>
      <c r="J134" s="3"/>
      <c r="K134" s="3"/>
      <c r="L134" s="3"/>
      <c r="M134" s="3"/>
      <c r="N134" s="3"/>
      <c r="O134" s="3"/>
      <c r="P134" s="3"/>
      <c r="Q134" s="3"/>
      <c r="R134" s="3"/>
      <c r="S134" s="3"/>
      <c r="T134" s="3"/>
      <c r="U134" s="3"/>
      <c r="V134" s="3"/>
      <c r="W134" s="3"/>
      <c r="X134" s="3"/>
      <c r="Y134" s="3"/>
      <c r="Z134" s="3"/>
    </row>
    <row r="135" spans="1:26" ht="12.75" customHeight="1" x14ac:dyDescent="0.25">
      <c r="A135" s="3"/>
      <c r="B135" s="3"/>
      <c r="C135" s="3"/>
      <c r="D135" s="200"/>
      <c r="E135" s="3"/>
      <c r="F135" s="3"/>
      <c r="G135" s="3"/>
      <c r="H135" s="3"/>
      <c r="I135" s="3"/>
      <c r="J135" s="3"/>
      <c r="K135" s="3"/>
      <c r="L135" s="3"/>
      <c r="M135" s="3"/>
      <c r="N135" s="3"/>
      <c r="O135" s="3"/>
      <c r="P135" s="3"/>
      <c r="Q135" s="3"/>
      <c r="R135" s="3"/>
      <c r="S135" s="3"/>
      <c r="T135" s="3"/>
      <c r="U135" s="3"/>
      <c r="V135" s="3"/>
      <c r="W135" s="3"/>
      <c r="X135" s="3"/>
      <c r="Y135" s="3"/>
      <c r="Z135" s="3"/>
    </row>
    <row r="136" spans="1:26" ht="12.75" customHeight="1" x14ac:dyDescent="0.25">
      <c r="A136" s="3"/>
      <c r="B136" s="3"/>
      <c r="C136" s="3"/>
      <c r="D136" s="200"/>
      <c r="E136" s="3"/>
      <c r="F136" s="3"/>
      <c r="G136" s="3"/>
      <c r="H136" s="3"/>
      <c r="I136" s="3"/>
      <c r="J136" s="3"/>
      <c r="K136" s="3"/>
      <c r="L136" s="3"/>
      <c r="M136" s="3"/>
      <c r="N136" s="3"/>
      <c r="O136" s="3"/>
      <c r="P136" s="3"/>
      <c r="Q136" s="3"/>
      <c r="R136" s="3"/>
      <c r="S136" s="3"/>
      <c r="T136" s="3"/>
      <c r="U136" s="3"/>
      <c r="V136" s="3"/>
      <c r="W136" s="3"/>
      <c r="X136" s="3"/>
      <c r="Y136" s="3"/>
      <c r="Z136" s="3"/>
    </row>
    <row r="137" spans="1:26" ht="12.75" customHeight="1" x14ac:dyDescent="0.25">
      <c r="A137" s="3"/>
      <c r="B137" s="3"/>
      <c r="C137" s="3"/>
      <c r="D137" s="200"/>
      <c r="E137" s="3"/>
      <c r="F137" s="3"/>
      <c r="G137" s="3"/>
      <c r="H137" s="3"/>
      <c r="I137" s="3"/>
      <c r="J137" s="3"/>
      <c r="K137" s="3"/>
      <c r="L137" s="3"/>
      <c r="M137" s="3"/>
      <c r="N137" s="3"/>
      <c r="O137" s="3"/>
      <c r="P137" s="3"/>
      <c r="Q137" s="3"/>
      <c r="R137" s="3"/>
      <c r="S137" s="3"/>
      <c r="T137" s="3"/>
      <c r="U137" s="3"/>
      <c r="V137" s="3"/>
      <c r="W137" s="3"/>
      <c r="X137" s="3"/>
      <c r="Y137" s="3"/>
      <c r="Z137" s="3"/>
    </row>
    <row r="138" spans="1:26" ht="12.75" customHeight="1" x14ac:dyDescent="0.25">
      <c r="A138" s="3"/>
      <c r="B138" s="3"/>
      <c r="C138" s="3"/>
      <c r="D138" s="200"/>
      <c r="E138" s="3"/>
      <c r="F138" s="3"/>
      <c r="G138" s="3"/>
      <c r="H138" s="3"/>
      <c r="I138" s="3"/>
      <c r="J138" s="3"/>
      <c r="K138" s="3"/>
      <c r="L138" s="3"/>
      <c r="M138" s="3"/>
      <c r="N138" s="3"/>
      <c r="O138" s="3"/>
      <c r="P138" s="3"/>
      <c r="Q138" s="3"/>
      <c r="R138" s="3"/>
      <c r="S138" s="3"/>
      <c r="T138" s="3"/>
      <c r="U138" s="3"/>
      <c r="V138" s="3"/>
      <c r="W138" s="3"/>
      <c r="X138" s="3"/>
      <c r="Y138" s="3"/>
      <c r="Z138" s="3"/>
    </row>
    <row r="139" spans="1:26" ht="12.75" customHeight="1" x14ac:dyDescent="0.25">
      <c r="A139" s="3"/>
      <c r="B139" s="3"/>
      <c r="C139" s="3"/>
      <c r="D139" s="200"/>
      <c r="E139" s="3"/>
      <c r="F139" s="3"/>
      <c r="G139" s="3"/>
      <c r="H139" s="3"/>
      <c r="I139" s="3"/>
      <c r="J139" s="3"/>
      <c r="K139" s="3"/>
      <c r="L139" s="3"/>
      <c r="M139" s="3"/>
      <c r="N139" s="3"/>
      <c r="O139" s="3"/>
      <c r="P139" s="3"/>
      <c r="Q139" s="3"/>
      <c r="R139" s="3"/>
      <c r="S139" s="3"/>
      <c r="T139" s="3"/>
      <c r="U139" s="3"/>
      <c r="V139" s="3"/>
      <c r="W139" s="3"/>
      <c r="X139" s="3"/>
      <c r="Y139" s="3"/>
      <c r="Z139" s="3"/>
    </row>
    <row r="140" spans="1:26" ht="12.75" customHeight="1" x14ac:dyDescent="0.25">
      <c r="A140" s="3"/>
      <c r="B140" s="3"/>
      <c r="C140" s="3"/>
      <c r="D140" s="200"/>
      <c r="E140" s="3"/>
      <c r="F140" s="3"/>
      <c r="G140" s="3"/>
      <c r="H140" s="3"/>
      <c r="I140" s="3"/>
      <c r="J140" s="3"/>
      <c r="K140" s="3"/>
      <c r="L140" s="3"/>
      <c r="M140" s="3"/>
      <c r="N140" s="3"/>
      <c r="O140" s="3"/>
      <c r="P140" s="3"/>
      <c r="Q140" s="3"/>
      <c r="R140" s="3"/>
      <c r="S140" s="3"/>
      <c r="T140" s="3"/>
      <c r="U140" s="3"/>
      <c r="V140" s="3"/>
      <c r="W140" s="3"/>
      <c r="X140" s="3"/>
      <c r="Y140" s="3"/>
      <c r="Z140" s="3"/>
    </row>
    <row r="141" spans="1:26" ht="12.75" customHeight="1" x14ac:dyDescent="0.25">
      <c r="A141" s="3"/>
      <c r="B141" s="3"/>
      <c r="C141" s="3"/>
      <c r="D141" s="200"/>
      <c r="E141" s="3"/>
      <c r="F141" s="3"/>
      <c r="G141" s="3"/>
      <c r="H141" s="3"/>
      <c r="I141" s="3"/>
      <c r="J141" s="3"/>
      <c r="K141" s="3"/>
      <c r="L141" s="3"/>
      <c r="M141" s="3"/>
      <c r="N141" s="3"/>
      <c r="O141" s="3"/>
      <c r="P141" s="3"/>
      <c r="Q141" s="3"/>
      <c r="R141" s="3"/>
      <c r="S141" s="3"/>
      <c r="T141" s="3"/>
      <c r="U141" s="3"/>
      <c r="V141" s="3"/>
      <c r="W141" s="3"/>
      <c r="X141" s="3"/>
      <c r="Y141" s="3"/>
      <c r="Z141" s="3"/>
    </row>
    <row r="142" spans="1:26" ht="12.75" customHeight="1" x14ac:dyDescent="0.25">
      <c r="A142" s="3"/>
      <c r="B142" s="3"/>
      <c r="C142" s="3"/>
      <c r="D142" s="200"/>
      <c r="E142" s="3"/>
      <c r="F142" s="3"/>
      <c r="G142" s="3"/>
      <c r="H142" s="3"/>
      <c r="I142" s="3"/>
      <c r="J142" s="3"/>
      <c r="K142" s="3"/>
      <c r="L142" s="3"/>
      <c r="M142" s="3"/>
      <c r="N142" s="3"/>
      <c r="O142" s="3"/>
      <c r="P142" s="3"/>
      <c r="Q142" s="3"/>
      <c r="R142" s="3"/>
      <c r="S142" s="3"/>
      <c r="T142" s="3"/>
      <c r="U142" s="3"/>
      <c r="V142" s="3"/>
      <c r="W142" s="3"/>
      <c r="X142" s="3"/>
      <c r="Y142" s="3"/>
      <c r="Z142" s="3"/>
    </row>
    <row r="143" spans="1:26" ht="12.75" customHeight="1" x14ac:dyDescent="0.25">
      <c r="A143" s="3"/>
      <c r="B143" s="3"/>
      <c r="C143" s="3"/>
      <c r="D143" s="200"/>
      <c r="E143" s="3"/>
      <c r="F143" s="3"/>
      <c r="G143" s="3"/>
      <c r="H143" s="3"/>
      <c r="I143" s="3"/>
      <c r="J143" s="3"/>
      <c r="K143" s="3"/>
      <c r="L143" s="3"/>
      <c r="M143" s="3"/>
      <c r="N143" s="3"/>
      <c r="O143" s="3"/>
      <c r="P143" s="3"/>
      <c r="Q143" s="3"/>
      <c r="R143" s="3"/>
      <c r="S143" s="3"/>
      <c r="T143" s="3"/>
      <c r="U143" s="3"/>
      <c r="V143" s="3"/>
      <c r="W143" s="3"/>
      <c r="X143" s="3"/>
      <c r="Y143" s="3"/>
      <c r="Z143" s="3"/>
    </row>
    <row r="144" spans="1:26" ht="12.75" customHeight="1" x14ac:dyDescent="0.25">
      <c r="A144" s="3"/>
      <c r="B144" s="3"/>
      <c r="C144" s="3"/>
      <c r="D144" s="200"/>
      <c r="E144" s="3"/>
      <c r="F144" s="3"/>
      <c r="G144" s="3"/>
      <c r="H144" s="3"/>
      <c r="I144" s="3"/>
      <c r="J144" s="3"/>
      <c r="K144" s="3"/>
      <c r="L144" s="3"/>
      <c r="M144" s="3"/>
      <c r="N144" s="3"/>
      <c r="O144" s="3"/>
      <c r="P144" s="3"/>
      <c r="Q144" s="3"/>
      <c r="R144" s="3"/>
      <c r="S144" s="3"/>
      <c r="T144" s="3"/>
      <c r="U144" s="3"/>
      <c r="V144" s="3"/>
      <c r="W144" s="3"/>
      <c r="X144" s="3"/>
      <c r="Y144" s="3"/>
      <c r="Z144" s="3"/>
    </row>
    <row r="145" spans="1:26" ht="12.75" customHeight="1" x14ac:dyDescent="0.25">
      <c r="A145" s="3"/>
      <c r="B145" s="3"/>
      <c r="C145" s="3"/>
      <c r="D145" s="200"/>
      <c r="E145" s="3"/>
      <c r="F145" s="3"/>
      <c r="G145" s="3"/>
      <c r="H145" s="3"/>
      <c r="I145" s="3"/>
      <c r="J145" s="3"/>
      <c r="K145" s="3"/>
      <c r="L145" s="3"/>
      <c r="M145" s="3"/>
      <c r="N145" s="3"/>
      <c r="O145" s="3"/>
      <c r="P145" s="3"/>
      <c r="Q145" s="3"/>
      <c r="R145" s="3"/>
      <c r="S145" s="3"/>
      <c r="T145" s="3"/>
      <c r="U145" s="3"/>
      <c r="V145" s="3"/>
      <c r="W145" s="3"/>
      <c r="X145" s="3"/>
      <c r="Y145" s="3"/>
      <c r="Z145" s="3"/>
    </row>
    <row r="146" spans="1:26" ht="12.75" customHeight="1" x14ac:dyDescent="0.25">
      <c r="A146" s="3"/>
      <c r="B146" s="3"/>
      <c r="C146" s="3"/>
      <c r="D146" s="200"/>
      <c r="E146" s="3"/>
      <c r="F146" s="3"/>
      <c r="G146" s="3"/>
      <c r="H146" s="3"/>
      <c r="I146" s="3"/>
      <c r="J146" s="3"/>
      <c r="K146" s="3"/>
      <c r="L146" s="3"/>
      <c r="M146" s="3"/>
      <c r="N146" s="3"/>
      <c r="O146" s="3"/>
      <c r="P146" s="3"/>
      <c r="Q146" s="3"/>
      <c r="R146" s="3"/>
      <c r="S146" s="3"/>
      <c r="T146" s="3"/>
      <c r="U146" s="3"/>
      <c r="V146" s="3"/>
      <c r="W146" s="3"/>
      <c r="X146" s="3"/>
      <c r="Y146" s="3"/>
      <c r="Z146" s="3"/>
    </row>
    <row r="147" spans="1:26" ht="12.75" customHeight="1" x14ac:dyDescent="0.25">
      <c r="A147" s="3"/>
      <c r="B147" s="3"/>
      <c r="C147" s="3"/>
      <c r="D147" s="200"/>
      <c r="E147" s="3"/>
      <c r="F147" s="3"/>
      <c r="G147" s="3"/>
      <c r="H147" s="3"/>
      <c r="I147" s="3"/>
      <c r="J147" s="3"/>
      <c r="K147" s="3"/>
      <c r="L147" s="3"/>
      <c r="M147" s="3"/>
      <c r="N147" s="3"/>
      <c r="O147" s="3"/>
      <c r="P147" s="3"/>
      <c r="Q147" s="3"/>
      <c r="R147" s="3"/>
      <c r="S147" s="3"/>
      <c r="T147" s="3"/>
      <c r="U147" s="3"/>
      <c r="V147" s="3"/>
      <c r="W147" s="3"/>
      <c r="X147" s="3"/>
      <c r="Y147" s="3"/>
      <c r="Z147" s="3"/>
    </row>
    <row r="148" spans="1:26" ht="12.75" customHeight="1" x14ac:dyDescent="0.25">
      <c r="A148" s="3"/>
      <c r="B148" s="3"/>
      <c r="C148" s="3"/>
      <c r="D148" s="200"/>
      <c r="E148" s="3"/>
      <c r="F148" s="3"/>
      <c r="G148" s="3"/>
      <c r="H148" s="3"/>
      <c r="I148" s="3"/>
      <c r="J148" s="3"/>
      <c r="K148" s="3"/>
      <c r="L148" s="3"/>
      <c r="M148" s="3"/>
      <c r="N148" s="3"/>
      <c r="O148" s="3"/>
      <c r="P148" s="3"/>
      <c r="Q148" s="3"/>
      <c r="R148" s="3"/>
      <c r="S148" s="3"/>
      <c r="T148" s="3"/>
      <c r="U148" s="3"/>
      <c r="V148" s="3"/>
      <c r="W148" s="3"/>
      <c r="X148" s="3"/>
      <c r="Y148" s="3"/>
      <c r="Z148" s="3"/>
    </row>
    <row r="149" spans="1:26" ht="12.75" customHeight="1" x14ac:dyDescent="0.25">
      <c r="A149" s="3"/>
      <c r="B149" s="3"/>
      <c r="C149" s="3"/>
      <c r="D149" s="200"/>
      <c r="E149" s="3"/>
      <c r="F149" s="3"/>
      <c r="G149" s="3"/>
      <c r="H149" s="3"/>
      <c r="I149" s="3"/>
      <c r="J149" s="3"/>
      <c r="K149" s="3"/>
      <c r="L149" s="3"/>
      <c r="M149" s="3"/>
      <c r="N149" s="3"/>
      <c r="O149" s="3"/>
      <c r="P149" s="3"/>
      <c r="Q149" s="3"/>
      <c r="R149" s="3"/>
      <c r="S149" s="3"/>
      <c r="T149" s="3"/>
      <c r="U149" s="3"/>
      <c r="V149" s="3"/>
      <c r="W149" s="3"/>
      <c r="X149" s="3"/>
      <c r="Y149" s="3"/>
      <c r="Z149" s="3"/>
    </row>
    <row r="150" spans="1:26" ht="12.75" customHeight="1" x14ac:dyDescent="0.25">
      <c r="A150" s="3"/>
      <c r="B150" s="3"/>
      <c r="C150" s="3"/>
      <c r="D150" s="200"/>
      <c r="E150" s="3"/>
      <c r="F150" s="3"/>
      <c r="G150" s="3"/>
      <c r="H150" s="3"/>
      <c r="I150" s="3"/>
      <c r="J150" s="3"/>
      <c r="K150" s="3"/>
      <c r="L150" s="3"/>
      <c r="M150" s="3"/>
      <c r="N150" s="3"/>
      <c r="O150" s="3"/>
      <c r="P150" s="3"/>
      <c r="Q150" s="3"/>
      <c r="R150" s="3"/>
      <c r="S150" s="3"/>
      <c r="T150" s="3"/>
      <c r="U150" s="3"/>
      <c r="V150" s="3"/>
      <c r="W150" s="3"/>
      <c r="X150" s="3"/>
      <c r="Y150" s="3"/>
      <c r="Z150" s="3"/>
    </row>
    <row r="151" spans="1:26" ht="12.75" customHeight="1" x14ac:dyDescent="0.25">
      <c r="A151" s="3"/>
      <c r="B151" s="3"/>
      <c r="C151" s="3"/>
      <c r="D151" s="200"/>
      <c r="E151" s="3"/>
      <c r="F151" s="3"/>
      <c r="G151" s="3"/>
      <c r="H151" s="3"/>
      <c r="I151" s="3"/>
      <c r="J151" s="3"/>
      <c r="K151" s="3"/>
      <c r="L151" s="3"/>
      <c r="M151" s="3"/>
      <c r="N151" s="3"/>
      <c r="O151" s="3"/>
      <c r="P151" s="3"/>
      <c r="Q151" s="3"/>
      <c r="R151" s="3"/>
      <c r="S151" s="3"/>
      <c r="T151" s="3"/>
      <c r="U151" s="3"/>
      <c r="V151" s="3"/>
      <c r="W151" s="3"/>
      <c r="X151" s="3"/>
      <c r="Y151" s="3"/>
      <c r="Z151" s="3"/>
    </row>
    <row r="152" spans="1:26" ht="12.75" customHeight="1" x14ac:dyDescent="0.25">
      <c r="A152" s="3"/>
      <c r="B152" s="3"/>
      <c r="C152" s="3"/>
      <c r="D152" s="200"/>
      <c r="E152" s="3"/>
      <c r="F152" s="3"/>
      <c r="G152" s="3"/>
      <c r="H152" s="3"/>
      <c r="I152" s="3"/>
      <c r="J152" s="3"/>
      <c r="K152" s="3"/>
      <c r="L152" s="3"/>
      <c r="M152" s="3"/>
      <c r="N152" s="3"/>
      <c r="O152" s="3"/>
      <c r="P152" s="3"/>
      <c r="Q152" s="3"/>
      <c r="R152" s="3"/>
      <c r="S152" s="3"/>
      <c r="T152" s="3"/>
      <c r="U152" s="3"/>
      <c r="V152" s="3"/>
      <c r="W152" s="3"/>
      <c r="X152" s="3"/>
      <c r="Y152" s="3"/>
      <c r="Z152" s="3"/>
    </row>
    <row r="153" spans="1:26" ht="12.75" customHeight="1" x14ac:dyDescent="0.25">
      <c r="A153" s="3"/>
      <c r="B153" s="3"/>
      <c r="C153" s="3"/>
      <c r="D153" s="200"/>
      <c r="E153" s="3"/>
      <c r="F153" s="3"/>
      <c r="G153" s="3"/>
      <c r="H153" s="3"/>
      <c r="I153" s="3"/>
      <c r="J153" s="3"/>
      <c r="K153" s="3"/>
      <c r="L153" s="3"/>
      <c r="M153" s="3"/>
      <c r="N153" s="3"/>
      <c r="O153" s="3"/>
      <c r="P153" s="3"/>
      <c r="Q153" s="3"/>
      <c r="R153" s="3"/>
      <c r="S153" s="3"/>
      <c r="T153" s="3"/>
      <c r="U153" s="3"/>
      <c r="V153" s="3"/>
      <c r="W153" s="3"/>
      <c r="X153" s="3"/>
      <c r="Y153" s="3"/>
      <c r="Z153" s="3"/>
    </row>
    <row r="154" spans="1:26" ht="12.75" customHeight="1" x14ac:dyDescent="0.25">
      <c r="A154" s="3"/>
      <c r="B154" s="3"/>
      <c r="C154" s="3"/>
      <c r="D154" s="200"/>
      <c r="E154" s="3"/>
      <c r="F154" s="3"/>
      <c r="G154" s="3"/>
      <c r="H154" s="3"/>
      <c r="I154" s="3"/>
      <c r="J154" s="3"/>
      <c r="K154" s="3"/>
      <c r="L154" s="3"/>
      <c r="M154" s="3"/>
      <c r="N154" s="3"/>
      <c r="O154" s="3"/>
      <c r="P154" s="3"/>
      <c r="Q154" s="3"/>
      <c r="R154" s="3"/>
      <c r="S154" s="3"/>
      <c r="T154" s="3"/>
      <c r="U154" s="3"/>
      <c r="V154" s="3"/>
      <c r="W154" s="3"/>
      <c r="X154" s="3"/>
      <c r="Y154" s="3"/>
      <c r="Z154" s="3"/>
    </row>
    <row r="155" spans="1:26" ht="12.75" customHeight="1" x14ac:dyDescent="0.25">
      <c r="A155" s="3"/>
      <c r="B155" s="3"/>
      <c r="C155" s="3"/>
      <c r="D155" s="200"/>
      <c r="E155" s="3"/>
      <c r="F155" s="3"/>
      <c r="G155" s="3"/>
      <c r="H155" s="3"/>
      <c r="I155" s="3"/>
      <c r="J155" s="3"/>
      <c r="K155" s="3"/>
      <c r="L155" s="3"/>
      <c r="M155" s="3"/>
      <c r="N155" s="3"/>
      <c r="O155" s="3"/>
      <c r="P155" s="3"/>
      <c r="Q155" s="3"/>
      <c r="R155" s="3"/>
      <c r="S155" s="3"/>
      <c r="T155" s="3"/>
      <c r="U155" s="3"/>
      <c r="V155" s="3"/>
      <c r="W155" s="3"/>
      <c r="X155" s="3"/>
      <c r="Y155" s="3"/>
      <c r="Z155" s="3"/>
    </row>
    <row r="156" spans="1:26" ht="12.75" customHeight="1" x14ac:dyDescent="0.25">
      <c r="A156" s="3"/>
      <c r="B156" s="3"/>
      <c r="C156" s="3"/>
      <c r="D156" s="200"/>
      <c r="E156" s="3"/>
      <c r="F156" s="3"/>
      <c r="G156" s="3"/>
      <c r="H156" s="3"/>
      <c r="I156" s="3"/>
      <c r="J156" s="3"/>
      <c r="K156" s="3"/>
      <c r="L156" s="3"/>
      <c r="M156" s="3"/>
      <c r="N156" s="3"/>
      <c r="O156" s="3"/>
      <c r="P156" s="3"/>
      <c r="Q156" s="3"/>
      <c r="R156" s="3"/>
      <c r="S156" s="3"/>
      <c r="T156" s="3"/>
      <c r="U156" s="3"/>
      <c r="V156" s="3"/>
      <c r="W156" s="3"/>
      <c r="X156" s="3"/>
      <c r="Y156" s="3"/>
      <c r="Z156" s="3"/>
    </row>
    <row r="157" spans="1:26" ht="12.75" customHeight="1" x14ac:dyDescent="0.25">
      <c r="A157" s="3"/>
      <c r="B157" s="3"/>
      <c r="C157" s="3"/>
      <c r="D157" s="200"/>
      <c r="E157" s="3"/>
      <c r="F157" s="3"/>
      <c r="G157" s="3"/>
      <c r="H157" s="3"/>
      <c r="I157" s="3"/>
      <c r="J157" s="3"/>
      <c r="K157" s="3"/>
      <c r="L157" s="3"/>
      <c r="M157" s="3"/>
      <c r="N157" s="3"/>
      <c r="O157" s="3"/>
      <c r="P157" s="3"/>
      <c r="Q157" s="3"/>
      <c r="R157" s="3"/>
      <c r="S157" s="3"/>
      <c r="T157" s="3"/>
      <c r="U157" s="3"/>
      <c r="V157" s="3"/>
      <c r="W157" s="3"/>
      <c r="X157" s="3"/>
      <c r="Y157" s="3"/>
      <c r="Z157" s="3"/>
    </row>
    <row r="158" spans="1:26" ht="12.75" customHeight="1" x14ac:dyDescent="0.25">
      <c r="A158" s="3"/>
      <c r="B158" s="3"/>
      <c r="C158" s="3"/>
      <c r="D158" s="200"/>
      <c r="E158" s="3"/>
      <c r="F158" s="3"/>
      <c r="G158" s="3"/>
      <c r="H158" s="3"/>
      <c r="I158" s="3"/>
      <c r="J158" s="3"/>
      <c r="K158" s="3"/>
      <c r="L158" s="3"/>
      <c r="M158" s="3"/>
      <c r="N158" s="3"/>
      <c r="O158" s="3"/>
      <c r="P158" s="3"/>
      <c r="Q158" s="3"/>
      <c r="R158" s="3"/>
      <c r="S158" s="3"/>
      <c r="T158" s="3"/>
      <c r="U158" s="3"/>
      <c r="V158" s="3"/>
      <c r="W158" s="3"/>
      <c r="X158" s="3"/>
      <c r="Y158" s="3"/>
      <c r="Z158" s="3"/>
    </row>
    <row r="159" spans="1:26" ht="12.75" customHeight="1" x14ac:dyDescent="0.25">
      <c r="A159" s="3"/>
      <c r="B159" s="3"/>
      <c r="C159" s="3"/>
      <c r="D159" s="200"/>
      <c r="E159" s="3"/>
      <c r="F159" s="3"/>
      <c r="G159" s="3"/>
      <c r="H159" s="3"/>
      <c r="I159" s="3"/>
      <c r="J159" s="3"/>
      <c r="K159" s="3"/>
      <c r="L159" s="3"/>
      <c r="M159" s="3"/>
      <c r="N159" s="3"/>
      <c r="O159" s="3"/>
      <c r="P159" s="3"/>
      <c r="Q159" s="3"/>
      <c r="R159" s="3"/>
      <c r="S159" s="3"/>
      <c r="T159" s="3"/>
      <c r="U159" s="3"/>
      <c r="V159" s="3"/>
      <c r="W159" s="3"/>
      <c r="X159" s="3"/>
      <c r="Y159" s="3"/>
      <c r="Z159" s="3"/>
    </row>
    <row r="160" spans="1:26" ht="12.75" customHeight="1" x14ac:dyDescent="0.25">
      <c r="A160" s="3"/>
      <c r="B160" s="3"/>
      <c r="C160" s="3"/>
      <c r="D160" s="200"/>
      <c r="E160" s="3"/>
      <c r="F160" s="3"/>
      <c r="G160" s="3"/>
      <c r="H160" s="3"/>
      <c r="I160" s="3"/>
      <c r="J160" s="3"/>
      <c r="K160" s="3"/>
      <c r="L160" s="3"/>
      <c r="M160" s="3"/>
      <c r="N160" s="3"/>
      <c r="O160" s="3"/>
      <c r="P160" s="3"/>
      <c r="Q160" s="3"/>
      <c r="R160" s="3"/>
      <c r="S160" s="3"/>
      <c r="T160" s="3"/>
      <c r="U160" s="3"/>
      <c r="V160" s="3"/>
      <c r="W160" s="3"/>
      <c r="X160" s="3"/>
      <c r="Y160" s="3"/>
      <c r="Z160" s="3"/>
    </row>
    <row r="161" spans="1:26" ht="12.75" customHeight="1" x14ac:dyDescent="0.25">
      <c r="A161" s="3"/>
      <c r="B161" s="3"/>
      <c r="C161" s="3"/>
      <c r="D161" s="200"/>
      <c r="E161" s="3"/>
      <c r="F161" s="3"/>
      <c r="G161" s="3"/>
      <c r="H161" s="3"/>
      <c r="I161" s="3"/>
      <c r="J161" s="3"/>
      <c r="K161" s="3"/>
      <c r="L161" s="3"/>
      <c r="M161" s="3"/>
      <c r="N161" s="3"/>
      <c r="O161" s="3"/>
      <c r="P161" s="3"/>
      <c r="Q161" s="3"/>
      <c r="R161" s="3"/>
      <c r="S161" s="3"/>
      <c r="T161" s="3"/>
      <c r="U161" s="3"/>
      <c r="V161" s="3"/>
      <c r="W161" s="3"/>
      <c r="X161" s="3"/>
      <c r="Y161" s="3"/>
      <c r="Z161" s="3"/>
    </row>
    <row r="162" spans="1:26" ht="12.75" customHeight="1" x14ac:dyDescent="0.25">
      <c r="A162" s="3"/>
      <c r="B162" s="3"/>
      <c r="C162" s="3"/>
      <c r="D162" s="200"/>
      <c r="E162" s="3"/>
      <c r="F162" s="3"/>
      <c r="G162" s="3"/>
      <c r="H162" s="3"/>
      <c r="I162" s="3"/>
      <c r="J162" s="3"/>
      <c r="K162" s="3"/>
      <c r="L162" s="3"/>
      <c r="M162" s="3"/>
      <c r="N162" s="3"/>
      <c r="O162" s="3"/>
      <c r="P162" s="3"/>
      <c r="Q162" s="3"/>
      <c r="R162" s="3"/>
      <c r="S162" s="3"/>
      <c r="T162" s="3"/>
      <c r="U162" s="3"/>
      <c r="V162" s="3"/>
      <c r="W162" s="3"/>
      <c r="X162" s="3"/>
      <c r="Y162" s="3"/>
      <c r="Z162" s="3"/>
    </row>
    <row r="163" spans="1:26" ht="12.75" customHeight="1" x14ac:dyDescent="0.25">
      <c r="A163" s="3"/>
      <c r="B163" s="3"/>
      <c r="C163" s="3"/>
      <c r="D163" s="200"/>
      <c r="E163" s="3"/>
      <c r="F163" s="3"/>
      <c r="G163" s="3"/>
      <c r="H163" s="3"/>
      <c r="I163" s="3"/>
      <c r="J163" s="3"/>
      <c r="K163" s="3"/>
      <c r="L163" s="3"/>
      <c r="M163" s="3"/>
      <c r="N163" s="3"/>
      <c r="O163" s="3"/>
      <c r="P163" s="3"/>
      <c r="Q163" s="3"/>
      <c r="R163" s="3"/>
      <c r="S163" s="3"/>
      <c r="T163" s="3"/>
      <c r="U163" s="3"/>
      <c r="V163" s="3"/>
      <c r="W163" s="3"/>
      <c r="X163" s="3"/>
      <c r="Y163" s="3"/>
      <c r="Z163" s="3"/>
    </row>
    <row r="164" spans="1:26" ht="12.75" customHeight="1" x14ac:dyDescent="0.25">
      <c r="A164" s="3"/>
      <c r="B164" s="3"/>
      <c r="C164" s="3"/>
      <c r="D164" s="200"/>
      <c r="E164" s="3"/>
      <c r="F164" s="3"/>
      <c r="G164" s="3"/>
      <c r="H164" s="3"/>
      <c r="I164" s="3"/>
      <c r="J164" s="3"/>
      <c r="K164" s="3"/>
      <c r="L164" s="3"/>
      <c r="M164" s="3"/>
      <c r="N164" s="3"/>
      <c r="O164" s="3"/>
      <c r="P164" s="3"/>
      <c r="Q164" s="3"/>
      <c r="R164" s="3"/>
      <c r="S164" s="3"/>
      <c r="T164" s="3"/>
      <c r="U164" s="3"/>
      <c r="V164" s="3"/>
      <c r="W164" s="3"/>
      <c r="X164" s="3"/>
      <c r="Y164" s="3"/>
      <c r="Z164" s="3"/>
    </row>
    <row r="165" spans="1:26" ht="12.75" customHeight="1" x14ac:dyDescent="0.25">
      <c r="A165" s="3"/>
      <c r="B165" s="3"/>
      <c r="C165" s="3"/>
      <c r="D165" s="200"/>
      <c r="E165" s="3"/>
      <c r="F165" s="3"/>
      <c r="G165" s="3"/>
      <c r="H165" s="3"/>
      <c r="I165" s="3"/>
      <c r="J165" s="3"/>
      <c r="K165" s="3"/>
      <c r="L165" s="3"/>
      <c r="M165" s="3"/>
      <c r="N165" s="3"/>
      <c r="O165" s="3"/>
      <c r="P165" s="3"/>
      <c r="Q165" s="3"/>
      <c r="R165" s="3"/>
      <c r="S165" s="3"/>
      <c r="T165" s="3"/>
      <c r="U165" s="3"/>
      <c r="V165" s="3"/>
      <c r="W165" s="3"/>
      <c r="X165" s="3"/>
      <c r="Y165" s="3"/>
      <c r="Z165" s="3"/>
    </row>
    <row r="166" spans="1:26" ht="12.75" customHeight="1" x14ac:dyDescent="0.25">
      <c r="A166" s="3"/>
      <c r="B166" s="3"/>
      <c r="C166" s="3"/>
      <c r="D166" s="200"/>
      <c r="E166" s="3"/>
      <c r="F166" s="3"/>
      <c r="G166" s="3"/>
      <c r="H166" s="3"/>
      <c r="I166" s="3"/>
      <c r="J166" s="3"/>
      <c r="K166" s="3"/>
      <c r="L166" s="3"/>
      <c r="M166" s="3"/>
      <c r="N166" s="3"/>
      <c r="O166" s="3"/>
      <c r="P166" s="3"/>
      <c r="Q166" s="3"/>
      <c r="R166" s="3"/>
      <c r="S166" s="3"/>
      <c r="T166" s="3"/>
      <c r="U166" s="3"/>
      <c r="V166" s="3"/>
      <c r="W166" s="3"/>
      <c r="X166" s="3"/>
      <c r="Y166" s="3"/>
      <c r="Z166" s="3"/>
    </row>
    <row r="167" spans="1:26" ht="12.75" customHeight="1" x14ac:dyDescent="0.25">
      <c r="A167" s="3"/>
      <c r="B167" s="3"/>
      <c r="C167" s="3"/>
      <c r="D167" s="200"/>
      <c r="E167" s="3"/>
      <c r="F167" s="3"/>
      <c r="G167" s="3"/>
      <c r="H167" s="3"/>
      <c r="I167" s="3"/>
      <c r="J167" s="3"/>
      <c r="K167" s="3"/>
      <c r="L167" s="3"/>
      <c r="M167" s="3"/>
      <c r="N167" s="3"/>
      <c r="O167" s="3"/>
      <c r="P167" s="3"/>
      <c r="Q167" s="3"/>
      <c r="R167" s="3"/>
      <c r="S167" s="3"/>
      <c r="T167" s="3"/>
      <c r="U167" s="3"/>
      <c r="V167" s="3"/>
      <c r="W167" s="3"/>
      <c r="X167" s="3"/>
      <c r="Y167" s="3"/>
      <c r="Z167" s="3"/>
    </row>
    <row r="168" spans="1:26" ht="12.75" customHeight="1" x14ac:dyDescent="0.25">
      <c r="A168" s="3"/>
      <c r="B168" s="3"/>
      <c r="C168" s="3"/>
      <c r="D168" s="200"/>
      <c r="E168" s="3"/>
      <c r="F168" s="3"/>
      <c r="G168" s="3"/>
      <c r="H168" s="3"/>
      <c r="I168" s="3"/>
      <c r="J168" s="3"/>
      <c r="K168" s="3"/>
      <c r="L168" s="3"/>
      <c r="M168" s="3"/>
      <c r="N168" s="3"/>
      <c r="O168" s="3"/>
      <c r="P168" s="3"/>
      <c r="Q168" s="3"/>
      <c r="R168" s="3"/>
      <c r="S168" s="3"/>
      <c r="T168" s="3"/>
      <c r="U168" s="3"/>
      <c r="V168" s="3"/>
      <c r="W168" s="3"/>
      <c r="X168" s="3"/>
      <c r="Y168" s="3"/>
      <c r="Z168" s="3"/>
    </row>
    <row r="169" spans="1:26" ht="12.75" customHeight="1" x14ac:dyDescent="0.25">
      <c r="A169" s="3"/>
      <c r="B169" s="3"/>
      <c r="C169" s="3"/>
      <c r="D169" s="200"/>
      <c r="E169" s="3"/>
      <c r="F169" s="3"/>
      <c r="G169" s="3"/>
      <c r="H169" s="3"/>
      <c r="I169" s="3"/>
      <c r="J169" s="3"/>
      <c r="K169" s="3"/>
      <c r="L169" s="3"/>
      <c r="M169" s="3"/>
      <c r="N169" s="3"/>
      <c r="O169" s="3"/>
      <c r="P169" s="3"/>
      <c r="Q169" s="3"/>
      <c r="R169" s="3"/>
      <c r="S169" s="3"/>
      <c r="T169" s="3"/>
      <c r="U169" s="3"/>
      <c r="V169" s="3"/>
      <c r="W169" s="3"/>
      <c r="X169" s="3"/>
      <c r="Y169" s="3"/>
      <c r="Z169" s="3"/>
    </row>
    <row r="170" spans="1:26" ht="12.75" customHeight="1" x14ac:dyDescent="0.25">
      <c r="A170" s="3"/>
      <c r="B170" s="3"/>
      <c r="C170" s="3"/>
      <c r="D170" s="200"/>
      <c r="E170" s="3"/>
      <c r="F170" s="3"/>
      <c r="G170" s="3"/>
      <c r="H170" s="3"/>
      <c r="I170" s="3"/>
      <c r="J170" s="3"/>
      <c r="K170" s="3"/>
      <c r="L170" s="3"/>
      <c r="M170" s="3"/>
      <c r="N170" s="3"/>
      <c r="O170" s="3"/>
      <c r="P170" s="3"/>
      <c r="Q170" s="3"/>
      <c r="R170" s="3"/>
      <c r="S170" s="3"/>
      <c r="T170" s="3"/>
      <c r="U170" s="3"/>
      <c r="V170" s="3"/>
      <c r="W170" s="3"/>
      <c r="X170" s="3"/>
      <c r="Y170" s="3"/>
      <c r="Z170" s="3"/>
    </row>
    <row r="171" spans="1:26" ht="12.75" customHeight="1" x14ac:dyDescent="0.25">
      <c r="A171" s="3"/>
      <c r="B171" s="3"/>
      <c r="C171" s="3"/>
      <c r="D171" s="200"/>
      <c r="E171" s="3"/>
      <c r="F171" s="3"/>
      <c r="G171" s="3"/>
      <c r="H171" s="3"/>
      <c r="I171" s="3"/>
      <c r="J171" s="3"/>
      <c r="K171" s="3"/>
      <c r="L171" s="3"/>
      <c r="M171" s="3"/>
      <c r="N171" s="3"/>
      <c r="O171" s="3"/>
      <c r="P171" s="3"/>
      <c r="Q171" s="3"/>
      <c r="R171" s="3"/>
      <c r="S171" s="3"/>
      <c r="T171" s="3"/>
      <c r="U171" s="3"/>
      <c r="V171" s="3"/>
      <c r="W171" s="3"/>
      <c r="X171" s="3"/>
      <c r="Y171" s="3"/>
      <c r="Z171" s="3"/>
    </row>
    <row r="172" spans="1:26" ht="12.75" customHeight="1" x14ac:dyDescent="0.25">
      <c r="A172" s="3"/>
      <c r="B172" s="3"/>
      <c r="C172" s="3"/>
      <c r="D172" s="200"/>
      <c r="E172" s="3"/>
      <c r="F172" s="3"/>
      <c r="G172" s="3"/>
      <c r="H172" s="3"/>
      <c r="I172" s="3"/>
      <c r="J172" s="3"/>
      <c r="K172" s="3"/>
      <c r="L172" s="3"/>
      <c r="M172" s="3"/>
      <c r="N172" s="3"/>
      <c r="O172" s="3"/>
      <c r="P172" s="3"/>
      <c r="Q172" s="3"/>
      <c r="R172" s="3"/>
      <c r="S172" s="3"/>
      <c r="T172" s="3"/>
      <c r="U172" s="3"/>
      <c r="V172" s="3"/>
      <c r="W172" s="3"/>
      <c r="X172" s="3"/>
      <c r="Y172" s="3"/>
      <c r="Z172" s="3"/>
    </row>
    <row r="173" spans="1:26" ht="12.75" customHeight="1" x14ac:dyDescent="0.25">
      <c r="A173" s="3"/>
      <c r="B173" s="3"/>
      <c r="C173" s="3"/>
      <c r="D173" s="200"/>
      <c r="E173" s="3"/>
      <c r="F173" s="3"/>
      <c r="G173" s="3"/>
      <c r="H173" s="3"/>
      <c r="I173" s="3"/>
      <c r="J173" s="3"/>
      <c r="K173" s="3"/>
      <c r="L173" s="3"/>
      <c r="M173" s="3"/>
      <c r="N173" s="3"/>
      <c r="O173" s="3"/>
      <c r="P173" s="3"/>
      <c r="Q173" s="3"/>
      <c r="R173" s="3"/>
      <c r="S173" s="3"/>
      <c r="T173" s="3"/>
      <c r="U173" s="3"/>
      <c r="V173" s="3"/>
      <c r="W173" s="3"/>
      <c r="X173" s="3"/>
      <c r="Y173" s="3"/>
      <c r="Z173" s="3"/>
    </row>
    <row r="174" spans="1:26" ht="12.75" customHeight="1" x14ac:dyDescent="0.25">
      <c r="A174" s="3"/>
      <c r="B174" s="3"/>
      <c r="C174" s="3"/>
      <c r="D174" s="200"/>
      <c r="E174" s="3"/>
      <c r="F174" s="3"/>
      <c r="G174" s="3"/>
      <c r="H174" s="3"/>
      <c r="I174" s="3"/>
      <c r="J174" s="3"/>
      <c r="K174" s="3"/>
      <c r="L174" s="3"/>
      <c r="M174" s="3"/>
      <c r="N174" s="3"/>
      <c r="O174" s="3"/>
      <c r="P174" s="3"/>
      <c r="Q174" s="3"/>
      <c r="R174" s="3"/>
      <c r="S174" s="3"/>
      <c r="T174" s="3"/>
      <c r="U174" s="3"/>
      <c r="V174" s="3"/>
      <c r="W174" s="3"/>
      <c r="X174" s="3"/>
      <c r="Y174" s="3"/>
      <c r="Z174" s="3"/>
    </row>
    <row r="175" spans="1:26" ht="12.75" customHeight="1" x14ac:dyDescent="0.25">
      <c r="A175" s="3"/>
      <c r="B175" s="3"/>
      <c r="C175" s="3"/>
      <c r="D175" s="200"/>
      <c r="E175" s="3"/>
      <c r="F175" s="3"/>
      <c r="G175" s="3"/>
      <c r="H175" s="3"/>
      <c r="I175" s="3"/>
      <c r="J175" s="3"/>
      <c r="K175" s="3"/>
      <c r="L175" s="3"/>
      <c r="M175" s="3"/>
      <c r="N175" s="3"/>
      <c r="O175" s="3"/>
      <c r="P175" s="3"/>
      <c r="Q175" s="3"/>
      <c r="R175" s="3"/>
      <c r="S175" s="3"/>
      <c r="T175" s="3"/>
      <c r="U175" s="3"/>
      <c r="V175" s="3"/>
      <c r="W175" s="3"/>
      <c r="X175" s="3"/>
      <c r="Y175" s="3"/>
      <c r="Z175" s="3"/>
    </row>
    <row r="176" spans="1:26" ht="12.75" customHeight="1" x14ac:dyDescent="0.25">
      <c r="A176" s="3"/>
      <c r="B176" s="3"/>
      <c r="C176" s="3"/>
      <c r="D176" s="200"/>
      <c r="E176" s="3"/>
      <c r="F176" s="3"/>
      <c r="G176" s="3"/>
      <c r="H176" s="3"/>
      <c r="I176" s="3"/>
      <c r="J176" s="3"/>
      <c r="K176" s="3"/>
      <c r="L176" s="3"/>
      <c r="M176" s="3"/>
      <c r="N176" s="3"/>
      <c r="O176" s="3"/>
      <c r="P176" s="3"/>
      <c r="Q176" s="3"/>
      <c r="R176" s="3"/>
      <c r="S176" s="3"/>
      <c r="T176" s="3"/>
      <c r="U176" s="3"/>
      <c r="V176" s="3"/>
      <c r="W176" s="3"/>
      <c r="X176" s="3"/>
      <c r="Y176" s="3"/>
      <c r="Z176" s="3"/>
    </row>
    <row r="177" spans="1:26" ht="12.75" customHeight="1" x14ac:dyDescent="0.25">
      <c r="A177" s="3"/>
      <c r="B177" s="3"/>
      <c r="C177" s="3"/>
      <c r="D177" s="200"/>
      <c r="E177" s="3"/>
      <c r="F177" s="3"/>
      <c r="G177" s="3"/>
      <c r="H177" s="3"/>
      <c r="I177" s="3"/>
      <c r="J177" s="3"/>
      <c r="K177" s="3"/>
      <c r="L177" s="3"/>
      <c r="M177" s="3"/>
      <c r="N177" s="3"/>
      <c r="O177" s="3"/>
      <c r="P177" s="3"/>
      <c r="Q177" s="3"/>
      <c r="R177" s="3"/>
      <c r="S177" s="3"/>
      <c r="T177" s="3"/>
      <c r="U177" s="3"/>
      <c r="V177" s="3"/>
      <c r="W177" s="3"/>
      <c r="X177" s="3"/>
      <c r="Y177" s="3"/>
      <c r="Z177" s="3"/>
    </row>
    <row r="178" spans="1:26" ht="12.75" customHeight="1" x14ac:dyDescent="0.25">
      <c r="A178" s="3"/>
      <c r="B178" s="3"/>
      <c r="C178" s="3"/>
      <c r="D178" s="200"/>
      <c r="E178" s="3"/>
      <c r="F178" s="3"/>
      <c r="G178" s="3"/>
      <c r="H178" s="3"/>
      <c r="I178" s="3"/>
      <c r="J178" s="3"/>
      <c r="K178" s="3"/>
      <c r="L178" s="3"/>
      <c r="M178" s="3"/>
      <c r="N178" s="3"/>
      <c r="O178" s="3"/>
      <c r="P178" s="3"/>
      <c r="Q178" s="3"/>
      <c r="R178" s="3"/>
      <c r="S178" s="3"/>
      <c r="T178" s="3"/>
      <c r="U178" s="3"/>
      <c r="V178" s="3"/>
      <c r="W178" s="3"/>
      <c r="X178" s="3"/>
      <c r="Y178" s="3"/>
      <c r="Z178" s="3"/>
    </row>
    <row r="179" spans="1:26" ht="12.75" customHeight="1" x14ac:dyDescent="0.25">
      <c r="A179" s="3"/>
      <c r="B179" s="3"/>
      <c r="C179" s="3"/>
      <c r="D179" s="200"/>
      <c r="E179" s="3"/>
      <c r="F179" s="3"/>
      <c r="G179" s="3"/>
      <c r="H179" s="3"/>
      <c r="I179" s="3"/>
      <c r="J179" s="3"/>
      <c r="K179" s="3"/>
      <c r="L179" s="3"/>
      <c r="M179" s="3"/>
      <c r="N179" s="3"/>
      <c r="O179" s="3"/>
      <c r="P179" s="3"/>
      <c r="Q179" s="3"/>
      <c r="R179" s="3"/>
      <c r="S179" s="3"/>
      <c r="T179" s="3"/>
      <c r="U179" s="3"/>
      <c r="V179" s="3"/>
      <c r="W179" s="3"/>
      <c r="X179" s="3"/>
      <c r="Y179" s="3"/>
      <c r="Z179" s="3"/>
    </row>
    <row r="180" spans="1:26" ht="12.75" customHeight="1" x14ac:dyDescent="0.25">
      <c r="A180" s="3"/>
      <c r="B180" s="3"/>
      <c r="C180" s="3"/>
      <c r="D180" s="200"/>
      <c r="E180" s="3"/>
      <c r="F180" s="3"/>
      <c r="G180" s="3"/>
      <c r="H180" s="3"/>
      <c r="I180" s="3"/>
      <c r="J180" s="3"/>
      <c r="K180" s="3"/>
      <c r="L180" s="3"/>
      <c r="M180" s="3"/>
      <c r="N180" s="3"/>
      <c r="O180" s="3"/>
      <c r="P180" s="3"/>
      <c r="Q180" s="3"/>
      <c r="R180" s="3"/>
      <c r="S180" s="3"/>
      <c r="T180" s="3"/>
      <c r="U180" s="3"/>
      <c r="V180" s="3"/>
      <c r="W180" s="3"/>
      <c r="X180" s="3"/>
      <c r="Y180" s="3"/>
      <c r="Z180" s="3"/>
    </row>
    <row r="181" spans="1:26" ht="12.75" customHeight="1" x14ac:dyDescent="0.25">
      <c r="A181" s="3"/>
      <c r="B181" s="3"/>
      <c r="C181" s="3"/>
      <c r="D181" s="200"/>
      <c r="E181" s="3"/>
      <c r="F181" s="3"/>
      <c r="G181" s="3"/>
      <c r="H181" s="3"/>
      <c r="I181" s="3"/>
      <c r="J181" s="3"/>
      <c r="K181" s="3"/>
      <c r="L181" s="3"/>
      <c r="M181" s="3"/>
      <c r="N181" s="3"/>
      <c r="O181" s="3"/>
      <c r="P181" s="3"/>
      <c r="Q181" s="3"/>
      <c r="R181" s="3"/>
      <c r="S181" s="3"/>
      <c r="T181" s="3"/>
      <c r="U181" s="3"/>
      <c r="V181" s="3"/>
      <c r="W181" s="3"/>
      <c r="X181" s="3"/>
      <c r="Y181" s="3"/>
      <c r="Z181" s="3"/>
    </row>
    <row r="182" spans="1:26" ht="12.75" customHeight="1" x14ac:dyDescent="0.25">
      <c r="A182" s="3"/>
      <c r="B182" s="3"/>
      <c r="C182" s="3"/>
      <c r="D182" s="200"/>
      <c r="E182" s="3"/>
      <c r="F182" s="3"/>
      <c r="G182" s="3"/>
      <c r="H182" s="3"/>
      <c r="I182" s="3"/>
      <c r="J182" s="3"/>
      <c r="K182" s="3"/>
      <c r="L182" s="3"/>
      <c r="M182" s="3"/>
      <c r="N182" s="3"/>
      <c r="O182" s="3"/>
      <c r="P182" s="3"/>
      <c r="Q182" s="3"/>
      <c r="R182" s="3"/>
      <c r="S182" s="3"/>
      <c r="T182" s="3"/>
      <c r="U182" s="3"/>
      <c r="V182" s="3"/>
      <c r="W182" s="3"/>
      <c r="X182" s="3"/>
      <c r="Y182" s="3"/>
      <c r="Z182" s="3"/>
    </row>
    <row r="183" spans="1:26" ht="12.75" customHeight="1" x14ac:dyDescent="0.25">
      <c r="A183" s="3"/>
      <c r="B183" s="3"/>
      <c r="C183" s="3"/>
      <c r="D183" s="200"/>
      <c r="E183" s="3"/>
      <c r="F183" s="3"/>
      <c r="G183" s="3"/>
      <c r="H183" s="3"/>
      <c r="I183" s="3"/>
      <c r="J183" s="3"/>
      <c r="K183" s="3"/>
      <c r="L183" s="3"/>
      <c r="M183" s="3"/>
      <c r="N183" s="3"/>
      <c r="O183" s="3"/>
      <c r="P183" s="3"/>
      <c r="Q183" s="3"/>
      <c r="R183" s="3"/>
      <c r="S183" s="3"/>
      <c r="T183" s="3"/>
      <c r="U183" s="3"/>
      <c r="V183" s="3"/>
      <c r="W183" s="3"/>
      <c r="X183" s="3"/>
      <c r="Y183" s="3"/>
      <c r="Z183" s="3"/>
    </row>
    <row r="184" spans="1:26" ht="12.75" customHeight="1" x14ac:dyDescent="0.25">
      <c r="A184" s="3"/>
      <c r="B184" s="3"/>
      <c r="C184" s="3"/>
      <c r="D184" s="200"/>
      <c r="E184" s="3"/>
      <c r="F184" s="3"/>
      <c r="G184" s="3"/>
      <c r="H184" s="3"/>
      <c r="I184" s="3"/>
      <c r="J184" s="3"/>
      <c r="K184" s="3"/>
      <c r="L184" s="3"/>
      <c r="M184" s="3"/>
      <c r="N184" s="3"/>
      <c r="O184" s="3"/>
      <c r="P184" s="3"/>
      <c r="Q184" s="3"/>
      <c r="R184" s="3"/>
      <c r="S184" s="3"/>
      <c r="T184" s="3"/>
      <c r="U184" s="3"/>
      <c r="V184" s="3"/>
      <c r="W184" s="3"/>
      <c r="X184" s="3"/>
      <c r="Y184" s="3"/>
      <c r="Z184" s="3"/>
    </row>
    <row r="185" spans="1:26" ht="12.75" customHeight="1" x14ac:dyDescent="0.25">
      <c r="A185" s="3"/>
      <c r="B185" s="3"/>
      <c r="C185" s="3"/>
      <c r="D185" s="200"/>
      <c r="E185" s="3"/>
      <c r="F185" s="3"/>
      <c r="G185" s="3"/>
      <c r="H185" s="3"/>
      <c r="I185" s="3"/>
      <c r="J185" s="3"/>
      <c r="K185" s="3"/>
      <c r="L185" s="3"/>
      <c r="M185" s="3"/>
      <c r="N185" s="3"/>
      <c r="O185" s="3"/>
      <c r="P185" s="3"/>
      <c r="Q185" s="3"/>
      <c r="R185" s="3"/>
      <c r="S185" s="3"/>
      <c r="T185" s="3"/>
      <c r="U185" s="3"/>
      <c r="V185" s="3"/>
      <c r="W185" s="3"/>
      <c r="X185" s="3"/>
      <c r="Y185" s="3"/>
      <c r="Z185" s="3"/>
    </row>
    <row r="186" spans="1:26" ht="12.75" customHeight="1" x14ac:dyDescent="0.25">
      <c r="A186" s="3"/>
      <c r="B186" s="3"/>
      <c r="C186" s="3"/>
      <c r="D186" s="200"/>
      <c r="E186" s="3"/>
      <c r="F186" s="3"/>
      <c r="G186" s="3"/>
      <c r="H186" s="3"/>
      <c r="I186" s="3"/>
      <c r="J186" s="3"/>
      <c r="K186" s="3"/>
      <c r="L186" s="3"/>
      <c r="M186" s="3"/>
      <c r="N186" s="3"/>
      <c r="O186" s="3"/>
      <c r="P186" s="3"/>
      <c r="Q186" s="3"/>
      <c r="R186" s="3"/>
      <c r="S186" s="3"/>
      <c r="T186" s="3"/>
      <c r="U186" s="3"/>
      <c r="V186" s="3"/>
      <c r="W186" s="3"/>
      <c r="X186" s="3"/>
      <c r="Y186" s="3"/>
      <c r="Z186" s="3"/>
    </row>
    <row r="187" spans="1:26" ht="12.75" customHeight="1" x14ac:dyDescent="0.25">
      <c r="A187" s="3"/>
      <c r="B187" s="3"/>
      <c r="C187" s="3"/>
      <c r="D187" s="200"/>
      <c r="E187" s="3"/>
      <c r="F187" s="3"/>
      <c r="G187" s="3"/>
      <c r="H187" s="3"/>
      <c r="I187" s="3"/>
      <c r="J187" s="3"/>
      <c r="K187" s="3"/>
      <c r="L187" s="3"/>
      <c r="M187" s="3"/>
      <c r="N187" s="3"/>
      <c r="O187" s="3"/>
      <c r="P187" s="3"/>
      <c r="Q187" s="3"/>
      <c r="R187" s="3"/>
      <c r="S187" s="3"/>
      <c r="T187" s="3"/>
      <c r="U187" s="3"/>
      <c r="V187" s="3"/>
      <c r="W187" s="3"/>
      <c r="X187" s="3"/>
      <c r="Y187" s="3"/>
      <c r="Z187" s="3"/>
    </row>
    <row r="188" spans="1:26" ht="12.75" customHeight="1" x14ac:dyDescent="0.25">
      <c r="A188" s="3"/>
      <c r="B188" s="3"/>
      <c r="C188" s="3"/>
      <c r="D188" s="200"/>
      <c r="E188" s="3"/>
      <c r="F188" s="3"/>
      <c r="G188" s="3"/>
      <c r="H188" s="3"/>
      <c r="I188" s="3"/>
      <c r="J188" s="3"/>
      <c r="K188" s="3"/>
      <c r="L188" s="3"/>
      <c r="M188" s="3"/>
      <c r="N188" s="3"/>
      <c r="O188" s="3"/>
      <c r="P188" s="3"/>
      <c r="Q188" s="3"/>
      <c r="R188" s="3"/>
      <c r="S188" s="3"/>
      <c r="T188" s="3"/>
      <c r="U188" s="3"/>
      <c r="V188" s="3"/>
      <c r="W188" s="3"/>
      <c r="X188" s="3"/>
      <c r="Y188" s="3"/>
      <c r="Z188" s="3"/>
    </row>
    <row r="189" spans="1:26" ht="12.75" customHeight="1" x14ac:dyDescent="0.25">
      <c r="A189" s="3"/>
      <c r="B189" s="3"/>
      <c r="C189" s="3"/>
      <c r="D189" s="200"/>
      <c r="E189" s="3"/>
      <c r="F189" s="3"/>
      <c r="G189" s="3"/>
      <c r="H189" s="3"/>
      <c r="I189" s="3"/>
      <c r="J189" s="3"/>
      <c r="K189" s="3"/>
      <c r="L189" s="3"/>
      <c r="M189" s="3"/>
      <c r="N189" s="3"/>
      <c r="O189" s="3"/>
      <c r="P189" s="3"/>
      <c r="Q189" s="3"/>
      <c r="R189" s="3"/>
      <c r="S189" s="3"/>
      <c r="T189" s="3"/>
      <c r="U189" s="3"/>
      <c r="V189" s="3"/>
      <c r="W189" s="3"/>
      <c r="X189" s="3"/>
      <c r="Y189" s="3"/>
      <c r="Z189" s="3"/>
    </row>
    <row r="190" spans="1:26" ht="12.75" customHeight="1" x14ac:dyDescent="0.25">
      <c r="A190" s="3"/>
      <c r="B190" s="3"/>
      <c r="C190" s="3"/>
      <c r="D190" s="200"/>
      <c r="E190" s="3"/>
      <c r="F190" s="3"/>
      <c r="G190" s="3"/>
      <c r="H190" s="3"/>
      <c r="I190" s="3"/>
      <c r="J190" s="3"/>
      <c r="K190" s="3"/>
      <c r="L190" s="3"/>
      <c r="M190" s="3"/>
      <c r="N190" s="3"/>
      <c r="O190" s="3"/>
      <c r="P190" s="3"/>
      <c r="Q190" s="3"/>
      <c r="R190" s="3"/>
      <c r="S190" s="3"/>
      <c r="T190" s="3"/>
      <c r="U190" s="3"/>
      <c r="V190" s="3"/>
      <c r="W190" s="3"/>
      <c r="X190" s="3"/>
      <c r="Y190" s="3"/>
      <c r="Z190" s="3"/>
    </row>
    <row r="191" spans="1:26" ht="12.75" customHeight="1" x14ac:dyDescent="0.25">
      <c r="A191" s="3"/>
      <c r="B191" s="3"/>
      <c r="C191" s="3"/>
      <c r="D191" s="200"/>
      <c r="E191" s="3"/>
      <c r="F191" s="3"/>
      <c r="G191" s="3"/>
      <c r="H191" s="3"/>
      <c r="I191" s="3"/>
      <c r="J191" s="3"/>
      <c r="K191" s="3"/>
      <c r="L191" s="3"/>
      <c r="M191" s="3"/>
      <c r="N191" s="3"/>
      <c r="O191" s="3"/>
      <c r="P191" s="3"/>
      <c r="Q191" s="3"/>
      <c r="R191" s="3"/>
      <c r="S191" s="3"/>
      <c r="T191" s="3"/>
      <c r="U191" s="3"/>
      <c r="V191" s="3"/>
      <c r="W191" s="3"/>
      <c r="X191" s="3"/>
      <c r="Y191" s="3"/>
      <c r="Z191" s="3"/>
    </row>
    <row r="192" spans="1:26" ht="12.75" customHeight="1" x14ac:dyDescent="0.25">
      <c r="A192" s="3"/>
      <c r="B192" s="3"/>
      <c r="C192" s="3"/>
      <c r="D192" s="200"/>
      <c r="E192" s="3"/>
      <c r="F192" s="3"/>
      <c r="G192" s="3"/>
      <c r="H192" s="3"/>
      <c r="I192" s="3"/>
      <c r="J192" s="3"/>
      <c r="K192" s="3"/>
      <c r="L192" s="3"/>
      <c r="M192" s="3"/>
      <c r="N192" s="3"/>
      <c r="O192" s="3"/>
      <c r="P192" s="3"/>
      <c r="Q192" s="3"/>
      <c r="R192" s="3"/>
      <c r="S192" s="3"/>
      <c r="T192" s="3"/>
      <c r="U192" s="3"/>
      <c r="V192" s="3"/>
      <c r="W192" s="3"/>
      <c r="X192" s="3"/>
      <c r="Y192" s="3"/>
      <c r="Z192" s="3"/>
    </row>
    <row r="193" spans="1:26" ht="12.75" customHeight="1" x14ac:dyDescent="0.25">
      <c r="A193" s="3"/>
      <c r="B193" s="3"/>
      <c r="C193" s="3"/>
      <c r="D193" s="200"/>
      <c r="E193" s="3"/>
      <c r="F193" s="3"/>
      <c r="G193" s="3"/>
      <c r="H193" s="3"/>
      <c r="I193" s="3"/>
      <c r="J193" s="3"/>
      <c r="K193" s="3"/>
      <c r="L193" s="3"/>
      <c r="M193" s="3"/>
      <c r="N193" s="3"/>
      <c r="O193" s="3"/>
      <c r="P193" s="3"/>
      <c r="Q193" s="3"/>
      <c r="R193" s="3"/>
      <c r="S193" s="3"/>
      <c r="T193" s="3"/>
      <c r="U193" s="3"/>
      <c r="V193" s="3"/>
      <c r="W193" s="3"/>
      <c r="X193" s="3"/>
      <c r="Y193" s="3"/>
      <c r="Z193" s="3"/>
    </row>
    <row r="194" spans="1:26" ht="12.75" customHeight="1" x14ac:dyDescent="0.25">
      <c r="A194" s="3"/>
      <c r="B194" s="3"/>
      <c r="C194" s="3"/>
      <c r="D194" s="200"/>
      <c r="E194" s="3"/>
      <c r="F194" s="3"/>
      <c r="G194" s="3"/>
      <c r="H194" s="3"/>
      <c r="I194" s="3"/>
      <c r="J194" s="3"/>
      <c r="K194" s="3"/>
      <c r="L194" s="3"/>
      <c r="M194" s="3"/>
      <c r="N194" s="3"/>
      <c r="O194" s="3"/>
      <c r="P194" s="3"/>
      <c r="Q194" s="3"/>
      <c r="R194" s="3"/>
      <c r="S194" s="3"/>
      <c r="T194" s="3"/>
      <c r="U194" s="3"/>
      <c r="V194" s="3"/>
      <c r="W194" s="3"/>
      <c r="X194" s="3"/>
      <c r="Y194" s="3"/>
      <c r="Z194" s="3"/>
    </row>
    <row r="195" spans="1:26" ht="12.75" customHeight="1" x14ac:dyDescent="0.25">
      <c r="A195" s="3"/>
      <c r="B195" s="3"/>
      <c r="C195" s="3"/>
      <c r="D195" s="200"/>
      <c r="E195" s="3"/>
      <c r="F195" s="3"/>
      <c r="G195" s="3"/>
      <c r="H195" s="3"/>
      <c r="I195" s="3"/>
      <c r="J195" s="3"/>
      <c r="K195" s="3"/>
      <c r="L195" s="3"/>
      <c r="M195" s="3"/>
      <c r="N195" s="3"/>
      <c r="O195" s="3"/>
      <c r="P195" s="3"/>
      <c r="Q195" s="3"/>
      <c r="R195" s="3"/>
      <c r="S195" s="3"/>
      <c r="T195" s="3"/>
      <c r="U195" s="3"/>
      <c r="V195" s="3"/>
      <c r="W195" s="3"/>
      <c r="X195" s="3"/>
      <c r="Y195" s="3"/>
      <c r="Z195" s="3"/>
    </row>
    <row r="196" spans="1:26" ht="12.75" customHeight="1" x14ac:dyDescent="0.25">
      <c r="A196" s="3"/>
      <c r="B196" s="3"/>
      <c r="C196" s="3"/>
      <c r="D196" s="200"/>
      <c r="E196" s="3"/>
      <c r="F196" s="3"/>
      <c r="G196" s="3"/>
      <c r="H196" s="3"/>
      <c r="I196" s="3"/>
      <c r="J196" s="3"/>
      <c r="K196" s="3"/>
      <c r="L196" s="3"/>
      <c r="M196" s="3"/>
      <c r="N196" s="3"/>
      <c r="O196" s="3"/>
      <c r="P196" s="3"/>
      <c r="Q196" s="3"/>
      <c r="R196" s="3"/>
      <c r="S196" s="3"/>
      <c r="T196" s="3"/>
      <c r="U196" s="3"/>
      <c r="V196" s="3"/>
      <c r="W196" s="3"/>
      <c r="X196" s="3"/>
      <c r="Y196" s="3"/>
      <c r="Z196" s="3"/>
    </row>
    <row r="197" spans="1:26" ht="12.75" customHeight="1" x14ac:dyDescent="0.25">
      <c r="A197" s="3"/>
      <c r="B197" s="3"/>
      <c r="C197" s="3"/>
      <c r="D197" s="200"/>
      <c r="E197" s="3"/>
      <c r="F197" s="3"/>
      <c r="G197" s="3"/>
      <c r="H197" s="3"/>
      <c r="I197" s="3"/>
      <c r="J197" s="3"/>
      <c r="K197" s="3"/>
      <c r="L197" s="3"/>
      <c r="M197" s="3"/>
      <c r="N197" s="3"/>
      <c r="O197" s="3"/>
      <c r="P197" s="3"/>
      <c r="Q197" s="3"/>
      <c r="R197" s="3"/>
      <c r="S197" s="3"/>
      <c r="T197" s="3"/>
      <c r="U197" s="3"/>
      <c r="V197" s="3"/>
      <c r="W197" s="3"/>
      <c r="X197" s="3"/>
      <c r="Y197" s="3"/>
      <c r="Z197" s="3"/>
    </row>
    <row r="198" spans="1:26" ht="12.75" customHeight="1" x14ac:dyDescent="0.25">
      <c r="A198" s="3"/>
      <c r="B198" s="3"/>
      <c r="C198" s="3"/>
      <c r="D198" s="200"/>
      <c r="E198" s="3"/>
      <c r="F198" s="3"/>
      <c r="G198" s="3"/>
      <c r="H198" s="3"/>
      <c r="I198" s="3"/>
      <c r="J198" s="3"/>
      <c r="K198" s="3"/>
      <c r="L198" s="3"/>
      <c r="M198" s="3"/>
      <c r="N198" s="3"/>
      <c r="O198" s="3"/>
      <c r="P198" s="3"/>
      <c r="Q198" s="3"/>
      <c r="R198" s="3"/>
      <c r="S198" s="3"/>
      <c r="T198" s="3"/>
      <c r="U198" s="3"/>
      <c r="V198" s="3"/>
      <c r="W198" s="3"/>
      <c r="X198" s="3"/>
      <c r="Y198" s="3"/>
      <c r="Z198" s="3"/>
    </row>
    <row r="199" spans="1:26" ht="12.75" customHeight="1" x14ac:dyDescent="0.25">
      <c r="A199" s="3"/>
      <c r="B199" s="3"/>
      <c r="C199" s="3"/>
      <c r="D199" s="200"/>
      <c r="E199" s="3"/>
      <c r="F199" s="3"/>
      <c r="G199" s="3"/>
      <c r="H199" s="3"/>
      <c r="I199" s="3"/>
      <c r="J199" s="3"/>
      <c r="K199" s="3"/>
      <c r="L199" s="3"/>
      <c r="M199" s="3"/>
      <c r="N199" s="3"/>
      <c r="O199" s="3"/>
      <c r="P199" s="3"/>
      <c r="Q199" s="3"/>
      <c r="R199" s="3"/>
      <c r="S199" s="3"/>
      <c r="T199" s="3"/>
      <c r="U199" s="3"/>
      <c r="V199" s="3"/>
      <c r="W199" s="3"/>
      <c r="X199" s="3"/>
      <c r="Y199" s="3"/>
      <c r="Z199" s="3"/>
    </row>
    <row r="200" spans="1:26" ht="12.75" customHeight="1" x14ac:dyDescent="0.25">
      <c r="A200" s="3"/>
      <c r="B200" s="3"/>
      <c r="C200" s="3"/>
      <c r="D200" s="200"/>
      <c r="E200" s="3"/>
      <c r="F200" s="3"/>
      <c r="G200" s="3"/>
      <c r="H200" s="3"/>
      <c r="I200" s="3"/>
      <c r="J200" s="3"/>
      <c r="K200" s="3"/>
      <c r="L200" s="3"/>
      <c r="M200" s="3"/>
      <c r="N200" s="3"/>
      <c r="O200" s="3"/>
      <c r="P200" s="3"/>
      <c r="Q200" s="3"/>
      <c r="R200" s="3"/>
      <c r="S200" s="3"/>
      <c r="T200" s="3"/>
      <c r="U200" s="3"/>
      <c r="V200" s="3"/>
      <c r="W200" s="3"/>
      <c r="X200" s="3"/>
      <c r="Y200" s="3"/>
      <c r="Z200" s="3"/>
    </row>
    <row r="201" spans="1:26" ht="12.75" customHeight="1" x14ac:dyDescent="0.25">
      <c r="A201" s="3"/>
      <c r="B201" s="3"/>
      <c r="C201" s="3"/>
      <c r="D201" s="200"/>
      <c r="E201" s="3"/>
      <c r="F201" s="3"/>
      <c r="G201" s="3"/>
      <c r="H201" s="3"/>
      <c r="I201" s="3"/>
      <c r="J201" s="3"/>
      <c r="K201" s="3"/>
      <c r="L201" s="3"/>
      <c r="M201" s="3"/>
      <c r="N201" s="3"/>
      <c r="O201" s="3"/>
      <c r="P201" s="3"/>
      <c r="Q201" s="3"/>
      <c r="R201" s="3"/>
      <c r="S201" s="3"/>
      <c r="T201" s="3"/>
      <c r="U201" s="3"/>
      <c r="V201" s="3"/>
      <c r="W201" s="3"/>
      <c r="X201" s="3"/>
      <c r="Y201" s="3"/>
      <c r="Z201" s="3"/>
    </row>
    <row r="202" spans="1:26" ht="12.75" customHeight="1" x14ac:dyDescent="0.25">
      <c r="A202" s="3"/>
      <c r="B202" s="3"/>
      <c r="C202" s="3"/>
      <c r="D202" s="200"/>
      <c r="E202" s="3"/>
      <c r="F202" s="3"/>
      <c r="G202" s="3"/>
      <c r="H202" s="3"/>
      <c r="I202" s="3"/>
      <c r="J202" s="3"/>
      <c r="K202" s="3"/>
      <c r="L202" s="3"/>
      <c r="M202" s="3"/>
      <c r="N202" s="3"/>
      <c r="O202" s="3"/>
      <c r="P202" s="3"/>
      <c r="Q202" s="3"/>
      <c r="R202" s="3"/>
      <c r="S202" s="3"/>
      <c r="T202" s="3"/>
      <c r="U202" s="3"/>
      <c r="V202" s="3"/>
      <c r="W202" s="3"/>
      <c r="X202" s="3"/>
      <c r="Y202" s="3"/>
      <c r="Z202" s="3"/>
    </row>
    <row r="203" spans="1:26" ht="12.75" customHeight="1" x14ac:dyDescent="0.25">
      <c r="A203" s="3"/>
      <c r="B203" s="3"/>
      <c r="C203" s="3"/>
      <c r="D203" s="200"/>
      <c r="E203" s="3"/>
      <c r="F203" s="3"/>
      <c r="G203" s="3"/>
      <c r="H203" s="3"/>
      <c r="I203" s="3"/>
      <c r="J203" s="3"/>
      <c r="K203" s="3"/>
      <c r="L203" s="3"/>
      <c r="M203" s="3"/>
      <c r="N203" s="3"/>
      <c r="O203" s="3"/>
      <c r="P203" s="3"/>
      <c r="Q203" s="3"/>
      <c r="R203" s="3"/>
      <c r="S203" s="3"/>
      <c r="T203" s="3"/>
      <c r="U203" s="3"/>
      <c r="V203" s="3"/>
      <c r="W203" s="3"/>
      <c r="X203" s="3"/>
      <c r="Y203" s="3"/>
      <c r="Z203" s="3"/>
    </row>
    <row r="204" spans="1:26" ht="12.75" customHeight="1" x14ac:dyDescent="0.25">
      <c r="A204" s="3"/>
      <c r="B204" s="3"/>
      <c r="C204" s="3"/>
      <c r="D204" s="200"/>
      <c r="E204" s="3"/>
      <c r="F204" s="3"/>
      <c r="G204" s="3"/>
      <c r="H204" s="3"/>
      <c r="I204" s="3"/>
      <c r="J204" s="3"/>
      <c r="K204" s="3"/>
      <c r="L204" s="3"/>
      <c r="M204" s="3"/>
      <c r="N204" s="3"/>
      <c r="O204" s="3"/>
      <c r="P204" s="3"/>
      <c r="Q204" s="3"/>
      <c r="R204" s="3"/>
      <c r="S204" s="3"/>
      <c r="T204" s="3"/>
      <c r="U204" s="3"/>
      <c r="V204" s="3"/>
      <c r="W204" s="3"/>
      <c r="X204" s="3"/>
      <c r="Y204" s="3"/>
      <c r="Z204" s="3"/>
    </row>
    <row r="205" spans="1:26" ht="12.75" customHeight="1" x14ac:dyDescent="0.25">
      <c r="A205" s="3"/>
      <c r="B205" s="3"/>
      <c r="C205" s="3"/>
      <c r="D205" s="200"/>
      <c r="E205" s="3"/>
      <c r="F205" s="3"/>
      <c r="G205" s="3"/>
      <c r="H205" s="3"/>
      <c r="I205" s="3"/>
      <c r="J205" s="3"/>
      <c r="K205" s="3"/>
      <c r="L205" s="3"/>
      <c r="M205" s="3"/>
      <c r="N205" s="3"/>
      <c r="O205" s="3"/>
      <c r="P205" s="3"/>
      <c r="Q205" s="3"/>
      <c r="R205" s="3"/>
      <c r="S205" s="3"/>
      <c r="T205" s="3"/>
      <c r="U205" s="3"/>
      <c r="V205" s="3"/>
      <c r="W205" s="3"/>
      <c r="X205" s="3"/>
      <c r="Y205" s="3"/>
      <c r="Z205" s="3"/>
    </row>
    <row r="206" spans="1:26" ht="12.75" customHeight="1" x14ac:dyDescent="0.25">
      <c r="A206" s="3"/>
      <c r="B206" s="3"/>
      <c r="C206" s="3"/>
      <c r="D206" s="200"/>
      <c r="E206" s="3"/>
      <c r="F206" s="3"/>
      <c r="G206" s="3"/>
      <c r="H206" s="3"/>
      <c r="I206" s="3"/>
      <c r="J206" s="3"/>
      <c r="K206" s="3"/>
      <c r="L206" s="3"/>
      <c r="M206" s="3"/>
      <c r="N206" s="3"/>
      <c r="O206" s="3"/>
      <c r="P206" s="3"/>
      <c r="Q206" s="3"/>
      <c r="R206" s="3"/>
      <c r="S206" s="3"/>
      <c r="T206" s="3"/>
      <c r="U206" s="3"/>
      <c r="V206" s="3"/>
      <c r="W206" s="3"/>
      <c r="X206" s="3"/>
      <c r="Y206" s="3"/>
      <c r="Z206" s="3"/>
    </row>
    <row r="207" spans="1:26" ht="12.75" customHeight="1" x14ac:dyDescent="0.25">
      <c r="A207" s="3"/>
      <c r="B207" s="3"/>
      <c r="C207" s="3"/>
      <c r="D207" s="200"/>
      <c r="E207" s="3"/>
      <c r="F207" s="3"/>
      <c r="G207" s="3"/>
      <c r="H207" s="3"/>
      <c r="I207" s="3"/>
      <c r="J207" s="3"/>
      <c r="K207" s="3"/>
      <c r="L207" s="3"/>
      <c r="M207" s="3"/>
      <c r="N207" s="3"/>
      <c r="O207" s="3"/>
      <c r="P207" s="3"/>
      <c r="Q207" s="3"/>
      <c r="R207" s="3"/>
      <c r="S207" s="3"/>
      <c r="T207" s="3"/>
      <c r="U207" s="3"/>
      <c r="V207" s="3"/>
      <c r="W207" s="3"/>
      <c r="X207" s="3"/>
      <c r="Y207" s="3"/>
      <c r="Z207" s="3"/>
    </row>
    <row r="208" spans="1:26" ht="12.75" customHeight="1" x14ac:dyDescent="0.25">
      <c r="A208" s="3"/>
      <c r="B208" s="3"/>
      <c r="C208" s="3"/>
      <c r="D208" s="200"/>
      <c r="E208" s="3"/>
      <c r="F208" s="3"/>
      <c r="G208" s="3"/>
      <c r="H208" s="3"/>
      <c r="I208" s="3"/>
      <c r="J208" s="3"/>
      <c r="K208" s="3"/>
      <c r="L208" s="3"/>
      <c r="M208" s="3"/>
      <c r="N208" s="3"/>
      <c r="O208" s="3"/>
      <c r="P208" s="3"/>
      <c r="Q208" s="3"/>
      <c r="R208" s="3"/>
      <c r="S208" s="3"/>
      <c r="T208" s="3"/>
      <c r="U208" s="3"/>
      <c r="V208" s="3"/>
      <c r="W208" s="3"/>
      <c r="X208" s="3"/>
      <c r="Y208" s="3"/>
      <c r="Z208" s="3"/>
    </row>
    <row r="209" spans="1:26" ht="12.75" customHeight="1" x14ac:dyDescent="0.25">
      <c r="A209" s="3"/>
      <c r="B209" s="3"/>
      <c r="C209" s="3"/>
      <c r="D209" s="200"/>
      <c r="E209" s="3"/>
      <c r="F209" s="3"/>
      <c r="G209" s="3"/>
      <c r="H209" s="3"/>
      <c r="I209" s="3"/>
      <c r="J209" s="3"/>
      <c r="K209" s="3"/>
      <c r="L209" s="3"/>
      <c r="M209" s="3"/>
      <c r="N209" s="3"/>
      <c r="O209" s="3"/>
      <c r="P209" s="3"/>
      <c r="Q209" s="3"/>
      <c r="R209" s="3"/>
      <c r="S209" s="3"/>
      <c r="T209" s="3"/>
      <c r="U209" s="3"/>
      <c r="V209" s="3"/>
      <c r="W209" s="3"/>
      <c r="X209" s="3"/>
      <c r="Y209" s="3"/>
      <c r="Z209" s="3"/>
    </row>
    <row r="210" spans="1:26" ht="12.75" customHeight="1" x14ac:dyDescent="0.25">
      <c r="A210" s="3"/>
      <c r="B210" s="3"/>
      <c r="C210" s="3"/>
      <c r="D210" s="200"/>
      <c r="E210" s="3"/>
      <c r="F210" s="3"/>
      <c r="G210" s="3"/>
      <c r="H210" s="3"/>
      <c r="I210" s="3"/>
      <c r="J210" s="3"/>
      <c r="K210" s="3"/>
      <c r="L210" s="3"/>
      <c r="M210" s="3"/>
      <c r="N210" s="3"/>
      <c r="O210" s="3"/>
      <c r="P210" s="3"/>
      <c r="Q210" s="3"/>
      <c r="R210" s="3"/>
      <c r="S210" s="3"/>
      <c r="T210" s="3"/>
      <c r="U210" s="3"/>
      <c r="V210" s="3"/>
      <c r="W210" s="3"/>
      <c r="X210" s="3"/>
      <c r="Y210" s="3"/>
      <c r="Z210" s="3"/>
    </row>
    <row r="211" spans="1:26" ht="12.75" customHeight="1" x14ac:dyDescent="0.25">
      <c r="A211" s="3"/>
      <c r="B211" s="3"/>
      <c r="C211" s="3"/>
      <c r="D211" s="200"/>
      <c r="E211" s="3"/>
      <c r="F211" s="3"/>
      <c r="G211" s="3"/>
      <c r="H211" s="3"/>
      <c r="I211" s="3"/>
      <c r="J211" s="3"/>
      <c r="K211" s="3"/>
      <c r="L211" s="3"/>
      <c r="M211" s="3"/>
      <c r="N211" s="3"/>
      <c r="O211" s="3"/>
      <c r="P211" s="3"/>
      <c r="Q211" s="3"/>
      <c r="R211" s="3"/>
      <c r="S211" s="3"/>
      <c r="T211" s="3"/>
      <c r="U211" s="3"/>
      <c r="V211" s="3"/>
      <c r="W211" s="3"/>
      <c r="X211" s="3"/>
      <c r="Y211" s="3"/>
      <c r="Z211" s="3"/>
    </row>
    <row r="212" spans="1:26" ht="12.75" customHeight="1" x14ac:dyDescent="0.25">
      <c r="A212" s="3"/>
      <c r="B212" s="3"/>
      <c r="C212" s="3"/>
      <c r="D212" s="200"/>
      <c r="E212" s="3"/>
      <c r="F212" s="3"/>
      <c r="G212" s="3"/>
      <c r="H212" s="3"/>
      <c r="I212" s="3"/>
      <c r="J212" s="3"/>
      <c r="K212" s="3"/>
      <c r="L212" s="3"/>
      <c r="M212" s="3"/>
      <c r="N212" s="3"/>
      <c r="O212" s="3"/>
      <c r="P212" s="3"/>
      <c r="Q212" s="3"/>
      <c r="R212" s="3"/>
      <c r="S212" s="3"/>
      <c r="T212" s="3"/>
      <c r="U212" s="3"/>
      <c r="V212" s="3"/>
      <c r="W212" s="3"/>
      <c r="X212" s="3"/>
      <c r="Y212" s="3"/>
      <c r="Z212" s="3"/>
    </row>
    <row r="213" spans="1:26" ht="12.75" customHeight="1" x14ac:dyDescent="0.25">
      <c r="A213" s="3"/>
      <c r="B213" s="3"/>
      <c r="C213" s="3"/>
      <c r="D213" s="200"/>
      <c r="E213" s="3"/>
      <c r="F213" s="3"/>
      <c r="G213" s="3"/>
      <c r="H213" s="3"/>
      <c r="I213" s="3"/>
      <c r="J213" s="3"/>
      <c r="K213" s="3"/>
      <c r="L213" s="3"/>
      <c r="M213" s="3"/>
      <c r="N213" s="3"/>
      <c r="O213" s="3"/>
      <c r="P213" s="3"/>
      <c r="Q213" s="3"/>
      <c r="R213" s="3"/>
      <c r="S213" s="3"/>
      <c r="T213" s="3"/>
      <c r="U213" s="3"/>
      <c r="V213" s="3"/>
      <c r="W213" s="3"/>
      <c r="X213" s="3"/>
      <c r="Y213" s="3"/>
      <c r="Z213" s="3"/>
    </row>
    <row r="214" spans="1:26" ht="12.75" customHeight="1" x14ac:dyDescent="0.25">
      <c r="A214" s="3"/>
      <c r="B214" s="3"/>
      <c r="C214" s="3"/>
      <c r="D214" s="200"/>
      <c r="E214" s="3"/>
      <c r="F214" s="3"/>
      <c r="G214" s="3"/>
      <c r="H214" s="3"/>
      <c r="I214" s="3"/>
      <c r="J214" s="3"/>
      <c r="K214" s="3"/>
      <c r="L214" s="3"/>
      <c r="M214" s="3"/>
      <c r="N214" s="3"/>
      <c r="O214" s="3"/>
      <c r="P214" s="3"/>
      <c r="Q214" s="3"/>
      <c r="R214" s="3"/>
      <c r="S214" s="3"/>
      <c r="T214" s="3"/>
      <c r="U214" s="3"/>
      <c r="V214" s="3"/>
      <c r="W214" s="3"/>
      <c r="X214" s="3"/>
      <c r="Y214" s="3"/>
      <c r="Z214" s="3"/>
    </row>
    <row r="215" spans="1:26" ht="12.75" customHeight="1" x14ac:dyDescent="0.25">
      <c r="A215" s="3"/>
      <c r="B215" s="3"/>
      <c r="C215" s="3"/>
      <c r="D215" s="200"/>
      <c r="E215" s="3"/>
      <c r="F215" s="3"/>
      <c r="G215" s="3"/>
      <c r="H215" s="3"/>
      <c r="I215" s="3"/>
      <c r="J215" s="3"/>
      <c r="K215" s="3"/>
      <c r="L215" s="3"/>
      <c r="M215" s="3"/>
      <c r="N215" s="3"/>
      <c r="O215" s="3"/>
      <c r="P215" s="3"/>
      <c r="Q215" s="3"/>
      <c r="R215" s="3"/>
      <c r="S215" s="3"/>
      <c r="T215" s="3"/>
      <c r="U215" s="3"/>
      <c r="V215" s="3"/>
      <c r="W215" s="3"/>
      <c r="X215" s="3"/>
      <c r="Y215" s="3"/>
      <c r="Z215" s="3"/>
    </row>
    <row r="216" spans="1:26" ht="12.75" customHeight="1" x14ac:dyDescent="0.25">
      <c r="A216" s="3"/>
      <c r="B216" s="3"/>
      <c r="C216" s="3"/>
      <c r="D216" s="200"/>
      <c r="E216" s="3"/>
      <c r="F216" s="3"/>
      <c r="G216" s="3"/>
      <c r="H216" s="3"/>
      <c r="I216" s="3"/>
      <c r="J216" s="3"/>
      <c r="K216" s="3"/>
      <c r="L216" s="3"/>
      <c r="M216" s="3"/>
      <c r="N216" s="3"/>
      <c r="O216" s="3"/>
      <c r="P216" s="3"/>
      <c r="Q216" s="3"/>
      <c r="R216" s="3"/>
      <c r="S216" s="3"/>
      <c r="T216" s="3"/>
      <c r="U216" s="3"/>
      <c r="V216" s="3"/>
      <c r="W216" s="3"/>
      <c r="X216" s="3"/>
      <c r="Y216" s="3"/>
      <c r="Z216" s="3"/>
    </row>
    <row r="217" spans="1:26" ht="12.75" customHeight="1" x14ac:dyDescent="0.25">
      <c r="A217" s="3"/>
      <c r="B217" s="3"/>
      <c r="C217" s="3"/>
      <c r="D217" s="200"/>
      <c r="E217" s="3"/>
      <c r="F217" s="3"/>
      <c r="G217" s="3"/>
      <c r="H217" s="3"/>
      <c r="I217" s="3"/>
      <c r="J217" s="3"/>
      <c r="K217" s="3"/>
      <c r="L217" s="3"/>
      <c r="M217" s="3"/>
      <c r="N217" s="3"/>
      <c r="O217" s="3"/>
      <c r="P217" s="3"/>
      <c r="Q217" s="3"/>
      <c r="R217" s="3"/>
      <c r="S217" s="3"/>
      <c r="T217" s="3"/>
      <c r="U217" s="3"/>
      <c r="V217" s="3"/>
      <c r="W217" s="3"/>
      <c r="X217" s="3"/>
      <c r="Y217" s="3"/>
      <c r="Z217" s="3"/>
    </row>
    <row r="218" spans="1:26" ht="12.75" customHeight="1" x14ac:dyDescent="0.25">
      <c r="A218" s="3"/>
      <c r="B218" s="3"/>
      <c r="C218" s="3"/>
      <c r="D218" s="200"/>
      <c r="E218" s="3"/>
      <c r="F218" s="3"/>
      <c r="G218" s="3"/>
      <c r="H218" s="3"/>
      <c r="I218" s="3"/>
      <c r="J218" s="3"/>
      <c r="K218" s="3"/>
      <c r="L218" s="3"/>
      <c r="M218" s="3"/>
      <c r="N218" s="3"/>
      <c r="O218" s="3"/>
      <c r="P218" s="3"/>
      <c r="Q218" s="3"/>
      <c r="R218" s="3"/>
      <c r="S218" s="3"/>
      <c r="T218" s="3"/>
      <c r="U218" s="3"/>
      <c r="V218" s="3"/>
      <c r="W218" s="3"/>
      <c r="X218" s="3"/>
      <c r="Y218" s="3"/>
      <c r="Z218" s="3"/>
    </row>
    <row r="219" spans="1:26" ht="12.75" customHeight="1" x14ac:dyDescent="0.25">
      <c r="A219" s="3"/>
      <c r="B219" s="3"/>
      <c r="C219" s="3"/>
      <c r="D219" s="200"/>
      <c r="E219" s="3"/>
      <c r="F219" s="3"/>
      <c r="G219" s="3"/>
      <c r="H219" s="3"/>
      <c r="I219" s="3"/>
      <c r="J219" s="3"/>
      <c r="K219" s="3"/>
      <c r="L219" s="3"/>
      <c r="M219" s="3"/>
      <c r="N219" s="3"/>
      <c r="O219" s="3"/>
      <c r="P219" s="3"/>
      <c r="Q219" s="3"/>
      <c r="R219" s="3"/>
      <c r="S219" s="3"/>
      <c r="T219" s="3"/>
      <c r="U219" s="3"/>
      <c r="V219" s="3"/>
      <c r="W219" s="3"/>
      <c r="X219" s="3"/>
      <c r="Y219" s="3"/>
      <c r="Z219" s="3"/>
    </row>
    <row r="220" spans="1:26" ht="12.75" customHeight="1" x14ac:dyDescent="0.25">
      <c r="A220" s="3"/>
      <c r="B220" s="3"/>
      <c r="C220" s="3"/>
      <c r="D220" s="200"/>
      <c r="E220" s="3"/>
      <c r="F220" s="3"/>
      <c r="G220" s="3"/>
      <c r="H220" s="3"/>
      <c r="I220" s="3"/>
      <c r="J220" s="3"/>
      <c r="K220" s="3"/>
      <c r="L220" s="3"/>
      <c r="M220" s="3"/>
      <c r="N220" s="3"/>
      <c r="O220" s="3"/>
      <c r="P220" s="3"/>
      <c r="Q220" s="3"/>
      <c r="R220" s="3"/>
      <c r="S220" s="3"/>
      <c r="T220" s="3"/>
      <c r="U220" s="3"/>
      <c r="V220" s="3"/>
      <c r="W220" s="3"/>
      <c r="X220" s="3"/>
      <c r="Y220" s="3"/>
      <c r="Z220" s="3"/>
    </row>
    <row r="221" spans="1:26" ht="12.75" customHeight="1" x14ac:dyDescent="0.25">
      <c r="A221" s="3"/>
      <c r="B221" s="3"/>
      <c r="C221" s="3"/>
      <c r="D221" s="200"/>
      <c r="E221" s="3"/>
      <c r="F221" s="3"/>
      <c r="G221" s="3"/>
      <c r="H221" s="3"/>
      <c r="I221" s="3"/>
      <c r="J221" s="3"/>
      <c r="K221" s="3"/>
      <c r="L221" s="3"/>
      <c r="M221" s="3"/>
      <c r="N221" s="3"/>
      <c r="O221" s="3"/>
      <c r="P221" s="3"/>
      <c r="Q221" s="3"/>
      <c r="R221" s="3"/>
      <c r="S221" s="3"/>
      <c r="T221" s="3"/>
      <c r="U221" s="3"/>
      <c r="V221" s="3"/>
      <c r="W221" s="3"/>
      <c r="X221" s="3"/>
      <c r="Y221" s="3"/>
      <c r="Z221" s="3"/>
    </row>
    <row r="222" spans="1:26" ht="12.75" customHeight="1" x14ac:dyDescent="0.25">
      <c r="A222" s="3"/>
      <c r="B222" s="3"/>
      <c r="C222" s="3"/>
      <c r="D222" s="200"/>
      <c r="E222" s="3"/>
      <c r="F222" s="3"/>
      <c r="G222" s="3"/>
      <c r="H222" s="3"/>
      <c r="I222" s="3"/>
      <c r="J222" s="3"/>
      <c r="K222" s="3"/>
      <c r="L222" s="3"/>
      <c r="M222" s="3"/>
      <c r="N222" s="3"/>
      <c r="O222" s="3"/>
      <c r="P222" s="3"/>
      <c r="Q222" s="3"/>
      <c r="R222" s="3"/>
      <c r="S222" s="3"/>
      <c r="T222" s="3"/>
      <c r="U222" s="3"/>
      <c r="V222" s="3"/>
      <c r="W222" s="3"/>
      <c r="X222" s="3"/>
      <c r="Y222" s="3"/>
      <c r="Z222" s="3"/>
    </row>
    <row r="223" spans="1:26" ht="12.75" customHeight="1" x14ac:dyDescent="0.25">
      <c r="A223" s="3"/>
      <c r="B223" s="3"/>
      <c r="C223" s="3"/>
      <c r="D223" s="200"/>
      <c r="E223" s="3"/>
      <c r="F223" s="3"/>
      <c r="G223" s="3"/>
      <c r="H223" s="3"/>
      <c r="I223" s="3"/>
      <c r="J223" s="3"/>
      <c r="K223" s="3"/>
      <c r="L223" s="3"/>
      <c r="M223" s="3"/>
      <c r="N223" s="3"/>
      <c r="O223" s="3"/>
      <c r="P223" s="3"/>
      <c r="Q223" s="3"/>
      <c r="R223" s="3"/>
      <c r="S223" s="3"/>
      <c r="T223" s="3"/>
      <c r="U223" s="3"/>
      <c r="V223" s="3"/>
      <c r="W223" s="3"/>
      <c r="X223" s="3"/>
      <c r="Y223" s="3"/>
      <c r="Z223" s="3"/>
    </row>
    <row r="224" spans="1:26" ht="12.75" customHeight="1" x14ac:dyDescent="0.25">
      <c r="A224" s="3"/>
      <c r="B224" s="3"/>
      <c r="C224" s="3"/>
      <c r="D224" s="200"/>
      <c r="E224" s="3"/>
      <c r="F224" s="3"/>
      <c r="G224" s="3"/>
      <c r="H224" s="3"/>
      <c r="I224" s="3"/>
      <c r="J224" s="3"/>
      <c r="K224" s="3"/>
      <c r="L224" s="3"/>
      <c r="M224" s="3"/>
      <c r="N224" s="3"/>
      <c r="O224" s="3"/>
      <c r="P224" s="3"/>
      <c r="Q224" s="3"/>
      <c r="R224" s="3"/>
      <c r="S224" s="3"/>
      <c r="T224" s="3"/>
      <c r="U224" s="3"/>
      <c r="V224" s="3"/>
      <c r="W224" s="3"/>
      <c r="X224" s="3"/>
      <c r="Y224" s="3"/>
      <c r="Z224" s="3"/>
    </row>
    <row r="225" spans="1:26" ht="12.75" customHeight="1" x14ac:dyDescent="0.25">
      <c r="A225" s="3"/>
      <c r="B225" s="3"/>
      <c r="C225" s="3"/>
      <c r="D225" s="200"/>
      <c r="E225" s="3"/>
      <c r="F225" s="3"/>
      <c r="G225" s="3"/>
      <c r="H225" s="3"/>
      <c r="I225" s="3"/>
      <c r="J225" s="3"/>
      <c r="K225" s="3"/>
      <c r="L225" s="3"/>
      <c r="M225" s="3"/>
      <c r="N225" s="3"/>
      <c r="O225" s="3"/>
      <c r="P225" s="3"/>
      <c r="Q225" s="3"/>
      <c r="R225" s="3"/>
      <c r="S225" s="3"/>
      <c r="T225" s="3"/>
      <c r="U225" s="3"/>
      <c r="V225" s="3"/>
      <c r="W225" s="3"/>
      <c r="X225" s="3"/>
      <c r="Y225" s="3"/>
      <c r="Z225" s="3"/>
    </row>
    <row r="226" spans="1:26" ht="12.75" customHeight="1" x14ac:dyDescent="0.25">
      <c r="A226" s="3"/>
      <c r="B226" s="3"/>
      <c r="C226" s="3"/>
      <c r="D226" s="200"/>
      <c r="E226" s="3"/>
      <c r="F226" s="3"/>
      <c r="G226" s="3"/>
      <c r="H226" s="3"/>
      <c r="I226" s="3"/>
      <c r="J226" s="3"/>
      <c r="K226" s="3"/>
      <c r="L226" s="3"/>
      <c r="M226" s="3"/>
      <c r="N226" s="3"/>
      <c r="O226" s="3"/>
      <c r="P226" s="3"/>
      <c r="Q226" s="3"/>
      <c r="R226" s="3"/>
      <c r="S226" s="3"/>
      <c r="T226" s="3"/>
      <c r="U226" s="3"/>
      <c r="V226" s="3"/>
      <c r="W226" s="3"/>
      <c r="X226" s="3"/>
      <c r="Y226" s="3"/>
      <c r="Z226" s="3"/>
    </row>
    <row r="227" spans="1:26" ht="12.75" customHeight="1" x14ac:dyDescent="0.25">
      <c r="A227" s="3"/>
      <c r="B227" s="3"/>
      <c r="C227" s="3"/>
      <c r="D227" s="200"/>
      <c r="E227" s="3"/>
      <c r="F227" s="3"/>
      <c r="G227" s="3"/>
      <c r="H227" s="3"/>
      <c r="I227" s="3"/>
      <c r="J227" s="3"/>
      <c r="K227" s="3"/>
      <c r="L227" s="3"/>
      <c r="M227" s="3"/>
      <c r="N227" s="3"/>
      <c r="O227" s="3"/>
      <c r="P227" s="3"/>
      <c r="Q227" s="3"/>
      <c r="R227" s="3"/>
      <c r="S227" s="3"/>
      <c r="T227" s="3"/>
      <c r="U227" s="3"/>
      <c r="V227" s="3"/>
      <c r="W227" s="3"/>
      <c r="X227" s="3"/>
      <c r="Y227" s="3"/>
      <c r="Z227" s="3"/>
    </row>
    <row r="228" spans="1:26" ht="12.75" customHeight="1" x14ac:dyDescent="0.25">
      <c r="A228" s="3"/>
      <c r="B228" s="3"/>
      <c r="C228" s="3"/>
      <c r="D228" s="200"/>
      <c r="E228" s="3"/>
      <c r="F228" s="3"/>
      <c r="G228" s="3"/>
      <c r="H228" s="3"/>
      <c r="I228" s="3"/>
      <c r="J228" s="3"/>
      <c r="K228" s="3"/>
      <c r="L228" s="3"/>
      <c r="M228" s="3"/>
      <c r="N228" s="3"/>
      <c r="O228" s="3"/>
      <c r="P228" s="3"/>
      <c r="Q228" s="3"/>
      <c r="R228" s="3"/>
      <c r="S228" s="3"/>
      <c r="T228" s="3"/>
      <c r="U228" s="3"/>
      <c r="V228" s="3"/>
      <c r="W228" s="3"/>
      <c r="X228" s="3"/>
      <c r="Y228" s="3"/>
      <c r="Z228" s="3"/>
    </row>
    <row r="229" spans="1:26" ht="12.75" customHeight="1" x14ac:dyDescent="0.25">
      <c r="A229" s="3"/>
      <c r="B229" s="3"/>
      <c r="C229" s="3"/>
      <c r="D229" s="200"/>
      <c r="E229" s="3"/>
      <c r="F229" s="3"/>
      <c r="G229" s="3"/>
      <c r="H229" s="3"/>
      <c r="I229" s="3"/>
      <c r="J229" s="3"/>
      <c r="K229" s="3"/>
      <c r="L229" s="3"/>
      <c r="M229" s="3"/>
      <c r="N229" s="3"/>
      <c r="O229" s="3"/>
      <c r="P229" s="3"/>
      <c r="Q229" s="3"/>
      <c r="R229" s="3"/>
      <c r="S229" s="3"/>
      <c r="T229" s="3"/>
      <c r="U229" s="3"/>
      <c r="V229" s="3"/>
      <c r="W229" s="3"/>
      <c r="X229" s="3"/>
      <c r="Y229" s="3"/>
      <c r="Z229" s="3"/>
    </row>
    <row r="230" spans="1:26" ht="12.75" customHeight="1" x14ac:dyDescent="0.25">
      <c r="A230" s="3"/>
      <c r="B230" s="3"/>
      <c r="C230" s="3"/>
      <c r="D230" s="200"/>
      <c r="E230" s="3"/>
      <c r="F230" s="3"/>
      <c r="G230" s="3"/>
      <c r="H230" s="3"/>
      <c r="I230" s="3"/>
      <c r="J230" s="3"/>
      <c r="K230" s="3"/>
      <c r="L230" s="3"/>
      <c r="M230" s="3"/>
      <c r="N230" s="3"/>
      <c r="O230" s="3"/>
      <c r="P230" s="3"/>
      <c r="Q230" s="3"/>
      <c r="R230" s="3"/>
      <c r="S230" s="3"/>
      <c r="T230" s="3"/>
      <c r="U230" s="3"/>
      <c r="V230" s="3"/>
      <c r="W230" s="3"/>
      <c r="X230" s="3"/>
      <c r="Y230" s="3"/>
      <c r="Z230" s="3"/>
    </row>
    <row r="231" spans="1:26" ht="12.75" customHeight="1" x14ac:dyDescent="0.25">
      <c r="A231" s="3"/>
      <c r="B231" s="3"/>
      <c r="C231" s="3"/>
      <c r="D231" s="200"/>
      <c r="E231" s="3"/>
      <c r="F231" s="3"/>
      <c r="G231" s="3"/>
      <c r="H231" s="3"/>
      <c r="I231" s="3"/>
      <c r="J231" s="3"/>
      <c r="K231" s="3"/>
      <c r="L231" s="3"/>
      <c r="M231" s="3"/>
      <c r="N231" s="3"/>
      <c r="O231" s="3"/>
      <c r="P231" s="3"/>
      <c r="Q231" s="3"/>
      <c r="R231" s="3"/>
      <c r="S231" s="3"/>
      <c r="T231" s="3"/>
      <c r="U231" s="3"/>
      <c r="V231" s="3"/>
      <c r="W231" s="3"/>
      <c r="X231" s="3"/>
      <c r="Y231" s="3"/>
      <c r="Z231" s="3"/>
    </row>
    <row r="232" spans="1:26" ht="12.75" customHeight="1" x14ac:dyDescent="0.25">
      <c r="A232" s="3"/>
      <c r="B232" s="3"/>
      <c r="C232" s="3"/>
      <c r="D232" s="200"/>
      <c r="E232" s="3"/>
      <c r="F232" s="3"/>
      <c r="G232" s="3"/>
      <c r="H232" s="3"/>
      <c r="I232" s="3"/>
      <c r="J232" s="3"/>
      <c r="K232" s="3"/>
      <c r="L232" s="3"/>
      <c r="M232" s="3"/>
      <c r="N232" s="3"/>
      <c r="O232" s="3"/>
      <c r="P232" s="3"/>
      <c r="Q232" s="3"/>
      <c r="R232" s="3"/>
      <c r="S232" s="3"/>
      <c r="T232" s="3"/>
      <c r="U232" s="3"/>
      <c r="V232" s="3"/>
      <c r="W232" s="3"/>
      <c r="X232" s="3"/>
      <c r="Y232" s="3"/>
      <c r="Z232" s="3"/>
    </row>
    <row r="233" spans="1:26" ht="12.75" customHeight="1" x14ac:dyDescent="0.25">
      <c r="A233" s="3"/>
      <c r="B233" s="3"/>
      <c r="C233" s="3"/>
      <c r="D233" s="200"/>
      <c r="E233" s="3"/>
      <c r="F233" s="3"/>
      <c r="G233" s="3"/>
      <c r="H233" s="3"/>
      <c r="I233" s="3"/>
      <c r="J233" s="3"/>
      <c r="K233" s="3"/>
      <c r="L233" s="3"/>
      <c r="M233" s="3"/>
      <c r="N233" s="3"/>
      <c r="O233" s="3"/>
      <c r="P233" s="3"/>
      <c r="Q233" s="3"/>
      <c r="R233" s="3"/>
      <c r="S233" s="3"/>
      <c r="T233" s="3"/>
      <c r="U233" s="3"/>
      <c r="V233" s="3"/>
      <c r="W233" s="3"/>
      <c r="X233" s="3"/>
      <c r="Y233" s="3"/>
      <c r="Z233" s="3"/>
    </row>
    <row r="234" spans="1:26" ht="12.75" customHeight="1" x14ac:dyDescent="0.25">
      <c r="A234" s="3"/>
      <c r="B234" s="3"/>
      <c r="C234" s="3"/>
      <c r="D234" s="200"/>
      <c r="E234" s="3"/>
      <c r="F234" s="3"/>
      <c r="G234" s="3"/>
      <c r="H234" s="3"/>
      <c r="I234" s="3"/>
      <c r="J234" s="3"/>
      <c r="K234" s="3"/>
      <c r="L234" s="3"/>
      <c r="M234" s="3"/>
      <c r="N234" s="3"/>
      <c r="O234" s="3"/>
      <c r="P234" s="3"/>
      <c r="Q234" s="3"/>
      <c r="R234" s="3"/>
      <c r="S234" s="3"/>
      <c r="T234" s="3"/>
      <c r="U234" s="3"/>
      <c r="V234" s="3"/>
      <c r="W234" s="3"/>
      <c r="X234" s="3"/>
      <c r="Y234" s="3"/>
      <c r="Z234" s="3"/>
    </row>
    <row r="235" spans="1:26" ht="12.75" customHeight="1" x14ac:dyDescent="0.25">
      <c r="A235" s="3"/>
      <c r="B235" s="3"/>
      <c r="C235" s="3"/>
      <c r="D235" s="200"/>
      <c r="E235" s="3"/>
      <c r="F235" s="3"/>
      <c r="G235" s="3"/>
      <c r="H235" s="3"/>
      <c r="I235" s="3"/>
      <c r="J235" s="3"/>
      <c r="K235" s="3"/>
      <c r="L235" s="3"/>
      <c r="M235" s="3"/>
      <c r="N235" s="3"/>
      <c r="O235" s="3"/>
      <c r="P235" s="3"/>
      <c r="Q235" s="3"/>
      <c r="R235" s="3"/>
      <c r="S235" s="3"/>
      <c r="T235" s="3"/>
      <c r="U235" s="3"/>
      <c r="V235" s="3"/>
      <c r="W235" s="3"/>
      <c r="X235" s="3"/>
      <c r="Y235" s="3"/>
      <c r="Z235" s="3"/>
    </row>
    <row r="236" spans="1:26" ht="12.75" customHeight="1" x14ac:dyDescent="0.25">
      <c r="A236" s="3"/>
      <c r="B236" s="3"/>
      <c r="C236" s="3"/>
      <c r="D236" s="200"/>
      <c r="E236" s="3"/>
      <c r="F236" s="3"/>
      <c r="G236" s="3"/>
      <c r="H236" s="3"/>
      <c r="I236" s="3"/>
      <c r="J236" s="3"/>
      <c r="K236" s="3"/>
      <c r="L236" s="3"/>
      <c r="M236" s="3"/>
      <c r="N236" s="3"/>
      <c r="O236" s="3"/>
      <c r="P236" s="3"/>
      <c r="Q236" s="3"/>
      <c r="R236" s="3"/>
      <c r="S236" s="3"/>
      <c r="T236" s="3"/>
      <c r="U236" s="3"/>
      <c r="V236" s="3"/>
      <c r="W236" s="3"/>
      <c r="X236" s="3"/>
      <c r="Y236" s="3"/>
      <c r="Z236" s="3"/>
    </row>
    <row r="237" spans="1:26" ht="12.75" customHeight="1" x14ac:dyDescent="0.25">
      <c r="A237" s="3"/>
      <c r="B237" s="3"/>
      <c r="C237" s="3"/>
      <c r="D237" s="200"/>
      <c r="E237" s="3"/>
      <c r="F237" s="3"/>
      <c r="G237" s="3"/>
      <c r="H237" s="3"/>
      <c r="I237" s="3"/>
      <c r="J237" s="3"/>
      <c r="K237" s="3"/>
      <c r="L237" s="3"/>
      <c r="M237" s="3"/>
      <c r="N237" s="3"/>
      <c r="O237" s="3"/>
      <c r="P237" s="3"/>
      <c r="Q237" s="3"/>
      <c r="R237" s="3"/>
      <c r="S237" s="3"/>
      <c r="T237" s="3"/>
      <c r="U237" s="3"/>
      <c r="V237" s="3"/>
      <c r="W237" s="3"/>
      <c r="X237" s="3"/>
      <c r="Y237" s="3"/>
      <c r="Z237" s="3"/>
    </row>
    <row r="238" spans="1:26" ht="12.75" customHeight="1" x14ac:dyDescent="0.25">
      <c r="A238" s="3"/>
      <c r="B238" s="3"/>
      <c r="C238" s="3"/>
      <c r="D238" s="200"/>
      <c r="E238" s="3"/>
      <c r="F238" s="3"/>
      <c r="G238" s="3"/>
      <c r="H238" s="3"/>
      <c r="I238" s="3"/>
      <c r="J238" s="3"/>
      <c r="K238" s="3"/>
      <c r="L238" s="3"/>
      <c r="M238" s="3"/>
      <c r="N238" s="3"/>
      <c r="O238" s="3"/>
      <c r="P238" s="3"/>
      <c r="Q238" s="3"/>
      <c r="R238" s="3"/>
      <c r="S238" s="3"/>
      <c r="T238" s="3"/>
      <c r="U238" s="3"/>
      <c r="V238" s="3"/>
      <c r="W238" s="3"/>
      <c r="X238" s="3"/>
      <c r="Y238" s="3"/>
      <c r="Z238" s="3"/>
    </row>
    <row r="239" spans="1:26" ht="12.75" customHeight="1" x14ac:dyDescent="0.25">
      <c r="A239" s="3"/>
      <c r="B239" s="3"/>
      <c r="C239" s="3"/>
      <c r="D239" s="200"/>
      <c r="E239" s="3"/>
      <c r="F239" s="3"/>
      <c r="G239" s="3"/>
      <c r="H239" s="3"/>
      <c r="I239" s="3"/>
      <c r="J239" s="3"/>
      <c r="K239" s="3"/>
      <c r="L239" s="3"/>
      <c r="M239" s="3"/>
      <c r="N239" s="3"/>
      <c r="O239" s="3"/>
      <c r="P239" s="3"/>
      <c r="Q239" s="3"/>
      <c r="R239" s="3"/>
      <c r="S239" s="3"/>
      <c r="T239" s="3"/>
      <c r="U239" s="3"/>
      <c r="V239" s="3"/>
      <c r="W239" s="3"/>
      <c r="X239" s="3"/>
      <c r="Y239" s="3"/>
      <c r="Z239" s="3"/>
    </row>
    <row r="240" spans="1:26" ht="12.75" customHeight="1" x14ac:dyDescent="0.25">
      <c r="A240" s="3"/>
      <c r="B240" s="3"/>
      <c r="C240" s="3"/>
      <c r="D240" s="200"/>
      <c r="E240" s="3"/>
      <c r="F240" s="3"/>
      <c r="G240" s="3"/>
      <c r="H240" s="3"/>
      <c r="I240" s="3"/>
      <c r="J240" s="3"/>
      <c r="K240" s="3"/>
      <c r="L240" s="3"/>
      <c r="M240" s="3"/>
      <c r="N240" s="3"/>
      <c r="O240" s="3"/>
      <c r="P240" s="3"/>
      <c r="Q240" s="3"/>
      <c r="R240" s="3"/>
      <c r="S240" s="3"/>
      <c r="T240" s="3"/>
      <c r="U240" s="3"/>
      <c r="V240" s="3"/>
      <c r="W240" s="3"/>
      <c r="X240" s="3"/>
      <c r="Y240" s="3"/>
      <c r="Z240" s="3"/>
    </row>
    <row r="241" spans="1:26" ht="12.75" customHeight="1" x14ac:dyDescent="0.25">
      <c r="A241" s="3"/>
      <c r="B241" s="3"/>
      <c r="C241" s="3"/>
      <c r="D241" s="200"/>
      <c r="E241" s="3"/>
      <c r="F241" s="3"/>
      <c r="G241" s="3"/>
      <c r="H241" s="3"/>
      <c r="I241" s="3"/>
      <c r="J241" s="3"/>
      <c r="K241" s="3"/>
      <c r="L241" s="3"/>
      <c r="M241" s="3"/>
      <c r="N241" s="3"/>
      <c r="O241" s="3"/>
      <c r="P241" s="3"/>
      <c r="Q241" s="3"/>
      <c r="R241" s="3"/>
      <c r="S241" s="3"/>
      <c r="T241" s="3"/>
      <c r="U241" s="3"/>
      <c r="V241" s="3"/>
      <c r="W241" s="3"/>
      <c r="X241" s="3"/>
      <c r="Y241" s="3"/>
      <c r="Z241" s="3"/>
    </row>
    <row r="242" spans="1:26" ht="12.75" customHeight="1" x14ac:dyDescent="0.25">
      <c r="A242" s="3"/>
      <c r="B242" s="3"/>
      <c r="C242" s="3"/>
      <c r="D242" s="200"/>
      <c r="E242" s="3"/>
      <c r="F242" s="3"/>
      <c r="G242" s="3"/>
      <c r="H242" s="3"/>
      <c r="I242" s="3"/>
      <c r="J242" s="3"/>
      <c r="K242" s="3"/>
      <c r="L242" s="3"/>
      <c r="M242" s="3"/>
      <c r="N242" s="3"/>
      <c r="O242" s="3"/>
      <c r="P242" s="3"/>
      <c r="Q242" s="3"/>
      <c r="R242" s="3"/>
      <c r="S242" s="3"/>
      <c r="T242" s="3"/>
      <c r="U242" s="3"/>
      <c r="V242" s="3"/>
      <c r="W242" s="3"/>
      <c r="X242" s="3"/>
      <c r="Y242" s="3"/>
      <c r="Z242" s="3"/>
    </row>
    <row r="243" spans="1:26" ht="12.75" customHeight="1" x14ac:dyDescent="0.25">
      <c r="A243" s="3"/>
      <c r="B243" s="3"/>
      <c r="C243" s="3"/>
      <c r="D243" s="200"/>
      <c r="E243" s="3"/>
      <c r="F243" s="3"/>
      <c r="G243" s="3"/>
      <c r="H243" s="3"/>
      <c r="I243" s="3"/>
      <c r="J243" s="3"/>
      <c r="K243" s="3"/>
      <c r="L243" s="3"/>
      <c r="M243" s="3"/>
      <c r="N243" s="3"/>
      <c r="O243" s="3"/>
      <c r="P243" s="3"/>
      <c r="Q243" s="3"/>
      <c r="R243" s="3"/>
      <c r="S243" s="3"/>
      <c r="T243" s="3"/>
      <c r="U243" s="3"/>
      <c r="V243" s="3"/>
      <c r="W243" s="3"/>
      <c r="X243" s="3"/>
      <c r="Y243" s="3"/>
      <c r="Z243" s="3"/>
    </row>
    <row r="244" spans="1:26" ht="12.75" customHeight="1" x14ac:dyDescent="0.25">
      <c r="A244" s="3"/>
      <c r="B244" s="3"/>
      <c r="C244" s="3"/>
      <c r="D244" s="200"/>
      <c r="E244" s="3"/>
      <c r="F244" s="3"/>
      <c r="G244" s="3"/>
      <c r="H244" s="3"/>
      <c r="I244" s="3"/>
      <c r="J244" s="3"/>
      <c r="K244" s="3"/>
      <c r="L244" s="3"/>
      <c r="M244" s="3"/>
      <c r="N244" s="3"/>
      <c r="O244" s="3"/>
      <c r="P244" s="3"/>
      <c r="Q244" s="3"/>
      <c r="R244" s="3"/>
      <c r="S244" s="3"/>
      <c r="T244" s="3"/>
      <c r="U244" s="3"/>
      <c r="V244" s="3"/>
      <c r="W244" s="3"/>
      <c r="X244" s="3"/>
      <c r="Y244" s="3"/>
      <c r="Z244" s="3"/>
    </row>
    <row r="245" spans="1:26" ht="12.75" customHeight="1" x14ac:dyDescent="0.25">
      <c r="A245" s="3"/>
      <c r="B245" s="3"/>
      <c r="C245" s="3"/>
      <c r="D245" s="200"/>
      <c r="E245" s="3"/>
      <c r="F245" s="3"/>
      <c r="G245" s="3"/>
      <c r="H245" s="3"/>
      <c r="I245" s="3"/>
      <c r="J245" s="3"/>
      <c r="K245" s="3"/>
      <c r="L245" s="3"/>
      <c r="M245" s="3"/>
      <c r="N245" s="3"/>
      <c r="O245" s="3"/>
      <c r="P245" s="3"/>
      <c r="Q245" s="3"/>
      <c r="R245" s="3"/>
      <c r="S245" s="3"/>
      <c r="T245" s="3"/>
      <c r="U245" s="3"/>
      <c r="V245" s="3"/>
      <c r="W245" s="3"/>
      <c r="X245" s="3"/>
      <c r="Y245" s="3"/>
      <c r="Z245" s="3"/>
    </row>
    <row r="246" spans="1:26" ht="12.75" customHeight="1" x14ac:dyDescent="0.25">
      <c r="A246" s="3"/>
      <c r="B246" s="3"/>
      <c r="C246" s="3"/>
      <c r="D246" s="200"/>
      <c r="E246" s="3"/>
      <c r="F246" s="3"/>
      <c r="G246" s="3"/>
      <c r="H246" s="3"/>
      <c r="I246" s="3"/>
      <c r="J246" s="3"/>
      <c r="K246" s="3"/>
      <c r="L246" s="3"/>
      <c r="M246" s="3"/>
      <c r="N246" s="3"/>
      <c r="O246" s="3"/>
      <c r="P246" s="3"/>
      <c r="Q246" s="3"/>
      <c r="R246" s="3"/>
      <c r="S246" s="3"/>
      <c r="T246" s="3"/>
      <c r="U246" s="3"/>
      <c r="V246" s="3"/>
      <c r="W246" s="3"/>
      <c r="X246" s="3"/>
      <c r="Y246" s="3"/>
      <c r="Z246" s="3"/>
    </row>
    <row r="247" spans="1:26" ht="12.75" customHeight="1" x14ac:dyDescent="0.25">
      <c r="A247" s="3"/>
      <c r="B247" s="3"/>
      <c r="C247" s="3"/>
      <c r="D247" s="200"/>
      <c r="E247" s="3"/>
      <c r="F247" s="3"/>
      <c r="G247" s="3"/>
      <c r="H247" s="3"/>
      <c r="I247" s="3"/>
      <c r="J247" s="3"/>
      <c r="K247" s="3"/>
      <c r="L247" s="3"/>
      <c r="M247" s="3"/>
      <c r="N247" s="3"/>
      <c r="O247" s="3"/>
      <c r="P247" s="3"/>
      <c r="Q247" s="3"/>
      <c r="R247" s="3"/>
      <c r="S247" s="3"/>
      <c r="T247" s="3"/>
      <c r="U247" s="3"/>
      <c r="V247" s="3"/>
      <c r="W247" s="3"/>
      <c r="X247" s="3"/>
      <c r="Y247" s="3"/>
      <c r="Z247" s="3"/>
    </row>
    <row r="248" spans="1:26" ht="12.75" customHeight="1" x14ac:dyDescent="0.25">
      <c r="A248" s="3"/>
      <c r="B248" s="3"/>
      <c r="C248" s="3"/>
      <c r="D248" s="200"/>
      <c r="E248" s="3"/>
      <c r="F248" s="3"/>
      <c r="G248" s="3"/>
      <c r="H248" s="3"/>
      <c r="I248" s="3"/>
      <c r="J248" s="3"/>
      <c r="K248" s="3"/>
      <c r="L248" s="3"/>
      <c r="M248" s="3"/>
      <c r="N248" s="3"/>
      <c r="O248" s="3"/>
      <c r="P248" s="3"/>
      <c r="Q248" s="3"/>
      <c r="R248" s="3"/>
      <c r="S248" s="3"/>
      <c r="T248" s="3"/>
      <c r="U248" s="3"/>
      <c r="V248" s="3"/>
      <c r="W248" s="3"/>
      <c r="X248" s="3"/>
      <c r="Y248" s="3"/>
      <c r="Z248" s="3"/>
    </row>
    <row r="249" spans="1:26" ht="12.75" customHeight="1" x14ac:dyDescent="0.25">
      <c r="A249" s="3"/>
      <c r="B249" s="3"/>
      <c r="C249" s="3"/>
      <c r="D249" s="200"/>
      <c r="E249" s="3"/>
      <c r="F249" s="3"/>
      <c r="G249" s="3"/>
      <c r="H249" s="3"/>
      <c r="I249" s="3"/>
      <c r="J249" s="3"/>
      <c r="K249" s="3"/>
      <c r="L249" s="3"/>
      <c r="M249" s="3"/>
      <c r="N249" s="3"/>
      <c r="O249" s="3"/>
      <c r="P249" s="3"/>
      <c r="Q249" s="3"/>
      <c r="R249" s="3"/>
      <c r="S249" s="3"/>
      <c r="T249" s="3"/>
      <c r="U249" s="3"/>
      <c r="V249" s="3"/>
      <c r="W249" s="3"/>
      <c r="X249" s="3"/>
      <c r="Y249" s="3"/>
      <c r="Z249" s="3"/>
    </row>
    <row r="250" spans="1:26" ht="12.75" customHeight="1" x14ac:dyDescent="0.25">
      <c r="A250" s="3"/>
      <c r="B250" s="3"/>
      <c r="C250" s="3"/>
      <c r="D250" s="200"/>
      <c r="E250" s="3"/>
      <c r="F250" s="3"/>
      <c r="G250" s="3"/>
      <c r="H250" s="3"/>
      <c r="I250" s="3"/>
      <c r="J250" s="3"/>
      <c r="K250" s="3"/>
      <c r="L250" s="3"/>
      <c r="M250" s="3"/>
      <c r="N250" s="3"/>
      <c r="O250" s="3"/>
      <c r="P250" s="3"/>
      <c r="Q250" s="3"/>
      <c r="R250" s="3"/>
      <c r="S250" s="3"/>
      <c r="T250" s="3"/>
      <c r="U250" s="3"/>
      <c r="V250" s="3"/>
      <c r="W250" s="3"/>
      <c r="X250" s="3"/>
      <c r="Y250" s="3"/>
      <c r="Z250" s="3"/>
    </row>
    <row r="251" spans="1:26" ht="12.75" customHeight="1" x14ac:dyDescent="0.25">
      <c r="A251" s="3"/>
      <c r="B251" s="3"/>
      <c r="C251" s="3"/>
      <c r="D251" s="200"/>
      <c r="E251" s="3"/>
      <c r="F251" s="3"/>
      <c r="G251" s="3"/>
      <c r="H251" s="3"/>
      <c r="I251" s="3"/>
      <c r="J251" s="3"/>
      <c r="K251" s="3"/>
      <c r="L251" s="3"/>
      <c r="M251" s="3"/>
      <c r="N251" s="3"/>
      <c r="O251" s="3"/>
      <c r="P251" s="3"/>
      <c r="Q251" s="3"/>
      <c r="R251" s="3"/>
      <c r="S251" s="3"/>
      <c r="T251" s="3"/>
      <c r="U251" s="3"/>
      <c r="V251" s="3"/>
      <c r="W251" s="3"/>
      <c r="X251" s="3"/>
      <c r="Y251" s="3"/>
      <c r="Z251" s="3"/>
    </row>
    <row r="252" spans="1:26" ht="12.75" customHeight="1" x14ac:dyDescent="0.25">
      <c r="A252" s="3"/>
      <c r="B252" s="3"/>
      <c r="C252" s="3"/>
      <c r="D252" s="200"/>
      <c r="E252" s="3"/>
      <c r="F252" s="3"/>
      <c r="G252" s="3"/>
      <c r="H252" s="3"/>
      <c r="I252" s="3"/>
      <c r="J252" s="3"/>
      <c r="K252" s="3"/>
      <c r="L252" s="3"/>
      <c r="M252" s="3"/>
      <c r="N252" s="3"/>
      <c r="O252" s="3"/>
      <c r="P252" s="3"/>
      <c r="Q252" s="3"/>
      <c r="R252" s="3"/>
      <c r="S252" s="3"/>
      <c r="T252" s="3"/>
      <c r="U252" s="3"/>
      <c r="V252" s="3"/>
      <c r="W252" s="3"/>
      <c r="X252" s="3"/>
      <c r="Y252" s="3"/>
      <c r="Z252" s="3"/>
    </row>
    <row r="253" spans="1:26" ht="12.75" customHeight="1" x14ac:dyDescent="0.25">
      <c r="A253" s="3"/>
      <c r="B253" s="3"/>
      <c r="C253" s="3"/>
      <c r="D253" s="200"/>
      <c r="E253" s="3"/>
      <c r="F253" s="3"/>
      <c r="G253" s="3"/>
      <c r="H253" s="3"/>
      <c r="I253" s="3"/>
      <c r="J253" s="3"/>
      <c r="K253" s="3"/>
      <c r="L253" s="3"/>
      <c r="M253" s="3"/>
      <c r="N253" s="3"/>
      <c r="O253" s="3"/>
      <c r="P253" s="3"/>
      <c r="Q253" s="3"/>
      <c r="R253" s="3"/>
      <c r="S253" s="3"/>
      <c r="T253" s="3"/>
      <c r="U253" s="3"/>
      <c r="V253" s="3"/>
      <c r="W253" s="3"/>
      <c r="X253" s="3"/>
      <c r="Y253" s="3"/>
      <c r="Z253" s="3"/>
    </row>
    <row r="254" spans="1:26" ht="12.75" customHeight="1" x14ac:dyDescent="0.25">
      <c r="A254" s="3"/>
      <c r="B254" s="3"/>
      <c r="C254" s="3"/>
      <c r="D254" s="200"/>
      <c r="E254" s="3"/>
      <c r="F254" s="3"/>
      <c r="G254" s="3"/>
      <c r="H254" s="3"/>
      <c r="I254" s="3"/>
      <c r="J254" s="3"/>
      <c r="K254" s="3"/>
      <c r="L254" s="3"/>
      <c r="M254" s="3"/>
      <c r="N254" s="3"/>
      <c r="O254" s="3"/>
      <c r="P254" s="3"/>
      <c r="Q254" s="3"/>
      <c r="R254" s="3"/>
      <c r="S254" s="3"/>
      <c r="T254" s="3"/>
      <c r="U254" s="3"/>
      <c r="V254" s="3"/>
      <c r="W254" s="3"/>
      <c r="X254" s="3"/>
      <c r="Y254" s="3"/>
      <c r="Z254" s="3"/>
    </row>
    <row r="255" spans="1:26" ht="12.75" customHeight="1" x14ac:dyDescent="0.25">
      <c r="A255" s="3"/>
      <c r="B255" s="3"/>
      <c r="C255" s="3"/>
      <c r="D255" s="200"/>
      <c r="E255" s="3"/>
      <c r="F255" s="3"/>
      <c r="G255" s="3"/>
      <c r="H255" s="3"/>
      <c r="I255" s="3"/>
      <c r="J255" s="3"/>
      <c r="K255" s="3"/>
      <c r="L255" s="3"/>
      <c r="M255" s="3"/>
      <c r="N255" s="3"/>
      <c r="O255" s="3"/>
      <c r="P255" s="3"/>
      <c r="Q255" s="3"/>
      <c r="R255" s="3"/>
      <c r="S255" s="3"/>
      <c r="T255" s="3"/>
      <c r="U255" s="3"/>
      <c r="V255" s="3"/>
      <c r="W255" s="3"/>
      <c r="X255" s="3"/>
      <c r="Y255" s="3"/>
      <c r="Z255" s="3"/>
    </row>
    <row r="256" spans="1:26" ht="12.75" customHeight="1" x14ac:dyDescent="0.25">
      <c r="A256" s="3"/>
      <c r="B256" s="3"/>
      <c r="C256" s="3"/>
      <c r="D256" s="200"/>
      <c r="E256" s="3"/>
      <c r="F256" s="3"/>
      <c r="G256" s="3"/>
      <c r="H256" s="3"/>
      <c r="I256" s="3"/>
      <c r="J256" s="3"/>
      <c r="K256" s="3"/>
      <c r="L256" s="3"/>
      <c r="M256" s="3"/>
      <c r="N256" s="3"/>
      <c r="O256" s="3"/>
      <c r="P256" s="3"/>
      <c r="Q256" s="3"/>
      <c r="R256" s="3"/>
      <c r="S256" s="3"/>
      <c r="T256" s="3"/>
      <c r="U256" s="3"/>
      <c r="V256" s="3"/>
      <c r="W256" s="3"/>
      <c r="X256" s="3"/>
      <c r="Y256" s="3"/>
      <c r="Z256" s="3"/>
    </row>
    <row r="257" spans="1:26" ht="12.75" customHeight="1" x14ac:dyDescent="0.25">
      <c r="A257" s="3"/>
      <c r="B257" s="3"/>
      <c r="C257" s="3"/>
      <c r="D257" s="200"/>
      <c r="E257" s="3"/>
      <c r="F257" s="3"/>
      <c r="G257" s="3"/>
      <c r="H257" s="3"/>
      <c r="I257" s="3"/>
      <c r="J257" s="3"/>
      <c r="K257" s="3"/>
      <c r="L257" s="3"/>
      <c r="M257" s="3"/>
      <c r="N257" s="3"/>
      <c r="O257" s="3"/>
      <c r="P257" s="3"/>
      <c r="Q257" s="3"/>
      <c r="R257" s="3"/>
      <c r="S257" s="3"/>
      <c r="T257" s="3"/>
      <c r="U257" s="3"/>
      <c r="V257" s="3"/>
      <c r="W257" s="3"/>
      <c r="X257" s="3"/>
      <c r="Y257" s="3"/>
      <c r="Z257" s="3"/>
    </row>
    <row r="258" spans="1:26" ht="12.75" customHeight="1" x14ac:dyDescent="0.25">
      <c r="A258" s="3"/>
      <c r="B258" s="3"/>
      <c r="C258" s="3"/>
      <c r="D258" s="200"/>
      <c r="E258" s="3"/>
      <c r="F258" s="3"/>
      <c r="G258" s="3"/>
      <c r="H258" s="3"/>
      <c r="I258" s="3"/>
      <c r="J258" s="3"/>
      <c r="K258" s="3"/>
      <c r="L258" s="3"/>
      <c r="M258" s="3"/>
      <c r="N258" s="3"/>
      <c r="O258" s="3"/>
      <c r="P258" s="3"/>
      <c r="Q258" s="3"/>
      <c r="R258" s="3"/>
      <c r="S258" s="3"/>
      <c r="T258" s="3"/>
      <c r="U258" s="3"/>
      <c r="V258" s="3"/>
      <c r="W258" s="3"/>
      <c r="X258" s="3"/>
      <c r="Y258" s="3"/>
      <c r="Z258" s="3"/>
    </row>
    <row r="259" spans="1:26" ht="12.75" customHeight="1" x14ac:dyDescent="0.25">
      <c r="A259" s="3"/>
      <c r="B259" s="3"/>
      <c r="C259" s="3"/>
      <c r="D259" s="200"/>
      <c r="E259" s="3"/>
      <c r="F259" s="3"/>
      <c r="G259" s="3"/>
      <c r="H259" s="3"/>
      <c r="I259" s="3"/>
      <c r="J259" s="3"/>
      <c r="K259" s="3"/>
      <c r="L259" s="3"/>
      <c r="M259" s="3"/>
      <c r="N259" s="3"/>
      <c r="O259" s="3"/>
      <c r="P259" s="3"/>
      <c r="Q259" s="3"/>
      <c r="R259" s="3"/>
      <c r="S259" s="3"/>
      <c r="T259" s="3"/>
      <c r="U259" s="3"/>
      <c r="V259" s="3"/>
      <c r="W259" s="3"/>
      <c r="X259" s="3"/>
      <c r="Y259" s="3"/>
      <c r="Z259" s="3"/>
    </row>
    <row r="260" spans="1:26" ht="12.75" customHeight="1" x14ac:dyDescent="0.25">
      <c r="A260" s="3"/>
      <c r="B260" s="3"/>
      <c r="C260" s="3"/>
      <c r="D260" s="200"/>
      <c r="E260" s="3"/>
      <c r="F260" s="3"/>
      <c r="G260" s="3"/>
      <c r="H260" s="3"/>
      <c r="I260" s="3"/>
      <c r="J260" s="3"/>
      <c r="K260" s="3"/>
      <c r="L260" s="3"/>
      <c r="M260" s="3"/>
      <c r="N260" s="3"/>
      <c r="O260" s="3"/>
      <c r="P260" s="3"/>
      <c r="Q260" s="3"/>
      <c r="R260" s="3"/>
      <c r="S260" s="3"/>
      <c r="T260" s="3"/>
      <c r="U260" s="3"/>
      <c r="V260" s="3"/>
      <c r="W260" s="3"/>
      <c r="X260" s="3"/>
      <c r="Y260" s="3"/>
      <c r="Z260" s="3"/>
    </row>
    <row r="261" spans="1:26" ht="12.75" customHeight="1" x14ac:dyDescent="0.25">
      <c r="A261" s="3"/>
      <c r="B261" s="3"/>
      <c r="C261" s="3"/>
      <c r="D261" s="200"/>
      <c r="E261" s="3"/>
      <c r="F261" s="3"/>
      <c r="G261" s="3"/>
      <c r="H261" s="3"/>
      <c r="I261" s="3"/>
      <c r="J261" s="3"/>
      <c r="K261" s="3"/>
      <c r="L261" s="3"/>
      <c r="M261" s="3"/>
      <c r="N261" s="3"/>
      <c r="O261" s="3"/>
      <c r="P261" s="3"/>
      <c r="Q261" s="3"/>
      <c r="R261" s="3"/>
      <c r="S261" s="3"/>
      <c r="T261" s="3"/>
      <c r="U261" s="3"/>
      <c r="V261" s="3"/>
      <c r="W261" s="3"/>
      <c r="X261" s="3"/>
      <c r="Y261" s="3"/>
      <c r="Z261" s="3"/>
    </row>
    <row r="262" spans="1:26" ht="12.75" customHeight="1" x14ac:dyDescent="0.25">
      <c r="A262" s="3"/>
      <c r="B262" s="3"/>
      <c r="C262" s="3"/>
      <c r="D262" s="200"/>
      <c r="E262" s="3"/>
      <c r="F262" s="3"/>
      <c r="G262" s="3"/>
      <c r="H262" s="3"/>
      <c r="I262" s="3"/>
      <c r="J262" s="3"/>
      <c r="K262" s="3"/>
      <c r="L262" s="3"/>
      <c r="M262" s="3"/>
      <c r="N262" s="3"/>
      <c r="O262" s="3"/>
      <c r="P262" s="3"/>
      <c r="Q262" s="3"/>
      <c r="R262" s="3"/>
      <c r="S262" s="3"/>
      <c r="T262" s="3"/>
      <c r="U262" s="3"/>
      <c r="V262" s="3"/>
      <c r="W262" s="3"/>
      <c r="X262" s="3"/>
      <c r="Y262" s="3"/>
      <c r="Z262" s="3"/>
    </row>
    <row r="263" spans="1:26" ht="12.75" customHeight="1" x14ac:dyDescent="0.25">
      <c r="A263" s="3"/>
      <c r="B263" s="3"/>
      <c r="C263" s="3"/>
      <c r="D263" s="200"/>
      <c r="E263" s="3"/>
      <c r="F263" s="3"/>
      <c r="G263" s="3"/>
      <c r="H263" s="3"/>
      <c r="I263" s="3"/>
      <c r="J263" s="3"/>
      <c r="K263" s="3"/>
      <c r="L263" s="3"/>
      <c r="M263" s="3"/>
      <c r="N263" s="3"/>
      <c r="O263" s="3"/>
      <c r="P263" s="3"/>
      <c r="Q263" s="3"/>
      <c r="R263" s="3"/>
      <c r="S263" s="3"/>
      <c r="T263" s="3"/>
      <c r="U263" s="3"/>
      <c r="V263" s="3"/>
      <c r="W263" s="3"/>
      <c r="X263" s="3"/>
      <c r="Y263" s="3"/>
      <c r="Z263" s="3"/>
    </row>
    <row r="264" spans="1:26" ht="12.75" customHeight="1" x14ac:dyDescent="0.25">
      <c r="A264" s="3"/>
      <c r="B264" s="3"/>
      <c r="C264" s="3"/>
      <c r="D264" s="200"/>
      <c r="E264" s="3"/>
      <c r="F264" s="3"/>
      <c r="G264" s="3"/>
      <c r="H264" s="3"/>
      <c r="I264" s="3"/>
      <c r="J264" s="3"/>
      <c r="K264" s="3"/>
      <c r="L264" s="3"/>
      <c r="M264" s="3"/>
      <c r="N264" s="3"/>
      <c r="O264" s="3"/>
      <c r="P264" s="3"/>
      <c r="Q264" s="3"/>
      <c r="R264" s="3"/>
      <c r="S264" s="3"/>
      <c r="T264" s="3"/>
      <c r="U264" s="3"/>
      <c r="V264" s="3"/>
      <c r="W264" s="3"/>
      <c r="X264" s="3"/>
      <c r="Y264" s="3"/>
      <c r="Z264" s="3"/>
    </row>
    <row r="265" spans="1:26" ht="12.75" customHeight="1" x14ac:dyDescent="0.25">
      <c r="A265" s="3"/>
      <c r="B265" s="3"/>
      <c r="C265" s="3"/>
      <c r="D265" s="200"/>
      <c r="E265" s="3"/>
      <c r="F265" s="3"/>
      <c r="G265" s="3"/>
      <c r="H265" s="3"/>
      <c r="I265" s="3"/>
      <c r="J265" s="3"/>
      <c r="K265" s="3"/>
      <c r="L265" s="3"/>
      <c r="M265" s="3"/>
      <c r="N265" s="3"/>
      <c r="O265" s="3"/>
      <c r="P265" s="3"/>
      <c r="Q265" s="3"/>
      <c r="R265" s="3"/>
      <c r="S265" s="3"/>
      <c r="T265" s="3"/>
      <c r="U265" s="3"/>
      <c r="V265" s="3"/>
      <c r="W265" s="3"/>
      <c r="X265" s="3"/>
      <c r="Y265" s="3"/>
      <c r="Z265" s="3"/>
    </row>
    <row r="266" spans="1:26" ht="12.75" customHeight="1" x14ac:dyDescent="0.25">
      <c r="A266" s="3"/>
      <c r="B266" s="3"/>
      <c r="C266" s="3"/>
      <c r="D266" s="200"/>
      <c r="E266" s="3"/>
      <c r="F266" s="3"/>
      <c r="G266" s="3"/>
      <c r="H266" s="3"/>
      <c r="I266" s="3"/>
      <c r="J266" s="3"/>
      <c r="K266" s="3"/>
      <c r="L266" s="3"/>
      <c r="M266" s="3"/>
      <c r="N266" s="3"/>
      <c r="O266" s="3"/>
      <c r="P266" s="3"/>
      <c r="Q266" s="3"/>
      <c r="R266" s="3"/>
      <c r="S266" s="3"/>
      <c r="T266" s="3"/>
      <c r="U266" s="3"/>
      <c r="V266" s="3"/>
      <c r="W266" s="3"/>
      <c r="X266" s="3"/>
      <c r="Y266" s="3"/>
      <c r="Z266" s="3"/>
    </row>
    <row r="267" spans="1:26" ht="12.75" customHeight="1" x14ac:dyDescent="0.25">
      <c r="A267" s="3"/>
      <c r="B267" s="3"/>
      <c r="C267" s="3"/>
      <c r="D267" s="200"/>
      <c r="E267" s="3"/>
      <c r="F267" s="3"/>
      <c r="G267" s="3"/>
      <c r="H267" s="3"/>
      <c r="I267" s="3"/>
      <c r="J267" s="3"/>
      <c r="K267" s="3"/>
      <c r="L267" s="3"/>
      <c r="M267" s="3"/>
      <c r="N267" s="3"/>
      <c r="O267" s="3"/>
      <c r="P267" s="3"/>
      <c r="Q267" s="3"/>
      <c r="R267" s="3"/>
      <c r="S267" s="3"/>
      <c r="T267" s="3"/>
      <c r="U267" s="3"/>
      <c r="V267" s="3"/>
      <c r="W267" s="3"/>
      <c r="X267" s="3"/>
      <c r="Y267" s="3"/>
      <c r="Z267" s="3"/>
    </row>
    <row r="268" spans="1:26" ht="12.75" customHeight="1" x14ac:dyDescent="0.25">
      <c r="A268" s="3"/>
      <c r="B268" s="3"/>
      <c r="C268" s="3"/>
      <c r="D268" s="200"/>
      <c r="E268" s="3"/>
      <c r="F268" s="3"/>
      <c r="G268" s="3"/>
      <c r="H268" s="3"/>
      <c r="I268" s="3"/>
      <c r="J268" s="3"/>
      <c r="K268" s="3"/>
      <c r="L268" s="3"/>
      <c r="M268" s="3"/>
      <c r="N268" s="3"/>
      <c r="O268" s="3"/>
      <c r="P268" s="3"/>
      <c r="Q268" s="3"/>
      <c r="R268" s="3"/>
      <c r="S268" s="3"/>
      <c r="T268" s="3"/>
      <c r="U268" s="3"/>
      <c r="V268" s="3"/>
      <c r="W268" s="3"/>
      <c r="X268" s="3"/>
      <c r="Y268" s="3"/>
      <c r="Z268" s="3"/>
    </row>
    <row r="269" spans="1:26" ht="12.75" customHeight="1" x14ac:dyDescent="0.25">
      <c r="A269" s="3"/>
      <c r="B269" s="3"/>
      <c r="C269" s="3"/>
      <c r="D269" s="200"/>
      <c r="E269" s="3"/>
      <c r="F269" s="3"/>
      <c r="G269" s="3"/>
      <c r="H269" s="3"/>
      <c r="I269" s="3"/>
      <c r="J269" s="3"/>
      <c r="K269" s="3"/>
      <c r="L269" s="3"/>
      <c r="M269" s="3"/>
      <c r="N269" s="3"/>
      <c r="O269" s="3"/>
      <c r="P269" s="3"/>
      <c r="Q269" s="3"/>
      <c r="R269" s="3"/>
      <c r="S269" s="3"/>
      <c r="T269" s="3"/>
      <c r="U269" s="3"/>
      <c r="V269" s="3"/>
      <c r="W269" s="3"/>
      <c r="X269" s="3"/>
      <c r="Y269" s="3"/>
      <c r="Z269" s="3"/>
    </row>
    <row r="270" spans="1:26" ht="12.75" customHeight="1" x14ac:dyDescent="0.25">
      <c r="A270" s="3"/>
      <c r="B270" s="3"/>
      <c r="C270" s="3"/>
      <c r="D270" s="200"/>
      <c r="E270" s="3"/>
      <c r="F270" s="3"/>
      <c r="G270" s="3"/>
      <c r="H270" s="3"/>
      <c r="I270" s="3"/>
      <c r="J270" s="3"/>
      <c r="K270" s="3"/>
      <c r="L270" s="3"/>
      <c r="M270" s="3"/>
      <c r="N270" s="3"/>
      <c r="O270" s="3"/>
      <c r="P270" s="3"/>
      <c r="Q270" s="3"/>
      <c r="R270" s="3"/>
      <c r="S270" s="3"/>
      <c r="T270" s="3"/>
      <c r="U270" s="3"/>
      <c r="V270" s="3"/>
      <c r="W270" s="3"/>
      <c r="X270" s="3"/>
      <c r="Y270" s="3"/>
      <c r="Z270" s="3"/>
    </row>
    <row r="271" spans="1:26" ht="12.75" customHeight="1" x14ac:dyDescent="0.25">
      <c r="A271" s="3"/>
      <c r="B271" s="3"/>
      <c r="C271" s="3"/>
      <c r="D271" s="200"/>
      <c r="E271" s="3"/>
      <c r="F271" s="3"/>
      <c r="G271" s="3"/>
      <c r="H271" s="3"/>
      <c r="I271" s="3"/>
      <c r="J271" s="3"/>
      <c r="K271" s="3"/>
      <c r="L271" s="3"/>
      <c r="M271" s="3"/>
      <c r="N271" s="3"/>
      <c r="O271" s="3"/>
      <c r="P271" s="3"/>
      <c r="Q271" s="3"/>
      <c r="R271" s="3"/>
      <c r="S271" s="3"/>
      <c r="T271" s="3"/>
      <c r="U271" s="3"/>
      <c r="V271" s="3"/>
      <c r="W271" s="3"/>
      <c r="X271" s="3"/>
      <c r="Y271" s="3"/>
      <c r="Z271" s="3"/>
    </row>
    <row r="272" spans="1:26" ht="12.75" customHeight="1" x14ac:dyDescent="0.25">
      <c r="A272" s="3"/>
      <c r="B272" s="3"/>
      <c r="C272" s="3"/>
      <c r="D272" s="200"/>
      <c r="E272" s="3"/>
      <c r="F272" s="3"/>
      <c r="G272" s="3"/>
      <c r="H272" s="3"/>
      <c r="I272" s="3"/>
      <c r="J272" s="3"/>
      <c r="K272" s="3"/>
      <c r="L272" s="3"/>
      <c r="M272" s="3"/>
      <c r="N272" s="3"/>
      <c r="O272" s="3"/>
      <c r="P272" s="3"/>
      <c r="Q272" s="3"/>
      <c r="R272" s="3"/>
      <c r="S272" s="3"/>
      <c r="T272" s="3"/>
      <c r="U272" s="3"/>
      <c r="V272" s="3"/>
      <c r="W272" s="3"/>
      <c r="X272" s="3"/>
      <c r="Y272" s="3"/>
      <c r="Z272" s="3"/>
    </row>
    <row r="273" spans="1:26" ht="12.75" customHeight="1" x14ac:dyDescent="0.25">
      <c r="A273" s="3"/>
      <c r="B273" s="3"/>
      <c r="C273" s="3"/>
      <c r="D273" s="200"/>
      <c r="E273" s="3"/>
      <c r="F273" s="3"/>
      <c r="G273" s="3"/>
      <c r="H273" s="3"/>
      <c r="I273" s="3"/>
      <c r="J273" s="3"/>
      <c r="K273" s="3"/>
      <c r="L273" s="3"/>
      <c r="M273" s="3"/>
      <c r="N273" s="3"/>
      <c r="O273" s="3"/>
      <c r="P273" s="3"/>
      <c r="Q273" s="3"/>
      <c r="R273" s="3"/>
      <c r="S273" s="3"/>
      <c r="T273" s="3"/>
      <c r="U273" s="3"/>
      <c r="V273" s="3"/>
      <c r="W273" s="3"/>
      <c r="X273" s="3"/>
      <c r="Y273" s="3"/>
      <c r="Z273" s="3"/>
    </row>
    <row r="274" spans="1:26" ht="12.75" customHeight="1" x14ac:dyDescent="0.25">
      <c r="A274" s="3"/>
      <c r="B274" s="3"/>
      <c r="C274" s="3"/>
      <c r="D274" s="200"/>
      <c r="E274" s="3"/>
      <c r="F274" s="3"/>
      <c r="G274" s="3"/>
      <c r="H274" s="3"/>
      <c r="I274" s="3"/>
      <c r="J274" s="3"/>
      <c r="K274" s="3"/>
      <c r="L274" s="3"/>
      <c r="M274" s="3"/>
      <c r="N274" s="3"/>
      <c r="O274" s="3"/>
      <c r="P274" s="3"/>
      <c r="Q274" s="3"/>
      <c r="R274" s="3"/>
      <c r="S274" s="3"/>
      <c r="T274" s="3"/>
      <c r="U274" s="3"/>
      <c r="V274" s="3"/>
      <c r="W274" s="3"/>
      <c r="X274" s="3"/>
      <c r="Y274" s="3"/>
      <c r="Z274" s="3"/>
    </row>
    <row r="275" spans="1:26" ht="12.75" customHeight="1" x14ac:dyDescent="0.25">
      <c r="A275" s="3"/>
      <c r="B275" s="3"/>
      <c r="C275" s="3"/>
      <c r="D275" s="200"/>
      <c r="E275" s="3"/>
      <c r="F275" s="3"/>
      <c r="G275" s="3"/>
      <c r="H275" s="3"/>
      <c r="I275" s="3"/>
      <c r="J275" s="3"/>
      <c r="K275" s="3"/>
      <c r="L275" s="3"/>
      <c r="M275" s="3"/>
      <c r="N275" s="3"/>
      <c r="O275" s="3"/>
      <c r="P275" s="3"/>
      <c r="Q275" s="3"/>
      <c r="R275" s="3"/>
      <c r="S275" s="3"/>
      <c r="T275" s="3"/>
      <c r="U275" s="3"/>
      <c r="V275" s="3"/>
      <c r="W275" s="3"/>
      <c r="X275" s="3"/>
      <c r="Y275" s="3"/>
      <c r="Z275" s="3"/>
    </row>
    <row r="276" spans="1:26" ht="12.75" customHeight="1" x14ac:dyDescent="0.25">
      <c r="A276" s="3"/>
      <c r="B276" s="3"/>
      <c r="C276" s="3"/>
      <c r="D276" s="200"/>
      <c r="E276" s="3"/>
      <c r="F276" s="3"/>
      <c r="G276" s="3"/>
      <c r="H276" s="3"/>
      <c r="I276" s="3"/>
      <c r="J276" s="3"/>
      <c r="K276" s="3"/>
      <c r="L276" s="3"/>
      <c r="M276" s="3"/>
      <c r="N276" s="3"/>
      <c r="O276" s="3"/>
      <c r="P276" s="3"/>
      <c r="Q276" s="3"/>
      <c r="R276" s="3"/>
      <c r="S276" s="3"/>
      <c r="T276" s="3"/>
      <c r="U276" s="3"/>
      <c r="V276" s="3"/>
      <c r="W276" s="3"/>
      <c r="X276" s="3"/>
      <c r="Y276" s="3"/>
      <c r="Z276" s="3"/>
    </row>
    <row r="277" spans="1:26" ht="12.75" customHeight="1" x14ac:dyDescent="0.25">
      <c r="A277" s="3"/>
      <c r="B277" s="3"/>
      <c r="C277" s="3"/>
      <c r="D277" s="200"/>
      <c r="E277" s="3"/>
      <c r="F277" s="3"/>
      <c r="G277" s="3"/>
      <c r="H277" s="3"/>
      <c r="I277" s="3"/>
      <c r="J277" s="3"/>
      <c r="K277" s="3"/>
      <c r="L277" s="3"/>
      <c r="M277" s="3"/>
      <c r="N277" s="3"/>
      <c r="O277" s="3"/>
      <c r="P277" s="3"/>
      <c r="Q277" s="3"/>
      <c r="R277" s="3"/>
      <c r="S277" s="3"/>
      <c r="T277" s="3"/>
      <c r="U277" s="3"/>
      <c r="V277" s="3"/>
      <c r="W277" s="3"/>
      <c r="X277" s="3"/>
      <c r="Y277" s="3"/>
      <c r="Z277" s="3"/>
    </row>
    <row r="278" spans="1:26" ht="12.75" customHeight="1" x14ac:dyDescent="0.25">
      <c r="A278" s="3"/>
      <c r="B278" s="3"/>
      <c r="C278" s="3"/>
      <c r="D278" s="200"/>
      <c r="E278" s="3"/>
      <c r="F278" s="3"/>
      <c r="G278" s="3"/>
      <c r="H278" s="3"/>
      <c r="I278" s="3"/>
      <c r="J278" s="3"/>
      <c r="K278" s="3"/>
      <c r="L278" s="3"/>
      <c r="M278" s="3"/>
      <c r="N278" s="3"/>
      <c r="O278" s="3"/>
      <c r="P278" s="3"/>
      <c r="Q278" s="3"/>
      <c r="R278" s="3"/>
      <c r="S278" s="3"/>
      <c r="T278" s="3"/>
      <c r="U278" s="3"/>
      <c r="V278" s="3"/>
      <c r="W278" s="3"/>
      <c r="X278" s="3"/>
      <c r="Y278" s="3"/>
      <c r="Z278" s="3"/>
    </row>
    <row r="279" spans="1:26" ht="12.75" customHeight="1" x14ac:dyDescent="0.25">
      <c r="A279" s="3"/>
      <c r="B279" s="3"/>
      <c r="C279" s="3"/>
      <c r="D279" s="200"/>
      <c r="E279" s="3"/>
      <c r="F279" s="3"/>
      <c r="G279" s="3"/>
      <c r="H279" s="3"/>
      <c r="I279" s="3"/>
      <c r="J279" s="3"/>
      <c r="K279" s="3"/>
      <c r="L279" s="3"/>
      <c r="M279" s="3"/>
      <c r="N279" s="3"/>
      <c r="O279" s="3"/>
      <c r="P279" s="3"/>
      <c r="Q279" s="3"/>
      <c r="R279" s="3"/>
      <c r="S279" s="3"/>
      <c r="T279" s="3"/>
      <c r="U279" s="3"/>
      <c r="V279" s="3"/>
      <c r="W279" s="3"/>
      <c r="X279" s="3"/>
      <c r="Y279" s="3"/>
      <c r="Z279" s="3"/>
    </row>
    <row r="280" spans="1:26" ht="12.75" customHeight="1" x14ac:dyDescent="0.25">
      <c r="A280" s="3"/>
      <c r="B280" s="3"/>
      <c r="C280" s="3"/>
      <c r="D280" s="200"/>
      <c r="E280" s="3"/>
      <c r="F280" s="3"/>
      <c r="G280" s="3"/>
      <c r="H280" s="3"/>
      <c r="I280" s="3"/>
      <c r="J280" s="3"/>
      <c r="K280" s="3"/>
      <c r="L280" s="3"/>
      <c r="M280" s="3"/>
      <c r="N280" s="3"/>
      <c r="O280" s="3"/>
      <c r="P280" s="3"/>
      <c r="Q280" s="3"/>
      <c r="R280" s="3"/>
      <c r="S280" s="3"/>
      <c r="T280" s="3"/>
      <c r="U280" s="3"/>
      <c r="V280" s="3"/>
      <c r="W280" s="3"/>
      <c r="X280" s="3"/>
      <c r="Y280" s="3"/>
      <c r="Z280" s="3"/>
    </row>
    <row r="281" spans="1:26" ht="12.75" customHeight="1" x14ac:dyDescent="0.25">
      <c r="A281" s="3"/>
      <c r="B281" s="3"/>
      <c r="C281" s="3"/>
      <c r="D281" s="200"/>
      <c r="E281" s="3"/>
      <c r="F281" s="3"/>
      <c r="G281" s="3"/>
      <c r="H281" s="3"/>
      <c r="I281" s="3"/>
      <c r="J281" s="3"/>
      <c r="K281" s="3"/>
      <c r="L281" s="3"/>
      <c r="M281" s="3"/>
      <c r="N281" s="3"/>
      <c r="O281" s="3"/>
      <c r="P281" s="3"/>
      <c r="Q281" s="3"/>
      <c r="R281" s="3"/>
      <c r="S281" s="3"/>
      <c r="T281" s="3"/>
      <c r="U281" s="3"/>
      <c r="V281" s="3"/>
      <c r="W281" s="3"/>
      <c r="X281" s="3"/>
      <c r="Y281" s="3"/>
      <c r="Z281" s="3"/>
    </row>
    <row r="282" spans="1:26" ht="12.75" customHeight="1" x14ac:dyDescent="0.25">
      <c r="A282" s="3"/>
      <c r="B282" s="3"/>
      <c r="C282" s="3"/>
      <c r="D282" s="200"/>
      <c r="E282" s="3"/>
      <c r="F282" s="3"/>
      <c r="G282" s="3"/>
      <c r="H282" s="3"/>
      <c r="I282" s="3"/>
      <c r="J282" s="3"/>
      <c r="K282" s="3"/>
      <c r="L282" s="3"/>
      <c r="M282" s="3"/>
      <c r="N282" s="3"/>
      <c r="O282" s="3"/>
      <c r="P282" s="3"/>
      <c r="Q282" s="3"/>
      <c r="R282" s="3"/>
      <c r="S282" s="3"/>
      <c r="T282" s="3"/>
      <c r="U282" s="3"/>
      <c r="V282" s="3"/>
      <c r="W282" s="3"/>
      <c r="X282" s="3"/>
      <c r="Y282" s="3"/>
      <c r="Z282" s="3"/>
    </row>
    <row r="283" spans="1:26" ht="12.75" customHeight="1" x14ac:dyDescent="0.25">
      <c r="A283" s="3"/>
      <c r="B283" s="3"/>
      <c r="C283" s="3"/>
      <c r="D283" s="200"/>
      <c r="E283" s="3"/>
      <c r="F283" s="3"/>
      <c r="G283" s="3"/>
      <c r="H283" s="3"/>
      <c r="I283" s="3"/>
      <c r="J283" s="3"/>
      <c r="K283" s="3"/>
      <c r="L283" s="3"/>
      <c r="M283" s="3"/>
      <c r="N283" s="3"/>
      <c r="O283" s="3"/>
      <c r="P283" s="3"/>
      <c r="Q283" s="3"/>
      <c r="R283" s="3"/>
      <c r="S283" s="3"/>
      <c r="T283" s="3"/>
      <c r="U283" s="3"/>
      <c r="V283" s="3"/>
      <c r="W283" s="3"/>
      <c r="X283" s="3"/>
      <c r="Y283" s="3"/>
      <c r="Z283" s="3"/>
    </row>
    <row r="284" spans="1:26" ht="12.75" customHeight="1" x14ac:dyDescent="0.25">
      <c r="A284" s="3"/>
      <c r="B284" s="3"/>
      <c r="C284" s="3"/>
      <c r="D284" s="200"/>
      <c r="E284" s="3"/>
      <c r="F284" s="3"/>
      <c r="G284" s="3"/>
      <c r="H284" s="3"/>
      <c r="I284" s="3"/>
      <c r="J284" s="3"/>
      <c r="K284" s="3"/>
      <c r="L284" s="3"/>
      <c r="M284" s="3"/>
      <c r="N284" s="3"/>
      <c r="O284" s="3"/>
      <c r="P284" s="3"/>
      <c r="Q284" s="3"/>
      <c r="R284" s="3"/>
      <c r="S284" s="3"/>
      <c r="T284" s="3"/>
      <c r="U284" s="3"/>
      <c r="V284" s="3"/>
      <c r="W284" s="3"/>
      <c r="X284" s="3"/>
      <c r="Y284" s="3"/>
      <c r="Z284" s="3"/>
    </row>
    <row r="285" spans="1:26" ht="12.75" customHeight="1" x14ac:dyDescent="0.25">
      <c r="A285" s="3"/>
      <c r="B285" s="3"/>
      <c r="C285" s="3"/>
      <c r="D285" s="200"/>
      <c r="E285" s="3"/>
      <c r="F285" s="3"/>
      <c r="G285" s="3"/>
      <c r="H285" s="3"/>
      <c r="I285" s="3"/>
      <c r="J285" s="3"/>
      <c r="K285" s="3"/>
      <c r="L285" s="3"/>
      <c r="M285" s="3"/>
      <c r="N285" s="3"/>
      <c r="O285" s="3"/>
      <c r="P285" s="3"/>
      <c r="Q285" s="3"/>
      <c r="R285" s="3"/>
      <c r="S285" s="3"/>
      <c r="T285" s="3"/>
      <c r="U285" s="3"/>
      <c r="V285" s="3"/>
      <c r="W285" s="3"/>
      <c r="X285" s="3"/>
      <c r="Y285" s="3"/>
      <c r="Z285" s="3"/>
    </row>
    <row r="286" spans="1:26" ht="12.75" customHeight="1" x14ac:dyDescent="0.25">
      <c r="A286" s="3"/>
      <c r="B286" s="3"/>
      <c r="C286" s="3"/>
      <c r="D286" s="200"/>
      <c r="E286" s="3"/>
      <c r="F286" s="3"/>
      <c r="G286" s="3"/>
      <c r="H286" s="3"/>
      <c r="I286" s="3"/>
      <c r="J286" s="3"/>
      <c r="K286" s="3"/>
      <c r="L286" s="3"/>
      <c r="M286" s="3"/>
      <c r="N286" s="3"/>
      <c r="O286" s="3"/>
      <c r="P286" s="3"/>
      <c r="Q286" s="3"/>
      <c r="R286" s="3"/>
      <c r="S286" s="3"/>
      <c r="T286" s="3"/>
      <c r="U286" s="3"/>
      <c r="V286" s="3"/>
      <c r="W286" s="3"/>
      <c r="X286" s="3"/>
      <c r="Y286" s="3"/>
      <c r="Z286" s="3"/>
    </row>
    <row r="287" spans="1:26" ht="12.75" customHeight="1" x14ac:dyDescent="0.25">
      <c r="A287" s="3"/>
      <c r="B287" s="3"/>
      <c r="C287" s="3"/>
      <c r="D287" s="200"/>
      <c r="E287" s="3"/>
      <c r="F287" s="3"/>
      <c r="G287" s="3"/>
      <c r="H287" s="3"/>
      <c r="I287" s="3"/>
      <c r="J287" s="3"/>
      <c r="K287" s="3"/>
      <c r="L287" s="3"/>
      <c r="M287" s="3"/>
      <c r="N287" s="3"/>
      <c r="O287" s="3"/>
      <c r="P287" s="3"/>
      <c r="Q287" s="3"/>
      <c r="R287" s="3"/>
      <c r="S287" s="3"/>
      <c r="T287" s="3"/>
      <c r="U287" s="3"/>
      <c r="V287" s="3"/>
      <c r="W287" s="3"/>
      <c r="X287" s="3"/>
      <c r="Y287" s="3"/>
      <c r="Z287" s="3"/>
    </row>
    <row r="288" spans="1:26" ht="12.75" customHeight="1" x14ac:dyDescent="0.25">
      <c r="A288" s="3"/>
      <c r="B288" s="3"/>
      <c r="C288" s="3"/>
      <c r="D288" s="200"/>
      <c r="E288" s="3"/>
      <c r="F288" s="3"/>
      <c r="G288" s="3"/>
      <c r="H288" s="3"/>
      <c r="I288" s="3"/>
      <c r="J288" s="3"/>
      <c r="K288" s="3"/>
      <c r="L288" s="3"/>
      <c r="M288" s="3"/>
      <c r="N288" s="3"/>
      <c r="O288" s="3"/>
      <c r="P288" s="3"/>
      <c r="Q288" s="3"/>
      <c r="R288" s="3"/>
      <c r="S288" s="3"/>
      <c r="T288" s="3"/>
      <c r="U288" s="3"/>
      <c r="V288" s="3"/>
      <c r="W288" s="3"/>
      <c r="X288" s="3"/>
      <c r="Y288" s="3"/>
      <c r="Z288" s="3"/>
    </row>
    <row r="289" spans="1:26" ht="12.75" customHeight="1" x14ac:dyDescent="0.25">
      <c r="A289" s="3"/>
      <c r="B289" s="3"/>
      <c r="C289" s="3"/>
      <c r="D289" s="200"/>
      <c r="E289" s="3"/>
      <c r="F289" s="3"/>
      <c r="G289" s="3"/>
      <c r="H289" s="3"/>
      <c r="I289" s="3"/>
      <c r="J289" s="3"/>
      <c r="K289" s="3"/>
      <c r="L289" s="3"/>
      <c r="M289" s="3"/>
      <c r="N289" s="3"/>
      <c r="O289" s="3"/>
      <c r="P289" s="3"/>
      <c r="Q289" s="3"/>
      <c r="R289" s="3"/>
      <c r="S289" s="3"/>
      <c r="T289" s="3"/>
      <c r="U289" s="3"/>
      <c r="V289" s="3"/>
      <c r="W289" s="3"/>
      <c r="X289" s="3"/>
      <c r="Y289" s="3"/>
      <c r="Z289" s="3"/>
    </row>
    <row r="290" spans="1:26" ht="12.75" customHeight="1" x14ac:dyDescent="0.25">
      <c r="A290" s="3"/>
      <c r="B290" s="3"/>
      <c r="C290" s="3"/>
      <c r="D290" s="200"/>
      <c r="E290" s="3"/>
      <c r="F290" s="3"/>
      <c r="G290" s="3"/>
      <c r="H290" s="3"/>
      <c r="I290" s="3"/>
      <c r="J290" s="3"/>
      <c r="K290" s="3"/>
      <c r="L290" s="3"/>
      <c r="M290" s="3"/>
      <c r="N290" s="3"/>
      <c r="O290" s="3"/>
      <c r="P290" s="3"/>
      <c r="Q290" s="3"/>
      <c r="R290" s="3"/>
      <c r="S290" s="3"/>
      <c r="T290" s="3"/>
      <c r="U290" s="3"/>
      <c r="V290" s="3"/>
      <c r="W290" s="3"/>
      <c r="X290" s="3"/>
      <c r="Y290" s="3"/>
      <c r="Z290" s="3"/>
    </row>
    <row r="291" spans="1:26" ht="12.75" customHeight="1" x14ac:dyDescent="0.25">
      <c r="A291" s="3"/>
      <c r="B291" s="3"/>
      <c r="C291" s="3"/>
      <c r="D291" s="200"/>
      <c r="E291" s="3"/>
      <c r="F291" s="3"/>
      <c r="G291" s="3"/>
      <c r="H291" s="3"/>
      <c r="I291" s="3"/>
      <c r="J291" s="3"/>
      <c r="K291" s="3"/>
      <c r="L291" s="3"/>
      <c r="M291" s="3"/>
      <c r="N291" s="3"/>
      <c r="O291" s="3"/>
      <c r="P291" s="3"/>
      <c r="Q291" s="3"/>
      <c r="R291" s="3"/>
      <c r="S291" s="3"/>
      <c r="T291" s="3"/>
      <c r="U291" s="3"/>
      <c r="V291" s="3"/>
      <c r="W291" s="3"/>
      <c r="X291" s="3"/>
      <c r="Y291" s="3"/>
      <c r="Z291" s="3"/>
    </row>
    <row r="292" spans="1:26" ht="12.75" customHeight="1" x14ac:dyDescent="0.25">
      <c r="A292" s="3"/>
      <c r="B292" s="3"/>
      <c r="C292" s="3"/>
      <c r="D292" s="200"/>
      <c r="E292" s="3"/>
      <c r="F292" s="3"/>
      <c r="G292" s="3"/>
      <c r="H292" s="3"/>
      <c r="I292" s="3"/>
      <c r="J292" s="3"/>
      <c r="K292" s="3"/>
      <c r="L292" s="3"/>
      <c r="M292" s="3"/>
      <c r="N292" s="3"/>
      <c r="O292" s="3"/>
      <c r="P292" s="3"/>
      <c r="Q292" s="3"/>
      <c r="R292" s="3"/>
      <c r="S292" s="3"/>
      <c r="T292" s="3"/>
      <c r="U292" s="3"/>
      <c r="V292" s="3"/>
      <c r="W292" s="3"/>
      <c r="X292" s="3"/>
      <c r="Y292" s="3"/>
      <c r="Z292" s="3"/>
    </row>
    <row r="293" spans="1:26" ht="12.75" customHeight="1" x14ac:dyDescent="0.25">
      <c r="A293" s="3"/>
      <c r="B293" s="3"/>
      <c r="C293" s="3"/>
      <c r="D293" s="200"/>
      <c r="E293" s="3"/>
      <c r="F293" s="3"/>
      <c r="G293" s="3"/>
      <c r="H293" s="3"/>
      <c r="I293" s="3"/>
      <c r="J293" s="3"/>
      <c r="K293" s="3"/>
      <c r="L293" s="3"/>
      <c r="M293" s="3"/>
      <c r="N293" s="3"/>
      <c r="O293" s="3"/>
      <c r="P293" s="3"/>
      <c r="Q293" s="3"/>
      <c r="R293" s="3"/>
      <c r="S293" s="3"/>
      <c r="T293" s="3"/>
      <c r="U293" s="3"/>
      <c r="V293" s="3"/>
      <c r="W293" s="3"/>
      <c r="X293" s="3"/>
      <c r="Y293" s="3"/>
      <c r="Z293" s="3"/>
    </row>
    <row r="294" spans="1:26" ht="12.75" customHeight="1" x14ac:dyDescent="0.25">
      <c r="A294" s="3"/>
      <c r="B294" s="3"/>
      <c r="C294" s="3"/>
      <c r="D294" s="200"/>
      <c r="E294" s="3"/>
      <c r="F294" s="3"/>
      <c r="G294" s="3"/>
      <c r="H294" s="3"/>
      <c r="I294" s="3"/>
      <c r="J294" s="3"/>
      <c r="K294" s="3"/>
      <c r="L294" s="3"/>
      <c r="M294" s="3"/>
      <c r="N294" s="3"/>
      <c r="O294" s="3"/>
      <c r="P294" s="3"/>
      <c r="Q294" s="3"/>
      <c r="R294" s="3"/>
      <c r="S294" s="3"/>
      <c r="T294" s="3"/>
      <c r="U294" s="3"/>
      <c r="V294" s="3"/>
      <c r="W294" s="3"/>
      <c r="X294" s="3"/>
      <c r="Y294" s="3"/>
      <c r="Z294" s="3"/>
    </row>
    <row r="295" spans="1:26" ht="12.75" customHeight="1" x14ac:dyDescent="0.25">
      <c r="A295" s="3"/>
      <c r="B295" s="3"/>
      <c r="C295" s="3"/>
      <c r="D295" s="200"/>
      <c r="E295" s="3"/>
      <c r="F295" s="3"/>
      <c r="G295" s="3"/>
      <c r="H295" s="3"/>
      <c r="I295" s="3"/>
      <c r="J295" s="3"/>
      <c r="K295" s="3"/>
      <c r="L295" s="3"/>
      <c r="M295" s="3"/>
      <c r="N295" s="3"/>
      <c r="O295" s="3"/>
      <c r="P295" s="3"/>
      <c r="Q295" s="3"/>
      <c r="R295" s="3"/>
      <c r="S295" s="3"/>
      <c r="T295" s="3"/>
      <c r="U295" s="3"/>
      <c r="V295" s="3"/>
      <c r="W295" s="3"/>
      <c r="X295" s="3"/>
      <c r="Y295" s="3"/>
      <c r="Z295" s="3"/>
    </row>
    <row r="296" spans="1:26" ht="12.75" customHeight="1" x14ac:dyDescent="0.25">
      <c r="A296" s="3"/>
      <c r="B296" s="3"/>
      <c r="C296" s="3"/>
      <c r="D296" s="200"/>
      <c r="E296" s="3"/>
      <c r="F296" s="3"/>
      <c r="G296" s="3"/>
      <c r="H296" s="3"/>
      <c r="I296" s="3"/>
      <c r="J296" s="3"/>
      <c r="K296" s="3"/>
      <c r="L296" s="3"/>
      <c r="M296" s="3"/>
      <c r="N296" s="3"/>
      <c r="O296" s="3"/>
      <c r="P296" s="3"/>
      <c r="Q296" s="3"/>
      <c r="R296" s="3"/>
      <c r="S296" s="3"/>
      <c r="T296" s="3"/>
      <c r="U296" s="3"/>
      <c r="V296" s="3"/>
      <c r="W296" s="3"/>
      <c r="X296" s="3"/>
      <c r="Y296" s="3"/>
      <c r="Z296" s="3"/>
    </row>
    <row r="297" spans="1:26" ht="12.75" customHeight="1" x14ac:dyDescent="0.25">
      <c r="A297" s="3"/>
      <c r="B297" s="3"/>
      <c r="C297" s="3"/>
      <c r="D297" s="200"/>
      <c r="E297" s="3"/>
      <c r="F297" s="3"/>
      <c r="G297" s="3"/>
      <c r="H297" s="3"/>
      <c r="I297" s="3"/>
      <c r="J297" s="3"/>
      <c r="K297" s="3"/>
      <c r="L297" s="3"/>
      <c r="M297" s="3"/>
      <c r="N297" s="3"/>
      <c r="O297" s="3"/>
      <c r="P297" s="3"/>
      <c r="Q297" s="3"/>
      <c r="R297" s="3"/>
      <c r="S297" s="3"/>
      <c r="T297" s="3"/>
      <c r="U297" s="3"/>
      <c r="V297" s="3"/>
      <c r="W297" s="3"/>
      <c r="X297" s="3"/>
      <c r="Y297" s="3"/>
      <c r="Z297" s="3"/>
    </row>
    <row r="298" spans="1:26" ht="12.75" customHeight="1" x14ac:dyDescent="0.25">
      <c r="A298" s="3"/>
      <c r="B298" s="3"/>
      <c r="C298" s="3"/>
      <c r="D298" s="200"/>
      <c r="E298" s="3"/>
      <c r="F298" s="3"/>
      <c r="G298" s="3"/>
      <c r="H298" s="3"/>
      <c r="I298" s="3"/>
      <c r="J298" s="3"/>
      <c r="K298" s="3"/>
      <c r="L298" s="3"/>
      <c r="M298" s="3"/>
      <c r="N298" s="3"/>
      <c r="O298" s="3"/>
      <c r="P298" s="3"/>
      <c r="Q298" s="3"/>
      <c r="R298" s="3"/>
      <c r="S298" s="3"/>
      <c r="T298" s="3"/>
      <c r="U298" s="3"/>
      <c r="V298" s="3"/>
      <c r="W298" s="3"/>
      <c r="X298" s="3"/>
      <c r="Y298" s="3"/>
      <c r="Z298" s="3"/>
    </row>
    <row r="299" spans="1:26" ht="12.75" customHeight="1" x14ac:dyDescent="0.25">
      <c r="A299" s="3"/>
      <c r="B299" s="3"/>
      <c r="C299" s="3"/>
      <c r="D299" s="200"/>
      <c r="E299" s="3"/>
      <c r="F299" s="3"/>
      <c r="G299" s="3"/>
      <c r="H299" s="3"/>
      <c r="I299" s="3"/>
      <c r="J299" s="3"/>
      <c r="K299" s="3"/>
      <c r="L299" s="3"/>
      <c r="M299" s="3"/>
      <c r="N299" s="3"/>
      <c r="O299" s="3"/>
      <c r="P299" s="3"/>
      <c r="Q299" s="3"/>
      <c r="R299" s="3"/>
      <c r="S299" s="3"/>
      <c r="T299" s="3"/>
      <c r="U299" s="3"/>
      <c r="V299" s="3"/>
      <c r="W299" s="3"/>
      <c r="X299" s="3"/>
      <c r="Y299" s="3"/>
      <c r="Z299" s="3"/>
    </row>
    <row r="300" spans="1:26" ht="12.75" customHeight="1" x14ac:dyDescent="0.25">
      <c r="A300" s="3"/>
      <c r="B300" s="3"/>
      <c r="C300" s="3"/>
      <c r="D300" s="200"/>
      <c r="E300" s="3"/>
      <c r="F300" s="3"/>
      <c r="G300" s="3"/>
      <c r="H300" s="3"/>
      <c r="I300" s="3"/>
      <c r="J300" s="3"/>
      <c r="K300" s="3"/>
      <c r="L300" s="3"/>
      <c r="M300" s="3"/>
      <c r="N300" s="3"/>
      <c r="O300" s="3"/>
      <c r="P300" s="3"/>
      <c r="Q300" s="3"/>
      <c r="R300" s="3"/>
      <c r="S300" s="3"/>
      <c r="T300" s="3"/>
      <c r="U300" s="3"/>
      <c r="V300" s="3"/>
      <c r="W300" s="3"/>
      <c r="X300" s="3"/>
      <c r="Y300" s="3"/>
      <c r="Z300" s="3"/>
    </row>
    <row r="301" spans="1:26" ht="12.75" customHeight="1" x14ac:dyDescent="0.25">
      <c r="A301" s="3"/>
      <c r="B301" s="3"/>
      <c r="C301" s="3"/>
      <c r="D301" s="200"/>
      <c r="E301" s="3"/>
      <c r="F301" s="3"/>
      <c r="G301" s="3"/>
      <c r="H301" s="3"/>
      <c r="I301" s="3"/>
      <c r="J301" s="3"/>
      <c r="K301" s="3"/>
      <c r="L301" s="3"/>
      <c r="M301" s="3"/>
      <c r="N301" s="3"/>
      <c r="O301" s="3"/>
      <c r="P301" s="3"/>
      <c r="Q301" s="3"/>
      <c r="R301" s="3"/>
      <c r="S301" s="3"/>
      <c r="T301" s="3"/>
      <c r="U301" s="3"/>
      <c r="V301" s="3"/>
      <c r="W301" s="3"/>
      <c r="X301" s="3"/>
      <c r="Y301" s="3"/>
      <c r="Z301" s="3"/>
    </row>
    <row r="302" spans="1:26" ht="12.75" customHeight="1" x14ac:dyDescent="0.25">
      <c r="A302" s="3"/>
      <c r="B302" s="3"/>
      <c r="C302" s="3"/>
      <c r="D302" s="200"/>
      <c r="E302" s="3"/>
      <c r="F302" s="3"/>
      <c r="G302" s="3"/>
      <c r="H302" s="3"/>
      <c r="I302" s="3"/>
      <c r="J302" s="3"/>
      <c r="K302" s="3"/>
      <c r="L302" s="3"/>
      <c r="M302" s="3"/>
      <c r="N302" s="3"/>
      <c r="O302" s="3"/>
      <c r="P302" s="3"/>
      <c r="Q302" s="3"/>
      <c r="R302" s="3"/>
      <c r="S302" s="3"/>
      <c r="T302" s="3"/>
      <c r="U302" s="3"/>
      <c r="V302" s="3"/>
      <c r="W302" s="3"/>
      <c r="X302" s="3"/>
      <c r="Y302" s="3"/>
      <c r="Z302" s="3"/>
    </row>
    <row r="303" spans="1:26" ht="12.75" customHeight="1" x14ac:dyDescent="0.25">
      <c r="A303" s="3"/>
      <c r="B303" s="3"/>
      <c r="C303" s="3"/>
      <c r="D303" s="200"/>
      <c r="E303" s="3"/>
      <c r="F303" s="3"/>
      <c r="G303" s="3"/>
      <c r="H303" s="3"/>
      <c r="I303" s="3"/>
      <c r="J303" s="3"/>
      <c r="K303" s="3"/>
      <c r="L303" s="3"/>
      <c r="M303" s="3"/>
      <c r="N303" s="3"/>
      <c r="O303" s="3"/>
      <c r="P303" s="3"/>
      <c r="Q303" s="3"/>
      <c r="R303" s="3"/>
      <c r="S303" s="3"/>
      <c r="T303" s="3"/>
      <c r="U303" s="3"/>
      <c r="V303" s="3"/>
      <c r="W303" s="3"/>
      <c r="X303" s="3"/>
      <c r="Y303" s="3"/>
      <c r="Z303" s="3"/>
    </row>
    <row r="304" spans="1:26" ht="12.75" customHeight="1" x14ac:dyDescent="0.25">
      <c r="A304" s="3"/>
      <c r="B304" s="3"/>
      <c r="C304" s="3"/>
      <c r="D304" s="200"/>
      <c r="E304" s="3"/>
      <c r="F304" s="3"/>
      <c r="G304" s="3"/>
      <c r="H304" s="3"/>
      <c r="I304" s="3"/>
      <c r="J304" s="3"/>
      <c r="K304" s="3"/>
      <c r="L304" s="3"/>
      <c r="M304" s="3"/>
      <c r="N304" s="3"/>
      <c r="O304" s="3"/>
      <c r="P304" s="3"/>
      <c r="Q304" s="3"/>
      <c r="R304" s="3"/>
      <c r="S304" s="3"/>
      <c r="T304" s="3"/>
      <c r="U304" s="3"/>
      <c r="V304" s="3"/>
      <c r="W304" s="3"/>
      <c r="X304" s="3"/>
      <c r="Y304" s="3"/>
      <c r="Z304" s="3"/>
    </row>
    <row r="305" spans="1:26" ht="12.75" customHeight="1" x14ac:dyDescent="0.25">
      <c r="A305" s="3"/>
      <c r="B305" s="3"/>
      <c r="C305" s="3"/>
      <c r="D305" s="200"/>
      <c r="E305" s="3"/>
      <c r="F305" s="3"/>
      <c r="G305" s="3"/>
      <c r="H305" s="3"/>
      <c r="I305" s="3"/>
      <c r="J305" s="3"/>
      <c r="K305" s="3"/>
      <c r="L305" s="3"/>
      <c r="M305" s="3"/>
      <c r="N305" s="3"/>
      <c r="O305" s="3"/>
      <c r="P305" s="3"/>
      <c r="Q305" s="3"/>
      <c r="R305" s="3"/>
      <c r="S305" s="3"/>
      <c r="T305" s="3"/>
      <c r="U305" s="3"/>
      <c r="V305" s="3"/>
      <c r="W305" s="3"/>
      <c r="X305" s="3"/>
      <c r="Y305" s="3"/>
      <c r="Z305" s="3"/>
    </row>
    <row r="306" spans="1:26" ht="12.75" customHeight="1" x14ac:dyDescent="0.25">
      <c r="A306" s="3"/>
      <c r="B306" s="3"/>
      <c r="C306" s="3"/>
      <c r="D306" s="200"/>
      <c r="E306" s="3"/>
      <c r="F306" s="3"/>
      <c r="G306" s="3"/>
      <c r="H306" s="3"/>
      <c r="I306" s="3"/>
      <c r="J306" s="3"/>
      <c r="K306" s="3"/>
      <c r="L306" s="3"/>
      <c r="M306" s="3"/>
      <c r="N306" s="3"/>
      <c r="O306" s="3"/>
      <c r="P306" s="3"/>
      <c r="Q306" s="3"/>
      <c r="R306" s="3"/>
      <c r="S306" s="3"/>
      <c r="T306" s="3"/>
      <c r="U306" s="3"/>
      <c r="V306" s="3"/>
      <c r="W306" s="3"/>
      <c r="X306" s="3"/>
      <c r="Y306" s="3"/>
      <c r="Z306" s="3"/>
    </row>
    <row r="307" spans="1:26" ht="12.75" customHeight="1" x14ac:dyDescent="0.25">
      <c r="A307" s="3"/>
      <c r="B307" s="3"/>
      <c r="C307" s="3"/>
      <c r="D307" s="200"/>
      <c r="E307" s="3"/>
      <c r="F307" s="3"/>
      <c r="G307" s="3"/>
      <c r="H307" s="3"/>
      <c r="I307" s="3"/>
      <c r="J307" s="3"/>
      <c r="K307" s="3"/>
      <c r="L307" s="3"/>
      <c r="M307" s="3"/>
      <c r="N307" s="3"/>
      <c r="O307" s="3"/>
      <c r="P307" s="3"/>
      <c r="Q307" s="3"/>
      <c r="R307" s="3"/>
      <c r="S307" s="3"/>
      <c r="T307" s="3"/>
      <c r="U307" s="3"/>
      <c r="V307" s="3"/>
      <c r="W307" s="3"/>
      <c r="X307" s="3"/>
      <c r="Y307" s="3"/>
      <c r="Z307" s="3"/>
    </row>
    <row r="308" spans="1:26" ht="12.75" customHeight="1" x14ac:dyDescent="0.25">
      <c r="A308" s="3"/>
      <c r="B308" s="3"/>
      <c r="C308" s="3"/>
      <c r="D308" s="200"/>
      <c r="E308" s="3"/>
      <c r="F308" s="3"/>
      <c r="G308" s="3"/>
      <c r="H308" s="3"/>
      <c r="I308" s="3"/>
      <c r="J308" s="3"/>
      <c r="K308" s="3"/>
      <c r="L308" s="3"/>
      <c r="M308" s="3"/>
      <c r="N308" s="3"/>
      <c r="O308" s="3"/>
      <c r="P308" s="3"/>
      <c r="Q308" s="3"/>
      <c r="R308" s="3"/>
      <c r="S308" s="3"/>
      <c r="T308" s="3"/>
      <c r="U308" s="3"/>
      <c r="V308" s="3"/>
      <c r="W308" s="3"/>
      <c r="X308" s="3"/>
      <c r="Y308" s="3"/>
      <c r="Z308" s="3"/>
    </row>
    <row r="309" spans="1:26" ht="12.75" customHeight="1" x14ac:dyDescent="0.25">
      <c r="A309" s="3"/>
      <c r="B309" s="3"/>
      <c r="C309" s="3"/>
      <c r="D309" s="200"/>
      <c r="E309" s="3"/>
      <c r="F309" s="3"/>
      <c r="G309" s="3"/>
      <c r="H309" s="3"/>
      <c r="I309" s="3"/>
      <c r="J309" s="3"/>
      <c r="K309" s="3"/>
      <c r="L309" s="3"/>
      <c r="M309" s="3"/>
      <c r="N309" s="3"/>
      <c r="O309" s="3"/>
      <c r="P309" s="3"/>
      <c r="Q309" s="3"/>
      <c r="R309" s="3"/>
      <c r="S309" s="3"/>
      <c r="T309" s="3"/>
      <c r="U309" s="3"/>
      <c r="V309" s="3"/>
      <c r="W309" s="3"/>
      <c r="X309" s="3"/>
      <c r="Y309" s="3"/>
      <c r="Z309" s="3"/>
    </row>
    <row r="310" spans="1:26" ht="12.75" customHeight="1" x14ac:dyDescent="0.25">
      <c r="A310" s="3"/>
      <c r="B310" s="3"/>
      <c r="C310" s="3"/>
      <c r="D310" s="200"/>
      <c r="E310" s="3"/>
      <c r="F310" s="3"/>
      <c r="G310" s="3"/>
      <c r="H310" s="3"/>
      <c r="I310" s="3"/>
      <c r="J310" s="3"/>
      <c r="K310" s="3"/>
      <c r="L310" s="3"/>
      <c r="M310" s="3"/>
      <c r="N310" s="3"/>
      <c r="O310" s="3"/>
      <c r="P310" s="3"/>
      <c r="Q310" s="3"/>
      <c r="R310" s="3"/>
      <c r="S310" s="3"/>
      <c r="T310" s="3"/>
      <c r="U310" s="3"/>
      <c r="V310" s="3"/>
      <c r="W310" s="3"/>
      <c r="X310" s="3"/>
      <c r="Y310" s="3"/>
      <c r="Z310" s="3"/>
    </row>
    <row r="311" spans="1:26" ht="12.75" customHeight="1" x14ac:dyDescent="0.25">
      <c r="A311" s="3"/>
      <c r="B311" s="3"/>
      <c r="C311" s="3"/>
      <c r="D311" s="200"/>
      <c r="E311" s="3"/>
      <c r="F311" s="3"/>
      <c r="G311" s="3"/>
      <c r="H311" s="3"/>
      <c r="I311" s="3"/>
      <c r="J311" s="3"/>
      <c r="K311" s="3"/>
      <c r="L311" s="3"/>
      <c r="M311" s="3"/>
      <c r="N311" s="3"/>
      <c r="O311" s="3"/>
      <c r="P311" s="3"/>
      <c r="Q311" s="3"/>
      <c r="R311" s="3"/>
      <c r="S311" s="3"/>
      <c r="T311" s="3"/>
      <c r="U311" s="3"/>
      <c r="V311" s="3"/>
      <c r="W311" s="3"/>
      <c r="X311" s="3"/>
      <c r="Y311" s="3"/>
      <c r="Z311" s="3"/>
    </row>
    <row r="312" spans="1:26" ht="12.75" customHeight="1" x14ac:dyDescent="0.25">
      <c r="A312" s="3"/>
      <c r="B312" s="3"/>
      <c r="C312" s="3"/>
      <c r="D312" s="200"/>
      <c r="E312" s="3"/>
      <c r="F312" s="3"/>
      <c r="G312" s="3"/>
      <c r="H312" s="3"/>
      <c r="I312" s="3"/>
      <c r="J312" s="3"/>
      <c r="K312" s="3"/>
      <c r="L312" s="3"/>
      <c r="M312" s="3"/>
      <c r="N312" s="3"/>
      <c r="O312" s="3"/>
      <c r="P312" s="3"/>
      <c r="Q312" s="3"/>
      <c r="R312" s="3"/>
      <c r="S312" s="3"/>
      <c r="T312" s="3"/>
      <c r="U312" s="3"/>
      <c r="V312" s="3"/>
      <c r="W312" s="3"/>
      <c r="X312" s="3"/>
      <c r="Y312" s="3"/>
      <c r="Z312" s="3"/>
    </row>
    <row r="313" spans="1:26" ht="12.75" customHeight="1" x14ac:dyDescent="0.25">
      <c r="A313" s="3"/>
      <c r="B313" s="3"/>
      <c r="C313" s="3"/>
      <c r="D313" s="200"/>
      <c r="E313" s="3"/>
      <c r="F313" s="3"/>
      <c r="G313" s="3"/>
      <c r="H313" s="3"/>
      <c r="I313" s="3"/>
      <c r="J313" s="3"/>
      <c r="K313" s="3"/>
      <c r="L313" s="3"/>
      <c r="M313" s="3"/>
      <c r="N313" s="3"/>
      <c r="O313" s="3"/>
      <c r="P313" s="3"/>
      <c r="Q313" s="3"/>
      <c r="R313" s="3"/>
      <c r="S313" s="3"/>
      <c r="T313" s="3"/>
      <c r="U313" s="3"/>
      <c r="V313" s="3"/>
      <c r="W313" s="3"/>
      <c r="X313" s="3"/>
      <c r="Y313" s="3"/>
      <c r="Z313" s="3"/>
    </row>
    <row r="314" spans="1:26" ht="12.75" customHeight="1" x14ac:dyDescent="0.25">
      <c r="A314" s="3"/>
      <c r="B314" s="3"/>
      <c r="C314" s="3"/>
      <c r="D314" s="200"/>
      <c r="E314" s="3"/>
      <c r="F314" s="3"/>
      <c r="G314" s="3"/>
      <c r="H314" s="3"/>
      <c r="I314" s="3"/>
      <c r="J314" s="3"/>
      <c r="K314" s="3"/>
      <c r="L314" s="3"/>
      <c r="M314" s="3"/>
      <c r="N314" s="3"/>
      <c r="O314" s="3"/>
      <c r="P314" s="3"/>
      <c r="Q314" s="3"/>
      <c r="R314" s="3"/>
      <c r="S314" s="3"/>
      <c r="T314" s="3"/>
      <c r="U314" s="3"/>
      <c r="V314" s="3"/>
      <c r="W314" s="3"/>
      <c r="X314" s="3"/>
      <c r="Y314" s="3"/>
      <c r="Z314" s="3"/>
    </row>
    <row r="315" spans="1:26" ht="12.75" customHeight="1" x14ac:dyDescent="0.25">
      <c r="A315" s="3"/>
      <c r="B315" s="3"/>
      <c r="C315" s="3"/>
      <c r="D315" s="200"/>
      <c r="E315" s="3"/>
      <c r="F315" s="3"/>
      <c r="G315" s="3"/>
      <c r="H315" s="3"/>
      <c r="I315" s="3"/>
      <c r="J315" s="3"/>
      <c r="K315" s="3"/>
      <c r="L315" s="3"/>
      <c r="M315" s="3"/>
      <c r="N315" s="3"/>
      <c r="O315" s="3"/>
      <c r="P315" s="3"/>
      <c r="Q315" s="3"/>
      <c r="R315" s="3"/>
      <c r="S315" s="3"/>
      <c r="T315" s="3"/>
      <c r="U315" s="3"/>
      <c r="V315" s="3"/>
      <c r="W315" s="3"/>
      <c r="X315" s="3"/>
      <c r="Y315" s="3"/>
      <c r="Z315" s="3"/>
    </row>
    <row r="316" spans="1:26" ht="12.75" customHeight="1" x14ac:dyDescent="0.25">
      <c r="A316" s="3"/>
      <c r="B316" s="3"/>
      <c r="C316" s="3"/>
      <c r="D316" s="200"/>
      <c r="E316" s="3"/>
      <c r="F316" s="3"/>
      <c r="G316" s="3"/>
      <c r="H316" s="3"/>
      <c r="I316" s="3"/>
      <c r="J316" s="3"/>
      <c r="K316" s="3"/>
      <c r="L316" s="3"/>
      <c r="M316" s="3"/>
      <c r="N316" s="3"/>
      <c r="O316" s="3"/>
      <c r="P316" s="3"/>
      <c r="Q316" s="3"/>
      <c r="R316" s="3"/>
      <c r="S316" s="3"/>
      <c r="T316" s="3"/>
      <c r="U316" s="3"/>
      <c r="V316" s="3"/>
      <c r="W316" s="3"/>
      <c r="X316" s="3"/>
      <c r="Y316" s="3"/>
      <c r="Z316" s="3"/>
    </row>
    <row r="317" spans="1:26" ht="12.75" customHeight="1" x14ac:dyDescent="0.25">
      <c r="A317" s="3"/>
      <c r="B317" s="3"/>
      <c r="C317" s="3"/>
      <c r="D317" s="200"/>
      <c r="E317" s="3"/>
      <c r="F317" s="3"/>
      <c r="G317" s="3"/>
      <c r="H317" s="3"/>
      <c r="I317" s="3"/>
      <c r="J317" s="3"/>
      <c r="K317" s="3"/>
      <c r="L317" s="3"/>
      <c r="M317" s="3"/>
      <c r="N317" s="3"/>
      <c r="O317" s="3"/>
      <c r="P317" s="3"/>
      <c r="Q317" s="3"/>
      <c r="R317" s="3"/>
      <c r="S317" s="3"/>
      <c r="T317" s="3"/>
      <c r="U317" s="3"/>
      <c r="V317" s="3"/>
      <c r="W317" s="3"/>
      <c r="X317" s="3"/>
      <c r="Y317" s="3"/>
      <c r="Z317" s="3"/>
    </row>
    <row r="318" spans="1:26" ht="12.75" customHeight="1" x14ac:dyDescent="0.25">
      <c r="A318" s="3"/>
      <c r="B318" s="3"/>
      <c r="C318" s="3"/>
      <c r="D318" s="200"/>
      <c r="E318" s="3"/>
      <c r="F318" s="3"/>
      <c r="G318" s="3"/>
      <c r="H318" s="3"/>
      <c r="I318" s="3"/>
      <c r="J318" s="3"/>
      <c r="K318" s="3"/>
      <c r="L318" s="3"/>
      <c r="M318" s="3"/>
      <c r="N318" s="3"/>
      <c r="O318" s="3"/>
      <c r="P318" s="3"/>
      <c r="Q318" s="3"/>
      <c r="R318" s="3"/>
      <c r="S318" s="3"/>
      <c r="T318" s="3"/>
      <c r="U318" s="3"/>
      <c r="V318" s="3"/>
      <c r="W318" s="3"/>
      <c r="X318" s="3"/>
      <c r="Y318" s="3"/>
      <c r="Z318" s="3"/>
    </row>
    <row r="319" spans="1:26" ht="12.75" customHeight="1" x14ac:dyDescent="0.25">
      <c r="A319" s="3"/>
      <c r="B319" s="3"/>
      <c r="C319" s="3"/>
      <c r="D319" s="200"/>
      <c r="E319" s="3"/>
      <c r="F319" s="3"/>
      <c r="G319" s="3"/>
      <c r="H319" s="3"/>
      <c r="I319" s="3"/>
      <c r="J319" s="3"/>
      <c r="K319" s="3"/>
      <c r="L319" s="3"/>
      <c r="M319" s="3"/>
      <c r="N319" s="3"/>
      <c r="O319" s="3"/>
      <c r="P319" s="3"/>
      <c r="Q319" s="3"/>
      <c r="R319" s="3"/>
      <c r="S319" s="3"/>
      <c r="T319" s="3"/>
      <c r="U319" s="3"/>
      <c r="V319" s="3"/>
      <c r="W319" s="3"/>
      <c r="X319" s="3"/>
      <c r="Y319" s="3"/>
      <c r="Z319" s="3"/>
    </row>
    <row r="320" spans="1:26" ht="12.75" customHeight="1" x14ac:dyDescent="0.25">
      <c r="A320" s="3"/>
      <c r="B320" s="3"/>
      <c r="C320" s="3"/>
      <c r="D320" s="200"/>
      <c r="E320" s="3"/>
      <c r="F320" s="3"/>
      <c r="G320" s="3"/>
      <c r="H320" s="3"/>
      <c r="I320" s="3"/>
      <c r="J320" s="3"/>
      <c r="K320" s="3"/>
      <c r="L320" s="3"/>
      <c r="M320" s="3"/>
      <c r="N320" s="3"/>
      <c r="O320" s="3"/>
      <c r="P320" s="3"/>
      <c r="Q320" s="3"/>
      <c r="R320" s="3"/>
      <c r="S320" s="3"/>
      <c r="T320" s="3"/>
      <c r="U320" s="3"/>
      <c r="V320" s="3"/>
      <c r="W320" s="3"/>
      <c r="X320" s="3"/>
      <c r="Y320" s="3"/>
      <c r="Z320" s="3"/>
    </row>
    <row r="321" spans="1:26" ht="12.75" customHeight="1" x14ac:dyDescent="0.25">
      <c r="A321" s="3"/>
      <c r="B321" s="3"/>
      <c r="C321" s="3"/>
      <c r="D321" s="200"/>
      <c r="E321" s="3"/>
      <c r="F321" s="3"/>
      <c r="G321" s="3"/>
      <c r="H321" s="3"/>
      <c r="I321" s="3"/>
      <c r="J321" s="3"/>
      <c r="K321" s="3"/>
      <c r="L321" s="3"/>
      <c r="M321" s="3"/>
      <c r="N321" s="3"/>
      <c r="O321" s="3"/>
      <c r="P321" s="3"/>
      <c r="Q321" s="3"/>
      <c r="R321" s="3"/>
      <c r="S321" s="3"/>
      <c r="T321" s="3"/>
      <c r="U321" s="3"/>
      <c r="V321" s="3"/>
      <c r="W321" s="3"/>
      <c r="X321" s="3"/>
      <c r="Y321" s="3"/>
      <c r="Z321" s="3"/>
    </row>
    <row r="322" spans="1:26" ht="12.75" customHeight="1" x14ac:dyDescent="0.25">
      <c r="A322" s="3"/>
      <c r="B322" s="3"/>
      <c r="C322" s="3"/>
      <c r="D322" s="200"/>
      <c r="E322" s="3"/>
      <c r="F322" s="3"/>
      <c r="G322" s="3"/>
      <c r="H322" s="3"/>
      <c r="I322" s="3"/>
      <c r="J322" s="3"/>
      <c r="K322" s="3"/>
      <c r="L322" s="3"/>
      <c r="M322" s="3"/>
      <c r="N322" s="3"/>
      <c r="O322" s="3"/>
      <c r="P322" s="3"/>
      <c r="Q322" s="3"/>
      <c r="R322" s="3"/>
      <c r="S322" s="3"/>
      <c r="T322" s="3"/>
      <c r="U322" s="3"/>
      <c r="V322" s="3"/>
      <c r="W322" s="3"/>
      <c r="X322" s="3"/>
      <c r="Y322" s="3"/>
      <c r="Z322" s="3"/>
    </row>
    <row r="323" spans="1:26" ht="12.75" customHeight="1" x14ac:dyDescent="0.25">
      <c r="A323" s="3"/>
      <c r="B323" s="3"/>
      <c r="C323" s="3"/>
      <c r="D323" s="200"/>
      <c r="E323" s="3"/>
      <c r="F323" s="3"/>
      <c r="G323" s="3"/>
      <c r="H323" s="3"/>
      <c r="I323" s="3"/>
      <c r="J323" s="3"/>
      <c r="K323" s="3"/>
      <c r="L323" s="3"/>
      <c r="M323" s="3"/>
      <c r="N323" s="3"/>
      <c r="O323" s="3"/>
      <c r="P323" s="3"/>
      <c r="Q323" s="3"/>
      <c r="R323" s="3"/>
      <c r="S323" s="3"/>
      <c r="T323" s="3"/>
      <c r="U323" s="3"/>
      <c r="V323" s="3"/>
      <c r="W323" s="3"/>
      <c r="X323" s="3"/>
      <c r="Y323" s="3"/>
      <c r="Z323" s="3"/>
    </row>
    <row r="324" spans="1:26" ht="12.75" customHeight="1" x14ac:dyDescent="0.25">
      <c r="A324" s="3"/>
      <c r="B324" s="3"/>
      <c r="C324" s="3"/>
      <c r="D324" s="200"/>
      <c r="E324" s="3"/>
      <c r="F324" s="3"/>
      <c r="G324" s="3"/>
      <c r="H324" s="3"/>
      <c r="I324" s="3"/>
      <c r="J324" s="3"/>
      <c r="K324" s="3"/>
      <c r="L324" s="3"/>
      <c r="M324" s="3"/>
      <c r="N324" s="3"/>
      <c r="O324" s="3"/>
      <c r="P324" s="3"/>
      <c r="Q324" s="3"/>
      <c r="R324" s="3"/>
      <c r="S324" s="3"/>
      <c r="T324" s="3"/>
      <c r="U324" s="3"/>
      <c r="V324" s="3"/>
      <c r="W324" s="3"/>
      <c r="X324" s="3"/>
      <c r="Y324" s="3"/>
      <c r="Z324" s="3"/>
    </row>
    <row r="325" spans="1:26" ht="12.75" customHeight="1" x14ac:dyDescent="0.25">
      <c r="A325" s="3"/>
      <c r="B325" s="3"/>
      <c r="C325" s="3"/>
      <c r="D325" s="200"/>
      <c r="E325" s="3"/>
      <c r="F325" s="3"/>
      <c r="G325" s="3"/>
      <c r="H325" s="3"/>
      <c r="I325" s="3"/>
      <c r="J325" s="3"/>
      <c r="K325" s="3"/>
      <c r="L325" s="3"/>
      <c r="M325" s="3"/>
      <c r="N325" s="3"/>
      <c r="O325" s="3"/>
      <c r="P325" s="3"/>
      <c r="Q325" s="3"/>
      <c r="R325" s="3"/>
      <c r="S325" s="3"/>
      <c r="T325" s="3"/>
      <c r="U325" s="3"/>
      <c r="V325" s="3"/>
      <c r="W325" s="3"/>
      <c r="X325" s="3"/>
      <c r="Y325" s="3"/>
      <c r="Z325" s="3"/>
    </row>
    <row r="326" spans="1:26" ht="12.75" customHeight="1" x14ac:dyDescent="0.25">
      <c r="A326" s="3"/>
      <c r="B326" s="3"/>
      <c r="C326" s="3"/>
      <c r="D326" s="200"/>
      <c r="E326" s="3"/>
      <c r="F326" s="3"/>
      <c r="G326" s="3"/>
      <c r="H326" s="3"/>
      <c r="I326" s="3"/>
      <c r="J326" s="3"/>
      <c r="K326" s="3"/>
      <c r="L326" s="3"/>
      <c r="M326" s="3"/>
      <c r="N326" s="3"/>
      <c r="O326" s="3"/>
      <c r="P326" s="3"/>
      <c r="Q326" s="3"/>
      <c r="R326" s="3"/>
      <c r="S326" s="3"/>
      <c r="T326" s="3"/>
      <c r="U326" s="3"/>
      <c r="V326" s="3"/>
      <c r="W326" s="3"/>
      <c r="X326" s="3"/>
      <c r="Y326" s="3"/>
      <c r="Z326" s="3"/>
    </row>
    <row r="327" spans="1:26" ht="12.75" customHeight="1" x14ac:dyDescent="0.25">
      <c r="A327" s="3"/>
      <c r="B327" s="3"/>
      <c r="C327" s="3"/>
      <c r="D327" s="200"/>
      <c r="E327" s="3"/>
      <c r="F327" s="3"/>
      <c r="G327" s="3"/>
      <c r="H327" s="3"/>
      <c r="I327" s="3"/>
      <c r="J327" s="3"/>
      <c r="K327" s="3"/>
      <c r="L327" s="3"/>
      <c r="M327" s="3"/>
      <c r="N327" s="3"/>
      <c r="O327" s="3"/>
      <c r="P327" s="3"/>
      <c r="Q327" s="3"/>
      <c r="R327" s="3"/>
      <c r="S327" s="3"/>
      <c r="T327" s="3"/>
      <c r="U327" s="3"/>
      <c r="V327" s="3"/>
      <c r="W327" s="3"/>
      <c r="X327" s="3"/>
      <c r="Y327" s="3"/>
      <c r="Z327" s="3"/>
    </row>
    <row r="328" spans="1:26" ht="12.75" customHeight="1" x14ac:dyDescent="0.25">
      <c r="A328" s="3"/>
      <c r="B328" s="3"/>
      <c r="C328" s="3"/>
      <c r="D328" s="200"/>
      <c r="E328" s="3"/>
      <c r="F328" s="3"/>
      <c r="G328" s="3"/>
      <c r="H328" s="3"/>
      <c r="I328" s="3"/>
      <c r="J328" s="3"/>
      <c r="K328" s="3"/>
      <c r="L328" s="3"/>
      <c r="M328" s="3"/>
      <c r="N328" s="3"/>
      <c r="O328" s="3"/>
      <c r="P328" s="3"/>
      <c r="Q328" s="3"/>
      <c r="R328" s="3"/>
      <c r="S328" s="3"/>
      <c r="T328" s="3"/>
      <c r="U328" s="3"/>
      <c r="V328" s="3"/>
      <c r="W328" s="3"/>
      <c r="X328" s="3"/>
      <c r="Y328" s="3"/>
      <c r="Z328" s="3"/>
    </row>
    <row r="329" spans="1:26" ht="12.75" customHeight="1" x14ac:dyDescent="0.25">
      <c r="A329" s="3"/>
      <c r="B329" s="3"/>
      <c r="C329" s="3"/>
      <c r="D329" s="200"/>
      <c r="E329" s="3"/>
      <c r="F329" s="3"/>
      <c r="G329" s="3"/>
      <c r="H329" s="3"/>
      <c r="I329" s="3"/>
      <c r="J329" s="3"/>
      <c r="K329" s="3"/>
      <c r="L329" s="3"/>
      <c r="M329" s="3"/>
      <c r="N329" s="3"/>
      <c r="O329" s="3"/>
      <c r="P329" s="3"/>
      <c r="Q329" s="3"/>
      <c r="R329" s="3"/>
      <c r="S329" s="3"/>
      <c r="T329" s="3"/>
      <c r="U329" s="3"/>
      <c r="V329" s="3"/>
      <c r="W329" s="3"/>
      <c r="X329" s="3"/>
      <c r="Y329" s="3"/>
      <c r="Z329" s="3"/>
    </row>
    <row r="330" spans="1:26" ht="12.75" customHeight="1" x14ac:dyDescent="0.25">
      <c r="A330" s="3"/>
      <c r="B330" s="3"/>
      <c r="C330" s="3"/>
      <c r="D330" s="200"/>
      <c r="E330" s="3"/>
      <c r="F330" s="3"/>
      <c r="G330" s="3"/>
      <c r="H330" s="3"/>
      <c r="I330" s="3"/>
      <c r="J330" s="3"/>
      <c r="K330" s="3"/>
      <c r="L330" s="3"/>
      <c r="M330" s="3"/>
      <c r="N330" s="3"/>
      <c r="O330" s="3"/>
      <c r="P330" s="3"/>
      <c r="Q330" s="3"/>
      <c r="R330" s="3"/>
      <c r="S330" s="3"/>
      <c r="T330" s="3"/>
      <c r="U330" s="3"/>
      <c r="V330" s="3"/>
      <c r="W330" s="3"/>
      <c r="X330" s="3"/>
      <c r="Y330" s="3"/>
      <c r="Z330" s="3"/>
    </row>
    <row r="331" spans="1:26" ht="12.75" customHeight="1" x14ac:dyDescent="0.25">
      <c r="A331" s="3"/>
      <c r="B331" s="3"/>
      <c r="C331" s="3"/>
      <c r="D331" s="200"/>
      <c r="E331" s="3"/>
      <c r="F331" s="3"/>
      <c r="G331" s="3"/>
      <c r="H331" s="3"/>
      <c r="I331" s="3"/>
      <c r="J331" s="3"/>
      <c r="K331" s="3"/>
      <c r="L331" s="3"/>
      <c r="M331" s="3"/>
      <c r="N331" s="3"/>
      <c r="O331" s="3"/>
      <c r="P331" s="3"/>
      <c r="Q331" s="3"/>
      <c r="R331" s="3"/>
      <c r="S331" s="3"/>
      <c r="T331" s="3"/>
      <c r="U331" s="3"/>
      <c r="V331" s="3"/>
      <c r="W331" s="3"/>
      <c r="X331" s="3"/>
      <c r="Y331" s="3"/>
      <c r="Z331" s="3"/>
    </row>
    <row r="332" spans="1:26" ht="12.75" customHeight="1" x14ac:dyDescent="0.25">
      <c r="A332" s="3"/>
      <c r="B332" s="3"/>
      <c r="C332" s="3"/>
      <c r="D332" s="200"/>
      <c r="E332" s="3"/>
      <c r="F332" s="3"/>
      <c r="G332" s="3"/>
      <c r="H332" s="3"/>
      <c r="I332" s="3"/>
      <c r="J332" s="3"/>
      <c r="K332" s="3"/>
      <c r="L332" s="3"/>
      <c r="M332" s="3"/>
      <c r="N332" s="3"/>
      <c r="O332" s="3"/>
      <c r="P332" s="3"/>
      <c r="Q332" s="3"/>
      <c r="R332" s="3"/>
      <c r="S332" s="3"/>
      <c r="T332" s="3"/>
      <c r="U332" s="3"/>
      <c r="V332" s="3"/>
      <c r="W332" s="3"/>
      <c r="X332" s="3"/>
      <c r="Y332" s="3"/>
      <c r="Z332" s="3"/>
    </row>
    <row r="333" spans="1:26" ht="12.75" customHeight="1" x14ac:dyDescent="0.25">
      <c r="A333" s="3"/>
      <c r="B333" s="3"/>
      <c r="C333" s="3"/>
      <c r="D333" s="200"/>
      <c r="E333" s="3"/>
      <c r="F333" s="3"/>
      <c r="G333" s="3"/>
      <c r="H333" s="3"/>
      <c r="I333" s="3"/>
      <c r="J333" s="3"/>
      <c r="K333" s="3"/>
      <c r="L333" s="3"/>
      <c r="M333" s="3"/>
      <c r="N333" s="3"/>
      <c r="O333" s="3"/>
      <c r="P333" s="3"/>
      <c r="Q333" s="3"/>
      <c r="R333" s="3"/>
      <c r="S333" s="3"/>
      <c r="T333" s="3"/>
      <c r="U333" s="3"/>
      <c r="V333" s="3"/>
      <c r="W333" s="3"/>
      <c r="X333" s="3"/>
      <c r="Y333" s="3"/>
      <c r="Z333" s="3"/>
    </row>
    <row r="334" spans="1:26" ht="12.75" customHeight="1" x14ac:dyDescent="0.25">
      <c r="A334" s="3"/>
      <c r="B334" s="3"/>
      <c r="C334" s="3"/>
      <c r="D334" s="200"/>
      <c r="E334" s="3"/>
      <c r="F334" s="3"/>
      <c r="G334" s="3"/>
      <c r="H334" s="3"/>
      <c r="I334" s="3"/>
      <c r="J334" s="3"/>
      <c r="K334" s="3"/>
      <c r="L334" s="3"/>
      <c r="M334" s="3"/>
      <c r="N334" s="3"/>
      <c r="O334" s="3"/>
      <c r="P334" s="3"/>
      <c r="Q334" s="3"/>
      <c r="R334" s="3"/>
      <c r="S334" s="3"/>
      <c r="T334" s="3"/>
      <c r="U334" s="3"/>
      <c r="V334" s="3"/>
      <c r="W334" s="3"/>
      <c r="X334" s="3"/>
      <c r="Y334" s="3"/>
      <c r="Z334" s="3"/>
    </row>
    <row r="335" spans="1:26" ht="12.75" customHeight="1" x14ac:dyDescent="0.25">
      <c r="A335" s="3"/>
      <c r="B335" s="3"/>
      <c r="C335" s="3"/>
      <c r="D335" s="200"/>
      <c r="E335" s="3"/>
      <c r="F335" s="3"/>
      <c r="G335" s="3"/>
      <c r="H335" s="3"/>
      <c r="I335" s="3"/>
      <c r="J335" s="3"/>
      <c r="K335" s="3"/>
      <c r="L335" s="3"/>
      <c r="M335" s="3"/>
      <c r="N335" s="3"/>
      <c r="O335" s="3"/>
      <c r="P335" s="3"/>
      <c r="Q335" s="3"/>
      <c r="R335" s="3"/>
      <c r="S335" s="3"/>
      <c r="T335" s="3"/>
      <c r="U335" s="3"/>
      <c r="V335" s="3"/>
      <c r="W335" s="3"/>
      <c r="X335" s="3"/>
      <c r="Y335" s="3"/>
      <c r="Z335" s="3"/>
    </row>
    <row r="336" spans="1:26" ht="12.75" customHeight="1" x14ac:dyDescent="0.25">
      <c r="A336" s="3"/>
      <c r="B336" s="3"/>
      <c r="C336" s="3"/>
      <c r="D336" s="200"/>
      <c r="E336" s="3"/>
      <c r="F336" s="3"/>
      <c r="G336" s="3"/>
      <c r="H336" s="3"/>
      <c r="I336" s="3"/>
      <c r="J336" s="3"/>
      <c r="K336" s="3"/>
      <c r="L336" s="3"/>
      <c r="M336" s="3"/>
      <c r="N336" s="3"/>
      <c r="O336" s="3"/>
      <c r="P336" s="3"/>
      <c r="Q336" s="3"/>
      <c r="R336" s="3"/>
      <c r="S336" s="3"/>
      <c r="T336" s="3"/>
      <c r="U336" s="3"/>
      <c r="V336" s="3"/>
      <c r="W336" s="3"/>
      <c r="X336" s="3"/>
      <c r="Y336" s="3"/>
      <c r="Z336" s="3"/>
    </row>
    <row r="337" spans="1:26" ht="12.75" customHeight="1" x14ac:dyDescent="0.25">
      <c r="A337" s="3"/>
      <c r="B337" s="3"/>
      <c r="C337" s="3"/>
      <c r="D337" s="200"/>
      <c r="E337" s="3"/>
      <c r="F337" s="3"/>
      <c r="G337" s="3"/>
      <c r="H337" s="3"/>
      <c r="I337" s="3"/>
      <c r="J337" s="3"/>
      <c r="K337" s="3"/>
      <c r="L337" s="3"/>
      <c r="M337" s="3"/>
      <c r="N337" s="3"/>
      <c r="O337" s="3"/>
      <c r="P337" s="3"/>
      <c r="Q337" s="3"/>
      <c r="R337" s="3"/>
      <c r="S337" s="3"/>
      <c r="T337" s="3"/>
      <c r="U337" s="3"/>
      <c r="V337" s="3"/>
      <c r="W337" s="3"/>
      <c r="X337" s="3"/>
      <c r="Y337" s="3"/>
      <c r="Z337" s="3"/>
    </row>
    <row r="338" spans="1:26" ht="12.75" customHeight="1" x14ac:dyDescent="0.25">
      <c r="A338" s="3"/>
      <c r="B338" s="3"/>
      <c r="C338" s="3"/>
      <c r="D338" s="200"/>
      <c r="E338" s="3"/>
      <c r="F338" s="3"/>
      <c r="G338" s="3"/>
      <c r="H338" s="3"/>
      <c r="I338" s="3"/>
      <c r="J338" s="3"/>
      <c r="K338" s="3"/>
      <c r="L338" s="3"/>
      <c r="M338" s="3"/>
      <c r="N338" s="3"/>
      <c r="O338" s="3"/>
      <c r="P338" s="3"/>
      <c r="Q338" s="3"/>
      <c r="R338" s="3"/>
      <c r="S338" s="3"/>
      <c r="T338" s="3"/>
      <c r="U338" s="3"/>
      <c r="V338" s="3"/>
      <c r="W338" s="3"/>
      <c r="X338" s="3"/>
      <c r="Y338" s="3"/>
      <c r="Z338" s="3"/>
    </row>
    <row r="339" spans="1:26" ht="12.75" customHeight="1" x14ac:dyDescent="0.25">
      <c r="A339" s="3"/>
      <c r="B339" s="3"/>
      <c r="C339" s="3"/>
      <c r="D339" s="200"/>
      <c r="E339" s="3"/>
      <c r="F339" s="3"/>
      <c r="G339" s="3"/>
      <c r="H339" s="3"/>
      <c r="I339" s="3"/>
      <c r="J339" s="3"/>
      <c r="K339" s="3"/>
      <c r="L339" s="3"/>
      <c r="M339" s="3"/>
      <c r="N339" s="3"/>
      <c r="O339" s="3"/>
      <c r="P339" s="3"/>
      <c r="Q339" s="3"/>
      <c r="R339" s="3"/>
      <c r="S339" s="3"/>
      <c r="T339" s="3"/>
      <c r="U339" s="3"/>
      <c r="V339" s="3"/>
      <c r="W339" s="3"/>
      <c r="X339" s="3"/>
      <c r="Y339" s="3"/>
      <c r="Z339" s="3"/>
    </row>
    <row r="340" spans="1:26" ht="12.75" customHeight="1" x14ac:dyDescent="0.25">
      <c r="A340" s="3"/>
      <c r="B340" s="3"/>
      <c r="C340" s="3"/>
      <c r="D340" s="200"/>
      <c r="E340" s="3"/>
      <c r="F340" s="3"/>
      <c r="G340" s="3"/>
      <c r="H340" s="3"/>
      <c r="I340" s="3"/>
      <c r="J340" s="3"/>
      <c r="K340" s="3"/>
      <c r="L340" s="3"/>
      <c r="M340" s="3"/>
      <c r="N340" s="3"/>
      <c r="O340" s="3"/>
      <c r="P340" s="3"/>
      <c r="Q340" s="3"/>
      <c r="R340" s="3"/>
      <c r="S340" s="3"/>
      <c r="T340" s="3"/>
      <c r="U340" s="3"/>
      <c r="V340" s="3"/>
      <c r="W340" s="3"/>
      <c r="X340" s="3"/>
      <c r="Y340" s="3"/>
      <c r="Z340" s="3"/>
    </row>
    <row r="341" spans="1:26" ht="12.75" customHeight="1" x14ac:dyDescent="0.25">
      <c r="A341" s="3"/>
      <c r="B341" s="3"/>
      <c r="C341" s="3"/>
      <c r="D341" s="200"/>
      <c r="E341" s="3"/>
      <c r="F341" s="3"/>
      <c r="G341" s="3"/>
      <c r="H341" s="3"/>
      <c r="I341" s="3"/>
      <c r="J341" s="3"/>
      <c r="K341" s="3"/>
      <c r="L341" s="3"/>
      <c r="M341" s="3"/>
      <c r="N341" s="3"/>
      <c r="O341" s="3"/>
      <c r="P341" s="3"/>
      <c r="Q341" s="3"/>
      <c r="R341" s="3"/>
      <c r="S341" s="3"/>
      <c r="T341" s="3"/>
      <c r="U341" s="3"/>
      <c r="V341" s="3"/>
      <c r="W341" s="3"/>
      <c r="X341" s="3"/>
      <c r="Y341" s="3"/>
      <c r="Z341" s="3"/>
    </row>
    <row r="342" spans="1:26" ht="12.75" customHeight="1" x14ac:dyDescent="0.25">
      <c r="A342" s="3"/>
      <c r="B342" s="3"/>
      <c r="C342" s="3"/>
      <c r="D342" s="200"/>
      <c r="E342" s="3"/>
      <c r="F342" s="3"/>
      <c r="G342" s="3"/>
      <c r="H342" s="3"/>
      <c r="I342" s="3"/>
      <c r="J342" s="3"/>
      <c r="K342" s="3"/>
      <c r="L342" s="3"/>
      <c r="M342" s="3"/>
      <c r="N342" s="3"/>
      <c r="O342" s="3"/>
      <c r="P342" s="3"/>
      <c r="Q342" s="3"/>
      <c r="R342" s="3"/>
      <c r="S342" s="3"/>
      <c r="T342" s="3"/>
      <c r="U342" s="3"/>
      <c r="V342" s="3"/>
      <c r="W342" s="3"/>
      <c r="X342" s="3"/>
      <c r="Y342" s="3"/>
      <c r="Z342" s="3"/>
    </row>
    <row r="343" spans="1:26" ht="12.75" customHeight="1" x14ac:dyDescent="0.25">
      <c r="A343" s="3"/>
      <c r="B343" s="3"/>
      <c r="C343" s="3"/>
      <c r="D343" s="200"/>
      <c r="E343" s="3"/>
      <c r="F343" s="3"/>
      <c r="G343" s="3"/>
      <c r="H343" s="3"/>
      <c r="I343" s="3"/>
      <c r="J343" s="3"/>
      <c r="K343" s="3"/>
      <c r="L343" s="3"/>
      <c r="M343" s="3"/>
      <c r="N343" s="3"/>
      <c r="O343" s="3"/>
      <c r="P343" s="3"/>
      <c r="Q343" s="3"/>
      <c r="R343" s="3"/>
      <c r="S343" s="3"/>
      <c r="T343" s="3"/>
      <c r="U343" s="3"/>
      <c r="V343" s="3"/>
      <c r="W343" s="3"/>
      <c r="X343" s="3"/>
      <c r="Y343" s="3"/>
      <c r="Z343" s="3"/>
    </row>
    <row r="344" spans="1:26" ht="12.75" customHeight="1" x14ac:dyDescent="0.25">
      <c r="A344" s="3"/>
      <c r="B344" s="3"/>
      <c r="C344" s="3"/>
      <c r="D344" s="200"/>
      <c r="E344" s="3"/>
      <c r="F344" s="3"/>
      <c r="G344" s="3"/>
      <c r="H344" s="3"/>
      <c r="I344" s="3"/>
      <c r="J344" s="3"/>
      <c r="K344" s="3"/>
      <c r="L344" s="3"/>
      <c r="M344" s="3"/>
      <c r="N344" s="3"/>
      <c r="O344" s="3"/>
      <c r="P344" s="3"/>
      <c r="Q344" s="3"/>
      <c r="R344" s="3"/>
      <c r="S344" s="3"/>
      <c r="T344" s="3"/>
      <c r="U344" s="3"/>
      <c r="V344" s="3"/>
      <c r="W344" s="3"/>
      <c r="X344" s="3"/>
      <c r="Y344" s="3"/>
      <c r="Z344" s="3"/>
    </row>
    <row r="345" spans="1:26" ht="12.75" customHeight="1" x14ac:dyDescent="0.25">
      <c r="A345" s="3"/>
      <c r="B345" s="3"/>
      <c r="C345" s="3"/>
      <c r="D345" s="200"/>
      <c r="E345" s="3"/>
      <c r="F345" s="3"/>
      <c r="G345" s="3"/>
      <c r="H345" s="3"/>
      <c r="I345" s="3"/>
      <c r="J345" s="3"/>
      <c r="K345" s="3"/>
      <c r="L345" s="3"/>
      <c r="M345" s="3"/>
      <c r="N345" s="3"/>
      <c r="O345" s="3"/>
      <c r="P345" s="3"/>
      <c r="Q345" s="3"/>
      <c r="R345" s="3"/>
      <c r="S345" s="3"/>
      <c r="T345" s="3"/>
      <c r="U345" s="3"/>
      <c r="V345" s="3"/>
      <c r="W345" s="3"/>
      <c r="X345" s="3"/>
      <c r="Y345" s="3"/>
      <c r="Z345" s="3"/>
    </row>
    <row r="346" spans="1:26" ht="12.75" customHeight="1" x14ac:dyDescent="0.25">
      <c r="A346" s="3"/>
      <c r="B346" s="3"/>
      <c r="C346" s="3"/>
      <c r="D346" s="200"/>
      <c r="E346" s="3"/>
      <c r="F346" s="3"/>
      <c r="G346" s="3"/>
      <c r="H346" s="3"/>
      <c r="I346" s="3"/>
      <c r="J346" s="3"/>
      <c r="K346" s="3"/>
      <c r="L346" s="3"/>
      <c r="M346" s="3"/>
      <c r="N346" s="3"/>
      <c r="O346" s="3"/>
      <c r="P346" s="3"/>
      <c r="Q346" s="3"/>
      <c r="R346" s="3"/>
      <c r="S346" s="3"/>
      <c r="T346" s="3"/>
      <c r="U346" s="3"/>
      <c r="V346" s="3"/>
      <c r="W346" s="3"/>
      <c r="X346" s="3"/>
      <c r="Y346" s="3"/>
      <c r="Z346" s="3"/>
    </row>
    <row r="347" spans="1:26" ht="12.75" customHeight="1" x14ac:dyDescent="0.25">
      <c r="A347" s="3"/>
      <c r="B347" s="3"/>
      <c r="C347" s="3"/>
      <c r="D347" s="200"/>
      <c r="E347" s="3"/>
      <c r="F347" s="3"/>
      <c r="G347" s="3"/>
      <c r="H347" s="3"/>
      <c r="I347" s="3"/>
      <c r="J347" s="3"/>
      <c r="K347" s="3"/>
      <c r="L347" s="3"/>
      <c r="M347" s="3"/>
      <c r="N347" s="3"/>
      <c r="O347" s="3"/>
      <c r="P347" s="3"/>
      <c r="Q347" s="3"/>
      <c r="R347" s="3"/>
      <c r="S347" s="3"/>
      <c r="T347" s="3"/>
      <c r="U347" s="3"/>
      <c r="V347" s="3"/>
      <c r="W347" s="3"/>
      <c r="X347" s="3"/>
      <c r="Y347" s="3"/>
      <c r="Z347" s="3"/>
    </row>
    <row r="348" spans="1:26" ht="12.75" customHeight="1" x14ac:dyDescent="0.25">
      <c r="A348" s="3"/>
      <c r="B348" s="3"/>
      <c r="C348" s="3"/>
      <c r="D348" s="200"/>
      <c r="E348" s="3"/>
      <c r="F348" s="3"/>
      <c r="G348" s="3"/>
      <c r="H348" s="3"/>
      <c r="I348" s="3"/>
      <c r="J348" s="3"/>
      <c r="K348" s="3"/>
      <c r="L348" s="3"/>
      <c r="M348" s="3"/>
      <c r="N348" s="3"/>
      <c r="O348" s="3"/>
      <c r="P348" s="3"/>
      <c r="Q348" s="3"/>
      <c r="R348" s="3"/>
      <c r="S348" s="3"/>
      <c r="T348" s="3"/>
      <c r="U348" s="3"/>
      <c r="V348" s="3"/>
      <c r="W348" s="3"/>
      <c r="X348" s="3"/>
      <c r="Y348" s="3"/>
      <c r="Z348" s="3"/>
    </row>
    <row r="349" spans="1:26" ht="12.75" customHeight="1" x14ac:dyDescent="0.25">
      <c r="A349" s="3"/>
      <c r="B349" s="3"/>
      <c r="C349" s="3"/>
      <c r="D349" s="200"/>
      <c r="E349" s="3"/>
      <c r="F349" s="3"/>
      <c r="G349" s="3"/>
      <c r="H349" s="3"/>
      <c r="I349" s="3"/>
      <c r="J349" s="3"/>
      <c r="K349" s="3"/>
      <c r="L349" s="3"/>
      <c r="M349" s="3"/>
      <c r="N349" s="3"/>
      <c r="O349" s="3"/>
      <c r="P349" s="3"/>
      <c r="Q349" s="3"/>
      <c r="R349" s="3"/>
      <c r="S349" s="3"/>
      <c r="T349" s="3"/>
      <c r="U349" s="3"/>
      <c r="V349" s="3"/>
      <c r="W349" s="3"/>
      <c r="X349" s="3"/>
      <c r="Y349" s="3"/>
      <c r="Z349" s="3"/>
    </row>
    <row r="350" spans="1:26" ht="12.75" customHeight="1" x14ac:dyDescent="0.25">
      <c r="A350" s="3"/>
      <c r="B350" s="3"/>
      <c r="C350" s="3"/>
      <c r="D350" s="200"/>
      <c r="E350" s="3"/>
      <c r="F350" s="3"/>
      <c r="G350" s="3"/>
      <c r="H350" s="3"/>
      <c r="I350" s="3"/>
      <c r="J350" s="3"/>
      <c r="K350" s="3"/>
      <c r="L350" s="3"/>
      <c r="M350" s="3"/>
      <c r="N350" s="3"/>
      <c r="O350" s="3"/>
      <c r="P350" s="3"/>
      <c r="Q350" s="3"/>
      <c r="R350" s="3"/>
      <c r="S350" s="3"/>
      <c r="T350" s="3"/>
      <c r="U350" s="3"/>
      <c r="V350" s="3"/>
      <c r="W350" s="3"/>
      <c r="X350" s="3"/>
      <c r="Y350" s="3"/>
      <c r="Z350" s="3"/>
    </row>
    <row r="351" spans="1:26" ht="12.75" customHeight="1" x14ac:dyDescent="0.25">
      <c r="A351" s="3"/>
      <c r="B351" s="3"/>
      <c r="C351" s="3"/>
      <c r="D351" s="200"/>
      <c r="E351" s="3"/>
      <c r="F351" s="3"/>
      <c r="G351" s="3"/>
      <c r="H351" s="3"/>
      <c r="I351" s="3"/>
      <c r="J351" s="3"/>
      <c r="K351" s="3"/>
      <c r="L351" s="3"/>
      <c r="M351" s="3"/>
      <c r="N351" s="3"/>
      <c r="O351" s="3"/>
      <c r="P351" s="3"/>
      <c r="Q351" s="3"/>
      <c r="R351" s="3"/>
      <c r="S351" s="3"/>
      <c r="T351" s="3"/>
      <c r="U351" s="3"/>
      <c r="V351" s="3"/>
      <c r="W351" s="3"/>
      <c r="X351" s="3"/>
      <c r="Y351" s="3"/>
      <c r="Z351" s="3"/>
    </row>
    <row r="352" spans="1:26" ht="12.75" customHeight="1" x14ac:dyDescent="0.25">
      <c r="A352" s="3"/>
      <c r="B352" s="3"/>
      <c r="C352" s="3"/>
      <c r="D352" s="200"/>
      <c r="E352" s="3"/>
      <c r="F352" s="3"/>
      <c r="G352" s="3"/>
      <c r="H352" s="3"/>
      <c r="I352" s="3"/>
      <c r="J352" s="3"/>
      <c r="K352" s="3"/>
      <c r="L352" s="3"/>
      <c r="M352" s="3"/>
      <c r="N352" s="3"/>
      <c r="O352" s="3"/>
      <c r="P352" s="3"/>
      <c r="Q352" s="3"/>
      <c r="R352" s="3"/>
      <c r="S352" s="3"/>
      <c r="T352" s="3"/>
      <c r="U352" s="3"/>
      <c r="V352" s="3"/>
      <c r="W352" s="3"/>
      <c r="X352" s="3"/>
      <c r="Y352" s="3"/>
      <c r="Z352" s="3"/>
    </row>
    <row r="353" spans="1:26" ht="12.75" customHeight="1" x14ac:dyDescent="0.25">
      <c r="A353" s="3"/>
      <c r="B353" s="3"/>
      <c r="C353" s="3"/>
      <c r="D353" s="200"/>
      <c r="E353" s="3"/>
      <c r="F353" s="3"/>
      <c r="G353" s="3"/>
      <c r="H353" s="3"/>
      <c r="I353" s="3"/>
      <c r="J353" s="3"/>
      <c r="K353" s="3"/>
      <c r="L353" s="3"/>
      <c r="M353" s="3"/>
      <c r="N353" s="3"/>
      <c r="O353" s="3"/>
      <c r="P353" s="3"/>
      <c r="Q353" s="3"/>
      <c r="R353" s="3"/>
      <c r="S353" s="3"/>
      <c r="T353" s="3"/>
      <c r="U353" s="3"/>
      <c r="V353" s="3"/>
      <c r="W353" s="3"/>
      <c r="X353" s="3"/>
      <c r="Y353" s="3"/>
      <c r="Z353" s="3"/>
    </row>
    <row r="354" spans="1:26" ht="12.75" customHeight="1" x14ac:dyDescent="0.25">
      <c r="A354" s="3"/>
      <c r="B354" s="3"/>
      <c r="C354" s="3"/>
      <c r="D354" s="200"/>
      <c r="E354" s="3"/>
      <c r="F354" s="3"/>
      <c r="G354" s="3"/>
      <c r="H354" s="3"/>
      <c r="I354" s="3"/>
      <c r="J354" s="3"/>
      <c r="K354" s="3"/>
      <c r="L354" s="3"/>
      <c r="M354" s="3"/>
      <c r="N354" s="3"/>
      <c r="O354" s="3"/>
      <c r="P354" s="3"/>
      <c r="Q354" s="3"/>
      <c r="R354" s="3"/>
      <c r="S354" s="3"/>
      <c r="T354" s="3"/>
      <c r="U354" s="3"/>
      <c r="V354" s="3"/>
      <c r="W354" s="3"/>
      <c r="X354" s="3"/>
      <c r="Y354" s="3"/>
      <c r="Z354" s="3"/>
    </row>
    <row r="355" spans="1:26" ht="12.75" customHeight="1" x14ac:dyDescent="0.25">
      <c r="A355" s="3"/>
      <c r="B355" s="3"/>
      <c r="C355" s="3"/>
      <c r="D355" s="200"/>
      <c r="E355" s="3"/>
      <c r="F355" s="3"/>
      <c r="G355" s="3"/>
      <c r="H355" s="3"/>
      <c r="I355" s="3"/>
      <c r="J355" s="3"/>
      <c r="K355" s="3"/>
      <c r="L355" s="3"/>
      <c r="M355" s="3"/>
      <c r="N355" s="3"/>
      <c r="O355" s="3"/>
      <c r="P355" s="3"/>
      <c r="Q355" s="3"/>
      <c r="R355" s="3"/>
      <c r="S355" s="3"/>
      <c r="T355" s="3"/>
      <c r="U355" s="3"/>
      <c r="V355" s="3"/>
      <c r="W355" s="3"/>
      <c r="X355" s="3"/>
      <c r="Y355" s="3"/>
      <c r="Z355" s="3"/>
    </row>
    <row r="356" spans="1:26" ht="12.75" customHeight="1" x14ac:dyDescent="0.25">
      <c r="A356" s="3"/>
      <c r="B356" s="3"/>
      <c r="C356" s="3"/>
      <c r="D356" s="200"/>
      <c r="E356" s="3"/>
      <c r="F356" s="3"/>
      <c r="G356" s="3"/>
      <c r="H356" s="3"/>
      <c r="I356" s="3"/>
      <c r="J356" s="3"/>
      <c r="K356" s="3"/>
      <c r="L356" s="3"/>
      <c r="M356" s="3"/>
      <c r="N356" s="3"/>
      <c r="O356" s="3"/>
      <c r="P356" s="3"/>
      <c r="Q356" s="3"/>
      <c r="R356" s="3"/>
      <c r="S356" s="3"/>
      <c r="T356" s="3"/>
      <c r="U356" s="3"/>
      <c r="V356" s="3"/>
      <c r="W356" s="3"/>
      <c r="X356" s="3"/>
      <c r="Y356" s="3"/>
      <c r="Z356" s="3"/>
    </row>
    <row r="357" spans="1:26" ht="12.75" customHeight="1" x14ac:dyDescent="0.25">
      <c r="A357" s="3"/>
      <c r="B357" s="3"/>
      <c r="C357" s="3"/>
      <c r="D357" s="200"/>
      <c r="E357" s="3"/>
      <c r="F357" s="3"/>
      <c r="G357" s="3"/>
      <c r="H357" s="3"/>
      <c r="I357" s="3"/>
      <c r="J357" s="3"/>
      <c r="K357" s="3"/>
      <c r="L357" s="3"/>
      <c r="M357" s="3"/>
      <c r="N357" s="3"/>
      <c r="O357" s="3"/>
      <c r="P357" s="3"/>
      <c r="Q357" s="3"/>
      <c r="R357" s="3"/>
      <c r="S357" s="3"/>
      <c r="T357" s="3"/>
      <c r="U357" s="3"/>
      <c r="V357" s="3"/>
      <c r="W357" s="3"/>
      <c r="X357" s="3"/>
      <c r="Y357" s="3"/>
      <c r="Z357" s="3"/>
    </row>
    <row r="358" spans="1:26" ht="12.75" customHeight="1" x14ac:dyDescent="0.25">
      <c r="A358" s="3"/>
      <c r="B358" s="3"/>
      <c r="C358" s="3"/>
      <c r="D358" s="200"/>
      <c r="E358" s="3"/>
      <c r="F358" s="3"/>
      <c r="G358" s="3"/>
      <c r="H358" s="3"/>
      <c r="I358" s="3"/>
      <c r="J358" s="3"/>
      <c r="K358" s="3"/>
      <c r="L358" s="3"/>
      <c r="M358" s="3"/>
      <c r="N358" s="3"/>
      <c r="O358" s="3"/>
      <c r="P358" s="3"/>
      <c r="Q358" s="3"/>
      <c r="R358" s="3"/>
      <c r="S358" s="3"/>
      <c r="T358" s="3"/>
      <c r="U358" s="3"/>
      <c r="V358" s="3"/>
      <c r="W358" s="3"/>
      <c r="X358" s="3"/>
      <c r="Y358" s="3"/>
      <c r="Z358" s="3"/>
    </row>
    <row r="359" spans="1:26" ht="12.75" customHeight="1" x14ac:dyDescent="0.25">
      <c r="A359" s="3"/>
      <c r="B359" s="3"/>
      <c r="C359" s="3"/>
      <c r="D359" s="200"/>
      <c r="E359" s="3"/>
      <c r="F359" s="3"/>
      <c r="G359" s="3"/>
      <c r="H359" s="3"/>
      <c r="I359" s="3"/>
      <c r="J359" s="3"/>
      <c r="K359" s="3"/>
      <c r="L359" s="3"/>
      <c r="M359" s="3"/>
      <c r="N359" s="3"/>
      <c r="O359" s="3"/>
      <c r="P359" s="3"/>
      <c r="Q359" s="3"/>
      <c r="R359" s="3"/>
      <c r="S359" s="3"/>
      <c r="T359" s="3"/>
      <c r="U359" s="3"/>
      <c r="V359" s="3"/>
      <c r="W359" s="3"/>
      <c r="X359" s="3"/>
      <c r="Y359" s="3"/>
      <c r="Z359" s="3"/>
    </row>
    <row r="360" spans="1:26" ht="12.75" customHeight="1" x14ac:dyDescent="0.25">
      <c r="A360" s="3"/>
      <c r="B360" s="3"/>
      <c r="C360" s="3"/>
      <c r="D360" s="200"/>
      <c r="E360" s="3"/>
      <c r="F360" s="3"/>
      <c r="G360" s="3"/>
      <c r="H360" s="3"/>
      <c r="I360" s="3"/>
      <c r="J360" s="3"/>
      <c r="K360" s="3"/>
      <c r="L360" s="3"/>
      <c r="M360" s="3"/>
      <c r="N360" s="3"/>
      <c r="O360" s="3"/>
      <c r="P360" s="3"/>
      <c r="Q360" s="3"/>
      <c r="R360" s="3"/>
      <c r="S360" s="3"/>
      <c r="T360" s="3"/>
      <c r="U360" s="3"/>
      <c r="V360" s="3"/>
      <c r="W360" s="3"/>
      <c r="X360" s="3"/>
      <c r="Y360" s="3"/>
      <c r="Z360" s="3"/>
    </row>
    <row r="361" spans="1:26" ht="12.75" customHeight="1" x14ac:dyDescent="0.25">
      <c r="A361" s="3"/>
      <c r="B361" s="3"/>
      <c r="C361" s="3"/>
      <c r="D361" s="200"/>
      <c r="E361" s="3"/>
      <c r="F361" s="3"/>
      <c r="G361" s="3"/>
      <c r="H361" s="3"/>
      <c r="I361" s="3"/>
      <c r="J361" s="3"/>
      <c r="K361" s="3"/>
      <c r="L361" s="3"/>
      <c r="M361" s="3"/>
      <c r="N361" s="3"/>
      <c r="O361" s="3"/>
      <c r="P361" s="3"/>
      <c r="Q361" s="3"/>
      <c r="R361" s="3"/>
      <c r="S361" s="3"/>
      <c r="T361" s="3"/>
      <c r="U361" s="3"/>
      <c r="V361" s="3"/>
      <c r="W361" s="3"/>
      <c r="X361" s="3"/>
      <c r="Y361" s="3"/>
      <c r="Z361" s="3"/>
    </row>
    <row r="362" spans="1:26" ht="12.75" customHeight="1" x14ac:dyDescent="0.25">
      <c r="A362" s="3"/>
      <c r="B362" s="3"/>
      <c r="C362" s="3"/>
      <c r="D362" s="200"/>
      <c r="E362" s="3"/>
      <c r="F362" s="3"/>
      <c r="G362" s="3"/>
      <c r="H362" s="3"/>
      <c r="I362" s="3"/>
      <c r="J362" s="3"/>
      <c r="K362" s="3"/>
      <c r="L362" s="3"/>
      <c r="M362" s="3"/>
      <c r="N362" s="3"/>
      <c r="O362" s="3"/>
      <c r="P362" s="3"/>
      <c r="Q362" s="3"/>
      <c r="R362" s="3"/>
      <c r="S362" s="3"/>
      <c r="T362" s="3"/>
      <c r="U362" s="3"/>
      <c r="V362" s="3"/>
      <c r="W362" s="3"/>
      <c r="X362" s="3"/>
      <c r="Y362" s="3"/>
      <c r="Z362" s="3"/>
    </row>
    <row r="363" spans="1:26" ht="12.75" customHeight="1" x14ac:dyDescent="0.25">
      <c r="A363" s="3"/>
      <c r="B363" s="3"/>
      <c r="C363" s="3"/>
      <c r="D363" s="200"/>
      <c r="E363" s="3"/>
      <c r="F363" s="3"/>
      <c r="G363" s="3"/>
      <c r="H363" s="3"/>
      <c r="I363" s="3"/>
      <c r="J363" s="3"/>
      <c r="K363" s="3"/>
      <c r="L363" s="3"/>
      <c r="M363" s="3"/>
      <c r="N363" s="3"/>
      <c r="O363" s="3"/>
      <c r="P363" s="3"/>
      <c r="Q363" s="3"/>
      <c r="R363" s="3"/>
      <c r="S363" s="3"/>
      <c r="T363" s="3"/>
      <c r="U363" s="3"/>
      <c r="V363" s="3"/>
      <c r="W363" s="3"/>
      <c r="X363" s="3"/>
      <c r="Y363" s="3"/>
      <c r="Z363" s="3"/>
    </row>
    <row r="364" spans="1:26" ht="12.75" customHeight="1" x14ac:dyDescent="0.25">
      <c r="A364" s="3"/>
      <c r="B364" s="3"/>
      <c r="C364" s="3"/>
      <c r="D364" s="200"/>
      <c r="E364" s="3"/>
      <c r="F364" s="3"/>
      <c r="G364" s="3"/>
      <c r="H364" s="3"/>
      <c r="I364" s="3"/>
      <c r="J364" s="3"/>
      <c r="K364" s="3"/>
      <c r="L364" s="3"/>
      <c r="M364" s="3"/>
      <c r="N364" s="3"/>
      <c r="O364" s="3"/>
      <c r="P364" s="3"/>
      <c r="Q364" s="3"/>
      <c r="R364" s="3"/>
      <c r="S364" s="3"/>
      <c r="T364" s="3"/>
      <c r="U364" s="3"/>
      <c r="V364" s="3"/>
      <c r="W364" s="3"/>
      <c r="X364" s="3"/>
      <c r="Y364" s="3"/>
      <c r="Z364" s="3"/>
    </row>
    <row r="365" spans="1:26" ht="12.75" customHeight="1" x14ac:dyDescent="0.25">
      <c r="A365" s="3"/>
      <c r="B365" s="3"/>
      <c r="C365" s="3"/>
      <c r="D365" s="200"/>
      <c r="E365" s="3"/>
      <c r="F365" s="3"/>
      <c r="G365" s="3"/>
      <c r="H365" s="3"/>
      <c r="I365" s="3"/>
      <c r="J365" s="3"/>
      <c r="K365" s="3"/>
      <c r="L365" s="3"/>
      <c r="M365" s="3"/>
      <c r="N365" s="3"/>
      <c r="O365" s="3"/>
      <c r="P365" s="3"/>
      <c r="Q365" s="3"/>
      <c r="R365" s="3"/>
      <c r="S365" s="3"/>
      <c r="T365" s="3"/>
      <c r="U365" s="3"/>
      <c r="V365" s="3"/>
      <c r="W365" s="3"/>
      <c r="X365" s="3"/>
      <c r="Y365" s="3"/>
      <c r="Z365" s="3"/>
    </row>
    <row r="366" spans="1:26" ht="12.75" customHeight="1" x14ac:dyDescent="0.25">
      <c r="A366" s="3"/>
      <c r="B366" s="3"/>
      <c r="C366" s="3"/>
      <c r="D366" s="200"/>
      <c r="E366" s="3"/>
      <c r="F366" s="3"/>
      <c r="G366" s="3"/>
      <c r="H366" s="3"/>
      <c r="I366" s="3"/>
      <c r="J366" s="3"/>
      <c r="K366" s="3"/>
      <c r="L366" s="3"/>
      <c r="M366" s="3"/>
      <c r="N366" s="3"/>
      <c r="O366" s="3"/>
      <c r="P366" s="3"/>
      <c r="Q366" s="3"/>
      <c r="R366" s="3"/>
      <c r="S366" s="3"/>
      <c r="T366" s="3"/>
      <c r="U366" s="3"/>
      <c r="V366" s="3"/>
      <c r="W366" s="3"/>
      <c r="X366" s="3"/>
      <c r="Y366" s="3"/>
      <c r="Z366" s="3"/>
    </row>
    <row r="367" spans="1:26" ht="12.75" customHeight="1" x14ac:dyDescent="0.25">
      <c r="A367" s="3"/>
      <c r="B367" s="3"/>
      <c r="C367" s="3"/>
      <c r="D367" s="200"/>
      <c r="E367" s="3"/>
      <c r="F367" s="3"/>
      <c r="G367" s="3"/>
      <c r="H367" s="3"/>
      <c r="I367" s="3"/>
      <c r="J367" s="3"/>
      <c r="K367" s="3"/>
      <c r="L367" s="3"/>
      <c r="M367" s="3"/>
      <c r="N367" s="3"/>
      <c r="O367" s="3"/>
      <c r="P367" s="3"/>
      <c r="Q367" s="3"/>
      <c r="R367" s="3"/>
      <c r="S367" s="3"/>
      <c r="T367" s="3"/>
      <c r="U367" s="3"/>
      <c r="V367" s="3"/>
      <c r="W367" s="3"/>
      <c r="X367" s="3"/>
      <c r="Y367" s="3"/>
      <c r="Z367" s="3"/>
    </row>
    <row r="368" spans="1:26" ht="12.75" customHeight="1" x14ac:dyDescent="0.25">
      <c r="A368" s="3"/>
      <c r="B368" s="3"/>
      <c r="C368" s="3"/>
      <c r="D368" s="200"/>
      <c r="E368" s="3"/>
      <c r="F368" s="3"/>
      <c r="G368" s="3"/>
      <c r="H368" s="3"/>
      <c r="I368" s="3"/>
      <c r="J368" s="3"/>
      <c r="K368" s="3"/>
      <c r="L368" s="3"/>
      <c r="M368" s="3"/>
      <c r="N368" s="3"/>
      <c r="O368" s="3"/>
      <c r="P368" s="3"/>
      <c r="Q368" s="3"/>
      <c r="R368" s="3"/>
      <c r="S368" s="3"/>
      <c r="T368" s="3"/>
      <c r="U368" s="3"/>
      <c r="V368" s="3"/>
      <c r="W368" s="3"/>
      <c r="X368" s="3"/>
      <c r="Y368" s="3"/>
      <c r="Z368" s="3"/>
    </row>
    <row r="369" spans="1:26" ht="12.75" customHeight="1" x14ac:dyDescent="0.25">
      <c r="A369" s="3"/>
      <c r="B369" s="3"/>
      <c r="C369" s="3"/>
      <c r="D369" s="200"/>
      <c r="E369" s="3"/>
      <c r="F369" s="3"/>
      <c r="G369" s="3"/>
      <c r="H369" s="3"/>
      <c r="I369" s="3"/>
      <c r="J369" s="3"/>
      <c r="K369" s="3"/>
      <c r="L369" s="3"/>
      <c r="M369" s="3"/>
      <c r="N369" s="3"/>
      <c r="O369" s="3"/>
      <c r="P369" s="3"/>
      <c r="Q369" s="3"/>
      <c r="R369" s="3"/>
      <c r="S369" s="3"/>
      <c r="T369" s="3"/>
      <c r="U369" s="3"/>
      <c r="V369" s="3"/>
      <c r="W369" s="3"/>
      <c r="X369" s="3"/>
      <c r="Y369" s="3"/>
      <c r="Z369" s="3"/>
    </row>
    <row r="370" spans="1:26" ht="12.75" customHeight="1" x14ac:dyDescent="0.25">
      <c r="A370" s="3"/>
      <c r="B370" s="3"/>
      <c r="C370" s="3"/>
      <c r="D370" s="200"/>
      <c r="E370" s="3"/>
      <c r="F370" s="3"/>
      <c r="G370" s="3"/>
      <c r="H370" s="3"/>
      <c r="I370" s="3"/>
      <c r="J370" s="3"/>
      <c r="K370" s="3"/>
      <c r="L370" s="3"/>
      <c r="M370" s="3"/>
      <c r="N370" s="3"/>
      <c r="O370" s="3"/>
      <c r="P370" s="3"/>
      <c r="Q370" s="3"/>
      <c r="R370" s="3"/>
      <c r="S370" s="3"/>
      <c r="T370" s="3"/>
      <c r="U370" s="3"/>
      <c r="V370" s="3"/>
      <c r="W370" s="3"/>
      <c r="X370" s="3"/>
      <c r="Y370" s="3"/>
      <c r="Z370" s="3"/>
    </row>
    <row r="371" spans="1:26" ht="12.75" customHeight="1" x14ac:dyDescent="0.25">
      <c r="A371" s="3"/>
      <c r="B371" s="3"/>
      <c r="C371" s="3"/>
      <c r="D371" s="200"/>
      <c r="E371" s="3"/>
      <c r="F371" s="3"/>
      <c r="G371" s="3"/>
      <c r="H371" s="3"/>
      <c r="I371" s="3"/>
      <c r="J371" s="3"/>
      <c r="K371" s="3"/>
      <c r="L371" s="3"/>
      <c r="M371" s="3"/>
      <c r="N371" s="3"/>
      <c r="O371" s="3"/>
      <c r="P371" s="3"/>
      <c r="Q371" s="3"/>
      <c r="R371" s="3"/>
      <c r="S371" s="3"/>
      <c r="T371" s="3"/>
      <c r="U371" s="3"/>
      <c r="V371" s="3"/>
      <c r="W371" s="3"/>
      <c r="X371" s="3"/>
      <c r="Y371" s="3"/>
      <c r="Z371" s="3"/>
    </row>
    <row r="372" spans="1:26" ht="12.75" customHeight="1" x14ac:dyDescent="0.25">
      <c r="A372" s="3"/>
      <c r="B372" s="3"/>
      <c r="C372" s="3"/>
      <c r="D372" s="200"/>
      <c r="E372" s="3"/>
      <c r="F372" s="3"/>
      <c r="G372" s="3"/>
      <c r="H372" s="3"/>
      <c r="I372" s="3"/>
      <c r="J372" s="3"/>
      <c r="K372" s="3"/>
      <c r="L372" s="3"/>
      <c r="M372" s="3"/>
      <c r="N372" s="3"/>
      <c r="O372" s="3"/>
      <c r="P372" s="3"/>
      <c r="Q372" s="3"/>
      <c r="R372" s="3"/>
      <c r="S372" s="3"/>
      <c r="T372" s="3"/>
      <c r="U372" s="3"/>
      <c r="V372" s="3"/>
      <c r="W372" s="3"/>
      <c r="X372" s="3"/>
      <c r="Y372" s="3"/>
      <c r="Z372" s="3"/>
    </row>
    <row r="373" spans="1:26" ht="12.75" customHeight="1" x14ac:dyDescent="0.25">
      <c r="A373" s="3"/>
      <c r="B373" s="3"/>
      <c r="C373" s="3"/>
      <c r="D373" s="200"/>
      <c r="E373" s="3"/>
      <c r="F373" s="3"/>
      <c r="G373" s="3"/>
      <c r="H373" s="3"/>
      <c r="I373" s="3"/>
      <c r="J373" s="3"/>
      <c r="K373" s="3"/>
      <c r="L373" s="3"/>
      <c r="M373" s="3"/>
      <c r="N373" s="3"/>
      <c r="O373" s="3"/>
      <c r="P373" s="3"/>
      <c r="Q373" s="3"/>
      <c r="R373" s="3"/>
      <c r="S373" s="3"/>
      <c r="T373" s="3"/>
      <c r="U373" s="3"/>
      <c r="V373" s="3"/>
      <c r="W373" s="3"/>
      <c r="X373" s="3"/>
      <c r="Y373" s="3"/>
      <c r="Z373" s="3"/>
    </row>
    <row r="374" spans="1:26" ht="12.75" customHeight="1" x14ac:dyDescent="0.25">
      <c r="A374" s="3"/>
      <c r="B374" s="3"/>
      <c r="C374" s="3"/>
      <c r="D374" s="200"/>
      <c r="E374" s="3"/>
      <c r="F374" s="3"/>
      <c r="G374" s="3"/>
      <c r="H374" s="3"/>
      <c r="I374" s="3"/>
      <c r="J374" s="3"/>
      <c r="K374" s="3"/>
      <c r="L374" s="3"/>
      <c r="M374" s="3"/>
      <c r="N374" s="3"/>
      <c r="O374" s="3"/>
      <c r="P374" s="3"/>
      <c r="Q374" s="3"/>
      <c r="R374" s="3"/>
      <c r="S374" s="3"/>
      <c r="T374" s="3"/>
      <c r="U374" s="3"/>
      <c r="V374" s="3"/>
      <c r="W374" s="3"/>
      <c r="X374" s="3"/>
      <c r="Y374" s="3"/>
      <c r="Z374" s="3"/>
    </row>
    <row r="375" spans="1:26" ht="12.75" customHeight="1" x14ac:dyDescent="0.25">
      <c r="A375" s="3"/>
      <c r="B375" s="3"/>
      <c r="C375" s="3"/>
      <c r="D375" s="200"/>
      <c r="E375" s="3"/>
      <c r="F375" s="3"/>
      <c r="G375" s="3"/>
      <c r="H375" s="3"/>
      <c r="I375" s="3"/>
      <c r="J375" s="3"/>
      <c r="K375" s="3"/>
      <c r="L375" s="3"/>
      <c r="M375" s="3"/>
      <c r="N375" s="3"/>
      <c r="O375" s="3"/>
      <c r="P375" s="3"/>
      <c r="Q375" s="3"/>
      <c r="R375" s="3"/>
      <c r="S375" s="3"/>
      <c r="T375" s="3"/>
      <c r="U375" s="3"/>
      <c r="V375" s="3"/>
      <c r="W375" s="3"/>
      <c r="X375" s="3"/>
      <c r="Y375" s="3"/>
      <c r="Z375" s="3"/>
    </row>
    <row r="376" spans="1:26" ht="12.75" customHeight="1" x14ac:dyDescent="0.25">
      <c r="A376" s="3"/>
      <c r="B376" s="3"/>
      <c r="C376" s="3"/>
      <c r="D376" s="200"/>
      <c r="E376" s="3"/>
      <c r="F376" s="3"/>
      <c r="G376" s="3"/>
      <c r="H376" s="3"/>
      <c r="I376" s="3"/>
      <c r="J376" s="3"/>
      <c r="K376" s="3"/>
      <c r="L376" s="3"/>
      <c r="M376" s="3"/>
      <c r="N376" s="3"/>
      <c r="O376" s="3"/>
      <c r="P376" s="3"/>
      <c r="Q376" s="3"/>
      <c r="R376" s="3"/>
      <c r="S376" s="3"/>
      <c r="T376" s="3"/>
      <c r="U376" s="3"/>
      <c r="V376" s="3"/>
      <c r="W376" s="3"/>
      <c r="X376" s="3"/>
      <c r="Y376" s="3"/>
      <c r="Z376" s="3"/>
    </row>
    <row r="377" spans="1:26" ht="12.75" customHeight="1" x14ac:dyDescent="0.25">
      <c r="A377" s="3"/>
      <c r="B377" s="3"/>
      <c r="C377" s="3"/>
      <c r="D377" s="200"/>
      <c r="E377" s="3"/>
      <c r="F377" s="3"/>
      <c r="G377" s="3"/>
      <c r="H377" s="3"/>
      <c r="I377" s="3"/>
      <c r="J377" s="3"/>
      <c r="K377" s="3"/>
      <c r="L377" s="3"/>
      <c r="M377" s="3"/>
      <c r="N377" s="3"/>
      <c r="O377" s="3"/>
      <c r="P377" s="3"/>
      <c r="Q377" s="3"/>
      <c r="R377" s="3"/>
      <c r="S377" s="3"/>
      <c r="T377" s="3"/>
      <c r="U377" s="3"/>
      <c r="V377" s="3"/>
      <c r="W377" s="3"/>
      <c r="X377" s="3"/>
      <c r="Y377" s="3"/>
      <c r="Z377" s="3"/>
    </row>
    <row r="378" spans="1:26" ht="12.75" customHeight="1" x14ac:dyDescent="0.25">
      <c r="A378" s="3"/>
      <c r="B378" s="3"/>
      <c r="C378" s="3"/>
      <c r="D378" s="200"/>
      <c r="E378" s="3"/>
      <c r="F378" s="3"/>
      <c r="G378" s="3"/>
      <c r="H378" s="3"/>
      <c r="I378" s="3"/>
      <c r="J378" s="3"/>
      <c r="K378" s="3"/>
      <c r="L378" s="3"/>
      <c r="M378" s="3"/>
      <c r="N378" s="3"/>
      <c r="O378" s="3"/>
      <c r="P378" s="3"/>
      <c r="Q378" s="3"/>
      <c r="R378" s="3"/>
      <c r="S378" s="3"/>
      <c r="T378" s="3"/>
      <c r="U378" s="3"/>
      <c r="V378" s="3"/>
      <c r="W378" s="3"/>
      <c r="X378" s="3"/>
      <c r="Y378" s="3"/>
      <c r="Z378" s="3"/>
    </row>
    <row r="379" spans="1:26" ht="12.75" customHeight="1" x14ac:dyDescent="0.25">
      <c r="A379" s="3"/>
      <c r="B379" s="3"/>
      <c r="C379" s="3"/>
      <c r="D379" s="200"/>
      <c r="E379" s="3"/>
      <c r="F379" s="3"/>
      <c r="G379" s="3"/>
      <c r="H379" s="3"/>
      <c r="I379" s="3"/>
      <c r="J379" s="3"/>
      <c r="K379" s="3"/>
      <c r="L379" s="3"/>
      <c r="M379" s="3"/>
      <c r="N379" s="3"/>
      <c r="O379" s="3"/>
      <c r="P379" s="3"/>
      <c r="Q379" s="3"/>
      <c r="R379" s="3"/>
      <c r="S379" s="3"/>
      <c r="T379" s="3"/>
      <c r="U379" s="3"/>
      <c r="V379" s="3"/>
      <c r="W379" s="3"/>
      <c r="X379" s="3"/>
      <c r="Y379" s="3"/>
      <c r="Z379" s="3"/>
    </row>
    <row r="380" spans="1:26" ht="12.75" customHeight="1" x14ac:dyDescent="0.25">
      <c r="A380" s="3"/>
      <c r="B380" s="3"/>
      <c r="C380" s="3"/>
      <c r="D380" s="200"/>
      <c r="E380" s="3"/>
      <c r="F380" s="3"/>
      <c r="G380" s="3"/>
      <c r="H380" s="3"/>
      <c r="I380" s="3"/>
      <c r="J380" s="3"/>
      <c r="K380" s="3"/>
      <c r="L380" s="3"/>
      <c r="M380" s="3"/>
      <c r="N380" s="3"/>
      <c r="O380" s="3"/>
      <c r="P380" s="3"/>
      <c r="Q380" s="3"/>
      <c r="R380" s="3"/>
      <c r="S380" s="3"/>
      <c r="T380" s="3"/>
      <c r="U380" s="3"/>
      <c r="V380" s="3"/>
      <c r="W380" s="3"/>
      <c r="X380" s="3"/>
      <c r="Y380" s="3"/>
      <c r="Z380" s="3"/>
    </row>
    <row r="381" spans="1:26" ht="12.75" customHeight="1" x14ac:dyDescent="0.25">
      <c r="A381" s="3"/>
      <c r="B381" s="3"/>
      <c r="C381" s="3"/>
      <c r="D381" s="200"/>
      <c r="E381" s="3"/>
      <c r="F381" s="3"/>
      <c r="G381" s="3"/>
      <c r="H381" s="3"/>
      <c r="I381" s="3"/>
      <c r="J381" s="3"/>
      <c r="K381" s="3"/>
      <c r="L381" s="3"/>
      <c r="M381" s="3"/>
      <c r="N381" s="3"/>
      <c r="O381" s="3"/>
      <c r="P381" s="3"/>
      <c r="Q381" s="3"/>
      <c r="R381" s="3"/>
      <c r="S381" s="3"/>
      <c r="T381" s="3"/>
      <c r="U381" s="3"/>
      <c r="V381" s="3"/>
      <c r="W381" s="3"/>
      <c r="X381" s="3"/>
      <c r="Y381" s="3"/>
      <c r="Z381" s="3"/>
    </row>
    <row r="382" spans="1:26" ht="12.75" customHeight="1" x14ac:dyDescent="0.25">
      <c r="A382" s="3"/>
      <c r="B382" s="3"/>
      <c r="C382" s="3"/>
      <c r="D382" s="200"/>
      <c r="E382" s="3"/>
      <c r="F382" s="3"/>
      <c r="G382" s="3"/>
      <c r="H382" s="3"/>
      <c r="I382" s="3"/>
      <c r="J382" s="3"/>
      <c r="K382" s="3"/>
      <c r="L382" s="3"/>
      <c r="M382" s="3"/>
      <c r="N382" s="3"/>
      <c r="O382" s="3"/>
      <c r="P382" s="3"/>
      <c r="Q382" s="3"/>
      <c r="R382" s="3"/>
      <c r="S382" s="3"/>
      <c r="T382" s="3"/>
      <c r="U382" s="3"/>
      <c r="V382" s="3"/>
      <c r="W382" s="3"/>
      <c r="X382" s="3"/>
      <c r="Y382" s="3"/>
      <c r="Z382" s="3"/>
    </row>
    <row r="383" spans="1:26" ht="12.75" customHeight="1" x14ac:dyDescent="0.25">
      <c r="A383" s="3"/>
      <c r="B383" s="3"/>
      <c r="C383" s="3"/>
      <c r="D383" s="200"/>
      <c r="E383" s="3"/>
      <c r="F383" s="3"/>
      <c r="G383" s="3"/>
      <c r="H383" s="3"/>
      <c r="I383" s="3"/>
      <c r="J383" s="3"/>
      <c r="K383" s="3"/>
      <c r="L383" s="3"/>
      <c r="M383" s="3"/>
      <c r="N383" s="3"/>
      <c r="O383" s="3"/>
      <c r="P383" s="3"/>
      <c r="Q383" s="3"/>
      <c r="R383" s="3"/>
      <c r="S383" s="3"/>
      <c r="T383" s="3"/>
      <c r="U383" s="3"/>
      <c r="V383" s="3"/>
      <c r="W383" s="3"/>
      <c r="X383" s="3"/>
      <c r="Y383" s="3"/>
      <c r="Z383" s="3"/>
    </row>
    <row r="384" spans="1:26" ht="12.75" customHeight="1" x14ac:dyDescent="0.25">
      <c r="A384" s="3"/>
      <c r="B384" s="3"/>
      <c r="C384" s="3"/>
      <c r="D384" s="200"/>
      <c r="E384" s="3"/>
      <c r="F384" s="3"/>
      <c r="G384" s="3"/>
      <c r="H384" s="3"/>
      <c r="I384" s="3"/>
      <c r="J384" s="3"/>
      <c r="K384" s="3"/>
      <c r="L384" s="3"/>
      <c r="M384" s="3"/>
      <c r="N384" s="3"/>
      <c r="O384" s="3"/>
      <c r="P384" s="3"/>
      <c r="Q384" s="3"/>
      <c r="R384" s="3"/>
      <c r="S384" s="3"/>
      <c r="T384" s="3"/>
      <c r="U384" s="3"/>
      <c r="V384" s="3"/>
      <c r="W384" s="3"/>
      <c r="X384" s="3"/>
      <c r="Y384" s="3"/>
      <c r="Z384" s="3"/>
    </row>
    <row r="385" spans="1:26" ht="12.75" customHeight="1" x14ac:dyDescent="0.25">
      <c r="A385" s="3"/>
      <c r="B385" s="3"/>
      <c r="C385" s="3"/>
      <c r="D385" s="200"/>
      <c r="E385" s="3"/>
      <c r="F385" s="3"/>
      <c r="G385" s="3"/>
      <c r="H385" s="3"/>
      <c r="I385" s="3"/>
      <c r="J385" s="3"/>
      <c r="K385" s="3"/>
      <c r="L385" s="3"/>
      <c r="M385" s="3"/>
      <c r="N385" s="3"/>
      <c r="O385" s="3"/>
      <c r="P385" s="3"/>
      <c r="Q385" s="3"/>
      <c r="R385" s="3"/>
      <c r="S385" s="3"/>
      <c r="T385" s="3"/>
      <c r="U385" s="3"/>
      <c r="V385" s="3"/>
      <c r="W385" s="3"/>
      <c r="X385" s="3"/>
      <c r="Y385" s="3"/>
      <c r="Z385" s="3"/>
    </row>
    <row r="386" spans="1:26" ht="12.75" customHeight="1" x14ac:dyDescent="0.25">
      <c r="A386" s="3"/>
      <c r="B386" s="3"/>
      <c r="C386" s="3"/>
      <c r="D386" s="200"/>
      <c r="E386" s="3"/>
      <c r="F386" s="3"/>
      <c r="G386" s="3"/>
      <c r="H386" s="3"/>
      <c r="I386" s="3"/>
      <c r="J386" s="3"/>
      <c r="K386" s="3"/>
      <c r="L386" s="3"/>
      <c r="M386" s="3"/>
      <c r="N386" s="3"/>
      <c r="O386" s="3"/>
      <c r="P386" s="3"/>
      <c r="Q386" s="3"/>
      <c r="R386" s="3"/>
      <c r="S386" s="3"/>
      <c r="T386" s="3"/>
      <c r="U386" s="3"/>
      <c r="V386" s="3"/>
      <c r="W386" s="3"/>
      <c r="X386" s="3"/>
      <c r="Y386" s="3"/>
      <c r="Z386" s="3"/>
    </row>
    <row r="387" spans="1:26" ht="12.75" customHeight="1" x14ac:dyDescent="0.25">
      <c r="A387" s="3"/>
      <c r="B387" s="3"/>
      <c r="C387" s="3"/>
      <c r="D387" s="200"/>
      <c r="E387" s="3"/>
      <c r="F387" s="3"/>
      <c r="G387" s="3"/>
      <c r="H387" s="3"/>
      <c r="I387" s="3"/>
      <c r="J387" s="3"/>
      <c r="K387" s="3"/>
      <c r="L387" s="3"/>
      <c r="M387" s="3"/>
      <c r="N387" s="3"/>
      <c r="O387" s="3"/>
      <c r="P387" s="3"/>
      <c r="Q387" s="3"/>
      <c r="R387" s="3"/>
      <c r="S387" s="3"/>
      <c r="T387" s="3"/>
      <c r="U387" s="3"/>
      <c r="V387" s="3"/>
      <c r="W387" s="3"/>
      <c r="X387" s="3"/>
      <c r="Y387" s="3"/>
      <c r="Z387" s="3"/>
    </row>
    <row r="388" spans="1:26" ht="12.75" customHeight="1" x14ac:dyDescent="0.25">
      <c r="A388" s="3"/>
      <c r="B388" s="3"/>
      <c r="C388" s="3"/>
      <c r="D388" s="200"/>
      <c r="E388" s="3"/>
      <c r="F388" s="3"/>
      <c r="G388" s="3"/>
      <c r="H388" s="3"/>
      <c r="I388" s="3"/>
      <c r="J388" s="3"/>
      <c r="K388" s="3"/>
      <c r="L388" s="3"/>
      <c r="M388" s="3"/>
      <c r="N388" s="3"/>
      <c r="O388" s="3"/>
      <c r="P388" s="3"/>
      <c r="Q388" s="3"/>
      <c r="R388" s="3"/>
      <c r="S388" s="3"/>
      <c r="T388" s="3"/>
      <c r="U388" s="3"/>
      <c r="V388" s="3"/>
      <c r="W388" s="3"/>
      <c r="X388" s="3"/>
      <c r="Y388" s="3"/>
      <c r="Z388" s="3"/>
    </row>
    <row r="389" spans="1:26" ht="12.75" customHeight="1" x14ac:dyDescent="0.25">
      <c r="A389" s="3"/>
      <c r="B389" s="3"/>
      <c r="C389" s="3"/>
      <c r="D389" s="200"/>
      <c r="E389" s="3"/>
      <c r="F389" s="3"/>
      <c r="G389" s="3"/>
      <c r="H389" s="3"/>
      <c r="I389" s="3"/>
      <c r="J389" s="3"/>
      <c r="K389" s="3"/>
      <c r="L389" s="3"/>
      <c r="M389" s="3"/>
      <c r="N389" s="3"/>
      <c r="O389" s="3"/>
      <c r="P389" s="3"/>
      <c r="Q389" s="3"/>
      <c r="R389" s="3"/>
      <c r="S389" s="3"/>
      <c r="T389" s="3"/>
      <c r="U389" s="3"/>
      <c r="V389" s="3"/>
      <c r="W389" s="3"/>
      <c r="X389" s="3"/>
      <c r="Y389" s="3"/>
      <c r="Z389" s="3"/>
    </row>
    <row r="390" spans="1:26" ht="12.75" customHeight="1" x14ac:dyDescent="0.25">
      <c r="A390" s="3"/>
      <c r="B390" s="3"/>
      <c r="C390" s="3"/>
      <c r="D390" s="200"/>
      <c r="E390" s="3"/>
      <c r="F390" s="3"/>
      <c r="G390" s="3"/>
      <c r="H390" s="3"/>
      <c r="I390" s="3"/>
      <c r="J390" s="3"/>
      <c r="K390" s="3"/>
      <c r="L390" s="3"/>
      <c r="M390" s="3"/>
      <c r="N390" s="3"/>
      <c r="O390" s="3"/>
      <c r="P390" s="3"/>
      <c r="Q390" s="3"/>
      <c r="R390" s="3"/>
      <c r="S390" s="3"/>
      <c r="T390" s="3"/>
      <c r="U390" s="3"/>
      <c r="V390" s="3"/>
      <c r="W390" s="3"/>
      <c r="X390" s="3"/>
      <c r="Y390" s="3"/>
      <c r="Z390" s="3"/>
    </row>
    <row r="391" spans="1:26" ht="12.75" customHeight="1" x14ac:dyDescent="0.25">
      <c r="A391" s="3"/>
      <c r="B391" s="3"/>
      <c r="C391" s="3"/>
      <c r="D391" s="200"/>
      <c r="E391" s="3"/>
      <c r="F391" s="3"/>
      <c r="G391" s="3"/>
      <c r="H391" s="3"/>
      <c r="I391" s="3"/>
      <c r="J391" s="3"/>
      <c r="K391" s="3"/>
      <c r="L391" s="3"/>
      <c r="M391" s="3"/>
      <c r="N391" s="3"/>
      <c r="O391" s="3"/>
      <c r="P391" s="3"/>
      <c r="Q391" s="3"/>
      <c r="R391" s="3"/>
      <c r="S391" s="3"/>
      <c r="T391" s="3"/>
      <c r="U391" s="3"/>
      <c r="V391" s="3"/>
      <c r="W391" s="3"/>
      <c r="X391" s="3"/>
      <c r="Y391" s="3"/>
      <c r="Z391" s="3"/>
    </row>
    <row r="392" spans="1:26" ht="12.75" customHeight="1" x14ac:dyDescent="0.25">
      <c r="A392" s="3"/>
      <c r="B392" s="3"/>
      <c r="C392" s="3"/>
      <c r="D392" s="200"/>
      <c r="E392" s="3"/>
      <c r="F392" s="3"/>
      <c r="G392" s="3"/>
      <c r="H392" s="3"/>
      <c r="I392" s="3"/>
      <c r="J392" s="3"/>
      <c r="K392" s="3"/>
      <c r="L392" s="3"/>
      <c r="M392" s="3"/>
      <c r="N392" s="3"/>
      <c r="O392" s="3"/>
      <c r="P392" s="3"/>
      <c r="Q392" s="3"/>
      <c r="R392" s="3"/>
      <c r="S392" s="3"/>
      <c r="T392" s="3"/>
      <c r="U392" s="3"/>
      <c r="V392" s="3"/>
      <c r="W392" s="3"/>
      <c r="X392" s="3"/>
      <c r="Y392" s="3"/>
      <c r="Z392" s="3"/>
    </row>
    <row r="393" spans="1:26" ht="12.75" customHeight="1" x14ac:dyDescent="0.25">
      <c r="A393" s="3"/>
      <c r="B393" s="3"/>
      <c r="C393" s="3"/>
      <c r="D393" s="200"/>
      <c r="E393" s="3"/>
      <c r="F393" s="3"/>
      <c r="G393" s="3"/>
      <c r="H393" s="3"/>
      <c r="I393" s="3"/>
      <c r="J393" s="3"/>
      <c r="K393" s="3"/>
      <c r="L393" s="3"/>
      <c r="M393" s="3"/>
      <c r="N393" s="3"/>
      <c r="O393" s="3"/>
      <c r="P393" s="3"/>
      <c r="Q393" s="3"/>
      <c r="R393" s="3"/>
      <c r="S393" s="3"/>
      <c r="T393" s="3"/>
      <c r="U393" s="3"/>
      <c r="V393" s="3"/>
      <c r="W393" s="3"/>
      <c r="X393" s="3"/>
      <c r="Y393" s="3"/>
      <c r="Z393" s="3"/>
    </row>
    <row r="394" spans="1:26" ht="12.75" customHeight="1" x14ac:dyDescent="0.25">
      <c r="A394" s="3"/>
      <c r="B394" s="3"/>
      <c r="C394" s="3"/>
      <c r="D394" s="200"/>
      <c r="E394" s="3"/>
      <c r="F394" s="3"/>
      <c r="G394" s="3"/>
      <c r="H394" s="3"/>
      <c r="I394" s="3"/>
      <c r="J394" s="3"/>
      <c r="K394" s="3"/>
      <c r="L394" s="3"/>
      <c r="M394" s="3"/>
      <c r="N394" s="3"/>
      <c r="O394" s="3"/>
      <c r="P394" s="3"/>
      <c r="Q394" s="3"/>
      <c r="R394" s="3"/>
      <c r="S394" s="3"/>
      <c r="T394" s="3"/>
      <c r="U394" s="3"/>
      <c r="V394" s="3"/>
      <c r="W394" s="3"/>
      <c r="X394" s="3"/>
      <c r="Y394" s="3"/>
      <c r="Z394" s="3"/>
    </row>
    <row r="395" spans="1:26" ht="12.75" customHeight="1" x14ac:dyDescent="0.25">
      <c r="A395" s="3"/>
      <c r="B395" s="3"/>
      <c r="C395" s="3"/>
      <c r="D395" s="200"/>
      <c r="E395" s="3"/>
      <c r="F395" s="3"/>
      <c r="G395" s="3"/>
      <c r="H395" s="3"/>
      <c r="I395" s="3"/>
      <c r="J395" s="3"/>
      <c r="K395" s="3"/>
      <c r="L395" s="3"/>
      <c r="M395" s="3"/>
      <c r="N395" s="3"/>
      <c r="O395" s="3"/>
      <c r="P395" s="3"/>
      <c r="Q395" s="3"/>
      <c r="R395" s="3"/>
      <c r="S395" s="3"/>
      <c r="T395" s="3"/>
      <c r="U395" s="3"/>
      <c r="V395" s="3"/>
      <c r="W395" s="3"/>
      <c r="X395" s="3"/>
      <c r="Y395" s="3"/>
      <c r="Z395" s="3"/>
    </row>
    <row r="396" spans="1:26" ht="12.75" customHeight="1" x14ac:dyDescent="0.25">
      <c r="A396" s="3"/>
      <c r="B396" s="3"/>
      <c r="C396" s="3"/>
      <c r="D396" s="200"/>
      <c r="E396" s="3"/>
      <c r="F396" s="3"/>
      <c r="G396" s="3"/>
      <c r="H396" s="3"/>
      <c r="I396" s="3"/>
      <c r="J396" s="3"/>
      <c r="K396" s="3"/>
      <c r="L396" s="3"/>
      <c r="M396" s="3"/>
      <c r="N396" s="3"/>
      <c r="O396" s="3"/>
      <c r="P396" s="3"/>
      <c r="Q396" s="3"/>
      <c r="R396" s="3"/>
      <c r="S396" s="3"/>
      <c r="T396" s="3"/>
      <c r="U396" s="3"/>
      <c r="V396" s="3"/>
      <c r="W396" s="3"/>
      <c r="X396" s="3"/>
      <c r="Y396" s="3"/>
      <c r="Z396" s="3"/>
    </row>
    <row r="397" spans="1:26" ht="12.75" customHeight="1" x14ac:dyDescent="0.25">
      <c r="A397" s="3"/>
      <c r="B397" s="3"/>
      <c r="C397" s="3"/>
      <c r="D397" s="200"/>
      <c r="E397" s="3"/>
      <c r="F397" s="3"/>
      <c r="G397" s="3"/>
      <c r="H397" s="3"/>
      <c r="I397" s="3"/>
      <c r="J397" s="3"/>
      <c r="K397" s="3"/>
      <c r="L397" s="3"/>
      <c r="M397" s="3"/>
      <c r="N397" s="3"/>
      <c r="O397" s="3"/>
      <c r="P397" s="3"/>
      <c r="Q397" s="3"/>
      <c r="R397" s="3"/>
      <c r="S397" s="3"/>
      <c r="T397" s="3"/>
      <c r="U397" s="3"/>
      <c r="V397" s="3"/>
      <c r="W397" s="3"/>
      <c r="X397" s="3"/>
      <c r="Y397" s="3"/>
      <c r="Z397" s="3"/>
    </row>
    <row r="398" spans="1:26" ht="12.75" customHeight="1" x14ac:dyDescent="0.25">
      <c r="A398" s="3"/>
      <c r="B398" s="3"/>
      <c r="C398" s="3"/>
      <c r="D398" s="200"/>
      <c r="E398" s="3"/>
      <c r="F398" s="3"/>
      <c r="G398" s="3"/>
      <c r="H398" s="3"/>
      <c r="I398" s="3"/>
      <c r="J398" s="3"/>
      <c r="K398" s="3"/>
      <c r="L398" s="3"/>
      <c r="M398" s="3"/>
      <c r="N398" s="3"/>
      <c r="O398" s="3"/>
      <c r="P398" s="3"/>
      <c r="Q398" s="3"/>
      <c r="R398" s="3"/>
      <c r="S398" s="3"/>
      <c r="T398" s="3"/>
      <c r="U398" s="3"/>
      <c r="V398" s="3"/>
      <c r="W398" s="3"/>
      <c r="X398" s="3"/>
      <c r="Y398" s="3"/>
      <c r="Z398" s="3"/>
    </row>
    <row r="399" spans="1:26" ht="12.75" customHeight="1" x14ac:dyDescent="0.25">
      <c r="A399" s="3"/>
      <c r="B399" s="3"/>
      <c r="C399" s="3"/>
      <c r="D399" s="200"/>
      <c r="E399" s="3"/>
      <c r="F399" s="3"/>
      <c r="G399" s="3"/>
      <c r="H399" s="3"/>
      <c r="I399" s="3"/>
      <c r="J399" s="3"/>
      <c r="K399" s="3"/>
      <c r="L399" s="3"/>
      <c r="M399" s="3"/>
      <c r="N399" s="3"/>
      <c r="O399" s="3"/>
      <c r="P399" s="3"/>
      <c r="Q399" s="3"/>
      <c r="R399" s="3"/>
      <c r="S399" s="3"/>
      <c r="T399" s="3"/>
      <c r="U399" s="3"/>
      <c r="V399" s="3"/>
      <c r="W399" s="3"/>
      <c r="X399" s="3"/>
      <c r="Y399" s="3"/>
      <c r="Z399" s="3"/>
    </row>
    <row r="400" spans="1:26" ht="12.75" customHeight="1" x14ac:dyDescent="0.25">
      <c r="A400" s="3"/>
      <c r="B400" s="3"/>
      <c r="C400" s="3"/>
      <c r="D400" s="200"/>
      <c r="E400" s="3"/>
      <c r="F400" s="3"/>
      <c r="G400" s="3"/>
      <c r="H400" s="3"/>
      <c r="I400" s="3"/>
      <c r="J400" s="3"/>
      <c r="K400" s="3"/>
      <c r="L400" s="3"/>
      <c r="M400" s="3"/>
      <c r="N400" s="3"/>
      <c r="O400" s="3"/>
      <c r="P400" s="3"/>
      <c r="Q400" s="3"/>
      <c r="R400" s="3"/>
      <c r="S400" s="3"/>
      <c r="T400" s="3"/>
      <c r="U400" s="3"/>
      <c r="V400" s="3"/>
      <c r="W400" s="3"/>
      <c r="X400" s="3"/>
      <c r="Y400" s="3"/>
      <c r="Z400" s="3"/>
    </row>
    <row r="401" spans="1:26" ht="12.75" customHeight="1" x14ac:dyDescent="0.25">
      <c r="A401" s="3"/>
      <c r="B401" s="3"/>
      <c r="C401" s="3"/>
      <c r="D401" s="200"/>
      <c r="E401" s="3"/>
      <c r="F401" s="3"/>
      <c r="G401" s="3"/>
      <c r="H401" s="3"/>
      <c r="I401" s="3"/>
      <c r="J401" s="3"/>
      <c r="K401" s="3"/>
      <c r="L401" s="3"/>
      <c r="M401" s="3"/>
      <c r="N401" s="3"/>
      <c r="O401" s="3"/>
      <c r="P401" s="3"/>
      <c r="Q401" s="3"/>
      <c r="R401" s="3"/>
      <c r="S401" s="3"/>
      <c r="T401" s="3"/>
      <c r="U401" s="3"/>
      <c r="V401" s="3"/>
      <c r="W401" s="3"/>
      <c r="X401" s="3"/>
      <c r="Y401" s="3"/>
      <c r="Z401" s="3"/>
    </row>
    <row r="402" spans="1:26" ht="12.75" customHeight="1" x14ac:dyDescent="0.25">
      <c r="A402" s="3"/>
      <c r="B402" s="3"/>
      <c r="C402" s="3"/>
      <c r="D402" s="200"/>
      <c r="E402" s="3"/>
      <c r="F402" s="3"/>
      <c r="G402" s="3"/>
      <c r="H402" s="3"/>
      <c r="I402" s="3"/>
      <c r="J402" s="3"/>
      <c r="K402" s="3"/>
      <c r="L402" s="3"/>
      <c r="M402" s="3"/>
      <c r="N402" s="3"/>
      <c r="O402" s="3"/>
      <c r="P402" s="3"/>
      <c r="Q402" s="3"/>
      <c r="R402" s="3"/>
      <c r="S402" s="3"/>
      <c r="T402" s="3"/>
      <c r="U402" s="3"/>
      <c r="V402" s="3"/>
      <c r="W402" s="3"/>
      <c r="X402" s="3"/>
      <c r="Y402" s="3"/>
      <c r="Z402" s="3"/>
    </row>
    <row r="403" spans="1:26" ht="12.75" customHeight="1" x14ac:dyDescent="0.25">
      <c r="A403" s="3"/>
      <c r="B403" s="3"/>
      <c r="C403" s="3"/>
      <c r="D403" s="200"/>
      <c r="E403" s="3"/>
      <c r="F403" s="3"/>
      <c r="G403" s="3"/>
      <c r="H403" s="3"/>
      <c r="I403" s="3"/>
      <c r="J403" s="3"/>
      <c r="K403" s="3"/>
      <c r="L403" s="3"/>
      <c r="M403" s="3"/>
      <c r="N403" s="3"/>
      <c r="O403" s="3"/>
      <c r="P403" s="3"/>
      <c r="Q403" s="3"/>
      <c r="R403" s="3"/>
      <c r="S403" s="3"/>
      <c r="T403" s="3"/>
      <c r="U403" s="3"/>
      <c r="V403" s="3"/>
      <c r="W403" s="3"/>
      <c r="X403" s="3"/>
      <c r="Y403" s="3"/>
      <c r="Z403" s="3"/>
    </row>
    <row r="404" spans="1:26" ht="12.75" customHeight="1" x14ac:dyDescent="0.25">
      <c r="A404" s="3"/>
      <c r="B404" s="3"/>
      <c r="C404" s="3"/>
      <c r="D404" s="200"/>
      <c r="E404" s="3"/>
      <c r="F404" s="3"/>
      <c r="G404" s="3"/>
      <c r="H404" s="3"/>
      <c r="I404" s="3"/>
      <c r="J404" s="3"/>
      <c r="K404" s="3"/>
      <c r="L404" s="3"/>
      <c r="M404" s="3"/>
      <c r="N404" s="3"/>
      <c r="O404" s="3"/>
      <c r="P404" s="3"/>
      <c r="Q404" s="3"/>
      <c r="R404" s="3"/>
      <c r="S404" s="3"/>
      <c r="T404" s="3"/>
      <c r="U404" s="3"/>
      <c r="V404" s="3"/>
      <c r="W404" s="3"/>
      <c r="X404" s="3"/>
      <c r="Y404" s="3"/>
      <c r="Z404" s="3"/>
    </row>
    <row r="405" spans="1:26" ht="12.75" customHeight="1" x14ac:dyDescent="0.25">
      <c r="A405" s="3"/>
      <c r="B405" s="3"/>
      <c r="C405" s="3"/>
      <c r="D405" s="200"/>
      <c r="E405" s="3"/>
      <c r="F405" s="3"/>
      <c r="G405" s="3"/>
      <c r="H405" s="3"/>
      <c r="I405" s="3"/>
      <c r="J405" s="3"/>
      <c r="K405" s="3"/>
      <c r="L405" s="3"/>
      <c r="M405" s="3"/>
      <c r="N405" s="3"/>
      <c r="O405" s="3"/>
      <c r="P405" s="3"/>
      <c r="Q405" s="3"/>
      <c r="R405" s="3"/>
      <c r="S405" s="3"/>
      <c r="T405" s="3"/>
      <c r="U405" s="3"/>
      <c r="V405" s="3"/>
      <c r="W405" s="3"/>
      <c r="X405" s="3"/>
      <c r="Y405" s="3"/>
      <c r="Z405" s="3"/>
    </row>
    <row r="406" spans="1:26" ht="12.75" customHeight="1" x14ac:dyDescent="0.25">
      <c r="A406" s="3"/>
      <c r="B406" s="3"/>
      <c r="C406" s="3"/>
      <c r="D406" s="200"/>
      <c r="E406" s="3"/>
      <c r="F406" s="3"/>
      <c r="G406" s="3"/>
      <c r="H406" s="3"/>
      <c r="I406" s="3"/>
      <c r="J406" s="3"/>
      <c r="K406" s="3"/>
      <c r="L406" s="3"/>
      <c r="M406" s="3"/>
      <c r="N406" s="3"/>
      <c r="O406" s="3"/>
      <c r="P406" s="3"/>
      <c r="Q406" s="3"/>
      <c r="R406" s="3"/>
      <c r="S406" s="3"/>
      <c r="T406" s="3"/>
      <c r="U406" s="3"/>
      <c r="V406" s="3"/>
      <c r="W406" s="3"/>
      <c r="X406" s="3"/>
      <c r="Y406" s="3"/>
      <c r="Z406" s="3"/>
    </row>
    <row r="407" spans="1:26" ht="12.75" customHeight="1" x14ac:dyDescent="0.25">
      <c r="A407" s="3"/>
      <c r="B407" s="3"/>
      <c r="C407" s="3"/>
      <c r="D407" s="200"/>
      <c r="E407" s="3"/>
      <c r="F407" s="3"/>
      <c r="G407" s="3"/>
      <c r="H407" s="3"/>
      <c r="I407" s="3"/>
      <c r="J407" s="3"/>
      <c r="K407" s="3"/>
      <c r="L407" s="3"/>
      <c r="M407" s="3"/>
      <c r="N407" s="3"/>
      <c r="O407" s="3"/>
      <c r="P407" s="3"/>
      <c r="Q407" s="3"/>
      <c r="R407" s="3"/>
      <c r="S407" s="3"/>
      <c r="T407" s="3"/>
      <c r="U407" s="3"/>
      <c r="V407" s="3"/>
      <c r="W407" s="3"/>
      <c r="X407" s="3"/>
      <c r="Y407" s="3"/>
      <c r="Z407" s="3"/>
    </row>
    <row r="408" spans="1:26" ht="12.75" customHeight="1" x14ac:dyDescent="0.25">
      <c r="A408" s="3"/>
      <c r="B408" s="3"/>
      <c r="C408" s="3"/>
      <c r="D408" s="200"/>
      <c r="E408" s="3"/>
      <c r="F408" s="3"/>
      <c r="G408" s="3"/>
      <c r="H408" s="3"/>
      <c r="I408" s="3"/>
      <c r="J408" s="3"/>
      <c r="K408" s="3"/>
      <c r="L408" s="3"/>
      <c r="M408" s="3"/>
      <c r="N408" s="3"/>
      <c r="O408" s="3"/>
      <c r="P408" s="3"/>
      <c r="Q408" s="3"/>
      <c r="R408" s="3"/>
      <c r="S408" s="3"/>
      <c r="T408" s="3"/>
      <c r="U408" s="3"/>
      <c r="V408" s="3"/>
      <c r="W408" s="3"/>
      <c r="X408" s="3"/>
      <c r="Y408" s="3"/>
      <c r="Z408" s="3"/>
    </row>
    <row r="409" spans="1:26" ht="12.75" customHeight="1" x14ac:dyDescent="0.25">
      <c r="A409" s="3"/>
      <c r="B409" s="3"/>
      <c r="C409" s="3"/>
      <c r="D409" s="200"/>
      <c r="E409" s="3"/>
      <c r="F409" s="3"/>
      <c r="G409" s="3"/>
      <c r="H409" s="3"/>
      <c r="I409" s="3"/>
      <c r="J409" s="3"/>
      <c r="K409" s="3"/>
      <c r="L409" s="3"/>
      <c r="M409" s="3"/>
      <c r="N409" s="3"/>
      <c r="O409" s="3"/>
      <c r="P409" s="3"/>
      <c r="Q409" s="3"/>
      <c r="R409" s="3"/>
      <c r="S409" s="3"/>
      <c r="T409" s="3"/>
      <c r="U409" s="3"/>
      <c r="V409" s="3"/>
      <c r="W409" s="3"/>
      <c r="X409" s="3"/>
      <c r="Y409" s="3"/>
      <c r="Z409" s="3"/>
    </row>
    <row r="410" spans="1:26" ht="12.75" customHeight="1" x14ac:dyDescent="0.25">
      <c r="A410" s="3"/>
      <c r="B410" s="3"/>
      <c r="C410" s="3"/>
      <c r="D410" s="200"/>
      <c r="E410" s="3"/>
      <c r="F410" s="3"/>
      <c r="G410" s="3"/>
      <c r="H410" s="3"/>
      <c r="I410" s="3"/>
      <c r="J410" s="3"/>
      <c r="K410" s="3"/>
      <c r="L410" s="3"/>
      <c r="M410" s="3"/>
      <c r="N410" s="3"/>
      <c r="O410" s="3"/>
      <c r="P410" s="3"/>
      <c r="Q410" s="3"/>
      <c r="R410" s="3"/>
      <c r="S410" s="3"/>
      <c r="T410" s="3"/>
      <c r="U410" s="3"/>
      <c r="V410" s="3"/>
      <c r="W410" s="3"/>
      <c r="X410" s="3"/>
      <c r="Y410" s="3"/>
      <c r="Z410" s="3"/>
    </row>
    <row r="411" spans="1:26" ht="12.75" customHeight="1" x14ac:dyDescent="0.25">
      <c r="A411" s="3"/>
      <c r="B411" s="3"/>
      <c r="C411" s="3"/>
      <c r="D411" s="200"/>
      <c r="E411" s="3"/>
      <c r="F411" s="3"/>
      <c r="G411" s="3"/>
      <c r="H411" s="3"/>
      <c r="I411" s="3"/>
      <c r="J411" s="3"/>
      <c r="K411" s="3"/>
      <c r="L411" s="3"/>
      <c r="M411" s="3"/>
      <c r="N411" s="3"/>
      <c r="O411" s="3"/>
      <c r="P411" s="3"/>
      <c r="Q411" s="3"/>
      <c r="R411" s="3"/>
      <c r="S411" s="3"/>
      <c r="T411" s="3"/>
      <c r="U411" s="3"/>
      <c r="V411" s="3"/>
      <c r="W411" s="3"/>
      <c r="X411" s="3"/>
      <c r="Y411" s="3"/>
      <c r="Z411" s="3"/>
    </row>
    <row r="412" spans="1:26" ht="12.75" customHeight="1" x14ac:dyDescent="0.25">
      <c r="A412" s="3"/>
      <c r="B412" s="3"/>
      <c r="C412" s="3"/>
      <c r="D412" s="200"/>
      <c r="E412" s="3"/>
      <c r="F412" s="3"/>
      <c r="G412" s="3"/>
      <c r="H412" s="3"/>
      <c r="I412" s="3"/>
      <c r="J412" s="3"/>
      <c r="K412" s="3"/>
      <c r="L412" s="3"/>
      <c r="M412" s="3"/>
      <c r="N412" s="3"/>
      <c r="O412" s="3"/>
      <c r="P412" s="3"/>
      <c r="Q412" s="3"/>
      <c r="R412" s="3"/>
      <c r="S412" s="3"/>
      <c r="T412" s="3"/>
      <c r="U412" s="3"/>
      <c r="V412" s="3"/>
      <c r="W412" s="3"/>
      <c r="X412" s="3"/>
      <c r="Y412" s="3"/>
      <c r="Z412" s="3"/>
    </row>
    <row r="413" spans="1:26" ht="12.75" customHeight="1" x14ac:dyDescent="0.25">
      <c r="A413" s="3"/>
      <c r="B413" s="3"/>
      <c r="C413" s="3"/>
      <c r="D413" s="200"/>
      <c r="E413" s="3"/>
      <c r="F413" s="3"/>
      <c r="G413" s="3"/>
      <c r="H413" s="3"/>
      <c r="I413" s="3"/>
      <c r="J413" s="3"/>
      <c r="K413" s="3"/>
      <c r="L413" s="3"/>
      <c r="M413" s="3"/>
      <c r="N413" s="3"/>
      <c r="O413" s="3"/>
      <c r="P413" s="3"/>
      <c r="Q413" s="3"/>
      <c r="R413" s="3"/>
      <c r="S413" s="3"/>
      <c r="T413" s="3"/>
      <c r="U413" s="3"/>
      <c r="V413" s="3"/>
      <c r="W413" s="3"/>
      <c r="X413" s="3"/>
      <c r="Y413" s="3"/>
      <c r="Z413" s="3"/>
    </row>
    <row r="414" spans="1:26" ht="12.75" customHeight="1" x14ac:dyDescent="0.25">
      <c r="A414" s="3"/>
      <c r="B414" s="3"/>
      <c r="C414" s="3"/>
      <c r="D414" s="200"/>
      <c r="E414" s="3"/>
      <c r="F414" s="3"/>
      <c r="G414" s="3"/>
      <c r="H414" s="3"/>
      <c r="I414" s="3"/>
      <c r="J414" s="3"/>
      <c r="K414" s="3"/>
      <c r="L414" s="3"/>
      <c r="M414" s="3"/>
      <c r="N414" s="3"/>
      <c r="O414" s="3"/>
      <c r="P414" s="3"/>
      <c r="Q414" s="3"/>
      <c r="R414" s="3"/>
      <c r="S414" s="3"/>
      <c r="T414" s="3"/>
      <c r="U414" s="3"/>
      <c r="V414" s="3"/>
      <c r="W414" s="3"/>
      <c r="X414" s="3"/>
      <c r="Y414" s="3"/>
      <c r="Z414" s="3"/>
    </row>
    <row r="415" spans="1:26" ht="12.75" customHeight="1" x14ac:dyDescent="0.25">
      <c r="A415" s="3"/>
      <c r="B415" s="3"/>
      <c r="C415" s="3"/>
      <c r="D415" s="200"/>
      <c r="E415" s="3"/>
      <c r="F415" s="3"/>
      <c r="G415" s="3"/>
      <c r="H415" s="3"/>
      <c r="I415" s="3"/>
      <c r="J415" s="3"/>
      <c r="K415" s="3"/>
      <c r="L415" s="3"/>
      <c r="M415" s="3"/>
      <c r="N415" s="3"/>
      <c r="O415" s="3"/>
      <c r="P415" s="3"/>
      <c r="Q415" s="3"/>
      <c r="R415" s="3"/>
      <c r="S415" s="3"/>
      <c r="T415" s="3"/>
      <c r="U415" s="3"/>
      <c r="V415" s="3"/>
      <c r="W415" s="3"/>
      <c r="X415" s="3"/>
      <c r="Y415" s="3"/>
      <c r="Z415" s="3"/>
    </row>
    <row r="416" spans="1:26" ht="12.75" customHeight="1" x14ac:dyDescent="0.25">
      <c r="A416" s="3"/>
      <c r="B416" s="3"/>
      <c r="C416" s="3"/>
      <c r="D416" s="200"/>
      <c r="E416" s="3"/>
      <c r="F416" s="3"/>
      <c r="G416" s="3"/>
      <c r="H416" s="3"/>
      <c r="I416" s="3"/>
      <c r="J416" s="3"/>
      <c r="K416" s="3"/>
      <c r="L416" s="3"/>
      <c r="M416" s="3"/>
      <c r="N416" s="3"/>
      <c r="O416" s="3"/>
      <c r="P416" s="3"/>
      <c r="Q416" s="3"/>
      <c r="R416" s="3"/>
      <c r="S416" s="3"/>
      <c r="T416" s="3"/>
      <c r="U416" s="3"/>
      <c r="V416" s="3"/>
      <c r="W416" s="3"/>
      <c r="X416" s="3"/>
      <c r="Y416" s="3"/>
      <c r="Z416" s="3"/>
    </row>
    <row r="417" spans="1:26" ht="12.75" customHeight="1" x14ac:dyDescent="0.25">
      <c r="A417" s="3"/>
      <c r="B417" s="3"/>
      <c r="C417" s="3"/>
      <c r="D417" s="200"/>
      <c r="E417" s="3"/>
      <c r="F417" s="3"/>
      <c r="G417" s="3"/>
      <c r="H417" s="3"/>
      <c r="I417" s="3"/>
      <c r="J417" s="3"/>
      <c r="K417" s="3"/>
      <c r="L417" s="3"/>
      <c r="M417" s="3"/>
      <c r="N417" s="3"/>
      <c r="O417" s="3"/>
      <c r="P417" s="3"/>
      <c r="Q417" s="3"/>
      <c r="R417" s="3"/>
      <c r="S417" s="3"/>
      <c r="T417" s="3"/>
      <c r="U417" s="3"/>
      <c r="V417" s="3"/>
      <c r="W417" s="3"/>
      <c r="X417" s="3"/>
      <c r="Y417" s="3"/>
      <c r="Z417" s="3"/>
    </row>
    <row r="418" spans="1:26" ht="12.75" customHeight="1" x14ac:dyDescent="0.25">
      <c r="A418" s="3"/>
      <c r="B418" s="3"/>
      <c r="C418" s="3"/>
      <c r="D418" s="200"/>
      <c r="E418" s="3"/>
      <c r="F418" s="3"/>
      <c r="G418" s="3"/>
      <c r="H418" s="3"/>
      <c r="I418" s="3"/>
      <c r="J418" s="3"/>
      <c r="K418" s="3"/>
      <c r="L418" s="3"/>
      <c r="M418" s="3"/>
      <c r="N418" s="3"/>
      <c r="O418" s="3"/>
      <c r="P418" s="3"/>
      <c r="Q418" s="3"/>
      <c r="R418" s="3"/>
      <c r="S418" s="3"/>
      <c r="T418" s="3"/>
      <c r="U418" s="3"/>
      <c r="V418" s="3"/>
      <c r="W418" s="3"/>
      <c r="X418" s="3"/>
      <c r="Y418" s="3"/>
      <c r="Z418" s="3"/>
    </row>
    <row r="419" spans="1:26" ht="12.75" customHeight="1" x14ac:dyDescent="0.25">
      <c r="A419" s="3"/>
      <c r="B419" s="3"/>
      <c r="C419" s="3"/>
      <c r="D419" s="200"/>
      <c r="E419" s="3"/>
      <c r="F419" s="3"/>
      <c r="G419" s="3"/>
      <c r="H419" s="3"/>
      <c r="I419" s="3"/>
      <c r="J419" s="3"/>
      <c r="K419" s="3"/>
      <c r="L419" s="3"/>
      <c r="M419" s="3"/>
      <c r="N419" s="3"/>
      <c r="O419" s="3"/>
      <c r="P419" s="3"/>
      <c r="Q419" s="3"/>
      <c r="R419" s="3"/>
      <c r="S419" s="3"/>
      <c r="T419" s="3"/>
      <c r="U419" s="3"/>
      <c r="V419" s="3"/>
      <c r="W419" s="3"/>
      <c r="X419" s="3"/>
      <c r="Y419" s="3"/>
      <c r="Z419" s="3"/>
    </row>
    <row r="420" spans="1:26" ht="12.75" customHeight="1" x14ac:dyDescent="0.25">
      <c r="A420" s="3"/>
      <c r="B420" s="3"/>
      <c r="C420" s="3"/>
      <c r="D420" s="200"/>
      <c r="E420" s="3"/>
      <c r="F420" s="3"/>
      <c r="G420" s="3"/>
      <c r="H420" s="3"/>
      <c r="I420" s="3"/>
      <c r="J420" s="3"/>
      <c r="K420" s="3"/>
      <c r="L420" s="3"/>
      <c r="M420" s="3"/>
      <c r="N420" s="3"/>
      <c r="O420" s="3"/>
      <c r="P420" s="3"/>
      <c r="Q420" s="3"/>
      <c r="R420" s="3"/>
      <c r="S420" s="3"/>
      <c r="T420" s="3"/>
      <c r="U420" s="3"/>
      <c r="V420" s="3"/>
      <c r="W420" s="3"/>
      <c r="X420" s="3"/>
      <c r="Y420" s="3"/>
      <c r="Z420" s="3"/>
    </row>
    <row r="421" spans="1:26" ht="12.75" customHeight="1" x14ac:dyDescent="0.25">
      <c r="A421" s="3"/>
      <c r="B421" s="3"/>
      <c r="C421" s="3"/>
      <c r="D421" s="200"/>
      <c r="E421" s="3"/>
      <c r="F421" s="3"/>
      <c r="G421" s="3"/>
      <c r="H421" s="3"/>
      <c r="I421" s="3"/>
      <c r="J421" s="3"/>
      <c r="K421" s="3"/>
      <c r="L421" s="3"/>
      <c r="M421" s="3"/>
      <c r="N421" s="3"/>
      <c r="O421" s="3"/>
      <c r="P421" s="3"/>
      <c r="Q421" s="3"/>
      <c r="R421" s="3"/>
      <c r="S421" s="3"/>
      <c r="T421" s="3"/>
      <c r="U421" s="3"/>
      <c r="V421" s="3"/>
      <c r="W421" s="3"/>
      <c r="X421" s="3"/>
      <c r="Y421" s="3"/>
      <c r="Z421" s="3"/>
    </row>
    <row r="422" spans="1:26" ht="12.75" customHeight="1" x14ac:dyDescent="0.25">
      <c r="A422" s="3"/>
      <c r="B422" s="3"/>
      <c r="C422" s="3"/>
      <c r="D422" s="200"/>
      <c r="E422" s="3"/>
      <c r="F422" s="3"/>
      <c r="G422" s="3"/>
      <c r="H422" s="3"/>
      <c r="I422" s="3"/>
      <c r="J422" s="3"/>
      <c r="K422" s="3"/>
      <c r="L422" s="3"/>
      <c r="M422" s="3"/>
      <c r="N422" s="3"/>
      <c r="O422" s="3"/>
      <c r="P422" s="3"/>
      <c r="Q422" s="3"/>
      <c r="R422" s="3"/>
      <c r="S422" s="3"/>
      <c r="T422" s="3"/>
      <c r="U422" s="3"/>
      <c r="V422" s="3"/>
      <c r="W422" s="3"/>
      <c r="X422" s="3"/>
      <c r="Y422" s="3"/>
      <c r="Z422" s="3"/>
    </row>
    <row r="423" spans="1:26" ht="12.75" customHeight="1" x14ac:dyDescent="0.25">
      <c r="A423" s="3"/>
      <c r="B423" s="3"/>
      <c r="C423" s="3"/>
      <c r="D423" s="200"/>
      <c r="E423" s="3"/>
      <c r="F423" s="3"/>
      <c r="G423" s="3"/>
      <c r="H423" s="3"/>
      <c r="I423" s="3"/>
      <c r="J423" s="3"/>
      <c r="K423" s="3"/>
      <c r="L423" s="3"/>
      <c r="M423" s="3"/>
      <c r="N423" s="3"/>
      <c r="O423" s="3"/>
      <c r="P423" s="3"/>
      <c r="Q423" s="3"/>
      <c r="R423" s="3"/>
      <c r="S423" s="3"/>
      <c r="T423" s="3"/>
      <c r="U423" s="3"/>
      <c r="V423" s="3"/>
      <c r="W423" s="3"/>
      <c r="X423" s="3"/>
      <c r="Y423" s="3"/>
      <c r="Z423" s="3"/>
    </row>
    <row r="424" spans="1:26" ht="12.75" customHeight="1" x14ac:dyDescent="0.25">
      <c r="A424" s="3"/>
      <c r="B424" s="3"/>
      <c r="C424" s="3"/>
      <c r="D424" s="200"/>
      <c r="E424" s="3"/>
      <c r="F424" s="3"/>
      <c r="G424" s="3"/>
      <c r="H424" s="3"/>
      <c r="I424" s="3"/>
      <c r="J424" s="3"/>
      <c r="K424" s="3"/>
      <c r="L424" s="3"/>
      <c r="M424" s="3"/>
      <c r="N424" s="3"/>
      <c r="O424" s="3"/>
      <c r="P424" s="3"/>
      <c r="Q424" s="3"/>
      <c r="R424" s="3"/>
      <c r="S424" s="3"/>
      <c r="T424" s="3"/>
      <c r="U424" s="3"/>
      <c r="V424" s="3"/>
      <c r="W424" s="3"/>
      <c r="X424" s="3"/>
      <c r="Y424" s="3"/>
      <c r="Z424" s="3"/>
    </row>
    <row r="425" spans="1:26" ht="12.75" customHeight="1" x14ac:dyDescent="0.25">
      <c r="A425" s="3"/>
      <c r="B425" s="3"/>
      <c r="C425" s="3"/>
      <c r="D425" s="200"/>
      <c r="E425" s="3"/>
      <c r="F425" s="3"/>
      <c r="G425" s="3"/>
      <c r="H425" s="3"/>
      <c r="I425" s="3"/>
      <c r="J425" s="3"/>
      <c r="K425" s="3"/>
      <c r="L425" s="3"/>
      <c r="M425" s="3"/>
      <c r="N425" s="3"/>
      <c r="O425" s="3"/>
      <c r="P425" s="3"/>
      <c r="Q425" s="3"/>
      <c r="R425" s="3"/>
      <c r="S425" s="3"/>
      <c r="T425" s="3"/>
      <c r="U425" s="3"/>
      <c r="V425" s="3"/>
      <c r="W425" s="3"/>
      <c r="X425" s="3"/>
      <c r="Y425" s="3"/>
      <c r="Z425" s="3"/>
    </row>
    <row r="426" spans="1:26" ht="12.75" customHeight="1" x14ac:dyDescent="0.25">
      <c r="A426" s="3"/>
      <c r="B426" s="3"/>
      <c r="C426" s="3"/>
      <c r="D426" s="200"/>
      <c r="E426" s="3"/>
      <c r="F426" s="3"/>
      <c r="G426" s="3"/>
      <c r="H426" s="3"/>
      <c r="I426" s="3"/>
      <c r="J426" s="3"/>
      <c r="K426" s="3"/>
      <c r="L426" s="3"/>
      <c r="M426" s="3"/>
      <c r="N426" s="3"/>
      <c r="O426" s="3"/>
      <c r="P426" s="3"/>
      <c r="Q426" s="3"/>
      <c r="R426" s="3"/>
      <c r="S426" s="3"/>
      <c r="T426" s="3"/>
      <c r="U426" s="3"/>
      <c r="V426" s="3"/>
      <c r="W426" s="3"/>
      <c r="X426" s="3"/>
      <c r="Y426" s="3"/>
      <c r="Z426" s="3"/>
    </row>
    <row r="427" spans="1:26" ht="12.75" customHeight="1" x14ac:dyDescent="0.25">
      <c r="A427" s="3"/>
      <c r="B427" s="3"/>
      <c r="C427" s="3"/>
      <c r="D427" s="200"/>
      <c r="E427" s="3"/>
      <c r="F427" s="3"/>
      <c r="G427" s="3"/>
      <c r="H427" s="3"/>
      <c r="I427" s="3"/>
      <c r="J427" s="3"/>
      <c r="K427" s="3"/>
      <c r="L427" s="3"/>
      <c r="M427" s="3"/>
      <c r="N427" s="3"/>
      <c r="O427" s="3"/>
      <c r="P427" s="3"/>
      <c r="Q427" s="3"/>
      <c r="R427" s="3"/>
      <c r="S427" s="3"/>
      <c r="T427" s="3"/>
      <c r="U427" s="3"/>
      <c r="V427" s="3"/>
      <c r="W427" s="3"/>
      <c r="X427" s="3"/>
      <c r="Y427" s="3"/>
      <c r="Z427" s="3"/>
    </row>
    <row r="428" spans="1:26" ht="12.75" customHeight="1" x14ac:dyDescent="0.25">
      <c r="A428" s="3"/>
      <c r="B428" s="3"/>
      <c r="C428" s="3"/>
      <c r="D428" s="200"/>
      <c r="E428" s="3"/>
      <c r="F428" s="3"/>
      <c r="G428" s="3"/>
      <c r="H428" s="3"/>
      <c r="I428" s="3"/>
      <c r="J428" s="3"/>
      <c r="K428" s="3"/>
      <c r="L428" s="3"/>
      <c r="M428" s="3"/>
      <c r="N428" s="3"/>
      <c r="O428" s="3"/>
      <c r="P428" s="3"/>
      <c r="Q428" s="3"/>
      <c r="R428" s="3"/>
      <c r="S428" s="3"/>
      <c r="T428" s="3"/>
      <c r="U428" s="3"/>
      <c r="V428" s="3"/>
      <c r="W428" s="3"/>
      <c r="X428" s="3"/>
      <c r="Y428" s="3"/>
      <c r="Z428" s="3"/>
    </row>
    <row r="429" spans="1:26" ht="12.75" customHeight="1" x14ac:dyDescent="0.25">
      <c r="A429" s="3"/>
      <c r="B429" s="3"/>
      <c r="C429" s="3"/>
      <c r="D429" s="200"/>
      <c r="E429" s="3"/>
      <c r="F429" s="3"/>
      <c r="G429" s="3"/>
      <c r="H429" s="3"/>
      <c r="I429" s="3"/>
      <c r="J429" s="3"/>
      <c r="K429" s="3"/>
      <c r="L429" s="3"/>
      <c r="M429" s="3"/>
      <c r="N429" s="3"/>
      <c r="O429" s="3"/>
      <c r="P429" s="3"/>
      <c r="Q429" s="3"/>
      <c r="R429" s="3"/>
      <c r="S429" s="3"/>
      <c r="T429" s="3"/>
      <c r="U429" s="3"/>
      <c r="V429" s="3"/>
      <c r="W429" s="3"/>
      <c r="X429" s="3"/>
      <c r="Y429" s="3"/>
      <c r="Z429" s="3"/>
    </row>
    <row r="430" spans="1:26" ht="12.75" customHeight="1" x14ac:dyDescent="0.25">
      <c r="A430" s="3"/>
      <c r="B430" s="3"/>
      <c r="C430" s="3"/>
      <c r="D430" s="200"/>
      <c r="E430" s="3"/>
      <c r="F430" s="3"/>
      <c r="G430" s="3"/>
      <c r="H430" s="3"/>
      <c r="I430" s="3"/>
      <c r="J430" s="3"/>
      <c r="K430" s="3"/>
      <c r="L430" s="3"/>
      <c r="M430" s="3"/>
      <c r="N430" s="3"/>
      <c r="O430" s="3"/>
      <c r="P430" s="3"/>
      <c r="Q430" s="3"/>
      <c r="R430" s="3"/>
      <c r="S430" s="3"/>
      <c r="T430" s="3"/>
      <c r="U430" s="3"/>
      <c r="V430" s="3"/>
      <c r="W430" s="3"/>
      <c r="X430" s="3"/>
      <c r="Y430" s="3"/>
      <c r="Z430" s="3"/>
    </row>
    <row r="431" spans="1:26" ht="12.75" customHeight="1" x14ac:dyDescent="0.25">
      <c r="A431" s="3"/>
      <c r="B431" s="3"/>
      <c r="C431" s="3"/>
      <c r="D431" s="200"/>
      <c r="E431" s="3"/>
      <c r="F431" s="3"/>
      <c r="G431" s="3"/>
      <c r="H431" s="3"/>
      <c r="I431" s="3"/>
      <c r="J431" s="3"/>
      <c r="K431" s="3"/>
      <c r="L431" s="3"/>
      <c r="M431" s="3"/>
      <c r="N431" s="3"/>
      <c r="O431" s="3"/>
      <c r="P431" s="3"/>
      <c r="Q431" s="3"/>
      <c r="R431" s="3"/>
      <c r="S431" s="3"/>
      <c r="T431" s="3"/>
      <c r="U431" s="3"/>
      <c r="V431" s="3"/>
      <c r="W431" s="3"/>
      <c r="X431" s="3"/>
      <c r="Y431" s="3"/>
      <c r="Z431" s="3"/>
    </row>
    <row r="432" spans="1:26" ht="12.75" customHeight="1" x14ac:dyDescent="0.25">
      <c r="A432" s="3"/>
      <c r="B432" s="3"/>
      <c r="C432" s="3"/>
      <c r="D432" s="200"/>
      <c r="E432" s="3"/>
      <c r="F432" s="3"/>
      <c r="G432" s="3"/>
      <c r="H432" s="3"/>
      <c r="I432" s="3"/>
      <c r="J432" s="3"/>
      <c r="K432" s="3"/>
      <c r="L432" s="3"/>
      <c r="M432" s="3"/>
      <c r="N432" s="3"/>
      <c r="O432" s="3"/>
      <c r="P432" s="3"/>
      <c r="Q432" s="3"/>
      <c r="R432" s="3"/>
      <c r="S432" s="3"/>
      <c r="T432" s="3"/>
      <c r="U432" s="3"/>
      <c r="V432" s="3"/>
      <c r="W432" s="3"/>
      <c r="X432" s="3"/>
      <c r="Y432" s="3"/>
      <c r="Z432" s="3"/>
    </row>
    <row r="433" spans="1:26" ht="12.75" customHeight="1" x14ac:dyDescent="0.25">
      <c r="A433" s="3"/>
      <c r="B433" s="3"/>
      <c r="C433" s="3"/>
      <c r="D433" s="200"/>
      <c r="E433" s="3"/>
      <c r="F433" s="3"/>
      <c r="G433" s="3"/>
      <c r="H433" s="3"/>
      <c r="I433" s="3"/>
      <c r="J433" s="3"/>
      <c r="K433" s="3"/>
      <c r="L433" s="3"/>
      <c r="M433" s="3"/>
      <c r="N433" s="3"/>
      <c r="O433" s="3"/>
      <c r="P433" s="3"/>
      <c r="Q433" s="3"/>
      <c r="R433" s="3"/>
      <c r="S433" s="3"/>
      <c r="T433" s="3"/>
      <c r="U433" s="3"/>
      <c r="V433" s="3"/>
      <c r="W433" s="3"/>
      <c r="X433" s="3"/>
      <c r="Y433" s="3"/>
      <c r="Z433" s="3"/>
    </row>
    <row r="434" spans="1:26" ht="12.75" customHeight="1" x14ac:dyDescent="0.25">
      <c r="A434" s="3"/>
      <c r="B434" s="3"/>
      <c r="C434" s="3"/>
      <c r="D434" s="200"/>
      <c r="E434" s="3"/>
      <c r="F434" s="3"/>
      <c r="G434" s="3"/>
      <c r="H434" s="3"/>
      <c r="I434" s="3"/>
      <c r="J434" s="3"/>
      <c r="K434" s="3"/>
      <c r="L434" s="3"/>
      <c r="M434" s="3"/>
      <c r="N434" s="3"/>
      <c r="O434" s="3"/>
      <c r="P434" s="3"/>
      <c r="Q434" s="3"/>
      <c r="R434" s="3"/>
      <c r="S434" s="3"/>
      <c r="T434" s="3"/>
      <c r="U434" s="3"/>
      <c r="V434" s="3"/>
      <c r="W434" s="3"/>
      <c r="X434" s="3"/>
      <c r="Y434" s="3"/>
      <c r="Z434" s="3"/>
    </row>
    <row r="435" spans="1:26" ht="12.75" customHeight="1" x14ac:dyDescent="0.25">
      <c r="A435" s="3"/>
      <c r="B435" s="3"/>
      <c r="C435" s="3"/>
      <c r="D435" s="200"/>
      <c r="E435" s="3"/>
      <c r="F435" s="3"/>
      <c r="G435" s="3"/>
      <c r="H435" s="3"/>
      <c r="I435" s="3"/>
      <c r="J435" s="3"/>
      <c r="K435" s="3"/>
      <c r="L435" s="3"/>
      <c r="M435" s="3"/>
      <c r="N435" s="3"/>
      <c r="O435" s="3"/>
      <c r="P435" s="3"/>
      <c r="Q435" s="3"/>
      <c r="R435" s="3"/>
      <c r="S435" s="3"/>
      <c r="T435" s="3"/>
      <c r="U435" s="3"/>
      <c r="V435" s="3"/>
      <c r="W435" s="3"/>
      <c r="X435" s="3"/>
      <c r="Y435" s="3"/>
      <c r="Z435" s="3"/>
    </row>
    <row r="436" spans="1:26" ht="12.75" customHeight="1" x14ac:dyDescent="0.25">
      <c r="A436" s="3"/>
      <c r="B436" s="3"/>
      <c r="C436" s="3"/>
      <c r="D436" s="200"/>
      <c r="E436" s="3"/>
      <c r="F436" s="3"/>
      <c r="G436" s="3"/>
      <c r="H436" s="3"/>
      <c r="I436" s="3"/>
      <c r="J436" s="3"/>
      <c r="K436" s="3"/>
      <c r="L436" s="3"/>
      <c r="M436" s="3"/>
      <c r="N436" s="3"/>
      <c r="O436" s="3"/>
      <c r="P436" s="3"/>
      <c r="Q436" s="3"/>
      <c r="R436" s="3"/>
      <c r="S436" s="3"/>
      <c r="T436" s="3"/>
      <c r="U436" s="3"/>
      <c r="V436" s="3"/>
      <c r="W436" s="3"/>
      <c r="X436" s="3"/>
      <c r="Y436" s="3"/>
      <c r="Z436" s="3"/>
    </row>
    <row r="437" spans="1:26" ht="12.75" customHeight="1" x14ac:dyDescent="0.25">
      <c r="A437" s="3"/>
      <c r="B437" s="3"/>
      <c r="C437" s="3"/>
      <c r="D437" s="200"/>
      <c r="E437" s="3"/>
      <c r="F437" s="3"/>
      <c r="G437" s="3"/>
      <c r="H437" s="3"/>
      <c r="I437" s="3"/>
      <c r="J437" s="3"/>
      <c r="K437" s="3"/>
      <c r="L437" s="3"/>
      <c r="M437" s="3"/>
      <c r="N437" s="3"/>
      <c r="O437" s="3"/>
      <c r="P437" s="3"/>
      <c r="Q437" s="3"/>
      <c r="R437" s="3"/>
      <c r="S437" s="3"/>
      <c r="T437" s="3"/>
      <c r="U437" s="3"/>
      <c r="V437" s="3"/>
      <c r="W437" s="3"/>
      <c r="X437" s="3"/>
      <c r="Y437" s="3"/>
      <c r="Z437" s="3"/>
    </row>
    <row r="438" spans="1:26" ht="12.75" customHeight="1" x14ac:dyDescent="0.25">
      <c r="A438" s="3"/>
      <c r="B438" s="3"/>
      <c r="C438" s="3"/>
      <c r="D438" s="200"/>
      <c r="E438" s="3"/>
      <c r="F438" s="3"/>
      <c r="G438" s="3"/>
      <c r="H438" s="3"/>
      <c r="I438" s="3"/>
      <c r="J438" s="3"/>
      <c r="K438" s="3"/>
      <c r="L438" s="3"/>
      <c r="M438" s="3"/>
      <c r="N438" s="3"/>
      <c r="O438" s="3"/>
      <c r="P438" s="3"/>
      <c r="Q438" s="3"/>
      <c r="R438" s="3"/>
      <c r="S438" s="3"/>
      <c r="T438" s="3"/>
      <c r="U438" s="3"/>
      <c r="V438" s="3"/>
      <c r="W438" s="3"/>
      <c r="X438" s="3"/>
      <c r="Y438" s="3"/>
      <c r="Z438" s="3"/>
    </row>
    <row r="439" spans="1:26" ht="12.75" customHeight="1" x14ac:dyDescent="0.25">
      <c r="A439" s="3"/>
      <c r="B439" s="3"/>
      <c r="C439" s="3"/>
      <c r="D439" s="200"/>
      <c r="E439" s="3"/>
      <c r="F439" s="3"/>
      <c r="G439" s="3"/>
      <c r="H439" s="3"/>
      <c r="I439" s="3"/>
      <c r="J439" s="3"/>
      <c r="K439" s="3"/>
      <c r="L439" s="3"/>
      <c r="M439" s="3"/>
      <c r="N439" s="3"/>
      <c r="O439" s="3"/>
      <c r="P439" s="3"/>
      <c r="Q439" s="3"/>
      <c r="R439" s="3"/>
      <c r="S439" s="3"/>
      <c r="T439" s="3"/>
      <c r="U439" s="3"/>
      <c r="V439" s="3"/>
      <c r="W439" s="3"/>
      <c r="X439" s="3"/>
      <c r="Y439" s="3"/>
      <c r="Z439" s="3"/>
    </row>
    <row r="440" spans="1:26" ht="12.75" customHeight="1" x14ac:dyDescent="0.25">
      <c r="A440" s="3"/>
      <c r="B440" s="3"/>
      <c r="C440" s="3"/>
      <c r="D440" s="200"/>
      <c r="E440" s="3"/>
      <c r="F440" s="3"/>
      <c r="G440" s="3"/>
      <c r="H440" s="3"/>
      <c r="I440" s="3"/>
      <c r="J440" s="3"/>
      <c r="K440" s="3"/>
      <c r="L440" s="3"/>
      <c r="M440" s="3"/>
      <c r="N440" s="3"/>
      <c r="O440" s="3"/>
      <c r="P440" s="3"/>
      <c r="Q440" s="3"/>
      <c r="R440" s="3"/>
      <c r="S440" s="3"/>
      <c r="T440" s="3"/>
      <c r="U440" s="3"/>
      <c r="V440" s="3"/>
      <c r="W440" s="3"/>
      <c r="X440" s="3"/>
      <c r="Y440" s="3"/>
      <c r="Z440" s="3"/>
    </row>
    <row r="441" spans="1:26" ht="12.75" customHeight="1" x14ac:dyDescent="0.25">
      <c r="A441" s="3"/>
      <c r="B441" s="3"/>
      <c r="C441" s="3"/>
      <c r="D441" s="200"/>
      <c r="E441" s="3"/>
      <c r="F441" s="3"/>
      <c r="G441" s="3"/>
      <c r="H441" s="3"/>
      <c r="I441" s="3"/>
      <c r="J441" s="3"/>
      <c r="K441" s="3"/>
      <c r="L441" s="3"/>
      <c r="M441" s="3"/>
      <c r="N441" s="3"/>
      <c r="O441" s="3"/>
      <c r="P441" s="3"/>
      <c r="Q441" s="3"/>
      <c r="R441" s="3"/>
      <c r="S441" s="3"/>
      <c r="T441" s="3"/>
      <c r="U441" s="3"/>
      <c r="V441" s="3"/>
      <c r="W441" s="3"/>
      <c r="X441" s="3"/>
      <c r="Y441" s="3"/>
      <c r="Z441" s="3"/>
    </row>
    <row r="442" spans="1:26" ht="12.75" customHeight="1" x14ac:dyDescent="0.25">
      <c r="A442" s="3"/>
      <c r="B442" s="3"/>
      <c r="C442" s="3"/>
      <c r="D442" s="200"/>
      <c r="E442" s="3"/>
      <c r="F442" s="3"/>
      <c r="G442" s="3"/>
      <c r="H442" s="3"/>
      <c r="I442" s="3"/>
      <c r="J442" s="3"/>
      <c r="K442" s="3"/>
      <c r="L442" s="3"/>
      <c r="M442" s="3"/>
      <c r="N442" s="3"/>
      <c r="O442" s="3"/>
      <c r="P442" s="3"/>
      <c r="Q442" s="3"/>
      <c r="R442" s="3"/>
      <c r="S442" s="3"/>
      <c r="T442" s="3"/>
      <c r="U442" s="3"/>
      <c r="V442" s="3"/>
      <c r="W442" s="3"/>
      <c r="X442" s="3"/>
      <c r="Y442" s="3"/>
      <c r="Z442" s="3"/>
    </row>
    <row r="443" spans="1:26" ht="12.75" customHeight="1" x14ac:dyDescent="0.25">
      <c r="A443" s="3"/>
      <c r="B443" s="3"/>
      <c r="C443" s="3"/>
      <c r="D443" s="200"/>
      <c r="E443" s="3"/>
      <c r="F443" s="3"/>
      <c r="G443" s="3"/>
      <c r="H443" s="3"/>
      <c r="I443" s="3"/>
      <c r="J443" s="3"/>
      <c r="K443" s="3"/>
      <c r="L443" s="3"/>
      <c r="M443" s="3"/>
      <c r="N443" s="3"/>
      <c r="O443" s="3"/>
      <c r="P443" s="3"/>
      <c r="Q443" s="3"/>
      <c r="R443" s="3"/>
      <c r="S443" s="3"/>
      <c r="T443" s="3"/>
      <c r="U443" s="3"/>
      <c r="V443" s="3"/>
      <c r="W443" s="3"/>
      <c r="X443" s="3"/>
      <c r="Y443" s="3"/>
      <c r="Z443" s="3"/>
    </row>
    <row r="444" spans="1:26" ht="12.75" customHeight="1" x14ac:dyDescent="0.25">
      <c r="A444" s="3"/>
      <c r="B444" s="3"/>
      <c r="C444" s="3"/>
      <c r="D444" s="200"/>
      <c r="E444" s="3"/>
      <c r="F444" s="3"/>
      <c r="G444" s="3"/>
      <c r="H444" s="3"/>
      <c r="I444" s="3"/>
      <c r="J444" s="3"/>
      <c r="K444" s="3"/>
      <c r="L444" s="3"/>
      <c r="M444" s="3"/>
      <c r="N444" s="3"/>
      <c r="O444" s="3"/>
      <c r="P444" s="3"/>
      <c r="Q444" s="3"/>
      <c r="R444" s="3"/>
      <c r="S444" s="3"/>
      <c r="T444" s="3"/>
      <c r="U444" s="3"/>
      <c r="V444" s="3"/>
      <c r="W444" s="3"/>
      <c r="X444" s="3"/>
      <c r="Y444" s="3"/>
      <c r="Z444" s="3"/>
    </row>
    <row r="445" spans="1:26" ht="12.75" customHeight="1" x14ac:dyDescent="0.25">
      <c r="A445" s="3"/>
      <c r="B445" s="3"/>
      <c r="C445" s="3"/>
      <c r="D445" s="200"/>
      <c r="E445" s="3"/>
      <c r="F445" s="3"/>
      <c r="G445" s="3"/>
      <c r="H445" s="3"/>
      <c r="I445" s="3"/>
      <c r="J445" s="3"/>
      <c r="K445" s="3"/>
      <c r="L445" s="3"/>
      <c r="M445" s="3"/>
      <c r="N445" s="3"/>
      <c r="O445" s="3"/>
      <c r="P445" s="3"/>
      <c r="Q445" s="3"/>
      <c r="R445" s="3"/>
      <c r="S445" s="3"/>
      <c r="T445" s="3"/>
      <c r="U445" s="3"/>
      <c r="V445" s="3"/>
      <c r="W445" s="3"/>
      <c r="X445" s="3"/>
      <c r="Y445" s="3"/>
      <c r="Z445" s="3"/>
    </row>
    <row r="446" spans="1:26" ht="12.75" customHeight="1" x14ac:dyDescent="0.25">
      <c r="A446" s="3"/>
      <c r="B446" s="3"/>
      <c r="C446" s="3"/>
      <c r="D446" s="200"/>
      <c r="E446" s="3"/>
      <c r="F446" s="3"/>
      <c r="G446" s="3"/>
      <c r="H446" s="3"/>
      <c r="I446" s="3"/>
      <c r="J446" s="3"/>
      <c r="K446" s="3"/>
      <c r="L446" s="3"/>
      <c r="M446" s="3"/>
      <c r="N446" s="3"/>
      <c r="O446" s="3"/>
      <c r="P446" s="3"/>
      <c r="Q446" s="3"/>
      <c r="R446" s="3"/>
      <c r="S446" s="3"/>
      <c r="T446" s="3"/>
      <c r="U446" s="3"/>
      <c r="V446" s="3"/>
      <c r="W446" s="3"/>
      <c r="X446" s="3"/>
      <c r="Y446" s="3"/>
      <c r="Z446" s="3"/>
    </row>
    <row r="447" spans="1:26" ht="12.75" customHeight="1" x14ac:dyDescent="0.25">
      <c r="A447" s="3"/>
      <c r="B447" s="3"/>
      <c r="C447" s="3"/>
      <c r="D447" s="200"/>
      <c r="E447" s="3"/>
      <c r="F447" s="3"/>
      <c r="G447" s="3"/>
      <c r="H447" s="3"/>
      <c r="I447" s="3"/>
      <c r="J447" s="3"/>
      <c r="K447" s="3"/>
      <c r="L447" s="3"/>
      <c r="M447" s="3"/>
      <c r="N447" s="3"/>
      <c r="O447" s="3"/>
      <c r="P447" s="3"/>
      <c r="Q447" s="3"/>
      <c r="R447" s="3"/>
      <c r="S447" s="3"/>
      <c r="T447" s="3"/>
      <c r="U447" s="3"/>
      <c r="V447" s="3"/>
      <c r="W447" s="3"/>
      <c r="X447" s="3"/>
      <c r="Y447" s="3"/>
      <c r="Z447" s="3"/>
    </row>
    <row r="448" spans="1:26" ht="12.75" customHeight="1" x14ac:dyDescent="0.25">
      <c r="A448" s="3"/>
      <c r="B448" s="3"/>
      <c r="C448" s="3"/>
      <c r="D448" s="200"/>
      <c r="E448" s="3"/>
      <c r="F448" s="3"/>
      <c r="G448" s="3"/>
      <c r="H448" s="3"/>
      <c r="I448" s="3"/>
      <c r="J448" s="3"/>
      <c r="K448" s="3"/>
      <c r="L448" s="3"/>
      <c r="M448" s="3"/>
      <c r="N448" s="3"/>
      <c r="O448" s="3"/>
      <c r="P448" s="3"/>
      <c r="Q448" s="3"/>
      <c r="R448" s="3"/>
      <c r="S448" s="3"/>
      <c r="T448" s="3"/>
      <c r="U448" s="3"/>
      <c r="V448" s="3"/>
      <c r="W448" s="3"/>
      <c r="X448" s="3"/>
      <c r="Y448" s="3"/>
      <c r="Z448" s="3"/>
    </row>
    <row r="449" spans="1:26" ht="12.75" customHeight="1" x14ac:dyDescent="0.25">
      <c r="A449" s="3"/>
      <c r="B449" s="3"/>
      <c r="C449" s="3"/>
      <c r="D449" s="200"/>
      <c r="E449" s="3"/>
      <c r="F449" s="3"/>
      <c r="G449" s="3"/>
      <c r="H449" s="3"/>
      <c r="I449" s="3"/>
      <c r="J449" s="3"/>
      <c r="K449" s="3"/>
      <c r="L449" s="3"/>
      <c r="M449" s="3"/>
      <c r="N449" s="3"/>
      <c r="O449" s="3"/>
      <c r="P449" s="3"/>
      <c r="Q449" s="3"/>
      <c r="R449" s="3"/>
      <c r="S449" s="3"/>
      <c r="T449" s="3"/>
      <c r="U449" s="3"/>
      <c r="V449" s="3"/>
      <c r="W449" s="3"/>
      <c r="X449" s="3"/>
      <c r="Y449" s="3"/>
      <c r="Z449" s="3"/>
    </row>
    <row r="450" spans="1:26" ht="12.75" customHeight="1" x14ac:dyDescent="0.25">
      <c r="A450" s="3"/>
      <c r="B450" s="3"/>
      <c r="C450" s="3"/>
      <c r="D450" s="200"/>
      <c r="E450" s="3"/>
      <c r="F450" s="3"/>
      <c r="G450" s="3"/>
      <c r="H450" s="3"/>
      <c r="I450" s="3"/>
      <c r="J450" s="3"/>
      <c r="K450" s="3"/>
      <c r="L450" s="3"/>
      <c r="M450" s="3"/>
      <c r="N450" s="3"/>
      <c r="O450" s="3"/>
      <c r="P450" s="3"/>
      <c r="Q450" s="3"/>
      <c r="R450" s="3"/>
      <c r="S450" s="3"/>
      <c r="T450" s="3"/>
      <c r="U450" s="3"/>
      <c r="V450" s="3"/>
      <c r="W450" s="3"/>
      <c r="X450" s="3"/>
      <c r="Y450" s="3"/>
      <c r="Z450" s="3"/>
    </row>
    <row r="451" spans="1:26" ht="12.75" customHeight="1" x14ac:dyDescent="0.25">
      <c r="A451" s="3"/>
      <c r="B451" s="3"/>
      <c r="C451" s="3"/>
      <c r="D451" s="200"/>
      <c r="E451" s="3"/>
      <c r="F451" s="3"/>
      <c r="G451" s="3"/>
      <c r="H451" s="3"/>
      <c r="I451" s="3"/>
      <c r="J451" s="3"/>
      <c r="K451" s="3"/>
      <c r="L451" s="3"/>
      <c r="M451" s="3"/>
      <c r="N451" s="3"/>
      <c r="O451" s="3"/>
      <c r="P451" s="3"/>
      <c r="Q451" s="3"/>
      <c r="R451" s="3"/>
      <c r="S451" s="3"/>
      <c r="T451" s="3"/>
      <c r="U451" s="3"/>
      <c r="V451" s="3"/>
      <c r="W451" s="3"/>
      <c r="X451" s="3"/>
      <c r="Y451" s="3"/>
      <c r="Z451" s="3"/>
    </row>
    <row r="452" spans="1:26" ht="12.75" customHeight="1" x14ac:dyDescent="0.25">
      <c r="A452" s="3"/>
      <c r="B452" s="3"/>
      <c r="C452" s="3"/>
      <c r="D452" s="200"/>
      <c r="E452" s="3"/>
      <c r="F452" s="3"/>
      <c r="G452" s="3"/>
      <c r="H452" s="3"/>
      <c r="I452" s="3"/>
      <c r="J452" s="3"/>
      <c r="K452" s="3"/>
      <c r="L452" s="3"/>
      <c r="M452" s="3"/>
      <c r="N452" s="3"/>
      <c r="O452" s="3"/>
      <c r="P452" s="3"/>
      <c r="Q452" s="3"/>
      <c r="R452" s="3"/>
      <c r="S452" s="3"/>
      <c r="T452" s="3"/>
      <c r="U452" s="3"/>
      <c r="V452" s="3"/>
      <c r="W452" s="3"/>
      <c r="X452" s="3"/>
      <c r="Y452" s="3"/>
      <c r="Z452" s="3"/>
    </row>
    <row r="453" spans="1:26" ht="12.75" customHeight="1" x14ac:dyDescent="0.25">
      <c r="A453" s="3"/>
      <c r="B453" s="3"/>
      <c r="C453" s="3"/>
      <c r="D453" s="200"/>
      <c r="E453" s="3"/>
      <c r="F453" s="3"/>
      <c r="G453" s="3"/>
      <c r="H453" s="3"/>
      <c r="I453" s="3"/>
      <c r="J453" s="3"/>
      <c r="K453" s="3"/>
      <c r="L453" s="3"/>
      <c r="M453" s="3"/>
      <c r="N453" s="3"/>
      <c r="O453" s="3"/>
      <c r="P453" s="3"/>
      <c r="Q453" s="3"/>
      <c r="R453" s="3"/>
      <c r="S453" s="3"/>
      <c r="T453" s="3"/>
      <c r="U453" s="3"/>
      <c r="V453" s="3"/>
      <c r="W453" s="3"/>
      <c r="X453" s="3"/>
      <c r="Y453" s="3"/>
      <c r="Z453" s="3"/>
    </row>
    <row r="454" spans="1:26" ht="12.75" customHeight="1" x14ac:dyDescent="0.25">
      <c r="A454" s="3"/>
      <c r="B454" s="3"/>
      <c r="C454" s="3"/>
      <c r="D454" s="200"/>
      <c r="E454" s="3"/>
      <c r="F454" s="3"/>
      <c r="G454" s="3"/>
      <c r="H454" s="3"/>
      <c r="I454" s="3"/>
      <c r="J454" s="3"/>
      <c r="K454" s="3"/>
      <c r="L454" s="3"/>
      <c r="M454" s="3"/>
      <c r="N454" s="3"/>
      <c r="O454" s="3"/>
      <c r="P454" s="3"/>
      <c r="Q454" s="3"/>
      <c r="R454" s="3"/>
      <c r="S454" s="3"/>
      <c r="T454" s="3"/>
      <c r="U454" s="3"/>
      <c r="V454" s="3"/>
      <c r="W454" s="3"/>
      <c r="X454" s="3"/>
      <c r="Y454" s="3"/>
      <c r="Z454" s="3"/>
    </row>
    <row r="455" spans="1:26" ht="12.75" customHeight="1" x14ac:dyDescent="0.25">
      <c r="A455" s="3"/>
      <c r="B455" s="3"/>
      <c r="C455" s="3"/>
      <c r="D455" s="200"/>
      <c r="E455" s="3"/>
      <c r="F455" s="3"/>
      <c r="G455" s="3"/>
      <c r="H455" s="3"/>
      <c r="I455" s="3"/>
      <c r="J455" s="3"/>
      <c r="K455" s="3"/>
      <c r="L455" s="3"/>
      <c r="M455" s="3"/>
      <c r="N455" s="3"/>
      <c r="O455" s="3"/>
      <c r="P455" s="3"/>
      <c r="Q455" s="3"/>
      <c r="R455" s="3"/>
      <c r="S455" s="3"/>
      <c r="T455" s="3"/>
      <c r="U455" s="3"/>
      <c r="V455" s="3"/>
      <c r="W455" s="3"/>
      <c r="X455" s="3"/>
      <c r="Y455" s="3"/>
      <c r="Z455" s="3"/>
    </row>
    <row r="456" spans="1:26" ht="12.75" customHeight="1" x14ac:dyDescent="0.25">
      <c r="A456" s="3"/>
      <c r="B456" s="3"/>
      <c r="C456" s="3"/>
      <c r="D456" s="200"/>
      <c r="E456" s="3"/>
      <c r="F456" s="3"/>
      <c r="G456" s="3"/>
      <c r="H456" s="3"/>
      <c r="I456" s="3"/>
      <c r="J456" s="3"/>
      <c r="K456" s="3"/>
      <c r="L456" s="3"/>
      <c r="M456" s="3"/>
      <c r="N456" s="3"/>
      <c r="O456" s="3"/>
      <c r="P456" s="3"/>
      <c r="Q456" s="3"/>
      <c r="R456" s="3"/>
      <c r="S456" s="3"/>
      <c r="T456" s="3"/>
      <c r="U456" s="3"/>
      <c r="V456" s="3"/>
      <c r="W456" s="3"/>
      <c r="X456" s="3"/>
      <c r="Y456" s="3"/>
      <c r="Z456" s="3"/>
    </row>
    <row r="457" spans="1:26" ht="12.75" customHeight="1" x14ac:dyDescent="0.25">
      <c r="A457" s="3"/>
      <c r="B457" s="3"/>
      <c r="C457" s="3"/>
      <c r="D457" s="200"/>
      <c r="E457" s="3"/>
      <c r="F457" s="3"/>
      <c r="G457" s="3"/>
      <c r="H457" s="3"/>
      <c r="I457" s="3"/>
      <c r="J457" s="3"/>
      <c r="K457" s="3"/>
      <c r="L457" s="3"/>
      <c r="M457" s="3"/>
      <c r="N457" s="3"/>
      <c r="O457" s="3"/>
      <c r="P457" s="3"/>
      <c r="Q457" s="3"/>
      <c r="R457" s="3"/>
      <c r="S457" s="3"/>
      <c r="T457" s="3"/>
      <c r="U457" s="3"/>
      <c r="V457" s="3"/>
      <c r="W457" s="3"/>
      <c r="X457" s="3"/>
      <c r="Y457" s="3"/>
      <c r="Z457" s="3"/>
    </row>
    <row r="458" spans="1:26" ht="12.75" customHeight="1" x14ac:dyDescent="0.25">
      <c r="A458" s="3"/>
      <c r="B458" s="3"/>
      <c r="C458" s="3"/>
      <c r="D458" s="200"/>
      <c r="E458" s="3"/>
      <c r="F458" s="3"/>
      <c r="G458" s="3"/>
      <c r="H458" s="3"/>
      <c r="I458" s="3"/>
      <c r="J458" s="3"/>
      <c r="K458" s="3"/>
      <c r="L458" s="3"/>
      <c r="M458" s="3"/>
      <c r="N458" s="3"/>
      <c r="O458" s="3"/>
      <c r="P458" s="3"/>
      <c r="Q458" s="3"/>
      <c r="R458" s="3"/>
      <c r="S458" s="3"/>
      <c r="T458" s="3"/>
      <c r="U458" s="3"/>
      <c r="V458" s="3"/>
      <c r="W458" s="3"/>
      <c r="X458" s="3"/>
      <c r="Y458" s="3"/>
      <c r="Z458" s="3"/>
    </row>
    <row r="459" spans="1:26" ht="12.75" customHeight="1" x14ac:dyDescent="0.25">
      <c r="A459" s="3"/>
      <c r="B459" s="3"/>
      <c r="C459" s="3"/>
      <c r="D459" s="200"/>
      <c r="E459" s="3"/>
      <c r="F459" s="3"/>
      <c r="G459" s="3"/>
      <c r="H459" s="3"/>
      <c r="I459" s="3"/>
      <c r="J459" s="3"/>
      <c r="K459" s="3"/>
      <c r="L459" s="3"/>
      <c r="M459" s="3"/>
      <c r="N459" s="3"/>
      <c r="O459" s="3"/>
      <c r="P459" s="3"/>
      <c r="Q459" s="3"/>
      <c r="R459" s="3"/>
      <c r="S459" s="3"/>
      <c r="T459" s="3"/>
      <c r="U459" s="3"/>
      <c r="V459" s="3"/>
      <c r="W459" s="3"/>
      <c r="X459" s="3"/>
      <c r="Y459" s="3"/>
      <c r="Z459" s="3"/>
    </row>
    <row r="460" spans="1:26" ht="12.75" customHeight="1" x14ac:dyDescent="0.25">
      <c r="A460" s="3"/>
      <c r="B460" s="3"/>
      <c r="C460" s="3"/>
      <c r="D460" s="200"/>
      <c r="E460" s="3"/>
      <c r="F460" s="3"/>
      <c r="G460" s="3"/>
      <c r="H460" s="3"/>
      <c r="I460" s="3"/>
      <c r="J460" s="3"/>
      <c r="K460" s="3"/>
      <c r="L460" s="3"/>
      <c r="M460" s="3"/>
      <c r="N460" s="3"/>
      <c r="O460" s="3"/>
      <c r="P460" s="3"/>
      <c r="Q460" s="3"/>
      <c r="R460" s="3"/>
      <c r="S460" s="3"/>
      <c r="T460" s="3"/>
      <c r="U460" s="3"/>
      <c r="V460" s="3"/>
      <c r="W460" s="3"/>
      <c r="X460" s="3"/>
      <c r="Y460" s="3"/>
      <c r="Z460" s="3"/>
    </row>
    <row r="461" spans="1:26" ht="12.75" customHeight="1" x14ac:dyDescent="0.25">
      <c r="A461" s="3"/>
      <c r="B461" s="3"/>
      <c r="C461" s="3"/>
      <c r="D461" s="200"/>
      <c r="E461" s="3"/>
      <c r="F461" s="3"/>
      <c r="G461" s="3"/>
      <c r="H461" s="3"/>
      <c r="I461" s="3"/>
      <c r="J461" s="3"/>
      <c r="K461" s="3"/>
      <c r="L461" s="3"/>
      <c r="M461" s="3"/>
      <c r="N461" s="3"/>
      <c r="O461" s="3"/>
      <c r="P461" s="3"/>
      <c r="Q461" s="3"/>
      <c r="R461" s="3"/>
      <c r="S461" s="3"/>
      <c r="T461" s="3"/>
      <c r="U461" s="3"/>
      <c r="V461" s="3"/>
      <c r="W461" s="3"/>
      <c r="X461" s="3"/>
      <c r="Y461" s="3"/>
      <c r="Z461" s="3"/>
    </row>
    <row r="462" spans="1:26" ht="12.75" customHeight="1" x14ac:dyDescent="0.25">
      <c r="A462" s="3"/>
      <c r="B462" s="3"/>
      <c r="C462" s="3"/>
      <c r="D462" s="200"/>
      <c r="E462" s="3"/>
      <c r="F462" s="3"/>
      <c r="G462" s="3"/>
      <c r="H462" s="3"/>
      <c r="I462" s="3"/>
      <c r="J462" s="3"/>
      <c r="K462" s="3"/>
      <c r="L462" s="3"/>
      <c r="M462" s="3"/>
      <c r="N462" s="3"/>
      <c r="O462" s="3"/>
      <c r="P462" s="3"/>
      <c r="Q462" s="3"/>
      <c r="R462" s="3"/>
      <c r="S462" s="3"/>
      <c r="T462" s="3"/>
      <c r="U462" s="3"/>
      <c r="V462" s="3"/>
      <c r="W462" s="3"/>
      <c r="X462" s="3"/>
      <c r="Y462" s="3"/>
      <c r="Z462" s="3"/>
    </row>
    <row r="463" spans="1:26" ht="12.75" customHeight="1" x14ac:dyDescent="0.25">
      <c r="A463" s="3"/>
      <c r="B463" s="3"/>
      <c r="C463" s="3"/>
      <c r="D463" s="200"/>
      <c r="E463" s="3"/>
      <c r="F463" s="3"/>
      <c r="G463" s="3"/>
      <c r="H463" s="3"/>
      <c r="I463" s="3"/>
      <c r="J463" s="3"/>
      <c r="K463" s="3"/>
      <c r="L463" s="3"/>
      <c r="M463" s="3"/>
      <c r="N463" s="3"/>
      <c r="O463" s="3"/>
      <c r="P463" s="3"/>
      <c r="Q463" s="3"/>
      <c r="R463" s="3"/>
      <c r="S463" s="3"/>
      <c r="T463" s="3"/>
      <c r="U463" s="3"/>
      <c r="V463" s="3"/>
      <c r="W463" s="3"/>
      <c r="X463" s="3"/>
      <c r="Y463" s="3"/>
      <c r="Z463" s="3"/>
    </row>
    <row r="464" spans="1:26" ht="12.75" customHeight="1" x14ac:dyDescent="0.25">
      <c r="A464" s="3"/>
      <c r="B464" s="3"/>
      <c r="C464" s="3"/>
      <c r="D464" s="200"/>
      <c r="E464" s="3"/>
      <c r="F464" s="3"/>
      <c r="G464" s="3"/>
      <c r="H464" s="3"/>
      <c r="I464" s="3"/>
      <c r="J464" s="3"/>
      <c r="K464" s="3"/>
      <c r="L464" s="3"/>
      <c r="M464" s="3"/>
      <c r="N464" s="3"/>
      <c r="O464" s="3"/>
      <c r="P464" s="3"/>
      <c r="Q464" s="3"/>
      <c r="R464" s="3"/>
      <c r="S464" s="3"/>
      <c r="T464" s="3"/>
      <c r="U464" s="3"/>
      <c r="V464" s="3"/>
      <c r="W464" s="3"/>
      <c r="X464" s="3"/>
      <c r="Y464" s="3"/>
      <c r="Z464" s="3"/>
    </row>
    <row r="465" spans="1:26" ht="12.75" customHeight="1" x14ac:dyDescent="0.25">
      <c r="A465" s="3"/>
      <c r="B465" s="3"/>
      <c r="C465" s="3"/>
      <c r="D465" s="200"/>
      <c r="E465" s="3"/>
      <c r="F465" s="3"/>
      <c r="G465" s="3"/>
      <c r="H465" s="3"/>
      <c r="I465" s="3"/>
      <c r="J465" s="3"/>
      <c r="K465" s="3"/>
      <c r="L465" s="3"/>
      <c r="M465" s="3"/>
      <c r="N465" s="3"/>
      <c r="O465" s="3"/>
      <c r="P465" s="3"/>
      <c r="Q465" s="3"/>
      <c r="R465" s="3"/>
      <c r="S465" s="3"/>
      <c r="T465" s="3"/>
      <c r="U465" s="3"/>
      <c r="V465" s="3"/>
      <c r="W465" s="3"/>
      <c r="X465" s="3"/>
      <c r="Y465" s="3"/>
      <c r="Z465" s="3"/>
    </row>
    <row r="466" spans="1:26" ht="12.75" customHeight="1" x14ac:dyDescent="0.25">
      <c r="A466" s="3"/>
      <c r="B466" s="3"/>
      <c r="C466" s="3"/>
      <c r="D466" s="200"/>
      <c r="E466" s="3"/>
      <c r="F466" s="3"/>
      <c r="G466" s="3"/>
      <c r="H466" s="3"/>
      <c r="I466" s="3"/>
      <c r="J466" s="3"/>
      <c r="K466" s="3"/>
      <c r="L466" s="3"/>
      <c r="M466" s="3"/>
      <c r="N466" s="3"/>
      <c r="O466" s="3"/>
      <c r="P466" s="3"/>
      <c r="Q466" s="3"/>
      <c r="R466" s="3"/>
      <c r="S466" s="3"/>
      <c r="T466" s="3"/>
      <c r="U466" s="3"/>
      <c r="V466" s="3"/>
      <c r="W466" s="3"/>
      <c r="X466" s="3"/>
      <c r="Y466" s="3"/>
      <c r="Z466" s="3"/>
    </row>
    <row r="467" spans="1:26" ht="12.75" customHeight="1" x14ac:dyDescent="0.25">
      <c r="A467" s="3"/>
      <c r="B467" s="3"/>
      <c r="C467" s="3"/>
      <c r="D467" s="200"/>
      <c r="E467" s="3"/>
      <c r="F467" s="3"/>
      <c r="G467" s="3"/>
      <c r="H467" s="3"/>
      <c r="I467" s="3"/>
      <c r="J467" s="3"/>
      <c r="K467" s="3"/>
      <c r="L467" s="3"/>
      <c r="M467" s="3"/>
      <c r="N467" s="3"/>
      <c r="O467" s="3"/>
      <c r="P467" s="3"/>
      <c r="Q467" s="3"/>
      <c r="R467" s="3"/>
      <c r="S467" s="3"/>
      <c r="T467" s="3"/>
      <c r="U467" s="3"/>
      <c r="V467" s="3"/>
      <c r="W467" s="3"/>
      <c r="X467" s="3"/>
      <c r="Y467" s="3"/>
      <c r="Z467" s="3"/>
    </row>
    <row r="468" spans="1:26" ht="12.75" customHeight="1" x14ac:dyDescent="0.25">
      <c r="A468" s="3"/>
      <c r="B468" s="3"/>
      <c r="C468" s="3"/>
      <c r="D468" s="200"/>
      <c r="E468" s="3"/>
      <c r="F468" s="3"/>
      <c r="G468" s="3"/>
      <c r="H468" s="3"/>
      <c r="I468" s="3"/>
      <c r="J468" s="3"/>
      <c r="K468" s="3"/>
      <c r="L468" s="3"/>
      <c r="M468" s="3"/>
      <c r="N468" s="3"/>
      <c r="O468" s="3"/>
      <c r="P468" s="3"/>
      <c r="Q468" s="3"/>
      <c r="R468" s="3"/>
      <c r="S468" s="3"/>
      <c r="T468" s="3"/>
      <c r="U468" s="3"/>
      <c r="V468" s="3"/>
      <c r="W468" s="3"/>
      <c r="X468" s="3"/>
      <c r="Y468" s="3"/>
      <c r="Z468" s="3"/>
    </row>
    <row r="469" spans="1:26" ht="12.75" customHeight="1" x14ac:dyDescent="0.25">
      <c r="A469" s="3"/>
      <c r="B469" s="3"/>
      <c r="C469" s="3"/>
      <c r="D469" s="200"/>
      <c r="E469" s="3"/>
      <c r="F469" s="3"/>
      <c r="G469" s="3"/>
      <c r="H469" s="3"/>
      <c r="I469" s="3"/>
      <c r="J469" s="3"/>
      <c r="K469" s="3"/>
      <c r="L469" s="3"/>
      <c r="M469" s="3"/>
      <c r="N469" s="3"/>
      <c r="O469" s="3"/>
      <c r="P469" s="3"/>
      <c r="Q469" s="3"/>
      <c r="R469" s="3"/>
      <c r="S469" s="3"/>
      <c r="T469" s="3"/>
      <c r="U469" s="3"/>
      <c r="V469" s="3"/>
      <c r="W469" s="3"/>
      <c r="X469" s="3"/>
      <c r="Y469" s="3"/>
      <c r="Z469" s="3"/>
    </row>
    <row r="470" spans="1:26" ht="12.75" customHeight="1" x14ac:dyDescent="0.25">
      <c r="A470" s="3"/>
      <c r="B470" s="3"/>
      <c r="C470" s="3"/>
      <c r="D470" s="200"/>
      <c r="E470" s="3"/>
      <c r="F470" s="3"/>
      <c r="G470" s="3"/>
      <c r="H470" s="3"/>
      <c r="I470" s="3"/>
      <c r="J470" s="3"/>
      <c r="K470" s="3"/>
      <c r="L470" s="3"/>
      <c r="M470" s="3"/>
      <c r="N470" s="3"/>
      <c r="O470" s="3"/>
      <c r="P470" s="3"/>
      <c r="Q470" s="3"/>
      <c r="R470" s="3"/>
      <c r="S470" s="3"/>
      <c r="T470" s="3"/>
      <c r="U470" s="3"/>
      <c r="V470" s="3"/>
      <c r="W470" s="3"/>
      <c r="X470" s="3"/>
      <c r="Y470" s="3"/>
      <c r="Z470" s="3"/>
    </row>
    <row r="471" spans="1:26" ht="12.75" customHeight="1" x14ac:dyDescent="0.25">
      <c r="A471" s="3"/>
      <c r="B471" s="3"/>
      <c r="C471" s="3"/>
      <c r="D471" s="200"/>
      <c r="E471" s="3"/>
      <c r="F471" s="3"/>
      <c r="G471" s="3"/>
      <c r="H471" s="3"/>
      <c r="I471" s="3"/>
      <c r="J471" s="3"/>
      <c r="K471" s="3"/>
      <c r="L471" s="3"/>
      <c r="M471" s="3"/>
      <c r="N471" s="3"/>
      <c r="O471" s="3"/>
      <c r="P471" s="3"/>
      <c r="Q471" s="3"/>
      <c r="R471" s="3"/>
      <c r="S471" s="3"/>
      <c r="T471" s="3"/>
      <c r="U471" s="3"/>
      <c r="V471" s="3"/>
      <c r="W471" s="3"/>
      <c r="X471" s="3"/>
      <c r="Y471" s="3"/>
      <c r="Z471" s="3"/>
    </row>
    <row r="472" spans="1:26" ht="12.75" customHeight="1" x14ac:dyDescent="0.25">
      <c r="A472" s="3"/>
      <c r="B472" s="3"/>
      <c r="C472" s="3"/>
      <c r="D472" s="200"/>
      <c r="E472" s="3"/>
      <c r="F472" s="3"/>
      <c r="G472" s="3"/>
      <c r="H472" s="3"/>
      <c r="I472" s="3"/>
      <c r="J472" s="3"/>
      <c r="K472" s="3"/>
      <c r="L472" s="3"/>
      <c r="M472" s="3"/>
      <c r="N472" s="3"/>
      <c r="O472" s="3"/>
      <c r="P472" s="3"/>
      <c r="Q472" s="3"/>
      <c r="R472" s="3"/>
      <c r="S472" s="3"/>
      <c r="T472" s="3"/>
      <c r="U472" s="3"/>
      <c r="V472" s="3"/>
      <c r="W472" s="3"/>
      <c r="X472" s="3"/>
      <c r="Y472" s="3"/>
      <c r="Z472" s="3"/>
    </row>
    <row r="473" spans="1:26" ht="12.75" customHeight="1" x14ac:dyDescent="0.25">
      <c r="A473" s="3"/>
      <c r="B473" s="3"/>
      <c r="C473" s="3"/>
      <c r="D473" s="200"/>
      <c r="E473" s="3"/>
      <c r="F473" s="3"/>
      <c r="G473" s="3"/>
      <c r="H473" s="3"/>
      <c r="I473" s="3"/>
      <c r="J473" s="3"/>
      <c r="K473" s="3"/>
      <c r="L473" s="3"/>
      <c r="M473" s="3"/>
      <c r="N473" s="3"/>
      <c r="O473" s="3"/>
      <c r="P473" s="3"/>
      <c r="Q473" s="3"/>
      <c r="R473" s="3"/>
      <c r="S473" s="3"/>
      <c r="T473" s="3"/>
      <c r="U473" s="3"/>
      <c r="V473" s="3"/>
      <c r="W473" s="3"/>
      <c r="X473" s="3"/>
      <c r="Y473" s="3"/>
      <c r="Z473" s="3"/>
    </row>
    <row r="474" spans="1:26" ht="12.75" customHeight="1" x14ac:dyDescent="0.25">
      <c r="A474" s="3"/>
      <c r="B474" s="3"/>
      <c r="C474" s="3"/>
      <c r="D474" s="200"/>
      <c r="E474" s="3"/>
      <c r="F474" s="3"/>
      <c r="G474" s="3"/>
      <c r="H474" s="3"/>
      <c r="I474" s="3"/>
      <c r="J474" s="3"/>
      <c r="K474" s="3"/>
      <c r="L474" s="3"/>
      <c r="M474" s="3"/>
      <c r="N474" s="3"/>
      <c r="O474" s="3"/>
      <c r="P474" s="3"/>
      <c r="Q474" s="3"/>
      <c r="R474" s="3"/>
      <c r="S474" s="3"/>
      <c r="T474" s="3"/>
      <c r="U474" s="3"/>
      <c r="V474" s="3"/>
      <c r="W474" s="3"/>
      <c r="X474" s="3"/>
      <c r="Y474" s="3"/>
      <c r="Z474" s="3"/>
    </row>
    <row r="475" spans="1:26" ht="12.75" customHeight="1" x14ac:dyDescent="0.25">
      <c r="A475" s="3"/>
      <c r="B475" s="3"/>
      <c r="C475" s="3"/>
      <c r="D475" s="200"/>
      <c r="E475" s="3"/>
      <c r="F475" s="3"/>
      <c r="G475" s="3"/>
      <c r="H475" s="3"/>
      <c r="I475" s="3"/>
      <c r="J475" s="3"/>
      <c r="K475" s="3"/>
      <c r="L475" s="3"/>
      <c r="M475" s="3"/>
      <c r="N475" s="3"/>
      <c r="O475" s="3"/>
      <c r="P475" s="3"/>
      <c r="Q475" s="3"/>
      <c r="R475" s="3"/>
      <c r="S475" s="3"/>
      <c r="T475" s="3"/>
      <c r="U475" s="3"/>
      <c r="V475" s="3"/>
      <c r="W475" s="3"/>
      <c r="X475" s="3"/>
      <c r="Y475" s="3"/>
      <c r="Z475" s="3"/>
    </row>
    <row r="476" spans="1:26" ht="12.75" customHeight="1" x14ac:dyDescent="0.25">
      <c r="A476" s="3"/>
      <c r="B476" s="3"/>
      <c r="C476" s="3"/>
      <c r="D476" s="200"/>
      <c r="E476" s="3"/>
      <c r="F476" s="3"/>
      <c r="G476" s="3"/>
      <c r="H476" s="3"/>
      <c r="I476" s="3"/>
      <c r="J476" s="3"/>
      <c r="K476" s="3"/>
      <c r="L476" s="3"/>
      <c r="M476" s="3"/>
      <c r="N476" s="3"/>
      <c r="O476" s="3"/>
      <c r="P476" s="3"/>
      <c r="Q476" s="3"/>
      <c r="R476" s="3"/>
      <c r="S476" s="3"/>
      <c r="T476" s="3"/>
      <c r="U476" s="3"/>
      <c r="V476" s="3"/>
      <c r="W476" s="3"/>
      <c r="X476" s="3"/>
      <c r="Y476" s="3"/>
      <c r="Z476" s="3"/>
    </row>
    <row r="477" spans="1:26" ht="12.75" customHeight="1" x14ac:dyDescent="0.25">
      <c r="A477" s="3"/>
      <c r="B477" s="3"/>
      <c r="C477" s="3"/>
      <c r="D477" s="200"/>
      <c r="E477" s="3"/>
      <c r="F477" s="3"/>
      <c r="G477" s="3"/>
      <c r="H477" s="3"/>
      <c r="I477" s="3"/>
      <c r="J477" s="3"/>
      <c r="K477" s="3"/>
      <c r="L477" s="3"/>
      <c r="M477" s="3"/>
      <c r="N477" s="3"/>
      <c r="O477" s="3"/>
      <c r="P477" s="3"/>
      <c r="Q477" s="3"/>
      <c r="R477" s="3"/>
      <c r="S477" s="3"/>
      <c r="T477" s="3"/>
      <c r="U477" s="3"/>
      <c r="V477" s="3"/>
      <c r="W477" s="3"/>
      <c r="X477" s="3"/>
      <c r="Y477" s="3"/>
      <c r="Z477" s="3"/>
    </row>
    <row r="478" spans="1:26" ht="12.75" customHeight="1" x14ac:dyDescent="0.25">
      <c r="A478" s="3"/>
      <c r="B478" s="3"/>
      <c r="C478" s="3"/>
      <c r="D478" s="200"/>
      <c r="E478" s="3"/>
      <c r="F478" s="3"/>
      <c r="G478" s="3"/>
      <c r="H478" s="3"/>
      <c r="I478" s="3"/>
      <c r="J478" s="3"/>
      <c r="K478" s="3"/>
      <c r="L478" s="3"/>
      <c r="M478" s="3"/>
      <c r="N478" s="3"/>
      <c r="O478" s="3"/>
      <c r="P478" s="3"/>
      <c r="Q478" s="3"/>
      <c r="R478" s="3"/>
      <c r="S478" s="3"/>
      <c r="T478" s="3"/>
      <c r="U478" s="3"/>
      <c r="V478" s="3"/>
      <c r="W478" s="3"/>
      <c r="X478" s="3"/>
      <c r="Y478" s="3"/>
      <c r="Z478" s="3"/>
    </row>
    <row r="479" spans="1:26" ht="12.75" customHeight="1" x14ac:dyDescent="0.25">
      <c r="A479" s="3"/>
      <c r="B479" s="3"/>
      <c r="C479" s="3"/>
      <c r="D479" s="200"/>
      <c r="E479" s="3"/>
      <c r="F479" s="3"/>
      <c r="G479" s="3"/>
      <c r="H479" s="3"/>
      <c r="I479" s="3"/>
      <c r="J479" s="3"/>
      <c r="K479" s="3"/>
      <c r="L479" s="3"/>
      <c r="M479" s="3"/>
      <c r="N479" s="3"/>
      <c r="O479" s="3"/>
      <c r="P479" s="3"/>
      <c r="Q479" s="3"/>
      <c r="R479" s="3"/>
      <c r="S479" s="3"/>
      <c r="T479" s="3"/>
      <c r="U479" s="3"/>
      <c r="V479" s="3"/>
      <c r="W479" s="3"/>
      <c r="X479" s="3"/>
      <c r="Y479" s="3"/>
      <c r="Z479" s="3"/>
    </row>
    <row r="480" spans="1:26" ht="12.75" customHeight="1" x14ac:dyDescent="0.25">
      <c r="A480" s="3"/>
      <c r="B480" s="3"/>
      <c r="C480" s="3"/>
      <c r="D480" s="200"/>
      <c r="E480" s="3"/>
      <c r="F480" s="3"/>
      <c r="G480" s="3"/>
      <c r="H480" s="3"/>
      <c r="I480" s="3"/>
      <c r="J480" s="3"/>
      <c r="K480" s="3"/>
      <c r="L480" s="3"/>
      <c r="M480" s="3"/>
      <c r="N480" s="3"/>
      <c r="O480" s="3"/>
      <c r="P480" s="3"/>
      <c r="Q480" s="3"/>
      <c r="R480" s="3"/>
      <c r="S480" s="3"/>
      <c r="T480" s="3"/>
      <c r="U480" s="3"/>
      <c r="V480" s="3"/>
      <c r="W480" s="3"/>
      <c r="X480" s="3"/>
      <c r="Y480" s="3"/>
      <c r="Z480" s="3"/>
    </row>
    <row r="481" spans="1:26" ht="12.75" customHeight="1" x14ac:dyDescent="0.25">
      <c r="A481" s="3"/>
      <c r="B481" s="3"/>
      <c r="C481" s="3"/>
      <c r="D481" s="200"/>
      <c r="E481" s="3"/>
      <c r="F481" s="3"/>
      <c r="G481" s="3"/>
      <c r="H481" s="3"/>
      <c r="I481" s="3"/>
      <c r="J481" s="3"/>
      <c r="K481" s="3"/>
      <c r="L481" s="3"/>
      <c r="M481" s="3"/>
      <c r="N481" s="3"/>
      <c r="O481" s="3"/>
      <c r="P481" s="3"/>
      <c r="Q481" s="3"/>
      <c r="R481" s="3"/>
      <c r="S481" s="3"/>
      <c r="T481" s="3"/>
      <c r="U481" s="3"/>
      <c r="V481" s="3"/>
      <c r="W481" s="3"/>
      <c r="X481" s="3"/>
      <c r="Y481" s="3"/>
      <c r="Z481" s="3"/>
    </row>
    <row r="482" spans="1:26" ht="12.75" customHeight="1" x14ac:dyDescent="0.25">
      <c r="A482" s="3"/>
      <c r="B482" s="3"/>
      <c r="C482" s="3"/>
      <c r="D482" s="200"/>
      <c r="E482" s="3"/>
      <c r="F482" s="3"/>
      <c r="G482" s="3"/>
      <c r="H482" s="3"/>
      <c r="I482" s="3"/>
      <c r="J482" s="3"/>
      <c r="K482" s="3"/>
      <c r="L482" s="3"/>
      <c r="M482" s="3"/>
      <c r="N482" s="3"/>
      <c r="O482" s="3"/>
      <c r="P482" s="3"/>
      <c r="Q482" s="3"/>
      <c r="R482" s="3"/>
      <c r="S482" s="3"/>
      <c r="T482" s="3"/>
      <c r="U482" s="3"/>
      <c r="V482" s="3"/>
      <c r="W482" s="3"/>
      <c r="X482" s="3"/>
      <c r="Y482" s="3"/>
      <c r="Z482" s="3"/>
    </row>
    <row r="483" spans="1:26" ht="12.75" customHeight="1" x14ac:dyDescent="0.25">
      <c r="A483" s="3"/>
      <c r="B483" s="3"/>
      <c r="C483" s="3"/>
      <c r="D483" s="200"/>
      <c r="E483" s="3"/>
      <c r="F483" s="3"/>
      <c r="G483" s="3"/>
      <c r="H483" s="3"/>
      <c r="I483" s="3"/>
      <c r="J483" s="3"/>
      <c r="K483" s="3"/>
      <c r="L483" s="3"/>
      <c r="M483" s="3"/>
      <c r="N483" s="3"/>
      <c r="O483" s="3"/>
      <c r="P483" s="3"/>
      <c r="Q483" s="3"/>
      <c r="R483" s="3"/>
      <c r="S483" s="3"/>
      <c r="T483" s="3"/>
      <c r="U483" s="3"/>
      <c r="V483" s="3"/>
      <c r="W483" s="3"/>
      <c r="X483" s="3"/>
      <c r="Y483" s="3"/>
      <c r="Z483" s="3"/>
    </row>
    <row r="484" spans="1:26" ht="12.75" customHeight="1" x14ac:dyDescent="0.25">
      <c r="A484" s="3"/>
      <c r="B484" s="3"/>
      <c r="C484" s="3"/>
      <c r="D484" s="200"/>
      <c r="E484" s="3"/>
      <c r="F484" s="3"/>
      <c r="G484" s="3"/>
      <c r="H484" s="3"/>
      <c r="I484" s="3"/>
      <c r="J484" s="3"/>
      <c r="K484" s="3"/>
      <c r="L484" s="3"/>
      <c r="M484" s="3"/>
      <c r="N484" s="3"/>
      <c r="O484" s="3"/>
      <c r="P484" s="3"/>
      <c r="Q484" s="3"/>
      <c r="R484" s="3"/>
      <c r="S484" s="3"/>
      <c r="T484" s="3"/>
      <c r="U484" s="3"/>
      <c r="V484" s="3"/>
      <c r="W484" s="3"/>
      <c r="X484" s="3"/>
      <c r="Y484" s="3"/>
      <c r="Z484" s="3"/>
    </row>
    <row r="485" spans="1:26" ht="12.75" customHeight="1" x14ac:dyDescent="0.25">
      <c r="A485" s="3"/>
      <c r="B485" s="3"/>
      <c r="C485" s="3"/>
      <c r="D485" s="200"/>
      <c r="E485" s="3"/>
      <c r="F485" s="3"/>
      <c r="G485" s="3"/>
      <c r="H485" s="3"/>
      <c r="I485" s="3"/>
      <c r="J485" s="3"/>
      <c r="K485" s="3"/>
      <c r="L485" s="3"/>
      <c r="M485" s="3"/>
      <c r="N485" s="3"/>
      <c r="O485" s="3"/>
      <c r="P485" s="3"/>
      <c r="Q485" s="3"/>
      <c r="R485" s="3"/>
      <c r="S485" s="3"/>
      <c r="T485" s="3"/>
      <c r="U485" s="3"/>
      <c r="V485" s="3"/>
      <c r="W485" s="3"/>
      <c r="X485" s="3"/>
      <c r="Y485" s="3"/>
      <c r="Z485" s="3"/>
    </row>
    <row r="486" spans="1:26" ht="12.75" customHeight="1" x14ac:dyDescent="0.25">
      <c r="A486" s="3"/>
      <c r="B486" s="3"/>
      <c r="C486" s="3"/>
      <c r="D486" s="200"/>
      <c r="E486" s="3"/>
      <c r="F486" s="3"/>
      <c r="G486" s="3"/>
      <c r="H486" s="3"/>
      <c r="I486" s="3"/>
      <c r="J486" s="3"/>
      <c r="K486" s="3"/>
      <c r="L486" s="3"/>
      <c r="M486" s="3"/>
      <c r="N486" s="3"/>
      <c r="O486" s="3"/>
      <c r="P486" s="3"/>
      <c r="Q486" s="3"/>
      <c r="R486" s="3"/>
      <c r="S486" s="3"/>
      <c r="T486" s="3"/>
      <c r="U486" s="3"/>
      <c r="V486" s="3"/>
      <c r="W486" s="3"/>
      <c r="X486" s="3"/>
      <c r="Y486" s="3"/>
      <c r="Z486" s="3"/>
    </row>
    <row r="487" spans="1:26" ht="12.75" customHeight="1" x14ac:dyDescent="0.25">
      <c r="A487" s="3"/>
      <c r="B487" s="3"/>
      <c r="C487" s="3"/>
      <c r="D487" s="200"/>
      <c r="E487" s="3"/>
      <c r="F487" s="3"/>
      <c r="G487" s="3"/>
      <c r="H487" s="3"/>
      <c r="I487" s="3"/>
      <c r="J487" s="3"/>
      <c r="K487" s="3"/>
      <c r="L487" s="3"/>
      <c r="M487" s="3"/>
      <c r="N487" s="3"/>
      <c r="O487" s="3"/>
      <c r="P487" s="3"/>
      <c r="Q487" s="3"/>
      <c r="R487" s="3"/>
      <c r="S487" s="3"/>
      <c r="T487" s="3"/>
      <c r="U487" s="3"/>
      <c r="V487" s="3"/>
      <c r="W487" s="3"/>
      <c r="X487" s="3"/>
      <c r="Y487" s="3"/>
      <c r="Z487" s="3"/>
    </row>
    <row r="488" spans="1:26" ht="12.75" customHeight="1" x14ac:dyDescent="0.25">
      <c r="A488" s="3"/>
      <c r="B488" s="3"/>
      <c r="C488" s="3"/>
      <c r="D488" s="200"/>
      <c r="E488" s="3"/>
      <c r="F488" s="3"/>
      <c r="G488" s="3"/>
      <c r="H488" s="3"/>
      <c r="I488" s="3"/>
      <c r="J488" s="3"/>
      <c r="K488" s="3"/>
      <c r="L488" s="3"/>
      <c r="M488" s="3"/>
      <c r="N488" s="3"/>
      <c r="O488" s="3"/>
      <c r="P488" s="3"/>
      <c r="Q488" s="3"/>
      <c r="R488" s="3"/>
      <c r="S488" s="3"/>
      <c r="T488" s="3"/>
      <c r="U488" s="3"/>
      <c r="V488" s="3"/>
      <c r="W488" s="3"/>
      <c r="X488" s="3"/>
      <c r="Y488" s="3"/>
      <c r="Z488" s="3"/>
    </row>
    <row r="489" spans="1:26" ht="12.75" customHeight="1" x14ac:dyDescent="0.25">
      <c r="A489" s="3"/>
      <c r="B489" s="3"/>
      <c r="C489" s="3"/>
      <c r="D489" s="200"/>
      <c r="E489" s="3"/>
      <c r="F489" s="3"/>
      <c r="G489" s="3"/>
      <c r="H489" s="3"/>
      <c r="I489" s="3"/>
      <c r="J489" s="3"/>
      <c r="K489" s="3"/>
      <c r="L489" s="3"/>
      <c r="M489" s="3"/>
      <c r="N489" s="3"/>
      <c r="O489" s="3"/>
      <c r="P489" s="3"/>
      <c r="Q489" s="3"/>
      <c r="R489" s="3"/>
      <c r="S489" s="3"/>
      <c r="T489" s="3"/>
      <c r="U489" s="3"/>
      <c r="V489" s="3"/>
      <c r="W489" s="3"/>
      <c r="X489" s="3"/>
      <c r="Y489" s="3"/>
      <c r="Z489" s="3"/>
    </row>
    <row r="490" spans="1:26" ht="12.75" customHeight="1" x14ac:dyDescent="0.25">
      <c r="A490" s="3"/>
      <c r="B490" s="3"/>
      <c r="C490" s="3"/>
      <c r="D490" s="200"/>
      <c r="E490" s="3"/>
      <c r="F490" s="3"/>
      <c r="G490" s="3"/>
      <c r="H490" s="3"/>
      <c r="I490" s="3"/>
      <c r="J490" s="3"/>
      <c r="K490" s="3"/>
      <c r="L490" s="3"/>
      <c r="M490" s="3"/>
      <c r="N490" s="3"/>
      <c r="O490" s="3"/>
      <c r="P490" s="3"/>
      <c r="Q490" s="3"/>
      <c r="R490" s="3"/>
      <c r="S490" s="3"/>
      <c r="T490" s="3"/>
      <c r="U490" s="3"/>
      <c r="V490" s="3"/>
      <c r="W490" s="3"/>
      <c r="X490" s="3"/>
      <c r="Y490" s="3"/>
      <c r="Z490" s="3"/>
    </row>
    <row r="491" spans="1:26" ht="12.75" customHeight="1" x14ac:dyDescent="0.25">
      <c r="A491" s="3"/>
      <c r="B491" s="3"/>
      <c r="C491" s="3"/>
      <c r="D491" s="200"/>
      <c r="E491" s="3"/>
      <c r="F491" s="3"/>
      <c r="G491" s="3"/>
      <c r="H491" s="3"/>
      <c r="I491" s="3"/>
      <c r="J491" s="3"/>
      <c r="K491" s="3"/>
      <c r="L491" s="3"/>
      <c r="M491" s="3"/>
      <c r="N491" s="3"/>
      <c r="O491" s="3"/>
      <c r="P491" s="3"/>
      <c r="Q491" s="3"/>
      <c r="R491" s="3"/>
      <c r="S491" s="3"/>
      <c r="T491" s="3"/>
      <c r="U491" s="3"/>
      <c r="V491" s="3"/>
      <c r="W491" s="3"/>
      <c r="X491" s="3"/>
      <c r="Y491" s="3"/>
      <c r="Z491" s="3"/>
    </row>
    <row r="492" spans="1:26" ht="12.75" customHeight="1" x14ac:dyDescent="0.25">
      <c r="A492" s="3"/>
      <c r="B492" s="3"/>
      <c r="C492" s="3"/>
      <c r="D492" s="200"/>
      <c r="E492" s="3"/>
      <c r="F492" s="3"/>
      <c r="G492" s="3"/>
      <c r="H492" s="3"/>
      <c r="I492" s="3"/>
      <c r="J492" s="3"/>
      <c r="K492" s="3"/>
      <c r="L492" s="3"/>
      <c r="M492" s="3"/>
      <c r="N492" s="3"/>
      <c r="O492" s="3"/>
      <c r="P492" s="3"/>
      <c r="Q492" s="3"/>
      <c r="R492" s="3"/>
      <c r="S492" s="3"/>
      <c r="T492" s="3"/>
      <c r="U492" s="3"/>
      <c r="V492" s="3"/>
      <c r="W492" s="3"/>
      <c r="X492" s="3"/>
      <c r="Y492" s="3"/>
      <c r="Z492" s="3"/>
    </row>
    <row r="493" spans="1:26" ht="12.75" customHeight="1" x14ac:dyDescent="0.25">
      <c r="A493" s="3"/>
      <c r="B493" s="3"/>
      <c r="C493" s="3"/>
      <c r="D493" s="200"/>
      <c r="E493" s="3"/>
      <c r="F493" s="3"/>
      <c r="G493" s="3"/>
      <c r="H493" s="3"/>
      <c r="I493" s="3"/>
      <c r="J493" s="3"/>
      <c r="K493" s="3"/>
      <c r="L493" s="3"/>
      <c r="M493" s="3"/>
      <c r="N493" s="3"/>
      <c r="O493" s="3"/>
      <c r="P493" s="3"/>
      <c r="Q493" s="3"/>
      <c r="R493" s="3"/>
      <c r="S493" s="3"/>
      <c r="T493" s="3"/>
      <c r="U493" s="3"/>
      <c r="V493" s="3"/>
      <c r="W493" s="3"/>
      <c r="X493" s="3"/>
      <c r="Y493" s="3"/>
      <c r="Z493" s="3"/>
    </row>
    <row r="494" spans="1:26" ht="12.75" customHeight="1" x14ac:dyDescent="0.25">
      <c r="A494" s="3"/>
      <c r="B494" s="3"/>
      <c r="C494" s="3"/>
      <c r="D494" s="200"/>
      <c r="E494" s="3"/>
      <c r="F494" s="3"/>
      <c r="G494" s="3"/>
      <c r="H494" s="3"/>
      <c r="I494" s="3"/>
      <c r="J494" s="3"/>
      <c r="K494" s="3"/>
      <c r="L494" s="3"/>
      <c r="M494" s="3"/>
      <c r="N494" s="3"/>
      <c r="O494" s="3"/>
      <c r="P494" s="3"/>
      <c r="Q494" s="3"/>
      <c r="R494" s="3"/>
      <c r="S494" s="3"/>
      <c r="T494" s="3"/>
      <c r="U494" s="3"/>
      <c r="V494" s="3"/>
      <c r="W494" s="3"/>
      <c r="X494" s="3"/>
      <c r="Y494" s="3"/>
      <c r="Z494" s="3"/>
    </row>
    <row r="495" spans="1:26" ht="12.75" customHeight="1" x14ac:dyDescent="0.25">
      <c r="A495" s="3"/>
      <c r="B495" s="3"/>
      <c r="C495" s="3"/>
      <c r="D495" s="200"/>
      <c r="E495" s="3"/>
      <c r="F495" s="3"/>
      <c r="G495" s="3"/>
      <c r="H495" s="3"/>
      <c r="I495" s="3"/>
      <c r="J495" s="3"/>
      <c r="K495" s="3"/>
      <c r="L495" s="3"/>
      <c r="M495" s="3"/>
      <c r="N495" s="3"/>
      <c r="O495" s="3"/>
      <c r="P495" s="3"/>
      <c r="Q495" s="3"/>
      <c r="R495" s="3"/>
      <c r="S495" s="3"/>
      <c r="T495" s="3"/>
      <c r="U495" s="3"/>
      <c r="V495" s="3"/>
      <c r="W495" s="3"/>
      <c r="X495" s="3"/>
      <c r="Y495" s="3"/>
      <c r="Z495" s="3"/>
    </row>
    <row r="496" spans="1:26" ht="12.75" customHeight="1" x14ac:dyDescent="0.25">
      <c r="A496" s="3"/>
      <c r="B496" s="3"/>
      <c r="C496" s="3"/>
      <c r="D496" s="200"/>
      <c r="E496" s="3"/>
      <c r="F496" s="3"/>
      <c r="G496" s="3"/>
      <c r="H496" s="3"/>
      <c r="I496" s="3"/>
      <c r="J496" s="3"/>
      <c r="K496" s="3"/>
      <c r="L496" s="3"/>
      <c r="M496" s="3"/>
      <c r="N496" s="3"/>
      <c r="O496" s="3"/>
      <c r="P496" s="3"/>
      <c r="Q496" s="3"/>
      <c r="R496" s="3"/>
      <c r="S496" s="3"/>
      <c r="T496" s="3"/>
      <c r="U496" s="3"/>
      <c r="V496" s="3"/>
      <c r="W496" s="3"/>
      <c r="X496" s="3"/>
      <c r="Y496" s="3"/>
      <c r="Z496" s="3"/>
    </row>
    <row r="497" spans="1:26" ht="12.75" customHeight="1" x14ac:dyDescent="0.25">
      <c r="A497" s="3"/>
      <c r="B497" s="3"/>
      <c r="C497" s="3"/>
      <c r="D497" s="200"/>
      <c r="E497" s="3"/>
      <c r="F497" s="3"/>
      <c r="G497" s="3"/>
      <c r="H497" s="3"/>
      <c r="I497" s="3"/>
      <c r="J497" s="3"/>
      <c r="K497" s="3"/>
      <c r="L497" s="3"/>
      <c r="M497" s="3"/>
      <c r="N497" s="3"/>
      <c r="O497" s="3"/>
      <c r="P497" s="3"/>
      <c r="Q497" s="3"/>
      <c r="R497" s="3"/>
      <c r="S497" s="3"/>
      <c r="T497" s="3"/>
      <c r="U497" s="3"/>
      <c r="V497" s="3"/>
      <c r="W497" s="3"/>
      <c r="X497" s="3"/>
      <c r="Y497" s="3"/>
      <c r="Z497" s="3"/>
    </row>
    <row r="498" spans="1:26" ht="12.75" customHeight="1" x14ac:dyDescent="0.25">
      <c r="A498" s="3"/>
      <c r="B498" s="3"/>
      <c r="C498" s="3"/>
      <c r="D498" s="200"/>
      <c r="E498" s="3"/>
      <c r="F498" s="3"/>
      <c r="G498" s="3"/>
      <c r="H498" s="3"/>
      <c r="I498" s="3"/>
      <c r="J498" s="3"/>
      <c r="K498" s="3"/>
      <c r="L498" s="3"/>
      <c r="M498" s="3"/>
      <c r="N498" s="3"/>
      <c r="O498" s="3"/>
      <c r="P498" s="3"/>
      <c r="Q498" s="3"/>
      <c r="R498" s="3"/>
      <c r="S498" s="3"/>
      <c r="T498" s="3"/>
      <c r="U498" s="3"/>
      <c r="V498" s="3"/>
      <c r="W498" s="3"/>
      <c r="X498" s="3"/>
      <c r="Y498" s="3"/>
      <c r="Z498" s="3"/>
    </row>
    <row r="499" spans="1:26" ht="12.75" customHeight="1" x14ac:dyDescent="0.25">
      <c r="A499" s="3"/>
      <c r="B499" s="3"/>
      <c r="C499" s="3"/>
      <c r="D499" s="200"/>
      <c r="E499" s="3"/>
      <c r="F499" s="3"/>
      <c r="G499" s="3"/>
      <c r="H499" s="3"/>
      <c r="I499" s="3"/>
      <c r="J499" s="3"/>
      <c r="K499" s="3"/>
      <c r="L499" s="3"/>
      <c r="M499" s="3"/>
      <c r="N499" s="3"/>
      <c r="O499" s="3"/>
      <c r="P499" s="3"/>
      <c r="Q499" s="3"/>
      <c r="R499" s="3"/>
      <c r="S499" s="3"/>
      <c r="T499" s="3"/>
      <c r="U499" s="3"/>
      <c r="V499" s="3"/>
      <c r="W499" s="3"/>
      <c r="X499" s="3"/>
      <c r="Y499" s="3"/>
      <c r="Z499" s="3"/>
    </row>
    <row r="500" spans="1:26" ht="12.75" customHeight="1" x14ac:dyDescent="0.25">
      <c r="A500" s="3"/>
      <c r="B500" s="3"/>
      <c r="C500" s="3"/>
      <c r="D500" s="200"/>
      <c r="E500" s="3"/>
      <c r="F500" s="3"/>
      <c r="G500" s="3"/>
      <c r="H500" s="3"/>
      <c r="I500" s="3"/>
      <c r="J500" s="3"/>
      <c r="K500" s="3"/>
      <c r="L500" s="3"/>
      <c r="M500" s="3"/>
      <c r="N500" s="3"/>
      <c r="O500" s="3"/>
      <c r="P500" s="3"/>
      <c r="Q500" s="3"/>
      <c r="R500" s="3"/>
      <c r="S500" s="3"/>
      <c r="T500" s="3"/>
      <c r="U500" s="3"/>
      <c r="V500" s="3"/>
      <c r="W500" s="3"/>
      <c r="X500" s="3"/>
      <c r="Y500" s="3"/>
      <c r="Z500" s="3"/>
    </row>
    <row r="501" spans="1:26" ht="12.75" customHeight="1" x14ac:dyDescent="0.25">
      <c r="A501" s="3"/>
      <c r="B501" s="3"/>
      <c r="C501" s="3"/>
      <c r="D501" s="200"/>
      <c r="E501" s="3"/>
      <c r="F501" s="3"/>
      <c r="G501" s="3"/>
      <c r="H501" s="3"/>
      <c r="I501" s="3"/>
      <c r="J501" s="3"/>
      <c r="K501" s="3"/>
      <c r="L501" s="3"/>
      <c r="M501" s="3"/>
      <c r="N501" s="3"/>
      <c r="O501" s="3"/>
      <c r="P501" s="3"/>
      <c r="Q501" s="3"/>
      <c r="R501" s="3"/>
      <c r="S501" s="3"/>
      <c r="T501" s="3"/>
      <c r="U501" s="3"/>
      <c r="V501" s="3"/>
      <c r="W501" s="3"/>
      <c r="X501" s="3"/>
      <c r="Y501" s="3"/>
      <c r="Z501" s="3"/>
    </row>
    <row r="502" spans="1:26" ht="12.75" customHeight="1" x14ac:dyDescent="0.25">
      <c r="A502" s="3"/>
      <c r="B502" s="3"/>
      <c r="C502" s="3"/>
      <c r="D502" s="200"/>
      <c r="E502" s="3"/>
      <c r="F502" s="3"/>
      <c r="G502" s="3"/>
      <c r="H502" s="3"/>
      <c r="I502" s="3"/>
      <c r="J502" s="3"/>
      <c r="K502" s="3"/>
      <c r="L502" s="3"/>
      <c r="M502" s="3"/>
      <c r="N502" s="3"/>
      <c r="O502" s="3"/>
      <c r="P502" s="3"/>
      <c r="Q502" s="3"/>
      <c r="R502" s="3"/>
      <c r="S502" s="3"/>
      <c r="T502" s="3"/>
      <c r="U502" s="3"/>
      <c r="V502" s="3"/>
      <c r="W502" s="3"/>
      <c r="X502" s="3"/>
      <c r="Y502" s="3"/>
      <c r="Z502" s="3"/>
    </row>
    <row r="503" spans="1:26" ht="12.75" customHeight="1" x14ac:dyDescent="0.25">
      <c r="A503" s="3"/>
      <c r="B503" s="3"/>
      <c r="C503" s="3"/>
      <c r="D503" s="200"/>
      <c r="E503" s="3"/>
      <c r="F503" s="3"/>
      <c r="G503" s="3"/>
      <c r="H503" s="3"/>
      <c r="I503" s="3"/>
      <c r="J503" s="3"/>
      <c r="K503" s="3"/>
      <c r="L503" s="3"/>
      <c r="M503" s="3"/>
      <c r="N503" s="3"/>
      <c r="O503" s="3"/>
      <c r="P503" s="3"/>
      <c r="Q503" s="3"/>
      <c r="R503" s="3"/>
      <c r="S503" s="3"/>
      <c r="T503" s="3"/>
      <c r="U503" s="3"/>
      <c r="V503" s="3"/>
      <c r="W503" s="3"/>
      <c r="X503" s="3"/>
      <c r="Y503" s="3"/>
      <c r="Z503" s="3"/>
    </row>
    <row r="504" spans="1:26" ht="12.75" customHeight="1" x14ac:dyDescent="0.25">
      <c r="A504" s="3"/>
      <c r="B504" s="3"/>
      <c r="C504" s="3"/>
      <c r="D504" s="200"/>
      <c r="E504" s="3"/>
      <c r="F504" s="3"/>
      <c r="G504" s="3"/>
      <c r="H504" s="3"/>
      <c r="I504" s="3"/>
      <c r="J504" s="3"/>
      <c r="K504" s="3"/>
      <c r="L504" s="3"/>
      <c r="M504" s="3"/>
      <c r="N504" s="3"/>
      <c r="O504" s="3"/>
      <c r="P504" s="3"/>
      <c r="Q504" s="3"/>
      <c r="R504" s="3"/>
      <c r="S504" s="3"/>
      <c r="T504" s="3"/>
      <c r="U504" s="3"/>
      <c r="V504" s="3"/>
      <c r="W504" s="3"/>
      <c r="X504" s="3"/>
      <c r="Y504" s="3"/>
      <c r="Z504" s="3"/>
    </row>
    <row r="505" spans="1:26" ht="12.75" customHeight="1" x14ac:dyDescent="0.25">
      <c r="A505" s="3"/>
      <c r="B505" s="3"/>
      <c r="C505" s="3"/>
      <c r="D505" s="200"/>
      <c r="E505" s="3"/>
      <c r="F505" s="3"/>
      <c r="G505" s="3"/>
      <c r="H505" s="3"/>
      <c r="I505" s="3"/>
      <c r="J505" s="3"/>
      <c r="K505" s="3"/>
      <c r="L505" s="3"/>
      <c r="M505" s="3"/>
      <c r="N505" s="3"/>
      <c r="O505" s="3"/>
      <c r="P505" s="3"/>
      <c r="Q505" s="3"/>
      <c r="R505" s="3"/>
      <c r="S505" s="3"/>
      <c r="T505" s="3"/>
      <c r="U505" s="3"/>
      <c r="V505" s="3"/>
      <c r="W505" s="3"/>
      <c r="X505" s="3"/>
      <c r="Y505" s="3"/>
      <c r="Z505" s="3"/>
    </row>
    <row r="506" spans="1:26" ht="12.75" customHeight="1" x14ac:dyDescent="0.25">
      <c r="A506" s="3"/>
      <c r="B506" s="3"/>
      <c r="C506" s="3"/>
      <c r="D506" s="200"/>
      <c r="E506" s="3"/>
      <c r="F506" s="3"/>
      <c r="G506" s="3"/>
      <c r="H506" s="3"/>
      <c r="I506" s="3"/>
      <c r="J506" s="3"/>
      <c r="K506" s="3"/>
      <c r="L506" s="3"/>
      <c r="M506" s="3"/>
      <c r="N506" s="3"/>
      <c r="O506" s="3"/>
      <c r="P506" s="3"/>
      <c r="Q506" s="3"/>
      <c r="R506" s="3"/>
      <c r="S506" s="3"/>
      <c r="T506" s="3"/>
      <c r="U506" s="3"/>
      <c r="V506" s="3"/>
      <c r="W506" s="3"/>
      <c r="X506" s="3"/>
      <c r="Y506" s="3"/>
      <c r="Z506" s="3"/>
    </row>
    <row r="507" spans="1:26" ht="12.75" customHeight="1" x14ac:dyDescent="0.25">
      <c r="A507" s="3"/>
      <c r="B507" s="3"/>
      <c r="C507" s="3"/>
      <c r="D507" s="200"/>
      <c r="E507" s="3"/>
      <c r="F507" s="3"/>
      <c r="G507" s="3"/>
      <c r="H507" s="3"/>
      <c r="I507" s="3"/>
      <c r="J507" s="3"/>
      <c r="K507" s="3"/>
      <c r="L507" s="3"/>
      <c r="M507" s="3"/>
      <c r="N507" s="3"/>
      <c r="O507" s="3"/>
      <c r="P507" s="3"/>
      <c r="Q507" s="3"/>
      <c r="R507" s="3"/>
      <c r="S507" s="3"/>
      <c r="T507" s="3"/>
      <c r="U507" s="3"/>
      <c r="V507" s="3"/>
      <c r="W507" s="3"/>
      <c r="X507" s="3"/>
      <c r="Y507" s="3"/>
      <c r="Z507" s="3"/>
    </row>
    <row r="508" spans="1:26" ht="12.75" customHeight="1" x14ac:dyDescent="0.25">
      <c r="A508" s="3"/>
      <c r="B508" s="3"/>
      <c r="C508" s="3"/>
      <c r="D508" s="200"/>
      <c r="E508" s="3"/>
      <c r="F508" s="3"/>
      <c r="G508" s="3"/>
      <c r="H508" s="3"/>
      <c r="I508" s="3"/>
      <c r="J508" s="3"/>
      <c r="K508" s="3"/>
      <c r="L508" s="3"/>
      <c r="M508" s="3"/>
      <c r="N508" s="3"/>
      <c r="O508" s="3"/>
      <c r="P508" s="3"/>
      <c r="Q508" s="3"/>
      <c r="R508" s="3"/>
      <c r="S508" s="3"/>
      <c r="T508" s="3"/>
      <c r="U508" s="3"/>
      <c r="V508" s="3"/>
      <c r="W508" s="3"/>
      <c r="X508" s="3"/>
      <c r="Y508" s="3"/>
      <c r="Z508" s="3"/>
    </row>
    <row r="509" spans="1:26" ht="12.75" customHeight="1" x14ac:dyDescent="0.25">
      <c r="A509" s="3"/>
      <c r="B509" s="3"/>
      <c r="C509" s="3"/>
      <c r="D509" s="200"/>
      <c r="E509" s="3"/>
      <c r="F509" s="3"/>
      <c r="G509" s="3"/>
      <c r="H509" s="3"/>
      <c r="I509" s="3"/>
      <c r="J509" s="3"/>
      <c r="K509" s="3"/>
      <c r="L509" s="3"/>
      <c r="M509" s="3"/>
      <c r="N509" s="3"/>
      <c r="O509" s="3"/>
      <c r="P509" s="3"/>
      <c r="Q509" s="3"/>
      <c r="R509" s="3"/>
      <c r="S509" s="3"/>
      <c r="T509" s="3"/>
      <c r="U509" s="3"/>
      <c r="V509" s="3"/>
      <c r="W509" s="3"/>
      <c r="X509" s="3"/>
      <c r="Y509" s="3"/>
      <c r="Z509" s="3"/>
    </row>
    <row r="510" spans="1:26" ht="12.75" customHeight="1" x14ac:dyDescent="0.25">
      <c r="A510" s="3"/>
      <c r="B510" s="3"/>
      <c r="C510" s="3"/>
      <c r="D510" s="200"/>
      <c r="E510" s="3"/>
      <c r="F510" s="3"/>
      <c r="G510" s="3"/>
      <c r="H510" s="3"/>
      <c r="I510" s="3"/>
      <c r="J510" s="3"/>
      <c r="K510" s="3"/>
      <c r="L510" s="3"/>
      <c r="M510" s="3"/>
      <c r="N510" s="3"/>
      <c r="O510" s="3"/>
      <c r="P510" s="3"/>
      <c r="Q510" s="3"/>
      <c r="R510" s="3"/>
      <c r="S510" s="3"/>
      <c r="T510" s="3"/>
      <c r="U510" s="3"/>
      <c r="V510" s="3"/>
      <c r="W510" s="3"/>
      <c r="X510" s="3"/>
      <c r="Y510" s="3"/>
      <c r="Z510" s="3"/>
    </row>
    <row r="511" spans="1:26" ht="12.75" customHeight="1" x14ac:dyDescent="0.25">
      <c r="A511" s="3"/>
      <c r="B511" s="3"/>
      <c r="C511" s="3"/>
      <c r="D511" s="200"/>
      <c r="E511" s="3"/>
      <c r="F511" s="3"/>
      <c r="G511" s="3"/>
      <c r="H511" s="3"/>
      <c r="I511" s="3"/>
      <c r="J511" s="3"/>
      <c r="K511" s="3"/>
      <c r="L511" s="3"/>
      <c r="M511" s="3"/>
      <c r="N511" s="3"/>
      <c r="O511" s="3"/>
      <c r="P511" s="3"/>
      <c r="Q511" s="3"/>
      <c r="R511" s="3"/>
      <c r="S511" s="3"/>
      <c r="T511" s="3"/>
      <c r="U511" s="3"/>
      <c r="V511" s="3"/>
      <c r="W511" s="3"/>
      <c r="X511" s="3"/>
      <c r="Y511" s="3"/>
      <c r="Z511" s="3"/>
    </row>
    <row r="512" spans="1:26" ht="12.75" customHeight="1" x14ac:dyDescent="0.25">
      <c r="A512" s="3"/>
      <c r="B512" s="3"/>
      <c r="C512" s="3"/>
      <c r="D512" s="200"/>
      <c r="E512" s="3"/>
      <c r="F512" s="3"/>
      <c r="G512" s="3"/>
      <c r="H512" s="3"/>
      <c r="I512" s="3"/>
      <c r="J512" s="3"/>
      <c r="K512" s="3"/>
      <c r="L512" s="3"/>
      <c r="M512" s="3"/>
      <c r="N512" s="3"/>
      <c r="O512" s="3"/>
      <c r="P512" s="3"/>
      <c r="Q512" s="3"/>
      <c r="R512" s="3"/>
      <c r="S512" s="3"/>
      <c r="T512" s="3"/>
      <c r="U512" s="3"/>
      <c r="V512" s="3"/>
      <c r="W512" s="3"/>
      <c r="X512" s="3"/>
      <c r="Y512" s="3"/>
      <c r="Z512" s="3"/>
    </row>
    <row r="513" spans="1:26" ht="12.75" customHeight="1" x14ac:dyDescent="0.25">
      <c r="A513" s="3"/>
      <c r="B513" s="3"/>
      <c r="C513" s="3"/>
      <c r="D513" s="200"/>
      <c r="E513" s="3"/>
      <c r="F513" s="3"/>
      <c r="G513" s="3"/>
      <c r="H513" s="3"/>
      <c r="I513" s="3"/>
      <c r="J513" s="3"/>
      <c r="K513" s="3"/>
      <c r="L513" s="3"/>
      <c r="M513" s="3"/>
      <c r="N513" s="3"/>
      <c r="O513" s="3"/>
      <c r="P513" s="3"/>
      <c r="Q513" s="3"/>
      <c r="R513" s="3"/>
      <c r="S513" s="3"/>
      <c r="T513" s="3"/>
      <c r="U513" s="3"/>
      <c r="V513" s="3"/>
      <c r="W513" s="3"/>
      <c r="X513" s="3"/>
      <c r="Y513" s="3"/>
      <c r="Z513" s="3"/>
    </row>
    <row r="514" spans="1:26" ht="12.75" customHeight="1" x14ac:dyDescent="0.25">
      <c r="A514" s="3"/>
      <c r="B514" s="3"/>
      <c r="C514" s="3"/>
      <c r="D514" s="200"/>
      <c r="E514" s="3"/>
      <c r="F514" s="3"/>
      <c r="G514" s="3"/>
      <c r="H514" s="3"/>
      <c r="I514" s="3"/>
      <c r="J514" s="3"/>
      <c r="K514" s="3"/>
      <c r="L514" s="3"/>
      <c r="M514" s="3"/>
      <c r="N514" s="3"/>
      <c r="O514" s="3"/>
      <c r="P514" s="3"/>
      <c r="Q514" s="3"/>
      <c r="R514" s="3"/>
      <c r="S514" s="3"/>
      <c r="T514" s="3"/>
      <c r="U514" s="3"/>
      <c r="V514" s="3"/>
      <c r="W514" s="3"/>
      <c r="X514" s="3"/>
      <c r="Y514" s="3"/>
      <c r="Z514" s="3"/>
    </row>
    <row r="515" spans="1:26" ht="12.75" customHeight="1" x14ac:dyDescent="0.25">
      <c r="A515" s="3"/>
      <c r="B515" s="3"/>
      <c r="C515" s="3"/>
      <c r="D515" s="200"/>
      <c r="E515" s="3"/>
      <c r="F515" s="3"/>
      <c r="G515" s="3"/>
      <c r="H515" s="3"/>
      <c r="I515" s="3"/>
      <c r="J515" s="3"/>
      <c r="K515" s="3"/>
      <c r="L515" s="3"/>
      <c r="M515" s="3"/>
      <c r="N515" s="3"/>
      <c r="O515" s="3"/>
      <c r="P515" s="3"/>
      <c r="Q515" s="3"/>
      <c r="R515" s="3"/>
      <c r="S515" s="3"/>
      <c r="T515" s="3"/>
      <c r="U515" s="3"/>
      <c r="V515" s="3"/>
      <c r="W515" s="3"/>
      <c r="X515" s="3"/>
      <c r="Y515" s="3"/>
      <c r="Z515" s="3"/>
    </row>
    <row r="516" spans="1:26" ht="12.75" customHeight="1" x14ac:dyDescent="0.25">
      <c r="A516" s="3"/>
      <c r="B516" s="3"/>
      <c r="C516" s="3"/>
      <c r="D516" s="200"/>
      <c r="E516" s="3"/>
      <c r="F516" s="3"/>
      <c r="G516" s="3"/>
      <c r="H516" s="3"/>
      <c r="I516" s="3"/>
      <c r="J516" s="3"/>
      <c r="K516" s="3"/>
      <c r="L516" s="3"/>
      <c r="M516" s="3"/>
      <c r="N516" s="3"/>
      <c r="O516" s="3"/>
      <c r="P516" s="3"/>
      <c r="Q516" s="3"/>
      <c r="R516" s="3"/>
      <c r="S516" s="3"/>
      <c r="T516" s="3"/>
      <c r="U516" s="3"/>
      <c r="V516" s="3"/>
      <c r="W516" s="3"/>
      <c r="X516" s="3"/>
      <c r="Y516" s="3"/>
      <c r="Z516" s="3"/>
    </row>
    <row r="517" spans="1:26" ht="12.75" customHeight="1" x14ac:dyDescent="0.25">
      <c r="A517" s="3"/>
      <c r="B517" s="3"/>
      <c r="C517" s="3"/>
      <c r="D517" s="200"/>
      <c r="E517" s="3"/>
      <c r="F517" s="3"/>
      <c r="G517" s="3"/>
      <c r="H517" s="3"/>
      <c r="I517" s="3"/>
      <c r="J517" s="3"/>
      <c r="K517" s="3"/>
      <c r="L517" s="3"/>
      <c r="M517" s="3"/>
      <c r="N517" s="3"/>
      <c r="O517" s="3"/>
      <c r="P517" s="3"/>
      <c r="Q517" s="3"/>
      <c r="R517" s="3"/>
      <c r="S517" s="3"/>
      <c r="T517" s="3"/>
      <c r="U517" s="3"/>
      <c r="V517" s="3"/>
      <c r="W517" s="3"/>
      <c r="X517" s="3"/>
      <c r="Y517" s="3"/>
      <c r="Z517" s="3"/>
    </row>
    <row r="518" spans="1:26" ht="12.75" customHeight="1" x14ac:dyDescent="0.25">
      <c r="A518" s="3"/>
      <c r="B518" s="3"/>
      <c r="C518" s="3"/>
      <c r="D518" s="200"/>
      <c r="E518" s="3"/>
      <c r="F518" s="3"/>
      <c r="G518" s="3"/>
      <c r="H518" s="3"/>
      <c r="I518" s="3"/>
      <c r="J518" s="3"/>
      <c r="K518" s="3"/>
      <c r="L518" s="3"/>
      <c r="M518" s="3"/>
      <c r="N518" s="3"/>
      <c r="O518" s="3"/>
      <c r="P518" s="3"/>
      <c r="Q518" s="3"/>
      <c r="R518" s="3"/>
      <c r="S518" s="3"/>
      <c r="T518" s="3"/>
      <c r="U518" s="3"/>
      <c r="V518" s="3"/>
      <c r="W518" s="3"/>
      <c r="X518" s="3"/>
      <c r="Y518" s="3"/>
      <c r="Z518" s="3"/>
    </row>
    <row r="519" spans="1:26" ht="12.75" customHeight="1" x14ac:dyDescent="0.25">
      <c r="A519" s="3"/>
      <c r="B519" s="3"/>
      <c r="C519" s="3"/>
      <c r="D519" s="200"/>
      <c r="E519" s="3"/>
      <c r="F519" s="3"/>
      <c r="G519" s="3"/>
      <c r="H519" s="3"/>
      <c r="I519" s="3"/>
      <c r="J519" s="3"/>
      <c r="K519" s="3"/>
      <c r="L519" s="3"/>
      <c r="M519" s="3"/>
      <c r="N519" s="3"/>
      <c r="O519" s="3"/>
      <c r="P519" s="3"/>
      <c r="Q519" s="3"/>
      <c r="R519" s="3"/>
      <c r="S519" s="3"/>
      <c r="T519" s="3"/>
      <c r="U519" s="3"/>
      <c r="V519" s="3"/>
      <c r="W519" s="3"/>
      <c r="X519" s="3"/>
      <c r="Y519" s="3"/>
      <c r="Z519" s="3"/>
    </row>
    <row r="520" spans="1:26" ht="12.75" customHeight="1" x14ac:dyDescent="0.25">
      <c r="A520" s="3"/>
      <c r="B520" s="3"/>
      <c r="C520" s="3"/>
      <c r="D520" s="200"/>
      <c r="E520" s="3"/>
      <c r="F520" s="3"/>
      <c r="G520" s="3"/>
      <c r="H520" s="3"/>
      <c r="I520" s="3"/>
      <c r="J520" s="3"/>
      <c r="K520" s="3"/>
      <c r="L520" s="3"/>
      <c r="M520" s="3"/>
      <c r="N520" s="3"/>
      <c r="O520" s="3"/>
      <c r="P520" s="3"/>
      <c r="Q520" s="3"/>
      <c r="R520" s="3"/>
      <c r="S520" s="3"/>
      <c r="T520" s="3"/>
      <c r="U520" s="3"/>
      <c r="V520" s="3"/>
      <c r="W520" s="3"/>
      <c r="X520" s="3"/>
      <c r="Y520" s="3"/>
      <c r="Z520" s="3"/>
    </row>
    <row r="521" spans="1:26" ht="12.75" customHeight="1" x14ac:dyDescent="0.25">
      <c r="A521" s="3"/>
      <c r="B521" s="3"/>
      <c r="C521" s="3"/>
      <c r="D521" s="200"/>
      <c r="E521" s="3"/>
      <c r="F521" s="3"/>
      <c r="G521" s="3"/>
      <c r="H521" s="3"/>
      <c r="I521" s="3"/>
      <c r="J521" s="3"/>
      <c r="K521" s="3"/>
      <c r="L521" s="3"/>
      <c r="M521" s="3"/>
      <c r="N521" s="3"/>
      <c r="O521" s="3"/>
      <c r="P521" s="3"/>
      <c r="Q521" s="3"/>
      <c r="R521" s="3"/>
      <c r="S521" s="3"/>
      <c r="T521" s="3"/>
      <c r="U521" s="3"/>
      <c r="V521" s="3"/>
      <c r="W521" s="3"/>
      <c r="X521" s="3"/>
      <c r="Y521" s="3"/>
      <c r="Z521" s="3"/>
    </row>
    <row r="522" spans="1:26" ht="12.75" customHeight="1" x14ac:dyDescent="0.25">
      <c r="A522" s="3"/>
      <c r="B522" s="3"/>
      <c r="C522" s="3"/>
      <c r="D522" s="200"/>
      <c r="E522" s="3"/>
      <c r="F522" s="3"/>
      <c r="G522" s="3"/>
      <c r="H522" s="3"/>
      <c r="I522" s="3"/>
      <c r="J522" s="3"/>
      <c r="K522" s="3"/>
      <c r="L522" s="3"/>
      <c r="M522" s="3"/>
      <c r="N522" s="3"/>
      <c r="O522" s="3"/>
      <c r="P522" s="3"/>
      <c r="Q522" s="3"/>
      <c r="R522" s="3"/>
      <c r="S522" s="3"/>
      <c r="T522" s="3"/>
      <c r="U522" s="3"/>
      <c r="V522" s="3"/>
      <c r="W522" s="3"/>
      <c r="X522" s="3"/>
      <c r="Y522" s="3"/>
      <c r="Z522" s="3"/>
    </row>
    <row r="523" spans="1:26" ht="12.75" customHeight="1" x14ac:dyDescent="0.25">
      <c r="A523" s="3"/>
      <c r="B523" s="3"/>
      <c r="C523" s="3"/>
      <c r="D523" s="200"/>
      <c r="E523" s="3"/>
      <c r="F523" s="3"/>
      <c r="G523" s="3"/>
      <c r="H523" s="3"/>
      <c r="I523" s="3"/>
      <c r="J523" s="3"/>
      <c r="K523" s="3"/>
      <c r="L523" s="3"/>
      <c r="M523" s="3"/>
      <c r="N523" s="3"/>
      <c r="O523" s="3"/>
      <c r="P523" s="3"/>
      <c r="Q523" s="3"/>
      <c r="R523" s="3"/>
      <c r="S523" s="3"/>
      <c r="T523" s="3"/>
      <c r="U523" s="3"/>
      <c r="V523" s="3"/>
      <c r="W523" s="3"/>
      <c r="X523" s="3"/>
      <c r="Y523" s="3"/>
      <c r="Z523" s="3"/>
    </row>
    <row r="524" spans="1:26" ht="12.75" customHeight="1" x14ac:dyDescent="0.25">
      <c r="A524" s="3"/>
      <c r="B524" s="3"/>
      <c r="C524" s="3"/>
      <c r="D524" s="200"/>
      <c r="E524" s="3"/>
      <c r="F524" s="3"/>
      <c r="G524" s="3"/>
      <c r="H524" s="3"/>
      <c r="I524" s="3"/>
      <c r="J524" s="3"/>
      <c r="K524" s="3"/>
      <c r="L524" s="3"/>
      <c r="M524" s="3"/>
      <c r="N524" s="3"/>
      <c r="O524" s="3"/>
      <c r="P524" s="3"/>
      <c r="Q524" s="3"/>
      <c r="R524" s="3"/>
      <c r="S524" s="3"/>
      <c r="T524" s="3"/>
      <c r="U524" s="3"/>
      <c r="V524" s="3"/>
      <c r="W524" s="3"/>
      <c r="X524" s="3"/>
      <c r="Y524" s="3"/>
      <c r="Z524" s="3"/>
    </row>
    <row r="525" spans="1:26" ht="12.75" customHeight="1" x14ac:dyDescent="0.25">
      <c r="A525" s="3"/>
      <c r="B525" s="3"/>
      <c r="C525" s="3"/>
      <c r="D525" s="200"/>
      <c r="E525" s="3"/>
      <c r="F525" s="3"/>
      <c r="G525" s="3"/>
      <c r="H525" s="3"/>
      <c r="I525" s="3"/>
      <c r="J525" s="3"/>
      <c r="K525" s="3"/>
      <c r="L525" s="3"/>
      <c r="M525" s="3"/>
      <c r="N525" s="3"/>
      <c r="O525" s="3"/>
      <c r="P525" s="3"/>
      <c r="Q525" s="3"/>
      <c r="R525" s="3"/>
      <c r="S525" s="3"/>
      <c r="T525" s="3"/>
      <c r="U525" s="3"/>
      <c r="V525" s="3"/>
      <c r="W525" s="3"/>
      <c r="X525" s="3"/>
      <c r="Y525" s="3"/>
      <c r="Z525" s="3"/>
    </row>
    <row r="526" spans="1:26" ht="12.75" customHeight="1" x14ac:dyDescent="0.25">
      <c r="A526" s="3"/>
      <c r="B526" s="3"/>
      <c r="C526" s="3"/>
      <c r="D526" s="200"/>
      <c r="E526" s="3"/>
      <c r="F526" s="3"/>
      <c r="G526" s="3"/>
      <c r="H526" s="3"/>
      <c r="I526" s="3"/>
      <c r="J526" s="3"/>
      <c r="K526" s="3"/>
      <c r="L526" s="3"/>
      <c r="M526" s="3"/>
      <c r="N526" s="3"/>
      <c r="O526" s="3"/>
      <c r="P526" s="3"/>
      <c r="Q526" s="3"/>
      <c r="R526" s="3"/>
      <c r="S526" s="3"/>
      <c r="T526" s="3"/>
      <c r="U526" s="3"/>
      <c r="V526" s="3"/>
      <c r="W526" s="3"/>
      <c r="X526" s="3"/>
      <c r="Y526" s="3"/>
      <c r="Z526" s="3"/>
    </row>
    <row r="527" spans="1:26" ht="12.75" customHeight="1" x14ac:dyDescent="0.25">
      <c r="A527" s="3"/>
      <c r="B527" s="3"/>
      <c r="C527" s="3"/>
      <c r="D527" s="200"/>
      <c r="E527" s="3"/>
      <c r="F527" s="3"/>
      <c r="G527" s="3"/>
      <c r="H527" s="3"/>
      <c r="I527" s="3"/>
      <c r="J527" s="3"/>
      <c r="K527" s="3"/>
      <c r="L527" s="3"/>
      <c r="M527" s="3"/>
      <c r="N527" s="3"/>
      <c r="O527" s="3"/>
      <c r="P527" s="3"/>
      <c r="Q527" s="3"/>
      <c r="R527" s="3"/>
      <c r="S527" s="3"/>
      <c r="T527" s="3"/>
      <c r="U527" s="3"/>
      <c r="V527" s="3"/>
      <c r="W527" s="3"/>
      <c r="X527" s="3"/>
      <c r="Y527" s="3"/>
      <c r="Z527" s="3"/>
    </row>
    <row r="528" spans="1:26" ht="12.75" customHeight="1" x14ac:dyDescent="0.25">
      <c r="A528" s="3"/>
      <c r="B528" s="3"/>
      <c r="C528" s="3"/>
      <c r="D528" s="200"/>
      <c r="E528" s="3"/>
      <c r="F528" s="3"/>
      <c r="G528" s="3"/>
      <c r="H528" s="3"/>
      <c r="I528" s="3"/>
      <c r="J528" s="3"/>
      <c r="K528" s="3"/>
      <c r="L528" s="3"/>
      <c r="M528" s="3"/>
      <c r="N528" s="3"/>
      <c r="O528" s="3"/>
      <c r="P528" s="3"/>
      <c r="Q528" s="3"/>
      <c r="R528" s="3"/>
      <c r="S528" s="3"/>
      <c r="T528" s="3"/>
      <c r="U528" s="3"/>
      <c r="V528" s="3"/>
      <c r="W528" s="3"/>
      <c r="X528" s="3"/>
      <c r="Y528" s="3"/>
      <c r="Z528" s="3"/>
    </row>
    <row r="529" spans="1:26" ht="12.75" customHeight="1" x14ac:dyDescent="0.25">
      <c r="A529" s="3"/>
      <c r="B529" s="3"/>
      <c r="C529" s="3"/>
      <c r="D529" s="200"/>
      <c r="E529" s="3"/>
      <c r="F529" s="3"/>
      <c r="G529" s="3"/>
      <c r="H529" s="3"/>
      <c r="I529" s="3"/>
      <c r="J529" s="3"/>
      <c r="K529" s="3"/>
      <c r="L529" s="3"/>
      <c r="M529" s="3"/>
      <c r="N529" s="3"/>
      <c r="O529" s="3"/>
      <c r="P529" s="3"/>
      <c r="Q529" s="3"/>
      <c r="R529" s="3"/>
      <c r="S529" s="3"/>
      <c r="T529" s="3"/>
      <c r="U529" s="3"/>
      <c r="V529" s="3"/>
      <c r="W529" s="3"/>
      <c r="X529" s="3"/>
      <c r="Y529" s="3"/>
      <c r="Z529" s="3"/>
    </row>
    <row r="530" spans="1:26" ht="12.75" customHeight="1" x14ac:dyDescent="0.25">
      <c r="A530" s="3"/>
      <c r="B530" s="3"/>
      <c r="C530" s="3"/>
      <c r="D530" s="200"/>
      <c r="E530" s="3"/>
      <c r="F530" s="3"/>
      <c r="G530" s="3"/>
      <c r="H530" s="3"/>
      <c r="I530" s="3"/>
      <c r="J530" s="3"/>
      <c r="K530" s="3"/>
      <c r="L530" s="3"/>
      <c r="M530" s="3"/>
      <c r="N530" s="3"/>
      <c r="O530" s="3"/>
      <c r="P530" s="3"/>
      <c r="Q530" s="3"/>
      <c r="R530" s="3"/>
      <c r="S530" s="3"/>
      <c r="T530" s="3"/>
      <c r="U530" s="3"/>
      <c r="V530" s="3"/>
      <c r="W530" s="3"/>
      <c r="X530" s="3"/>
      <c r="Y530" s="3"/>
      <c r="Z530" s="3"/>
    </row>
    <row r="531" spans="1:26" ht="12.75" customHeight="1" x14ac:dyDescent="0.25">
      <c r="A531" s="3"/>
      <c r="B531" s="3"/>
      <c r="C531" s="3"/>
      <c r="D531" s="200"/>
      <c r="E531" s="3"/>
      <c r="F531" s="3"/>
      <c r="G531" s="3"/>
      <c r="H531" s="3"/>
      <c r="I531" s="3"/>
      <c r="J531" s="3"/>
      <c r="K531" s="3"/>
      <c r="L531" s="3"/>
      <c r="M531" s="3"/>
      <c r="N531" s="3"/>
      <c r="O531" s="3"/>
      <c r="P531" s="3"/>
      <c r="Q531" s="3"/>
      <c r="R531" s="3"/>
      <c r="S531" s="3"/>
      <c r="T531" s="3"/>
      <c r="U531" s="3"/>
      <c r="V531" s="3"/>
      <c r="W531" s="3"/>
      <c r="X531" s="3"/>
      <c r="Y531" s="3"/>
      <c r="Z531" s="3"/>
    </row>
    <row r="532" spans="1:26" ht="12.75" customHeight="1" x14ac:dyDescent="0.25">
      <c r="A532" s="3"/>
      <c r="B532" s="3"/>
      <c r="C532" s="3"/>
      <c r="D532" s="200"/>
      <c r="E532" s="3"/>
      <c r="F532" s="3"/>
      <c r="G532" s="3"/>
      <c r="H532" s="3"/>
      <c r="I532" s="3"/>
      <c r="J532" s="3"/>
      <c r="K532" s="3"/>
      <c r="L532" s="3"/>
      <c r="M532" s="3"/>
      <c r="N532" s="3"/>
      <c r="O532" s="3"/>
      <c r="P532" s="3"/>
      <c r="Q532" s="3"/>
      <c r="R532" s="3"/>
      <c r="S532" s="3"/>
      <c r="T532" s="3"/>
      <c r="U532" s="3"/>
      <c r="V532" s="3"/>
      <c r="W532" s="3"/>
      <c r="X532" s="3"/>
      <c r="Y532" s="3"/>
      <c r="Z532" s="3"/>
    </row>
    <row r="533" spans="1:26" ht="12.75" customHeight="1" x14ac:dyDescent="0.25">
      <c r="A533" s="3"/>
      <c r="B533" s="3"/>
      <c r="C533" s="3"/>
      <c r="D533" s="200"/>
      <c r="E533" s="3"/>
      <c r="F533" s="3"/>
      <c r="G533" s="3"/>
      <c r="H533" s="3"/>
      <c r="I533" s="3"/>
      <c r="J533" s="3"/>
      <c r="K533" s="3"/>
      <c r="L533" s="3"/>
      <c r="M533" s="3"/>
      <c r="N533" s="3"/>
      <c r="O533" s="3"/>
      <c r="P533" s="3"/>
      <c r="Q533" s="3"/>
      <c r="R533" s="3"/>
      <c r="S533" s="3"/>
      <c r="T533" s="3"/>
      <c r="U533" s="3"/>
      <c r="V533" s="3"/>
      <c r="W533" s="3"/>
      <c r="X533" s="3"/>
      <c r="Y533" s="3"/>
      <c r="Z533" s="3"/>
    </row>
    <row r="534" spans="1:26" ht="12.75" customHeight="1" x14ac:dyDescent="0.25">
      <c r="A534" s="3"/>
      <c r="B534" s="3"/>
      <c r="C534" s="3"/>
      <c r="D534" s="200"/>
      <c r="E534" s="3"/>
      <c r="F534" s="3"/>
      <c r="G534" s="3"/>
      <c r="H534" s="3"/>
      <c r="I534" s="3"/>
      <c r="J534" s="3"/>
      <c r="K534" s="3"/>
      <c r="L534" s="3"/>
      <c r="M534" s="3"/>
      <c r="N534" s="3"/>
      <c r="O534" s="3"/>
      <c r="P534" s="3"/>
      <c r="Q534" s="3"/>
      <c r="R534" s="3"/>
      <c r="S534" s="3"/>
      <c r="T534" s="3"/>
      <c r="U534" s="3"/>
      <c r="V534" s="3"/>
      <c r="W534" s="3"/>
      <c r="X534" s="3"/>
      <c r="Y534" s="3"/>
      <c r="Z534" s="3"/>
    </row>
    <row r="535" spans="1:26" ht="12.75" customHeight="1" x14ac:dyDescent="0.25">
      <c r="A535" s="3"/>
      <c r="B535" s="3"/>
      <c r="C535" s="3"/>
      <c r="D535" s="200"/>
      <c r="E535" s="3"/>
      <c r="F535" s="3"/>
      <c r="G535" s="3"/>
      <c r="H535" s="3"/>
      <c r="I535" s="3"/>
      <c r="J535" s="3"/>
      <c r="K535" s="3"/>
      <c r="L535" s="3"/>
      <c r="M535" s="3"/>
      <c r="N535" s="3"/>
      <c r="O535" s="3"/>
      <c r="P535" s="3"/>
      <c r="Q535" s="3"/>
      <c r="R535" s="3"/>
      <c r="S535" s="3"/>
      <c r="T535" s="3"/>
      <c r="U535" s="3"/>
      <c r="V535" s="3"/>
      <c r="W535" s="3"/>
      <c r="X535" s="3"/>
      <c r="Y535" s="3"/>
      <c r="Z535" s="3"/>
    </row>
    <row r="536" spans="1:26" ht="12.75" customHeight="1" x14ac:dyDescent="0.25">
      <c r="A536" s="3"/>
      <c r="B536" s="3"/>
      <c r="C536" s="3"/>
      <c r="D536" s="200"/>
      <c r="E536" s="3"/>
      <c r="F536" s="3"/>
      <c r="G536" s="3"/>
      <c r="H536" s="3"/>
      <c r="I536" s="3"/>
      <c r="J536" s="3"/>
      <c r="K536" s="3"/>
      <c r="L536" s="3"/>
      <c r="M536" s="3"/>
      <c r="N536" s="3"/>
      <c r="O536" s="3"/>
      <c r="P536" s="3"/>
      <c r="Q536" s="3"/>
      <c r="R536" s="3"/>
      <c r="S536" s="3"/>
      <c r="T536" s="3"/>
      <c r="U536" s="3"/>
      <c r="V536" s="3"/>
      <c r="W536" s="3"/>
      <c r="X536" s="3"/>
      <c r="Y536" s="3"/>
      <c r="Z536" s="3"/>
    </row>
    <row r="537" spans="1:26" ht="12.75" customHeight="1" x14ac:dyDescent="0.25">
      <c r="A537" s="3"/>
      <c r="B537" s="3"/>
      <c r="C537" s="3"/>
      <c r="D537" s="200"/>
      <c r="E537" s="3"/>
      <c r="F537" s="3"/>
      <c r="G537" s="3"/>
      <c r="H537" s="3"/>
      <c r="I537" s="3"/>
      <c r="J537" s="3"/>
      <c r="K537" s="3"/>
      <c r="L537" s="3"/>
      <c r="M537" s="3"/>
      <c r="N537" s="3"/>
      <c r="O537" s="3"/>
      <c r="P537" s="3"/>
      <c r="Q537" s="3"/>
      <c r="R537" s="3"/>
      <c r="S537" s="3"/>
      <c r="T537" s="3"/>
      <c r="U537" s="3"/>
      <c r="V537" s="3"/>
      <c r="W537" s="3"/>
      <c r="X537" s="3"/>
      <c r="Y537" s="3"/>
      <c r="Z537" s="3"/>
    </row>
    <row r="538" spans="1:26" ht="12.75" customHeight="1" x14ac:dyDescent="0.25">
      <c r="A538" s="3"/>
      <c r="B538" s="3"/>
      <c r="C538" s="3"/>
      <c r="D538" s="200"/>
      <c r="E538" s="3"/>
      <c r="F538" s="3"/>
      <c r="G538" s="3"/>
      <c r="H538" s="3"/>
      <c r="I538" s="3"/>
      <c r="J538" s="3"/>
      <c r="K538" s="3"/>
      <c r="L538" s="3"/>
      <c r="M538" s="3"/>
      <c r="N538" s="3"/>
      <c r="O538" s="3"/>
      <c r="P538" s="3"/>
      <c r="Q538" s="3"/>
      <c r="R538" s="3"/>
      <c r="S538" s="3"/>
      <c r="T538" s="3"/>
      <c r="U538" s="3"/>
      <c r="V538" s="3"/>
      <c r="W538" s="3"/>
      <c r="X538" s="3"/>
      <c r="Y538" s="3"/>
      <c r="Z538" s="3"/>
    </row>
    <row r="539" spans="1:26" ht="12.75" customHeight="1" x14ac:dyDescent="0.25">
      <c r="A539" s="3"/>
      <c r="B539" s="3"/>
      <c r="C539" s="3"/>
      <c r="D539" s="200"/>
      <c r="E539" s="3"/>
      <c r="F539" s="3"/>
      <c r="G539" s="3"/>
      <c r="H539" s="3"/>
      <c r="I539" s="3"/>
      <c r="J539" s="3"/>
      <c r="K539" s="3"/>
      <c r="L539" s="3"/>
      <c r="M539" s="3"/>
      <c r="N539" s="3"/>
      <c r="O539" s="3"/>
      <c r="P539" s="3"/>
      <c r="Q539" s="3"/>
      <c r="R539" s="3"/>
      <c r="S539" s="3"/>
      <c r="T539" s="3"/>
      <c r="U539" s="3"/>
      <c r="V539" s="3"/>
      <c r="W539" s="3"/>
      <c r="X539" s="3"/>
      <c r="Y539" s="3"/>
      <c r="Z539" s="3"/>
    </row>
    <row r="540" spans="1:26" ht="12.75" customHeight="1" x14ac:dyDescent="0.25">
      <c r="A540" s="3"/>
      <c r="B540" s="3"/>
      <c r="C540" s="3"/>
      <c r="D540" s="200"/>
      <c r="E540" s="3"/>
      <c r="F540" s="3"/>
      <c r="G540" s="3"/>
      <c r="H540" s="3"/>
      <c r="I540" s="3"/>
      <c r="J540" s="3"/>
      <c r="K540" s="3"/>
      <c r="L540" s="3"/>
      <c r="M540" s="3"/>
      <c r="N540" s="3"/>
      <c r="O540" s="3"/>
      <c r="P540" s="3"/>
      <c r="Q540" s="3"/>
      <c r="R540" s="3"/>
      <c r="S540" s="3"/>
      <c r="T540" s="3"/>
      <c r="U540" s="3"/>
      <c r="V540" s="3"/>
      <c r="W540" s="3"/>
      <c r="X540" s="3"/>
      <c r="Y540" s="3"/>
      <c r="Z540" s="3"/>
    </row>
    <row r="541" spans="1:26" ht="12.75" customHeight="1" x14ac:dyDescent="0.25">
      <c r="A541" s="3"/>
      <c r="B541" s="3"/>
      <c r="C541" s="3"/>
      <c r="D541" s="200"/>
      <c r="E541" s="3"/>
      <c r="F541" s="3"/>
      <c r="G541" s="3"/>
      <c r="H541" s="3"/>
      <c r="I541" s="3"/>
      <c r="J541" s="3"/>
      <c r="K541" s="3"/>
      <c r="L541" s="3"/>
      <c r="M541" s="3"/>
      <c r="N541" s="3"/>
      <c r="O541" s="3"/>
      <c r="P541" s="3"/>
      <c r="Q541" s="3"/>
      <c r="R541" s="3"/>
      <c r="S541" s="3"/>
      <c r="T541" s="3"/>
      <c r="U541" s="3"/>
      <c r="V541" s="3"/>
      <c r="W541" s="3"/>
      <c r="X541" s="3"/>
      <c r="Y541" s="3"/>
      <c r="Z541" s="3"/>
    </row>
    <row r="542" spans="1:26" ht="12.75" customHeight="1" x14ac:dyDescent="0.25">
      <c r="A542" s="3"/>
      <c r="B542" s="3"/>
      <c r="C542" s="3"/>
      <c r="D542" s="200"/>
      <c r="E542" s="3"/>
      <c r="F542" s="3"/>
      <c r="G542" s="3"/>
      <c r="H542" s="3"/>
      <c r="I542" s="3"/>
      <c r="J542" s="3"/>
      <c r="K542" s="3"/>
      <c r="L542" s="3"/>
      <c r="M542" s="3"/>
      <c r="N542" s="3"/>
      <c r="O542" s="3"/>
      <c r="P542" s="3"/>
      <c r="Q542" s="3"/>
      <c r="R542" s="3"/>
      <c r="S542" s="3"/>
      <c r="T542" s="3"/>
      <c r="U542" s="3"/>
      <c r="V542" s="3"/>
      <c r="W542" s="3"/>
      <c r="X542" s="3"/>
      <c r="Y542" s="3"/>
      <c r="Z542" s="3"/>
    </row>
    <row r="543" spans="1:26" ht="12.75" customHeight="1" x14ac:dyDescent="0.25">
      <c r="A543" s="3"/>
      <c r="B543" s="3"/>
      <c r="C543" s="3"/>
      <c r="D543" s="200"/>
      <c r="E543" s="3"/>
      <c r="F543" s="3"/>
      <c r="G543" s="3"/>
      <c r="H543" s="3"/>
      <c r="I543" s="3"/>
      <c r="J543" s="3"/>
      <c r="K543" s="3"/>
      <c r="L543" s="3"/>
      <c r="M543" s="3"/>
      <c r="N543" s="3"/>
      <c r="O543" s="3"/>
      <c r="P543" s="3"/>
      <c r="Q543" s="3"/>
      <c r="R543" s="3"/>
      <c r="S543" s="3"/>
      <c r="T543" s="3"/>
      <c r="U543" s="3"/>
      <c r="V543" s="3"/>
      <c r="W543" s="3"/>
      <c r="X543" s="3"/>
      <c r="Y543" s="3"/>
      <c r="Z543" s="3"/>
    </row>
    <row r="544" spans="1:26" ht="12.75" customHeight="1" x14ac:dyDescent="0.25">
      <c r="A544" s="3"/>
      <c r="B544" s="3"/>
      <c r="C544" s="3"/>
      <c r="D544" s="200"/>
      <c r="E544" s="3"/>
      <c r="F544" s="3"/>
      <c r="G544" s="3"/>
      <c r="H544" s="3"/>
      <c r="I544" s="3"/>
      <c r="J544" s="3"/>
      <c r="K544" s="3"/>
      <c r="L544" s="3"/>
      <c r="M544" s="3"/>
      <c r="N544" s="3"/>
      <c r="O544" s="3"/>
      <c r="P544" s="3"/>
      <c r="Q544" s="3"/>
      <c r="R544" s="3"/>
      <c r="S544" s="3"/>
      <c r="T544" s="3"/>
      <c r="U544" s="3"/>
      <c r="V544" s="3"/>
      <c r="W544" s="3"/>
      <c r="X544" s="3"/>
      <c r="Y544" s="3"/>
      <c r="Z544" s="3"/>
    </row>
    <row r="545" spans="1:26" ht="12.75" customHeight="1" x14ac:dyDescent="0.25">
      <c r="A545" s="3"/>
      <c r="B545" s="3"/>
      <c r="C545" s="3"/>
      <c r="D545" s="200"/>
      <c r="E545" s="3"/>
      <c r="F545" s="3"/>
      <c r="G545" s="3"/>
      <c r="H545" s="3"/>
      <c r="I545" s="3"/>
      <c r="J545" s="3"/>
      <c r="K545" s="3"/>
      <c r="L545" s="3"/>
      <c r="M545" s="3"/>
      <c r="N545" s="3"/>
      <c r="O545" s="3"/>
      <c r="P545" s="3"/>
      <c r="Q545" s="3"/>
      <c r="R545" s="3"/>
      <c r="S545" s="3"/>
      <c r="T545" s="3"/>
      <c r="U545" s="3"/>
      <c r="V545" s="3"/>
      <c r="W545" s="3"/>
      <c r="X545" s="3"/>
      <c r="Y545" s="3"/>
      <c r="Z545" s="3"/>
    </row>
    <row r="546" spans="1:26" ht="12.75" customHeight="1" x14ac:dyDescent="0.25">
      <c r="A546" s="3"/>
      <c r="B546" s="3"/>
      <c r="C546" s="3"/>
      <c r="D546" s="200"/>
      <c r="E546" s="3"/>
      <c r="F546" s="3"/>
      <c r="G546" s="3"/>
      <c r="H546" s="3"/>
      <c r="I546" s="3"/>
      <c r="J546" s="3"/>
      <c r="K546" s="3"/>
      <c r="L546" s="3"/>
      <c r="M546" s="3"/>
      <c r="N546" s="3"/>
      <c r="O546" s="3"/>
      <c r="P546" s="3"/>
      <c r="Q546" s="3"/>
      <c r="R546" s="3"/>
      <c r="S546" s="3"/>
      <c r="T546" s="3"/>
      <c r="U546" s="3"/>
      <c r="V546" s="3"/>
      <c r="W546" s="3"/>
      <c r="X546" s="3"/>
      <c r="Y546" s="3"/>
      <c r="Z546" s="3"/>
    </row>
    <row r="547" spans="1:26" ht="12.75" customHeight="1" x14ac:dyDescent="0.25">
      <c r="A547" s="3"/>
      <c r="B547" s="3"/>
      <c r="C547" s="3"/>
      <c r="D547" s="200"/>
      <c r="E547" s="3"/>
      <c r="F547" s="3"/>
      <c r="G547" s="3"/>
      <c r="H547" s="3"/>
      <c r="I547" s="3"/>
      <c r="J547" s="3"/>
      <c r="K547" s="3"/>
      <c r="L547" s="3"/>
      <c r="M547" s="3"/>
      <c r="N547" s="3"/>
      <c r="O547" s="3"/>
      <c r="P547" s="3"/>
      <c r="Q547" s="3"/>
      <c r="R547" s="3"/>
      <c r="S547" s="3"/>
      <c r="T547" s="3"/>
      <c r="U547" s="3"/>
      <c r="V547" s="3"/>
      <c r="W547" s="3"/>
      <c r="X547" s="3"/>
      <c r="Y547" s="3"/>
      <c r="Z547" s="3"/>
    </row>
    <row r="548" spans="1:26" ht="12.75" customHeight="1" x14ac:dyDescent="0.25">
      <c r="A548" s="3"/>
      <c r="B548" s="3"/>
      <c r="C548" s="3"/>
      <c r="D548" s="200"/>
      <c r="E548" s="3"/>
      <c r="F548" s="3"/>
      <c r="G548" s="3"/>
      <c r="H548" s="3"/>
      <c r="I548" s="3"/>
      <c r="J548" s="3"/>
      <c r="K548" s="3"/>
      <c r="L548" s="3"/>
      <c r="M548" s="3"/>
      <c r="N548" s="3"/>
      <c r="O548" s="3"/>
      <c r="P548" s="3"/>
      <c r="Q548" s="3"/>
      <c r="R548" s="3"/>
      <c r="S548" s="3"/>
      <c r="T548" s="3"/>
      <c r="U548" s="3"/>
      <c r="V548" s="3"/>
      <c r="W548" s="3"/>
      <c r="X548" s="3"/>
      <c r="Y548" s="3"/>
      <c r="Z548" s="3"/>
    </row>
    <row r="549" spans="1:26" ht="12.75" customHeight="1" x14ac:dyDescent="0.25">
      <c r="A549" s="3"/>
      <c r="B549" s="3"/>
      <c r="C549" s="3"/>
      <c r="D549" s="200"/>
      <c r="E549" s="3"/>
      <c r="F549" s="3"/>
      <c r="G549" s="3"/>
      <c r="H549" s="3"/>
      <c r="I549" s="3"/>
      <c r="J549" s="3"/>
      <c r="K549" s="3"/>
      <c r="L549" s="3"/>
      <c r="M549" s="3"/>
      <c r="N549" s="3"/>
      <c r="O549" s="3"/>
      <c r="P549" s="3"/>
      <c r="Q549" s="3"/>
      <c r="R549" s="3"/>
      <c r="S549" s="3"/>
      <c r="T549" s="3"/>
      <c r="U549" s="3"/>
      <c r="V549" s="3"/>
      <c r="W549" s="3"/>
      <c r="X549" s="3"/>
      <c r="Y549" s="3"/>
      <c r="Z549" s="3"/>
    </row>
    <row r="550" spans="1:26" ht="12.75" customHeight="1" x14ac:dyDescent="0.25">
      <c r="A550" s="3"/>
      <c r="B550" s="3"/>
      <c r="C550" s="3"/>
      <c r="D550" s="200"/>
      <c r="E550" s="3"/>
      <c r="F550" s="3"/>
      <c r="G550" s="3"/>
      <c r="H550" s="3"/>
      <c r="I550" s="3"/>
      <c r="J550" s="3"/>
      <c r="K550" s="3"/>
      <c r="L550" s="3"/>
      <c r="M550" s="3"/>
      <c r="N550" s="3"/>
      <c r="O550" s="3"/>
      <c r="P550" s="3"/>
      <c r="Q550" s="3"/>
      <c r="R550" s="3"/>
      <c r="S550" s="3"/>
      <c r="T550" s="3"/>
      <c r="U550" s="3"/>
      <c r="V550" s="3"/>
      <c r="W550" s="3"/>
      <c r="X550" s="3"/>
      <c r="Y550" s="3"/>
      <c r="Z550" s="3"/>
    </row>
    <row r="551" spans="1:26" ht="12.75" customHeight="1" x14ac:dyDescent="0.25">
      <c r="A551" s="3"/>
      <c r="B551" s="3"/>
      <c r="C551" s="3"/>
      <c r="D551" s="200"/>
      <c r="E551" s="3"/>
      <c r="F551" s="3"/>
      <c r="G551" s="3"/>
      <c r="H551" s="3"/>
      <c r="I551" s="3"/>
      <c r="J551" s="3"/>
      <c r="K551" s="3"/>
      <c r="L551" s="3"/>
      <c r="M551" s="3"/>
      <c r="N551" s="3"/>
      <c r="O551" s="3"/>
      <c r="P551" s="3"/>
      <c r="Q551" s="3"/>
      <c r="R551" s="3"/>
      <c r="S551" s="3"/>
      <c r="T551" s="3"/>
      <c r="U551" s="3"/>
      <c r="V551" s="3"/>
      <c r="W551" s="3"/>
      <c r="X551" s="3"/>
      <c r="Y551" s="3"/>
      <c r="Z551" s="3"/>
    </row>
    <row r="552" spans="1:26" ht="12.75" customHeight="1" x14ac:dyDescent="0.25">
      <c r="A552" s="3"/>
      <c r="B552" s="3"/>
      <c r="C552" s="3"/>
      <c r="D552" s="200"/>
      <c r="E552" s="3"/>
      <c r="F552" s="3"/>
      <c r="G552" s="3"/>
      <c r="H552" s="3"/>
      <c r="I552" s="3"/>
      <c r="J552" s="3"/>
      <c r="K552" s="3"/>
      <c r="L552" s="3"/>
      <c r="M552" s="3"/>
      <c r="N552" s="3"/>
      <c r="O552" s="3"/>
      <c r="P552" s="3"/>
      <c r="Q552" s="3"/>
      <c r="R552" s="3"/>
      <c r="S552" s="3"/>
      <c r="T552" s="3"/>
      <c r="U552" s="3"/>
      <c r="V552" s="3"/>
      <c r="W552" s="3"/>
      <c r="X552" s="3"/>
      <c r="Y552" s="3"/>
      <c r="Z552" s="3"/>
    </row>
    <row r="553" spans="1:26" ht="12.75" customHeight="1" x14ac:dyDescent="0.25">
      <c r="A553" s="3"/>
      <c r="B553" s="3"/>
      <c r="C553" s="3"/>
      <c r="D553" s="200"/>
      <c r="E553" s="3"/>
      <c r="F553" s="3"/>
      <c r="G553" s="3"/>
      <c r="H553" s="3"/>
      <c r="I553" s="3"/>
      <c r="J553" s="3"/>
      <c r="K553" s="3"/>
      <c r="L553" s="3"/>
      <c r="M553" s="3"/>
      <c r="N553" s="3"/>
      <c r="O553" s="3"/>
      <c r="P553" s="3"/>
      <c r="Q553" s="3"/>
      <c r="R553" s="3"/>
      <c r="S553" s="3"/>
      <c r="T553" s="3"/>
      <c r="U553" s="3"/>
      <c r="V553" s="3"/>
      <c r="W553" s="3"/>
      <c r="X553" s="3"/>
      <c r="Y553" s="3"/>
      <c r="Z553" s="3"/>
    </row>
    <row r="554" spans="1:26" ht="12.75" customHeight="1" x14ac:dyDescent="0.25">
      <c r="A554" s="3"/>
      <c r="B554" s="3"/>
      <c r="C554" s="3"/>
      <c r="D554" s="200"/>
      <c r="E554" s="3"/>
      <c r="F554" s="3"/>
      <c r="G554" s="3"/>
      <c r="H554" s="3"/>
      <c r="I554" s="3"/>
      <c r="J554" s="3"/>
      <c r="K554" s="3"/>
      <c r="L554" s="3"/>
      <c r="M554" s="3"/>
      <c r="N554" s="3"/>
      <c r="O554" s="3"/>
      <c r="P554" s="3"/>
      <c r="Q554" s="3"/>
      <c r="R554" s="3"/>
      <c r="S554" s="3"/>
      <c r="T554" s="3"/>
      <c r="U554" s="3"/>
      <c r="V554" s="3"/>
      <c r="W554" s="3"/>
      <c r="X554" s="3"/>
      <c r="Y554" s="3"/>
      <c r="Z554" s="3"/>
    </row>
    <row r="555" spans="1:26" ht="12.75" customHeight="1" x14ac:dyDescent="0.25">
      <c r="A555" s="3"/>
      <c r="B555" s="3"/>
      <c r="C555" s="3"/>
      <c r="D555" s="200"/>
      <c r="E555" s="3"/>
      <c r="F555" s="3"/>
      <c r="G555" s="3"/>
      <c r="H555" s="3"/>
      <c r="I555" s="3"/>
      <c r="J555" s="3"/>
      <c r="K555" s="3"/>
      <c r="L555" s="3"/>
      <c r="M555" s="3"/>
      <c r="N555" s="3"/>
      <c r="O555" s="3"/>
      <c r="P555" s="3"/>
      <c r="Q555" s="3"/>
      <c r="R555" s="3"/>
      <c r="S555" s="3"/>
      <c r="T555" s="3"/>
      <c r="U555" s="3"/>
      <c r="V555" s="3"/>
      <c r="W555" s="3"/>
      <c r="X555" s="3"/>
      <c r="Y555" s="3"/>
      <c r="Z555" s="3"/>
    </row>
    <row r="556" spans="1:26" ht="12.75" customHeight="1" x14ac:dyDescent="0.25">
      <c r="A556" s="3"/>
      <c r="B556" s="3"/>
      <c r="C556" s="3"/>
      <c r="D556" s="200"/>
      <c r="E556" s="3"/>
      <c r="F556" s="3"/>
      <c r="G556" s="3"/>
      <c r="H556" s="3"/>
      <c r="I556" s="3"/>
      <c r="J556" s="3"/>
      <c r="K556" s="3"/>
      <c r="L556" s="3"/>
      <c r="M556" s="3"/>
      <c r="N556" s="3"/>
      <c r="O556" s="3"/>
      <c r="P556" s="3"/>
      <c r="Q556" s="3"/>
      <c r="R556" s="3"/>
      <c r="S556" s="3"/>
      <c r="T556" s="3"/>
      <c r="U556" s="3"/>
      <c r="V556" s="3"/>
      <c r="W556" s="3"/>
      <c r="X556" s="3"/>
      <c r="Y556" s="3"/>
      <c r="Z556" s="3"/>
    </row>
    <row r="557" spans="1:26" ht="12.75" customHeight="1" x14ac:dyDescent="0.25">
      <c r="A557" s="3"/>
      <c r="B557" s="3"/>
      <c r="C557" s="3"/>
      <c r="D557" s="200"/>
      <c r="E557" s="3"/>
      <c r="F557" s="3"/>
      <c r="G557" s="3"/>
      <c r="H557" s="3"/>
      <c r="I557" s="3"/>
      <c r="J557" s="3"/>
      <c r="K557" s="3"/>
      <c r="L557" s="3"/>
      <c r="M557" s="3"/>
      <c r="N557" s="3"/>
      <c r="O557" s="3"/>
      <c r="P557" s="3"/>
      <c r="Q557" s="3"/>
      <c r="R557" s="3"/>
      <c r="S557" s="3"/>
      <c r="T557" s="3"/>
      <c r="U557" s="3"/>
      <c r="V557" s="3"/>
      <c r="W557" s="3"/>
      <c r="X557" s="3"/>
      <c r="Y557" s="3"/>
      <c r="Z557" s="3"/>
    </row>
    <row r="558" spans="1:26" ht="12.75" customHeight="1" x14ac:dyDescent="0.25">
      <c r="A558" s="3"/>
      <c r="B558" s="3"/>
      <c r="C558" s="3"/>
      <c r="D558" s="200"/>
      <c r="E558" s="3"/>
      <c r="F558" s="3"/>
      <c r="G558" s="3"/>
      <c r="H558" s="3"/>
      <c r="I558" s="3"/>
      <c r="J558" s="3"/>
      <c r="K558" s="3"/>
      <c r="L558" s="3"/>
      <c r="M558" s="3"/>
      <c r="N558" s="3"/>
      <c r="O558" s="3"/>
      <c r="P558" s="3"/>
      <c r="Q558" s="3"/>
      <c r="R558" s="3"/>
      <c r="S558" s="3"/>
      <c r="T558" s="3"/>
      <c r="U558" s="3"/>
      <c r="V558" s="3"/>
      <c r="W558" s="3"/>
      <c r="X558" s="3"/>
      <c r="Y558" s="3"/>
      <c r="Z558" s="3"/>
    </row>
    <row r="559" spans="1:26" ht="12.75" customHeight="1" x14ac:dyDescent="0.25">
      <c r="A559" s="3"/>
      <c r="B559" s="3"/>
      <c r="C559" s="3"/>
      <c r="D559" s="200"/>
      <c r="E559" s="3"/>
      <c r="F559" s="3"/>
      <c r="G559" s="3"/>
      <c r="H559" s="3"/>
      <c r="I559" s="3"/>
      <c r="J559" s="3"/>
      <c r="K559" s="3"/>
      <c r="L559" s="3"/>
      <c r="M559" s="3"/>
      <c r="N559" s="3"/>
      <c r="O559" s="3"/>
      <c r="P559" s="3"/>
      <c r="Q559" s="3"/>
      <c r="R559" s="3"/>
      <c r="S559" s="3"/>
      <c r="T559" s="3"/>
      <c r="U559" s="3"/>
      <c r="V559" s="3"/>
      <c r="W559" s="3"/>
      <c r="X559" s="3"/>
      <c r="Y559" s="3"/>
      <c r="Z559" s="3"/>
    </row>
    <row r="560" spans="1:26" ht="12.75" customHeight="1" x14ac:dyDescent="0.25">
      <c r="A560" s="3"/>
      <c r="B560" s="3"/>
      <c r="C560" s="3"/>
      <c r="D560" s="200"/>
      <c r="E560" s="3"/>
      <c r="F560" s="3"/>
      <c r="G560" s="3"/>
      <c r="H560" s="3"/>
      <c r="I560" s="3"/>
      <c r="J560" s="3"/>
      <c r="K560" s="3"/>
      <c r="L560" s="3"/>
      <c r="M560" s="3"/>
      <c r="N560" s="3"/>
      <c r="O560" s="3"/>
      <c r="P560" s="3"/>
      <c r="Q560" s="3"/>
      <c r="R560" s="3"/>
      <c r="S560" s="3"/>
      <c r="T560" s="3"/>
      <c r="U560" s="3"/>
      <c r="V560" s="3"/>
      <c r="W560" s="3"/>
      <c r="X560" s="3"/>
      <c r="Y560" s="3"/>
      <c r="Z560" s="3"/>
    </row>
    <row r="561" spans="1:26" ht="12.75" customHeight="1" x14ac:dyDescent="0.25">
      <c r="A561" s="3"/>
      <c r="B561" s="3"/>
      <c r="C561" s="3"/>
      <c r="D561" s="200"/>
      <c r="E561" s="3"/>
      <c r="F561" s="3"/>
      <c r="G561" s="3"/>
      <c r="H561" s="3"/>
      <c r="I561" s="3"/>
      <c r="J561" s="3"/>
      <c r="K561" s="3"/>
      <c r="L561" s="3"/>
      <c r="M561" s="3"/>
      <c r="N561" s="3"/>
      <c r="O561" s="3"/>
      <c r="P561" s="3"/>
      <c r="Q561" s="3"/>
      <c r="R561" s="3"/>
      <c r="S561" s="3"/>
      <c r="T561" s="3"/>
      <c r="U561" s="3"/>
      <c r="V561" s="3"/>
      <c r="W561" s="3"/>
      <c r="X561" s="3"/>
      <c r="Y561" s="3"/>
      <c r="Z561" s="3"/>
    </row>
    <row r="562" spans="1:26" ht="12.75" customHeight="1" x14ac:dyDescent="0.25">
      <c r="A562" s="3"/>
      <c r="B562" s="3"/>
      <c r="C562" s="3"/>
      <c r="D562" s="200"/>
      <c r="E562" s="3"/>
      <c r="F562" s="3"/>
      <c r="G562" s="3"/>
      <c r="H562" s="3"/>
      <c r="I562" s="3"/>
      <c r="J562" s="3"/>
      <c r="K562" s="3"/>
      <c r="L562" s="3"/>
      <c r="M562" s="3"/>
      <c r="N562" s="3"/>
      <c r="O562" s="3"/>
      <c r="P562" s="3"/>
      <c r="Q562" s="3"/>
      <c r="R562" s="3"/>
      <c r="S562" s="3"/>
      <c r="T562" s="3"/>
      <c r="U562" s="3"/>
      <c r="V562" s="3"/>
      <c r="W562" s="3"/>
      <c r="X562" s="3"/>
      <c r="Y562" s="3"/>
      <c r="Z562" s="3"/>
    </row>
    <row r="563" spans="1:26" ht="12.75" customHeight="1" x14ac:dyDescent="0.25">
      <c r="A563" s="3"/>
      <c r="B563" s="3"/>
      <c r="C563" s="3"/>
      <c r="D563" s="200"/>
      <c r="E563" s="3"/>
      <c r="F563" s="3"/>
      <c r="G563" s="3"/>
      <c r="H563" s="3"/>
      <c r="I563" s="3"/>
      <c r="J563" s="3"/>
      <c r="K563" s="3"/>
      <c r="L563" s="3"/>
      <c r="M563" s="3"/>
      <c r="N563" s="3"/>
      <c r="O563" s="3"/>
      <c r="P563" s="3"/>
      <c r="Q563" s="3"/>
      <c r="R563" s="3"/>
      <c r="S563" s="3"/>
      <c r="T563" s="3"/>
      <c r="U563" s="3"/>
      <c r="V563" s="3"/>
      <c r="W563" s="3"/>
      <c r="X563" s="3"/>
      <c r="Y563" s="3"/>
      <c r="Z563" s="3"/>
    </row>
    <row r="564" spans="1:26" ht="12.75" customHeight="1" x14ac:dyDescent="0.25">
      <c r="A564" s="3"/>
      <c r="B564" s="3"/>
      <c r="C564" s="3"/>
      <c r="D564" s="200"/>
      <c r="E564" s="3"/>
      <c r="F564" s="3"/>
      <c r="G564" s="3"/>
      <c r="H564" s="3"/>
      <c r="I564" s="3"/>
      <c r="J564" s="3"/>
      <c r="K564" s="3"/>
      <c r="L564" s="3"/>
      <c r="M564" s="3"/>
      <c r="N564" s="3"/>
      <c r="O564" s="3"/>
      <c r="P564" s="3"/>
      <c r="Q564" s="3"/>
      <c r="R564" s="3"/>
      <c r="S564" s="3"/>
      <c r="T564" s="3"/>
      <c r="U564" s="3"/>
      <c r="V564" s="3"/>
      <c r="W564" s="3"/>
      <c r="X564" s="3"/>
      <c r="Y564" s="3"/>
      <c r="Z564" s="3"/>
    </row>
    <row r="565" spans="1:26" ht="12.75" customHeight="1" x14ac:dyDescent="0.25">
      <c r="A565" s="3"/>
      <c r="B565" s="3"/>
      <c r="C565" s="3"/>
      <c r="D565" s="200"/>
      <c r="E565" s="3"/>
      <c r="F565" s="3"/>
      <c r="G565" s="3"/>
      <c r="H565" s="3"/>
      <c r="I565" s="3"/>
      <c r="J565" s="3"/>
      <c r="K565" s="3"/>
      <c r="L565" s="3"/>
      <c r="M565" s="3"/>
      <c r="N565" s="3"/>
      <c r="O565" s="3"/>
      <c r="P565" s="3"/>
      <c r="Q565" s="3"/>
      <c r="R565" s="3"/>
      <c r="S565" s="3"/>
      <c r="T565" s="3"/>
      <c r="U565" s="3"/>
      <c r="V565" s="3"/>
      <c r="W565" s="3"/>
      <c r="X565" s="3"/>
      <c r="Y565" s="3"/>
      <c r="Z565" s="3"/>
    </row>
    <row r="566" spans="1:26" ht="12.75" customHeight="1" x14ac:dyDescent="0.25">
      <c r="A566" s="3"/>
      <c r="B566" s="3"/>
      <c r="C566" s="3"/>
      <c r="D566" s="200"/>
      <c r="E566" s="3"/>
      <c r="F566" s="3"/>
      <c r="G566" s="3"/>
      <c r="H566" s="3"/>
      <c r="I566" s="3"/>
      <c r="J566" s="3"/>
      <c r="K566" s="3"/>
      <c r="L566" s="3"/>
      <c r="M566" s="3"/>
      <c r="N566" s="3"/>
      <c r="O566" s="3"/>
      <c r="P566" s="3"/>
      <c r="Q566" s="3"/>
      <c r="R566" s="3"/>
      <c r="S566" s="3"/>
      <c r="T566" s="3"/>
      <c r="U566" s="3"/>
      <c r="V566" s="3"/>
      <c r="W566" s="3"/>
      <c r="X566" s="3"/>
      <c r="Y566" s="3"/>
      <c r="Z566" s="3"/>
    </row>
    <row r="567" spans="1:26" ht="12.75" customHeight="1" x14ac:dyDescent="0.25">
      <c r="A567" s="3"/>
      <c r="B567" s="3"/>
      <c r="C567" s="3"/>
      <c r="D567" s="200"/>
      <c r="E567" s="3"/>
      <c r="F567" s="3"/>
      <c r="G567" s="3"/>
      <c r="H567" s="3"/>
      <c r="I567" s="3"/>
      <c r="J567" s="3"/>
      <c r="K567" s="3"/>
      <c r="L567" s="3"/>
      <c r="M567" s="3"/>
      <c r="N567" s="3"/>
      <c r="O567" s="3"/>
      <c r="P567" s="3"/>
      <c r="Q567" s="3"/>
      <c r="R567" s="3"/>
      <c r="S567" s="3"/>
      <c r="T567" s="3"/>
      <c r="U567" s="3"/>
      <c r="V567" s="3"/>
      <c r="W567" s="3"/>
      <c r="X567" s="3"/>
      <c r="Y567" s="3"/>
      <c r="Z567" s="3"/>
    </row>
    <row r="568" spans="1:26" ht="12.75" customHeight="1" x14ac:dyDescent="0.25">
      <c r="A568" s="3"/>
      <c r="B568" s="3"/>
      <c r="C568" s="3"/>
      <c r="D568" s="200"/>
      <c r="E568" s="3"/>
      <c r="F568" s="3"/>
      <c r="G568" s="3"/>
      <c r="H568" s="3"/>
      <c r="I568" s="3"/>
      <c r="J568" s="3"/>
      <c r="K568" s="3"/>
      <c r="L568" s="3"/>
      <c r="M568" s="3"/>
      <c r="N568" s="3"/>
      <c r="O568" s="3"/>
      <c r="P568" s="3"/>
      <c r="Q568" s="3"/>
      <c r="R568" s="3"/>
      <c r="S568" s="3"/>
      <c r="T568" s="3"/>
      <c r="U568" s="3"/>
      <c r="V568" s="3"/>
      <c r="W568" s="3"/>
      <c r="X568" s="3"/>
      <c r="Y568" s="3"/>
      <c r="Z568" s="3"/>
    </row>
    <row r="569" spans="1:26" ht="12.75" customHeight="1" x14ac:dyDescent="0.25">
      <c r="A569" s="3"/>
      <c r="B569" s="3"/>
      <c r="C569" s="3"/>
      <c r="D569" s="200"/>
      <c r="E569" s="3"/>
      <c r="F569" s="3"/>
      <c r="G569" s="3"/>
      <c r="H569" s="3"/>
      <c r="I569" s="3"/>
      <c r="J569" s="3"/>
      <c r="K569" s="3"/>
      <c r="L569" s="3"/>
      <c r="M569" s="3"/>
      <c r="N569" s="3"/>
      <c r="O569" s="3"/>
      <c r="P569" s="3"/>
      <c r="Q569" s="3"/>
      <c r="R569" s="3"/>
      <c r="S569" s="3"/>
      <c r="T569" s="3"/>
      <c r="U569" s="3"/>
      <c r="V569" s="3"/>
      <c r="W569" s="3"/>
      <c r="X569" s="3"/>
      <c r="Y569" s="3"/>
      <c r="Z569" s="3"/>
    </row>
    <row r="570" spans="1:26" ht="12.75" customHeight="1" x14ac:dyDescent="0.25">
      <c r="A570" s="3"/>
      <c r="B570" s="3"/>
      <c r="C570" s="3"/>
      <c r="D570" s="200"/>
      <c r="E570" s="3"/>
      <c r="F570" s="3"/>
      <c r="G570" s="3"/>
      <c r="H570" s="3"/>
      <c r="I570" s="3"/>
      <c r="J570" s="3"/>
      <c r="K570" s="3"/>
      <c r="L570" s="3"/>
      <c r="M570" s="3"/>
      <c r="N570" s="3"/>
      <c r="O570" s="3"/>
      <c r="P570" s="3"/>
      <c r="Q570" s="3"/>
      <c r="R570" s="3"/>
      <c r="S570" s="3"/>
      <c r="T570" s="3"/>
      <c r="U570" s="3"/>
      <c r="V570" s="3"/>
      <c r="W570" s="3"/>
      <c r="X570" s="3"/>
      <c r="Y570" s="3"/>
      <c r="Z570" s="3"/>
    </row>
    <row r="571" spans="1:26" ht="12.75" customHeight="1" x14ac:dyDescent="0.25">
      <c r="A571" s="3"/>
      <c r="B571" s="3"/>
      <c r="C571" s="3"/>
      <c r="D571" s="200"/>
      <c r="E571" s="3"/>
      <c r="F571" s="3"/>
      <c r="G571" s="3"/>
      <c r="H571" s="3"/>
      <c r="I571" s="3"/>
      <c r="J571" s="3"/>
      <c r="K571" s="3"/>
      <c r="L571" s="3"/>
      <c r="M571" s="3"/>
      <c r="N571" s="3"/>
      <c r="O571" s="3"/>
      <c r="P571" s="3"/>
      <c r="Q571" s="3"/>
      <c r="R571" s="3"/>
      <c r="S571" s="3"/>
      <c r="T571" s="3"/>
      <c r="U571" s="3"/>
      <c r="V571" s="3"/>
      <c r="W571" s="3"/>
      <c r="X571" s="3"/>
      <c r="Y571" s="3"/>
      <c r="Z571" s="3"/>
    </row>
    <row r="572" spans="1:26" ht="12.75" customHeight="1" x14ac:dyDescent="0.25">
      <c r="A572" s="3"/>
      <c r="B572" s="3"/>
      <c r="C572" s="3"/>
      <c r="D572" s="200"/>
      <c r="E572" s="3"/>
      <c r="F572" s="3"/>
      <c r="G572" s="3"/>
      <c r="H572" s="3"/>
      <c r="I572" s="3"/>
      <c r="J572" s="3"/>
      <c r="K572" s="3"/>
      <c r="L572" s="3"/>
      <c r="M572" s="3"/>
      <c r="N572" s="3"/>
      <c r="O572" s="3"/>
      <c r="P572" s="3"/>
      <c r="Q572" s="3"/>
      <c r="R572" s="3"/>
      <c r="S572" s="3"/>
      <c r="T572" s="3"/>
      <c r="U572" s="3"/>
      <c r="V572" s="3"/>
      <c r="W572" s="3"/>
      <c r="X572" s="3"/>
      <c r="Y572" s="3"/>
      <c r="Z572" s="3"/>
    </row>
    <row r="573" spans="1:26" ht="12.75" customHeight="1" x14ac:dyDescent="0.25">
      <c r="A573" s="3"/>
      <c r="B573" s="3"/>
      <c r="C573" s="3"/>
      <c r="D573" s="200"/>
      <c r="E573" s="3"/>
      <c r="F573" s="3"/>
      <c r="G573" s="3"/>
      <c r="H573" s="3"/>
      <c r="I573" s="3"/>
      <c r="J573" s="3"/>
      <c r="K573" s="3"/>
      <c r="L573" s="3"/>
      <c r="M573" s="3"/>
      <c r="N573" s="3"/>
      <c r="O573" s="3"/>
      <c r="P573" s="3"/>
      <c r="Q573" s="3"/>
      <c r="R573" s="3"/>
      <c r="S573" s="3"/>
      <c r="T573" s="3"/>
      <c r="U573" s="3"/>
      <c r="V573" s="3"/>
      <c r="W573" s="3"/>
      <c r="X573" s="3"/>
      <c r="Y573" s="3"/>
      <c r="Z573" s="3"/>
    </row>
    <row r="574" spans="1:26" ht="12.75" customHeight="1" x14ac:dyDescent="0.25">
      <c r="A574" s="3"/>
      <c r="B574" s="3"/>
      <c r="C574" s="3"/>
      <c r="D574" s="200"/>
      <c r="E574" s="3"/>
      <c r="F574" s="3"/>
      <c r="G574" s="3"/>
      <c r="H574" s="3"/>
      <c r="I574" s="3"/>
      <c r="J574" s="3"/>
      <c r="K574" s="3"/>
      <c r="L574" s="3"/>
      <c r="M574" s="3"/>
      <c r="N574" s="3"/>
      <c r="O574" s="3"/>
      <c r="P574" s="3"/>
      <c r="Q574" s="3"/>
      <c r="R574" s="3"/>
      <c r="S574" s="3"/>
      <c r="T574" s="3"/>
      <c r="U574" s="3"/>
      <c r="V574" s="3"/>
      <c r="W574" s="3"/>
      <c r="X574" s="3"/>
      <c r="Y574" s="3"/>
      <c r="Z574" s="3"/>
    </row>
    <row r="575" spans="1:26" ht="12.75" customHeight="1" x14ac:dyDescent="0.25">
      <c r="A575" s="3"/>
      <c r="B575" s="3"/>
      <c r="C575" s="3"/>
      <c r="D575" s="200"/>
      <c r="E575" s="3"/>
      <c r="F575" s="3"/>
      <c r="G575" s="3"/>
      <c r="H575" s="3"/>
      <c r="I575" s="3"/>
      <c r="J575" s="3"/>
      <c r="K575" s="3"/>
      <c r="L575" s="3"/>
      <c r="M575" s="3"/>
      <c r="N575" s="3"/>
      <c r="O575" s="3"/>
      <c r="P575" s="3"/>
      <c r="Q575" s="3"/>
      <c r="R575" s="3"/>
      <c r="S575" s="3"/>
      <c r="T575" s="3"/>
      <c r="U575" s="3"/>
      <c r="V575" s="3"/>
      <c r="W575" s="3"/>
      <c r="X575" s="3"/>
      <c r="Y575" s="3"/>
      <c r="Z575" s="3"/>
    </row>
    <row r="576" spans="1:26" ht="12.75" customHeight="1" x14ac:dyDescent="0.25">
      <c r="A576" s="3"/>
      <c r="B576" s="3"/>
      <c r="C576" s="3"/>
      <c r="D576" s="200"/>
      <c r="E576" s="3"/>
      <c r="F576" s="3"/>
      <c r="G576" s="3"/>
      <c r="H576" s="3"/>
      <c r="I576" s="3"/>
      <c r="J576" s="3"/>
      <c r="K576" s="3"/>
      <c r="L576" s="3"/>
      <c r="M576" s="3"/>
      <c r="N576" s="3"/>
      <c r="O576" s="3"/>
      <c r="P576" s="3"/>
      <c r="Q576" s="3"/>
      <c r="R576" s="3"/>
      <c r="S576" s="3"/>
      <c r="T576" s="3"/>
      <c r="U576" s="3"/>
      <c r="V576" s="3"/>
      <c r="W576" s="3"/>
      <c r="X576" s="3"/>
      <c r="Y576" s="3"/>
      <c r="Z576" s="3"/>
    </row>
    <row r="577" spans="1:26" ht="12.75" customHeight="1" x14ac:dyDescent="0.25">
      <c r="A577" s="3"/>
      <c r="B577" s="3"/>
      <c r="C577" s="3"/>
      <c r="D577" s="200"/>
      <c r="E577" s="3"/>
      <c r="F577" s="3"/>
      <c r="G577" s="3"/>
      <c r="H577" s="3"/>
      <c r="I577" s="3"/>
      <c r="J577" s="3"/>
      <c r="K577" s="3"/>
      <c r="L577" s="3"/>
      <c r="M577" s="3"/>
      <c r="N577" s="3"/>
      <c r="O577" s="3"/>
      <c r="P577" s="3"/>
      <c r="Q577" s="3"/>
      <c r="R577" s="3"/>
      <c r="S577" s="3"/>
      <c r="T577" s="3"/>
      <c r="U577" s="3"/>
      <c r="V577" s="3"/>
      <c r="W577" s="3"/>
      <c r="X577" s="3"/>
      <c r="Y577" s="3"/>
      <c r="Z577" s="3"/>
    </row>
    <row r="578" spans="1:26" ht="12.75" customHeight="1" x14ac:dyDescent="0.25">
      <c r="A578" s="3"/>
      <c r="B578" s="3"/>
      <c r="C578" s="3"/>
      <c r="D578" s="200"/>
      <c r="E578" s="3"/>
      <c r="F578" s="3"/>
      <c r="G578" s="3"/>
      <c r="H578" s="3"/>
      <c r="I578" s="3"/>
      <c r="J578" s="3"/>
      <c r="K578" s="3"/>
      <c r="L578" s="3"/>
      <c r="M578" s="3"/>
      <c r="N578" s="3"/>
      <c r="O578" s="3"/>
      <c r="P578" s="3"/>
      <c r="Q578" s="3"/>
      <c r="R578" s="3"/>
      <c r="S578" s="3"/>
      <c r="T578" s="3"/>
      <c r="U578" s="3"/>
      <c r="V578" s="3"/>
      <c r="W578" s="3"/>
      <c r="X578" s="3"/>
      <c r="Y578" s="3"/>
      <c r="Z578" s="3"/>
    </row>
    <row r="579" spans="1:26" ht="12.75" customHeight="1" x14ac:dyDescent="0.25">
      <c r="A579" s="3"/>
      <c r="B579" s="3"/>
      <c r="C579" s="3"/>
      <c r="D579" s="200"/>
      <c r="E579" s="3"/>
      <c r="F579" s="3"/>
      <c r="G579" s="3"/>
      <c r="H579" s="3"/>
      <c r="I579" s="3"/>
      <c r="J579" s="3"/>
      <c r="K579" s="3"/>
      <c r="L579" s="3"/>
      <c r="M579" s="3"/>
      <c r="N579" s="3"/>
      <c r="O579" s="3"/>
      <c r="P579" s="3"/>
      <c r="Q579" s="3"/>
      <c r="R579" s="3"/>
      <c r="S579" s="3"/>
      <c r="T579" s="3"/>
      <c r="U579" s="3"/>
      <c r="V579" s="3"/>
      <c r="W579" s="3"/>
      <c r="X579" s="3"/>
      <c r="Y579" s="3"/>
      <c r="Z579" s="3"/>
    </row>
    <row r="580" spans="1:26" ht="12.75" customHeight="1" x14ac:dyDescent="0.25">
      <c r="A580" s="3"/>
      <c r="B580" s="3"/>
      <c r="C580" s="3"/>
      <c r="D580" s="200"/>
      <c r="E580" s="3"/>
      <c r="F580" s="3"/>
      <c r="G580" s="3"/>
      <c r="H580" s="3"/>
      <c r="I580" s="3"/>
      <c r="J580" s="3"/>
      <c r="K580" s="3"/>
      <c r="L580" s="3"/>
      <c r="M580" s="3"/>
      <c r="N580" s="3"/>
      <c r="O580" s="3"/>
      <c r="P580" s="3"/>
      <c r="Q580" s="3"/>
      <c r="R580" s="3"/>
      <c r="S580" s="3"/>
      <c r="T580" s="3"/>
      <c r="U580" s="3"/>
      <c r="V580" s="3"/>
      <c r="W580" s="3"/>
      <c r="X580" s="3"/>
      <c r="Y580" s="3"/>
      <c r="Z580" s="3"/>
    </row>
    <row r="581" spans="1:26" ht="12.75" customHeight="1" x14ac:dyDescent="0.25">
      <c r="A581" s="3"/>
      <c r="B581" s="3"/>
      <c r="C581" s="3"/>
      <c r="D581" s="200"/>
      <c r="E581" s="3"/>
      <c r="F581" s="3"/>
      <c r="G581" s="3"/>
      <c r="H581" s="3"/>
      <c r="I581" s="3"/>
      <c r="J581" s="3"/>
      <c r="K581" s="3"/>
      <c r="L581" s="3"/>
      <c r="M581" s="3"/>
      <c r="N581" s="3"/>
      <c r="O581" s="3"/>
      <c r="P581" s="3"/>
      <c r="Q581" s="3"/>
      <c r="R581" s="3"/>
      <c r="S581" s="3"/>
      <c r="T581" s="3"/>
      <c r="U581" s="3"/>
      <c r="V581" s="3"/>
      <c r="W581" s="3"/>
      <c r="X581" s="3"/>
      <c r="Y581" s="3"/>
      <c r="Z581" s="3"/>
    </row>
    <row r="582" spans="1:26" ht="12.75" customHeight="1" x14ac:dyDescent="0.25">
      <c r="A582" s="3"/>
      <c r="B582" s="3"/>
      <c r="C582" s="3"/>
      <c r="D582" s="200"/>
      <c r="E582" s="3"/>
      <c r="F582" s="3"/>
      <c r="G582" s="3"/>
      <c r="H582" s="3"/>
      <c r="I582" s="3"/>
      <c r="J582" s="3"/>
      <c r="K582" s="3"/>
      <c r="L582" s="3"/>
      <c r="M582" s="3"/>
      <c r="N582" s="3"/>
      <c r="O582" s="3"/>
      <c r="P582" s="3"/>
      <c r="Q582" s="3"/>
      <c r="R582" s="3"/>
      <c r="S582" s="3"/>
      <c r="T582" s="3"/>
      <c r="U582" s="3"/>
      <c r="V582" s="3"/>
      <c r="W582" s="3"/>
      <c r="X582" s="3"/>
      <c r="Y582" s="3"/>
      <c r="Z582" s="3"/>
    </row>
    <row r="583" spans="1:26" ht="12.75" customHeight="1" x14ac:dyDescent="0.25">
      <c r="A583" s="3"/>
      <c r="B583" s="3"/>
      <c r="C583" s="3"/>
      <c r="D583" s="200"/>
      <c r="E583" s="3"/>
      <c r="F583" s="3"/>
      <c r="G583" s="3"/>
      <c r="H583" s="3"/>
      <c r="I583" s="3"/>
      <c r="J583" s="3"/>
      <c r="K583" s="3"/>
      <c r="L583" s="3"/>
      <c r="M583" s="3"/>
      <c r="N583" s="3"/>
      <c r="O583" s="3"/>
      <c r="P583" s="3"/>
      <c r="Q583" s="3"/>
      <c r="R583" s="3"/>
      <c r="S583" s="3"/>
      <c r="T583" s="3"/>
      <c r="U583" s="3"/>
      <c r="V583" s="3"/>
      <c r="W583" s="3"/>
      <c r="X583" s="3"/>
      <c r="Y583" s="3"/>
      <c r="Z583" s="3"/>
    </row>
    <row r="584" spans="1:26" ht="12.75" customHeight="1" x14ac:dyDescent="0.25">
      <c r="A584" s="3"/>
      <c r="B584" s="3"/>
      <c r="C584" s="3"/>
      <c r="D584" s="200"/>
      <c r="E584" s="3"/>
      <c r="F584" s="3"/>
      <c r="G584" s="3"/>
      <c r="H584" s="3"/>
      <c r="I584" s="3"/>
      <c r="J584" s="3"/>
      <c r="K584" s="3"/>
      <c r="L584" s="3"/>
      <c r="M584" s="3"/>
      <c r="N584" s="3"/>
      <c r="O584" s="3"/>
      <c r="P584" s="3"/>
      <c r="Q584" s="3"/>
      <c r="R584" s="3"/>
      <c r="S584" s="3"/>
      <c r="T584" s="3"/>
      <c r="U584" s="3"/>
      <c r="V584" s="3"/>
      <c r="W584" s="3"/>
      <c r="X584" s="3"/>
      <c r="Y584" s="3"/>
      <c r="Z584" s="3"/>
    </row>
    <row r="585" spans="1:26" ht="12.75" customHeight="1" x14ac:dyDescent="0.25">
      <c r="A585" s="3"/>
      <c r="B585" s="3"/>
      <c r="C585" s="3"/>
      <c r="D585" s="200"/>
      <c r="E585" s="3"/>
      <c r="F585" s="3"/>
      <c r="G585" s="3"/>
      <c r="H585" s="3"/>
      <c r="I585" s="3"/>
      <c r="J585" s="3"/>
      <c r="K585" s="3"/>
      <c r="L585" s="3"/>
      <c r="M585" s="3"/>
      <c r="N585" s="3"/>
      <c r="O585" s="3"/>
      <c r="P585" s="3"/>
      <c r="Q585" s="3"/>
      <c r="R585" s="3"/>
      <c r="S585" s="3"/>
      <c r="T585" s="3"/>
      <c r="U585" s="3"/>
      <c r="V585" s="3"/>
      <c r="W585" s="3"/>
      <c r="X585" s="3"/>
      <c r="Y585" s="3"/>
      <c r="Z585" s="3"/>
    </row>
    <row r="586" spans="1:26" ht="12.75" customHeight="1" x14ac:dyDescent="0.25">
      <c r="A586" s="3"/>
      <c r="B586" s="3"/>
      <c r="C586" s="3"/>
      <c r="D586" s="200"/>
      <c r="E586" s="3"/>
      <c r="F586" s="3"/>
      <c r="G586" s="3"/>
      <c r="H586" s="3"/>
      <c r="I586" s="3"/>
      <c r="J586" s="3"/>
      <c r="K586" s="3"/>
      <c r="L586" s="3"/>
      <c r="M586" s="3"/>
      <c r="N586" s="3"/>
      <c r="O586" s="3"/>
      <c r="P586" s="3"/>
      <c r="Q586" s="3"/>
      <c r="R586" s="3"/>
      <c r="S586" s="3"/>
      <c r="T586" s="3"/>
      <c r="U586" s="3"/>
      <c r="V586" s="3"/>
      <c r="W586" s="3"/>
      <c r="X586" s="3"/>
      <c r="Y586" s="3"/>
      <c r="Z586" s="3"/>
    </row>
    <row r="587" spans="1:26" ht="12.75" customHeight="1" x14ac:dyDescent="0.25">
      <c r="A587" s="3"/>
      <c r="B587" s="3"/>
      <c r="C587" s="3"/>
      <c r="D587" s="200"/>
      <c r="E587" s="3"/>
      <c r="F587" s="3"/>
      <c r="G587" s="3"/>
      <c r="H587" s="3"/>
      <c r="I587" s="3"/>
      <c r="J587" s="3"/>
      <c r="K587" s="3"/>
      <c r="L587" s="3"/>
      <c r="M587" s="3"/>
      <c r="N587" s="3"/>
      <c r="O587" s="3"/>
      <c r="P587" s="3"/>
      <c r="Q587" s="3"/>
      <c r="R587" s="3"/>
      <c r="S587" s="3"/>
      <c r="T587" s="3"/>
      <c r="U587" s="3"/>
      <c r="V587" s="3"/>
      <c r="W587" s="3"/>
      <c r="X587" s="3"/>
      <c r="Y587" s="3"/>
      <c r="Z587" s="3"/>
    </row>
    <row r="588" spans="1:26" ht="12.75" customHeight="1" x14ac:dyDescent="0.25">
      <c r="A588" s="3"/>
      <c r="B588" s="3"/>
      <c r="C588" s="3"/>
      <c r="D588" s="200"/>
      <c r="E588" s="3"/>
      <c r="F588" s="3"/>
      <c r="G588" s="3"/>
      <c r="H588" s="3"/>
      <c r="I588" s="3"/>
      <c r="J588" s="3"/>
      <c r="K588" s="3"/>
      <c r="L588" s="3"/>
      <c r="M588" s="3"/>
      <c r="N588" s="3"/>
      <c r="O588" s="3"/>
      <c r="P588" s="3"/>
      <c r="Q588" s="3"/>
      <c r="R588" s="3"/>
      <c r="S588" s="3"/>
      <c r="T588" s="3"/>
      <c r="U588" s="3"/>
      <c r="V588" s="3"/>
      <c r="W588" s="3"/>
      <c r="X588" s="3"/>
      <c r="Y588" s="3"/>
      <c r="Z588" s="3"/>
    </row>
    <row r="589" spans="1:26" ht="12.75" customHeight="1" x14ac:dyDescent="0.25">
      <c r="A589" s="3"/>
      <c r="B589" s="3"/>
      <c r="C589" s="3"/>
      <c r="D589" s="200"/>
      <c r="E589" s="3"/>
      <c r="F589" s="3"/>
      <c r="G589" s="3"/>
      <c r="H589" s="3"/>
      <c r="I589" s="3"/>
      <c r="J589" s="3"/>
      <c r="K589" s="3"/>
      <c r="L589" s="3"/>
      <c r="M589" s="3"/>
      <c r="N589" s="3"/>
      <c r="O589" s="3"/>
      <c r="P589" s="3"/>
      <c r="Q589" s="3"/>
      <c r="R589" s="3"/>
      <c r="S589" s="3"/>
      <c r="T589" s="3"/>
      <c r="U589" s="3"/>
      <c r="V589" s="3"/>
      <c r="W589" s="3"/>
      <c r="X589" s="3"/>
      <c r="Y589" s="3"/>
      <c r="Z589" s="3"/>
    </row>
    <row r="590" spans="1:26" ht="12.75" customHeight="1" x14ac:dyDescent="0.25">
      <c r="A590" s="3"/>
      <c r="B590" s="3"/>
      <c r="C590" s="3"/>
      <c r="D590" s="200"/>
      <c r="E590" s="3"/>
      <c r="F590" s="3"/>
      <c r="G590" s="3"/>
      <c r="H590" s="3"/>
      <c r="I590" s="3"/>
      <c r="J590" s="3"/>
      <c r="K590" s="3"/>
      <c r="L590" s="3"/>
      <c r="M590" s="3"/>
      <c r="N590" s="3"/>
      <c r="O590" s="3"/>
      <c r="P590" s="3"/>
      <c r="Q590" s="3"/>
      <c r="R590" s="3"/>
      <c r="S590" s="3"/>
      <c r="T590" s="3"/>
      <c r="U590" s="3"/>
      <c r="V590" s="3"/>
      <c r="W590" s="3"/>
      <c r="X590" s="3"/>
      <c r="Y590" s="3"/>
      <c r="Z590" s="3"/>
    </row>
    <row r="591" spans="1:26" ht="12.75" customHeight="1" x14ac:dyDescent="0.25">
      <c r="A591" s="3"/>
      <c r="B591" s="3"/>
      <c r="C591" s="3"/>
      <c r="D591" s="200"/>
      <c r="E591" s="3"/>
      <c r="F591" s="3"/>
      <c r="G591" s="3"/>
      <c r="H591" s="3"/>
      <c r="I591" s="3"/>
      <c r="J591" s="3"/>
      <c r="K591" s="3"/>
      <c r="L591" s="3"/>
      <c r="M591" s="3"/>
      <c r="N591" s="3"/>
      <c r="O591" s="3"/>
      <c r="P591" s="3"/>
      <c r="Q591" s="3"/>
      <c r="R591" s="3"/>
      <c r="S591" s="3"/>
      <c r="T591" s="3"/>
      <c r="U591" s="3"/>
      <c r="V591" s="3"/>
      <c r="W591" s="3"/>
      <c r="X591" s="3"/>
      <c r="Y591" s="3"/>
      <c r="Z591" s="3"/>
    </row>
    <row r="592" spans="1:26" ht="12.75" customHeight="1" x14ac:dyDescent="0.25">
      <c r="A592" s="3"/>
      <c r="B592" s="3"/>
      <c r="C592" s="3"/>
      <c r="D592" s="200"/>
      <c r="E592" s="3"/>
      <c r="F592" s="3"/>
      <c r="G592" s="3"/>
      <c r="H592" s="3"/>
      <c r="I592" s="3"/>
      <c r="J592" s="3"/>
      <c r="K592" s="3"/>
      <c r="L592" s="3"/>
      <c r="M592" s="3"/>
      <c r="N592" s="3"/>
      <c r="O592" s="3"/>
      <c r="P592" s="3"/>
      <c r="Q592" s="3"/>
      <c r="R592" s="3"/>
      <c r="S592" s="3"/>
      <c r="T592" s="3"/>
      <c r="U592" s="3"/>
      <c r="V592" s="3"/>
      <c r="W592" s="3"/>
      <c r="X592" s="3"/>
      <c r="Y592" s="3"/>
      <c r="Z592" s="3"/>
    </row>
    <row r="593" spans="1:26" ht="12.75" customHeight="1" x14ac:dyDescent="0.25">
      <c r="A593" s="3"/>
      <c r="B593" s="3"/>
      <c r="C593" s="3"/>
      <c r="D593" s="200"/>
      <c r="E593" s="3"/>
      <c r="F593" s="3"/>
      <c r="G593" s="3"/>
      <c r="H593" s="3"/>
      <c r="I593" s="3"/>
      <c r="J593" s="3"/>
      <c r="K593" s="3"/>
      <c r="L593" s="3"/>
      <c r="M593" s="3"/>
      <c r="N593" s="3"/>
      <c r="O593" s="3"/>
      <c r="P593" s="3"/>
      <c r="Q593" s="3"/>
      <c r="R593" s="3"/>
      <c r="S593" s="3"/>
      <c r="T593" s="3"/>
      <c r="U593" s="3"/>
      <c r="V593" s="3"/>
      <c r="W593" s="3"/>
      <c r="X593" s="3"/>
      <c r="Y593" s="3"/>
      <c r="Z593" s="3"/>
    </row>
    <row r="594" spans="1:26" ht="12.75" customHeight="1" x14ac:dyDescent="0.25">
      <c r="A594" s="3"/>
      <c r="B594" s="3"/>
      <c r="C594" s="3"/>
      <c r="D594" s="200"/>
      <c r="E594" s="3"/>
      <c r="F594" s="3"/>
      <c r="G594" s="3"/>
      <c r="H594" s="3"/>
      <c r="I594" s="3"/>
      <c r="J594" s="3"/>
      <c r="K594" s="3"/>
      <c r="L594" s="3"/>
      <c r="M594" s="3"/>
      <c r="N594" s="3"/>
      <c r="O594" s="3"/>
      <c r="P594" s="3"/>
      <c r="Q594" s="3"/>
      <c r="R594" s="3"/>
      <c r="S594" s="3"/>
      <c r="T594" s="3"/>
      <c r="U594" s="3"/>
      <c r="V594" s="3"/>
      <c r="W594" s="3"/>
      <c r="X594" s="3"/>
      <c r="Y594" s="3"/>
      <c r="Z594" s="3"/>
    </row>
    <row r="595" spans="1:26" ht="12.75" customHeight="1" x14ac:dyDescent="0.25">
      <c r="A595" s="3"/>
      <c r="B595" s="3"/>
      <c r="C595" s="3"/>
      <c r="D595" s="200"/>
      <c r="E595" s="3"/>
      <c r="F595" s="3"/>
      <c r="G595" s="3"/>
      <c r="H595" s="3"/>
      <c r="I595" s="3"/>
      <c r="J595" s="3"/>
      <c r="K595" s="3"/>
      <c r="L595" s="3"/>
      <c r="M595" s="3"/>
      <c r="N595" s="3"/>
      <c r="O595" s="3"/>
      <c r="P595" s="3"/>
      <c r="Q595" s="3"/>
      <c r="R595" s="3"/>
      <c r="S595" s="3"/>
      <c r="T595" s="3"/>
      <c r="U595" s="3"/>
      <c r="V595" s="3"/>
      <c r="W595" s="3"/>
      <c r="X595" s="3"/>
      <c r="Y595" s="3"/>
      <c r="Z595" s="3"/>
    </row>
    <row r="596" spans="1:26" ht="12.75" customHeight="1" x14ac:dyDescent="0.25">
      <c r="A596" s="3"/>
      <c r="B596" s="3"/>
      <c r="C596" s="3"/>
      <c r="D596" s="200"/>
      <c r="E596" s="3"/>
      <c r="F596" s="3"/>
      <c r="G596" s="3"/>
      <c r="H596" s="3"/>
      <c r="I596" s="3"/>
      <c r="J596" s="3"/>
      <c r="K596" s="3"/>
      <c r="L596" s="3"/>
      <c r="M596" s="3"/>
      <c r="N596" s="3"/>
      <c r="O596" s="3"/>
      <c r="P596" s="3"/>
      <c r="Q596" s="3"/>
      <c r="R596" s="3"/>
      <c r="S596" s="3"/>
      <c r="T596" s="3"/>
      <c r="U596" s="3"/>
      <c r="V596" s="3"/>
      <c r="W596" s="3"/>
      <c r="X596" s="3"/>
      <c r="Y596" s="3"/>
      <c r="Z596" s="3"/>
    </row>
    <row r="597" spans="1:26" ht="12.75" customHeight="1" x14ac:dyDescent="0.25">
      <c r="A597" s="3"/>
      <c r="B597" s="3"/>
      <c r="C597" s="3"/>
      <c r="D597" s="200"/>
      <c r="E597" s="3"/>
      <c r="F597" s="3"/>
      <c r="G597" s="3"/>
      <c r="H597" s="3"/>
      <c r="I597" s="3"/>
      <c r="J597" s="3"/>
      <c r="K597" s="3"/>
      <c r="L597" s="3"/>
      <c r="M597" s="3"/>
      <c r="N597" s="3"/>
      <c r="O597" s="3"/>
      <c r="P597" s="3"/>
      <c r="Q597" s="3"/>
      <c r="R597" s="3"/>
      <c r="S597" s="3"/>
      <c r="T597" s="3"/>
      <c r="U597" s="3"/>
      <c r="V597" s="3"/>
      <c r="W597" s="3"/>
      <c r="X597" s="3"/>
      <c r="Y597" s="3"/>
      <c r="Z597" s="3"/>
    </row>
    <row r="598" spans="1:26" ht="12.75" customHeight="1" x14ac:dyDescent="0.25">
      <c r="A598" s="3"/>
      <c r="B598" s="3"/>
      <c r="C598" s="3"/>
      <c r="D598" s="200"/>
      <c r="E598" s="3"/>
      <c r="F598" s="3"/>
      <c r="G598" s="3"/>
      <c r="H598" s="3"/>
      <c r="I598" s="3"/>
      <c r="J598" s="3"/>
      <c r="K598" s="3"/>
      <c r="L598" s="3"/>
      <c r="M598" s="3"/>
      <c r="N598" s="3"/>
      <c r="O598" s="3"/>
      <c r="P598" s="3"/>
      <c r="Q598" s="3"/>
      <c r="R598" s="3"/>
      <c r="S598" s="3"/>
      <c r="T598" s="3"/>
      <c r="U598" s="3"/>
      <c r="V598" s="3"/>
      <c r="W598" s="3"/>
      <c r="X598" s="3"/>
      <c r="Y598" s="3"/>
      <c r="Z598" s="3"/>
    </row>
    <row r="599" spans="1:26" ht="12.75" customHeight="1" x14ac:dyDescent="0.25">
      <c r="A599" s="3"/>
      <c r="B599" s="3"/>
      <c r="C599" s="3"/>
      <c r="D599" s="200"/>
      <c r="E599" s="3"/>
      <c r="F599" s="3"/>
      <c r="G599" s="3"/>
      <c r="H599" s="3"/>
      <c r="I599" s="3"/>
      <c r="J599" s="3"/>
      <c r="K599" s="3"/>
      <c r="L599" s="3"/>
      <c r="M599" s="3"/>
      <c r="N599" s="3"/>
      <c r="O599" s="3"/>
      <c r="P599" s="3"/>
      <c r="Q599" s="3"/>
      <c r="R599" s="3"/>
      <c r="S599" s="3"/>
      <c r="T599" s="3"/>
      <c r="U599" s="3"/>
      <c r="V599" s="3"/>
      <c r="W599" s="3"/>
      <c r="X599" s="3"/>
      <c r="Y599" s="3"/>
      <c r="Z599" s="3"/>
    </row>
    <row r="600" spans="1:26" ht="12.75" customHeight="1" x14ac:dyDescent="0.25">
      <c r="A600" s="3"/>
      <c r="B600" s="3"/>
      <c r="C600" s="3"/>
      <c r="D600" s="200"/>
      <c r="E600" s="3"/>
      <c r="F600" s="3"/>
      <c r="G600" s="3"/>
      <c r="H600" s="3"/>
      <c r="I600" s="3"/>
      <c r="J600" s="3"/>
      <c r="K600" s="3"/>
      <c r="L600" s="3"/>
      <c r="M600" s="3"/>
      <c r="N600" s="3"/>
      <c r="O600" s="3"/>
      <c r="P600" s="3"/>
      <c r="Q600" s="3"/>
      <c r="R600" s="3"/>
      <c r="S600" s="3"/>
      <c r="T600" s="3"/>
      <c r="U600" s="3"/>
      <c r="V600" s="3"/>
      <c r="W600" s="3"/>
      <c r="X600" s="3"/>
      <c r="Y600" s="3"/>
      <c r="Z600" s="3"/>
    </row>
    <row r="601" spans="1:26" ht="12.75" customHeight="1" x14ac:dyDescent="0.25">
      <c r="A601" s="3"/>
      <c r="B601" s="3"/>
      <c r="C601" s="3"/>
      <c r="D601" s="200"/>
      <c r="E601" s="3"/>
      <c r="F601" s="3"/>
      <c r="G601" s="3"/>
      <c r="H601" s="3"/>
      <c r="I601" s="3"/>
      <c r="J601" s="3"/>
      <c r="K601" s="3"/>
      <c r="L601" s="3"/>
      <c r="M601" s="3"/>
      <c r="N601" s="3"/>
      <c r="O601" s="3"/>
      <c r="P601" s="3"/>
      <c r="Q601" s="3"/>
      <c r="R601" s="3"/>
      <c r="S601" s="3"/>
      <c r="T601" s="3"/>
      <c r="U601" s="3"/>
      <c r="V601" s="3"/>
      <c r="W601" s="3"/>
      <c r="X601" s="3"/>
      <c r="Y601" s="3"/>
      <c r="Z601" s="3"/>
    </row>
    <row r="602" spans="1:26" ht="12.75" customHeight="1" x14ac:dyDescent="0.25">
      <c r="A602" s="3"/>
      <c r="B602" s="3"/>
      <c r="C602" s="3"/>
      <c r="D602" s="200"/>
      <c r="E602" s="3"/>
      <c r="F602" s="3"/>
      <c r="G602" s="3"/>
      <c r="H602" s="3"/>
      <c r="I602" s="3"/>
      <c r="J602" s="3"/>
      <c r="K602" s="3"/>
      <c r="L602" s="3"/>
      <c r="M602" s="3"/>
      <c r="N602" s="3"/>
      <c r="O602" s="3"/>
      <c r="P602" s="3"/>
      <c r="Q602" s="3"/>
      <c r="R602" s="3"/>
      <c r="S602" s="3"/>
      <c r="T602" s="3"/>
      <c r="U602" s="3"/>
      <c r="V602" s="3"/>
      <c r="W602" s="3"/>
      <c r="X602" s="3"/>
      <c r="Y602" s="3"/>
      <c r="Z602" s="3"/>
    </row>
    <row r="603" spans="1:26" ht="12.75" customHeight="1" x14ac:dyDescent="0.25">
      <c r="A603" s="3"/>
      <c r="B603" s="3"/>
      <c r="C603" s="3"/>
      <c r="D603" s="200"/>
      <c r="E603" s="3"/>
      <c r="F603" s="3"/>
      <c r="G603" s="3"/>
      <c r="H603" s="3"/>
      <c r="I603" s="3"/>
      <c r="J603" s="3"/>
      <c r="K603" s="3"/>
      <c r="L603" s="3"/>
      <c r="M603" s="3"/>
      <c r="N603" s="3"/>
      <c r="O603" s="3"/>
      <c r="P603" s="3"/>
      <c r="Q603" s="3"/>
      <c r="R603" s="3"/>
      <c r="S603" s="3"/>
      <c r="T603" s="3"/>
      <c r="U603" s="3"/>
      <c r="V603" s="3"/>
      <c r="W603" s="3"/>
      <c r="X603" s="3"/>
      <c r="Y603" s="3"/>
      <c r="Z603" s="3"/>
    </row>
    <row r="604" spans="1:26" ht="12.75" customHeight="1" x14ac:dyDescent="0.25">
      <c r="A604" s="3"/>
      <c r="B604" s="3"/>
      <c r="C604" s="3"/>
      <c r="D604" s="200"/>
      <c r="E604" s="3"/>
      <c r="F604" s="3"/>
      <c r="G604" s="3"/>
      <c r="H604" s="3"/>
      <c r="I604" s="3"/>
      <c r="J604" s="3"/>
      <c r="K604" s="3"/>
      <c r="L604" s="3"/>
      <c r="M604" s="3"/>
      <c r="N604" s="3"/>
      <c r="O604" s="3"/>
      <c r="P604" s="3"/>
      <c r="Q604" s="3"/>
      <c r="R604" s="3"/>
      <c r="S604" s="3"/>
      <c r="T604" s="3"/>
      <c r="U604" s="3"/>
      <c r="V604" s="3"/>
      <c r="W604" s="3"/>
      <c r="X604" s="3"/>
      <c r="Y604" s="3"/>
      <c r="Z604" s="3"/>
    </row>
    <row r="605" spans="1:26" ht="12.75" customHeight="1" x14ac:dyDescent="0.25">
      <c r="A605" s="3"/>
      <c r="B605" s="3"/>
      <c r="C605" s="3"/>
      <c r="D605" s="200"/>
      <c r="E605" s="3"/>
      <c r="F605" s="3"/>
      <c r="G605" s="3"/>
      <c r="H605" s="3"/>
      <c r="I605" s="3"/>
      <c r="J605" s="3"/>
      <c r="K605" s="3"/>
      <c r="L605" s="3"/>
      <c r="M605" s="3"/>
      <c r="N605" s="3"/>
      <c r="O605" s="3"/>
      <c r="P605" s="3"/>
      <c r="Q605" s="3"/>
      <c r="R605" s="3"/>
      <c r="S605" s="3"/>
      <c r="T605" s="3"/>
      <c r="U605" s="3"/>
      <c r="V605" s="3"/>
      <c r="W605" s="3"/>
      <c r="X605" s="3"/>
      <c r="Y605" s="3"/>
      <c r="Z605" s="3"/>
    </row>
    <row r="606" spans="1:26" ht="12.75" customHeight="1" x14ac:dyDescent="0.25">
      <c r="A606" s="3"/>
      <c r="B606" s="3"/>
      <c r="C606" s="3"/>
      <c r="D606" s="200"/>
      <c r="E606" s="3"/>
      <c r="F606" s="3"/>
      <c r="G606" s="3"/>
      <c r="H606" s="3"/>
      <c r="I606" s="3"/>
      <c r="J606" s="3"/>
      <c r="K606" s="3"/>
      <c r="L606" s="3"/>
      <c r="M606" s="3"/>
      <c r="N606" s="3"/>
      <c r="O606" s="3"/>
      <c r="P606" s="3"/>
      <c r="Q606" s="3"/>
      <c r="R606" s="3"/>
      <c r="S606" s="3"/>
      <c r="T606" s="3"/>
      <c r="U606" s="3"/>
      <c r="V606" s="3"/>
      <c r="W606" s="3"/>
      <c r="X606" s="3"/>
      <c r="Y606" s="3"/>
      <c r="Z606" s="3"/>
    </row>
    <row r="607" spans="1:26" ht="12.75" customHeight="1" x14ac:dyDescent="0.25">
      <c r="A607" s="3"/>
      <c r="B607" s="3"/>
      <c r="C607" s="3"/>
      <c r="D607" s="200"/>
      <c r="E607" s="3"/>
      <c r="F607" s="3"/>
      <c r="G607" s="3"/>
      <c r="H607" s="3"/>
      <c r="I607" s="3"/>
      <c r="J607" s="3"/>
      <c r="K607" s="3"/>
      <c r="L607" s="3"/>
      <c r="M607" s="3"/>
      <c r="N607" s="3"/>
      <c r="O607" s="3"/>
      <c r="P607" s="3"/>
      <c r="Q607" s="3"/>
      <c r="R607" s="3"/>
      <c r="S607" s="3"/>
      <c r="T607" s="3"/>
      <c r="U607" s="3"/>
      <c r="V607" s="3"/>
      <c r="W607" s="3"/>
      <c r="X607" s="3"/>
      <c r="Y607" s="3"/>
      <c r="Z607" s="3"/>
    </row>
    <row r="608" spans="1:26" ht="12.75" customHeight="1" x14ac:dyDescent="0.25">
      <c r="A608" s="3"/>
      <c r="B608" s="3"/>
      <c r="C608" s="3"/>
      <c r="D608" s="200"/>
      <c r="E608" s="3"/>
      <c r="F608" s="3"/>
      <c r="G608" s="3"/>
      <c r="H608" s="3"/>
      <c r="I608" s="3"/>
      <c r="J608" s="3"/>
      <c r="K608" s="3"/>
      <c r="L608" s="3"/>
      <c r="M608" s="3"/>
      <c r="N608" s="3"/>
      <c r="O608" s="3"/>
      <c r="P608" s="3"/>
      <c r="Q608" s="3"/>
      <c r="R608" s="3"/>
      <c r="S608" s="3"/>
      <c r="T608" s="3"/>
      <c r="U608" s="3"/>
      <c r="V608" s="3"/>
      <c r="W608" s="3"/>
      <c r="X608" s="3"/>
      <c r="Y608" s="3"/>
      <c r="Z608" s="3"/>
    </row>
    <row r="609" spans="1:26" ht="12.75" customHeight="1" x14ac:dyDescent="0.25">
      <c r="A609" s="3"/>
      <c r="B609" s="3"/>
      <c r="C609" s="3"/>
      <c r="D609" s="200"/>
      <c r="E609" s="3"/>
      <c r="F609" s="3"/>
      <c r="G609" s="3"/>
      <c r="H609" s="3"/>
      <c r="I609" s="3"/>
      <c r="J609" s="3"/>
      <c r="K609" s="3"/>
      <c r="L609" s="3"/>
      <c r="M609" s="3"/>
      <c r="N609" s="3"/>
      <c r="O609" s="3"/>
      <c r="P609" s="3"/>
      <c r="Q609" s="3"/>
      <c r="R609" s="3"/>
      <c r="S609" s="3"/>
      <c r="T609" s="3"/>
      <c r="U609" s="3"/>
      <c r="V609" s="3"/>
      <c r="W609" s="3"/>
      <c r="X609" s="3"/>
      <c r="Y609" s="3"/>
      <c r="Z609" s="3"/>
    </row>
    <row r="610" spans="1:26" ht="12.75" customHeight="1" x14ac:dyDescent="0.25">
      <c r="A610" s="3"/>
      <c r="B610" s="3"/>
      <c r="C610" s="3"/>
      <c r="D610" s="200"/>
      <c r="E610" s="3"/>
      <c r="F610" s="3"/>
      <c r="G610" s="3"/>
      <c r="H610" s="3"/>
      <c r="I610" s="3"/>
      <c r="J610" s="3"/>
      <c r="K610" s="3"/>
      <c r="L610" s="3"/>
      <c r="M610" s="3"/>
      <c r="N610" s="3"/>
      <c r="O610" s="3"/>
      <c r="P610" s="3"/>
      <c r="Q610" s="3"/>
      <c r="R610" s="3"/>
      <c r="S610" s="3"/>
      <c r="T610" s="3"/>
      <c r="U610" s="3"/>
      <c r="V610" s="3"/>
      <c r="W610" s="3"/>
      <c r="X610" s="3"/>
      <c r="Y610" s="3"/>
      <c r="Z610" s="3"/>
    </row>
    <row r="611" spans="1:26" ht="12.75" customHeight="1" x14ac:dyDescent="0.25">
      <c r="A611" s="3"/>
      <c r="B611" s="3"/>
      <c r="C611" s="3"/>
      <c r="D611" s="200"/>
      <c r="E611" s="3"/>
      <c r="F611" s="3"/>
      <c r="G611" s="3"/>
      <c r="H611" s="3"/>
      <c r="I611" s="3"/>
      <c r="J611" s="3"/>
      <c r="K611" s="3"/>
      <c r="L611" s="3"/>
      <c r="M611" s="3"/>
      <c r="N611" s="3"/>
      <c r="O611" s="3"/>
      <c r="P611" s="3"/>
      <c r="Q611" s="3"/>
      <c r="R611" s="3"/>
      <c r="S611" s="3"/>
      <c r="T611" s="3"/>
      <c r="U611" s="3"/>
      <c r="V611" s="3"/>
      <c r="W611" s="3"/>
      <c r="X611" s="3"/>
      <c r="Y611" s="3"/>
      <c r="Z611" s="3"/>
    </row>
    <row r="612" spans="1:26" ht="12.75" customHeight="1" x14ac:dyDescent="0.25">
      <c r="A612" s="3"/>
      <c r="B612" s="3"/>
      <c r="C612" s="3"/>
      <c r="D612" s="200"/>
      <c r="E612" s="3"/>
      <c r="F612" s="3"/>
      <c r="G612" s="3"/>
      <c r="H612" s="3"/>
      <c r="I612" s="3"/>
      <c r="J612" s="3"/>
      <c r="K612" s="3"/>
      <c r="L612" s="3"/>
      <c r="M612" s="3"/>
      <c r="N612" s="3"/>
      <c r="O612" s="3"/>
      <c r="P612" s="3"/>
      <c r="Q612" s="3"/>
      <c r="R612" s="3"/>
      <c r="S612" s="3"/>
      <c r="T612" s="3"/>
      <c r="U612" s="3"/>
      <c r="V612" s="3"/>
      <c r="W612" s="3"/>
      <c r="X612" s="3"/>
      <c r="Y612" s="3"/>
      <c r="Z612" s="3"/>
    </row>
    <row r="613" spans="1:26" ht="12.75" customHeight="1" x14ac:dyDescent="0.25">
      <c r="A613" s="3"/>
      <c r="B613" s="3"/>
      <c r="C613" s="3"/>
      <c r="D613" s="200"/>
      <c r="E613" s="3"/>
      <c r="F613" s="3"/>
      <c r="G613" s="3"/>
      <c r="H613" s="3"/>
      <c r="I613" s="3"/>
      <c r="J613" s="3"/>
      <c r="K613" s="3"/>
      <c r="L613" s="3"/>
      <c r="M613" s="3"/>
      <c r="N613" s="3"/>
      <c r="O613" s="3"/>
      <c r="P613" s="3"/>
      <c r="Q613" s="3"/>
      <c r="R613" s="3"/>
      <c r="S613" s="3"/>
      <c r="T613" s="3"/>
      <c r="U613" s="3"/>
      <c r="V613" s="3"/>
      <c r="W613" s="3"/>
      <c r="X613" s="3"/>
      <c r="Y613" s="3"/>
      <c r="Z613" s="3"/>
    </row>
    <row r="614" spans="1:26" ht="12.75" customHeight="1" x14ac:dyDescent="0.25">
      <c r="A614" s="3"/>
      <c r="B614" s="3"/>
      <c r="C614" s="3"/>
      <c r="D614" s="200"/>
      <c r="E614" s="3"/>
      <c r="F614" s="3"/>
      <c r="G614" s="3"/>
      <c r="H614" s="3"/>
      <c r="I614" s="3"/>
      <c r="J614" s="3"/>
      <c r="K614" s="3"/>
      <c r="L614" s="3"/>
      <c r="M614" s="3"/>
      <c r="N614" s="3"/>
      <c r="O614" s="3"/>
      <c r="P614" s="3"/>
      <c r="Q614" s="3"/>
      <c r="R614" s="3"/>
      <c r="S614" s="3"/>
      <c r="T614" s="3"/>
      <c r="U614" s="3"/>
      <c r="V614" s="3"/>
      <c r="W614" s="3"/>
      <c r="X614" s="3"/>
      <c r="Y614" s="3"/>
      <c r="Z614" s="3"/>
    </row>
    <row r="615" spans="1:26" ht="12.75" customHeight="1" x14ac:dyDescent="0.25">
      <c r="A615" s="3"/>
      <c r="B615" s="3"/>
      <c r="C615" s="3"/>
      <c r="D615" s="200"/>
      <c r="E615" s="3"/>
      <c r="F615" s="3"/>
      <c r="G615" s="3"/>
      <c r="H615" s="3"/>
      <c r="I615" s="3"/>
      <c r="J615" s="3"/>
      <c r="K615" s="3"/>
      <c r="L615" s="3"/>
      <c r="M615" s="3"/>
      <c r="N615" s="3"/>
      <c r="O615" s="3"/>
      <c r="P615" s="3"/>
      <c r="Q615" s="3"/>
      <c r="R615" s="3"/>
      <c r="S615" s="3"/>
      <c r="T615" s="3"/>
      <c r="U615" s="3"/>
      <c r="V615" s="3"/>
      <c r="W615" s="3"/>
      <c r="X615" s="3"/>
      <c r="Y615" s="3"/>
      <c r="Z615" s="3"/>
    </row>
    <row r="616" spans="1:26" ht="12.75" customHeight="1" x14ac:dyDescent="0.25">
      <c r="A616" s="3"/>
      <c r="B616" s="3"/>
      <c r="C616" s="3"/>
      <c r="D616" s="200"/>
      <c r="E616" s="3"/>
      <c r="F616" s="3"/>
      <c r="G616" s="3"/>
      <c r="H616" s="3"/>
      <c r="I616" s="3"/>
      <c r="J616" s="3"/>
      <c r="K616" s="3"/>
      <c r="L616" s="3"/>
      <c r="M616" s="3"/>
      <c r="N616" s="3"/>
      <c r="O616" s="3"/>
      <c r="P616" s="3"/>
      <c r="Q616" s="3"/>
      <c r="R616" s="3"/>
      <c r="S616" s="3"/>
      <c r="T616" s="3"/>
      <c r="U616" s="3"/>
      <c r="V616" s="3"/>
      <c r="W616" s="3"/>
      <c r="X616" s="3"/>
      <c r="Y616" s="3"/>
      <c r="Z616" s="3"/>
    </row>
    <row r="617" spans="1:26" ht="12.75" customHeight="1" x14ac:dyDescent="0.25">
      <c r="A617" s="3"/>
      <c r="B617" s="3"/>
      <c r="C617" s="3"/>
      <c r="D617" s="200"/>
      <c r="E617" s="3"/>
      <c r="F617" s="3"/>
      <c r="G617" s="3"/>
      <c r="H617" s="3"/>
      <c r="I617" s="3"/>
      <c r="J617" s="3"/>
      <c r="K617" s="3"/>
      <c r="L617" s="3"/>
      <c r="M617" s="3"/>
      <c r="N617" s="3"/>
      <c r="O617" s="3"/>
      <c r="P617" s="3"/>
      <c r="Q617" s="3"/>
      <c r="R617" s="3"/>
      <c r="S617" s="3"/>
      <c r="T617" s="3"/>
      <c r="U617" s="3"/>
      <c r="V617" s="3"/>
      <c r="W617" s="3"/>
      <c r="X617" s="3"/>
      <c r="Y617" s="3"/>
      <c r="Z617" s="3"/>
    </row>
    <row r="618" spans="1:26" ht="12.75" customHeight="1" x14ac:dyDescent="0.25">
      <c r="A618" s="3"/>
      <c r="B618" s="3"/>
      <c r="C618" s="3"/>
      <c r="D618" s="200"/>
      <c r="E618" s="3"/>
      <c r="F618" s="3"/>
      <c r="G618" s="3"/>
      <c r="H618" s="3"/>
      <c r="I618" s="3"/>
      <c r="J618" s="3"/>
      <c r="K618" s="3"/>
      <c r="L618" s="3"/>
      <c r="M618" s="3"/>
      <c r="N618" s="3"/>
      <c r="O618" s="3"/>
      <c r="P618" s="3"/>
      <c r="Q618" s="3"/>
      <c r="R618" s="3"/>
      <c r="S618" s="3"/>
      <c r="T618" s="3"/>
      <c r="U618" s="3"/>
      <c r="V618" s="3"/>
      <c r="W618" s="3"/>
      <c r="X618" s="3"/>
      <c r="Y618" s="3"/>
      <c r="Z618" s="3"/>
    </row>
    <row r="619" spans="1:26" ht="12.75" customHeight="1" x14ac:dyDescent="0.25">
      <c r="A619" s="3"/>
      <c r="B619" s="3"/>
      <c r="C619" s="3"/>
      <c r="D619" s="200"/>
      <c r="E619" s="3"/>
      <c r="F619" s="3"/>
      <c r="G619" s="3"/>
      <c r="H619" s="3"/>
      <c r="I619" s="3"/>
      <c r="J619" s="3"/>
      <c r="K619" s="3"/>
      <c r="L619" s="3"/>
      <c r="M619" s="3"/>
      <c r="N619" s="3"/>
      <c r="O619" s="3"/>
      <c r="P619" s="3"/>
      <c r="Q619" s="3"/>
      <c r="R619" s="3"/>
      <c r="S619" s="3"/>
      <c r="T619" s="3"/>
      <c r="U619" s="3"/>
      <c r="V619" s="3"/>
      <c r="W619" s="3"/>
      <c r="X619" s="3"/>
      <c r="Y619" s="3"/>
      <c r="Z619" s="3"/>
    </row>
    <row r="620" spans="1:26" ht="12.75" customHeight="1" x14ac:dyDescent="0.25">
      <c r="A620" s="3"/>
      <c r="B620" s="3"/>
      <c r="C620" s="3"/>
      <c r="D620" s="200"/>
      <c r="E620" s="3"/>
      <c r="F620" s="3"/>
      <c r="G620" s="3"/>
      <c r="H620" s="3"/>
      <c r="I620" s="3"/>
      <c r="J620" s="3"/>
      <c r="K620" s="3"/>
      <c r="L620" s="3"/>
      <c r="M620" s="3"/>
      <c r="N620" s="3"/>
      <c r="O620" s="3"/>
      <c r="P620" s="3"/>
      <c r="Q620" s="3"/>
      <c r="R620" s="3"/>
      <c r="S620" s="3"/>
      <c r="T620" s="3"/>
      <c r="U620" s="3"/>
      <c r="V620" s="3"/>
      <c r="W620" s="3"/>
      <c r="X620" s="3"/>
      <c r="Y620" s="3"/>
      <c r="Z620" s="3"/>
    </row>
    <row r="621" spans="1:26" ht="12.75" customHeight="1" x14ac:dyDescent="0.25">
      <c r="A621" s="3"/>
      <c r="B621" s="3"/>
      <c r="C621" s="3"/>
      <c r="D621" s="200"/>
      <c r="E621" s="3"/>
      <c r="F621" s="3"/>
      <c r="G621" s="3"/>
      <c r="H621" s="3"/>
      <c r="I621" s="3"/>
      <c r="J621" s="3"/>
      <c r="K621" s="3"/>
      <c r="L621" s="3"/>
      <c r="M621" s="3"/>
      <c r="N621" s="3"/>
      <c r="O621" s="3"/>
      <c r="P621" s="3"/>
      <c r="Q621" s="3"/>
      <c r="R621" s="3"/>
      <c r="S621" s="3"/>
      <c r="T621" s="3"/>
      <c r="U621" s="3"/>
      <c r="V621" s="3"/>
      <c r="W621" s="3"/>
      <c r="X621" s="3"/>
      <c r="Y621" s="3"/>
      <c r="Z621" s="3"/>
    </row>
    <row r="622" spans="1:26" ht="12.75" customHeight="1" x14ac:dyDescent="0.25">
      <c r="A622" s="3"/>
      <c r="B622" s="3"/>
      <c r="C622" s="3"/>
      <c r="D622" s="200"/>
      <c r="E622" s="3"/>
      <c r="F622" s="3"/>
      <c r="G622" s="3"/>
      <c r="H622" s="3"/>
      <c r="I622" s="3"/>
      <c r="J622" s="3"/>
      <c r="K622" s="3"/>
      <c r="L622" s="3"/>
      <c r="M622" s="3"/>
      <c r="N622" s="3"/>
      <c r="O622" s="3"/>
      <c r="P622" s="3"/>
      <c r="Q622" s="3"/>
      <c r="R622" s="3"/>
      <c r="S622" s="3"/>
      <c r="T622" s="3"/>
      <c r="U622" s="3"/>
      <c r="V622" s="3"/>
      <c r="W622" s="3"/>
      <c r="X622" s="3"/>
      <c r="Y622" s="3"/>
      <c r="Z622" s="3"/>
    </row>
    <row r="623" spans="1:26" ht="12.75" customHeight="1" x14ac:dyDescent="0.25">
      <c r="A623" s="3"/>
      <c r="B623" s="3"/>
      <c r="C623" s="3"/>
      <c r="D623" s="200"/>
      <c r="E623" s="3"/>
      <c r="F623" s="3"/>
      <c r="G623" s="3"/>
      <c r="H623" s="3"/>
      <c r="I623" s="3"/>
      <c r="J623" s="3"/>
      <c r="K623" s="3"/>
      <c r="L623" s="3"/>
      <c r="M623" s="3"/>
      <c r="N623" s="3"/>
      <c r="O623" s="3"/>
      <c r="P623" s="3"/>
      <c r="Q623" s="3"/>
      <c r="R623" s="3"/>
      <c r="S623" s="3"/>
      <c r="T623" s="3"/>
      <c r="U623" s="3"/>
      <c r="V623" s="3"/>
      <c r="W623" s="3"/>
      <c r="X623" s="3"/>
      <c r="Y623" s="3"/>
      <c r="Z623" s="3"/>
    </row>
    <row r="624" spans="1:26" ht="12.75" customHeight="1" x14ac:dyDescent="0.25">
      <c r="A624" s="3"/>
      <c r="B624" s="3"/>
      <c r="C624" s="3"/>
      <c r="D624" s="200"/>
      <c r="E624" s="3"/>
      <c r="F624" s="3"/>
      <c r="G624" s="3"/>
      <c r="H624" s="3"/>
      <c r="I624" s="3"/>
      <c r="J624" s="3"/>
      <c r="K624" s="3"/>
      <c r="L624" s="3"/>
      <c r="M624" s="3"/>
      <c r="N624" s="3"/>
      <c r="O624" s="3"/>
      <c r="P624" s="3"/>
      <c r="Q624" s="3"/>
      <c r="R624" s="3"/>
      <c r="S624" s="3"/>
      <c r="T624" s="3"/>
      <c r="U624" s="3"/>
      <c r="V624" s="3"/>
      <c r="W624" s="3"/>
      <c r="X624" s="3"/>
      <c r="Y624" s="3"/>
      <c r="Z624" s="3"/>
    </row>
    <row r="625" spans="1:26" ht="12.75" customHeight="1" x14ac:dyDescent="0.25">
      <c r="A625" s="3"/>
      <c r="B625" s="3"/>
      <c r="C625" s="3"/>
      <c r="D625" s="200"/>
      <c r="E625" s="3"/>
      <c r="F625" s="3"/>
      <c r="G625" s="3"/>
      <c r="H625" s="3"/>
      <c r="I625" s="3"/>
      <c r="J625" s="3"/>
      <c r="K625" s="3"/>
      <c r="L625" s="3"/>
      <c r="M625" s="3"/>
      <c r="N625" s="3"/>
      <c r="O625" s="3"/>
      <c r="P625" s="3"/>
      <c r="Q625" s="3"/>
      <c r="R625" s="3"/>
      <c r="S625" s="3"/>
      <c r="T625" s="3"/>
      <c r="U625" s="3"/>
      <c r="V625" s="3"/>
      <c r="W625" s="3"/>
      <c r="X625" s="3"/>
      <c r="Y625" s="3"/>
      <c r="Z625" s="3"/>
    </row>
    <row r="626" spans="1:26" ht="12.75" customHeight="1" x14ac:dyDescent="0.25">
      <c r="A626" s="3"/>
      <c r="B626" s="3"/>
      <c r="C626" s="3"/>
      <c r="D626" s="200"/>
      <c r="E626" s="3"/>
      <c r="F626" s="3"/>
      <c r="G626" s="3"/>
      <c r="H626" s="3"/>
      <c r="I626" s="3"/>
      <c r="J626" s="3"/>
      <c r="K626" s="3"/>
      <c r="L626" s="3"/>
      <c r="M626" s="3"/>
      <c r="N626" s="3"/>
      <c r="O626" s="3"/>
      <c r="P626" s="3"/>
      <c r="Q626" s="3"/>
      <c r="R626" s="3"/>
      <c r="S626" s="3"/>
      <c r="T626" s="3"/>
      <c r="U626" s="3"/>
      <c r="V626" s="3"/>
      <c r="W626" s="3"/>
      <c r="X626" s="3"/>
      <c r="Y626" s="3"/>
      <c r="Z626" s="3"/>
    </row>
    <row r="627" spans="1:26" ht="12.75" customHeight="1" x14ac:dyDescent="0.25">
      <c r="A627" s="3"/>
      <c r="B627" s="3"/>
      <c r="C627" s="3"/>
      <c r="D627" s="200"/>
      <c r="E627" s="3"/>
      <c r="F627" s="3"/>
      <c r="G627" s="3"/>
      <c r="H627" s="3"/>
      <c r="I627" s="3"/>
      <c r="J627" s="3"/>
      <c r="K627" s="3"/>
      <c r="L627" s="3"/>
      <c r="M627" s="3"/>
      <c r="N627" s="3"/>
      <c r="O627" s="3"/>
      <c r="P627" s="3"/>
      <c r="Q627" s="3"/>
      <c r="R627" s="3"/>
      <c r="S627" s="3"/>
      <c r="T627" s="3"/>
      <c r="U627" s="3"/>
      <c r="V627" s="3"/>
      <c r="W627" s="3"/>
      <c r="X627" s="3"/>
      <c r="Y627" s="3"/>
      <c r="Z627" s="3"/>
    </row>
    <row r="628" spans="1:26" ht="12.75" customHeight="1" x14ac:dyDescent="0.25">
      <c r="A628" s="3"/>
      <c r="B628" s="3"/>
      <c r="C628" s="3"/>
      <c r="D628" s="200"/>
      <c r="E628" s="3"/>
      <c r="F628" s="3"/>
      <c r="G628" s="3"/>
      <c r="H628" s="3"/>
      <c r="I628" s="3"/>
      <c r="J628" s="3"/>
      <c r="K628" s="3"/>
      <c r="L628" s="3"/>
      <c r="M628" s="3"/>
      <c r="N628" s="3"/>
      <c r="O628" s="3"/>
      <c r="P628" s="3"/>
      <c r="Q628" s="3"/>
      <c r="R628" s="3"/>
      <c r="S628" s="3"/>
      <c r="T628" s="3"/>
      <c r="U628" s="3"/>
      <c r="V628" s="3"/>
      <c r="W628" s="3"/>
      <c r="X628" s="3"/>
      <c r="Y628" s="3"/>
      <c r="Z628" s="3"/>
    </row>
    <row r="629" spans="1:26" ht="12.75" customHeight="1" x14ac:dyDescent="0.25">
      <c r="A629" s="3"/>
      <c r="B629" s="3"/>
      <c r="C629" s="3"/>
      <c r="D629" s="200"/>
      <c r="E629" s="3"/>
      <c r="F629" s="3"/>
      <c r="G629" s="3"/>
      <c r="H629" s="3"/>
      <c r="I629" s="3"/>
      <c r="J629" s="3"/>
      <c r="K629" s="3"/>
      <c r="L629" s="3"/>
      <c r="M629" s="3"/>
      <c r="N629" s="3"/>
      <c r="O629" s="3"/>
      <c r="P629" s="3"/>
      <c r="Q629" s="3"/>
      <c r="R629" s="3"/>
      <c r="S629" s="3"/>
      <c r="T629" s="3"/>
      <c r="U629" s="3"/>
      <c r="V629" s="3"/>
      <c r="W629" s="3"/>
      <c r="X629" s="3"/>
      <c r="Y629" s="3"/>
      <c r="Z629" s="3"/>
    </row>
    <row r="630" spans="1:26" ht="12.75" customHeight="1" x14ac:dyDescent="0.25">
      <c r="A630" s="3"/>
      <c r="B630" s="3"/>
      <c r="C630" s="3"/>
      <c r="D630" s="200"/>
      <c r="E630" s="3"/>
      <c r="F630" s="3"/>
      <c r="G630" s="3"/>
      <c r="H630" s="3"/>
      <c r="I630" s="3"/>
      <c r="J630" s="3"/>
      <c r="K630" s="3"/>
      <c r="L630" s="3"/>
      <c r="M630" s="3"/>
      <c r="N630" s="3"/>
      <c r="O630" s="3"/>
      <c r="P630" s="3"/>
      <c r="Q630" s="3"/>
      <c r="R630" s="3"/>
      <c r="S630" s="3"/>
      <c r="T630" s="3"/>
      <c r="U630" s="3"/>
      <c r="V630" s="3"/>
      <c r="W630" s="3"/>
      <c r="X630" s="3"/>
      <c r="Y630" s="3"/>
      <c r="Z630" s="3"/>
    </row>
    <row r="631" spans="1:26" ht="12.75" customHeight="1" x14ac:dyDescent="0.25">
      <c r="A631" s="3"/>
      <c r="B631" s="3"/>
      <c r="C631" s="3"/>
      <c r="D631" s="200"/>
      <c r="E631" s="3"/>
      <c r="F631" s="3"/>
      <c r="G631" s="3"/>
      <c r="H631" s="3"/>
      <c r="I631" s="3"/>
      <c r="J631" s="3"/>
      <c r="K631" s="3"/>
      <c r="L631" s="3"/>
      <c r="M631" s="3"/>
      <c r="N631" s="3"/>
      <c r="O631" s="3"/>
      <c r="P631" s="3"/>
      <c r="Q631" s="3"/>
      <c r="R631" s="3"/>
      <c r="S631" s="3"/>
      <c r="T631" s="3"/>
      <c r="U631" s="3"/>
      <c r="V631" s="3"/>
      <c r="W631" s="3"/>
      <c r="X631" s="3"/>
      <c r="Y631" s="3"/>
      <c r="Z631" s="3"/>
    </row>
    <row r="632" spans="1:26" ht="12.75" customHeight="1" x14ac:dyDescent="0.25">
      <c r="A632" s="3"/>
      <c r="B632" s="3"/>
      <c r="C632" s="3"/>
      <c r="D632" s="200"/>
      <c r="E632" s="3"/>
      <c r="F632" s="3"/>
      <c r="G632" s="3"/>
      <c r="H632" s="3"/>
      <c r="I632" s="3"/>
      <c r="J632" s="3"/>
      <c r="K632" s="3"/>
      <c r="L632" s="3"/>
      <c r="M632" s="3"/>
      <c r="N632" s="3"/>
      <c r="O632" s="3"/>
      <c r="P632" s="3"/>
      <c r="Q632" s="3"/>
      <c r="R632" s="3"/>
      <c r="S632" s="3"/>
      <c r="T632" s="3"/>
      <c r="U632" s="3"/>
      <c r="V632" s="3"/>
      <c r="W632" s="3"/>
      <c r="X632" s="3"/>
      <c r="Y632" s="3"/>
      <c r="Z632" s="3"/>
    </row>
    <row r="633" spans="1:26" ht="12.75" customHeight="1" x14ac:dyDescent="0.25">
      <c r="A633" s="3"/>
      <c r="B633" s="3"/>
      <c r="C633" s="3"/>
      <c r="D633" s="200"/>
      <c r="E633" s="3"/>
      <c r="F633" s="3"/>
      <c r="G633" s="3"/>
      <c r="H633" s="3"/>
      <c r="I633" s="3"/>
      <c r="J633" s="3"/>
      <c r="K633" s="3"/>
      <c r="L633" s="3"/>
      <c r="M633" s="3"/>
      <c r="N633" s="3"/>
      <c r="O633" s="3"/>
      <c r="P633" s="3"/>
      <c r="Q633" s="3"/>
      <c r="R633" s="3"/>
      <c r="S633" s="3"/>
      <c r="T633" s="3"/>
      <c r="U633" s="3"/>
      <c r="V633" s="3"/>
      <c r="W633" s="3"/>
      <c r="X633" s="3"/>
      <c r="Y633" s="3"/>
      <c r="Z633" s="3"/>
    </row>
    <row r="634" spans="1:26" ht="12.75" customHeight="1" x14ac:dyDescent="0.25">
      <c r="A634" s="3"/>
      <c r="B634" s="3"/>
      <c r="C634" s="3"/>
      <c r="D634" s="200"/>
      <c r="E634" s="3"/>
      <c r="F634" s="3"/>
      <c r="G634" s="3"/>
      <c r="H634" s="3"/>
      <c r="I634" s="3"/>
      <c r="J634" s="3"/>
      <c r="K634" s="3"/>
      <c r="L634" s="3"/>
      <c r="M634" s="3"/>
      <c r="N634" s="3"/>
      <c r="O634" s="3"/>
      <c r="P634" s="3"/>
      <c r="Q634" s="3"/>
      <c r="R634" s="3"/>
      <c r="S634" s="3"/>
      <c r="T634" s="3"/>
      <c r="U634" s="3"/>
      <c r="V634" s="3"/>
      <c r="W634" s="3"/>
      <c r="X634" s="3"/>
      <c r="Y634" s="3"/>
      <c r="Z634" s="3"/>
    </row>
    <row r="635" spans="1:26" ht="12.75" customHeight="1" x14ac:dyDescent="0.25">
      <c r="A635" s="3"/>
      <c r="B635" s="3"/>
      <c r="C635" s="3"/>
      <c r="D635" s="200"/>
      <c r="E635" s="3"/>
      <c r="F635" s="3"/>
      <c r="G635" s="3"/>
      <c r="H635" s="3"/>
      <c r="I635" s="3"/>
      <c r="J635" s="3"/>
      <c r="K635" s="3"/>
      <c r="L635" s="3"/>
      <c r="M635" s="3"/>
      <c r="N635" s="3"/>
      <c r="O635" s="3"/>
      <c r="P635" s="3"/>
      <c r="Q635" s="3"/>
      <c r="R635" s="3"/>
      <c r="S635" s="3"/>
      <c r="T635" s="3"/>
      <c r="U635" s="3"/>
      <c r="V635" s="3"/>
      <c r="W635" s="3"/>
      <c r="X635" s="3"/>
      <c r="Y635" s="3"/>
      <c r="Z635" s="3"/>
    </row>
    <row r="636" spans="1:26" ht="12.75" customHeight="1" x14ac:dyDescent="0.25">
      <c r="A636" s="3"/>
      <c r="B636" s="3"/>
      <c r="C636" s="3"/>
      <c r="D636" s="200"/>
      <c r="E636" s="3"/>
      <c r="F636" s="3"/>
      <c r="G636" s="3"/>
      <c r="H636" s="3"/>
      <c r="I636" s="3"/>
      <c r="J636" s="3"/>
      <c r="K636" s="3"/>
      <c r="L636" s="3"/>
      <c r="M636" s="3"/>
      <c r="N636" s="3"/>
      <c r="O636" s="3"/>
      <c r="P636" s="3"/>
      <c r="Q636" s="3"/>
      <c r="R636" s="3"/>
      <c r="S636" s="3"/>
      <c r="T636" s="3"/>
      <c r="U636" s="3"/>
      <c r="V636" s="3"/>
      <c r="W636" s="3"/>
      <c r="X636" s="3"/>
      <c r="Y636" s="3"/>
      <c r="Z636" s="3"/>
    </row>
    <row r="637" spans="1:26" ht="12.75" customHeight="1" x14ac:dyDescent="0.25">
      <c r="A637" s="3"/>
      <c r="B637" s="3"/>
      <c r="C637" s="3"/>
      <c r="D637" s="200"/>
      <c r="E637" s="3"/>
      <c r="F637" s="3"/>
      <c r="G637" s="3"/>
      <c r="H637" s="3"/>
      <c r="I637" s="3"/>
      <c r="J637" s="3"/>
      <c r="K637" s="3"/>
      <c r="L637" s="3"/>
      <c r="M637" s="3"/>
      <c r="N637" s="3"/>
      <c r="O637" s="3"/>
      <c r="P637" s="3"/>
      <c r="Q637" s="3"/>
      <c r="R637" s="3"/>
      <c r="S637" s="3"/>
      <c r="T637" s="3"/>
      <c r="U637" s="3"/>
      <c r="V637" s="3"/>
      <c r="W637" s="3"/>
      <c r="X637" s="3"/>
      <c r="Y637" s="3"/>
      <c r="Z637" s="3"/>
    </row>
    <row r="638" spans="1:26" ht="12.75" customHeight="1" x14ac:dyDescent="0.25">
      <c r="A638" s="3"/>
      <c r="B638" s="3"/>
      <c r="C638" s="3"/>
      <c r="D638" s="200"/>
      <c r="E638" s="3"/>
      <c r="F638" s="3"/>
      <c r="G638" s="3"/>
      <c r="H638" s="3"/>
      <c r="I638" s="3"/>
      <c r="J638" s="3"/>
      <c r="K638" s="3"/>
      <c r="L638" s="3"/>
      <c r="M638" s="3"/>
      <c r="N638" s="3"/>
      <c r="O638" s="3"/>
      <c r="P638" s="3"/>
      <c r="Q638" s="3"/>
      <c r="R638" s="3"/>
      <c r="S638" s="3"/>
      <c r="T638" s="3"/>
      <c r="U638" s="3"/>
      <c r="V638" s="3"/>
      <c r="W638" s="3"/>
      <c r="X638" s="3"/>
      <c r="Y638" s="3"/>
      <c r="Z638" s="3"/>
    </row>
    <row r="639" spans="1:26" ht="12.75" customHeight="1" x14ac:dyDescent="0.25">
      <c r="A639" s="3"/>
      <c r="B639" s="3"/>
      <c r="C639" s="3"/>
      <c r="D639" s="200"/>
      <c r="E639" s="3"/>
      <c r="F639" s="3"/>
      <c r="G639" s="3"/>
      <c r="H639" s="3"/>
      <c r="I639" s="3"/>
      <c r="J639" s="3"/>
      <c r="K639" s="3"/>
      <c r="L639" s="3"/>
      <c r="M639" s="3"/>
      <c r="N639" s="3"/>
      <c r="O639" s="3"/>
      <c r="P639" s="3"/>
      <c r="Q639" s="3"/>
      <c r="R639" s="3"/>
      <c r="S639" s="3"/>
      <c r="T639" s="3"/>
      <c r="U639" s="3"/>
      <c r="V639" s="3"/>
      <c r="W639" s="3"/>
      <c r="X639" s="3"/>
      <c r="Y639" s="3"/>
      <c r="Z639" s="3"/>
    </row>
    <row r="640" spans="1:26" ht="12.75" customHeight="1" x14ac:dyDescent="0.25">
      <c r="A640" s="3"/>
      <c r="B640" s="3"/>
      <c r="C640" s="3"/>
      <c r="D640" s="200"/>
      <c r="E640" s="3"/>
      <c r="F640" s="3"/>
      <c r="G640" s="3"/>
      <c r="H640" s="3"/>
      <c r="I640" s="3"/>
      <c r="J640" s="3"/>
      <c r="K640" s="3"/>
      <c r="L640" s="3"/>
      <c r="M640" s="3"/>
      <c r="N640" s="3"/>
      <c r="O640" s="3"/>
      <c r="P640" s="3"/>
      <c r="Q640" s="3"/>
      <c r="R640" s="3"/>
      <c r="S640" s="3"/>
      <c r="T640" s="3"/>
      <c r="U640" s="3"/>
      <c r="V640" s="3"/>
      <c r="W640" s="3"/>
      <c r="X640" s="3"/>
      <c r="Y640" s="3"/>
      <c r="Z640" s="3"/>
    </row>
    <row r="641" spans="1:26" ht="12.75" customHeight="1" x14ac:dyDescent="0.25">
      <c r="A641" s="3"/>
      <c r="B641" s="3"/>
      <c r="C641" s="3"/>
      <c r="D641" s="200"/>
      <c r="E641" s="3"/>
      <c r="F641" s="3"/>
      <c r="G641" s="3"/>
      <c r="H641" s="3"/>
      <c r="I641" s="3"/>
      <c r="J641" s="3"/>
      <c r="K641" s="3"/>
      <c r="L641" s="3"/>
      <c r="M641" s="3"/>
      <c r="N641" s="3"/>
      <c r="O641" s="3"/>
      <c r="P641" s="3"/>
      <c r="Q641" s="3"/>
      <c r="R641" s="3"/>
      <c r="S641" s="3"/>
      <c r="T641" s="3"/>
      <c r="U641" s="3"/>
      <c r="V641" s="3"/>
      <c r="W641" s="3"/>
      <c r="X641" s="3"/>
      <c r="Y641" s="3"/>
      <c r="Z641" s="3"/>
    </row>
    <row r="642" spans="1:26" ht="12.75" customHeight="1" x14ac:dyDescent="0.25">
      <c r="A642" s="3"/>
      <c r="B642" s="3"/>
      <c r="C642" s="3"/>
      <c r="D642" s="200"/>
      <c r="E642" s="3"/>
      <c r="F642" s="3"/>
      <c r="G642" s="3"/>
      <c r="H642" s="3"/>
      <c r="I642" s="3"/>
      <c r="J642" s="3"/>
      <c r="K642" s="3"/>
      <c r="L642" s="3"/>
      <c r="M642" s="3"/>
      <c r="N642" s="3"/>
      <c r="O642" s="3"/>
      <c r="P642" s="3"/>
      <c r="Q642" s="3"/>
      <c r="R642" s="3"/>
      <c r="S642" s="3"/>
      <c r="T642" s="3"/>
      <c r="U642" s="3"/>
      <c r="V642" s="3"/>
      <c r="W642" s="3"/>
      <c r="X642" s="3"/>
      <c r="Y642" s="3"/>
      <c r="Z642" s="3"/>
    </row>
    <row r="643" spans="1:26" ht="12.75" customHeight="1" x14ac:dyDescent="0.25">
      <c r="A643" s="3"/>
      <c r="B643" s="3"/>
      <c r="C643" s="3"/>
      <c r="D643" s="200"/>
      <c r="E643" s="3"/>
      <c r="F643" s="3"/>
      <c r="G643" s="3"/>
      <c r="H643" s="3"/>
      <c r="I643" s="3"/>
      <c r="J643" s="3"/>
      <c r="K643" s="3"/>
      <c r="L643" s="3"/>
      <c r="M643" s="3"/>
      <c r="N643" s="3"/>
      <c r="O643" s="3"/>
      <c r="P643" s="3"/>
      <c r="Q643" s="3"/>
      <c r="R643" s="3"/>
      <c r="S643" s="3"/>
      <c r="T643" s="3"/>
      <c r="U643" s="3"/>
      <c r="V643" s="3"/>
      <c r="W643" s="3"/>
      <c r="X643" s="3"/>
      <c r="Y643" s="3"/>
      <c r="Z643" s="3"/>
    </row>
    <row r="644" spans="1:26" ht="12.75" customHeight="1" x14ac:dyDescent="0.25">
      <c r="A644" s="3"/>
      <c r="B644" s="3"/>
      <c r="C644" s="3"/>
      <c r="D644" s="200"/>
      <c r="E644" s="3"/>
      <c r="F644" s="3"/>
      <c r="G644" s="3"/>
      <c r="H644" s="3"/>
      <c r="I644" s="3"/>
      <c r="J644" s="3"/>
      <c r="K644" s="3"/>
      <c r="L644" s="3"/>
      <c r="M644" s="3"/>
      <c r="N644" s="3"/>
      <c r="O644" s="3"/>
      <c r="P644" s="3"/>
      <c r="Q644" s="3"/>
      <c r="R644" s="3"/>
      <c r="S644" s="3"/>
      <c r="T644" s="3"/>
      <c r="U644" s="3"/>
      <c r="V644" s="3"/>
      <c r="W644" s="3"/>
      <c r="X644" s="3"/>
      <c r="Y644" s="3"/>
      <c r="Z644" s="3"/>
    </row>
    <row r="645" spans="1:26" ht="12.75" customHeight="1" x14ac:dyDescent="0.25">
      <c r="A645" s="3"/>
      <c r="B645" s="3"/>
      <c r="C645" s="3"/>
      <c r="D645" s="200"/>
      <c r="E645" s="3"/>
      <c r="F645" s="3"/>
      <c r="G645" s="3"/>
      <c r="H645" s="3"/>
      <c r="I645" s="3"/>
      <c r="J645" s="3"/>
      <c r="K645" s="3"/>
      <c r="L645" s="3"/>
      <c r="M645" s="3"/>
      <c r="N645" s="3"/>
      <c r="O645" s="3"/>
      <c r="P645" s="3"/>
      <c r="Q645" s="3"/>
      <c r="R645" s="3"/>
      <c r="S645" s="3"/>
      <c r="T645" s="3"/>
      <c r="U645" s="3"/>
      <c r="V645" s="3"/>
      <c r="W645" s="3"/>
      <c r="X645" s="3"/>
      <c r="Y645" s="3"/>
      <c r="Z645" s="3"/>
    </row>
    <row r="646" spans="1:26" ht="12.75" customHeight="1" x14ac:dyDescent="0.25">
      <c r="A646" s="3"/>
      <c r="B646" s="3"/>
      <c r="C646" s="3"/>
      <c r="D646" s="200"/>
      <c r="E646" s="3"/>
      <c r="F646" s="3"/>
      <c r="G646" s="3"/>
      <c r="H646" s="3"/>
      <c r="I646" s="3"/>
      <c r="J646" s="3"/>
      <c r="K646" s="3"/>
      <c r="L646" s="3"/>
      <c r="M646" s="3"/>
      <c r="N646" s="3"/>
      <c r="O646" s="3"/>
      <c r="P646" s="3"/>
      <c r="Q646" s="3"/>
      <c r="R646" s="3"/>
      <c r="S646" s="3"/>
      <c r="T646" s="3"/>
      <c r="U646" s="3"/>
      <c r="V646" s="3"/>
      <c r="W646" s="3"/>
      <c r="X646" s="3"/>
      <c r="Y646" s="3"/>
      <c r="Z646" s="3"/>
    </row>
    <row r="647" spans="1:26" ht="12.75" customHeight="1" x14ac:dyDescent="0.25">
      <c r="A647" s="3"/>
      <c r="B647" s="3"/>
      <c r="C647" s="3"/>
      <c r="D647" s="200"/>
      <c r="E647" s="3"/>
      <c r="F647" s="3"/>
      <c r="G647" s="3"/>
      <c r="H647" s="3"/>
      <c r="I647" s="3"/>
      <c r="J647" s="3"/>
      <c r="K647" s="3"/>
      <c r="L647" s="3"/>
      <c r="M647" s="3"/>
      <c r="N647" s="3"/>
      <c r="O647" s="3"/>
      <c r="P647" s="3"/>
      <c r="Q647" s="3"/>
      <c r="R647" s="3"/>
      <c r="S647" s="3"/>
      <c r="T647" s="3"/>
      <c r="U647" s="3"/>
      <c r="V647" s="3"/>
      <c r="W647" s="3"/>
      <c r="X647" s="3"/>
      <c r="Y647" s="3"/>
      <c r="Z647" s="3"/>
    </row>
    <row r="648" spans="1:26" ht="12.75" customHeight="1" x14ac:dyDescent="0.25">
      <c r="A648" s="3"/>
      <c r="B648" s="3"/>
      <c r="C648" s="3"/>
      <c r="D648" s="200"/>
      <c r="E648" s="3"/>
      <c r="F648" s="3"/>
      <c r="G648" s="3"/>
      <c r="H648" s="3"/>
      <c r="I648" s="3"/>
      <c r="J648" s="3"/>
      <c r="K648" s="3"/>
      <c r="L648" s="3"/>
      <c r="M648" s="3"/>
      <c r="N648" s="3"/>
      <c r="O648" s="3"/>
      <c r="P648" s="3"/>
      <c r="Q648" s="3"/>
      <c r="R648" s="3"/>
      <c r="S648" s="3"/>
      <c r="T648" s="3"/>
      <c r="U648" s="3"/>
      <c r="V648" s="3"/>
      <c r="W648" s="3"/>
      <c r="X648" s="3"/>
      <c r="Y648" s="3"/>
      <c r="Z648" s="3"/>
    </row>
    <row r="649" spans="1:26" ht="12.75" customHeight="1" x14ac:dyDescent="0.25">
      <c r="A649" s="3"/>
      <c r="B649" s="3"/>
      <c r="C649" s="3"/>
      <c r="D649" s="200"/>
      <c r="E649" s="3"/>
      <c r="F649" s="3"/>
      <c r="G649" s="3"/>
      <c r="H649" s="3"/>
      <c r="I649" s="3"/>
      <c r="J649" s="3"/>
      <c r="K649" s="3"/>
      <c r="L649" s="3"/>
      <c r="M649" s="3"/>
      <c r="N649" s="3"/>
      <c r="O649" s="3"/>
      <c r="P649" s="3"/>
      <c r="Q649" s="3"/>
      <c r="R649" s="3"/>
      <c r="S649" s="3"/>
      <c r="T649" s="3"/>
      <c r="U649" s="3"/>
      <c r="V649" s="3"/>
      <c r="W649" s="3"/>
      <c r="X649" s="3"/>
      <c r="Y649" s="3"/>
      <c r="Z649" s="3"/>
    </row>
    <row r="650" spans="1:26" ht="12.75" customHeight="1" x14ac:dyDescent="0.25">
      <c r="A650" s="3"/>
      <c r="B650" s="3"/>
      <c r="C650" s="3"/>
      <c r="D650" s="200"/>
      <c r="E650" s="3"/>
      <c r="F650" s="3"/>
      <c r="G650" s="3"/>
      <c r="H650" s="3"/>
      <c r="I650" s="3"/>
      <c r="J650" s="3"/>
      <c r="K650" s="3"/>
      <c r="L650" s="3"/>
      <c r="M650" s="3"/>
      <c r="N650" s="3"/>
      <c r="O650" s="3"/>
      <c r="P650" s="3"/>
      <c r="Q650" s="3"/>
      <c r="R650" s="3"/>
      <c r="S650" s="3"/>
      <c r="T650" s="3"/>
      <c r="U650" s="3"/>
      <c r="V650" s="3"/>
      <c r="W650" s="3"/>
      <c r="X650" s="3"/>
      <c r="Y650" s="3"/>
      <c r="Z650" s="3"/>
    </row>
    <row r="651" spans="1:26" ht="12.75" customHeight="1" x14ac:dyDescent="0.25">
      <c r="A651" s="3"/>
      <c r="B651" s="3"/>
      <c r="C651" s="3"/>
      <c r="D651" s="200"/>
      <c r="E651" s="3"/>
      <c r="F651" s="3"/>
      <c r="G651" s="3"/>
      <c r="H651" s="3"/>
      <c r="I651" s="3"/>
      <c r="J651" s="3"/>
      <c r="K651" s="3"/>
      <c r="L651" s="3"/>
      <c r="M651" s="3"/>
      <c r="N651" s="3"/>
      <c r="O651" s="3"/>
      <c r="P651" s="3"/>
      <c r="Q651" s="3"/>
      <c r="R651" s="3"/>
      <c r="S651" s="3"/>
      <c r="T651" s="3"/>
      <c r="U651" s="3"/>
      <c r="V651" s="3"/>
      <c r="W651" s="3"/>
      <c r="X651" s="3"/>
      <c r="Y651" s="3"/>
      <c r="Z651" s="3"/>
    </row>
    <row r="652" spans="1:26" ht="12.75" customHeight="1" x14ac:dyDescent="0.25">
      <c r="A652" s="3"/>
      <c r="B652" s="3"/>
      <c r="C652" s="3"/>
      <c r="D652" s="200"/>
      <c r="E652" s="3"/>
      <c r="F652" s="3"/>
      <c r="G652" s="3"/>
      <c r="H652" s="3"/>
      <c r="I652" s="3"/>
      <c r="J652" s="3"/>
      <c r="K652" s="3"/>
      <c r="L652" s="3"/>
      <c r="M652" s="3"/>
      <c r="N652" s="3"/>
      <c r="O652" s="3"/>
      <c r="P652" s="3"/>
      <c r="Q652" s="3"/>
      <c r="R652" s="3"/>
      <c r="S652" s="3"/>
      <c r="T652" s="3"/>
      <c r="U652" s="3"/>
      <c r="V652" s="3"/>
      <c r="W652" s="3"/>
      <c r="X652" s="3"/>
      <c r="Y652" s="3"/>
      <c r="Z652" s="3"/>
    </row>
    <row r="653" spans="1:26" ht="12.75" customHeight="1" x14ac:dyDescent="0.25">
      <c r="A653" s="3"/>
      <c r="B653" s="3"/>
      <c r="C653" s="3"/>
      <c r="D653" s="200"/>
      <c r="E653" s="3"/>
      <c r="F653" s="3"/>
      <c r="G653" s="3"/>
      <c r="H653" s="3"/>
      <c r="I653" s="3"/>
      <c r="J653" s="3"/>
      <c r="K653" s="3"/>
      <c r="L653" s="3"/>
      <c r="M653" s="3"/>
      <c r="N653" s="3"/>
      <c r="O653" s="3"/>
      <c r="P653" s="3"/>
      <c r="Q653" s="3"/>
      <c r="R653" s="3"/>
      <c r="S653" s="3"/>
      <c r="T653" s="3"/>
      <c r="U653" s="3"/>
      <c r="V653" s="3"/>
      <c r="W653" s="3"/>
      <c r="X653" s="3"/>
      <c r="Y653" s="3"/>
      <c r="Z653" s="3"/>
    </row>
    <row r="654" spans="1:26" ht="12.75" customHeight="1" x14ac:dyDescent="0.25">
      <c r="A654" s="3"/>
      <c r="B654" s="3"/>
      <c r="C654" s="3"/>
      <c r="D654" s="200"/>
      <c r="E654" s="3"/>
      <c r="F654" s="3"/>
      <c r="G654" s="3"/>
      <c r="H654" s="3"/>
      <c r="I654" s="3"/>
      <c r="J654" s="3"/>
      <c r="K654" s="3"/>
      <c r="L654" s="3"/>
      <c r="M654" s="3"/>
      <c r="N654" s="3"/>
      <c r="O654" s="3"/>
      <c r="P654" s="3"/>
      <c r="Q654" s="3"/>
      <c r="R654" s="3"/>
      <c r="S654" s="3"/>
      <c r="T654" s="3"/>
      <c r="U654" s="3"/>
      <c r="V654" s="3"/>
      <c r="W654" s="3"/>
      <c r="X654" s="3"/>
      <c r="Y654" s="3"/>
      <c r="Z654" s="3"/>
    </row>
    <row r="655" spans="1:26" ht="12.75" customHeight="1" x14ac:dyDescent="0.25">
      <c r="A655" s="3"/>
      <c r="B655" s="3"/>
      <c r="C655" s="3"/>
      <c r="D655" s="200"/>
      <c r="E655" s="3"/>
      <c r="F655" s="3"/>
      <c r="G655" s="3"/>
      <c r="H655" s="3"/>
      <c r="I655" s="3"/>
      <c r="J655" s="3"/>
      <c r="K655" s="3"/>
      <c r="L655" s="3"/>
      <c r="M655" s="3"/>
      <c r="N655" s="3"/>
      <c r="O655" s="3"/>
      <c r="P655" s="3"/>
      <c r="Q655" s="3"/>
      <c r="R655" s="3"/>
      <c r="S655" s="3"/>
      <c r="T655" s="3"/>
      <c r="U655" s="3"/>
      <c r="V655" s="3"/>
      <c r="W655" s="3"/>
      <c r="X655" s="3"/>
      <c r="Y655" s="3"/>
      <c r="Z655" s="3"/>
    </row>
    <row r="656" spans="1:26" ht="12.75" customHeight="1" x14ac:dyDescent="0.25">
      <c r="A656" s="3"/>
      <c r="B656" s="3"/>
      <c r="C656" s="3"/>
      <c r="D656" s="200"/>
      <c r="E656" s="3"/>
      <c r="F656" s="3"/>
      <c r="G656" s="3"/>
      <c r="H656" s="3"/>
      <c r="I656" s="3"/>
      <c r="J656" s="3"/>
      <c r="K656" s="3"/>
      <c r="L656" s="3"/>
      <c r="M656" s="3"/>
      <c r="N656" s="3"/>
      <c r="O656" s="3"/>
      <c r="P656" s="3"/>
      <c r="Q656" s="3"/>
      <c r="R656" s="3"/>
      <c r="S656" s="3"/>
      <c r="T656" s="3"/>
      <c r="U656" s="3"/>
      <c r="V656" s="3"/>
      <c r="W656" s="3"/>
      <c r="X656" s="3"/>
      <c r="Y656" s="3"/>
      <c r="Z656" s="3"/>
    </row>
    <row r="657" spans="1:26" ht="12.75" customHeight="1" x14ac:dyDescent="0.25">
      <c r="A657" s="3"/>
      <c r="B657" s="3"/>
      <c r="C657" s="3"/>
      <c r="D657" s="200"/>
      <c r="E657" s="3"/>
      <c r="F657" s="3"/>
      <c r="G657" s="3"/>
      <c r="H657" s="3"/>
      <c r="I657" s="3"/>
      <c r="J657" s="3"/>
      <c r="K657" s="3"/>
      <c r="L657" s="3"/>
      <c r="M657" s="3"/>
      <c r="N657" s="3"/>
      <c r="O657" s="3"/>
      <c r="P657" s="3"/>
      <c r="Q657" s="3"/>
      <c r="R657" s="3"/>
      <c r="S657" s="3"/>
      <c r="T657" s="3"/>
      <c r="U657" s="3"/>
      <c r="V657" s="3"/>
      <c r="W657" s="3"/>
      <c r="X657" s="3"/>
      <c r="Y657" s="3"/>
      <c r="Z657" s="3"/>
    </row>
    <row r="658" spans="1:26" ht="12.75" customHeight="1" x14ac:dyDescent="0.25">
      <c r="A658" s="3"/>
      <c r="B658" s="3"/>
      <c r="C658" s="3"/>
      <c r="D658" s="200"/>
      <c r="E658" s="3"/>
      <c r="F658" s="3"/>
      <c r="G658" s="3"/>
      <c r="H658" s="3"/>
      <c r="I658" s="3"/>
      <c r="J658" s="3"/>
      <c r="K658" s="3"/>
      <c r="L658" s="3"/>
      <c r="M658" s="3"/>
      <c r="N658" s="3"/>
      <c r="O658" s="3"/>
      <c r="P658" s="3"/>
      <c r="Q658" s="3"/>
      <c r="R658" s="3"/>
      <c r="S658" s="3"/>
      <c r="T658" s="3"/>
      <c r="U658" s="3"/>
      <c r="V658" s="3"/>
      <c r="W658" s="3"/>
      <c r="X658" s="3"/>
      <c r="Y658" s="3"/>
      <c r="Z658" s="3"/>
    </row>
    <row r="659" spans="1:26" ht="12.75" customHeight="1" x14ac:dyDescent="0.25">
      <c r="A659" s="3"/>
      <c r="B659" s="3"/>
      <c r="C659" s="3"/>
      <c r="D659" s="200"/>
      <c r="E659" s="3"/>
      <c r="F659" s="3"/>
      <c r="G659" s="3"/>
      <c r="H659" s="3"/>
      <c r="I659" s="3"/>
      <c r="J659" s="3"/>
      <c r="K659" s="3"/>
      <c r="L659" s="3"/>
      <c r="M659" s="3"/>
      <c r="N659" s="3"/>
      <c r="O659" s="3"/>
      <c r="P659" s="3"/>
      <c r="Q659" s="3"/>
      <c r="R659" s="3"/>
      <c r="S659" s="3"/>
      <c r="T659" s="3"/>
      <c r="U659" s="3"/>
      <c r="V659" s="3"/>
      <c r="W659" s="3"/>
      <c r="X659" s="3"/>
      <c r="Y659" s="3"/>
      <c r="Z659" s="3"/>
    </row>
    <row r="660" spans="1:26" ht="12.75" customHeight="1" x14ac:dyDescent="0.25">
      <c r="A660" s="3"/>
      <c r="B660" s="3"/>
      <c r="C660" s="3"/>
      <c r="D660" s="200"/>
      <c r="E660" s="3"/>
      <c r="F660" s="3"/>
      <c r="G660" s="3"/>
      <c r="H660" s="3"/>
      <c r="I660" s="3"/>
      <c r="J660" s="3"/>
      <c r="K660" s="3"/>
      <c r="L660" s="3"/>
      <c r="M660" s="3"/>
      <c r="N660" s="3"/>
      <c r="O660" s="3"/>
      <c r="P660" s="3"/>
      <c r="Q660" s="3"/>
      <c r="R660" s="3"/>
      <c r="S660" s="3"/>
      <c r="T660" s="3"/>
      <c r="U660" s="3"/>
      <c r="V660" s="3"/>
      <c r="W660" s="3"/>
      <c r="X660" s="3"/>
      <c r="Y660" s="3"/>
      <c r="Z660" s="3"/>
    </row>
    <row r="661" spans="1:26" ht="12.75" customHeight="1" x14ac:dyDescent="0.25">
      <c r="A661" s="3"/>
      <c r="B661" s="3"/>
      <c r="C661" s="3"/>
      <c r="D661" s="200"/>
      <c r="E661" s="3"/>
      <c r="F661" s="3"/>
      <c r="G661" s="3"/>
      <c r="H661" s="3"/>
      <c r="I661" s="3"/>
      <c r="J661" s="3"/>
      <c r="K661" s="3"/>
      <c r="L661" s="3"/>
      <c r="M661" s="3"/>
      <c r="N661" s="3"/>
      <c r="O661" s="3"/>
      <c r="P661" s="3"/>
      <c r="Q661" s="3"/>
      <c r="R661" s="3"/>
      <c r="S661" s="3"/>
      <c r="T661" s="3"/>
      <c r="U661" s="3"/>
      <c r="V661" s="3"/>
      <c r="W661" s="3"/>
      <c r="X661" s="3"/>
      <c r="Y661" s="3"/>
      <c r="Z661" s="3"/>
    </row>
    <row r="662" spans="1:26" ht="12.75" customHeight="1" x14ac:dyDescent="0.25">
      <c r="A662" s="3"/>
      <c r="B662" s="3"/>
      <c r="C662" s="3"/>
      <c r="D662" s="200"/>
      <c r="E662" s="3"/>
      <c r="F662" s="3"/>
      <c r="G662" s="3"/>
      <c r="H662" s="3"/>
      <c r="I662" s="3"/>
      <c r="J662" s="3"/>
      <c r="K662" s="3"/>
      <c r="L662" s="3"/>
      <c r="M662" s="3"/>
      <c r="N662" s="3"/>
      <c r="O662" s="3"/>
      <c r="P662" s="3"/>
      <c r="Q662" s="3"/>
      <c r="R662" s="3"/>
      <c r="S662" s="3"/>
      <c r="T662" s="3"/>
      <c r="U662" s="3"/>
      <c r="V662" s="3"/>
      <c r="W662" s="3"/>
      <c r="X662" s="3"/>
      <c r="Y662" s="3"/>
      <c r="Z662" s="3"/>
    </row>
    <row r="663" spans="1:26" ht="12.75" customHeight="1" x14ac:dyDescent="0.25">
      <c r="A663" s="3"/>
      <c r="B663" s="3"/>
      <c r="C663" s="3"/>
      <c r="D663" s="200"/>
      <c r="E663" s="3"/>
      <c r="F663" s="3"/>
      <c r="G663" s="3"/>
      <c r="H663" s="3"/>
      <c r="I663" s="3"/>
      <c r="J663" s="3"/>
      <c r="K663" s="3"/>
      <c r="L663" s="3"/>
      <c r="M663" s="3"/>
      <c r="N663" s="3"/>
      <c r="O663" s="3"/>
      <c r="P663" s="3"/>
      <c r="Q663" s="3"/>
      <c r="R663" s="3"/>
      <c r="S663" s="3"/>
      <c r="T663" s="3"/>
      <c r="U663" s="3"/>
      <c r="V663" s="3"/>
      <c r="W663" s="3"/>
      <c r="X663" s="3"/>
      <c r="Y663" s="3"/>
      <c r="Z663" s="3"/>
    </row>
    <row r="664" spans="1:26" ht="12.75" customHeight="1" x14ac:dyDescent="0.25">
      <c r="A664" s="3"/>
      <c r="B664" s="3"/>
      <c r="C664" s="3"/>
      <c r="D664" s="200"/>
      <c r="E664" s="3"/>
      <c r="F664" s="3"/>
      <c r="G664" s="3"/>
      <c r="H664" s="3"/>
      <c r="I664" s="3"/>
      <c r="J664" s="3"/>
      <c r="K664" s="3"/>
      <c r="L664" s="3"/>
      <c r="M664" s="3"/>
      <c r="N664" s="3"/>
      <c r="O664" s="3"/>
      <c r="P664" s="3"/>
      <c r="Q664" s="3"/>
      <c r="R664" s="3"/>
      <c r="S664" s="3"/>
      <c r="T664" s="3"/>
      <c r="U664" s="3"/>
      <c r="V664" s="3"/>
      <c r="W664" s="3"/>
      <c r="X664" s="3"/>
      <c r="Y664" s="3"/>
      <c r="Z664" s="3"/>
    </row>
    <row r="665" spans="1:26" ht="12.75" customHeight="1" x14ac:dyDescent="0.25">
      <c r="A665" s="3"/>
      <c r="B665" s="3"/>
      <c r="C665" s="3"/>
      <c r="D665" s="200"/>
      <c r="E665" s="3"/>
      <c r="F665" s="3"/>
      <c r="G665" s="3"/>
      <c r="H665" s="3"/>
      <c r="I665" s="3"/>
      <c r="J665" s="3"/>
      <c r="K665" s="3"/>
      <c r="L665" s="3"/>
      <c r="M665" s="3"/>
      <c r="N665" s="3"/>
      <c r="O665" s="3"/>
      <c r="P665" s="3"/>
      <c r="Q665" s="3"/>
      <c r="R665" s="3"/>
      <c r="S665" s="3"/>
      <c r="T665" s="3"/>
      <c r="U665" s="3"/>
      <c r="V665" s="3"/>
      <c r="W665" s="3"/>
      <c r="X665" s="3"/>
      <c r="Y665" s="3"/>
      <c r="Z665" s="3"/>
    </row>
    <row r="666" spans="1:26" ht="12.75" customHeight="1" x14ac:dyDescent="0.25">
      <c r="A666" s="3"/>
      <c r="B666" s="3"/>
      <c r="C666" s="3"/>
      <c r="D666" s="200"/>
      <c r="E666" s="3"/>
      <c r="F666" s="3"/>
      <c r="G666" s="3"/>
      <c r="H666" s="3"/>
      <c r="I666" s="3"/>
      <c r="J666" s="3"/>
      <c r="K666" s="3"/>
      <c r="L666" s="3"/>
      <c r="M666" s="3"/>
      <c r="N666" s="3"/>
      <c r="O666" s="3"/>
      <c r="P666" s="3"/>
      <c r="Q666" s="3"/>
      <c r="R666" s="3"/>
      <c r="S666" s="3"/>
      <c r="T666" s="3"/>
      <c r="U666" s="3"/>
      <c r="V666" s="3"/>
      <c r="W666" s="3"/>
      <c r="X666" s="3"/>
      <c r="Y666" s="3"/>
      <c r="Z666" s="3"/>
    </row>
    <row r="667" spans="1:26" ht="12.75" customHeight="1" x14ac:dyDescent="0.25">
      <c r="A667" s="3"/>
      <c r="B667" s="3"/>
      <c r="C667" s="3"/>
      <c r="D667" s="200"/>
      <c r="E667" s="3"/>
      <c r="F667" s="3"/>
      <c r="G667" s="3"/>
      <c r="H667" s="3"/>
      <c r="I667" s="3"/>
      <c r="J667" s="3"/>
      <c r="K667" s="3"/>
      <c r="L667" s="3"/>
      <c r="M667" s="3"/>
      <c r="N667" s="3"/>
      <c r="O667" s="3"/>
      <c r="P667" s="3"/>
      <c r="Q667" s="3"/>
      <c r="R667" s="3"/>
      <c r="S667" s="3"/>
      <c r="T667" s="3"/>
      <c r="U667" s="3"/>
      <c r="V667" s="3"/>
      <c r="W667" s="3"/>
      <c r="X667" s="3"/>
      <c r="Y667" s="3"/>
      <c r="Z667" s="3"/>
    </row>
    <row r="668" spans="1:26" ht="12.75" customHeight="1" x14ac:dyDescent="0.25">
      <c r="A668" s="3"/>
      <c r="B668" s="3"/>
      <c r="C668" s="3"/>
      <c r="D668" s="200"/>
      <c r="E668" s="3"/>
      <c r="F668" s="3"/>
      <c r="G668" s="3"/>
      <c r="H668" s="3"/>
      <c r="I668" s="3"/>
      <c r="J668" s="3"/>
      <c r="K668" s="3"/>
      <c r="L668" s="3"/>
      <c r="M668" s="3"/>
      <c r="N668" s="3"/>
      <c r="O668" s="3"/>
      <c r="P668" s="3"/>
      <c r="Q668" s="3"/>
      <c r="R668" s="3"/>
      <c r="S668" s="3"/>
      <c r="T668" s="3"/>
      <c r="U668" s="3"/>
      <c r="V668" s="3"/>
      <c r="W668" s="3"/>
      <c r="X668" s="3"/>
      <c r="Y668" s="3"/>
      <c r="Z668" s="3"/>
    </row>
    <row r="669" spans="1:26" ht="12.75" customHeight="1" x14ac:dyDescent="0.25">
      <c r="A669" s="3"/>
      <c r="B669" s="3"/>
      <c r="C669" s="3"/>
      <c r="D669" s="200"/>
      <c r="E669" s="3"/>
      <c r="F669" s="3"/>
      <c r="G669" s="3"/>
      <c r="H669" s="3"/>
      <c r="I669" s="3"/>
      <c r="J669" s="3"/>
      <c r="K669" s="3"/>
      <c r="L669" s="3"/>
      <c r="M669" s="3"/>
      <c r="N669" s="3"/>
      <c r="O669" s="3"/>
      <c r="P669" s="3"/>
      <c r="Q669" s="3"/>
      <c r="R669" s="3"/>
      <c r="S669" s="3"/>
      <c r="T669" s="3"/>
      <c r="U669" s="3"/>
      <c r="V669" s="3"/>
      <c r="W669" s="3"/>
      <c r="X669" s="3"/>
      <c r="Y669" s="3"/>
      <c r="Z669" s="3"/>
    </row>
    <row r="670" spans="1:26" ht="12.75" customHeight="1" x14ac:dyDescent="0.25">
      <c r="A670" s="3"/>
      <c r="B670" s="3"/>
      <c r="C670" s="3"/>
      <c r="D670" s="200"/>
      <c r="E670" s="3"/>
      <c r="F670" s="3"/>
      <c r="G670" s="3"/>
      <c r="H670" s="3"/>
      <c r="I670" s="3"/>
      <c r="J670" s="3"/>
      <c r="K670" s="3"/>
      <c r="L670" s="3"/>
      <c r="M670" s="3"/>
      <c r="N670" s="3"/>
      <c r="O670" s="3"/>
      <c r="P670" s="3"/>
      <c r="Q670" s="3"/>
      <c r="R670" s="3"/>
      <c r="S670" s="3"/>
      <c r="T670" s="3"/>
      <c r="U670" s="3"/>
      <c r="V670" s="3"/>
      <c r="W670" s="3"/>
      <c r="X670" s="3"/>
      <c r="Y670" s="3"/>
      <c r="Z670" s="3"/>
    </row>
    <row r="671" spans="1:26" ht="12.75" customHeight="1" x14ac:dyDescent="0.25">
      <c r="A671" s="3"/>
      <c r="B671" s="3"/>
      <c r="C671" s="3"/>
      <c r="D671" s="200"/>
      <c r="E671" s="3"/>
      <c r="F671" s="3"/>
      <c r="G671" s="3"/>
      <c r="H671" s="3"/>
      <c r="I671" s="3"/>
      <c r="J671" s="3"/>
      <c r="K671" s="3"/>
      <c r="L671" s="3"/>
      <c r="M671" s="3"/>
      <c r="N671" s="3"/>
      <c r="O671" s="3"/>
      <c r="P671" s="3"/>
      <c r="Q671" s="3"/>
      <c r="R671" s="3"/>
      <c r="S671" s="3"/>
      <c r="T671" s="3"/>
      <c r="U671" s="3"/>
      <c r="V671" s="3"/>
      <c r="W671" s="3"/>
      <c r="X671" s="3"/>
      <c r="Y671" s="3"/>
      <c r="Z671" s="3"/>
    </row>
    <row r="672" spans="1:26" ht="12.75" customHeight="1" x14ac:dyDescent="0.25">
      <c r="A672" s="3"/>
      <c r="B672" s="3"/>
      <c r="C672" s="3"/>
      <c r="D672" s="200"/>
      <c r="E672" s="3"/>
      <c r="F672" s="3"/>
      <c r="G672" s="3"/>
      <c r="H672" s="3"/>
      <c r="I672" s="3"/>
      <c r="J672" s="3"/>
      <c r="K672" s="3"/>
      <c r="L672" s="3"/>
      <c r="M672" s="3"/>
      <c r="N672" s="3"/>
      <c r="O672" s="3"/>
      <c r="P672" s="3"/>
      <c r="Q672" s="3"/>
      <c r="R672" s="3"/>
      <c r="S672" s="3"/>
      <c r="T672" s="3"/>
      <c r="U672" s="3"/>
      <c r="V672" s="3"/>
      <c r="W672" s="3"/>
      <c r="X672" s="3"/>
      <c r="Y672" s="3"/>
      <c r="Z672" s="3"/>
    </row>
    <row r="673" spans="1:26" ht="12.75" customHeight="1" x14ac:dyDescent="0.25">
      <c r="A673" s="3"/>
      <c r="B673" s="3"/>
      <c r="C673" s="3"/>
      <c r="D673" s="200"/>
      <c r="E673" s="3"/>
      <c r="F673" s="3"/>
      <c r="G673" s="3"/>
      <c r="H673" s="3"/>
      <c r="I673" s="3"/>
      <c r="J673" s="3"/>
      <c r="K673" s="3"/>
      <c r="L673" s="3"/>
      <c r="M673" s="3"/>
      <c r="N673" s="3"/>
      <c r="O673" s="3"/>
      <c r="P673" s="3"/>
      <c r="Q673" s="3"/>
      <c r="R673" s="3"/>
      <c r="S673" s="3"/>
      <c r="T673" s="3"/>
      <c r="U673" s="3"/>
      <c r="V673" s="3"/>
      <c r="W673" s="3"/>
      <c r="X673" s="3"/>
      <c r="Y673" s="3"/>
      <c r="Z673" s="3"/>
    </row>
    <row r="674" spans="1:26" ht="12.75" customHeight="1" x14ac:dyDescent="0.25">
      <c r="A674" s="3"/>
      <c r="B674" s="3"/>
      <c r="C674" s="3"/>
      <c r="D674" s="200"/>
      <c r="E674" s="3"/>
      <c r="F674" s="3"/>
      <c r="G674" s="3"/>
      <c r="H674" s="3"/>
      <c r="I674" s="3"/>
      <c r="J674" s="3"/>
      <c r="K674" s="3"/>
      <c r="L674" s="3"/>
      <c r="M674" s="3"/>
      <c r="N674" s="3"/>
      <c r="O674" s="3"/>
      <c r="P674" s="3"/>
      <c r="Q674" s="3"/>
      <c r="R674" s="3"/>
      <c r="S674" s="3"/>
      <c r="T674" s="3"/>
      <c r="U674" s="3"/>
      <c r="V674" s="3"/>
      <c r="W674" s="3"/>
      <c r="X674" s="3"/>
      <c r="Y674" s="3"/>
      <c r="Z674" s="3"/>
    </row>
    <row r="675" spans="1:26" ht="12.75" customHeight="1" x14ac:dyDescent="0.25">
      <c r="A675" s="3"/>
      <c r="B675" s="3"/>
      <c r="C675" s="3"/>
      <c r="D675" s="200"/>
      <c r="E675" s="3"/>
      <c r="F675" s="3"/>
      <c r="G675" s="3"/>
      <c r="H675" s="3"/>
      <c r="I675" s="3"/>
      <c r="J675" s="3"/>
      <c r="K675" s="3"/>
      <c r="L675" s="3"/>
      <c r="M675" s="3"/>
      <c r="N675" s="3"/>
      <c r="O675" s="3"/>
      <c r="P675" s="3"/>
      <c r="Q675" s="3"/>
      <c r="R675" s="3"/>
      <c r="S675" s="3"/>
      <c r="T675" s="3"/>
      <c r="U675" s="3"/>
      <c r="V675" s="3"/>
      <c r="W675" s="3"/>
      <c r="X675" s="3"/>
      <c r="Y675" s="3"/>
      <c r="Z675" s="3"/>
    </row>
    <row r="676" spans="1:26" ht="12.75" customHeight="1" x14ac:dyDescent="0.25">
      <c r="A676" s="3"/>
      <c r="B676" s="3"/>
      <c r="C676" s="3"/>
      <c r="D676" s="200"/>
      <c r="E676" s="3"/>
      <c r="F676" s="3"/>
      <c r="G676" s="3"/>
      <c r="H676" s="3"/>
      <c r="I676" s="3"/>
      <c r="J676" s="3"/>
      <c r="K676" s="3"/>
      <c r="L676" s="3"/>
      <c r="M676" s="3"/>
      <c r="N676" s="3"/>
      <c r="O676" s="3"/>
      <c r="P676" s="3"/>
      <c r="Q676" s="3"/>
      <c r="R676" s="3"/>
      <c r="S676" s="3"/>
      <c r="T676" s="3"/>
      <c r="U676" s="3"/>
      <c r="V676" s="3"/>
      <c r="W676" s="3"/>
      <c r="X676" s="3"/>
      <c r="Y676" s="3"/>
      <c r="Z676" s="3"/>
    </row>
    <row r="677" spans="1:26" ht="12.75" customHeight="1" x14ac:dyDescent="0.25">
      <c r="A677" s="3"/>
      <c r="B677" s="3"/>
      <c r="C677" s="3"/>
      <c r="D677" s="200"/>
      <c r="E677" s="3"/>
      <c r="F677" s="3"/>
      <c r="G677" s="3"/>
      <c r="H677" s="3"/>
      <c r="I677" s="3"/>
      <c r="J677" s="3"/>
      <c r="K677" s="3"/>
      <c r="L677" s="3"/>
      <c r="M677" s="3"/>
      <c r="N677" s="3"/>
      <c r="O677" s="3"/>
      <c r="P677" s="3"/>
      <c r="Q677" s="3"/>
      <c r="R677" s="3"/>
      <c r="S677" s="3"/>
      <c r="T677" s="3"/>
      <c r="U677" s="3"/>
      <c r="V677" s="3"/>
      <c r="W677" s="3"/>
      <c r="X677" s="3"/>
      <c r="Y677" s="3"/>
      <c r="Z677" s="3"/>
    </row>
    <row r="678" spans="1:26" ht="12.75" customHeight="1" x14ac:dyDescent="0.25">
      <c r="A678" s="3"/>
      <c r="B678" s="3"/>
      <c r="C678" s="3"/>
      <c r="D678" s="200"/>
      <c r="E678" s="3"/>
      <c r="F678" s="3"/>
      <c r="G678" s="3"/>
      <c r="H678" s="3"/>
      <c r="I678" s="3"/>
      <c r="J678" s="3"/>
      <c r="K678" s="3"/>
      <c r="L678" s="3"/>
      <c r="M678" s="3"/>
      <c r="N678" s="3"/>
      <c r="O678" s="3"/>
      <c r="P678" s="3"/>
      <c r="Q678" s="3"/>
      <c r="R678" s="3"/>
      <c r="S678" s="3"/>
      <c r="T678" s="3"/>
      <c r="U678" s="3"/>
      <c r="V678" s="3"/>
      <c r="W678" s="3"/>
      <c r="X678" s="3"/>
      <c r="Y678" s="3"/>
      <c r="Z678" s="3"/>
    </row>
    <row r="679" spans="1:26" ht="12.75" customHeight="1" x14ac:dyDescent="0.25">
      <c r="A679" s="3"/>
      <c r="B679" s="3"/>
      <c r="C679" s="3"/>
      <c r="D679" s="200"/>
      <c r="E679" s="3"/>
      <c r="F679" s="3"/>
      <c r="G679" s="3"/>
      <c r="H679" s="3"/>
      <c r="I679" s="3"/>
      <c r="J679" s="3"/>
      <c r="K679" s="3"/>
      <c r="L679" s="3"/>
      <c r="M679" s="3"/>
      <c r="N679" s="3"/>
      <c r="O679" s="3"/>
      <c r="P679" s="3"/>
      <c r="Q679" s="3"/>
      <c r="R679" s="3"/>
      <c r="S679" s="3"/>
      <c r="T679" s="3"/>
      <c r="U679" s="3"/>
      <c r="V679" s="3"/>
      <c r="W679" s="3"/>
      <c r="X679" s="3"/>
      <c r="Y679" s="3"/>
      <c r="Z679" s="3"/>
    </row>
    <row r="680" spans="1:26" ht="12.75" customHeight="1" x14ac:dyDescent="0.25">
      <c r="A680" s="3"/>
      <c r="B680" s="3"/>
      <c r="C680" s="3"/>
      <c r="D680" s="200"/>
      <c r="E680" s="3"/>
      <c r="F680" s="3"/>
      <c r="G680" s="3"/>
      <c r="H680" s="3"/>
      <c r="I680" s="3"/>
      <c r="J680" s="3"/>
      <c r="K680" s="3"/>
      <c r="L680" s="3"/>
      <c r="M680" s="3"/>
      <c r="N680" s="3"/>
      <c r="O680" s="3"/>
      <c r="P680" s="3"/>
      <c r="Q680" s="3"/>
      <c r="R680" s="3"/>
      <c r="S680" s="3"/>
      <c r="T680" s="3"/>
      <c r="U680" s="3"/>
      <c r="V680" s="3"/>
      <c r="W680" s="3"/>
      <c r="X680" s="3"/>
      <c r="Y680" s="3"/>
      <c r="Z680" s="3"/>
    </row>
    <row r="681" spans="1:26" ht="12.75" customHeight="1" x14ac:dyDescent="0.25">
      <c r="A681" s="3"/>
      <c r="B681" s="3"/>
      <c r="C681" s="3"/>
      <c r="D681" s="200"/>
      <c r="E681" s="3"/>
      <c r="F681" s="3"/>
      <c r="G681" s="3"/>
      <c r="H681" s="3"/>
      <c r="I681" s="3"/>
      <c r="J681" s="3"/>
      <c r="K681" s="3"/>
      <c r="L681" s="3"/>
      <c r="M681" s="3"/>
      <c r="N681" s="3"/>
      <c r="O681" s="3"/>
      <c r="P681" s="3"/>
      <c r="Q681" s="3"/>
      <c r="R681" s="3"/>
      <c r="S681" s="3"/>
      <c r="T681" s="3"/>
      <c r="U681" s="3"/>
      <c r="V681" s="3"/>
      <c r="W681" s="3"/>
      <c r="X681" s="3"/>
      <c r="Y681" s="3"/>
      <c r="Z681" s="3"/>
    </row>
    <row r="682" spans="1:26" ht="12.75" customHeight="1" x14ac:dyDescent="0.25">
      <c r="A682" s="3"/>
      <c r="B682" s="3"/>
      <c r="C682" s="3"/>
      <c r="D682" s="200"/>
      <c r="E682" s="3"/>
      <c r="F682" s="3"/>
      <c r="G682" s="3"/>
      <c r="H682" s="3"/>
      <c r="I682" s="3"/>
      <c r="J682" s="3"/>
      <c r="K682" s="3"/>
      <c r="L682" s="3"/>
      <c r="M682" s="3"/>
      <c r="N682" s="3"/>
      <c r="O682" s="3"/>
      <c r="P682" s="3"/>
      <c r="Q682" s="3"/>
      <c r="R682" s="3"/>
      <c r="S682" s="3"/>
      <c r="T682" s="3"/>
      <c r="U682" s="3"/>
      <c r="V682" s="3"/>
      <c r="W682" s="3"/>
      <c r="X682" s="3"/>
      <c r="Y682" s="3"/>
      <c r="Z682" s="3"/>
    </row>
    <row r="683" spans="1:26" ht="12.75" customHeight="1" x14ac:dyDescent="0.25">
      <c r="A683" s="3"/>
      <c r="B683" s="3"/>
      <c r="C683" s="3"/>
      <c r="D683" s="200"/>
      <c r="E683" s="3"/>
      <c r="F683" s="3"/>
      <c r="G683" s="3"/>
      <c r="H683" s="3"/>
      <c r="I683" s="3"/>
      <c r="J683" s="3"/>
      <c r="K683" s="3"/>
      <c r="L683" s="3"/>
      <c r="M683" s="3"/>
      <c r="N683" s="3"/>
      <c r="O683" s="3"/>
      <c r="P683" s="3"/>
      <c r="Q683" s="3"/>
      <c r="R683" s="3"/>
      <c r="S683" s="3"/>
      <c r="T683" s="3"/>
      <c r="U683" s="3"/>
      <c r="V683" s="3"/>
      <c r="W683" s="3"/>
      <c r="X683" s="3"/>
      <c r="Y683" s="3"/>
      <c r="Z683" s="3"/>
    </row>
    <row r="684" spans="1:26" ht="12.75" customHeight="1" x14ac:dyDescent="0.25">
      <c r="A684" s="3"/>
      <c r="B684" s="3"/>
      <c r="C684" s="3"/>
      <c r="D684" s="200"/>
      <c r="E684" s="3"/>
      <c r="F684" s="3"/>
      <c r="G684" s="3"/>
      <c r="H684" s="3"/>
      <c r="I684" s="3"/>
      <c r="J684" s="3"/>
      <c r="K684" s="3"/>
      <c r="L684" s="3"/>
      <c r="M684" s="3"/>
      <c r="N684" s="3"/>
      <c r="O684" s="3"/>
      <c r="P684" s="3"/>
      <c r="Q684" s="3"/>
      <c r="R684" s="3"/>
      <c r="S684" s="3"/>
      <c r="T684" s="3"/>
      <c r="U684" s="3"/>
      <c r="V684" s="3"/>
      <c r="W684" s="3"/>
      <c r="X684" s="3"/>
      <c r="Y684" s="3"/>
      <c r="Z684" s="3"/>
    </row>
    <row r="685" spans="1:26" ht="12.75" customHeight="1" x14ac:dyDescent="0.25">
      <c r="A685" s="3"/>
      <c r="B685" s="3"/>
      <c r="C685" s="3"/>
      <c r="D685" s="200"/>
      <c r="E685" s="3"/>
      <c r="F685" s="3"/>
      <c r="G685" s="3"/>
      <c r="H685" s="3"/>
      <c r="I685" s="3"/>
      <c r="J685" s="3"/>
      <c r="K685" s="3"/>
      <c r="L685" s="3"/>
      <c r="M685" s="3"/>
      <c r="N685" s="3"/>
      <c r="O685" s="3"/>
      <c r="P685" s="3"/>
      <c r="Q685" s="3"/>
      <c r="R685" s="3"/>
      <c r="S685" s="3"/>
      <c r="T685" s="3"/>
      <c r="U685" s="3"/>
      <c r="V685" s="3"/>
      <c r="W685" s="3"/>
      <c r="X685" s="3"/>
      <c r="Y685" s="3"/>
      <c r="Z685" s="3"/>
    </row>
    <row r="686" spans="1:26" ht="12.75" customHeight="1" x14ac:dyDescent="0.25">
      <c r="A686" s="3"/>
      <c r="B686" s="3"/>
      <c r="C686" s="3"/>
      <c r="D686" s="200"/>
      <c r="E686" s="3"/>
      <c r="F686" s="3"/>
      <c r="G686" s="3"/>
      <c r="H686" s="3"/>
      <c r="I686" s="3"/>
      <c r="J686" s="3"/>
      <c r="K686" s="3"/>
      <c r="L686" s="3"/>
      <c r="M686" s="3"/>
      <c r="N686" s="3"/>
      <c r="O686" s="3"/>
      <c r="P686" s="3"/>
      <c r="Q686" s="3"/>
      <c r="R686" s="3"/>
      <c r="S686" s="3"/>
      <c r="T686" s="3"/>
      <c r="U686" s="3"/>
      <c r="V686" s="3"/>
      <c r="W686" s="3"/>
      <c r="X686" s="3"/>
      <c r="Y686" s="3"/>
      <c r="Z686" s="3"/>
    </row>
    <row r="687" spans="1:26" ht="12.75" customHeight="1" x14ac:dyDescent="0.25">
      <c r="A687" s="3"/>
      <c r="B687" s="3"/>
      <c r="C687" s="3"/>
      <c r="D687" s="200"/>
      <c r="E687" s="3"/>
      <c r="F687" s="3"/>
      <c r="G687" s="3"/>
      <c r="H687" s="3"/>
      <c r="I687" s="3"/>
      <c r="J687" s="3"/>
      <c r="K687" s="3"/>
      <c r="L687" s="3"/>
      <c r="M687" s="3"/>
      <c r="N687" s="3"/>
      <c r="O687" s="3"/>
      <c r="P687" s="3"/>
      <c r="Q687" s="3"/>
      <c r="R687" s="3"/>
      <c r="S687" s="3"/>
      <c r="T687" s="3"/>
      <c r="U687" s="3"/>
      <c r="V687" s="3"/>
      <c r="W687" s="3"/>
      <c r="X687" s="3"/>
      <c r="Y687" s="3"/>
      <c r="Z687" s="3"/>
    </row>
    <row r="688" spans="1:26" ht="12.75" customHeight="1" x14ac:dyDescent="0.25">
      <c r="A688" s="3"/>
      <c r="B688" s="3"/>
      <c r="C688" s="3"/>
      <c r="D688" s="200"/>
      <c r="E688" s="3"/>
      <c r="F688" s="3"/>
      <c r="G688" s="3"/>
      <c r="H688" s="3"/>
      <c r="I688" s="3"/>
      <c r="J688" s="3"/>
      <c r="K688" s="3"/>
      <c r="L688" s="3"/>
      <c r="M688" s="3"/>
      <c r="N688" s="3"/>
      <c r="O688" s="3"/>
      <c r="P688" s="3"/>
      <c r="Q688" s="3"/>
      <c r="R688" s="3"/>
      <c r="S688" s="3"/>
      <c r="T688" s="3"/>
      <c r="U688" s="3"/>
      <c r="V688" s="3"/>
      <c r="W688" s="3"/>
      <c r="X688" s="3"/>
      <c r="Y688" s="3"/>
      <c r="Z688" s="3"/>
    </row>
    <row r="689" spans="1:26" ht="12.75" customHeight="1" x14ac:dyDescent="0.25">
      <c r="A689" s="3"/>
      <c r="B689" s="3"/>
      <c r="C689" s="3"/>
      <c r="D689" s="200"/>
      <c r="E689" s="3"/>
      <c r="F689" s="3"/>
      <c r="G689" s="3"/>
      <c r="H689" s="3"/>
      <c r="I689" s="3"/>
      <c r="J689" s="3"/>
      <c r="K689" s="3"/>
      <c r="L689" s="3"/>
      <c r="M689" s="3"/>
      <c r="N689" s="3"/>
      <c r="O689" s="3"/>
      <c r="P689" s="3"/>
      <c r="Q689" s="3"/>
      <c r="R689" s="3"/>
      <c r="S689" s="3"/>
      <c r="T689" s="3"/>
      <c r="U689" s="3"/>
      <c r="V689" s="3"/>
      <c r="W689" s="3"/>
      <c r="X689" s="3"/>
      <c r="Y689" s="3"/>
      <c r="Z689" s="3"/>
    </row>
    <row r="690" spans="1:26" ht="12.75" customHeight="1" x14ac:dyDescent="0.25">
      <c r="A690" s="3"/>
      <c r="B690" s="3"/>
      <c r="C690" s="3"/>
      <c r="D690" s="200"/>
      <c r="E690" s="3"/>
      <c r="F690" s="3"/>
      <c r="G690" s="3"/>
      <c r="H690" s="3"/>
      <c r="I690" s="3"/>
      <c r="J690" s="3"/>
      <c r="K690" s="3"/>
      <c r="L690" s="3"/>
      <c r="M690" s="3"/>
      <c r="N690" s="3"/>
      <c r="O690" s="3"/>
      <c r="P690" s="3"/>
      <c r="Q690" s="3"/>
      <c r="R690" s="3"/>
      <c r="S690" s="3"/>
      <c r="T690" s="3"/>
      <c r="U690" s="3"/>
      <c r="V690" s="3"/>
      <c r="W690" s="3"/>
      <c r="X690" s="3"/>
      <c r="Y690" s="3"/>
      <c r="Z690" s="3"/>
    </row>
    <row r="691" spans="1:26" ht="12.75" customHeight="1" x14ac:dyDescent="0.25">
      <c r="A691" s="3"/>
      <c r="B691" s="3"/>
      <c r="C691" s="3"/>
      <c r="D691" s="200"/>
      <c r="E691" s="3"/>
      <c r="F691" s="3"/>
      <c r="G691" s="3"/>
      <c r="H691" s="3"/>
      <c r="I691" s="3"/>
      <c r="J691" s="3"/>
      <c r="K691" s="3"/>
      <c r="L691" s="3"/>
      <c r="M691" s="3"/>
      <c r="N691" s="3"/>
      <c r="O691" s="3"/>
      <c r="P691" s="3"/>
      <c r="Q691" s="3"/>
      <c r="R691" s="3"/>
      <c r="S691" s="3"/>
      <c r="T691" s="3"/>
      <c r="U691" s="3"/>
      <c r="V691" s="3"/>
      <c r="W691" s="3"/>
      <c r="X691" s="3"/>
      <c r="Y691" s="3"/>
      <c r="Z691" s="3"/>
    </row>
    <row r="692" spans="1:26" ht="12.75" customHeight="1" x14ac:dyDescent="0.25">
      <c r="A692" s="3"/>
      <c r="B692" s="3"/>
      <c r="C692" s="3"/>
      <c r="D692" s="200"/>
      <c r="E692" s="3"/>
      <c r="F692" s="3"/>
      <c r="G692" s="3"/>
      <c r="H692" s="3"/>
      <c r="I692" s="3"/>
      <c r="J692" s="3"/>
      <c r="K692" s="3"/>
      <c r="L692" s="3"/>
      <c r="M692" s="3"/>
      <c r="N692" s="3"/>
      <c r="O692" s="3"/>
      <c r="P692" s="3"/>
      <c r="Q692" s="3"/>
      <c r="R692" s="3"/>
      <c r="S692" s="3"/>
      <c r="T692" s="3"/>
      <c r="U692" s="3"/>
      <c r="V692" s="3"/>
      <c r="W692" s="3"/>
      <c r="X692" s="3"/>
      <c r="Y692" s="3"/>
      <c r="Z692" s="3"/>
    </row>
    <row r="693" spans="1:26" ht="12.75" customHeight="1" x14ac:dyDescent="0.25">
      <c r="A693" s="3"/>
      <c r="B693" s="3"/>
      <c r="C693" s="3"/>
      <c r="D693" s="200"/>
      <c r="E693" s="3"/>
      <c r="F693" s="3"/>
      <c r="G693" s="3"/>
      <c r="H693" s="3"/>
      <c r="I693" s="3"/>
      <c r="J693" s="3"/>
      <c r="K693" s="3"/>
      <c r="L693" s="3"/>
      <c r="M693" s="3"/>
      <c r="N693" s="3"/>
      <c r="O693" s="3"/>
      <c r="P693" s="3"/>
      <c r="Q693" s="3"/>
      <c r="R693" s="3"/>
      <c r="S693" s="3"/>
      <c r="T693" s="3"/>
      <c r="U693" s="3"/>
      <c r="V693" s="3"/>
      <c r="W693" s="3"/>
      <c r="X693" s="3"/>
      <c r="Y693" s="3"/>
      <c r="Z693" s="3"/>
    </row>
    <row r="694" spans="1:26" ht="12.75" customHeight="1" x14ac:dyDescent="0.25">
      <c r="A694" s="3"/>
      <c r="B694" s="3"/>
      <c r="C694" s="3"/>
      <c r="D694" s="200"/>
      <c r="E694" s="3"/>
      <c r="F694" s="3"/>
      <c r="G694" s="3"/>
      <c r="H694" s="3"/>
      <c r="I694" s="3"/>
      <c r="J694" s="3"/>
      <c r="K694" s="3"/>
      <c r="L694" s="3"/>
      <c r="M694" s="3"/>
      <c r="N694" s="3"/>
      <c r="O694" s="3"/>
      <c r="P694" s="3"/>
      <c r="Q694" s="3"/>
      <c r="R694" s="3"/>
      <c r="S694" s="3"/>
      <c r="T694" s="3"/>
      <c r="U694" s="3"/>
      <c r="V694" s="3"/>
      <c r="W694" s="3"/>
      <c r="X694" s="3"/>
      <c r="Y694" s="3"/>
      <c r="Z694" s="3"/>
    </row>
    <row r="695" spans="1:26" ht="12.75" customHeight="1" x14ac:dyDescent="0.25">
      <c r="A695" s="3"/>
      <c r="B695" s="3"/>
      <c r="C695" s="3"/>
      <c r="D695" s="200"/>
      <c r="E695" s="3"/>
      <c r="F695" s="3"/>
      <c r="G695" s="3"/>
      <c r="H695" s="3"/>
      <c r="I695" s="3"/>
      <c r="J695" s="3"/>
      <c r="K695" s="3"/>
      <c r="L695" s="3"/>
      <c r="M695" s="3"/>
      <c r="N695" s="3"/>
      <c r="O695" s="3"/>
      <c r="P695" s="3"/>
      <c r="Q695" s="3"/>
      <c r="R695" s="3"/>
      <c r="S695" s="3"/>
      <c r="T695" s="3"/>
      <c r="U695" s="3"/>
      <c r="V695" s="3"/>
      <c r="W695" s="3"/>
      <c r="X695" s="3"/>
      <c r="Y695" s="3"/>
      <c r="Z695" s="3"/>
    </row>
    <row r="696" spans="1:26" ht="12.75" customHeight="1" x14ac:dyDescent="0.25">
      <c r="A696" s="3"/>
      <c r="B696" s="3"/>
      <c r="C696" s="3"/>
      <c r="D696" s="200"/>
      <c r="E696" s="3"/>
      <c r="F696" s="3"/>
      <c r="G696" s="3"/>
      <c r="H696" s="3"/>
      <c r="I696" s="3"/>
      <c r="J696" s="3"/>
      <c r="K696" s="3"/>
      <c r="L696" s="3"/>
      <c r="M696" s="3"/>
      <c r="N696" s="3"/>
      <c r="O696" s="3"/>
      <c r="P696" s="3"/>
      <c r="Q696" s="3"/>
      <c r="R696" s="3"/>
      <c r="S696" s="3"/>
      <c r="T696" s="3"/>
      <c r="U696" s="3"/>
      <c r="V696" s="3"/>
      <c r="W696" s="3"/>
      <c r="X696" s="3"/>
      <c r="Y696" s="3"/>
      <c r="Z696" s="3"/>
    </row>
    <row r="697" spans="1:26" ht="12.75" customHeight="1" x14ac:dyDescent="0.25">
      <c r="A697" s="3"/>
      <c r="B697" s="3"/>
      <c r="C697" s="3"/>
      <c r="D697" s="200"/>
      <c r="E697" s="3"/>
      <c r="F697" s="3"/>
      <c r="G697" s="3"/>
      <c r="H697" s="3"/>
      <c r="I697" s="3"/>
      <c r="J697" s="3"/>
      <c r="K697" s="3"/>
      <c r="L697" s="3"/>
      <c r="M697" s="3"/>
      <c r="N697" s="3"/>
      <c r="O697" s="3"/>
      <c r="P697" s="3"/>
      <c r="Q697" s="3"/>
      <c r="R697" s="3"/>
      <c r="S697" s="3"/>
      <c r="T697" s="3"/>
      <c r="U697" s="3"/>
      <c r="V697" s="3"/>
      <c r="W697" s="3"/>
      <c r="X697" s="3"/>
      <c r="Y697" s="3"/>
      <c r="Z697" s="3"/>
    </row>
    <row r="698" spans="1:26" ht="12.75" customHeight="1" x14ac:dyDescent="0.25">
      <c r="A698" s="3"/>
      <c r="B698" s="3"/>
      <c r="C698" s="3"/>
      <c r="D698" s="200"/>
      <c r="E698" s="3"/>
      <c r="F698" s="3"/>
      <c r="G698" s="3"/>
      <c r="H698" s="3"/>
      <c r="I698" s="3"/>
      <c r="J698" s="3"/>
      <c r="K698" s="3"/>
      <c r="L698" s="3"/>
      <c r="M698" s="3"/>
      <c r="N698" s="3"/>
      <c r="O698" s="3"/>
      <c r="P698" s="3"/>
      <c r="Q698" s="3"/>
      <c r="R698" s="3"/>
      <c r="S698" s="3"/>
      <c r="T698" s="3"/>
      <c r="U698" s="3"/>
      <c r="V698" s="3"/>
      <c r="W698" s="3"/>
      <c r="X698" s="3"/>
      <c r="Y698" s="3"/>
      <c r="Z698" s="3"/>
    </row>
    <row r="699" spans="1:26" ht="12.75" customHeight="1" x14ac:dyDescent="0.25">
      <c r="A699" s="3"/>
      <c r="B699" s="3"/>
      <c r="C699" s="3"/>
      <c r="D699" s="200"/>
      <c r="E699" s="3"/>
      <c r="F699" s="3"/>
      <c r="G699" s="3"/>
      <c r="H699" s="3"/>
      <c r="I699" s="3"/>
      <c r="J699" s="3"/>
      <c r="K699" s="3"/>
      <c r="L699" s="3"/>
      <c r="M699" s="3"/>
      <c r="N699" s="3"/>
      <c r="O699" s="3"/>
      <c r="P699" s="3"/>
      <c r="Q699" s="3"/>
      <c r="R699" s="3"/>
      <c r="S699" s="3"/>
      <c r="T699" s="3"/>
      <c r="U699" s="3"/>
      <c r="V699" s="3"/>
      <c r="W699" s="3"/>
      <c r="X699" s="3"/>
      <c r="Y699" s="3"/>
      <c r="Z699" s="3"/>
    </row>
    <row r="700" spans="1:26" ht="12.75" customHeight="1" x14ac:dyDescent="0.25">
      <c r="A700" s="3"/>
      <c r="B700" s="3"/>
      <c r="C700" s="3"/>
      <c r="D700" s="200"/>
      <c r="E700" s="3"/>
      <c r="F700" s="3"/>
      <c r="G700" s="3"/>
      <c r="H700" s="3"/>
      <c r="I700" s="3"/>
      <c r="J700" s="3"/>
      <c r="K700" s="3"/>
      <c r="L700" s="3"/>
      <c r="M700" s="3"/>
      <c r="N700" s="3"/>
      <c r="O700" s="3"/>
      <c r="P700" s="3"/>
      <c r="Q700" s="3"/>
      <c r="R700" s="3"/>
      <c r="S700" s="3"/>
      <c r="T700" s="3"/>
      <c r="U700" s="3"/>
      <c r="V700" s="3"/>
      <c r="W700" s="3"/>
      <c r="X700" s="3"/>
      <c r="Y700" s="3"/>
      <c r="Z700" s="3"/>
    </row>
    <row r="701" spans="1:26" ht="12.75" customHeight="1" x14ac:dyDescent="0.25">
      <c r="A701" s="3"/>
      <c r="B701" s="3"/>
      <c r="C701" s="3"/>
      <c r="D701" s="200"/>
      <c r="E701" s="3"/>
      <c r="F701" s="3"/>
      <c r="G701" s="3"/>
      <c r="H701" s="3"/>
      <c r="I701" s="3"/>
      <c r="J701" s="3"/>
      <c r="K701" s="3"/>
      <c r="L701" s="3"/>
      <c r="M701" s="3"/>
      <c r="N701" s="3"/>
      <c r="O701" s="3"/>
      <c r="P701" s="3"/>
      <c r="Q701" s="3"/>
      <c r="R701" s="3"/>
      <c r="S701" s="3"/>
      <c r="T701" s="3"/>
      <c r="U701" s="3"/>
      <c r="V701" s="3"/>
      <c r="W701" s="3"/>
      <c r="X701" s="3"/>
      <c r="Y701" s="3"/>
      <c r="Z701" s="3"/>
    </row>
    <row r="702" spans="1:26" ht="12.75" customHeight="1" x14ac:dyDescent="0.25">
      <c r="A702" s="3"/>
      <c r="B702" s="3"/>
      <c r="C702" s="3"/>
      <c r="D702" s="200"/>
      <c r="E702" s="3"/>
      <c r="F702" s="3"/>
      <c r="G702" s="3"/>
      <c r="H702" s="3"/>
      <c r="I702" s="3"/>
      <c r="J702" s="3"/>
      <c r="K702" s="3"/>
      <c r="L702" s="3"/>
      <c r="M702" s="3"/>
      <c r="N702" s="3"/>
      <c r="O702" s="3"/>
      <c r="P702" s="3"/>
      <c r="Q702" s="3"/>
      <c r="R702" s="3"/>
      <c r="S702" s="3"/>
      <c r="T702" s="3"/>
      <c r="U702" s="3"/>
      <c r="V702" s="3"/>
      <c r="W702" s="3"/>
      <c r="X702" s="3"/>
      <c r="Y702" s="3"/>
      <c r="Z702" s="3"/>
    </row>
    <row r="703" spans="1:26" ht="12.75" customHeight="1" x14ac:dyDescent="0.25">
      <c r="A703" s="3"/>
      <c r="B703" s="3"/>
      <c r="C703" s="3"/>
      <c r="D703" s="200"/>
      <c r="E703" s="3"/>
      <c r="F703" s="3"/>
      <c r="G703" s="3"/>
      <c r="H703" s="3"/>
      <c r="I703" s="3"/>
      <c r="J703" s="3"/>
      <c r="K703" s="3"/>
      <c r="L703" s="3"/>
      <c r="M703" s="3"/>
      <c r="N703" s="3"/>
      <c r="O703" s="3"/>
      <c r="P703" s="3"/>
      <c r="Q703" s="3"/>
      <c r="R703" s="3"/>
      <c r="S703" s="3"/>
      <c r="T703" s="3"/>
      <c r="U703" s="3"/>
      <c r="V703" s="3"/>
      <c r="W703" s="3"/>
      <c r="X703" s="3"/>
      <c r="Y703" s="3"/>
      <c r="Z703" s="3"/>
    </row>
    <row r="704" spans="1:26" ht="12.75" customHeight="1" x14ac:dyDescent="0.25">
      <c r="A704" s="3"/>
      <c r="B704" s="3"/>
      <c r="C704" s="3"/>
      <c r="D704" s="200"/>
      <c r="E704" s="3"/>
      <c r="F704" s="3"/>
      <c r="G704" s="3"/>
      <c r="H704" s="3"/>
      <c r="I704" s="3"/>
      <c r="J704" s="3"/>
      <c r="K704" s="3"/>
      <c r="L704" s="3"/>
      <c r="M704" s="3"/>
      <c r="N704" s="3"/>
      <c r="O704" s="3"/>
      <c r="P704" s="3"/>
      <c r="Q704" s="3"/>
      <c r="R704" s="3"/>
      <c r="S704" s="3"/>
      <c r="T704" s="3"/>
      <c r="U704" s="3"/>
      <c r="V704" s="3"/>
      <c r="W704" s="3"/>
      <c r="X704" s="3"/>
      <c r="Y704" s="3"/>
      <c r="Z704" s="3"/>
    </row>
    <row r="705" spans="1:26" ht="12.75" customHeight="1" x14ac:dyDescent="0.25">
      <c r="A705" s="3"/>
      <c r="B705" s="3"/>
      <c r="C705" s="3"/>
      <c r="D705" s="200"/>
      <c r="E705" s="3"/>
      <c r="F705" s="3"/>
      <c r="G705" s="3"/>
      <c r="H705" s="3"/>
      <c r="I705" s="3"/>
      <c r="J705" s="3"/>
      <c r="K705" s="3"/>
      <c r="L705" s="3"/>
      <c r="M705" s="3"/>
      <c r="N705" s="3"/>
      <c r="O705" s="3"/>
      <c r="P705" s="3"/>
      <c r="Q705" s="3"/>
      <c r="R705" s="3"/>
      <c r="S705" s="3"/>
      <c r="T705" s="3"/>
      <c r="U705" s="3"/>
      <c r="V705" s="3"/>
      <c r="W705" s="3"/>
      <c r="X705" s="3"/>
      <c r="Y705" s="3"/>
      <c r="Z705" s="3"/>
    </row>
    <row r="706" spans="1:26" ht="12.75" customHeight="1" x14ac:dyDescent="0.25">
      <c r="A706" s="3"/>
      <c r="B706" s="3"/>
      <c r="C706" s="3"/>
      <c r="D706" s="200"/>
      <c r="E706" s="3"/>
      <c r="F706" s="3"/>
      <c r="G706" s="3"/>
      <c r="H706" s="3"/>
      <c r="I706" s="3"/>
      <c r="J706" s="3"/>
      <c r="K706" s="3"/>
      <c r="L706" s="3"/>
      <c r="M706" s="3"/>
      <c r="N706" s="3"/>
      <c r="O706" s="3"/>
      <c r="P706" s="3"/>
      <c r="Q706" s="3"/>
      <c r="R706" s="3"/>
      <c r="S706" s="3"/>
      <c r="T706" s="3"/>
      <c r="U706" s="3"/>
      <c r="V706" s="3"/>
      <c r="W706" s="3"/>
      <c r="X706" s="3"/>
      <c r="Y706" s="3"/>
      <c r="Z706" s="3"/>
    </row>
    <row r="707" spans="1:26" ht="12.75" customHeight="1" x14ac:dyDescent="0.25">
      <c r="A707" s="3"/>
      <c r="B707" s="3"/>
      <c r="C707" s="3"/>
      <c r="D707" s="200"/>
      <c r="E707" s="3"/>
      <c r="F707" s="3"/>
      <c r="G707" s="3"/>
      <c r="H707" s="3"/>
      <c r="I707" s="3"/>
      <c r="J707" s="3"/>
      <c r="K707" s="3"/>
      <c r="L707" s="3"/>
      <c r="M707" s="3"/>
      <c r="N707" s="3"/>
      <c r="O707" s="3"/>
      <c r="P707" s="3"/>
      <c r="Q707" s="3"/>
      <c r="R707" s="3"/>
      <c r="S707" s="3"/>
      <c r="T707" s="3"/>
      <c r="U707" s="3"/>
      <c r="V707" s="3"/>
      <c r="W707" s="3"/>
      <c r="X707" s="3"/>
      <c r="Y707" s="3"/>
      <c r="Z707" s="3"/>
    </row>
    <row r="708" spans="1:26" ht="12.75" customHeight="1" x14ac:dyDescent="0.25">
      <c r="A708" s="3"/>
      <c r="B708" s="3"/>
      <c r="C708" s="3"/>
      <c r="D708" s="200"/>
      <c r="E708" s="3"/>
      <c r="F708" s="3"/>
      <c r="G708" s="3"/>
      <c r="H708" s="3"/>
      <c r="I708" s="3"/>
      <c r="J708" s="3"/>
      <c r="K708" s="3"/>
      <c r="L708" s="3"/>
      <c r="M708" s="3"/>
      <c r="N708" s="3"/>
      <c r="O708" s="3"/>
      <c r="P708" s="3"/>
      <c r="Q708" s="3"/>
      <c r="R708" s="3"/>
      <c r="S708" s="3"/>
      <c r="T708" s="3"/>
      <c r="U708" s="3"/>
      <c r="V708" s="3"/>
      <c r="W708" s="3"/>
      <c r="X708" s="3"/>
      <c r="Y708" s="3"/>
      <c r="Z708" s="3"/>
    </row>
    <row r="709" spans="1:26" ht="12.75" customHeight="1" x14ac:dyDescent="0.25">
      <c r="A709" s="3"/>
      <c r="B709" s="3"/>
      <c r="C709" s="3"/>
      <c r="D709" s="200"/>
      <c r="E709" s="3"/>
      <c r="F709" s="3"/>
      <c r="G709" s="3"/>
      <c r="H709" s="3"/>
      <c r="I709" s="3"/>
      <c r="J709" s="3"/>
      <c r="K709" s="3"/>
      <c r="L709" s="3"/>
      <c r="M709" s="3"/>
      <c r="N709" s="3"/>
      <c r="O709" s="3"/>
      <c r="P709" s="3"/>
      <c r="Q709" s="3"/>
      <c r="R709" s="3"/>
      <c r="S709" s="3"/>
      <c r="T709" s="3"/>
      <c r="U709" s="3"/>
      <c r="V709" s="3"/>
      <c r="W709" s="3"/>
      <c r="X709" s="3"/>
      <c r="Y709" s="3"/>
      <c r="Z709" s="3"/>
    </row>
    <row r="710" spans="1:26" ht="12.75" customHeight="1" x14ac:dyDescent="0.25">
      <c r="A710" s="3"/>
      <c r="B710" s="3"/>
      <c r="C710" s="3"/>
      <c r="D710" s="200"/>
      <c r="E710" s="3"/>
      <c r="F710" s="3"/>
      <c r="G710" s="3"/>
      <c r="H710" s="3"/>
      <c r="I710" s="3"/>
      <c r="J710" s="3"/>
      <c r="K710" s="3"/>
      <c r="L710" s="3"/>
      <c r="M710" s="3"/>
      <c r="N710" s="3"/>
      <c r="O710" s="3"/>
      <c r="P710" s="3"/>
      <c r="Q710" s="3"/>
      <c r="R710" s="3"/>
      <c r="S710" s="3"/>
      <c r="T710" s="3"/>
      <c r="U710" s="3"/>
      <c r="V710" s="3"/>
      <c r="W710" s="3"/>
      <c r="X710" s="3"/>
      <c r="Y710" s="3"/>
      <c r="Z710" s="3"/>
    </row>
    <row r="711" spans="1:26" ht="12.75" customHeight="1" x14ac:dyDescent="0.25">
      <c r="A711" s="3"/>
      <c r="B711" s="3"/>
      <c r="C711" s="3"/>
      <c r="D711" s="200"/>
      <c r="E711" s="3"/>
      <c r="F711" s="3"/>
      <c r="G711" s="3"/>
      <c r="H711" s="3"/>
      <c r="I711" s="3"/>
      <c r="J711" s="3"/>
      <c r="K711" s="3"/>
      <c r="L711" s="3"/>
      <c r="M711" s="3"/>
      <c r="N711" s="3"/>
      <c r="O711" s="3"/>
      <c r="P711" s="3"/>
      <c r="Q711" s="3"/>
      <c r="R711" s="3"/>
      <c r="S711" s="3"/>
      <c r="T711" s="3"/>
      <c r="U711" s="3"/>
      <c r="V711" s="3"/>
      <c r="W711" s="3"/>
      <c r="X711" s="3"/>
      <c r="Y711" s="3"/>
      <c r="Z711" s="3"/>
    </row>
    <row r="712" spans="1:26" ht="12.75" customHeight="1" x14ac:dyDescent="0.25">
      <c r="A712" s="3"/>
      <c r="B712" s="3"/>
      <c r="C712" s="3"/>
      <c r="D712" s="200"/>
      <c r="E712" s="3"/>
      <c r="F712" s="3"/>
      <c r="G712" s="3"/>
      <c r="H712" s="3"/>
      <c r="I712" s="3"/>
      <c r="J712" s="3"/>
      <c r="K712" s="3"/>
      <c r="L712" s="3"/>
      <c r="M712" s="3"/>
      <c r="N712" s="3"/>
      <c r="O712" s="3"/>
      <c r="P712" s="3"/>
      <c r="Q712" s="3"/>
      <c r="R712" s="3"/>
      <c r="S712" s="3"/>
      <c r="T712" s="3"/>
      <c r="U712" s="3"/>
      <c r="V712" s="3"/>
      <c r="W712" s="3"/>
      <c r="X712" s="3"/>
      <c r="Y712" s="3"/>
      <c r="Z712" s="3"/>
    </row>
    <row r="713" spans="1:26" ht="12.75" customHeight="1" x14ac:dyDescent="0.25">
      <c r="A713" s="3"/>
      <c r="B713" s="3"/>
      <c r="C713" s="3"/>
      <c r="D713" s="200"/>
      <c r="E713" s="3"/>
      <c r="F713" s="3"/>
      <c r="G713" s="3"/>
      <c r="H713" s="3"/>
      <c r="I713" s="3"/>
      <c r="J713" s="3"/>
      <c r="K713" s="3"/>
      <c r="L713" s="3"/>
      <c r="M713" s="3"/>
      <c r="N713" s="3"/>
      <c r="O713" s="3"/>
      <c r="P713" s="3"/>
      <c r="Q713" s="3"/>
      <c r="R713" s="3"/>
      <c r="S713" s="3"/>
      <c r="T713" s="3"/>
      <c r="U713" s="3"/>
      <c r="V713" s="3"/>
      <c r="W713" s="3"/>
      <c r="X713" s="3"/>
      <c r="Y713" s="3"/>
      <c r="Z713" s="3"/>
    </row>
    <row r="714" spans="1:26" ht="12.75" customHeight="1" x14ac:dyDescent="0.25">
      <c r="A714" s="3"/>
      <c r="B714" s="3"/>
      <c r="C714" s="3"/>
      <c r="D714" s="200"/>
      <c r="E714" s="3"/>
      <c r="F714" s="3"/>
      <c r="G714" s="3"/>
      <c r="H714" s="3"/>
      <c r="I714" s="3"/>
      <c r="J714" s="3"/>
      <c r="K714" s="3"/>
      <c r="L714" s="3"/>
      <c r="M714" s="3"/>
      <c r="N714" s="3"/>
      <c r="O714" s="3"/>
      <c r="P714" s="3"/>
      <c r="Q714" s="3"/>
      <c r="R714" s="3"/>
      <c r="S714" s="3"/>
      <c r="T714" s="3"/>
      <c r="U714" s="3"/>
      <c r="V714" s="3"/>
      <c r="W714" s="3"/>
      <c r="X714" s="3"/>
      <c r="Y714" s="3"/>
      <c r="Z714" s="3"/>
    </row>
    <row r="715" spans="1:26" ht="12.75" customHeight="1" x14ac:dyDescent="0.25">
      <c r="A715" s="3"/>
      <c r="B715" s="3"/>
      <c r="C715" s="3"/>
      <c r="D715" s="200"/>
      <c r="E715" s="3"/>
      <c r="F715" s="3"/>
      <c r="G715" s="3"/>
      <c r="H715" s="3"/>
      <c r="I715" s="3"/>
      <c r="J715" s="3"/>
      <c r="K715" s="3"/>
      <c r="L715" s="3"/>
      <c r="M715" s="3"/>
      <c r="N715" s="3"/>
      <c r="O715" s="3"/>
      <c r="P715" s="3"/>
      <c r="Q715" s="3"/>
      <c r="R715" s="3"/>
      <c r="S715" s="3"/>
      <c r="T715" s="3"/>
      <c r="U715" s="3"/>
      <c r="V715" s="3"/>
      <c r="W715" s="3"/>
      <c r="X715" s="3"/>
      <c r="Y715" s="3"/>
      <c r="Z715" s="3"/>
    </row>
    <row r="716" spans="1:26" ht="12.75" customHeight="1" x14ac:dyDescent="0.25">
      <c r="A716" s="3"/>
      <c r="B716" s="3"/>
      <c r="C716" s="3"/>
      <c r="D716" s="200"/>
      <c r="E716" s="3"/>
      <c r="F716" s="3"/>
      <c r="G716" s="3"/>
      <c r="H716" s="3"/>
      <c r="I716" s="3"/>
      <c r="J716" s="3"/>
      <c r="K716" s="3"/>
      <c r="L716" s="3"/>
      <c r="M716" s="3"/>
      <c r="N716" s="3"/>
      <c r="O716" s="3"/>
      <c r="P716" s="3"/>
      <c r="Q716" s="3"/>
      <c r="R716" s="3"/>
      <c r="S716" s="3"/>
      <c r="T716" s="3"/>
      <c r="U716" s="3"/>
      <c r="V716" s="3"/>
      <c r="W716" s="3"/>
      <c r="X716" s="3"/>
      <c r="Y716" s="3"/>
      <c r="Z716" s="3"/>
    </row>
    <row r="717" spans="1:26" ht="12.75" customHeight="1" x14ac:dyDescent="0.25">
      <c r="A717" s="3"/>
      <c r="B717" s="3"/>
      <c r="C717" s="3"/>
      <c r="D717" s="200"/>
      <c r="E717" s="3"/>
      <c r="F717" s="3"/>
      <c r="G717" s="3"/>
      <c r="H717" s="3"/>
      <c r="I717" s="3"/>
      <c r="J717" s="3"/>
      <c r="K717" s="3"/>
      <c r="L717" s="3"/>
      <c r="M717" s="3"/>
      <c r="N717" s="3"/>
      <c r="O717" s="3"/>
      <c r="P717" s="3"/>
      <c r="Q717" s="3"/>
      <c r="R717" s="3"/>
      <c r="S717" s="3"/>
      <c r="T717" s="3"/>
      <c r="U717" s="3"/>
      <c r="V717" s="3"/>
      <c r="W717" s="3"/>
      <c r="X717" s="3"/>
      <c r="Y717" s="3"/>
      <c r="Z717" s="3"/>
    </row>
    <row r="718" spans="1:26" ht="12.75" customHeight="1" x14ac:dyDescent="0.25">
      <c r="A718" s="3"/>
      <c r="B718" s="3"/>
      <c r="C718" s="3"/>
      <c r="D718" s="200"/>
      <c r="E718" s="3"/>
      <c r="F718" s="3"/>
      <c r="G718" s="3"/>
      <c r="H718" s="3"/>
      <c r="I718" s="3"/>
      <c r="J718" s="3"/>
      <c r="K718" s="3"/>
      <c r="L718" s="3"/>
      <c r="M718" s="3"/>
      <c r="N718" s="3"/>
      <c r="O718" s="3"/>
      <c r="P718" s="3"/>
      <c r="Q718" s="3"/>
      <c r="R718" s="3"/>
      <c r="S718" s="3"/>
      <c r="T718" s="3"/>
      <c r="U718" s="3"/>
      <c r="V718" s="3"/>
      <c r="W718" s="3"/>
      <c r="X718" s="3"/>
      <c r="Y718" s="3"/>
      <c r="Z718" s="3"/>
    </row>
    <row r="719" spans="1:26" ht="12.75" customHeight="1" x14ac:dyDescent="0.25">
      <c r="A719" s="3"/>
      <c r="B719" s="3"/>
      <c r="C719" s="3"/>
      <c r="D719" s="200"/>
      <c r="E719" s="3"/>
      <c r="F719" s="3"/>
      <c r="G719" s="3"/>
      <c r="H719" s="3"/>
      <c r="I719" s="3"/>
      <c r="J719" s="3"/>
      <c r="K719" s="3"/>
      <c r="L719" s="3"/>
      <c r="M719" s="3"/>
      <c r="N719" s="3"/>
      <c r="O719" s="3"/>
      <c r="P719" s="3"/>
      <c r="Q719" s="3"/>
      <c r="R719" s="3"/>
      <c r="S719" s="3"/>
      <c r="T719" s="3"/>
      <c r="U719" s="3"/>
      <c r="V719" s="3"/>
      <c r="W719" s="3"/>
      <c r="X719" s="3"/>
      <c r="Y719" s="3"/>
      <c r="Z719" s="3"/>
    </row>
    <row r="720" spans="1:26" ht="12.75" customHeight="1" x14ac:dyDescent="0.25">
      <c r="A720" s="3"/>
      <c r="B720" s="3"/>
      <c r="C720" s="3"/>
      <c r="D720" s="200"/>
      <c r="E720" s="3"/>
      <c r="F720" s="3"/>
      <c r="G720" s="3"/>
      <c r="H720" s="3"/>
      <c r="I720" s="3"/>
      <c r="J720" s="3"/>
      <c r="K720" s="3"/>
      <c r="L720" s="3"/>
      <c r="M720" s="3"/>
      <c r="N720" s="3"/>
      <c r="O720" s="3"/>
      <c r="P720" s="3"/>
      <c r="Q720" s="3"/>
      <c r="R720" s="3"/>
      <c r="S720" s="3"/>
      <c r="T720" s="3"/>
      <c r="U720" s="3"/>
      <c r="V720" s="3"/>
      <c r="W720" s="3"/>
      <c r="X720" s="3"/>
      <c r="Y720" s="3"/>
      <c r="Z720" s="3"/>
    </row>
    <row r="721" spans="1:26" ht="12.75" customHeight="1" x14ac:dyDescent="0.25">
      <c r="A721" s="3"/>
      <c r="B721" s="3"/>
      <c r="C721" s="3"/>
      <c r="D721" s="200"/>
      <c r="E721" s="3"/>
      <c r="F721" s="3"/>
      <c r="G721" s="3"/>
      <c r="H721" s="3"/>
      <c r="I721" s="3"/>
      <c r="J721" s="3"/>
      <c r="K721" s="3"/>
      <c r="L721" s="3"/>
      <c r="M721" s="3"/>
      <c r="N721" s="3"/>
      <c r="O721" s="3"/>
      <c r="P721" s="3"/>
      <c r="Q721" s="3"/>
      <c r="R721" s="3"/>
      <c r="S721" s="3"/>
      <c r="T721" s="3"/>
      <c r="U721" s="3"/>
      <c r="V721" s="3"/>
      <c r="W721" s="3"/>
      <c r="X721" s="3"/>
      <c r="Y721" s="3"/>
      <c r="Z721" s="3"/>
    </row>
    <row r="722" spans="1:26" ht="12.75" customHeight="1" x14ac:dyDescent="0.25">
      <c r="A722" s="3"/>
      <c r="B722" s="3"/>
      <c r="C722" s="3"/>
      <c r="D722" s="200"/>
      <c r="E722" s="3"/>
      <c r="F722" s="3"/>
      <c r="G722" s="3"/>
      <c r="H722" s="3"/>
      <c r="I722" s="3"/>
      <c r="J722" s="3"/>
      <c r="K722" s="3"/>
      <c r="L722" s="3"/>
      <c r="M722" s="3"/>
      <c r="N722" s="3"/>
      <c r="O722" s="3"/>
      <c r="P722" s="3"/>
      <c r="Q722" s="3"/>
      <c r="R722" s="3"/>
      <c r="S722" s="3"/>
      <c r="T722" s="3"/>
      <c r="U722" s="3"/>
      <c r="V722" s="3"/>
      <c r="W722" s="3"/>
      <c r="X722" s="3"/>
      <c r="Y722" s="3"/>
      <c r="Z722" s="3"/>
    </row>
    <row r="723" spans="1:26" ht="12.75" customHeight="1" x14ac:dyDescent="0.25">
      <c r="A723" s="3"/>
      <c r="B723" s="3"/>
      <c r="C723" s="3"/>
      <c r="D723" s="200"/>
      <c r="E723" s="3"/>
      <c r="F723" s="3"/>
      <c r="G723" s="3"/>
      <c r="H723" s="3"/>
      <c r="I723" s="3"/>
      <c r="J723" s="3"/>
      <c r="K723" s="3"/>
      <c r="L723" s="3"/>
      <c r="M723" s="3"/>
      <c r="N723" s="3"/>
      <c r="O723" s="3"/>
      <c r="P723" s="3"/>
      <c r="Q723" s="3"/>
      <c r="R723" s="3"/>
      <c r="S723" s="3"/>
      <c r="T723" s="3"/>
      <c r="U723" s="3"/>
      <c r="V723" s="3"/>
      <c r="W723" s="3"/>
      <c r="X723" s="3"/>
      <c r="Y723" s="3"/>
      <c r="Z723" s="3"/>
    </row>
    <row r="724" spans="1:26" ht="12.75" customHeight="1" x14ac:dyDescent="0.25">
      <c r="A724" s="3"/>
      <c r="B724" s="3"/>
      <c r="C724" s="3"/>
      <c r="D724" s="200"/>
      <c r="E724" s="3"/>
      <c r="F724" s="3"/>
      <c r="G724" s="3"/>
      <c r="H724" s="3"/>
      <c r="I724" s="3"/>
      <c r="J724" s="3"/>
      <c r="K724" s="3"/>
      <c r="L724" s="3"/>
      <c r="M724" s="3"/>
      <c r="N724" s="3"/>
      <c r="O724" s="3"/>
      <c r="P724" s="3"/>
      <c r="Q724" s="3"/>
      <c r="R724" s="3"/>
      <c r="S724" s="3"/>
      <c r="T724" s="3"/>
      <c r="U724" s="3"/>
      <c r="V724" s="3"/>
      <c r="W724" s="3"/>
      <c r="X724" s="3"/>
      <c r="Y724" s="3"/>
      <c r="Z724" s="3"/>
    </row>
    <row r="725" spans="1:26" ht="12.75" customHeight="1" x14ac:dyDescent="0.25">
      <c r="A725" s="3"/>
      <c r="B725" s="3"/>
      <c r="C725" s="3"/>
      <c r="D725" s="200"/>
      <c r="E725" s="3"/>
      <c r="F725" s="3"/>
      <c r="G725" s="3"/>
      <c r="H725" s="3"/>
      <c r="I725" s="3"/>
      <c r="J725" s="3"/>
      <c r="K725" s="3"/>
      <c r="L725" s="3"/>
      <c r="M725" s="3"/>
      <c r="N725" s="3"/>
      <c r="O725" s="3"/>
      <c r="P725" s="3"/>
      <c r="Q725" s="3"/>
      <c r="R725" s="3"/>
      <c r="S725" s="3"/>
      <c r="T725" s="3"/>
      <c r="U725" s="3"/>
      <c r="V725" s="3"/>
      <c r="W725" s="3"/>
      <c r="X725" s="3"/>
      <c r="Y725" s="3"/>
      <c r="Z725" s="3"/>
    </row>
    <row r="726" spans="1:26" ht="12.75" customHeight="1" x14ac:dyDescent="0.25">
      <c r="A726" s="3"/>
      <c r="B726" s="3"/>
      <c r="C726" s="3"/>
      <c r="D726" s="200"/>
      <c r="E726" s="3"/>
      <c r="F726" s="3"/>
      <c r="G726" s="3"/>
      <c r="H726" s="3"/>
      <c r="I726" s="3"/>
      <c r="J726" s="3"/>
      <c r="K726" s="3"/>
      <c r="L726" s="3"/>
      <c r="M726" s="3"/>
      <c r="N726" s="3"/>
      <c r="O726" s="3"/>
      <c r="P726" s="3"/>
      <c r="Q726" s="3"/>
      <c r="R726" s="3"/>
      <c r="S726" s="3"/>
      <c r="T726" s="3"/>
      <c r="U726" s="3"/>
      <c r="V726" s="3"/>
      <c r="W726" s="3"/>
      <c r="X726" s="3"/>
      <c r="Y726" s="3"/>
      <c r="Z726" s="3"/>
    </row>
    <row r="727" spans="1:26" ht="12.75" customHeight="1" x14ac:dyDescent="0.25">
      <c r="A727" s="3"/>
      <c r="B727" s="3"/>
      <c r="C727" s="3"/>
      <c r="D727" s="200"/>
      <c r="E727" s="3"/>
      <c r="F727" s="3"/>
      <c r="G727" s="3"/>
      <c r="H727" s="3"/>
      <c r="I727" s="3"/>
      <c r="J727" s="3"/>
      <c r="K727" s="3"/>
      <c r="L727" s="3"/>
      <c r="M727" s="3"/>
      <c r="N727" s="3"/>
      <c r="O727" s="3"/>
      <c r="P727" s="3"/>
      <c r="Q727" s="3"/>
      <c r="R727" s="3"/>
      <c r="S727" s="3"/>
      <c r="T727" s="3"/>
      <c r="U727" s="3"/>
      <c r="V727" s="3"/>
      <c r="W727" s="3"/>
      <c r="X727" s="3"/>
      <c r="Y727" s="3"/>
      <c r="Z727" s="3"/>
    </row>
    <row r="728" spans="1:26" ht="12.75" customHeight="1" x14ac:dyDescent="0.25">
      <c r="A728" s="3"/>
      <c r="B728" s="3"/>
      <c r="C728" s="3"/>
      <c r="D728" s="200"/>
      <c r="E728" s="3"/>
      <c r="F728" s="3"/>
      <c r="G728" s="3"/>
      <c r="H728" s="3"/>
      <c r="I728" s="3"/>
      <c r="J728" s="3"/>
      <c r="K728" s="3"/>
      <c r="L728" s="3"/>
      <c r="M728" s="3"/>
      <c r="N728" s="3"/>
      <c r="O728" s="3"/>
      <c r="P728" s="3"/>
      <c r="Q728" s="3"/>
      <c r="R728" s="3"/>
      <c r="S728" s="3"/>
      <c r="T728" s="3"/>
      <c r="U728" s="3"/>
      <c r="V728" s="3"/>
      <c r="W728" s="3"/>
      <c r="X728" s="3"/>
      <c r="Y728" s="3"/>
      <c r="Z728" s="3"/>
    </row>
    <row r="729" spans="1:26" ht="12.75" customHeight="1" x14ac:dyDescent="0.25">
      <c r="A729" s="3"/>
      <c r="B729" s="3"/>
      <c r="C729" s="3"/>
      <c r="D729" s="200"/>
      <c r="E729" s="3"/>
      <c r="F729" s="3"/>
      <c r="G729" s="3"/>
      <c r="H729" s="3"/>
      <c r="I729" s="3"/>
      <c r="J729" s="3"/>
      <c r="K729" s="3"/>
      <c r="L729" s="3"/>
      <c r="M729" s="3"/>
      <c r="N729" s="3"/>
      <c r="O729" s="3"/>
      <c r="P729" s="3"/>
      <c r="Q729" s="3"/>
      <c r="R729" s="3"/>
      <c r="S729" s="3"/>
      <c r="T729" s="3"/>
      <c r="U729" s="3"/>
      <c r="V729" s="3"/>
      <c r="W729" s="3"/>
      <c r="X729" s="3"/>
      <c r="Y729" s="3"/>
      <c r="Z729" s="3"/>
    </row>
    <row r="730" spans="1:26" ht="12.75" customHeight="1" x14ac:dyDescent="0.25">
      <c r="A730" s="3"/>
      <c r="B730" s="3"/>
      <c r="C730" s="3"/>
      <c r="D730" s="200"/>
      <c r="E730" s="3"/>
      <c r="F730" s="3"/>
      <c r="G730" s="3"/>
      <c r="H730" s="3"/>
      <c r="I730" s="3"/>
      <c r="J730" s="3"/>
      <c r="K730" s="3"/>
      <c r="L730" s="3"/>
      <c r="M730" s="3"/>
      <c r="N730" s="3"/>
      <c r="O730" s="3"/>
      <c r="P730" s="3"/>
      <c r="Q730" s="3"/>
      <c r="R730" s="3"/>
      <c r="S730" s="3"/>
      <c r="T730" s="3"/>
      <c r="U730" s="3"/>
      <c r="V730" s="3"/>
      <c r="W730" s="3"/>
      <c r="X730" s="3"/>
      <c r="Y730" s="3"/>
      <c r="Z730" s="3"/>
    </row>
    <row r="731" spans="1:26" ht="12.75" customHeight="1" x14ac:dyDescent="0.25">
      <c r="A731" s="3"/>
      <c r="B731" s="3"/>
      <c r="C731" s="3"/>
      <c r="D731" s="200"/>
      <c r="E731" s="3"/>
      <c r="F731" s="3"/>
      <c r="G731" s="3"/>
      <c r="H731" s="3"/>
      <c r="I731" s="3"/>
      <c r="J731" s="3"/>
      <c r="K731" s="3"/>
      <c r="L731" s="3"/>
      <c r="M731" s="3"/>
      <c r="N731" s="3"/>
      <c r="O731" s="3"/>
      <c r="P731" s="3"/>
      <c r="Q731" s="3"/>
      <c r="R731" s="3"/>
      <c r="S731" s="3"/>
      <c r="T731" s="3"/>
      <c r="U731" s="3"/>
      <c r="V731" s="3"/>
      <c r="W731" s="3"/>
      <c r="X731" s="3"/>
      <c r="Y731" s="3"/>
      <c r="Z731" s="3"/>
    </row>
    <row r="732" spans="1:26" ht="12.75" customHeight="1" x14ac:dyDescent="0.25">
      <c r="A732" s="3"/>
      <c r="B732" s="3"/>
      <c r="C732" s="3"/>
      <c r="D732" s="200"/>
      <c r="E732" s="3"/>
      <c r="F732" s="3"/>
      <c r="G732" s="3"/>
      <c r="H732" s="3"/>
      <c r="I732" s="3"/>
      <c r="J732" s="3"/>
      <c r="K732" s="3"/>
      <c r="L732" s="3"/>
      <c r="M732" s="3"/>
      <c r="N732" s="3"/>
      <c r="O732" s="3"/>
      <c r="P732" s="3"/>
      <c r="Q732" s="3"/>
      <c r="R732" s="3"/>
      <c r="S732" s="3"/>
      <c r="T732" s="3"/>
      <c r="U732" s="3"/>
      <c r="V732" s="3"/>
      <c r="W732" s="3"/>
      <c r="X732" s="3"/>
      <c r="Y732" s="3"/>
      <c r="Z732" s="3"/>
    </row>
    <row r="733" spans="1:26" ht="12.75" customHeight="1" x14ac:dyDescent="0.25">
      <c r="A733" s="3"/>
      <c r="B733" s="3"/>
      <c r="C733" s="3"/>
      <c r="D733" s="200"/>
      <c r="E733" s="3"/>
      <c r="F733" s="3"/>
      <c r="G733" s="3"/>
      <c r="H733" s="3"/>
      <c r="I733" s="3"/>
      <c r="J733" s="3"/>
      <c r="K733" s="3"/>
      <c r="L733" s="3"/>
      <c r="M733" s="3"/>
      <c r="N733" s="3"/>
      <c r="O733" s="3"/>
      <c r="P733" s="3"/>
      <c r="Q733" s="3"/>
      <c r="R733" s="3"/>
      <c r="S733" s="3"/>
      <c r="T733" s="3"/>
      <c r="U733" s="3"/>
      <c r="V733" s="3"/>
      <c r="W733" s="3"/>
      <c r="X733" s="3"/>
      <c r="Y733" s="3"/>
      <c r="Z733" s="3"/>
    </row>
    <row r="734" spans="1:26" ht="12.75" customHeight="1" x14ac:dyDescent="0.25">
      <c r="A734" s="3"/>
      <c r="B734" s="3"/>
      <c r="C734" s="3"/>
      <c r="D734" s="200"/>
      <c r="E734" s="3"/>
      <c r="F734" s="3"/>
      <c r="G734" s="3"/>
      <c r="H734" s="3"/>
      <c r="I734" s="3"/>
      <c r="J734" s="3"/>
      <c r="K734" s="3"/>
      <c r="L734" s="3"/>
      <c r="M734" s="3"/>
      <c r="N734" s="3"/>
      <c r="O734" s="3"/>
      <c r="P734" s="3"/>
      <c r="Q734" s="3"/>
      <c r="R734" s="3"/>
      <c r="S734" s="3"/>
      <c r="T734" s="3"/>
      <c r="U734" s="3"/>
      <c r="V734" s="3"/>
      <c r="W734" s="3"/>
      <c r="X734" s="3"/>
      <c r="Y734" s="3"/>
      <c r="Z734" s="3"/>
    </row>
    <row r="735" spans="1:26" ht="12.75" customHeight="1" x14ac:dyDescent="0.25">
      <c r="A735" s="3"/>
      <c r="B735" s="3"/>
      <c r="C735" s="3"/>
      <c r="D735" s="200"/>
      <c r="E735" s="3"/>
      <c r="F735" s="3"/>
      <c r="G735" s="3"/>
      <c r="H735" s="3"/>
      <c r="I735" s="3"/>
      <c r="J735" s="3"/>
      <c r="K735" s="3"/>
      <c r="L735" s="3"/>
      <c r="M735" s="3"/>
      <c r="N735" s="3"/>
      <c r="O735" s="3"/>
      <c r="P735" s="3"/>
      <c r="Q735" s="3"/>
      <c r="R735" s="3"/>
      <c r="S735" s="3"/>
      <c r="T735" s="3"/>
      <c r="U735" s="3"/>
      <c r="V735" s="3"/>
      <c r="W735" s="3"/>
      <c r="X735" s="3"/>
      <c r="Y735" s="3"/>
      <c r="Z735" s="3"/>
    </row>
    <row r="736" spans="1:26" ht="12.75" customHeight="1" x14ac:dyDescent="0.25">
      <c r="A736" s="3"/>
      <c r="B736" s="3"/>
      <c r="C736" s="3"/>
      <c r="D736" s="200"/>
      <c r="E736" s="3"/>
      <c r="F736" s="3"/>
      <c r="G736" s="3"/>
      <c r="H736" s="3"/>
      <c r="I736" s="3"/>
      <c r="J736" s="3"/>
      <c r="K736" s="3"/>
      <c r="L736" s="3"/>
      <c r="M736" s="3"/>
      <c r="N736" s="3"/>
      <c r="O736" s="3"/>
      <c r="P736" s="3"/>
      <c r="Q736" s="3"/>
      <c r="R736" s="3"/>
      <c r="S736" s="3"/>
      <c r="T736" s="3"/>
      <c r="U736" s="3"/>
      <c r="V736" s="3"/>
      <c r="W736" s="3"/>
      <c r="X736" s="3"/>
      <c r="Y736" s="3"/>
      <c r="Z736" s="3"/>
    </row>
    <row r="737" spans="1:26" ht="12.75" customHeight="1" x14ac:dyDescent="0.25">
      <c r="A737" s="3"/>
      <c r="B737" s="3"/>
      <c r="C737" s="3"/>
      <c r="D737" s="200"/>
      <c r="E737" s="3"/>
      <c r="F737" s="3"/>
      <c r="G737" s="3"/>
      <c r="H737" s="3"/>
      <c r="I737" s="3"/>
      <c r="J737" s="3"/>
      <c r="K737" s="3"/>
      <c r="L737" s="3"/>
      <c r="M737" s="3"/>
      <c r="N737" s="3"/>
      <c r="O737" s="3"/>
      <c r="P737" s="3"/>
      <c r="Q737" s="3"/>
      <c r="R737" s="3"/>
      <c r="S737" s="3"/>
      <c r="T737" s="3"/>
      <c r="U737" s="3"/>
      <c r="V737" s="3"/>
      <c r="W737" s="3"/>
      <c r="X737" s="3"/>
      <c r="Y737" s="3"/>
      <c r="Z737" s="3"/>
    </row>
    <row r="738" spans="1:26" ht="12.75" customHeight="1" x14ac:dyDescent="0.25">
      <c r="A738" s="3"/>
      <c r="B738" s="3"/>
      <c r="C738" s="3"/>
      <c r="D738" s="200"/>
      <c r="E738" s="3"/>
      <c r="F738" s="3"/>
      <c r="G738" s="3"/>
      <c r="H738" s="3"/>
      <c r="I738" s="3"/>
      <c r="J738" s="3"/>
      <c r="K738" s="3"/>
      <c r="L738" s="3"/>
      <c r="M738" s="3"/>
      <c r="N738" s="3"/>
      <c r="O738" s="3"/>
      <c r="P738" s="3"/>
      <c r="Q738" s="3"/>
      <c r="R738" s="3"/>
      <c r="S738" s="3"/>
      <c r="T738" s="3"/>
      <c r="U738" s="3"/>
      <c r="V738" s="3"/>
      <c r="W738" s="3"/>
      <c r="X738" s="3"/>
      <c r="Y738" s="3"/>
      <c r="Z738" s="3"/>
    </row>
    <row r="739" spans="1:26" ht="12.75" customHeight="1" x14ac:dyDescent="0.25">
      <c r="A739" s="3"/>
      <c r="B739" s="3"/>
      <c r="C739" s="3"/>
      <c r="D739" s="200"/>
      <c r="E739" s="3"/>
      <c r="F739" s="3"/>
      <c r="G739" s="3"/>
      <c r="H739" s="3"/>
      <c r="I739" s="3"/>
      <c r="J739" s="3"/>
      <c r="K739" s="3"/>
      <c r="L739" s="3"/>
      <c r="M739" s="3"/>
      <c r="N739" s="3"/>
      <c r="O739" s="3"/>
      <c r="P739" s="3"/>
      <c r="Q739" s="3"/>
      <c r="R739" s="3"/>
      <c r="S739" s="3"/>
      <c r="T739" s="3"/>
      <c r="U739" s="3"/>
      <c r="V739" s="3"/>
      <c r="W739" s="3"/>
      <c r="X739" s="3"/>
      <c r="Y739" s="3"/>
      <c r="Z739" s="3"/>
    </row>
    <row r="740" spans="1:26" ht="12.75" customHeight="1" x14ac:dyDescent="0.25">
      <c r="A740" s="3"/>
      <c r="B740" s="3"/>
      <c r="C740" s="3"/>
      <c r="D740" s="200"/>
      <c r="E740" s="3"/>
      <c r="F740" s="3"/>
      <c r="G740" s="3"/>
      <c r="H740" s="3"/>
      <c r="I740" s="3"/>
      <c r="J740" s="3"/>
      <c r="K740" s="3"/>
      <c r="L740" s="3"/>
      <c r="M740" s="3"/>
      <c r="N740" s="3"/>
      <c r="O740" s="3"/>
      <c r="P740" s="3"/>
      <c r="Q740" s="3"/>
      <c r="R740" s="3"/>
      <c r="S740" s="3"/>
      <c r="T740" s="3"/>
      <c r="U740" s="3"/>
      <c r="V740" s="3"/>
      <c r="W740" s="3"/>
      <c r="X740" s="3"/>
      <c r="Y740" s="3"/>
      <c r="Z740" s="3"/>
    </row>
    <row r="741" spans="1:26" ht="12.75" customHeight="1" x14ac:dyDescent="0.25">
      <c r="A741" s="3"/>
      <c r="B741" s="3"/>
      <c r="C741" s="3"/>
      <c r="D741" s="200"/>
      <c r="E741" s="3"/>
      <c r="F741" s="3"/>
      <c r="G741" s="3"/>
      <c r="H741" s="3"/>
      <c r="I741" s="3"/>
      <c r="J741" s="3"/>
      <c r="K741" s="3"/>
      <c r="L741" s="3"/>
      <c r="M741" s="3"/>
      <c r="N741" s="3"/>
      <c r="O741" s="3"/>
      <c r="P741" s="3"/>
      <c r="Q741" s="3"/>
      <c r="R741" s="3"/>
      <c r="S741" s="3"/>
      <c r="T741" s="3"/>
      <c r="U741" s="3"/>
      <c r="V741" s="3"/>
      <c r="W741" s="3"/>
      <c r="X741" s="3"/>
      <c r="Y741" s="3"/>
      <c r="Z741" s="3"/>
    </row>
    <row r="742" spans="1:26" ht="12.75" customHeight="1" x14ac:dyDescent="0.25">
      <c r="A742" s="3"/>
      <c r="B742" s="3"/>
      <c r="C742" s="3"/>
      <c r="D742" s="200"/>
      <c r="E742" s="3"/>
      <c r="F742" s="3"/>
      <c r="G742" s="3"/>
      <c r="H742" s="3"/>
      <c r="I742" s="3"/>
      <c r="J742" s="3"/>
      <c r="K742" s="3"/>
      <c r="L742" s="3"/>
      <c r="M742" s="3"/>
      <c r="N742" s="3"/>
      <c r="O742" s="3"/>
      <c r="P742" s="3"/>
      <c r="Q742" s="3"/>
      <c r="R742" s="3"/>
      <c r="S742" s="3"/>
      <c r="T742" s="3"/>
      <c r="U742" s="3"/>
      <c r="V742" s="3"/>
      <c r="W742" s="3"/>
      <c r="X742" s="3"/>
      <c r="Y742" s="3"/>
      <c r="Z742" s="3"/>
    </row>
    <row r="743" spans="1:26" ht="12.75" customHeight="1" x14ac:dyDescent="0.25">
      <c r="A743" s="3"/>
      <c r="B743" s="3"/>
      <c r="C743" s="3"/>
      <c r="D743" s="200"/>
      <c r="E743" s="3"/>
      <c r="F743" s="3"/>
      <c r="G743" s="3"/>
      <c r="H743" s="3"/>
      <c r="I743" s="3"/>
      <c r="J743" s="3"/>
      <c r="K743" s="3"/>
      <c r="L743" s="3"/>
      <c r="M743" s="3"/>
      <c r="N743" s="3"/>
      <c r="O743" s="3"/>
      <c r="P743" s="3"/>
      <c r="Q743" s="3"/>
      <c r="R743" s="3"/>
      <c r="S743" s="3"/>
      <c r="T743" s="3"/>
      <c r="U743" s="3"/>
      <c r="V743" s="3"/>
      <c r="W743" s="3"/>
      <c r="X743" s="3"/>
      <c r="Y743" s="3"/>
      <c r="Z743" s="3"/>
    </row>
    <row r="744" spans="1:26" ht="12.75" customHeight="1" x14ac:dyDescent="0.25">
      <c r="A744" s="3"/>
      <c r="B744" s="3"/>
      <c r="C744" s="3"/>
      <c r="D744" s="200"/>
      <c r="E744" s="3"/>
      <c r="F744" s="3"/>
      <c r="G744" s="3"/>
      <c r="H744" s="3"/>
      <c r="I744" s="3"/>
      <c r="J744" s="3"/>
      <c r="K744" s="3"/>
      <c r="L744" s="3"/>
      <c r="M744" s="3"/>
      <c r="N744" s="3"/>
      <c r="O744" s="3"/>
      <c r="P744" s="3"/>
      <c r="Q744" s="3"/>
      <c r="R744" s="3"/>
      <c r="S744" s="3"/>
      <c r="T744" s="3"/>
      <c r="U744" s="3"/>
      <c r="V744" s="3"/>
      <c r="W744" s="3"/>
      <c r="X744" s="3"/>
      <c r="Y744" s="3"/>
      <c r="Z744" s="3"/>
    </row>
    <row r="745" spans="1:26" ht="12.75" customHeight="1" x14ac:dyDescent="0.25">
      <c r="A745" s="3"/>
      <c r="B745" s="3"/>
      <c r="C745" s="3"/>
      <c r="D745" s="200"/>
      <c r="E745" s="3"/>
      <c r="F745" s="3"/>
      <c r="G745" s="3"/>
      <c r="H745" s="3"/>
      <c r="I745" s="3"/>
      <c r="J745" s="3"/>
      <c r="K745" s="3"/>
      <c r="L745" s="3"/>
      <c r="M745" s="3"/>
      <c r="N745" s="3"/>
      <c r="O745" s="3"/>
      <c r="P745" s="3"/>
      <c r="Q745" s="3"/>
      <c r="R745" s="3"/>
      <c r="S745" s="3"/>
      <c r="T745" s="3"/>
      <c r="U745" s="3"/>
      <c r="V745" s="3"/>
      <c r="W745" s="3"/>
      <c r="X745" s="3"/>
      <c r="Y745" s="3"/>
      <c r="Z745" s="3"/>
    </row>
    <row r="746" spans="1:26" ht="12.75" customHeight="1" x14ac:dyDescent="0.25">
      <c r="A746" s="3"/>
      <c r="B746" s="3"/>
      <c r="C746" s="3"/>
      <c r="D746" s="200"/>
      <c r="E746" s="3"/>
      <c r="F746" s="3"/>
      <c r="G746" s="3"/>
      <c r="H746" s="3"/>
      <c r="I746" s="3"/>
      <c r="J746" s="3"/>
      <c r="K746" s="3"/>
      <c r="L746" s="3"/>
      <c r="M746" s="3"/>
      <c r="N746" s="3"/>
      <c r="O746" s="3"/>
      <c r="P746" s="3"/>
      <c r="Q746" s="3"/>
      <c r="R746" s="3"/>
      <c r="S746" s="3"/>
      <c r="T746" s="3"/>
      <c r="U746" s="3"/>
      <c r="V746" s="3"/>
      <c r="W746" s="3"/>
      <c r="X746" s="3"/>
      <c r="Y746" s="3"/>
      <c r="Z746" s="3"/>
    </row>
    <row r="747" spans="1:26" ht="12.75" customHeight="1" x14ac:dyDescent="0.25">
      <c r="A747" s="3"/>
      <c r="B747" s="3"/>
      <c r="C747" s="3"/>
      <c r="D747" s="200"/>
      <c r="E747" s="3"/>
      <c r="F747" s="3"/>
      <c r="G747" s="3"/>
      <c r="H747" s="3"/>
      <c r="I747" s="3"/>
      <c r="J747" s="3"/>
      <c r="K747" s="3"/>
      <c r="L747" s="3"/>
      <c r="M747" s="3"/>
      <c r="N747" s="3"/>
      <c r="O747" s="3"/>
      <c r="P747" s="3"/>
      <c r="Q747" s="3"/>
      <c r="R747" s="3"/>
      <c r="S747" s="3"/>
      <c r="T747" s="3"/>
      <c r="U747" s="3"/>
      <c r="V747" s="3"/>
      <c r="W747" s="3"/>
      <c r="X747" s="3"/>
      <c r="Y747" s="3"/>
      <c r="Z747" s="3"/>
    </row>
    <row r="748" spans="1:26" ht="12.75" customHeight="1" x14ac:dyDescent="0.25">
      <c r="A748" s="3"/>
      <c r="B748" s="3"/>
      <c r="C748" s="3"/>
      <c r="D748" s="200"/>
      <c r="E748" s="3"/>
      <c r="F748" s="3"/>
      <c r="G748" s="3"/>
      <c r="H748" s="3"/>
      <c r="I748" s="3"/>
      <c r="J748" s="3"/>
      <c r="K748" s="3"/>
      <c r="L748" s="3"/>
      <c r="M748" s="3"/>
      <c r="N748" s="3"/>
      <c r="O748" s="3"/>
      <c r="P748" s="3"/>
      <c r="Q748" s="3"/>
      <c r="R748" s="3"/>
      <c r="S748" s="3"/>
      <c r="T748" s="3"/>
      <c r="U748" s="3"/>
      <c r="V748" s="3"/>
      <c r="W748" s="3"/>
      <c r="X748" s="3"/>
      <c r="Y748" s="3"/>
      <c r="Z748" s="3"/>
    </row>
    <row r="749" spans="1:26" ht="12.75" customHeight="1" x14ac:dyDescent="0.25">
      <c r="A749" s="3"/>
      <c r="B749" s="3"/>
      <c r="C749" s="3"/>
      <c r="D749" s="200"/>
      <c r="E749" s="3"/>
      <c r="F749" s="3"/>
      <c r="G749" s="3"/>
      <c r="H749" s="3"/>
      <c r="I749" s="3"/>
      <c r="J749" s="3"/>
      <c r="K749" s="3"/>
      <c r="L749" s="3"/>
      <c r="M749" s="3"/>
      <c r="N749" s="3"/>
      <c r="O749" s="3"/>
      <c r="P749" s="3"/>
      <c r="Q749" s="3"/>
      <c r="R749" s="3"/>
      <c r="S749" s="3"/>
      <c r="T749" s="3"/>
      <c r="U749" s="3"/>
      <c r="V749" s="3"/>
      <c r="W749" s="3"/>
      <c r="X749" s="3"/>
      <c r="Y749" s="3"/>
      <c r="Z749" s="3"/>
    </row>
    <row r="750" spans="1:26" ht="12.75" customHeight="1" x14ac:dyDescent="0.25">
      <c r="A750" s="3"/>
      <c r="B750" s="3"/>
      <c r="C750" s="3"/>
      <c r="D750" s="200"/>
      <c r="E750" s="3"/>
      <c r="F750" s="3"/>
      <c r="G750" s="3"/>
      <c r="H750" s="3"/>
      <c r="I750" s="3"/>
      <c r="J750" s="3"/>
      <c r="K750" s="3"/>
      <c r="L750" s="3"/>
      <c r="M750" s="3"/>
      <c r="N750" s="3"/>
      <c r="O750" s="3"/>
      <c r="P750" s="3"/>
      <c r="Q750" s="3"/>
      <c r="R750" s="3"/>
      <c r="S750" s="3"/>
      <c r="T750" s="3"/>
      <c r="U750" s="3"/>
      <c r="V750" s="3"/>
      <c r="W750" s="3"/>
      <c r="X750" s="3"/>
      <c r="Y750" s="3"/>
      <c r="Z750" s="3"/>
    </row>
    <row r="751" spans="1:26" ht="12.75" customHeight="1" x14ac:dyDescent="0.25">
      <c r="A751" s="3"/>
      <c r="B751" s="3"/>
      <c r="C751" s="3"/>
      <c r="D751" s="200"/>
      <c r="E751" s="3"/>
      <c r="F751" s="3"/>
      <c r="G751" s="3"/>
      <c r="H751" s="3"/>
      <c r="I751" s="3"/>
      <c r="J751" s="3"/>
      <c r="K751" s="3"/>
      <c r="L751" s="3"/>
      <c r="M751" s="3"/>
      <c r="N751" s="3"/>
      <c r="O751" s="3"/>
      <c r="P751" s="3"/>
      <c r="Q751" s="3"/>
      <c r="R751" s="3"/>
      <c r="S751" s="3"/>
      <c r="T751" s="3"/>
      <c r="U751" s="3"/>
      <c r="V751" s="3"/>
      <c r="W751" s="3"/>
      <c r="X751" s="3"/>
      <c r="Y751" s="3"/>
      <c r="Z751" s="3"/>
    </row>
    <row r="752" spans="1:26" ht="12.75" customHeight="1" x14ac:dyDescent="0.25">
      <c r="A752" s="3"/>
      <c r="B752" s="3"/>
      <c r="C752" s="3"/>
      <c r="D752" s="200"/>
      <c r="E752" s="3"/>
      <c r="F752" s="3"/>
      <c r="G752" s="3"/>
      <c r="H752" s="3"/>
      <c r="I752" s="3"/>
      <c r="J752" s="3"/>
      <c r="K752" s="3"/>
      <c r="L752" s="3"/>
      <c r="M752" s="3"/>
      <c r="N752" s="3"/>
      <c r="O752" s="3"/>
      <c r="P752" s="3"/>
      <c r="Q752" s="3"/>
      <c r="R752" s="3"/>
      <c r="S752" s="3"/>
      <c r="T752" s="3"/>
      <c r="U752" s="3"/>
      <c r="V752" s="3"/>
      <c r="W752" s="3"/>
      <c r="X752" s="3"/>
      <c r="Y752" s="3"/>
      <c r="Z752" s="3"/>
    </row>
    <row r="753" spans="1:26" ht="12.75" customHeight="1" x14ac:dyDescent="0.25">
      <c r="A753" s="3"/>
      <c r="B753" s="3"/>
      <c r="C753" s="3"/>
      <c r="D753" s="200"/>
      <c r="E753" s="3"/>
      <c r="F753" s="3"/>
      <c r="G753" s="3"/>
      <c r="H753" s="3"/>
      <c r="I753" s="3"/>
      <c r="J753" s="3"/>
      <c r="K753" s="3"/>
      <c r="L753" s="3"/>
      <c r="M753" s="3"/>
      <c r="N753" s="3"/>
      <c r="O753" s="3"/>
      <c r="P753" s="3"/>
      <c r="Q753" s="3"/>
      <c r="R753" s="3"/>
      <c r="S753" s="3"/>
      <c r="T753" s="3"/>
      <c r="U753" s="3"/>
      <c r="V753" s="3"/>
      <c r="W753" s="3"/>
      <c r="X753" s="3"/>
      <c r="Y753" s="3"/>
      <c r="Z753" s="3"/>
    </row>
    <row r="754" spans="1:26" ht="12.75" customHeight="1" x14ac:dyDescent="0.25">
      <c r="A754" s="3"/>
      <c r="B754" s="3"/>
      <c r="C754" s="3"/>
      <c r="D754" s="200"/>
      <c r="E754" s="3"/>
      <c r="F754" s="3"/>
      <c r="G754" s="3"/>
      <c r="H754" s="3"/>
      <c r="I754" s="3"/>
      <c r="J754" s="3"/>
      <c r="K754" s="3"/>
      <c r="L754" s="3"/>
      <c r="M754" s="3"/>
      <c r="N754" s="3"/>
      <c r="O754" s="3"/>
      <c r="P754" s="3"/>
      <c r="Q754" s="3"/>
      <c r="R754" s="3"/>
      <c r="S754" s="3"/>
      <c r="T754" s="3"/>
      <c r="U754" s="3"/>
      <c r="V754" s="3"/>
      <c r="W754" s="3"/>
      <c r="X754" s="3"/>
      <c r="Y754" s="3"/>
      <c r="Z754" s="3"/>
    </row>
    <row r="755" spans="1:26" ht="12.75" customHeight="1" x14ac:dyDescent="0.25">
      <c r="A755" s="3"/>
      <c r="B755" s="3"/>
      <c r="C755" s="3"/>
      <c r="D755" s="200"/>
      <c r="E755" s="3"/>
      <c r="F755" s="3"/>
      <c r="G755" s="3"/>
      <c r="H755" s="3"/>
      <c r="I755" s="3"/>
      <c r="J755" s="3"/>
      <c r="K755" s="3"/>
      <c r="L755" s="3"/>
      <c r="M755" s="3"/>
      <c r="N755" s="3"/>
      <c r="O755" s="3"/>
      <c r="P755" s="3"/>
      <c r="Q755" s="3"/>
      <c r="R755" s="3"/>
      <c r="S755" s="3"/>
      <c r="T755" s="3"/>
      <c r="U755" s="3"/>
      <c r="V755" s="3"/>
      <c r="W755" s="3"/>
      <c r="X755" s="3"/>
      <c r="Y755" s="3"/>
      <c r="Z755" s="3"/>
    </row>
    <row r="756" spans="1:26" ht="12.75" customHeight="1" x14ac:dyDescent="0.25">
      <c r="A756" s="3"/>
      <c r="B756" s="3"/>
      <c r="C756" s="3"/>
      <c r="D756" s="200"/>
      <c r="E756" s="3"/>
      <c r="F756" s="3"/>
      <c r="G756" s="3"/>
      <c r="H756" s="3"/>
      <c r="I756" s="3"/>
      <c r="J756" s="3"/>
      <c r="K756" s="3"/>
      <c r="L756" s="3"/>
      <c r="M756" s="3"/>
      <c r="N756" s="3"/>
      <c r="O756" s="3"/>
      <c r="P756" s="3"/>
      <c r="Q756" s="3"/>
      <c r="R756" s="3"/>
      <c r="S756" s="3"/>
      <c r="T756" s="3"/>
      <c r="U756" s="3"/>
      <c r="V756" s="3"/>
      <c r="W756" s="3"/>
      <c r="X756" s="3"/>
      <c r="Y756" s="3"/>
      <c r="Z756" s="3"/>
    </row>
    <row r="757" spans="1:26" ht="12.75" customHeight="1" x14ac:dyDescent="0.25">
      <c r="A757" s="3"/>
      <c r="B757" s="3"/>
      <c r="C757" s="3"/>
      <c r="D757" s="200"/>
      <c r="E757" s="3"/>
      <c r="F757" s="3"/>
      <c r="G757" s="3"/>
      <c r="H757" s="3"/>
      <c r="I757" s="3"/>
      <c r="J757" s="3"/>
      <c r="K757" s="3"/>
      <c r="L757" s="3"/>
      <c r="M757" s="3"/>
      <c r="N757" s="3"/>
      <c r="O757" s="3"/>
      <c r="P757" s="3"/>
      <c r="Q757" s="3"/>
      <c r="R757" s="3"/>
      <c r="S757" s="3"/>
      <c r="T757" s="3"/>
      <c r="U757" s="3"/>
      <c r="V757" s="3"/>
      <c r="W757" s="3"/>
      <c r="X757" s="3"/>
      <c r="Y757" s="3"/>
      <c r="Z757" s="3"/>
    </row>
    <row r="758" spans="1:26" ht="12.75" customHeight="1" x14ac:dyDescent="0.25">
      <c r="A758" s="3"/>
      <c r="B758" s="3"/>
      <c r="C758" s="3"/>
      <c r="D758" s="200"/>
      <c r="E758" s="3"/>
      <c r="F758" s="3"/>
      <c r="G758" s="3"/>
      <c r="H758" s="3"/>
      <c r="I758" s="3"/>
      <c r="J758" s="3"/>
      <c r="K758" s="3"/>
      <c r="L758" s="3"/>
      <c r="M758" s="3"/>
      <c r="N758" s="3"/>
      <c r="O758" s="3"/>
      <c r="P758" s="3"/>
      <c r="Q758" s="3"/>
      <c r="R758" s="3"/>
      <c r="S758" s="3"/>
      <c r="T758" s="3"/>
      <c r="U758" s="3"/>
      <c r="V758" s="3"/>
      <c r="W758" s="3"/>
      <c r="X758" s="3"/>
      <c r="Y758" s="3"/>
      <c r="Z758" s="3"/>
    </row>
    <row r="759" spans="1:26" ht="12.75" customHeight="1" x14ac:dyDescent="0.25">
      <c r="A759" s="3"/>
      <c r="B759" s="3"/>
      <c r="C759" s="3"/>
      <c r="D759" s="200"/>
      <c r="E759" s="3"/>
      <c r="F759" s="3"/>
      <c r="G759" s="3"/>
      <c r="H759" s="3"/>
      <c r="I759" s="3"/>
      <c r="J759" s="3"/>
      <c r="K759" s="3"/>
      <c r="L759" s="3"/>
      <c r="M759" s="3"/>
      <c r="N759" s="3"/>
      <c r="O759" s="3"/>
      <c r="P759" s="3"/>
      <c r="Q759" s="3"/>
      <c r="R759" s="3"/>
      <c r="S759" s="3"/>
      <c r="T759" s="3"/>
      <c r="U759" s="3"/>
      <c r="V759" s="3"/>
      <c r="W759" s="3"/>
      <c r="X759" s="3"/>
      <c r="Y759" s="3"/>
      <c r="Z759" s="3"/>
    </row>
    <row r="760" spans="1:26" ht="12.75" customHeight="1" x14ac:dyDescent="0.25">
      <c r="A760" s="3"/>
      <c r="B760" s="3"/>
      <c r="C760" s="3"/>
      <c r="D760" s="200"/>
      <c r="E760" s="3"/>
      <c r="F760" s="3"/>
      <c r="G760" s="3"/>
      <c r="H760" s="3"/>
      <c r="I760" s="3"/>
      <c r="J760" s="3"/>
      <c r="K760" s="3"/>
      <c r="L760" s="3"/>
      <c r="M760" s="3"/>
      <c r="N760" s="3"/>
      <c r="O760" s="3"/>
      <c r="P760" s="3"/>
      <c r="Q760" s="3"/>
      <c r="R760" s="3"/>
      <c r="S760" s="3"/>
      <c r="T760" s="3"/>
      <c r="U760" s="3"/>
      <c r="V760" s="3"/>
      <c r="W760" s="3"/>
      <c r="X760" s="3"/>
      <c r="Y760" s="3"/>
      <c r="Z760" s="3"/>
    </row>
    <row r="761" spans="1:26" ht="12.75" customHeight="1" x14ac:dyDescent="0.25">
      <c r="A761" s="3"/>
      <c r="B761" s="3"/>
      <c r="C761" s="3"/>
      <c r="D761" s="200"/>
      <c r="E761" s="3"/>
      <c r="F761" s="3"/>
      <c r="G761" s="3"/>
      <c r="H761" s="3"/>
      <c r="I761" s="3"/>
      <c r="J761" s="3"/>
      <c r="K761" s="3"/>
      <c r="L761" s="3"/>
      <c r="M761" s="3"/>
      <c r="N761" s="3"/>
      <c r="O761" s="3"/>
      <c r="P761" s="3"/>
      <c r="Q761" s="3"/>
      <c r="R761" s="3"/>
      <c r="S761" s="3"/>
      <c r="T761" s="3"/>
      <c r="U761" s="3"/>
      <c r="V761" s="3"/>
      <c r="W761" s="3"/>
      <c r="X761" s="3"/>
      <c r="Y761" s="3"/>
      <c r="Z761" s="3"/>
    </row>
    <row r="762" spans="1:26" ht="12.75" customHeight="1" x14ac:dyDescent="0.25">
      <c r="A762" s="3"/>
      <c r="B762" s="3"/>
      <c r="C762" s="3"/>
      <c r="D762" s="200"/>
      <c r="E762" s="3"/>
      <c r="F762" s="3"/>
      <c r="G762" s="3"/>
      <c r="H762" s="3"/>
      <c r="I762" s="3"/>
      <c r="J762" s="3"/>
      <c r="K762" s="3"/>
      <c r="L762" s="3"/>
      <c r="M762" s="3"/>
      <c r="N762" s="3"/>
      <c r="O762" s="3"/>
      <c r="P762" s="3"/>
      <c r="Q762" s="3"/>
      <c r="R762" s="3"/>
      <c r="S762" s="3"/>
      <c r="T762" s="3"/>
      <c r="U762" s="3"/>
      <c r="V762" s="3"/>
      <c r="W762" s="3"/>
      <c r="X762" s="3"/>
      <c r="Y762" s="3"/>
      <c r="Z762" s="3"/>
    </row>
    <row r="763" spans="1:26" ht="12.75" customHeight="1" x14ac:dyDescent="0.25">
      <c r="A763" s="3"/>
      <c r="B763" s="3"/>
      <c r="C763" s="3"/>
      <c r="D763" s="200"/>
      <c r="E763" s="3"/>
      <c r="F763" s="3"/>
      <c r="G763" s="3"/>
      <c r="H763" s="3"/>
      <c r="I763" s="3"/>
      <c r="J763" s="3"/>
      <c r="K763" s="3"/>
      <c r="L763" s="3"/>
      <c r="M763" s="3"/>
      <c r="N763" s="3"/>
      <c r="O763" s="3"/>
      <c r="P763" s="3"/>
      <c r="Q763" s="3"/>
      <c r="R763" s="3"/>
      <c r="S763" s="3"/>
      <c r="T763" s="3"/>
      <c r="U763" s="3"/>
      <c r="V763" s="3"/>
      <c r="W763" s="3"/>
      <c r="X763" s="3"/>
      <c r="Y763" s="3"/>
      <c r="Z763" s="3"/>
    </row>
    <row r="764" spans="1:26" ht="12.75" customHeight="1" x14ac:dyDescent="0.25">
      <c r="A764" s="3"/>
      <c r="B764" s="3"/>
      <c r="C764" s="3"/>
      <c r="D764" s="200"/>
      <c r="E764" s="3"/>
      <c r="F764" s="3"/>
      <c r="G764" s="3"/>
      <c r="H764" s="3"/>
      <c r="I764" s="3"/>
      <c r="J764" s="3"/>
      <c r="K764" s="3"/>
      <c r="L764" s="3"/>
      <c r="M764" s="3"/>
      <c r="N764" s="3"/>
      <c r="O764" s="3"/>
      <c r="P764" s="3"/>
      <c r="Q764" s="3"/>
      <c r="R764" s="3"/>
      <c r="S764" s="3"/>
      <c r="T764" s="3"/>
      <c r="U764" s="3"/>
      <c r="V764" s="3"/>
      <c r="W764" s="3"/>
      <c r="X764" s="3"/>
      <c r="Y764" s="3"/>
      <c r="Z764" s="3"/>
    </row>
    <row r="765" spans="1:26" ht="12.75" customHeight="1" x14ac:dyDescent="0.25">
      <c r="A765" s="3"/>
      <c r="B765" s="3"/>
      <c r="C765" s="3"/>
      <c r="D765" s="200"/>
      <c r="E765" s="3"/>
      <c r="F765" s="3"/>
      <c r="G765" s="3"/>
      <c r="H765" s="3"/>
      <c r="I765" s="3"/>
      <c r="J765" s="3"/>
      <c r="K765" s="3"/>
      <c r="L765" s="3"/>
      <c r="M765" s="3"/>
      <c r="N765" s="3"/>
      <c r="O765" s="3"/>
      <c r="P765" s="3"/>
      <c r="Q765" s="3"/>
      <c r="R765" s="3"/>
      <c r="S765" s="3"/>
      <c r="T765" s="3"/>
      <c r="U765" s="3"/>
      <c r="V765" s="3"/>
      <c r="W765" s="3"/>
      <c r="X765" s="3"/>
      <c r="Y765" s="3"/>
      <c r="Z765" s="3"/>
    </row>
    <row r="766" spans="1:26" ht="12.75" customHeight="1" x14ac:dyDescent="0.25">
      <c r="A766" s="3"/>
      <c r="B766" s="3"/>
      <c r="C766" s="3"/>
      <c r="D766" s="200"/>
      <c r="E766" s="3"/>
      <c r="F766" s="3"/>
      <c r="G766" s="3"/>
      <c r="H766" s="3"/>
      <c r="I766" s="3"/>
      <c r="J766" s="3"/>
      <c r="K766" s="3"/>
      <c r="L766" s="3"/>
      <c r="M766" s="3"/>
      <c r="N766" s="3"/>
      <c r="O766" s="3"/>
      <c r="P766" s="3"/>
      <c r="Q766" s="3"/>
      <c r="R766" s="3"/>
      <c r="S766" s="3"/>
      <c r="T766" s="3"/>
      <c r="U766" s="3"/>
      <c r="V766" s="3"/>
      <c r="W766" s="3"/>
      <c r="X766" s="3"/>
      <c r="Y766" s="3"/>
      <c r="Z766" s="3"/>
    </row>
    <row r="767" spans="1:26" ht="12.75" customHeight="1" x14ac:dyDescent="0.25">
      <c r="A767" s="3"/>
      <c r="B767" s="3"/>
      <c r="C767" s="3"/>
      <c r="D767" s="200"/>
      <c r="E767" s="3"/>
      <c r="F767" s="3"/>
      <c r="G767" s="3"/>
      <c r="H767" s="3"/>
      <c r="I767" s="3"/>
      <c r="J767" s="3"/>
      <c r="K767" s="3"/>
      <c r="L767" s="3"/>
      <c r="M767" s="3"/>
      <c r="N767" s="3"/>
      <c r="O767" s="3"/>
      <c r="P767" s="3"/>
      <c r="Q767" s="3"/>
      <c r="R767" s="3"/>
      <c r="S767" s="3"/>
      <c r="T767" s="3"/>
      <c r="U767" s="3"/>
      <c r="V767" s="3"/>
      <c r="W767" s="3"/>
      <c r="X767" s="3"/>
      <c r="Y767" s="3"/>
      <c r="Z767" s="3"/>
    </row>
    <row r="768" spans="1:26" ht="12.75" customHeight="1" x14ac:dyDescent="0.25">
      <c r="A768" s="3"/>
      <c r="B768" s="3"/>
      <c r="C768" s="3"/>
      <c r="D768" s="200"/>
      <c r="E768" s="3"/>
      <c r="F768" s="3"/>
      <c r="G768" s="3"/>
      <c r="H768" s="3"/>
      <c r="I768" s="3"/>
      <c r="J768" s="3"/>
      <c r="K768" s="3"/>
      <c r="L768" s="3"/>
      <c r="M768" s="3"/>
      <c r="N768" s="3"/>
      <c r="O768" s="3"/>
      <c r="P768" s="3"/>
      <c r="Q768" s="3"/>
      <c r="R768" s="3"/>
      <c r="S768" s="3"/>
      <c r="T768" s="3"/>
      <c r="U768" s="3"/>
      <c r="V768" s="3"/>
      <c r="W768" s="3"/>
      <c r="X768" s="3"/>
      <c r="Y768" s="3"/>
      <c r="Z768" s="3"/>
    </row>
    <row r="769" spans="1:26" ht="12.75" customHeight="1" x14ac:dyDescent="0.25">
      <c r="A769" s="3"/>
      <c r="B769" s="3"/>
      <c r="C769" s="3"/>
      <c r="D769" s="200"/>
      <c r="E769" s="3"/>
      <c r="F769" s="3"/>
      <c r="G769" s="3"/>
      <c r="H769" s="3"/>
      <c r="I769" s="3"/>
      <c r="J769" s="3"/>
      <c r="K769" s="3"/>
      <c r="L769" s="3"/>
      <c r="M769" s="3"/>
      <c r="N769" s="3"/>
      <c r="O769" s="3"/>
      <c r="P769" s="3"/>
      <c r="Q769" s="3"/>
      <c r="R769" s="3"/>
      <c r="S769" s="3"/>
      <c r="T769" s="3"/>
      <c r="U769" s="3"/>
      <c r="V769" s="3"/>
      <c r="W769" s="3"/>
      <c r="X769" s="3"/>
      <c r="Y769" s="3"/>
      <c r="Z769" s="3"/>
    </row>
    <row r="770" spans="1:26" ht="12.75" customHeight="1" x14ac:dyDescent="0.25">
      <c r="A770" s="3"/>
      <c r="B770" s="3"/>
      <c r="C770" s="3"/>
      <c r="D770" s="200"/>
      <c r="E770" s="3"/>
      <c r="F770" s="3"/>
      <c r="G770" s="3"/>
      <c r="H770" s="3"/>
      <c r="I770" s="3"/>
      <c r="J770" s="3"/>
      <c r="K770" s="3"/>
      <c r="L770" s="3"/>
      <c r="M770" s="3"/>
      <c r="N770" s="3"/>
      <c r="O770" s="3"/>
      <c r="P770" s="3"/>
      <c r="Q770" s="3"/>
      <c r="R770" s="3"/>
      <c r="S770" s="3"/>
      <c r="T770" s="3"/>
      <c r="U770" s="3"/>
      <c r="V770" s="3"/>
      <c r="W770" s="3"/>
      <c r="X770" s="3"/>
      <c r="Y770" s="3"/>
      <c r="Z770" s="3"/>
    </row>
    <row r="771" spans="1:26" ht="12.75" customHeight="1" x14ac:dyDescent="0.25">
      <c r="A771" s="3"/>
      <c r="B771" s="3"/>
      <c r="C771" s="3"/>
      <c r="D771" s="200"/>
      <c r="E771" s="3"/>
      <c r="F771" s="3"/>
      <c r="G771" s="3"/>
      <c r="H771" s="3"/>
      <c r="I771" s="3"/>
      <c r="J771" s="3"/>
      <c r="K771" s="3"/>
      <c r="L771" s="3"/>
      <c r="M771" s="3"/>
      <c r="N771" s="3"/>
      <c r="O771" s="3"/>
      <c r="P771" s="3"/>
      <c r="Q771" s="3"/>
      <c r="R771" s="3"/>
      <c r="S771" s="3"/>
      <c r="T771" s="3"/>
      <c r="U771" s="3"/>
      <c r="V771" s="3"/>
      <c r="W771" s="3"/>
      <c r="X771" s="3"/>
      <c r="Y771" s="3"/>
      <c r="Z771" s="3"/>
    </row>
    <row r="772" spans="1:26" ht="12.75" customHeight="1" x14ac:dyDescent="0.25">
      <c r="A772" s="3"/>
      <c r="B772" s="3"/>
      <c r="C772" s="3"/>
      <c r="D772" s="200"/>
      <c r="E772" s="3"/>
      <c r="F772" s="3"/>
      <c r="G772" s="3"/>
      <c r="H772" s="3"/>
      <c r="I772" s="3"/>
      <c r="J772" s="3"/>
      <c r="K772" s="3"/>
      <c r="L772" s="3"/>
      <c r="M772" s="3"/>
      <c r="N772" s="3"/>
      <c r="O772" s="3"/>
      <c r="P772" s="3"/>
      <c r="Q772" s="3"/>
      <c r="R772" s="3"/>
      <c r="S772" s="3"/>
      <c r="T772" s="3"/>
      <c r="U772" s="3"/>
      <c r="V772" s="3"/>
      <c r="W772" s="3"/>
      <c r="X772" s="3"/>
      <c r="Y772" s="3"/>
      <c r="Z772" s="3"/>
    </row>
    <row r="773" spans="1:26" ht="12.75" customHeight="1" x14ac:dyDescent="0.25">
      <c r="A773" s="3"/>
      <c r="B773" s="3"/>
      <c r="C773" s="3"/>
      <c r="D773" s="200"/>
      <c r="E773" s="3"/>
      <c r="F773" s="3"/>
      <c r="G773" s="3"/>
      <c r="H773" s="3"/>
      <c r="I773" s="3"/>
      <c r="J773" s="3"/>
      <c r="K773" s="3"/>
      <c r="L773" s="3"/>
      <c r="M773" s="3"/>
      <c r="N773" s="3"/>
      <c r="O773" s="3"/>
      <c r="P773" s="3"/>
      <c r="Q773" s="3"/>
      <c r="R773" s="3"/>
      <c r="S773" s="3"/>
      <c r="T773" s="3"/>
      <c r="U773" s="3"/>
      <c r="V773" s="3"/>
      <c r="W773" s="3"/>
      <c r="X773" s="3"/>
      <c r="Y773" s="3"/>
      <c r="Z773" s="3"/>
    </row>
    <row r="774" spans="1:26" ht="12.75" customHeight="1" x14ac:dyDescent="0.25">
      <c r="A774" s="3"/>
      <c r="B774" s="3"/>
      <c r="C774" s="3"/>
      <c r="D774" s="200"/>
      <c r="E774" s="3"/>
      <c r="F774" s="3"/>
      <c r="G774" s="3"/>
      <c r="H774" s="3"/>
      <c r="I774" s="3"/>
      <c r="J774" s="3"/>
      <c r="K774" s="3"/>
      <c r="L774" s="3"/>
      <c r="M774" s="3"/>
      <c r="N774" s="3"/>
      <c r="O774" s="3"/>
      <c r="P774" s="3"/>
      <c r="Q774" s="3"/>
      <c r="R774" s="3"/>
      <c r="S774" s="3"/>
      <c r="T774" s="3"/>
      <c r="U774" s="3"/>
      <c r="V774" s="3"/>
      <c r="W774" s="3"/>
      <c r="X774" s="3"/>
      <c r="Y774" s="3"/>
      <c r="Z774" s="3"/>
    </row>
    <row r="775" spans="1:26" ht="12.75" customHeight="1" x14ac:dyDescent="0.25">
      <c r="A775" s="3"/>
      <c r="B775" s="3"/>
      <c r="C775" s="3"/>
      <c r="D775" s="200"/>
      <c r="E775" s="3"/>
      <c r="F775" s="3"/>
      <c r="G775" s="3"/>
      <c r="H775" s="3"/>
      <c r="I775" s="3"/>
      <c r="J775" s="3"/>
      <c r="K775" s="3"/>
      <c r="L775" s="3"/>
      <c r="M775" s="3"/>
      <c r="N775" s="3"/>
      <c r="O775" s="3"/>
      <c r="P775" s="3"/>
      <c r="Q775" s="3"/>
      <c r="R775" s="3"/>
      <c r="S775" s="3"/>
      <c r="T775" s="3"/>
      <c r="U775" s="3"/>
      <c r="V775" s="3"/>
      <c r="W775" s="3"/>
      <c r="X775" s="3"/>
      <c r="Y775" s="3"/>
      <c r="Z775" s="3"/>
    </row>
    <row r="776" spans="1:26" ht="12.75" customHeight="1" x14ac:dyDescent="0.25">
      <c r="A776" s="3"/>
      <c r="B776" s="3"/>
      <c r="C776" s="3"/>
      <c r="D776" s="200"/>
      <c r="E776" s="3"/>
      <c r="F776" s="3"/>
      <c r="G776" s="3"/>
      <c r="H776" s="3"/>
      <c r="I776" s="3"/>
      <c r="J776" s="3"/>
      <c r="K776" s="3"/>
      <c r="L776" s="3"/>
      <c r="M776" s="3"/>
      <c r="N776" s="3"/>
      <c r="O776" s="3"/>
      <c r="P776" s="3"/>
      <c r="Q776" s="3"/>
      <c r="R776" s="3"/>
      <c r="S776" s="3"/>
      <c r="T776" s="3"/>
      <c r="U776" s="3"/>
      <c r="V776" s="3"/>
      <c r="W776" s="3"/>
      <c r="X776" s="3"/>
      <c r="Y776" s="3"/>
      <c r="Z776" s="3"/>
    </row>
    <row r="777" spans="1:26" ht="12.75" customHeight="1" x14ac:dyDescent="0.25">
      <c r="A777" s="3"/>
      <c r="B777" s="3"/>
      <c r="C777" s="3"/>
      <c r="D777" s="200"/>
      <c r="E777" s="3"/>
      <c r="F777" s="3"/>
      <c r="G777" s="3"/>
      <c r="H777" s="3"/>
      <c r="I777" s="3"/>
      <c r="J777" s="3"/>
      <c r="K777" s="3"/>
      <c r="L777" s="3"/>
      <c r="M777" s="3"/>
      <c r="N777" s="3"/>
      <c r="O777" s="3"/>
      <c r="P777" s="3"/>
      <c r="Q777" s="3"/>
      <c r="R777" s="3"/>
      <c r="S777" s="3"/>
      <c r="T777" s="3"/>
      <c r="U777" s="3"/>
      <c r="V777" s="3"/>
      <c r="W777" s="3"/>
      <c r="X777" s="3"/>
      <c r="Y777" s="3"/>
      <c r="Z777" s="3"/>
    </row>
    <row r="778" spans="1:26" ht="12.75" customHeight="1" x14ac:dyDescent="0.25">
      <c r="A778" s="3"/>
      <c r="B778" s="3"/>
      <c r="C778" s="3"/>
      <c r="D778" s="200"/>
      <c r="E778" s="3"/>
      <c r="F778" s="3"/>
      <c r="G778" s="3"/>
      <c r="H778" s="3"/>
      <c r="I778" s="3"/>
      <c r="J778" s="3"/>
      <c r="K778" s="3"/>
      <c r="L778" s="3"/>
      <c r="M778" s="3"/>
      <c r="N778" s="3"/>
      <c r="O778" s="3"/>
      <c r="P778" s="3"/>
      <c r="Q778" s="3"/>
      <c r="R778" s="3"/>
      <c r="S778" s="3"/>
      <c r="T778" s="3"/>
      <c r="U778" s="3"/>
      <c r="V778" s="3"/>
      <c r="W778" s="3"/>
      <c r="X778" s="3"/>
      <c r="Y778" s="3"/>
      <c r="Z778" s="3"/>
    </row>
    <row r="779" spans="1:26" ht="12.75" customHeight="1" x14ac:dyDescent="0.25">
      <c r="A779" s="3"/>
      <c r="B779" s="3"/>
      <c r="C779" s="3"/>
      <c r="D779" s="200"/>
      <c r="E779" s="3"/>
      <c r="F779" s="3"/>
      <c r="G779" s="3"/>
      <c r="H779" s="3"/>
      <c r="I779" s="3"/>
      <c r="J779" s="3"/>
      <c r="K779" s="3"/>
      <c r="L779" s="3"/>
      <c r="M779" s="3"/>
      <c r="N779" s="3"/>
      <c r="O779" s="3"/>
      <c r="P779" s="3"/>
      <c r="Q779" s="3"/>
      <c r="R779" s="3"/>
      <c r="S779" s="3"/>
      <c r="T779" s="3"/>
      <c r="U779" s="3"/>
      <c r="V779" s="3"/>
      <c r="W779" s="3"/>
      <c r="X779" s="3"/>
      <c r="Y779" s="3"/>
      <c r="Z779" s="3"/>
    </row>
    <row r="780" spans="1:26" ht="12.75" customHeight="1" x14ac:dyDescent="0.25">
      <c r="A780" s="3"/>
      <c r="B780" s="3"/>
      <c r="C780" s="3"/>
      <c r="D780" s="200"/>
      <c r="E780" s="3"/>
      <c r="F780" s="3"/>
      <c r="G780" s="3"/>
      <c r="H780" s="3"/>
      <c r="I780" s="3"/>
      <c r="J780" s="3"/>
      <c r="K780" s="3"/>
      <c r="L780" s="3"/>
      <c r="M780" s="3"/>
      <c r="N780" s="3"/>
      <c r="O780" s="3"/>
      <c r="P780" s="3"/>
      <c r="Q780" s="3"/>
      <c r="R780" s="3"/>
      <c r="S780" s="3"/>
      <c r="T780" s="3"/>
      <c r="U780" s="3"/>
      <c r="V780" s="3"/>
      <c r="W780" s="3"/>
      <c r="X780" s="3"/>
      <c r="Y780" s="3"/>
      <c r="Z780" s="3"/>
    </row>
    <row r="781" spans="1:26" ht="12.75" customHeight="1" x14ac:dyDescent="0.25">
      <c r="A781" s="3"/>
      <c r="B781" s="3"/>
      <c r="C781" s="3"/>
      <c r="D781" s="200"/>
      <c r="E781" s="3"/>
      <c r="F781" s="3"/>
      <c r="G781" s="3"/>
      <c r="H781" s="3"/>
      <c r="I781" s="3"/>
      <c r="J781" s="3"/>
      <c r="K781" s="3"/>
      <c r="L781" s="3"/>
      <c r="M781" s="3"/>
      <c r="N781" s="3"/>
      <c r="O781" s="3"/>
      <c r="P781" s="3"/>
      <c r="Q781" s="3"/>
      <c r="R781" s="3"/>
      <c r="S781" s="3"/>
      <c r="T781" s="3"/>
      <c r="U781" s="3"/>
      <c r="V781" s="3"/>
      <c r="W781" s="3"/>
      <c r="X781" s="3"/>
      <c r="Y781" s="3"/>
      <c r="Z781" s="3"/>
    </row>
    <row r="782" spans="1:26" ht="12.75" customHeight="1" x14ac:dyDescent="0.25">
      <c r="A782" s="3"/>
      <c r="B782" s="3"/>
      <c r="C782" s="3"/>
      <c r="D782" s="200"/>
      <c r="E782" s="3"/>
      <c r="F782" s="3"/>
      <c r="G782" s="3"/>
      <c r="H782" s="3"/>
      <c r="I782" s="3"/>
      <c r="J782" s="3"/>
      <c r="K782" s="3"/>
      <c r="L782" s="3"/>
      <c r="M782" s="3"/>
      <c r="N782" s="3"/>
      <c r="O782" s="3"/>
      <c r="P782" s="3"/>
      <c r="Q782" s="3"/>
      <c r="R782" s="3"/>
      <c r="S782" s="3"/>
      <c r="T782" s="3"/>
      <c r="U782" s="3"/>
      <c r="V782" s="3"/>
      <c r="W782" s="3"/>
      <c r="X782" s="3"/>
      <c r="Y782" s="3"/>
      <c r="Z782" s="3"/>
    </row>
    <row r="783" spans="1:26" ht="12.75" customHeight="1" x14ac:dyDescent="0.25">
      <c r="A783" s="3"/>
      <c r="B783" s="3"/>
      <c r="C783" s="3"/>
      <c r="D783" s="200"/>
      <c r="E783" s="3"/>
      <c r="F783" s="3"/>
      <c r="G783" s="3"/>
      <c r="H783" s="3"/>
      <c r="I783" s="3"/>
      <c r="J783" s="3"/>
      <c r="K783" s="3"/>
      <c r="L783" s="3"/>
      <c r="M783" s="3"/>
      <c r="N783" s="3"/>
      <c r="O783" s="3"/>
      <c r="P783" s="3"/>
      <c r="Q783" s="3"/>
      <c r="R783" s="3"/>
      <c r="S783" s="3"/>
      <c r="T783" s="3"/>
      <c r="U783" s="3"/>
      <c r="V783" s="3"/>
      <c r="W783" s="3"/>
      <c r="X783" s="3"/>
      <c r="Y783" s="3"/>
      <c r="Z783" s="3"/>
    </row>
    <row r="784" spans="1:26" ht="12.75" customHeight="1" x14ac:dyDescent="0.25">
      <c r="A784" s="3"/>
      <c r="B784" s="3"/>
      <c r="C784" s="3"/>
      <c r="D784" s="200"/>
      <c r="E784" s="3"/>
      <c r="F784" s="3"/>
      <c r="G784" s="3"/>
      <c r="H784" s="3"/>
      <c r="I784" s="3"/>
      <c r="J784" s="3"/>
      <c r="K784" s="3"/>
      <c r="L784" s="3"/>
      <c r="M784" s="3"/>
      <c r="N784" s="3"/>
      <c r="O784" s="3"/>
      <c r="P784" s="3"/>
      <c r="Q784" s="3"/>
      <c r="R784" s="3"/>
      <c r="S784" s="3"/>
      <c r="T784" s="3"/>
      <c r="U784" s="3"/>
      <c r="V784" s="3"/>
      <c r="W784" s="3"/>
      <c r="X784" s="3"/>
      <c r="Y784" s="3"/>
      <c r="Z784" s="3"/>
    </row>
    <row r="785" spans="1:26" ht="12.75" customHeight="1" x14ac:dyDescent="0.25">
      <c r="A785" s="3"/>
      <c r="B785" s="3"/>
      <c r="C785" s="3"/>
      <c r="D785" s="200"/>
      <c r="E785" s="3"/>
      <c r="F785" s="3"/>
      <c r="G785" s="3"/>
      <c r="H785" s="3"/>
      <c r="I785" s="3"/>
      <c r="J785" s="3"/>
      <c r="K785" s="3"/>
      <c r="L785" s="3"/>
      <c r="M785" s="3"/>
      <c r="N785" s="3"/>
      <c r="O785" s="3"/>
      <c r="P785" s="3"/>
      <c r="Q785" s="3"/>
      <c r="R785" s="3"/>
      <c r="S785" s="3"/>
      <c r="T785" s="3"/>
      <c r="U785" s="3"/>
      <c r="V785" s="3"/>
      <c r="W785" s="3"/>
      <c r="X785" s="3"/>
      <c r="Y785" s="3"/>
      <c r="Z785" s="3"/>
    </row>
    <row r="786" spans="1:26" ht="12.75" customHeight="1" x14ac:dyDescent="0.25">
      <c r="A786" s="3"/>
      <c r="B786" s="3"/>
      <c r="C786" s="3"/>
      <c r="D786" s="200"/>
      <c r="E786" s="3"/>
      <c r="F786" s="3"/>
      <c r="G786" s="3"/>
      <c r="H786" s="3"/>
      <c r="I786" s="3"/>
      <c r="J786" s="3"/>
      <c r="K786" s="3"/>
      <c r="L786" s="3"/>
      <c r="M786" s="3"/>
      <c r="N786" s="3"/>
      <c r="O786" s="3"/>
      <c r="P786" s="3"/>
      <c r="Q786" s="3"/>
      <c r="R786" s="3"/>
      <c r="S786" s="3"/>
      <c r="T786" s="3"/>
      <c r="U786" s="3"/>
      <c r="V786" s="3"/>
      <c r="W786" s="3"/>
      <c r="X786" s="3"/>
      <c r="Y786" s="3"/>
      <c r="Z786" s="3"/>
    </row>
    <row r="787" spans="1:26" ht="12.75" customHeight="1" x14ac:dyDescent="0.25">
      <c r="A787" s="3"/>
      <c r="B787" s="3"/>
      <c r="C787" s="3"/>
      <c r="D787" s="200"/>
      <c r="E787" s="3"/>
      <c r="F787" s="3"/>
      <c r="G787" s="3"/>
      <c r="H787" s="3"/>
      <c r="I787" s="3"/>
      <c r="J787" s="3"/>
      <c r="K787" s="3"/>
      <c r="L787" s="3"/>
      <c r="M787" s="3"/>
      <c r="N787" s="3"/>
      <c r="O787" s="3"/>
      <c r="P787" s="3"/>
      <c r="Q787" s="3"/>
      <c r="R787" s="3"/>
      <c r="S787" s="3"/>
      <c r="T787" s="3"/>
      <c r="U787" s="3"/>
      <c r="V787" s="3"/>
      <c r="W787" s="3"/>
      <c r="X787" s="3"/>
      <c r="Y787" s="3"/>
      <c r="Z787" s="3"/>
    </row>
    <row r="788" spans="1:26" ht="12.75" customHeight="1" x14ac:dyDescent="0.25">
      <c r="A788" s="3"/>
      <c r="B788" s="3"/>
      <c r="C788" s="3"/>
      <c r="D788" s="200"/>
      <c r="E788" s="3"/>
      <c r="F788" s="3"/>
      <c r="G788" s="3"/>
      <c r="H788" s="3"/>
      <c r="I788" s="3"/>
      <c r="J788" s="3"/>
      <c r="K788" s="3"/>
      <c r="L788" s="3"/>
      <c r="M788" s="3"/>
      <c r="N788" s="3"/>
      <c r="O788" s="3"/>
      <c r="P788" s="3"/>
      <c r="Q788" s="3"/>
      <c r="R788" s="3"/>
      <c r="S788" s="3"/>
      <c r="T788" s="3"/>
      <c r="U788" s="3"/>
      <c r="V788" s="3"/>
      <c r="W788" s="3"/>
      <c r="X788" s="3"/>
      <c r="Y788" s="3"/>
      <c r="Z788" s="3"/>
    </row>
    <row r="789" spans="1:26" ht="12.75" customHeight="1" x14ac:dyDescent="0.25">
      <c r="A789" s="3"/>
      <c r="B789" s="3"/>
      <c r="C789" s="3"/>
      <c r="D789" s="200"/>
      <c r="E789" s="3"/>
      <c r="F789" s="3"/>
      <c r="G789" s="3"/>
      <c r="H789" s="3"/>
      <c r="I789" s="3"/>
      <c r="J789" s="3"/>
      <c r="K789" s="3"/>
      <c r="L789" s="3"/>
      <c r="M789" s="3"/>
      <c r="N789" s="3"/>
      <c r="O789" s="3"/>
      <c r="P789" s="3"/>
      <c r="Q789" s="3"/>
      <c r="R789" s="3"/>
      <c r="S789" s="3"/>
      <c r="T789" s="3"/>
      <c r="U789" s="3"/>
      <c r="V789" s="3"/>
      <c r="W789" s="3"/>
      <c r="X789" s="3"/>
      <c r="Y789" s="3"/>
      <c r="Z789" s="3"/>
    </row>
    <row r="790" spans="1:26" ht="12.75" customHeight="1" x14ac:dyDescent="0.25">
      <c r="A790" s="3"/>
      <c r="B790" s="3"/>
      <c r="C790" s="3"/>
      <c r="D790" s="200"/>
      <c r="E790" s="3"/>
      <c r="F790" s="3"/>
      <c r="G790" s="3"/>
      <c r="H790" s="3"/>
      <c r="I790" s="3"/>
      <c r="J790" s="3"/>
      <c r="K790" s="3"/>
      <c r="L790" s="3"/>
      <c r="M790" s="3"/>
      <c r="N790" s="3"/>
      <c r="O790" s="3"/>
      <c r="P790" s="3"/>
      <c r="Q790" s="3"/>
      <c r="R790" s="3"/>
      <c r="S790" s="3"/>
      <c r="T790" s="3"/>
      <c r="U790" s="3"/>
      <c r="V790" s="3"/>
      <c r="W790" s="3"/>
      <c r="X790" s="3"/>
      <c r="Y790" s="3"/>
      <c r="Z790" s="3"/>
    </row>
    <row r="791" spans="1:26" ht="12.75" customHeight="1" x14ac:dyDescent="0.25">
      <c r="A791" s="3"/>
      <c r="B791" s="3"/>
      <c r="C791" s="3"/>
      <c r="D791" s="200"/>
      <c r="E791" s="3"/>
      <c r="F791" s="3"/>
      <c r="G791" s="3"/>
      <c r="H791" s="3"/>
      <c r="I791" s="3"/>
      <c r="J791" s="3"/>
      <c r="K791" s="3"/>
      <c r="L791" s="3"/>
      <c r="M791" s="3"/>
      <c r="N791" s="3"/>
      <c r="O791" s="3"/>
      <c r="P791" s="3"/>
      <c r="Q791" s="3"/>
      <c r="R791" s="3"/>
      <c r="S791" s="3"/>
      <c r="T791" s="3"/>
      <c r="U791" s="3"/>
      <c r="V791" s="3"/>
      <c r="W791" s="3"/>
      <c r="X791" s="3"/>
      <c r="Y791" s="3"/>
      <c r="Z791" s="3"/>
    </row>
    <row r="792" spans="1:26" ht="12.75" customHeight="1" x14ac:dyDescent="0.25">
      <c r="A792" s="3"/>
      <c r="B792" s="3"/>
      <c r="C792" s="3"/>
      <c r="D792" s="200"/>
      <c r="E792" s="3"/>
      <c r="F792" s="3"/>
      <c r="G792" s="3"/>
      <c r="H792" s="3"/>
      <c r="I792" s="3"/>
      <c r="J792" s="3"/>
      <c r="K792" s="3"/>
      <c r="L792" s="3"/>
      <c r="M792" s="3"/>
      <c r="N792" s="3"/>
      <c r="O792" s="3"/>
      <c r="P792" s="3"/>
      <c r="Q792" s="3"/>
      <c r="R792" s="3"/>
      <c r="S792" s="3"/>
      <c r="T792" s="3"/>
      <c r="U792" s="3"/>
      <c r="V792" s="3"/>
      <c r="W792" s="3"/>
      <c r="X792" s="3"/>
      <c r="Y792" s="3"/>
      <c r="Z792" s="3"/>
    </row>
    <row r="793" spans="1:26" ht="12.75" customHeight="1" x14ac:dyDescent="0.25">
      <c r="A793" s="3"/>
      <c r="B793" s="3"/>
      <c r="C793" s="3"/>
      <c r="D793" s="200"/>
      <c r="E793" s="3"/>
      <c r="F793" s="3"/>
      <c r="G793" s="3"/>
      <c r="H793" s="3"/>
      <c r="I793" s="3"/>
      <c r="J793" s="3"/>
      <c r="K793" s="3"/>
      <c r="L793" s="3"/>
      <c r="M793" s="3"/>
      <c r="N793" s="3"/>
      <c r="O793" s="3"/>
      <c r="P793" s="3"/>
      <c r="Q793" s="3"/>
      <c r="R793" s="3"/>
      <c r="S793" s="3"/>
      <c r="T793" s="3"/>
      <c r="U793" s="3"/>
      <c r="V793" s="3"/>
      <c r="W793" s="3"/>
      <c r="X793" s="3"/>
      <c r="Y793" s="3"/>
      <c r="Z793" s="3"/>
    </row>
    <row r="794" spans="1:26" ht="12.75" customHeight="1" x14ac:dyDescent="0.25">
      <c r="A794" s="3"/>
      <c r="B794" s="3"/>
      <c r="C794" s="3"/>
      <c r="D794" s="200"/>
      <c r="E794" s="3"/>
      <c r="F794" s="3"/>
      <c r="G794" s="3"/>
      <c r="H794" s="3"/>
      <c r="I794" s="3"/>
      <c r="J794" s="3"/>
      <c r="K794" s="3"/>
      <c r="L794" s="3"/>
      <c r="M794" s="3"/>
      <c r="N794" s="3"/>
      <c r="O794" s="3"/>
      <c r="P794" s="3"/>
      <c r="Q794" s="3"/>
      <c r="R794" s="3"/>
      <c r="S794" s="3"/>
      <c r="T794" s="3"/>
      <c r="U794" s="3"/>
      <c r="V794" s="3"/>
      <c r="W794" s="3"/>
      <c r="X794" s="3"/>
      <c r="Y794" s="3"/>
      <c r="Z794" s="3"/>
    </row>
    <row r="795" spans="1:26" ht="12.75" customHeight="1" x14ac:dyDescent="0.25">
      <c r="A795" s="3"/>
      <c r="B795" s="3"/>
      <c r="C795" s="3"/>
      <c r="D795" s="200"/>
      <c r="E795" s="3"/>
      <c r="F795" s="3"/>
      <c r="G795" s="3"/>
      <c r="H795" s="3"/>
      <c r="I795" s="3"/>
      <c r="J795" s="3"/>
      <c r="K795" s="3"/>
      <c r="L795" s="3"/>
      <c r="M795" s="3"/>
      <c r="N795" s="3"/>
      <c r="O795" s="3"/>
      <c r="P795" s="3"/>
      <c r="Q795" s="3"/>
      <c r="R795" s="3"/>
      <c r="S795" s="3"/>
      <c r="T795" s="3"/>
      <c r="U795" s="3"/>
      <c r="V795" s="3"/>
      <c r="W795" s="3"/>
      <c r="X795" s="3"/>
      <c r="Y795" s="3"/>
      <c r="Z795" s="3"/>
    </row>
    <row r="796" spans="1:26" ht="12.75" customHeight="1" x14ac:dyDescent="0.25">
      <c r="A796" s="3"/>
      <c r="B796" s="3"/>
      <c r="C796" s="3"/>
      <c r="D796" s="200"/>
      <c r="E796" s="3"/>
      <c r="F796" s="3"/>
      <c r="G796" s="3"/>
      <c r="H796" s="3"/>
      <c r="I796" s="3"/>
      <c r="J796" s="3"/>
      <c r="K796" s="3"/>
      <c r="L796" s="3"/>
      <c r="M796" s="3"/>
      <c r="N796" s="3"/>
      <c r="O796" s="3"/>
      <c r="P796" s="3"/>
      <c r="Q796" s="3"/>
      <c r="R796" s="3"/>
      <c r="S796" s="3"/>
      <c r="T796" s="3"/>
      <c r="U796" s="3"/>
      <c r="V796" s="3"/>
      <c r="W796" s="3"/>
      <c r="X796" s="3"/>
      <c r="Y796" s="3"/>
      <c r="Z796" s="3"/>
    </row>
    <row r="797" spans="1:26" ht="12.75" customHeight="1" x14ac:dyDescent="0.25">
      <c r="A797" s="3"/>
      <c r="B797" s="3"/>
      <c r="C797" s="3"/>
      <c r="D797" s="200"/>
      <c r="E797" s="3"/>
      <c r="F797" s="3"/>
      <c r="G797" s="3"/>
      <c r="H797" s="3"/>
      <c r="I797" s="3"/>
      <c r="J797" s="3"/>
      <c r="K797" s="3"/>
      <c r="L797" s="3"/>
      <c r="M797" s="3"/>
      <c r="N797" s="3"/>
      <c r="O797" s="3"/>
      <c r="P797" s="3"/>
      <c r="Q797" s="3"/>
      <c r="R797" s="3"/>
      <c r="S797" s="3"/>
      <c r="T797" s="3"/>
      <c r="U797" s="3"/>
      <c r="V797" s="3"/>
      <c r="W797" s="3"/>
      <c r="X797" s="3"/>
      <c r="Y797" s="3"/>
      <c r="Z797" s="3"/>
    </row>
    <row r="798" spans="1:26" ht="12.75" customHeight="1" x14ac:dyDescent="0.25">
      <c r="A798" s="3"/>
      <c r="B798" s="3"/>
      <c r="C798" s="3"/>
      <c r="D798" s="200"/>
      <c r="E798" s="3"/>
      <c r="F798" s="3"/>
      <c r="G798" s="3"/>
      <c r="H798" s="3"/>
      <c r="I798" s="3"/>
      <c r="J798" s="3"/>
      <c r="K798" s="3"/>
      <c r="L798" s="3"/>
      <c r="M798" s="3"/>
      <c r="N798" s="3"/>
      <c r="O798" s="3"/>
      <c r="P798" s="3"/>
      <c r="Q798" s="3"/>
      <c r="R798" s="3"/>
      <c r="S798" s="3"/>
      <c r="T798" s="3"/>
      <c r="U798" s="3"/>
      <c r="V798" s="3"/>
      <c r="W798" s="3"/>
      <c r="X798" s="3"/>
      <c r="Y798" s="3"/>
      <c r="Z798" s="3"/>
    </row>
    <row r="799" spans="1:26" ht="12.75" customHeight="1" x14ac:dyDescent="0.25">
      <c r="A799" s="3"/>
      <c r="B799" s="3"/>
      <c r="C799" s="3"/>
      <c r="D799" s="200"/>
      <c r="E799" s="3"/>
      <c r="F799" s="3"/>
      <c r="G799" s="3"/>
      <c r="H799" s="3"/>
      <c r="I799" s="3"/>
      <c r="J799" s="3"/>
      <c r="K799" s="3"/>
      <c r="L799" s="3"/>
      <c r="M799" s="3"/>
      <c r="N799" s="3"/>
      <c r="O799" s="3"/>
      <c r="P799" s="3"/>
      <c r="Q799" s="3"/>
      <c r="R799" s="3"/>
      <c r="S799" s="3"/>
      <c r="T799" s="3"/>
      <c r="U799" s="3"/>
      <c r="V799" s="3"/>
      <c r="W799" s="3"/>
      <c r="X799" s="3"/>
      <c r="Y799" s="3"/>
      <c r="Z799" s="3"/>
    </row>
    <row r="800" spans="1:26" ht="12.75" customHeight="1" x14ac:dyDescent="0.25">
      <c r="A800" s="3"/>
      <c r="B800" s="3"/>
      <c r="C800" s="3"/>
      <c r="D800" s="200"/>
      <c r="E800" s="3"/>
      <c r="F800" s="3"/>
      <c r="G800" s="3"/>
      <c r="H800" s="3"/>
      <c r="I800" s="3"/>
      <c r="J800" s="3"/>
      <c r="K800" s="3"/>
      <c r="L800" s="3"/>
      <c r="M800" s="3"/>
      <c r="N800" s="3"/>
      <c r="O800" s="3"/>
      <c r="P800" s="3"/>
      <c r="Q800" s="3"/>
      <c r="R800" s="3"/>
      <c r="S800" s="3"/>
      <c r="T800" s="3"/>
      <c r="U800" s="3"/>
      <c r="V800" s="3"/>
      <c r="W800" s="3"/>
      <c r="X800" s="3"/>
      <c r="Y800" s="3"/>
      <c r="Z800" s="3"/>
    </row>
    <row r="801" spans="1:26" ht="12.75" customHeight="1" x14ac:dyDescent="0.25">
      <c r="A801" s="3"/>
      <c r="B801" s="3"/>
      <c r="C801" s="3"/>
      <c r="D801" s="200"/>
      <c r="E801" s="3"/>
      <c r="F801" s="3"/>
      <c r="G801" s="3"/>
      <c r="H801" s="3"/>
      <c r="I801" s="3"/>
      <c r="J801" s="3"/>
      <c r="K801" s="3"/>
      <c r="L801" s="3"/>
      <c r="M801" s="3"/>
      <c r="N801" s="3"/>
      <c r="O801" s="3"/>
      <c r="P801" s="3"/>
      <c r="Q801" s="3"/>
      <c r="R801" s="3"/>
      <c r="S801" s="3"/>
      <c r="T801" s="3"/>
      <c r="U801" s="3"/>
      <c r="V801" s="3"/>
      <c r="W801" s="3"/>
      <c r="X801" s="3"/>
      <c r="Y801" s="3"/>
      <c r="Z801" s="3"/>
    </row>
    <row r="802" spans="1:26" ht="12.75" customHeight="1" x14ac:dyDescent="0.25">
      <c r="A802" s="3"/>
      <c r="B802" s="3"/>
      <c r="C802" s="3"/>
      <c r="D802" s="200"/>
      <c r="E802" s="3"/>
      <c r="F802" s="3"/>
      <c r="G802" s="3"/>
      <c r="H802" s="3"/>
      <c r="I802" s="3"/>
      <c r="J802" s="3"/>
      <c r="K802" s="3"/>
      <c r="L802" s="3"/>
      <c r="M802" s="3"/>
      <c r="N802" s="3"/>
      <c r="O802" s="3"/>
      <c r="P802" s="3"/>
      <c r="Q802" s="3"/>
      <c r="R802" s="3"/>
      <c r="S802" s="3"/>
      <c r="T802" s="3"/>
      <c r="U802" s="3"/>
      <c r="V802" s="3"/>
      <c r="W802" s="3"/>
      <c r="X802" s="3"/>
      <c r="Y802" s="3"/>
      <c r="Z802" s="3"/>
    </row>
    <row r="803" spans="1:26" ht="12.75" customHeight="1" x14ac:dyDescent="0.25">
      <c r="A803" s="3"/>
      <c r="B803" s="3"/>
      <c r="C803" s="3"/>
      <c r="D803" s="200"/>
      <c r="E803" s="3"/>
      <c r="F803" s="3"/>
      <c r="G803" s="3"/>
      <c r="H803" s="3"/>
      <c r="I803" s="3"/>
      <c r="J803" s="3"/>
      <c r="K803" s="3"/>
      <c r="L803" s="3"/>
      <c r="M803" s="3"/>
      <c r="N803" s="3"/>
      <c r="O803" s="3"/>
      <c r="P803" s="3"/>
      <c r="Q803" s="3"/>
      <c r="R803" s="3"/>
      <c r="S803" s="3"/>
      <c r="T803" s="3"/>
      <c r="U803" s="3"/>
      <c r="V803" s="3"/>
      <c r="W803" s="3"/>
      <c r="X803" s="3"/>
      <c r="Y803" s="3"/>
      <c r="Z803" s="3"/>
    </row>
    <row r="804" spans="1:26" ht="12.75" customHeight="1" x14ac:dyDescent="0.25">
      <c r="A804" s="3"/>
      <c r="B804" s="3"/>
      <c r="C804" s="3"/>
      <c r="D804" s="200"/>
      <c r="E804" s="3"/>
      <c r="F804" s="3"/>
      <c r="G804" s="3"/>
      <c r="H804" s="3"/>
      <c r="I804" s="3"/>
      <c r="J804" s="3"/>
      <c r="K804" s="3"/>
      <c r="L804" s="3"/>
      <c r="M804" s="3"/>
      <c r="N804" s="3"/>
      <c r="O804" s="3"/>
      <c r="P804" s="3"/>
      <c r="Q804" s="3"/>
      <c r="R804" s="3"/>
      <c r="S804" s="3"/>
      <c r="T804" s="3"/>
      <c r="U804" s="3"/>
      <c r="V804" s="3"/>
      <c r="W804" s="3"/>
      <c r="X804" s="3"/>
      <c r="Y804" s="3"/>
      <c r="Z804" s="3"/>
    </row>
    <row r="805" spans="1:26" ht="12.75" customHeight="1" x14ac:dyDescent="0.25">
      <c r="A805" s="3"/>
      <c r="B805" s="3"/>
      <c r="C805" s="3"/>
      <c r="D805" s="200"/>
      <c r="E805" s="3"/>
      <c r="F805" s="3"/>
      <c r="G805" s="3"/>
      <c r="H805" s="3"/>
      <c r="I805" s="3"/>
      <c r="J805" s="3"/>
      <c r="K805" s="3"/>
      <c r="L805" s="3"/>
      <c r="M805" s="3"/>
      <c r="N805" s="3"/>
      <c r="O805" s="3"/>
      <c r="P805" s="3"/>
      <c r="Q805" s="3"/>
      <c r="R805" s="3"/>
      <c r="S805" s="3"/>
      <c r="T805" s="3"/>
      <c r="U805" s="3"/>
      <c r="V805" s="3"/>
      <c r="W805" s="3"/>
      <c r="X805" s="3"/>
      <c r="Y805" s="3"/>
      <c r="Z805" s="3"/>
    </row>
    <row r="806" spans="1:26" ht="12.75" customHeight="1" x14ac:dyDescent="0.25">
      <c r="A806" s="3"/>
      <c r="B806" s="3"/>
      <c r="C806" s="3"/>
      <c r="D806" s="200"/>
      <c r="E806" s="3"/>
      <c r="F806" s="3"/>
      <c r="G806" s="3"/>
      <c r="H806" s="3"/>
      <c r="I806" s="3"/>
      <c r="J806" s="3"/>
      <c r="K806" s="3"/>
      <c r="L806" s="3"/>
      <c r="M806" s="3"/>
      <c r="N806" s="3"/>
      <c r="O806" s="3"/>
      <c r="P806" s="3"/>
      <c r="Q806" s="3"/>
      <c r="R806" s="3"/>
      <c r="S806" s="3"/>
      <c r="T806" s="3"/>
      <c r="U806" s="3"/>
      <c r="V806" s="3"/>
      <c r="W806" s="3"/>
      <c r="X806" s="3"/>
      <c r="Y806" s="3"/>
      <c r="Z806" s="3"/>
    </row>
    <row r="807" spans="1:26" ht="12.75" customHeight="1" x14ac:dyDescent="0.25">
      <c r="A807" s="3"/>
      <c r="B807" s="3"/>
      <c r="C807" s="3"/>
      <c r="D807" s="200"/>
      <c r="E807" s="3"/>
      <c r="F807" s="3"/>
      <c r="G807" s="3"/>
      <c r="H807" s="3"/>
      <c r="I807" s="3"/>
      <c r="J807" s="3"/>
      <c r="K807" s="3"/>
      <c r="L807" s="3"/>
      <c r="M807" s="3"/>
      <c r="N807" s="3"/>
      <c r="O807" s="3"/>
      <c r="P807" s="3"/>
      <c r="Q807" s="3"/>
      <c r="R807" s="3"/>
      <c r="S807" s="3"/>
      <c r="T807" s="3"/>
      <c r="U807" s="3"/>
      <c r="V807" s="3"/>
      <c r="W807" s="3"/>
      <c r="X807" s="3"/>
      <c r="Y807" s="3"/>
      <c r="Z807" s="3"/>
    </row>
    <row r="808" spans="1:26" ht="12.75" customHeight="1" x14ac:dyDescent="0.25">
      <c r="A808" s="3"/>
      <c r="B808" s="3"/>
      <c r="C808" s="3"/>
      <c r="D808" s="200"/>
      <c r="E808" s="3"/>
      <c r="F808" s="3"/>
      <c r="G808" s="3"/>
      <c r="H808" s="3"/>
      <c r="I808" s="3"/>
      <c r="J808" s="3"/>
      <c r="K808" s="3"/>
      <c r="L808" s="3"/>
      <c r="M808" s="3"/>
      <c r="N808" s="3"/>
      <c r="O808" s="3"/>
      <c r="P808" s="3"/>
      <c r="Q808" s="3"/>
      <c r="R808" s="3"/>
      <c r="S808" s="3"/>
      <c r="T808" s="3"/>
      <c r="U808" s="3"/>
      <c r="V808" s="3"/>
      <c r="W808" s="3"/>
      <c r="X808" s="3"/>
      <c r="Y808" s="3"/>
      <c r="Z808" s="3"/>
    </row>
    <row r="809" spans="1:26" ht="12.75" customHeight="1" x14ac:dyDescent="0.25">
      <c r="A809" s="3"/>
      <c r="B809" s="3"/>
      <c r="C809" s="3"/>
      <c r="D809" s="200"/>
      <c r="E809" s="3"/>
      <c r="F809" s="3"/>
      <c r="G809" s="3"/>
      <c r="H809" s="3"/>
      <c r="I809" s="3"/>
      <c r="J809" s="3"/>
      <c r="K809" s="3"/>
      <c r="L809" s="3"/>
      <c r="M809" s="3"/>
      <c r="N809" s="3"/>
      <c r="O809" s="3"/>
      <c r="P809" s="3"/>
      <c r="Q809" s="3"/>
      <c r="R809" s="3"/>
      <c r="S809" s="3"/>
      <c r="T809" s="3"/>
      <c r="U809" s="3"/>
      <c r="V809" s="3"/>
      <c r="W809" s="3"/>
      <c r="X809" s="3"/>
      <c r="Y809" s="3"/>
      <c r="Z809" s="3"/>
    </row>
    <row r="810" spans="1:26" ht="12.75" customHeight="1" x14ac:dyDescent="0.25">
      <c r="A810" s="3"/>
      <c r="B810" s="3"/>
      <c r="C810" s="3"/>
      <c r="D810" s="200"/>
      <c r="E810" s="3"/>
      <c r="F810" s="3"/>
      <c r="G810" s="3"/>
      <c r="H810" s="3"/>
      <c r="I810" s="3"/>
      <c r="J810" s="3"/>
      <c r="K810" s="3"/>
      <c r="L810" s="3"/>
      <c r="M810" s="3"/>
      <c r="N810" s="3"/>
      <c r="O810" s="3"/>
      <c r="P810" s="3"/>
      <c r="Q810" s="3"/>
      <c r="R810" s="3"/>
      <c r="S810" s="3"/>
      <c r="T810" s="3"/>
      <c r="U810" s="3"/>
      <c r="V810" s="3"/>
      <c r="W810" s="3"/>
      <c r="X810" s="3"/>
      <c r="Y810" s="3"/>
      <c r="Z810" s="3"/>
    </row>
    <row r="811" spans="1:26" ht="12.75" customHeight="1" x14ac:dyDescent="0.25">
      <c r="A811" s="3"/>
      <c r="B811" s="3"/>
      <c r="C811" s="3"/>
      <c r="D811" s="200"/>
      <c r="E811" s="3"/>
      <c r="F811" s="3"/>
      <c r="G811" s="3"/>
      <c r="H811" s="3"/>
      <c r="I811" s="3"/>
      <c r="J811" s="3"/>
      <c r="K811" s="3"/>
      <c r="L811" s="3"/>
      <c r="M811" s="3"/>
      <c r="N811" s="3"/>
      <c r="O811" s="3"/>
      <c r="P811" s="3"/>
      <c r="Q811" s="3"/>
      <c r="R811" s="3"/>
      <c r="S811" s="3"/>
      <c r="T811" s="3"/>
      <c r="U811" s="3"/>
      <c r="V811" s="3"/>
      <c r="W811" s="3"/>
      <c r="X811" s="3"/>
      <c r="Y811" s="3"/>
      <c r="Z811" s="3"/>
    </row>
    <row r="812" spans="1:26" ht="12.75" customHeight="1" x14ac:dyDescent="0.25">
      <c r="A812" s="3"/>
      <c r="B812" s="3"/>
      <c r="C812" s="3"/>
      <c r="D812" s="200"/>
      <c r="E812" s="3"/>
      <c r="F812" s="3"/>
      <c r="G812" s="3"/>
      <c r="H812" s="3"/>
      <c r="I812" s="3"/>
      <c r="J812" s="3"/>
      <c r="K812" s="3"/>
      <c r="L812" s="3"/>
      <c r="M812" s="3"/>
      <c r="N812" s="3"/>
      <c r="O812" s="3"/>
      <c r="P812" s="3"/>
      <c r="Q812" s="3"/>
      <c r="R812" s="3"/>
      <c r="S812" s="3"/>
      <c r="T812" s="3"/>
      <c r="U812" s="3"/>
      <c r="V812" s="3"/>
      <c r="W812" s="3"/>
      <c r="X812" s="3"/>
      <c r="Y812" s="3"/>
      <c r="Z812" s="3"/>
    </row>
    <row r="813" spans="1:26" ht="12.75" customHeight="1" x14ac:dyDescent="0.25">
      <c r="A813" s="3"/>
      <c r="B813" s="3"/>
      <c r="C813" s="3"/>
      <c r="D813" s="200"/>
      <c r="E813" s="3"/>
      <c r="F813" s="3"/>
      <c r="G813" s="3"/>
      <c r="H813" s="3"/>
      <c r="I813" s="3"/>
      <c r="J813" s="3"/>
      <c r="K813" s="3"/>
      <c r="L813" s="3"/>
      <c r="M813" s="3"/>
      <c r="N813" s="3"/>
      <c r="O813" s="3"/>
      <c r="P813" s="3"/>
      <c r="Q813" s="3"/>
      <c r="R813" s="3"/>
      <c r="S813" s="3"/>
      <c r="T813" s="3"/>
      <c r="U813" s="3"/>
      <c r="V813" s="3"/>
      <c r="W813" s="3"/>
      <c r="X813" s="3"/>
      <c r="Y813" s="3"/>
      <c r="Z813" s="3"/>
    </row>
    <row r="814" spans="1:26" ht="12.75" customHeight="1" x14ac:dyDescent="0.25">
      <c r="A814" s="3"/>
      <c r="B814" s="3"/>
      <c r="C814" s="3"/>
      <c r="D814" s="200"/>
      <c r="E814" s="3"/>
      <c r="F814" s="3"/>
      <c r="G814" s="3"/>
      <c r="H814" s="3"/>
      <c r="I814" s="3"/>
      <c r="J814" s="3"/>
      <c r="K814" s="3"/>
      <c r="L814" s="3"/>
      <c r="M814" s="3"/>
      <c r="N814" s="3"/>
      <c r="O814" s="3"/>
      <c r="P814" s="3"/>
      <c r="Q814" s="3"/>
      <c r="R814" s="3"/>
      <c r="S814" s="3"/>
      <c r="T814" s="3"/>
      <c r="U814" s="3"/>
      <c r="V814" s="3"/>
      <c r="W814" s="3"/>
      <c r="X814" s="3"/>
      <c r="Y814" s="3"/>
      <c r="Z814" s="3"/>
    </row>
    <row r="815" spans="1:26" ht="12.75" customHeight="1" x14ac:dyDescent="0.25">
      <c r="A815" s="3"/>
      <c r="B815" s="3"/>
      <c r="C815" s="3"/>
      <c r="D815" s="200"/>
      <c r="E815" s="3"/>
      <c r="F815" s="3"/>
      <c r="G815" s="3"/>
      <c r="H815" s="3"/>
      <c r="I815" s="3"/>
      <c r="J815" s="3"/>
      <c r="K815" s="3"/>
      <c r="L815" s="3"/>
      <c r="M815" s="3"/>
      <c r="N815" s="3"/>
      <c r="O815" s="3"/>
      <c r="P815" s="3"/>
      <c r="Q815" s="3"/>
      <c r="R815" s="3"/>
      <c r="S815" s="3"/>
      <c r="T815" s="3"/>
      <c r="U815" s="3"/>
      <c r="V815" s="3"/>
      <c r="W815" s="3"/>
      <c r="X815" s="3"/>
      <c r="Y815" s="3"/>
      <c r="Z815" s="3"/>
    </row>
    <row r="816" spans="1:26" ht="12.75" customHeight="1" x14ac:dyDescent="0.25">
      <c r="A816" s="3"/>
      <c r="B816" s="3"/>
      <c r="C816" s="3"/>
      <c r="D816" s="200"/>
      <c r="E816" s="3"/>
      <c r="F816" s="3"/>
      <c r="G816" s="3"/>
      <c r="H816" s="3"/>
      <c r="I816" s="3"/>
      <c r="J816" s="3"/>
      <c r="K816" s="3"/>
      <c r="L816" s="3"/>
      <c r="M816" s="3"/>
      <c r="N816" s="3"/>
      <c r="O816" s="3"/>
      <c r="P816" s="3"/>
      <c r="Q816" s="3"/>
      <c r="R816" s="3"/>
      <c r="S816" s="3"/>
      <c r="T816" s="3"/>
      <c r="U816" s="3"/>
      <c r="V816" s="3"/>
      <c r="W816" s="3"/>
      <c r="X816" s="3"/>
      <c r="Y816" s="3"/>
      <c r="Z816" s="3"/>
    </row>
    <row r="817" spans="1:26" ht="12.75" customHeight="1" x14ac:dyDescent="0.25">
      <c r="A817" s="3"/>
      <c r="B817" s="3"/>
      <c r="C817" s="3"/>
      <c r="D817" s="200"/>
      <c r="E817" s="3"/>
      <c r="F817" s="3"/>
      <c r="G817" s="3"/>
      <c r="H817" s="3"/>
      <c r="I817" s="3"/>
      <c r="J817" s="3"/>
      <c r="K817" s="3"/>
      <c r="L817" s="3"/>
      <c r="M817" s="3"/>
      <c r="N817" s="3"/>
      <c r="O817" s="3"/>
      <c r="P817" s="3"/>
      <c r="Q817" s="3"/>
      <c r="R817" s="3"/>
      <c r="S817" s="3"/>
      <c r="T817" s="3"/>
      <c r="U817" s="3"/>
      <c r="V817" s="3"/>
      <c r="W817" s="3"/>
      <c r="X817" s="3"/>
      <c r="Y817" s="3"/>
      <c r="Z817" s="3"/>
    </row>
    <row r="818" spans="1:26" ht="12.75" customHeight="1" x14ac:dyDescent="0.25">
      <c r="A818" s="3"/>
      <c r="B818" s="3"/>
      <c r="C818" s="3"/>
      <c r="D818" s="200"/>
      <c r="E818" s="3"/>
      <c r="F818" s="3"/>
      <c r="G818" s="3"/>
      <c r="H818" s="3"/>
      <c r="I818" s="3"/>
      <c r="J818" s="3"/>
      <c r="K818" s="3"/>
      <c r="L818" s="3"/>
      <c r="M818" s="3"/>
      <c r="N818" s="3"/>
      <c r="O818" s="3"/>
      <c r="P818" s="3"/>
      <c r="Q818" s="3"/>
      <c r="R818" s="3"/>
      <c r="S818" s="3"/>
      <c r="T818" s="3"/>
      <c r="U818" s="3"/>
      <c r="V818" s="3"/>
      <c r="W818" s="3"/>
      <c r="X818" s="3"/>
      <c r="Y818" s="3"/>
      <c r="Z818" s="3"/>
    </row>
    <row r="819" spans="1:26" ht="12.75" customHeight="1" x14ac:dyDescent="0.25">
      <c r="A819" s="3"/>
      <c r="B819" s="3"/>
      <c r="C819" s="3"/>
      <c r="D819" s="200"/>
      <c r="E819" s="3"/>
      <c r="F819" s="3"/>
      <c r="G819" s="3"/>
      <c r="H819" s="3"/>
      <c r="I819" s="3"/>
      <c r="J819" s="3"/>
      <c r="K819" s="3"/>
      <c r="L819" s="3"/>
      <c r="M819" s="3"/>
      <c r="N819" s="3"/>
      <c r="O819" s="3"/>
      <c r="P819" s="3"/>
      <c r="Q819" s="3"/>
      <c r="R819" s="3"/>
      <c r="S819" s="3"/>
      <c r="T819" s="3"/>
      <c r="U819" s="3"/>
      <c r="V819" s="3"/>
      <c r="W819" s="3"/>
      <c r="X819" s="3"/>
      <c r="Y819" s="3"/>
      <c r="Z819" s="3"/>
    </row>
    <row r="820" spans="1:26" ht="12.75" customHeight="1" x14ac:dyDescent="0.25">
      <c r="A820" s="3"/>
      <c r="B820" s="3"/>
      <c r="C820" s="3"/>
      <c r="D820" s="200"/>
      <c r="E820" s="3"/>
      <c r="F820" s="3"/>
      <c r="G820" s="3"/>
      <c r="H820" s="3"/>
      <c r="I820" s="3"/>
      <c r="J820" s="3"/>
      <c r="K820" s="3"/>
      <c r="L820" s="3"/>
      <c r="M820" s="3"/>
      <c r="N820" s="3"/>
      <c r="O820" s="3"/>
      <c r="P820" s="3"/>
      <c r="Q820" s="3"/>
      <c r="R820" s="3"/>
      <c r="S820" s="3"/>
      <c r="T820" s="3"/>
      <c r="U820" s="3"/>
      <c r="V820" s="3"/>
      <c r="W820" s="3"/>
      <c r="X820" s="3"/>
      <c r="Y820" s="3"/>
      <c r="Z820" s="3"/>
    </row>
    <row r="821" spans="1:26" ht="12.75" customHeight="1" x14ac:dyDescent="0.25">
      <c r="A821" s="3"/>
      <c r="B821" s="3"/>
      <c r="C821" s="3"/>
      <c r="D821" s="200"/>
      <c r="E821" s="3"/>
      <c r="F821" s="3"/>
      <c r="G821" s="3"/>
      <c r="H821" s="3"/>
      <c r="I821" s="3"/>
      <c r="J821" s="3"/>
      <c r="K821" s="3"/>
      <c r="L821" s="3"/>
      <c r="M821" s="3"/>
      <c r="N821" s="3"/>
      <c r="O821" s="3"/>
      <c r="P821" s="3"/>
      <c r="Q821" s="3"/>
      <c r="R821" s="3"/>
      <c r="S821" s="3"/>
      <c r="T821" s="3"/>
      <c r="U821" s="3"/>
      <c r="V821" s="3"/>
      <c r="W821" s="3"/>
      <c r="X821" s="3"/>
      <c r="Y821" s="3"/>
      <c r="Z821" s="3"/>
    </row>
    <row r="822" spans="1:26" ht="12.75" customHeight="1" x14ac:dyDescent="0.25">
      <c r="A822" s="3"/>
      <c r="B822" s="3"/>
      <c r="C822" s="3"/>
      <c r="D822" s="200"/>
      <c r="E822" s="3"/>
      <c r="F822" s="3"/>
      <c r="G822" s="3"/>
      <c r="H822" s="3"/>
      <c r="I822" s="3"/>
      <c r="J822" s="3"/>
      <c r="K822" s="3"/>
      <c r="L822" s="3"/>
      <c r="M822" s="3"/>
      <c r="N822" s="3"/>
      <c r="O822" s="3"/>
      <c r="P822" s="3"/>
      <c r="Q822" s="3"/>
      <c r="R822" s="3"/>
      <c r="S822" s="3"/>
      <c r="T822" s="3"/>
      <c r="U822" s="3"/>
      <c r="V822" s="3"/>
      <c r="W822" s="3"/>
      <c r="X822" s="3"/>
      <c r="Y822" s="3"/>
      <c r="Z822" s="3"/>
    </row>
    <row r="823" spans="1:26" ht="12.75" customHeight="1" x14ac:dyDescent="0.25">
      <c r="A823" s="3"/>
      <c r="B823" s="3"/>
      <c r="C823" s="3"/>
      <c r="D823" s="200"/>
      <c r="E823" s="3"/>
      <c r="F823" s="3"/>
      <c r="G823" s="3"/>
      <c r="H823" s="3"/>
      <c r="I823" s="3"/>
      <c r="J823" s="3"/>
      <c r="K823" s="3"/>
      <c r="L823" s="3"/>
      <c r="M823" s="3"/>
      <c r="N823" s="3"/>
      <c r="O823" s="3"/>
      <c r="P823" s="3"/>
      <c r="Q823" s="3"/>
      <c r="R823" s="3"/>
      <c r="S823" s="3"/>
      <c r="T823" s="3"/>
      <c r="U823" s="3"/>
      <c r="V823" s="3"/>
      <c r="W823" s="3"/>
      <c r="X823" s="3"/>
      <c r="Y823" s="3"/>
      <c r="Z823" s="3"/>
    </row>
    <row r="824" spans="1:26" ht="12.75" customHeight="1" x14ac:dyDescent="0.25">
      <c r="A824" s="3"/>
      <c r="B824" s="3"/>
      <c r="C824" s="3"/>
      <c r="D824" s="200"/>
      <c r="E824" s="3"/>
      <c r="F824" s="3"/>
      <c r="G824" s="3"/>
      <c r="H824" s="3"/>
      <c r="I824" s="3"/>
      <c r="J824" s="3"/>
      <c r="K824" s="3"/>
      <c r="L824" s="3"/>
      <c r="M824" s="3"/>
      <c r="N824" s="3"/>
      <c r="O824" s="3"/>
      <c r="P824" s="3"/>
      <c r="Q824" s="3"/>
      <c r="R824" s="3"/>
      <c r="S824" s="3"/>
      <c r="T824" s="3"/>
      <c r="U824" s="3"/>
      <c r="V824" s="3"/>
      <c r="W824" s="3"/>
      <c r="X824" s="3"/>
      <c r="Y824" s="3"/>
      <c r="Z824" s="3"/>
    </row>
    <row r="825" spans="1:26" ht="12.75" customHeight="1" x14ac:dyDescent="0.25">
      <c r="A825" s="3"/>
      <c r="B825" s="3"/>
      <c r="C825" s="3"/>
      <c r="D825" s="200"/>
      <c r="E825" s="3"/>
      <c r="F825" s="3"/>
      <c r="G825" s="3"/>
      <c r="H825" s="3"/>
      <c r="I825" s="3"/>
      <c r="J825" s="3"/>
      <c r="K825" s="3"/>
      <c r="L825" s="3"/>
      <c r="M825" s="3"/>
      <c r="N825" s="3"/>
      <c r="O825" s="3"/>
      <c r="P825" s="3"/>
      <c r="Q825" s="3"/>
      <c r="R825" s="3"/>
      <c r="S825" s="3"/>
      <c r="T825" s="3"/>
      <c r="U825" s="3"/>
      <c r="V825" s="3"/>
      <c r="W825" s="3"/>
      <c r="X825" s="3"/>
      <c r="Y825" s="3"/>
      <c r="Z825" s="3"/>
    </row>
    <row r="826" spans="1:26" ht="12.75" customHeight="1" x14ac:dyDescent="0.25">
      <c r="A826" s="3"/>
      <c r="B826" s="3"/>
      <c r="C826" s="3"/>
      <c r="D826" s="200"/>
      <c r="E826" s="3"/>
      <c r="F826" s="3"/>
      <c r="G826" s="3"/>
      <c r="H826" s="3"/>
      <c r="I826" s="3"/>
      <c r="J826" s="3"/>
      <c r="K826" s="3"/>
      <c r="L826" s="3"/>
      <c r="M826" s="3"/>
      <c r="N826" s="3"/>
      <c r="O826" s="3"/>
      <c r="P826" s="3"/>
      <c r="Q826" s="3"/>
      <c r="R826" s="3"/>
      <c r="S826" s="3"/>
      <c r="T826" s="3"/>
      <c r="U826" s="3"/>
      <c r="V826" s="3"/>
      <c r="W826" s="3"/>
      <c r="X826" s="3"/>
      <c r="Y826" s="3"/>
      <c r="Z826" s="3"/>
    </row>
    <row r="827" spans="1:26" ht="12.75" customHeight="1" x14ac:dyDescent="0.25">
      <c r="A827" s="3"/>
      <c r="B827" s="3"/>
      <c r="C827" s="3"/>
      <c r="D827" s="200"/>
      <c r="E827" s="3"/>
      <c r="F827" s="3"/>
      <c r="G827" s="3"/>
      <c r="H827" s="3"/>
      <c r="I827" s="3"/>
      <c r="J827" s="3"/>
      <c r="K827" s="3"/>
      <c r="L827" s="3"/>
      <c r="M827" s="3"/>
      <c r="N827" s="3"/>
      <c r="O827" s="3"/>
      <c r="P827" s="3"/>
      <c r="Q827" s="3"/>
      <c r="R827" s="3"/>
      <c r="S827" s="3"/>
      <c r="T827" s="3"/>
      <c r="U827" s="3"/>
      <c r="V827" s="3"/>
      <c r="W827" s="3"/>
      <c r="X827" s="3"/>
      <c r="Y827" s="3"/>
      <c r="Z827" s="3"/>
    </row>
    <row r="828" spans="1:26" ht="12.75" customHeight="1" x14ac:dyDescent="0.25">
      <c r="A828" s="3"/>
      <c r="B828" s="3"/>
      <c r="C828" s="3"/>
      <c r="D828" s="200"/>
      <c r="E828" s="3"/>
      <c r="F828" s="3"/>
      <c r="G828" s="3"/>
      <c r="H828" s="3"/>
      <c r="I828" s="3"/>
      <c r="J828" s="3"/>
      <c r="K828" s="3"/>
      <c r="L828" s="3"/>
      <c r="M828" s="3"/>
      <c r="N828" s="3"/>
      <c r="O828" s="3"/>
      <c r="P828" s="3"/>
      <c r="Q828" s="3"/>
      <c r="R828" s="3"/>
      <c r="S828" s="3"/>
      <c r="T828" s="3"/>
      <c r="U828" s="3"/>
      <c r="V828" s="3"/>
      <c r="W828" s="3"/>
      <c r="X828" s="3"/>
      <c r="Y828" s="3"/>
      <c r="Z828" s="3"/>
    </row>
    <row r="829" spans="1:26" ht="12.75" customHeight="1" x14ac:dyDescent="0.25">
      <c r="A829" s="3"/>
      <c r="B829" s="3"/>
      <c r="C829" s="3"/>
      <c r="D829" s="200"/>
      <c r="E829" s="3"/>
      <c r="F829" s="3"/>
      <c r="G829" s="3"/>
      <c r="H829" s="3"/>
      <c r="I829" s="3"/>
      <c r="J829" s="3"/>
      <c r="K829" s="3"/>
      <c r="L829" s="3"/>
      <c r="M829" s="3"/>
      <c r="N829" s="3"/>
      <c r="O829" s="3"/>
      <c r="P829" s="3"/>
      <c r="Q829" s="3"/>
      <c r="R829" s="3"/>
      <c r="S829" s="3"/>
      <c r="T829" s="3"/>
      <c r="U829" s="3"/>
      <c r="V829" s="3"/>
      <c r="W829" s="3"/>
      <c r="X829" s="3"/>
      <c r="Y829" s="3"/>
      <c r="Z829" s="3"/>
    </row>
    <row r="830" spans="1:26" ht="12.75" customHeight="1" x14ac:dyDescent="0.25">
      <c r="A830" s="3"/>
      <c r="B830" s="3"/>
      <c r="C830" s="3"/>
      <c r="D830" s="200"/>
      <c r="E830" s="3"/>
      <c r="F830" s="3"/>
      <c r="G830" s="3"/>
      <c r="H830" s="3"/>
      <c r="I830" s="3"/>
      <c r="J830" s="3"/>
      <c r="K830" s="3"/>
      <c r="L830" s="3"/>
      <c r="M830" s="3"/>
      <c r="N830" s="3"/>
      <c r="O830" s="3"/>
      <c r="P830" s="3"/>
      <c r="Q830" s="3"/>
      <c r="R830" s="3"/>
      <c r="S830" s="3"/>
      <c r="T830" s="3"/>
      <c r="U830" s="3"/>
      <c r="V830" s="3"/>
      <c r="W830" s="3"/>
      <c r="X830" s="3"/>
      <c r="Y830" s="3"/>
      <c r="Z830" s="3"/>
    </row>
    <row r="831" spans="1:26" ht="12.75" customHeight="1" x14ac:dyDescent="0.25">
      <c r="A831" s="3"/>
      <c r="B831" s="3"/>
      <c r="C831" s="3"/>
      <c r="D831" s="200"/>
      <c r="E831" s="3"/>
      <c r="F831" s="3"/>
      <c r="G831" s="3"/>
      <c r="H831" s="3"/>
      <c r="I831" s="3"/>
      <c r="J831" s="3"/>
      <c r="K831" s="3"/>
      <c r="L831" s="3"/>
      <c r="M831" s="3"/>
      <c r="N831" s="3"/>
      <c r="O831" s="3"/>
      <c r="P831" s="3"/>
      <c r="Q831" s="3"/>
      <c r="R831" s="3"/>
      <c r="S831" s="3"/>
      <c r="T831" s="3"/>
      <c r="U831" s="3"/>
      <c r="V831" s="3"/>
      <c r="W831" s="3"/>
      <c r="X831" s="3"/>
      <c r="Y831" s="3"/>
      <c r="Z831" s="3"/>
    </row>
    <row r="832" spans="1:26" ht="12.75" customHeight="1" x14ac:dyDescent="0.25">
      <c r="A832" s="3"/>
      <c r="B832" s="3"/>
      <c r="C832" s="3"/>
      <c r="D832" s="200"/>
      <c r="E832" s="3"/>
      <c r="F832" s="3"/>
      <c r="G832" s="3"/>
      <c r="H832" s="3"/>
      <c r="I832" s="3"/>
      <c r="J832" s="3"/>
      <c r="K832" s="3"/>
      <c r="L832" s="3"/>
      <c r="M832" s="3"/>
      <c r="N832" s="3"/>
      <c r="O832" s="3"/>
      <c r="P832" s="3"/>
      <c r="Q832" s="3"/>
      <c r="R832" s="3"/>
      <c r="S832" s="3"/>
      <c r="T832" s="3"/>
      <c r="U832" s="3"/>
      <c r="V832" s="3"/>
      <c r="W832" s="3"/>
      <c r="X832" s="3"/>
      <c r="Y832" s="3"/>
      <c r="Z832" s="3"/>
    </row>
    <row r="833" spans="1:26" ht="12.75" customHeight="1" x14ac:dyDescent="0.25">
      <c r="A833" s="3"/>
      <c r="B833" s="3"/>
      <c r="C833" s="3"/>
      <c r="D833" s="200"/>
      <c r="E833" s="3"/>
      <c r="F833" s="3"/>
      <c r="G833" s="3"/>
      <c r="H833" s="3"/>
      <c r="I833" s="3"/>
      <c r="J833" s="3"/>
      <c r="K833" s="3"/>
      <c r="L833" s="3"/>
      <c r="M833" s="3"/>
      <c r="N833" s="3"/>
      <c r="O833" s="3"/>
      <c r="P833" s="3"/>
      <c r="Q833" s="3"/>
      <c r="R833" s="3"/>
      <c r="S833" s="3"/>
      <c r="T833" s="3"/>
      <c r="U833" s="3"/>
      <c r="V833" s="3"/>
      <c r="W833" s="3"/>
      <c r="X833" s="3"/>
      <c r="Y833" s="3"/>
      <c r="Z833" s="3"/>
    </row>
    <row r="834" spans="1:26" ht="12.75" customHeight="1" x14ac:dyDescent="0.25">
      <c r="A834" s="3"/>
      <c r="B834" s="3"/>
      <c r="C834" s="3"/>
      <c r="D834" s="200"/>
      <c r="E834" s="3"/>
      <c r="F834" s="3"/>
      <c r="G834" s="3"/>
      <c r="H834" s="3"/>
      <c r="I834" s="3"/>
      <c r="J834" s="3"/>
      <c r="K834" s="3"/>
      <c r="L834" s="3"/>
      <c r="M834" s="3"/>
      <c r="N834" s="3"/>
      <c r="O834" s="3"/>
      <c r="P834" s="3"/>
      <c r="Q834" s="3"/>
      <c r="R834" s="3"/>
      <c r="S834" s="3"/>
      <c r="T834" s="3"/>
      <c r="U834" s="3"/>
      <c r="V834" s="3"/>
      <c r="W834" s="3"/>
      <c r="X834" s="3"/>
      <c r="Y834" s="3"/>
      <c r="Z834" s="3"/>
    </row>
    <row r="835" spans="1:26" ht="12.75" customHeight="1" x14ac:dyDescent="0.25">
      <c r="A835" s="3"/>
      <c r="B835" s="3"/>
      <c r="C835" s="3"/>
      <c r="D835" s="200"/>
      <c r="E835" s="3"/>
      <c r="F835" s="3"/>
      <c r="G835" s="3"/>
      <c r="H835" s="3"/>
      <c r="I835" s="3"/>
      <c r="J835" s="3"/>
      <c r="K835" s="3"/>
      <c r="L835" s="3"/>
      <c r="M835" s="3"/>
      <c r="N835" s="3"/>
      <c r="O835" s="3"/>
      <c r="P835" s="3"/>
      <c r="Q835" s="3"/>
      <c r="R835" s="3"/>
      <c r="S835" s="3"/>
      <c r="T835" s="3"/>
      <c r="U835" s="3"/>
      <c r="V835" s="3"/>
      <c r="W835" s="3"/>
      <c r="X835" s="3"/>
      <c r="Y835" s="3"/>
      <c r="Z835" s="3"/>
    </row>
    <row r="836" spans="1:26" ht="12.75" customHeight="1" x14ac:dyDescent="0.25">
      <c r="A836" s="3"/>
      <c r="B836" s="3"/>
      <c r="C836" s="3"/>
      <c r="D836" s="200"/>
      <c r="E836" s="3"/>
      <c r="F836" s="3"/>
      <c r="G836" s="3"/>
      <c r="H836" s="3"/>
      <c r="I836" s="3"/>
      <c r="J836" s="3"/>
      <c r="K836" s="3"/>
      <c r="L836" s="3"/>
      <c r="M836" s="3"/>
      <c r="N836" s="3"/>
      <c r="O836" s="3"/>
      <c r="P836" s="3"/>
      <c r="Q836" s="3"/>
      <c r="R836" s="3"/>
      <c r="S836" s="3"/>
      <c r="T836" s="3"/>
      <c r="U836" s="3"/>
      <c r="V836" s="3"/>
      <c r="W836" s="3"/>
      <c r="X836" s="3"/>
      <c r="Y836" s="3"/>
      <c r="Z836" s="3"/>
    </row>
    <row r="837" spans="1:26" ht="12.75" customHeight="1" x14ac:dyDescent="0.25">
      <c r="A837" s="3"/>
      <c r="B837" s="3"/>
      <c r="C837" s="3"/>
      <c r="D837" s="200"/>
      <c r="E837" s="3"/>
      <c r="F837" s="3"/>
      <c r="G837" s="3"/>
      <c r="H837" s="3"/>
      <c r="I837" s="3"/>
      <c r="J837" s="3"/>
      <c r="K837" s="3"/>
      <c r="L837" s="3"/>
      <c r="M837" s="3"/>
      <c r="N837" s="3"/>
      <c r="O837" s="3"/>
      <c r="P837" s="3"/>
      <c r="Q837" s="3"/>
      <c r="R837" s="3"/>
      <c r="S837" s="3"/>
      <c r="T837" s="3"/>
      <c r="U837" s="3"/>
      <c r="V837" s="3"/>
      <c r="W837" s="3"/>
      <c r="X837" s="3"/>
      <c r="Y837" s="3"/>
      <c r="Z837" s="3"/>
    </row>
    <row r="838" spans="1:26" ht="12.75" customHeight="1" x14ac:dyDescent="0.25">
      <c r="A838" s="3"/>
      <c r="B838" s="3"/>
      <c r="C838" s="3"/>
      <c r="D838" s="200"/>
      <c r="E838" s="3"/>
      <c r="F838" s="3"/>
      <c r="G838" s="3"/>
      <c r="H838" s="3"/>
      <c r="I838" s="3"/>
      <c r="J838" s="3"/>
      <c r="K838" s="3"/>
      <c r="L838" s="3"/>
      <c r="M838" s="3"/>
      <c r="N838" s="3"/>
      <c r="O838" s="3"/>
      <c r="P838" s="3"/>
      <c r="Q838" s="3"/>
      <c r="R838" s="3"/>
      <c r="S838" s="3"/>
      <c r="T838" s="3"/>
      <c r="U838" s="3"/>
      <c r="V838" s="3"/>
      <c r="W838" s="3"/>
      <c r="X838" s="3"/>
      <c r="Y838" s="3"/>
      <c r="Z838" s="3"/>
    </row>
    <row r="839" spans="1:26" ht="12.75" customHeight="1" x14ac:dyDescent="0.25">
      <c r="A839" s="3"/>
      <c r="B839" s="3"/>
      <c r="C839" s="3"/>
      <c r="D839" s="200"/>
      <c r="E839" s="3"/>
      <c r="F839" s="3"/>
      <c r="G839" s="3"/>
      <c r="H839" s="3"/>
      <c r="I839" s="3"/>
      <c r="J839" s="3"/>
      <c r="K839" s="3"/>
      <c r="L839" s="3"/>
      <c r="M839" s="3"/>
      <c r="N839" s="3"/>
      <c r="O839" s="3"/>
      <c r="P839" s="3"/>
      <c r="Q839" s="3"/>
      <c r="R839" s="3"/>
      <c r="S839" s="3"/>
      <c r="T839" s="3"/>
      <c r="U839" s="3"/>
      <c r="V839" s="3"/>
      <c r="W839" s="3"/>
      <c r="X839" s="3"/>
      <c r="Y839" s="3"/>
      <c r="Z839" s="3"/>
    </row>
    <row r="840" spans="1:26" ht="12.75" customHeight="1" x14ac:dyDescent="0.25">
      <c r="A840" s="3"/>
      <c r="B840" s="3"/>
      <c r="C840" s="3"/>
      <c r="D840" s="200"/>
      <c r="E840" s="3"/>
      <c r="F840" s="3"/>
      <c r="G840" s="3"/>
      <c r="H840" s="3"/>
      <c r="I840" s="3"/>
      <c r="J840" s="3"/>
      <c r="K840" s="3"/>
      <c r="L840" s="3"/>
      <c r="M840" s="3"/>
      <c r="N840" s="3"/>
      <c r="O840" s="3"/>
      <c r="P840" s="3"/>
      <c r="Q840" s="3"/>
      <c r="R840" s="3"/>
      <c r="S840" s="3"/>
      <c r="T840" s="3"/>
      <c r="U840" s="3"/>
      <c r="V840" s="3"/>
      <c r="W840" s="3"/>
      <c r="X840" s="3"/>
      <c r="Y840" s="3"/>
      <c r="Z840" s="3"/>
    </row>
    <row r="841" spans="1:26" ht="12.75" customHeight="1" x14ac:dyDescent="0.25">
      <c r="A841" s="3"/>
      <c r="B841" s="3"/>
      <c r="C841" s="3"/>
      <c r="D841" s="200"/>
      <c r="E841" s="3"/>
      <c r="F841" s="3"/>
      <c r="G841" s="3"/>
      <c r="H841" s="3"/>
      <c r="I841" s="3"/>
      <c r="J841" s="3"/>
      <c r="K841" s="3"/>
      <c r="L841" s="3"/>
      <c r="M841" s="3"/>
      <c r="N841" s="3"/>
      <c r="O841" s="3"/>
      <c r="P841" s="3"/>
      <c r="Q841" s="3"/>
      <c r="R841" s="3"/>
      <c r="S841" s="3"/>
      <c r="T841" s="3"/>
      <c r="U841" s="3"/>
      <c r="V841" s="3"/>
      <c r="W841" s="3"/>
      <c r="X841" s="3"/>
      <c r="Y841" s="3"/>
      <c r="Z841" s="3"/>
    </row>
    <row r="842" spans="1:26" ht="12.75" customHeight="1" x14ac:dyDescent="0.25">
      <c r="A842" s="3"/>
      <c r="B842" s="3"/>
      <c r="C842" s="3"/>
      <c r="D842" s="200"/>
      <c r="E842" s="3"/>
      <c r="F842" s="3"/>
      <c r="G842" s="3"/>
      <c r="H842" s="3"/>
      <c r="I842" s="3"/>
      <c r="J842" s="3"/>
      <c r="K842" s="3"/>
      <c r="L842" s="3"/>
      <c r="M842" s="3"/>
      <c r="N842" s="3"/>
      <c r="O842" s="3"/>
      <c r="P842" s="3"/>
      <c r="Q842" s="3"/>
      <c r="R842" s="3"/>
      <c r="S842" s="3"/>
      <c r="T842" s="3"/>
      <c r="U842" s="3"/>
      <c r="V842" s="3"/>
      <c r="W842" s="3"/>
      <c r="X842" s="3"/>
      <c r="Y842" s="3"/>
      <c r="Z842" s="3"/>
    </row>
    <row r="843" spans="1:26" ht="12.75" customHeight="1" x14ac:dyDescent="0.25">
      <c r="A843" s="3"/>
      <c r="B843" s="3"/>
      <c r="C843" s="3"/>
      <c r="D843" s="200"/>
      <c r="E843" s="3"/>
      <c r="F843" s="3"/>
      <c r="G843" s="3"/>
      <c r="H843" s="3"/>
      <c r="I843" s="3"/>
      <c r="J843" s="3"/>
      <c r="K843" s="3"/>
      <c r="L843" s="3"/>
      <c r="M843" s="3"/>
      <c r="N843" s="3"/>
      <c r="O843" s="3"/>
      <c r="P843" s="3"/>
      <c r="Q843" s="3"/>
      <c r="R843" s="3"/>
      <c r="S843" s="3"/>
      <c r="T843" s="3"/>
      <c r="U843" s="3"/>
      <c r="V843" s="3"/>
      <c r="W843" s="3"/>
      <c r="X843" s="3"/>
      <c r="Y843" s="3"/>
      <c r="Z843" s="3"/>
    </row>
    <row r="844" spans="1:26" ht="12.75" customHeight="1" x14ac:dyDescent="0.25">
      <c r="A844" s="3"/>
      <c r="B844" s="3"/>
      <c r="C844" s="3"/>
      <c r="D844" s="200"/>
      <c r="E844" s="3"/>
      <c r="F844" s="3"/>
      <c r="G844" s="3"/>
      <c r="H844" s="3"/>
      <c r="I844" s="3"/>
      <c r="J844" s="3"/>
      <c r="K844" s="3"/>
      <c r="L844" s="3"/>
      <c r="M844" s="3"/>
      <c r="N844" s="3"/>
      <c r="O844" s="3"/>
      <c r="P844" s="3"/>
      <c r="Q844" s="3"/>
      <c r="R844" s="3"/>
      <c r="S844" s="3"/>
      <c r="T844" s="3"/>
      <c r="U844" s="3"/>
      <c r="V844" s="3"/>
      <c r="W844" s="3"/>
      <c r="X844" s="3"/>
      <c r="Y844" s="3"/>
      <c r="Z844" s="3"/>
    </row>
    <row r="845" spans="1:26" ht="12.75" customHeight="1" x14ac:dyDescent="0.25">
      <c r="A845" s="3"/>
      <c r="B845" s="3"/>
      <c r="C845" s="3"/>
      <c r="D845" s="200"/>
      <c r="E845" s="3"/>
      <c r="F845" s="3"/>
      <c r="G845" s="3"/>
      <c r="H845" s="3"/>
      <c r="I845" s="3"/>
      <c r="J845" s="3"/>
      <c r="K845" s="3"/>
      <c r="L845" s="3"/>
      <c r="M845" s="3"/>
      <c r="N845" s="3"/>
      <c r="O845" s="3"/>
      <c r="P845" s="3"/>
      <c r="Q845" s="3"/>
      <c r="R845" s="3"/>
      <c r="S845" s="3"/>
      <c r="T845" s="3"/>
      <c r="U845" s="3"/>
      <c r="V845" s="3"/>
      <c r="W845" s="3"/>
      <c r="X845" s="3"/>
      <c r="Y845" s="3"/>
      <c r="Z845" s="3"/>
    </row>
    <row r="846" spans="1:26" ht="12.75" customHeight="1" x14ac:dyDescent="0.25">
      <c r="A846" s="3"/>
      <c r="B846" s="3"/>
      <c r="C846" s="3"/>
      <c r="D846" s="200"/>
      <c r="E846" s="3"/>
      <c r="F846" s="3"/>
      <c r="G846" s="3"/>
      <c r="H846" s="3"/>
      <c r="I846" s="3"/>
      <c r="J846" s="3"/>
      <c r="K846" s="3"/>
      <c r="L846" s="3"/>
      <c r="M846" s="3"/>
      <c r="N846" s="3"/>
      <c r="O846" s="3"/>
      <c r="P846" s="3"/>
      <c r="Q846" s="3"/>
      <c r="R846" s="3"/>
      <c r="S846" s="3"/>
      <c r="T846" s="3"/>
      <c r="U846" s="3"/>
      <c r="V846" s="3"/>
      <c r="W846" s="3"/>
      <c r="X846" s="3"/>
      <c r="Y846" s="3"/>
      <c r="Z846" s="3"/>
    </row>
    <row r="847" spans="1:26" ht="12.75" customHeight="1" x14ac:dyDescent="0.25">
      <c r="A847" s="3"/>
      <c r="B847" s="3"/>
      <c r="C847" s="3"/>
      <c r="D847" s="200"/>
      <c r="E847" s="3"/>
      <c r="F847" s="3"/>
      <c r="G847" s="3"/>
      <c r="H847" s="3"/>
      <c r="I847" s="3"/>
      <c r="J847" s="3"/>
      <c r="K847" s="3"/>
      <c r="L847" s="3"/>
      <c r="M847" s="3"/>
      <c r="N847" s="3"/>
      <c r="O847" s="3"/>
      <c r="P847" s="3"/>
      <c r="Q847" s="3"/>
      <c r="R847" s="3"/>
      <c r="S847" s="3"/>
      <c r="T847" s="3"/>
      <c r="U847" s="3"/>
      <c r="V847" s="3"/>
      <c r="W847" s="3"/>
      <c r="X847" s="3"/>
      <c r="Y847" s="3"/>
      <c r="Z847" s="3"/>
    </row>
    <row r="848" spans="1:26" ht="12.75" customHeight="1" x14ac:dyDescent="0.25">
      <c r="A848" s="3"/>
      <c r="B848" s="3"/>
      <c r="C848" s="3"/>
      <c r="D848" s="200"/>
      <c r="E848" s="3"/>
      <c r="F848" s="3"/>
      <c r="G848" s="3"/>
      <c r="H848" s="3"/>
      <c r="I848" s="3"/>
      <c r="J848" s="3"/>
      <c r="K848" s="3"/>
      <c r="L848" s="3"/>
      <c r="M848" s="3"/>
      <c r="N848" s="3"/>
      <c r="O848" s="3"/>
      <c r="P848" s="3"/>
      <c r="Q848" s="3"/>
      <c r="R848" s="3"/>
      <c r="S848" s="3"/>
      <c r="T848" s="3"/>
      <c r="U848" s="3"/>
      <c r="V848" s="3"/>
      <c r="W848" s="3"/>
      <c r="X848" s="3"/>
      <c r="Y848" s="3"/>
      <c r="Z848" s="3"/>
    </row>
    <row r="849" spans="1:26" ht="12.75" customHeight="1" x14ac:dyDescent="0.25">
      <c r="A849" s="3"/>
      <c r="B849" s="3"/>
      <c r="C849" s="3"/>
      <c r="D849" s="200"/>
      <c r="E849" s="3"/>
      <c r="F849" s="3"/>
      <c r="G849" s="3"/>
      <c r="H849" s="3"/>
      <c r="I849" s="3"/>
      <c r="J849" s="3"/>
      <c r="K849" s="3"/>
      <c r="L849" s="3"/>
      <c r="M849" s="3"/>
      <c r="N849" s="3"/>
      <c r="O849" s="3"/>
      <c r="P849" s="3"/>
      <c r="Q849" s="3"/>
      <c r="R849" s="3"/>
      <c r="S849" s="3"/>
      <c r="T849" s="3"/>
      <c r="U849" s="3"/>
      <c r="V849" s="3"/>
      <c r="W849" s="3"/>
      <c r="X849" s="3"/>
      <c r="Y849" s="3"/>
      <c r="Z849" s="3"/>
    </row>
    <row r="850" spans="1:26" ht="12.75" customHeight="1" x14ac:dyDescent="0.25">
      <c r="A850" s="3"/>
      <c r="B850" s="3"/>
      <c r="C850" s="3"/>
      <c r="D850" s="200"/>
      <c r="E850" s="3"/>
      <c r="F850" s="3"/>
      <c r="G850" s="3"/>
      <c r="H850" s="3"/>
      <c r="I850" s="3"/>
      <c r="J850" s="3"/>
      <c r="K850" s="3"/>
      <c r="L850" s="3"/>
      <c r="M850" s="3"/>
      <c r="N850" s="3"/>
      <c r="O850" s="3"/>
      <c r="P850" s="3"/>
      <c r="Q850" s="3"/>
      <c r="R850" s="3"/>
      <c r="S850" s="3"/>
      <c r="T850" s="3"/>
      <c r="U850" s="3"/>
      <c r="V850" s="3"/>
      <c r="W850" s="3"/>
      <c r="X850" s="3"/>
      <c r="Y850" s="3"/>
      <c r="Z850" s="3"/>
    </row>
    <row r="851" spans="1:26" ht="12.75" customHeight="1" x14ac:dyDescent="0.25">
      <c r="A851" s="3"/>
      <c r="B851" s="3"/>
      <c r="C851" s="3"/>
      <c r="D851" s="200"/>
      <c r="E851" s="3"/>
      <c r="F851" s="3"/>
      <c r="G851" s="3"/>
      <c r="H851" s="3"/>
      <c r="I851" s="3"/>
      <c r="J851" s="3"/>
      <c r="K851" s="3"/>
      <c r="L851" s="3"/>
      <c r="M851" s="3"/>
      <c r="N851" s="3"/>
      <c r="O851" s="3"/>
      <c r="P851" s="3"/>
      <c r="Q851" s="3"/>
      <c r="R851" s="3"/>
      <c r="S851" s="3"/>
      <c r="T851" s="3"/>
      <c r="U851" s="3"/>
      <c r="V851" s="3"/>
      <c r="W851" s="3"/>
      <c r="X851" s="3"/>
      <c r="Y851" s="3"/>
      <c r="Z851" s="3"/>
    </row>
    <row r="852" spans="1:26" ht="12.75" customHeight="1" x14ac:dyDescent="0.25">
      <c r="A852" s="3"/>
      <c r="B852" s="3"/>
      <c r="C852" s="3"/>
      <c r="D852" s="200"/>
      <c r="E852" s="3"/>
      <c r="F852" s="3"/>
      <c r="G852" s="3"/>
      <c r="H852" s="3"/>
      <c r="I852" s="3"/>
      <c r="J852" s="3"/>
      <c r="K852" s="3"/>
      <c r="L852" s="3"/>
      <c r="M852" s="3"/>
      <c r="N852" s="3"/>
      <c r="O852" s="3"/>
      <c r="P852" s="3"/>
      <c r="Q852" s="3"/>
      <c r="R852" s="3"/>
      <c r="S852" s="3"/>
      <c r="T852" s="3"/>
      <c r="U852" s="3"/>
      <c r="V852" s="3"/>
      <c r="W852" s="3"/>
      <c r="X852" s="3"/>
      <c r="Y852" s="3"/>
      <c r="Z852" s="3"/>
    </row>
    <row r="853" spans="1:26" ht="12.75" customHeight="1" x14ac:dyDescent="0.25">
      <c r="A853" s="3"/>
      <c r="B853" s="3"/>
      <c r="C853" s="3"/>
      <c r="D853" s="200"/>
      <c r="E853" s="3"/>
      <c r="F853" s="3"/>
      <c r="G853" s="3"/>
      <c r="H853" s="3"/>
      <c r="I853" s="3"/>
      <c r="J853" s="3"/>
      <c r="K853" s="3"/>
      <c r="L853" s="3"/>
      <c r="M853" s="3"/>
      <c r="N853" s="3"/>
      <c r="O853" s="3"/>
      <c r="P853" s="3"/>
      <c r="Q853" s="3"/>
      <c r="R853" s="3"/>
      <c r="S853" s="3"/>
      <c r="T853" s="3"/>
      <c r="U853" s="3"/>
      <c r="V853" s="3"/>
      <c r="W853" s="3"/>
      <c r="X853" s="3"/>
      <c r="Y853" s="3"/>
      <c r="Z853" s="3"/>
    </row>
    <row r="854" spans="1:26" ht="12.75" customHeight="1" x14ac:dyDescent="0.25">
      <c r="A854" s="3"/>
      <c r="B854" s="3"/>
      <c r="C854" s="3"/>
      <c r="D854" s="200"/>
      <c r="E854" s="3"/>
      <c r="F854" s="3"/>
      <c r="G854" s="3"/>
      <c r="H854" s="3"/>
      <c r="I854" s="3"/>
      <c r="J854" s="3"/>
      <c r="K854" s="3"/>
      <c r="L854" s="3"/>
      <c r="M854" s="3"/>
      <c r="N854" s="3"/>
      <c r="O854" s="3"/>
      <c r="P854" s="3"/>
      <c r="Q854" s="3"/>
      <c r="R854" s="3"/>
      <c r="S854" s="3"/>
      <c r="T854" s="3"/>
      <c r="U854" s="3"/>
      <c r="V854" s="3"/>
      <c r="W854" s="3"/>
      <c r="X854" s="3"/>
      <c r="Y854" s="3"/>
      <c r="Z854" s="3"/>
    </row>
    <row r="855" spans="1:26" ht="12.75" customHeight="1" x14ac:dyDescent="0.25">
      <c r="A855" s="3"/>
      <c r="B855" s="3"/>
      <c r="C855" s="3"/>
      <c r="D855" s="200"/>
      <c r="E855" s="3"/>
      <c r="F855" s="3"/>
      <c r="G855" s="3"/>
      <c r="H855" s="3"/>
      <c r="I855" s="3"/>
      <c r="J855" s="3"/>
      <c r="K855" s="3"/>
      <c r="L855" s="3"/>
      <c r="M855" s="3"/>
      <c r="N855" s="3"/>
      <c r="O855" s="3"/>
      <c r="P855" s="3"/>
      <c r="Q855" s="3"/>
      <c r="R855" s="3"/>
      <c r="S855" s="3"/>
      <c r="T855" s="3"/>
      <c r="U855" s="3"/>
      <c r="V855" s="3"/>
      <c r="W855" s="3"/>
      <c r="X855" s="3"/>
      <c r="Y855" s="3"/>
      <c r="Z855" s="3"/>
    </row>
    <row r="856" spans="1:26" ht="12.75" customHeight="1" x14ac:dyDescent="0.25">
      <c r="A856" s="3"/>
      <c r="B856" s="3"/>
      <c r="C856" s="3"/>
      <c r="D856" s="200"/>
      <c r="E856" s="3"/>
      <c r="F856" s="3"/>
      <c r="G856" s="3"/>
      <c r="H856" s="3"/>
      <c r="I856" s="3"/>
      <c r="J856" s="3"/>
      <c r="K856" s="3"/>
      <c r="L856" s="3"/>
      <c r="M856" s="3"/>
      <c r="N856" s="3"/>
      <c r="O856" s="3"/>
      <c r="P856" s="3"/>
      <c r="Q856" s="3"/>
      <c r="R856" s="3"/>
      <c r="S856" s="3"/>
      <c r="T856" s="3"/>
      <c r="U856" s="3"/>
      <c r="V856" s="3"/>
      <c r="W856" s="3"/>
      <c r="X856" s="3"/>
      <c r="Y856" s="3"/>
      <c r="Z856" s="3"/>
    </row>
    <row r="857" spans="1:26" ht="12.75" customHeight="1" x14ac:dyDescent="0.25">
      <c r="A857" s="3"/>
      <c r="B857" s="3"/>
      <c r="C857" s="3"/>
      <c r="D857" s="200"/>
      <c r="E857" s="3"/>
      <c r="F857" s="3"/>
      <c r="G857" s="3"/>
      <c r="H857" s="3"/>
      <c r="I857" s="3"/>
      <c r="J857" s="3"/>
      <c r="K857" s="3"/>
      <c r="L857" s="3"/>
      <c r="M857" s="3"/>
      <c r="N857" s="3"/>
      <c r="O857" s="3"/>
      <c r="P857" s="3"/>
      <c r="Q857" s="3"/>
      <c r="R857" s="3"/>
      <c r="S857" s="3"/>
      <c r="T857" s="3"/>
      <c r="U857" s="3"/>
      <c r="V857" s="3"/>
      <c r="W857" s="3"/>
      <c r="X857" s="3"/>
      <c r="Y857" s="3"/>
      <c r="Z857" s="3"/>
    </row>
    <row r="858" spans="1:26" ht="12.75" customHeight="1" x14ac:dyDescent="0.25">
      <c r="A858" s="3"/>
      <c r="B858" s="3"/>
      <c r="C858" s="3"/>
      <c r="D858" s="200"/>
      <c r="E858" s="3"/>
      <c r="F858" s="3"/>
      <c r="G858" s="3"/>
      <c r="H858" s="3"/>
      <c r="I858" s="3"/>
      <c r="J858" s="3"/>
      <c r="K858" s="3"/>
      <c r="L858" s="3"/>
      <c r="M858" s="3"/>
      <c r="N858" s="3"/>
      <c r="O858" s="3"/>
      <c r="P858" s="3"/>
      <c r="Q858" s="3"/>
      <c r="R858" s="3"/>
      <c r="S858" s="3"/>
      <c r="T858" s="3"/>
      <c r="U858" s="3"/>
      <c r="V858" s="3"/>
      <c r="W858" s="3"/>
      <c r="X858" s="3"/>
      <c r="Y858" s="3"/>
      <c r="Z858" s="3"/>
    </row>
    <row r="859" spans="1:26" ht="12.75" customHeight="1" x14ac:dyDescent="0.25">
      <c r="A859" s="3"/>
      <c r="B859" s="3"/>
      <c r="C859" s="3"/>
      <c r="D859" s="200"/>
      <c r="E859" s="3"/>
      <c r="F859" s="3"/>
      <c r="G859" s="3"/>
      <c r="H859" s="3"/>
      <c r="I859" s="3"/>
      <c r="J859" s="3"/>
      <c r="K859" s="3"/>
      <c r="L859" s="3"/>
      <c r="M859" s="3"/>
      <c r="N859" s="3"/>
      <c r="O859" s="3"/>
      <c r="P859" s="3"/>
      <c r="Q859" s="3"/>
      <c r="R859" s="3"/>
      <c r="S859" s="3"/>
      <c r="T859" s="3"/>
      <c r="U859" s="3"/>
      <c r="V859" s="3"/>
      <c r="W859" s="3"/>
      <c r="X859" s="3"/>
      <c r="Y859" s="3"/>
      <c r="Z859" s="3"/>
    </row>
    <row r="860" spans="1:26" ht="12.75" customHeight="1" x14ac:dyDescent="0.25">
      <c r="A860" s="3"/>
      <c r="B860" s="3"/>
      <c r="C860" s="3"/>
      <c r="D860" s="200"/>
      <c r="E860" s="3"/>
      <c r="F860" s="3"/>
      <c r="G860" s="3"/>
      <c r="H860" s="3"/>
      <c r="I860" s="3"/>
      <c r="J860" s="3"/>
      <c r="K860" s="3"/>
      <c r="L860" s="3"/>
      <c r="M860" s="3"/>
      <c r="N860" s="3"/>
      <c r="O860" s="3"/>
      <c r="P860" s="3"/>
      <c r="Q860" s="3"/>
      <c r="R860" s="3"/>
      <c r="S860" s="3"/>
      <c r="T860" s="3"/>
      <c r="U860" s="3"/>
      <c r="V860" s="3"/>
      <c r="W860" s="3"/>
      <c r="X860" s="3"/>
      <c r="Y860" s="3"/>
      <c r="Z860" s="3"/>
    </row>
    <row r="861" spans="1:26" ht="12.75" customHeight="1" x14ac:dyDescent="0.25">
      <c r="A861" s="3"/>
      <c r="B861" s="3"/>
      <c r="C861" s="3"/>
      <c r="D861" s="200"/>
      <c r="E861" s="3"/>
      <c r="F861" s="3"/>
      <c r="G861" s="3"/>
      <c r="H861" s="3"/>
      <c r="I861" s="3"/>
      <c r="J861" s="3"/>
      <c r="K861" s="3"/>
      <c r="L861" s="3"/>
      <c r="M861" s="3"/>
      <c r="N861" s="3"/>
      <c r="O861" s="3"/>
      <c r="P861" s="3"/>
      <c r="Q861" s="3"/>
      <c r="R861" s="3"/>
      <c r="S861" s="3"/>
      <c r="T861" s="3"/>
      <c r="U861" s="3"/>
      <c r="V861" s="3"/>
      <c r="W861" s="3"/>
      <c r="X861" s="3"/>
      <c r="Y861" s="3"/>
      <c r="Z861" s="3"/>
    </row>
    <row r="862" spans="1:26" ht="12.75" customHeight="1" x14ac:dyDescent="0.25">
      <c r="A862" s="3"/>
      <c r="B862" s="3"/>
      <c r="C862" s="3"/>
      <c r="D862" s="200"/>
      <c r="E862" s="3"/>
      <c r="F862" s="3"/>
      <c r="G862" s="3"/>
      <c r="H862" s="3"/>
      <c r="I862" s="3"/>
      <c r="J862" s="3"/>
      <c r="K862" s="3"/>
      <c r="L862" s="3"/>
      <c r="M862" s="3"/>
      <c r="N862" s="3"/>
      <c r="O862" s="3"/>
      <c r="P862" s="3"/>
      <c r="Q862" s="3"/>
      <c r="R862" s="3"/>
      <c r="S862" s="3"/>
      <c r="T862" s="3"/>
      <c r="U862" s="3"/>
      <c r="V862" s="3"/>
      <c r="W862" s="3"/>
      <c r="X862" s="3"/>
      <c r="Y862" s="3"/>
      <c r="Z862" s="3"/>
    </row>
    <row r="863" spans="1:26" ht="12.75" customHeight="1" x14ac:dyDescent="0.25">
      <c r="A863" s="3"/>
      <c r="B863" s="3"/>
      <c r="C863" s="3"/>
      <c r="D863" s="200"/>
      <c r="E863" s="3"/>
      <c r="F863" s="3"/>
      <c r="G863" s="3"/>
      <c r="H863" s="3"/>
      <c r="I863" s="3"/>
      <c r="J863" s="3"/>
      <c r="K863" s="3"/>
      <c r="L863" s="3"/>
      <c r="M863" s="3"/>
      <c r="N863" s="3"/>
      <c r="O863" s="3"/>
      <c r="P863" s="3"/>
      <c r="Q863" s="3"/>
      <c r="R863" s="3"/>
      <c r="S863" s="3"/>
      <c r="T863" s="3"/>
      <c r="U863" s="3"/>
      <c r="V863" s="3"/>
      <c r="W863" s="3"/>
      <c r="X863" s="3"/>
      <c r="Y863" s="3"/>
      <c r="Z863" s="3"/>
    </row>
    <row r="864" spans="1:26" ht="12.75" customHeight="1" x14ac:dyDescent="0.25">
      <c r="A864" s="3"/>
      <c r="B864" s="3"/>
      <c r="C864" s="3"/>
      <c r="D864" s="200"/>
      <c r="E864" s="3"/>
      <c r="F864" s="3"/>
      <c r="G864" s="3"/>
      <c r="H864" s="3"/>
      <c r="I864" s="3"/>
      <c r="J864" s="3"/>
      <c r="K864" s="3"/>
      <c r="L864" s="3"/>
      <c r="M864" s="3"/>
      <c r="N864" s="3"/>
      <c r="O864" s="3"/>
      <c r="P864" s="3"/>
      <c r="Q864" s="3"/>
      <c r="R864" s="3"/>
      <c r="S864" s="3"/>
      <c r="T864" s="3"/>
      <c r="U864" s="3"/>
      <c r="V864" s="3"/>
      <c r="W864" s="3"/>
      <c r="X864" s="3"/>
      <c r="Y864" s="3"/>
      <c r="Z864" s="3"/>
    </row>
    <row r="865" spans="1:26" ht="12.75" customHeight="1" x14ac:dyDescent="0.25">
      <c r="A865" s="3"/>
      <c r="B865" s="3"/>
      <c r="C865" s="3"/>
      <c r="D865" s="200"/>
      <c r="E865" s="3"/>
      <c r="F865" s="3"/>
      <c r="G865" s="3"/>
      <c r="H865" s="3"/>
      <c r="I865" s="3"/>
      <c r="J865" s="3"/>
      <c r="K865" s="3"/>
      <c r="L865" s="3"/>
      <c r="M865" s="3"/>
      <c r="N865" s="3"/>
      <c r="O865" s="3"/>
      <c r="P865" s="3"/>
      <c r="Q865" s="3"/>
      <c r="R865" s="3"/>
      <c r="S865" s="3"/>
      <c r="T865" s="3"/>
      <c r="U865" s="3"/>
      <c r="V865" s="3"/>
      <c r="W865" s="3"/>
      <c r="X865" s="3"/>
      <c r="Y865" s="3"/>
      <c r="Z865" s="3"/>
    </row>
    <row r="866" spans="1:26" ht="12.75" customHeight="1" x14ac:dyDescent="0.25">
      <c r="A866" s="3"/>
      <c r="B866" s="3"/>
      <c r="C866" s="3"/>
      <c r="D866" s="200"/>
      <c r="E866" s="3"/>
      <c r="F866" s="3"/>
      <c r="G866" s="3"/>
      <c r="H866" s="3"/>
      <c r="I866" s="3"/>
      <c r="J866" s="3"/>
      <c r="K866" s="3"/>
      <c r="L866" s="3"/>
      <c r="M866" s="3"/>
      <c r="N866" s="3"/>
      <c r="O866" s="3"/>
      <c r="P866" s="3"/>
      <c r="Q866" s="3"/>
      <c r="R866" s="3"/>
      <c r="S866" s="3"/>
      <c r="T866" s="3"/>
      <c r="U866" s="3"/>
      <c r="V866" s="3"/>
      <c r="W866" s="3"/>
      <c r="X866" s="3"/>
      <c r="Y866" s="3"/>
      <c r="Z866" s="3"/>
    </row>
    <row r="867" spans="1:26" ht="12.75" customHeight="1" x14ac:dyDescent="0.25">
      <c r="A867" s="3"/>
      <c r="B867" s="3"/>
      <c r="C867" s="3"/>
      <c r="D867" s="200"/>
      <c r="E867" s="3"/>
      <c r="F867" s="3"/>
      <c r="G867" s="3"/>
      <c r="H867" s="3"/>
      <c r="I867" s="3"/>
      <c r="J867" s="3"/>
      <c r="K867" s="3"/>
      <c r="L867" s="3"/>
      <c r="M867" s="3"/>
      <c r="N867" s="3"/>
      <c r="O867" s="3"/>
      <c r="P867" s="3"/>
      <c r="Q867" s="3"/>
      <c r="R867" s="3"/>
      <c r="S867" s="3"/>
      <c r="T867" s="3"/>
      <c r="U867" s="3"/>
      <c r="V867" s="3"/>
      <c r="W867" s="3"/>
      <c r="X867" s="3"/>
      <c r="Y867" s="3"/>
      <c r="Z867" s="3"/>
    </row>
    <row r="868" spans="1:26" ht="12.75" customHeight="1" x14ac:dyDescent="0.25">
      <c r="A868" s="3"/>
      <c r="B868" s="3"/>
      <c r="C868" s="3"/>
      <c r="D868" s="200"/>
      <c r="E868" s="3"/>
      <c r="F868" s="3"/>
      <c r="G868" s="3"/>
      <c r="H868" s="3"/>
      <c r="I868" s="3"/>
      <c r="J868" s="3"/>
      <c r="K868" s="3"/>
      <c r="L868" s="3"/>
      <c r="M868" s="3"/>
      <c r="N868" s="3"/>
      <c r="O868" s="3"/>
      <c r="P868" s="3"/>
      <c r="Q868" s="3"/>
      <c r="R868" s="3"/>
      <c r="S868" s="3"/>
      <c r="T868" s="3"/>
      <c r="U868" s="3"/>
      <c r="V868" s="3"/>
      <c r="W868" s="3"/>
      <c r="X868" s="3"/>
      <c r="Y868" s="3"/>
      <c r="Z868" s="3"/>
    </row>
    <row r="869" spans="1:26" ht="12.75" customHeight="1" x14ac:dyDescent="0.25">
      <c r="A869" s="3"/>
      <c r="B869" s="3"/>
      <c r="C869" s="3"/>
      <c r="D869" s="200"/>
      <c r="E869" s="3"/>
      <c r="F869" s="3"/>
      <c r="G869" s="3"/>
      <c r="H869" s="3"/>
      <c r="I869" s="3"/>
      <c r="J869" s="3"/>
      <c r="K869" s="3"/>
      <c r="L869" s="3"/>
      <c r="M869" s="3"/>
      <c r="N869" s="3"/>
      <c r="O869" s="3"/>
      <c r="P869" s="3"/>
      <c r="Q869" s="3"/>
      <c r="R869" s="3"/>
      <c r="S869" s="3"/>
      <c r="T869" s="3"/>
      <c r="U869" s="3"/>
      <c r="V869" s="3"/>
      <c r="W869" s="3"/>
      <c r="X869" s="3"/>
      <c r="Y869" s="3"/>
      <c r="Z869" s="3"/>
    </row>
    <row r="870" spans="1:26" ht="12.75" customHeight="1" x14ac:dyDescent="0.25">
      <c r="A870" s="3"/>
      <c r="B870" s="3"/>
      <c r="C870" s="3"/>
      <c r="D870" s="200"/>
      <c r="E870" s="3"/>
      <c r="F870" s="3"/>
      <c r="G870" s="3"/>
      <c r="H870" s="3"/>
      <c r="I870" s="3"/>
      <c r="J870" s="3"/>
      <c r="K870" s="3"/>
      <c r="L870" s="3"/>
      <c r="M870" s="3"/>
      <c r="N870" s="3"/>
      <c r="O870" s="3"/>
      <c r="P870" s="3"/>
      <c r="Q870" s="3"/>
      <c r="R870" s="3"/>
      <c r="S870" s="3"/>
      <c r="T870" s="3"/>
      <c r="U870" s="3"/>
      <c r="V870" s="3"/>
      <c r="W870" s="3"/>
      <c r="X870" s="3"/>
      <c r="Y870" s="3"/>
      <c r="Z870" s="3"/>
    </row>
    <row r="871" spans="1:26" ht="12.75" customHeight="1" x14ac:dyDescent="0.25">
      <c r="A871" s="3"/>
      <c r="B871" s="3"/>
      <c r="C871" s="3"/>
      <c r="D871" s="200"/>
      <c r="E871" s="3"/>
      <c r="F871" s="3"/>
      <c r="G871" s="3"/>
      <c r="H871" s="3"/>
      <c r="I871" s="3"/>
      <c r="J871" s="3"/>
      <c r="K871" s="3"/>
      <c r="L871" s="3"/>
      <c r="M871" s="3"/>
      <c r="N871" s="3"/>
      <c r="O871" s="3"/>
      <c r="P871" s="3"/>
      <c r="Q871" s="3"/>
      <c r="R871" s="3"/>
      <c r="S871" s="3"/>
      <c r="T871" s="3"/>
      <c r="U871" s="3"/>
      <c r="V871" s="3"/>
      <c r="W871" s="3"/>
      <c r="X871" s="3"/>
      <c r="Y871" s="3"/>
      <c r="Z871" s="3"/>
    </row>
    <row r="872" spans="1:26" ht="12.75" customHeight="1" x14ac:dyDescent="0.25">
      <c r="A872" s="3"/>
      <c r="B872" s="3"/>
      <c r="C872" s="3"/>
      <c r="D872" s="200"/>
      <c r="E872" s="3"/>
      <c r="F872" s="3"/>
      <c r="G872" s="3"/>
      <c r="H872" s="3"/>
      <c r="I872" s="3"/>
      <c r="J872" s="3"/>
      <c r="K872" s="3"/>
      <c r="L872" s="3"/>
      <c r="M872" s="3"/>
      <c r="N872" s="3"/>
      <c r="O872" s="3"/>
      <c r="P872" s="3"/>
      <c r="Q872" s="3"/>
      <c r="R872" s="3"/>
      <c r="S872" s="3"/>
      <c r="T872" s="3"/>
      <c r="U872" s="3"/>
      <c r="V872" s="3"/>
      <c r="W872" s="3"/>
      <c r="X872" s="3"/>
      <c r="Y872" s="3"/>
      <c r="Z872" s="3"/>
    </row>
    <row r="873" spans="1:26" ht="12.75" customHeight="1" x14ac:dyDescent="0.25">
      <c r="A873" s="3"/>
      <c r="B873" s="3"/>
      <c r="C873" s="3"/>
      <c r="D873" s="200"/>
      <c r="E873" s="3"/>
      <c r="F873" s="3"/>
      <c r="G873" s="3"/>
      <c r="H873" s="3"/>
      <c r="I873" s="3"/>
      <c r="J873" s="3"/>
      <c r="K873" s="3"/>
      <c r="L873" s="3"/>
      <c r="M873" s="3"/>
      <c r="N873" s="3"/>
      <c r="O873" s="3"/>
      <c r="P873" s="3"/>
      <c r="Q873" s="3"/>
      <c r="R873" s="3"/>
      <c r="S873" s="3"/>
      <c r="T873" s="3"/>
      <c r="U873" s="3"/>
      <c r="V873" s="3"/>
      <c r="W873" s="3"/>
      <c r="X873" s="3"/>
      <c r="Y873" s="3"/>
      <c r="Z873" s="3"/>
    </row>
    <row r="874" spans="1:26" ht="12.75" customHeight="1" x14ac:dyDescent="0.25">
      <c r="A874" s="3"/>
      <c r="B874" s="3"/>
      <c r="C874" s="3"/>
      <c r="D874" s="200"/>
      <c r="E874" s="3"/>
      <c r="F874" s="3"/>
      <c r="G874" s="3"/>
      <c r="H874" s="3"/>
      <c r="I874" s="3"/>
      <c r="J874" s="3"/>
      <c r="K874" s="3"/>
      <c r="L874" s="3"/>
      <c r="M874" s="3"/>
      <c r="N874" s="3"/>
      <c r="O874" s="3"/>
      <c r="P874" s="3"/>
      <c r="Q874" s="3"/>
      <c r="R874" s="3"/>
      <c r="S874" s="3"/>
      <c r="T874" s="3"/>
      <c r="U874" s="3"/>
      <c r="V874" s="3"/>
      <c r="W874" s="3"/>
      <c r="X874" s="3"/>
      <c r="Y874" s="3"/>
      <c r="Z874" s="3"/>
    </row>
    <row r="875" spans="1:26" ht="12.75" customHeight="1" x14ac:dyDescent="0.25">
      <c r="A875" s="3"/>
      <c r="B875" s="3"/>
      <c r="C875" s="3"/>
      <c r="D875" s="200"/>
      <c r="E875" s="3"/>
      <c r="F875" s="3"/>
      <c r="G875" s="3"/>
      <c r="H875" s="3"/>
      <c r="I875" s="3"/>
      <c r="J875" s="3"/>
      <c r="K875" s="3"/>
      <c r="L875" s="3"/>
      <c r="M875" s="3"/>
      <c r="N875" s="3"/>
      <c r="O875" s="3"/>
      <c r="P875" s="3"/>
      <c r="Q875" s="3"/>
      <c r="R875" s="3"/>
      <c r="S875" s="3"/>
      <c r="T875" s="3"/>
      <c r="U875" s="3"/>
      <c r="V875" s="3"/>
      <c r="W875" s="3"/>
      <c r="X875" s="3"/>
      <c r="Y875" s="3"/>
      <c r="Z875" s="3"/>
    </row>
    <row r="876" spans="1:26" ht="12.75" customHeight="1" x14ac:dyDescent="0.25">
      <c r="A876" s="3"/>
      <c r="B876" s="3"/>
      <c r="C876" s="3"/>
      <c r="D876" s="200"/>
      <c r="E876" s="3"/>
      <c r="F876" s="3"/>
      <c r="G876" s="3"/>
      <c r="H876" s="3"/>
      <c r="I876" s="3"/>
      <c r="J876" s="3"/>
      <c r="K876" s="3"/>
      <c r="L876" s="3"/>
      <c r="M876" s="3"/>
      <c r="N876" s="3"/>
      <c r="O876" s="3"/>
      <c r="P876" s="3"/>
      <c r="Q876" s="3"/>
      <c r="R876" s="3"/>
      <c r="S876" s="3"/>
      <c r="T876" s="3"/>
      <c r="U876" s="3"/>
      <c r="V876" s="3"/>
      <c r="W876" s="3"/>
      <c r="X876" s="3"/>
      <c r="Y876" s="3"/>
      <c r="Z876" s="3"/>
    </row>
    <row r="877" spans="1:26" ht="12.75" customHeight="1" x14ac:dyDescent="0.25">
      <c r="A877" s="3"/>
      <c r="B877" s="3"/>
      <c r="C877" s="3"/>
      <c r="D877" s="200"/>
      <c r="E877" s="3"/>
      <c r="F877" s="3"/>
      <c r="G877" s="3"/>
      <c r="H877" s="3"/>
      <c r="I877" s="3"/>
      <c r="J877" s="3"/>
      <c r="K877" s="3"/>
      <c r="L877" s="3"/>
      <c r="M877" s="3"/>
      <c r="N877" s="3"/>
      <c r="O877" s="3"/>
      <c r="P877" s="3"/>
      <c r="Q877" s="3"/>
      <c r="R877" s="3"/>
      <c r="S877" s="3"/>
      <c r="T877" s="3"/>
      <c r="U877" s="3"/>
      <c r="V877" s="3"/>
      <c r="W877" s="3"/>
      <c r="X877" s="3"/>
      <c r="Y877" s="3"/>
      <c r="Z877" s="3"/>
    </row>
    <row r="878" spans="1:26" ht="12.75" customHeight="1" x14ac:dyDescent="0.25">
      <c r="A878" s="3"/>
      <c r="B878" s="3"/>
      <c r="C878" s="3"/>
      <c r="D878" s="200"/>
      <c r="E878" s="3"/>
      <c r="F878" s="3"/>
      <c r="G878" s="3"/>
      <c r="H878" s="3"/>
      <c r="I878" s="3"/>
      <c r="J878" s="3"/>
      <c r="K878" s="3"/>
      <c r="L878" s="3"/>
      <c r="M878" s="3"/>
      <c r="N878" s="3"/>
      <c r="O878" s="3"/>
      <c r="P878" s="3"/>
      <c r="Q878" s="3"/>
      <c r="R878" s="3"/>
      <c r="S878" s="3"/>
      <c r="T878" s="3"/>
      <c r="U878" s="3"/>
      <c r="V878" s="3"/>
      <c r="W878" s="3"/>
      <c r="X878" s="3"/>
      <c r="Y878" s="3"/>
      <c r="Z878" s="3"/>
    </row>
    <row r="879" spans="1:26" ht="12.75" customHeight="1" x14ac:dyDescent="0.25">
      <c r="A879" s="3"/>
      <c r="B879" s="3"/>
      <c r="C879" s="3"/>
      <c r="D879" s="200"/>
      <c r="E879" s="3"/>
      <c r="F879" s="3"/>
      <c r="G879" s="3"/>
      <c r="H879" s="3"/>
      <c r="I879" s="3"/>
      <c r="J879" s="3"/>
      <c r="K879" s="3"/>
      <c r="L879" s="3"/>
      <c r="M879" s="3"/>
      <c r="N879" s="3"/>
      <c r="O879" s="3"/>
      <c r="P879" s="3"/>
      <c r="Q879" s="3"/>
      <c r="R879" s="3"/>
      <c r="S879" s="3"/>
      <c r="T879" s="3"/>
      <c r="U879" s="3"/>
      <c r="V879" s="3"/>
      <c r="W879" s="3"/>
      <c r="X879" s="3"/>
      <c r="Y879" s="3"/>
      <c r="Z879" s="3"/>
    </row>
    <row r="880" spans="1:26" ht="12.75" customHeight="1" x14ac:dyDescent="0.25">
      <c r="A880" s="3"/>
      <c r="B880" s="3"/>
      <c r="C880" s="3"/>
      <c r="D880" s="200"/>
      <c r="E880" s="3"/>
      <c r="F880" s="3"/>
      <c r="G880" s="3"/>
      <c r="H880" s="3"/>
      <c r="I880" s="3"/>
      <c r="J880" s="3"/>
      <c r="K880" s="3"/>
      <c r="L880" s="3"/>
      <c r="M880" s="3"/>
      <c r="N880" s="3"/>
      <c r="O880" s="3"/>
      <c r="P880" s="3"/>
      <c r="Q880" s="3"/>
      <c r="R880" s="3"/>
      <c r="S880" s="3"/>
      <c r="T880" s="3"/>
      <c r="U880" s="3"/>
      <c r="V880" s="3"/>
      <c r="W880" s="3"/>
      <c r="X880" s="3"/>
      <c r="Y880" s="3"/>
      <c r="Z880" s="3"/>
    </row>
    <row r="881" spans="1:26" ht="12.75" customHeight="1" x14ac:dyDescent="0.25">
      <c r="A881" s="3"/>
      <c r="B881" s="3"/>
      <c r="C881" s="3"/>
      <c r="D881" s="200"/>
      <c r="E881" s="3"/>
      <c r="F881" s="3"/>
      <c r="G881" s="3"/>
      <c r="H881" s="3"/>
      <c r="I881" s="3"/>
      <c r="J881" s="3"/>
      <c r="K881" s="3"/>
      <c r="L881" s="3"/>
      <c r="M881" s="3"/>
      <c r="N881" s="3"/>
      <c r="O881" s="3"/>
      <c r="P881" s="3"/>
      <c r="Q881" s="3"/>
      <c r="R881" s="3"/>
      <c r="S881" s="3"/>
      <c r="T881" s="3"/>
      <c r="U881" s="3"/>
      <c r="V881" s="3"/>
      <c r="W881" s="3"/>
      <c r="X881" s="3"/>
      <c r="Y881" s="3"/>
      <c r="Z881" s="3"/>
    </row>
    <row r="882" spans="1:26" ht="12.75" customHeight="1" x14ac:dyDescent="0.25">
      <c r="A882" s="3"/>
      <c r="B882" s="3"/>
      <c r="C882" s="3"/>
      <c r="D882" s="200"/>
      <c r="E882" s="3"/>
      <c r="F882" s="3"/>
      <c r="G882" s="3"/>
      <c r="H882" s="3"/>
      <c r="I882" s="3"/>
      <c r="J882" s="3"/>
      <c r="K882" s="3"/>
      <c r="L882" s="3"/>
      <c r="M882" s="3"/>
      <c r="N882" s="3"/>
      <c r="O882" s="3"/>
      <c r="P882" s="3"/>
      <c r="Q882" s="3"/>
      <c r="R882" s="3"/>
      <c r="S882" s="3"/>
      <c r="T882" s="3"/>
      <c r="U882" s="3"/>
      <c r="V882" s="3"/>
      <c r="W882" s="3"/>
      <c r="X882" s="3"/>
      <c r="Y882" s="3"/>
      <c r="Z882" s="3"/>
    </row>
    <row r="883" spans="1:26" ht="12.75" customHeight="1" x14ac:dyDescent="0.25">
      <c r="A883" s="3"/>
      <c r="B883" s="3"/>
      <c r="C883" s="3"/>
      <c r="D883" s="200"/>
      <c r="E883" s="3"/>
      <c r="F883" s="3"/>
      <c r="G883" s="3"/>
      <c r="H883" s="3"/>
      <c r="I883" s="3"/>
      <c r="J883" s="3"/>
      <c r="K883" s="3"/>
      <c r="L883" s="3"/>
      <c r="M883" s="3"/>
      <c r="N883" s="3"/>
      <c r="O883" s="3"/>
      <c r="P883" s="3"/>
      <c r="Q883" s="3"/>
      <c r="R883" s="3"/>
      <c r="S883" s="3"/>
      <c r="T883" s="3"/>
      <c r="U883" s="3"/>
      <c r="V883" s="3"/>
      <c r="W883" s="3"/>
      <c r="X883" s="3"/>
      <c r="Y883" s="3"/>
      <c r="Z883" s="3"/>
    </row>
    <row r="884" spans="1:26" ht="12.75" customHeight="1" x14ac:dyDescent="0.25">
      <c r="A884" s="3"/>
      <c r="B884" s="3"/>
      <c r="C884" s="3"/>
      <c r="D884" s="200"/>
      <c r="E884" s="3"/>
      <c r="F884" s="3"/>
      <c r="G884" s="3"/>
      <c r="H884" s="3"/>
      <c r="I884" s="3"/>
      <c r="J884" s="3"/>
      <c r="K884" s="3"/>
      <c r="L884" s="3"/>
      <c r="M884" s="3"/>
      <c r="N884" s="3"/>
      <c r="O884" s="3"/>
      <c r="P884" s="3"/>
      <c r="Q884" s="3"/>
      <c r="R884" s="3"/>
      <c r="S884" s="3"/>
      <c r="T884" s="3"/>
      <c r="U884" s="3"/>
      <c r="V884" s="3"/>
      <c r="W884" s="3"/>
      <c r="X884" s="3"/>
      <c r="Y884" s="3"/>
      <c r="Z884" s="3"/>
    </row>
    <row r="885" spans="1:26" ht="12.75" customHeight="1" x14ac:dyDescent="0.25">
      <c r="A885" s="3"/>
      <c r="B885" s="3"/>
      <c r="C885" s="3"/>
      <c r="D885" s="200"/>
      <c r="E885" s="3"/>
      <c r="F885" s="3"/>
      <c r="G885" s="3"/>
      <c r="H885" s="3"/>
      <c r="I885" s="3"/>
      <c r="J885" s="3"/>
      <c r="K885" s="3"/>
      <c r="L885" s="3"/>
      <c r="M885" s="3"/>
      <c r="N885" s="3"/>
      <c r="O885" s="3"/>
      <c r="P885" s="3"/>
      <c r="Q885" s="3"/>
      <c r="R885" s="3"/>
      <c r="S885" s="3"/>
      <c r="T885" s="3"/>
      <c r="U885" s="3"/>
      <c r="V885" s="3"/>
      <c r="W885" s="3"/>
      <c r="X885" s="3"/>
      <c r="Y885" s="3"/>
      <c r="Z885" s="3"/>
    </row>
    <row r="886" spans="1:26" ht="12.75" customHeight="1" x14ac:dyDescent="0.25">
      <c r="A886" s="3"/>
      <c r="B886" s="3"/>
      <c r="C886" s="3"/>
      <c r="D886" s="200"/>
      <c r="E886" s="3"/>
      <c r="F886" s="3"/>
      <c r="G886" s="3"/>
      <c r="H886" s="3"/>
      <c r="I886" s="3"/>
      <c r="J886" s="3"/>
      <c r="K886" s="3"/>
      <c r="L886" s="3"/>
      <c r="M886" s="3"/>
      <c r="N886" s="3"/>
      <c r="O886" s="3"/>
      <c r="P886" s="3"/>
      <c r="Q886" s="3"/>
      <c r="R886" s="3"/>
      <c r="S886" s="3"/>
      <c r="T886" s="3"/>
      <c r="U886" s="3"/>
      <c r="V886" s="3"/>
      <c r="W886" s="3"/>
      <c r="X886" s="3"/>
      <c r="Y886" s="3"/>
      <c r="Z886" s="3"/>
    </row>
    <row r="887" spans="1:26" ht="12.75" customHeight="1" x14ac:dyDescent="0.25">
      <c r="A887" s="3"/>
      <c r="B887" s="3"/>
      <c r="C887" s="3"/>
      <c r="D887" s="200"/>
      <c r="E887" s="3"/>
      <c r="F887" s="3"/>
      <c r="G887" s="3"/>
      <c r="H887" s="3"/>
      <c r="I887" s="3"/>
      <c r="J887" s="3"/>
      <c r="K887" s="3"/>
      <c r="L887" s="3"/>
      <c r="M887" s="3"/>
      <c r="N887" s="3"/>
      <c r="O887" s="3"/>
      <c r="P887" s="3"/>
      <c r="Q887" s="3"/>
      <c r="R887" s="3"/>
      <c r="S887" s="3"/>
      <c r="T887" s="3"/>
      <c r="U887" s="3"/>
      <c r="V887" s="3"/>
      <c r="W887" s="3"/>
      <c r="X887" s="3"/>
      <c r="Y887" s="3"/>
      <c r="Z887" s="3"/>
    </row>
    <row r="888" spans="1:26" ht="12.75" customHeight="1" x14ac:dyDescent="0.25">
      <c r="A888" s="3"/>
      <c r="B888" s="3"/>
      <c r="C888" s="3"/>
      <c r="D888" s="200"/>
      <c r="E888" s="3"/>
      <c r="F888" s="3"/>
      <c r="G888" s="3"/>
      <c r="H888" s="3"/>
      <c r="I888" s="3"/>
      <c r="J888" s="3"/>
      <c r="K888" s="3"/>
      <c r="L888" s="3"/>
      <c r="M888" s="3"/>
      <c r="N888" s="3"/>
      <c r="O888" s="3"/>
      <c r="P888" s="3"/>
      <c r="Q888" s="3"/>
      <c r="R888" s="3"/>
      <c r="S888" s="3"/>
      <c r="T888" s="3"/>
      <c r="U888" s="3"/>
      <c r="V888" s="3"/>
      <c r="W888" s="3"/>
      <c r="X888" s="3"/>
      <c r="Y888" s="3"/>
      <c r="Z888" s="3"/>
    </row>
    <row r="889" spans="1:26" ht="12.75" customHeight="1" x14ac:dyDescent="0.25">
      <c r="A889" s="3"/>
      <c r="B889" s="3"/>
      <c r="C889" s="3"/>
      <c r="D889" s="200"/>
      <c r="E889" s="3"/>
      <c r="F889" s="3"/>
      <c r="G889" s="3"/>
      <c r="H889" s="3"/>
      <c r="I889" s="3"/>
      <c r="J889" s="3"/>
      <c r="K889" s="3"/>
      <c r="L889" s="3"/>
      <c r="M889" s="3"/>
      <c r="N889" s="3"/>
      <c r="O889" s="3"/>
      <c r="P889" s="3"/>
      <c r="Q889" s="3"/>
      <c r="R889" s="3"/>
      <c r="S889" s="3"/>
      <c r="T889" s="3"/>
      <c r="U889" s="3"/>
      <c r="V889" s="3"/>
      <c r="W889" s="3"/>
      <c r="X889" s="3"/>
      <c r="Y889" s="3"/>
      <c r="Z889" s="3"/>
    </row>
    <row r="890" spans="1:26" ht="12.75" customHeight="1" x14ac:dyDescent="0.25">
      <c r="A890" s="3"/>
      <c r="B890" s="3"/>
      <c r="C890" s="3"/>
      <c r="D890" s="200"/>
      <c r="E890" s="3"/>
      <c r="F890" s="3"/>
      <c r="G890" s="3"/>
      <c r="H890" s="3"/>
      <c r="I890" s="3"/>
      <c r="J890" s="3"/>
      <c r="K890" s="3"/>
      <c r="L890" s="3"/>
      <c r="M890" s="3"/>
      <c r="N890" s="3"/>
      <c r="O890" s="3"/>
      <c r="P890" s="3"/>
      <c r="Q890" s="3"/>
      <c r="R890" s="3"/>
      <c r="S890" s="3"/>
      <c r="T890" s="3"/>
      <c r="U890" s="3"/>
      <c r="V890" s="3"/>
      <c r="W890" s="3"/>
      <c r="X890" s="3"/>
      <c r="Y890" s="3"/>
      <c r="Z890" s="3"/>
    </row>
    <row r="891" spans="1:26" ht="12.75" customHeight="1" x14ac:dyDescent="0.25">
      <c r="A891" s="3"/>
      <c r="B891" s="3"/>
      <c r="C891" s="3"/>
      <c r="D891" s="200"/>
      <c r="E891" s="3"/>
      <c r="F891" s="3"/>
      <c r="G891" s="3"/>
      <c r="H891" s="3"/>
      <c r="I891" s="3"/>
      <c r="J891" s="3"/>
      <c r="K891" s="3"/>
      <c r="L891" s="3"/>
      <c r="M891" s="3"/>
      <c r="N891" s="3"/>
      <c r="O891" s="3"/>
      <c r="P891" s="3"/>
      <c r="Q891" s="3"/>
      <c r="R891" s="3"/>
      <c r="S891" s="3"/>
      <c r="T891" s="3"/>
      <c r="U891" s="3"/>
      <c r="V891" s="3"/>
      <c r="W891" s="3"/>
      <c r="X891" s="3"/>
      <c r="Y891" s="3"/>
      <c r="Z891" s="3"/>
    </row>
    <row r="892" spans="1:26" ht="12.75" customHeight="1" x14ac:dyDescent="0.25">
      <c r="A892" s="3"/>
      <c r="B892" s="3"/>
      <c r="C892" s="3"/>
      <c r="D892" s="200"/>
      <c r="E892" s="3"/>
      <c r="F892" s="3"/>
      <c r="G892" s="3"/>
      <c r="H892" s="3"/>
      <c r="I892" s="3"/>
      <c r="J892" s="3"/>
      <c r="K892" s="3"/>
      <c r="L892" s="3"/>
      <c r="M892" s="3"/>
      <c r="N892" s="3"/>
      <c r="O892" s="3"/>
      <c r="P892" s="3"/>
      <c r="Q892" s="3"/>
      <c r="R892" s="3"/>
      <c r="S892" s="3"/>
      <c r="T892" s="3"/>
      <c r="U892" s="3"/>
      <c r="V892" s="3"/>
      <c r="W892" s="3"/>
      <c r="X892" s="3"/>
      <c r="Y892" s="3"/>
      <c r="Z892" s="3"/>
    </row>
    <row r="893" spans="1:26" ht="12.75" customHeight="1" x14ac:dyDescent="0.25">
      <c r="A893" s="3"/>
      <c r="B893" s="3"/>
      <c r="C893" s="3"/>
      <c r="D893" s="200"/>
      <c r="E893" s="3"/>
      <c r="F893" s="3"/>
      <c r="G893" s="3"/>
      <c r="H893" s="3"/>
      <c r="I893" s="3"/>
      <c r="J893" s="3"/>
      <c r="K893" s="3"/>
      <c r="L893" s="3"/>
      <c r="M893" s="3"/>
      <c r="N893" s="3"/>
      <c r="O893" s="3"/>
      <c r="P893" s="3"/>
      <c r="Q893" s="3"/>
      <c r="R893" s="3"/>
      <c r="S893" s="3"/>
      <c r="T893" s="3"/>
      <c r="U893" s="3"/>
      <c r="V893" s="3"/>
      <c r="W893" s="3"/>
      <c r="X893" s="3"/>
      <c r="Y893" s="3"/>
      <c r="Z893" s="3"/>
    </row>
    <row r="894" spans="1:26" ht="12.75" customHeight="1" x14ac:dyDescent="0.25">
      <c r="A894" s="3"/>
      <c r="B894" s="3"/>
      <c r="C894" s="3"/>
      <c r="D894" s="200"/>
      <c r="E894" s="3"/>
      <c r="F894" s="3"/>
      <c r="G894" s="3"/>
      <c r="H894" s="3"/>
      <c r="I894" s="3"/>
      <c r="J894" s="3"/>
      <c r="K894" s="3"/>
      <c r="L894" s="3"/>
      <c r="M894" s="3"/>
      <c r="N894" s="3"/>
      <c r="O894" s="3"/>
      <c r="P894" s="3"/>
      <c r="Q894" s="3"/>
      <c r="R894" s="3"/>
      <c r="S894" s="3"/>
      <c r="T894" s="3"/>
      <c r="U894" s="3"/>
      <c r="V894" s="3"/>
      <c r="W894" s="3"/>
      <c r="X894" s="3"/>
      <c r="Y894" s="3"/>
      <c r="Z894" s="3"/>
    </row>
    <row r="895" spans="1:26" ht="12.75" customHeight="1" x14ac:dyDescent="0.25">
      <c r="A895" s="3"/>
      <c r="B895" s="3"/>
      <c r="C895" s="3"/>
      <c r="D895" s="200"/>
      <c r="E895" s="3"/>
      <c r="F895" s="3"/>
      <c r="G895" s="3"/>
      <c r="H895" s="3"/>
      <c r="I895" s="3"/>
      <c r="J895" s="3"/>
      <c r="K895" s="3"/>
      <c r="L895" s="3"/>
      <c r="M895" s="3"/>
      <c r="N895" s="3"/>
      <c r="O895" s="3"/>
      <c r="P895" s="3"/>
      <c r="Q895" s="3"/>
      <c r="R895" s="3"/>
      <c r="S895" s="3"/>
      <c r="T895" s="3"/>
      <c r="U895" s="3"/>
      <c r="V895" s="3"/>
      <c r="W895" s="3"/>
      <c r="X895" s="3"/>
      <c r="Y895" s="3"/>
      <c r="Z895" s="3"/>
    </row>
    <row r="896" spans="1:26" ht="12.75" customHeight="1" x14ac:dyDescent="0.25">
      <c r="A896" s="3"/>
      <c r="B896" s="3"/>
      <c r="C896" s="3"/>
      <c r="D896" s="200"/>
      <c r="E896" s="3"/>
      <c r="F896" s="3"/>
      <c r="G896" s="3"/>
      <c r="H896" s="3"/>
      <c r="I896" s="3"/>
      <c r="J896" s="3"/>
      <c r="K896" s="3"/>
      <c r="L896" s="3"/>
      <c r="M896" s="3"/>
      <c r="N896" s="3"/>
      <c r="O896" s="3"/>
      <c r="P896" s="3"/>
      <c r="Q896" s="3"/>
      <c r="R896" s="3"/>
      <c r="S896" s="3"/>
      <c r="T896" s="3"/>
      <c r="U896" s="3"/>
      <c r="V896" s="3"/>
      <c r="W896" s="3"/>
      <c r="X896" s="3"/>
      <c r="Y896" s="3"/>
      <c r="Z896" s="3"/>
    </row>
    <row r="897" spans="1:26" ht="12.75" customHeight="1" x14ac:dyDescent="0.25">
      <c r="A897" s="3"/>
      <c r="B897" s="3"/>
      <c r="C897" s="3"/>
      <c r="D897" s="200"/>
      <c r="E897" s="3"/>
      <c r="F897" s="3"/>
      <c r="G897" s="3"/>
      <c r="H897" s="3"/>
      <c r="I897" s="3"/>
      <c r="J897" s="3"/>
      <c r="K897" s="3"/>
      <c r="L897" s="3"/>
      <c r="M897" s="3"/>
      <c r="N897" s="3"/>
      <c r="O897" s="3"/>
      <c r="P897" s="3"/>
      <c r="Q897" s="3"/>
      <c r="R897" s="3"/>
      <c r="S897" s="3"/>
      <c r="T897" s="3"/>
      <c r="U897" s="3"/>
      <c r="V897" s="3"/>
      <c r="W897" s="3"/>
      <c r="X897" s="3"/>
      <c r="Y897" s="3"/>
      <c r="Z897" s="3"/>
    </row>
    <row r="898" spans="1:26" ht="12.75" customHeight="1" x14ac:dyDescent="0.25">
      <c r="A898" s="3"/>
      <c r="B898" s="3"/>
      <c r="C898" s="3"/>
      <c r="D898" s="200"/>
      <c r="E898" s="3"/>
      <c r="F898" s="3"/>
      <c r="G898" s="3"/>
      <c r="H898" s="3"/>
      <c r="I898" s="3"/>
      <c r="J898" s="3"/>
      <c r="K898" s="3"/>
      <c r="L898" s="3"/>
      <c r="M898" s="3"/>
      <c r="N898" s="3"/>
      <c r="O898" s="3"/>
      <c r="P898" s="3"/>
      <c r="Q898" s="3"/>
      <c r="R898" s="3"/>
      <c r="S898" s="3"/>
      <c r="T898" s="3"/>
      <c r="U898" s="3"/>
      <c r="V898" s="3"/>
      <c r="W898" s="3"/>
      <c r="X898" s="3"/>
      <c r="Y898" s="3"/>
      <c r="Z898" s="3"/>
    </row>
    <row r="899" spans="1:26" ht="12.75" customHeight="1" x14ac:dyDescent="0.25">
      <c r="A899" s="3"/>
      <c r="B899" s="3"/>
      <c r="C899" s="3"/>
      <c r="D899" s="200"/>
      <c r="E899" s="3"/>
      <c r="F899" s="3"/>
      <c r="G899" s="3"/>
      <c r="H899" s="3"/>
      <c r="I899" s="3"/>
      <c r="J899" s="3"/>
      <c r="K899" s="3"/>
      <c r="L899" s="3"/>
      <c r="M899" s="3"/>
      <c r="N899" s="3"/>
      <c r="O899" s="3"/>
      <c r="P899" s="3"/>
      <c r="Q899" s="3"/>
      <c r="R899" s="3"/>
      <c r="S899" s="3"/>
      <c r="T899" s="3"/>
      <c r="U899" s="3"/>
      <c r="V899" s="3"/>
      <c r="W899" s="3"/>
      <c r="X899" s="3"/>
      <c r="Y899" s="3"/>
      <c r="Z899" s="3"/>
    </row>
    <row r="900" spans="1:26" ht="12.75" customHeight="1" x14ac:dyDescent="0.25">
      <c r="A900" s="3"/>
      <c r="B900" s="3"/>
      <c r="C900" s="3"/>
      <c r="D900" s="200"/>
      <c r="E900" s="3"/>
      <c r="F900" s="3"/>
      <c r="G900" s="3"/>
      <c r="H900" s="3"/>
      <c r="I900" s="3"/>
      <c r="J900" s="3"/>
      <c r="K900" s="3"/>
      <c r="L900" s="3"/>
      <c r="M900" s="3"/>
      <c r="N900" s="3"/>
      <c r="O900" s="3"/>
      <c r="P900" s="3"/>
      <c r="Q900" s="3"/>
      <c r="R900" s="3"/>
      <c r="S900" s="3"/>
      <c r="T900" s="3"/>
      <c r="U900" s="3"/>
      <c r="V900" s="3"/>
      <c r="W900" s="3"/>
      <c r="X900" s="3"/>
      <c r="Y900" s="3"/>
      <c r="Z900" s="3"/>
    </row>
    <row r="901" spans="1:26" ht="12.75" customHeight="1" x14ac:dyDescent="0.25">
      <c r="A901" s="3"/>
      <c r="B901" s="3"/>
      <c r="C901" s="3"/>
      <c r="D901" s="200"/>
      <c r="E901" s="3"/>
      <c r="F901" s="3"/>
      <c r="G901" s="3"/>
      <c r="H901" s="3"/>
      <c r="I901" s="3"/>
      <c r="J901" s="3"/>
      <c r="K901" s="3"/>
      <c r="L901" s="3"/>
      <c r="M901" s="3"/>
      <c r="N901" s="3"/>
      <c r="O901" s="3"/>
      <c r="P901" s="3"/>
      <c r="Q901" s="3"/>
      <c r="R901" s="3"/>
      <c r="S901" s="3"/>
      <c r="T901" s="3"/>
      <c r="U901" s="3"/>
      <c r="V901" s="3"/>
      <c r="W901" s="3"/>
      <c r="X901" s="3"/>
      <c r="Y901" s="3"/>
      <c r="Z901" s="3"/>
    </row>
    <row r="902" spans="1:26" ht="12.75" customHeight="1" x14ac:dyDescent="0.25">
      <c r="A902" s="3"/>
      <c r="B902" s="3"/>
      <c r="C902" s="3"/>
      <c r="D902" s="200"/>
      <c r="E902" s="3"/>
      <c r="F902" s="3"/>
      <c r="G902" s="3"/>
      <c r="H902" s="3"/>
      <c r="I902" s="3"/>
      <c r="J902" s="3"/>
      <c r="K902" s="3"/>
      <c r="L902" s="3"/>
      <c r="M902" s="3"/>
      <c r="N902" s="3"/>
      <c r="O902" s="3"/>
      <c r="P902" s="3"/>
      <c r="Q902" s="3"/>
      <c r="R902" s="3"/>
      <c r="S902" s="3"/>
      <c r="T902" s="3"/>
      <c r="U902" s="3"/>
      <c r="V902" s="3"/>
      <c r="W902" s="3"/>
      <c r="X902" s="3"/>
      <c r="Y902" s="3"/>
      <c r="Z902" s="3"/>
    </row>
    <row r="903" spans="1:26" ht="12.75" customHeight="1" x14ac:dyDescent="0.25">
      <c r="A903" s="3"/>
      <c r="B903" s="3"/>
      <c r="C903" s="3"/>
      <c r="D903" s="200"/>
      <c r="E903" s="3"/>
      <c r="F903" s="3"/>
      <c r="G903" s="3"/>
      <c r="H903" s="3"/>
      <c r="I903" s="3"/>
      <c r="J903" s="3"/>
      <c r="K903" s="3"/>
      <c r="L903" s="3"/>
      <c r="M903" s="3"/>
      <c r="N903" s="3"/>
      <c r="O903" s="3"/>
      <c r="P903" s="3"/>
      <c r="Q903" s="3"/>
      <c r="R903" s="3"/>
      <c r="S903" s="3"/>
      <c r="T903" s="3"/>
      <c r="U903" s="3"/>
      <c r="V903" s="3"/>
      <c r="W903" s="3"/>
      <c r="X903" s="3"/>
      <c r="Y903" s="3"/>
      <c r="Z903" s="3"/>
    </row>
    <row r="904" spans="1:26" ht="12.75" customHeight="1" x14ac:dyDescent="0.25">
      <c r="A904" s="3"/>
      <c r="B904" s="3"/>
      <c r="C904" s="3"/>
      <c r="D904" s="200"/>
      <c r="E904" s="3"/>
      <c r="F904" s="3"/>
      <c r="G904" s="3"/>
      <c r="H904" s="3"/>
      <c r="I904" s="3"/>
      <c r="J904" s="3"/>
      <c r="K904" s="3"/>
      <c r="L904" s="3"/>
      <c r="M904" s="3"/>
      <c r="N904" s="3"/>
      <c r="O904" s="3"/>
      <c r="P904" s="3"/>
      <c r="Q904" s="3"/>
      <c r="R904" s="3"/>
      <c r="S904" s="3"/>
      <c r="T904" s="3"/>
      <c r="U904" s="3"/>
      <c r="V904" s="3"/>
      <c r="W904" s="3"/>
      <c r="X904" s="3"/>
      <c r="Y904" s="3"/>
      <c r="Z904" s="3"/>
    </row>
    <row r="905" spans="1:26" ht="12.75" customHeight="1" x14ac:dyDescent="0.25">
      <c r="A905" s="3"/>
      <c r="B905" s="3"/>
      <c r="C905" s="3"/>
      <c r="D905" s="200"/>
      <c r="E905" s="3"/>
      <c r="F905" s="3"/>
      <c r="G905" s="3"/>
      <c r="H905" s="3"/>
      <c r="I905" s="3"/>
      <c r="J905" s="3"/>
      <c r="K905" s="3"/>
      <c r="L905" s="3"/>
      <c r="M905" s="3"/>
      <c r="N905" s="3"/>
      <c r="O905" s="3"/>
      <c r="P905" s="3"/>
      <c r="Q905" s="3"/>
      <c r="R905" s="3"/>
      <c r="S905" s="3"/>
      <c r="T905" s="3"/>
      <c r="U905" s="3"/>
      <c r="V905" s="3"/>
      <c r="W905" s="3"/>
      <c r="X905" s="3"/>
      <c r="Y905" s="3"/>
      <c r="Z905" s="3"/>
    </row>
    <row r="906" spans="1:26" ht="12.75" customHeight="1" x14ac:dyDescent="0.25">
      <c r="A906" s="3"/>
      <c r="B906" s="3"/>
      <c r="C906" s="3"/>
      <c r="D906" s="200"/>
      <c r="E906" s="3"/>
      <c r="F906" s="3"/>
      <c r="G906" s="3"/>
      <c r="H906" s="3"/>
      <c r="I906" s="3"/>
      <c r="J906" s="3"/>
      <c r="K906" s="3"/>
      <c r="L906" s="3"/>
      <c r="M906" s="3"/>
      <c r="N906" s="3"/>
      <c r="O906" s="3"/>
      <c r="P906" s="3"/>
      <c r="Q906" s="3"/>
      <c r="R906" s="3"/>
      <c r="S906" s="3"/>
      <c r="T906" s="3"/>
      <c r="U906" s="3"/>
      <c r="V906" s="3"/>
      <c r="W906" s="3"/>
      <c r="X906" s="3"/>
      <c r="Y906" s="3"/>
      <c r="Z906" s="3"/>
    </row>
    <row r="907" spans="1:26" ht="12.75" customHeight="1" x14ac:dyDescent="0.25">
      <c r="A907" s="3"/>
      <c r="B907" s="3"/>
      <c r="C907" s="3"/>
      <c r="D907" s="200"/>
      <c r="E907" s="3"/>
      <c r="F907" s="3"/>
      <c r="G907" s="3"/>
      <c r="H907" s="3"/>
      <c r="I907" s="3"/>
      <c r="J907" s="3"/>
      <c r="K907" s="3"/>
      <c r="L907" s="3"/>
      <c r="M907" s="3"/>
      <c r="N907" s="3"/>
      <c r="O907" s="3"/>
      <c r="P907" s="3"/>
      <c r="Q907" s="3"/>
      <c r="R907" s="3"/>
      <c r="S907" s="3"/>
      <c r="T907" s="3"/>
      <c r="U907" s="3"/>
      <c r="V907" s="3"/>
      <c r="W907" s="3"/>
      <c r="X907" s="3"/>
      <c r="Y907" s="3"/>
      <c r="Z907" s="3"/>
    </row>
    <row r="908" spans="1:26" ht="12.75" customHeight="1" x14ac:dyDescent="0.25">
      <c r="A908" s="3"/>
      <c r="B908" s="3"/>
      <c r="C908" s="3"/>
      <c r="D908" s="200"/>
      <c r="E908" s="3"/>
      <c r="F908" s="3"/>
      <c r="G908" s="3"/>
      <c r="H908" s="3"/>
      <c r="I908" s="3"/>
      <c r="J908" s="3"/>
      <c r="K908" s="3"/>
      <c r="L908" s="3"/>
      <c r="M908" s="3"/>
      <c r="N908" s="3"/>
      <c r="O908" s="3"/>
      <c r="P908" s="3"/>
      <c r="Q908" s="3"/>
      <c r="R908" s="3"/>
      <c r="S908" s="3"/>
      <c r="T908" s="3"/>
      <c r="U908" s="3"/>
      <c r="V908" s="3"/>
      <c r="W908" s="3"/>
      <c r="X908" s="3"/>
      <c r="Y908" s="3"/>
      <c r="Z908" s="3"/>
    </row>
    <row r="909" spans="1:26" ht="12.75" customHeight="1" x14ac:dyDescent="0.25">
      <c r="A909" s="3"/>
      <c r="B909" s="3"/>
      <c r="C909" s="3"/>
      <c r="D909" s="200"/>
      <c r="E909" s="3"/>
      <c r="F909" s="3"/>
      <c r="G909" s="3"/>
      <c r="H909" s="3"/>
      <c r="I909" s="3"/>
      <c r="J909" s="3"/>
      <c r="K909" s="3"/>
      <c r="L909" s="3"/>
      <c r="M909" s="3"/>
      <c r="N909" s="3"/>
      <c r="O909" s="3"/>
      <c r="P909" s="3"/>
      <c r="Q909" s="3"/>
      <c r="R909" s="3"/>
      <c r="S909" s="3"/>
      <c r="T909" s="3"/>
      <c r="U909" s="3"/>
      <c r="V909" s="3"/>
      <c r="W909" s="3"/>
      <c r="X909" s="3"/>
      <c r="Y909" s="3"/>
      <c r="Z909" s="3"/>
    </row>
    <row r="910" spans="1:26" ht="12.75" customHeight="1" x14ac:dyDescent="0.25">
      <c r="A910" s="3"/>
      <c r="B910" s="3"/>
      <c r="C910" s="3"/>
      <c r="D910" s="200"/>
      <c r="E910" s="3"/>
      <c r="F910" s="3"/>
      <c r="G910" s="3"/>
      <c r="H910" s="3"/>
      <c r="I910" s="3"/>
      <c r="J910" s="3"/>
      <c r="K910" s="3"/>
      <c r="L910" s="3"/>
      <c r="M910" s="3"/>
      <c r="N910" s="3"/>
      <c r="O910" s="3"/>
      <c r="P910" s="3"/>
      <c r="Q910" s="3"/>
      <c r="R910" s="3"/>
      <c r="S910" s="3"/>
      <c r="T910" s="3"/>
      <c r="U910" s="3"/>
      <c r="V910" s="3"/>
      <c r="W910" s="3"/>
      <c r="X910" s="3"/>
      <c r="Y910" s="3"/>
      <c r="Z910" s="3"/>
    </row>
    <row r="911" spans="1:26" ht="12.75" customHeight="1" x14ac:dyDescent="0.25">
      <c r="A911" s="3"/>
      <c r="B911" s="3"/>
      <c r="C911" s="3"/>
      <c r="D911" s="200"/>
      <c r="E911" s="3"/>
      <c r="F911" s="3"/>
      <c r="G911" s="3"/>
      <c r="H911" s="3"/>
      <c r="I911" s="3"/>
      <c r="J911" s="3"/>
      <c r="K911" s="3"/>
      <c r="L911" s="3"/>
      <c r="M911" s="3"/>
      <c r="N911" s="3"/>
      <c r="O911" s="3"/>
      <c r="P911" s="3"/>
      <c r="Q911" s="3"/>
      <c r="R911" s="3"/>
      <c r="S911" s="3"/>
      <c r="T911" s="3"/>
      <c r="U911" s="3"/>
      <c r="V911" s="3"/>
      <c r="W911" s="3"/>
      <c r="X911" s="3"/>
      <c r="Y911" s="3"/>
      <c r="Z911" s="3"/>
    </row>
    <row r="912" spans="1:26" ht="12.75" customHeight="1" x14ac:dyDescent="0.25">
      <c r="A912" s="3"/>
      <c r="B912" s="3"/>
      <c r="C912" s="3"/>
      <c r="D912" s="200"/>
      <c r="E912" s="3"/>
      <c r="F912" s="3"/>
      <c r="G912" s="3"/>
      <c r="H912" s="3"/>
      <c r="I912" s="3"/>
      <c r="J912" s="3"/>
      <c r="K912" s="3"/>
      <c r="L912" s="3"/>
      <c r="M912" s="3"/>
      <c r="N912" s="3"/>
      <c r="O912" s="3"/>
      <c r="P912" s="3"/>
      <c r="Q912" s="3"/>
      <c r="R912" s="3"/>
      <c r="S912" s="3"/>
      <c r="T912" s="3"/>
      <c r="U912" s="3"/>
      <c r="V912" s="3"/>
      <c r="W912" s="3"/>
      <c r="X912" s="3"/>
      <c r="Y912" s="3"/>
      <c r="Z912" s="3"/>
    </row>
    <row r="913" spans="1:26" ht="12.75" customHeight="1" x14ac:dyDescent="0.25">
      <c r="A913" s="3"/>
      <c r="B913" s="3"/>
      <c r="C913" s="3"/>
      <c r="D913" s="200"/>
      <c r="E913" s="3"/>
      <c r="F913" s="3"/>
      <c r="G913" s="3"/>
      <c r="H913" s="3"/>
      <c r="I913" s="3"/>
      <c r="J913" s="3"/>
      <c r="K913" s="3"/>
      <c r="L913" s="3"/>
      <c r="M913" s="3"/>
      <c r="N913" s="3"/>
      <c r="O913" s="3"/>
      <c r="P913" s="3"/>
      <c r="Q913" s="3"/>
      <c r="R913" s="3"/>
      <c r="S913" s="3"/>
      <c r="T913" s="3"/>
      <c r="U913" s="3"/>
      <c r="V913" s="3"/>
      <c r="W913" s="3"/>
      <c r="X913" s="3"/>
      <c r="Y913" s="3"/>
      <c r="Z913" s="3"/>
    </row>
    <row r="914" spans="1:26" ht="12.75" customHeight="1" x14ac:dyDescent="0.25">
      <c r="A914" s="3"/>
      <c r="B914" s="3"/>
      <c r="C914" s="3"/>
      <c r="D914" s="200"/>
      <c r="E914" s="3"/>
      <c r="F914" s="3"/>
      <c r="G914" s="3"/>
      <c r="H914" s="3"/>
      <c r="I914" s="3"/>
      <c r="J914" s="3"/>
      <c r="K914" s="3"/>
      <c r="L914" s="3"/>
      <c r="M914" s="3"/>
      <c r="N914" s="3"/>
      <c r="O914" s="3"/>
      <c r="P914" s="3"/>
      <c r="Q914" s="3"/>
      <c r="R914" s="3"/>
      <c r="S914" s="3"/>
      <c r="T914" s="3"/>
      <c r="U914" s="3"/>
      <c r="V914" s="3"/>
      <c r="W914" s="3"/>
      <c r="X914" s="3"/>
      <c r="Y914" s="3"/>
      <c r="Z914" s="3"/>
    </row>
    <row r="915" spans="1:26" ht="12.75" customHeight="1" x14ac:dyDescent="0.25">
      <c r="A915" s="3"/>
      <c r="B915" s="3"/>
      <c r="C915" s="3"/>
      <c r="D915" s="200"/>
      <c r="E915" s="3"/>
      <c r="F915" s="3"/>
      <c r="G915" s="3"/>
      <c r="H915" s="3"/>
      <c r="I915" s="3"/>
      <c r="J915" s="3"/>
      <c r="K915" s="3"/>
      <c r="L915" s="3"/>
      <c r="M915" s="3"/>
      <c r="N915" s="3"/>
      <c r="O915" s="3"/>
      <c r="P915" s="3"/>
      <c r="Q915" s="3"/>
      <c r="R915" s="3"/>
      <c r="S915" s="3"/>
      <c r="T915" s="3"/>
      <c r="U915" s="3"/>
      <c r="V915" s="3"/>
      <c r="W915" s="3"/>
      <c r="X915" s="3"/>
      <c r="Y915" s="3"/>
      <c r="Z915" s="3"/>
    </row>
    <row r="916" spans="1:26" ht="12.75" customHeight="1" x14ac:dyDescent="0.25">
      <c r="A916" s="3"/>
      <c r="B916" s="3"/>
      <c r="C916" s="3"/>
      <c r="D916" s="200"/>
      <c r="E916" s="3"/>
      <c r="F916" s="3"/>
      <c r="G916" s="3"/>
      <c r="H916" s="3"/>
      <c r="I916" s="3"/>
      <c r="J916" s="3"/>
      <c r="K916" s="3"/>
      <c r="L916" s="3"/>
      <c r="M916" s="3"/>
      <c r="N916" s="3"/>
      <c r="O916" s="3"/>
      <c r="P916" s="3"/>
      <c r="Q916" s="3"/>
      <c r="R916" s="3"/>
      <c r="S916" s="3"/>
      <c r="T916" s="3"/>
      <c r="U916" s="3"/>
      <c r="V916" s="3"/>
      <c r="W916" s="3"/>
      <c r="X916" s="3"/>
      <c r="Y916" s="3"/>
      <c r="Z916" s="3"/>
    </row>
    <row r="917" spans="1:26" ht="12.75" customHeight="1" x14ac:dyDescent="0.25">
      <c r="A917" s="3"/>
      <c r="B917" s="3"/>
      <c r="C917" s="3"/>
      <c r="D917" s="200"/>
      <c r="E917" s="3"/>
      <c r="F917" s="3"/>
      <c r="G917" s="3"/>
      <c r="H917" s="3"/>
      <c r="I917" s="3"/>
      <c r="J917" s="3"/>
      <c r="K917" s="3"/>
      <c r="L917" s="3"/>
      <c r="M917" s="3"/>
      <c r="N917" s="3"/>
      <c r="O917" s="3"/>
      <c r="P917" s="3"/>
      <c r="Q917" s="3"/>
      <c r="R917" s="3"/>
      <c r="S917" s="3"/>
      <c r="T917" s="3"/>
      <c r="U917" s="3"/>
      <c r="V917" s="3"/>
      <c r="W917" s="3"/>
      <c r="X917" s="3"/>
      <c r="Y917" s="3"/>
      <c r="Z917" s="3"/>
    </row>
    <row r="918" spans="1:26" ht="12.75" customHeight="1" x14ac:dyDescent="0.25">
      <c r="A918" s="3"/>
      <c r="B918" s="3"/>
      <c r="C918" s="3"/>
      <c r="D918" s="200"/>
      <c r="E918" s="3"/>
      <c r="F918" s="3"/>
      <c r="G918" s="3"/>
      <c r="H918" s="3"/>
      <c r="I918" s="3"/>
      <c r="J918" s="3"/>
      <c r="K918" s="3"/>
      <c r="L918" s="3"/>
      <c r="M918" s="3"/>
      <c r="N918" s="3"/>
      <c r="O918" s="3"/>
      <c r="P918" s="3"/>
      <c r="Q918" s="3"/>
      <c r="R918" s="3"/>
      <c r="S918" s="3"/>
      <c r="T918" s="3"/>
      <c r="U918" s="3"/>
      <c r="V918" s="3"/>
      <c r="W918" s="3"/>
      <c r="X918" s="3"/>
      <c r="Y918" s="3"/>
      <c r="Z918" s="3"/>
    </row>
    <row r="919" spans="1:26" ht="12.75" customHeight="1" x14ac:dyDescent="0.25">
      <c r="A919" s="3"/>
      <c r="B919" s="3"/>
      <c r="C919" s="3"/>
      <c r="D919" s="200"/>
      <c r="E919" s="3"/>
      <c r="F919" s="3"/>
      <c r="G919" s="3"/>
      <c r="H919" s="3"/>
      <c r="I919" s="3"/>
      <c r="J919" s="3"/>
      <c r="K919" s="3"/>
      <c r="L919" s="3"/>
      <c r="M919" s="3"/>
      <c r="N919" s="3"/>
      <c r="O919" s="3"/>
      <c r="P919" s="3"/>
      <c r="Q919" s="3"/>
      <c r="R919" s="3"/>
      <c r="S919" s="3"/>
      <c r="T919" s="3"/>
      <c r="U919" s="3"/>
      <c r="V919" s="3"/>
      <c r="W919" s="3"/>
      <c r="X919" s="3"/>
      <c r="Y919" s="3"/>
      <c r="Z919" s="3"/>
    </row>
    <row r="920" spans="1:26" ht="12.75" customHeight="1" x14ac:dyDescent="0.25">
      <c r="A920" s="3"/>
      <c r="B920" s="3"/>
      <c r="C920" s="3"/>
      <c r="D920" s="200"/>
      <c r="E920" s="3"/>
      <c r="F920" s="3"/>
      <c r="G920" s="3"/>
      <c r="H920" s="3"/>
      <c r="I920" s="3"/>
      <c r="J920" s="3"/>
      <c r="K920" s="3"/>
      <c r="L920" s="3"/>
      <c r="M920" s="3"/>
      <c r="N920" s="3"/>
      <c r="O920" s="3"/>
      <c r="P920" s="3"/>
      <c r="Q920" s="3"/>
      <c r="R920" s="3"/>
      <c r="S920" s="3"/>
      <c r="T920" s="3"/>
      <c r="U920" s="3"/>
      <c r="V920" s="3"/>
      <c r="W920" s="3"/>
      <c r="X920" s="3"/>
      <c r="Y920" s="3"/>
      <c r="Z920" s="3"/>
    </row>
    <row r="921" spans="1:26" ht="12.75" customHeight="1" x14ac:dyDescent="0.25">
      <c r="A921" s="3"/>
      <c r="B921" s="3"/>
      <c r="C921" s="3"/>
      <c r="D921" s="200"/>
      <c r="E921" s="3"/>
      <c r="F921" s="3"/>
      <c r="G921" s="3"/>
      <c r="H921" s="3"/>
      <c r="I921" s="3"/>
      <c r="J921" s="3"/>
      <c r="K921" s="3"/>
      <c r="L921" s="3"/>
      <c r="M921" s="3"/>
      <c r="N921" s="3"/>
      <c r="O921" s="3"/>
      <c r="P921" s="3"/>
      <c r="Q921" s="3"/>
      <c r="R921" s="3"/>
      <c r="S921" s="3"/>
      <c r="T921" s="3"/>
      <c r="U921" s="3"/>
      <c r="V921" s="3"/>
      <c r="W921" s="3"/>
      <c r="X921" s="3"/>
      <c r="Y921" s="3"/>
      <c r="Z921" s="3"/>
    </row>
    <row r="922" spans="1:26" ht="12.75" customHeight="1" x14ac:dyDescent="0.25">
      <c r="A922" s="3"/>
      <c r="B922" s="3"/>
      <c r="C922" s="3"/>
      <c r="D922" s="200"/>
      <c r="E922" s="3"/>
      <c r="F922" s="3"/>
      <c r="G922" s="3"/>
      <c r="H922" s="3"/>
      <c r="I922" s="3"/>
      <c r="J922" s="3"/>
      <c r="K922" s="3"/>
      <c r="L922" s="3"/>
      <c r="M922" s="3"/>
      <c r="N922" s="3"/>
      <c r="O922" s="3"/>
      <c r="P922" s="3"/>
      <c r="Q922" s="3"/>
      <c r="R922" s="3"/>
      <c r="S922" s="3"/>
      <c r="T922" s="3"/>
      <c r="U922" s="3"/>
      <c r="V922" s="3"/>
      <c r="W922" s="3"/>
      <c r="X922" s="3"/>
      <c r="Y922" s="3"/>
      <c r="Z922" s="3"/>
    </row>
    <row r="923" spans="1:26" ht="12.75" customHeight="1" x14ac:dyDescent="0.25">
      <c r="A923" s="3"/>
      <c r="B923" s="3"/>
      <c r="C923" s="3"/>
      <c r="D923" s="200"/>
      <c r="E923" s="3"/>
      <c r="F923" s="3"/>
      <c r="G923" s="3"/>
      <c r="H923" s="3"/>
      <c r="I923" s="3"/>
      <c r="J923" s="3"/>
      <c r="K923" s="3"/>
      <c r="L923" s="3"/>
      <c r="M923" s="3"/>
      <c r="N923" s="3"/>
      <c r="O923" s="3"/>
      <c r="P923" s="3"/>
      <c r="Q923" s="3"/>
      <c r="R923" s="3"/>
      <c r="S923" s="3"/>
      <c r="T923" s="3"/>
      <c r="U923" s="3"/>
      <c r="V923" s="3"/>
      <c r="W923" s="3"/>
      <c r="X923" s="3"/>
      <c r="Y923" s="3"/>
      <c r="Z923" s="3"/>
    </row>
    <row r="924" spans="1:26" ht="12.75" customHeight="1" x14ac:dyDescent="0.25">
      <c r="A924" s="3"/>
      <c r="B924" s="3"/>
      <c r="C924" s="3"/>
      <c r="D924" s="200"/>
      <c r="E924" s="3"/>
      <c r="F924" s="3"/>
      <c r="G924" s="3"/>
      <c r="H924" s="3"/>
      <c r="I924" s="3"/>
      <c r="J924" s="3"/>
      <c r="K924" s="3"/>
      <c r="L924" s="3"/>
      <c r="M924" s="3"/>
      <c r="N924" s="3"/>
      <c r="O924" s="3"/>
      <c r="P924" s="3"/>
      <c r="Q924" s="3"/>
      <c r="R924" s="3"/>
      <c r="S924" s="3"/>
      <c r="T924" s="3"/>
      <c r="U924" s="3"/>
      <c r="V924" s="3"/>
      <c r="W924" s="3"/>
      <c r="X924" s="3"/>
      <c r="Y924" s="3"/>
      <c r="Z924" s="3"/>
    </row>
    <row r="925" spans="1:26" ht="12.75" customHeight="1" x14ac:dyDescent="0.25">
      <c r="A925" s="3"/>
      <c r="B925" s="3"/>
      <c r="C925" s="3"/>
      <c r="D925" s="200"/>
      <c r="E925" s="3"/>
      <c r="F925" s="3"/>
      <c r="G925" s="3"/>
      <c r="H925" s="3"/>
      <c r="I925" s="3"/>
      <c r="J925" s="3"/>
      <c r="K925" s="3"/>
      <c r="L925" s="3"/>
      <c r="M925" s="3"/>
      <c r="N925" s="3"/>
      <c r="O925" s="3"/>
      <c r="P925" s="3"/>
      <c r="Q925" s="3"/>
      <c r="R925" s="3"/>
      <c r="S925" s="3"/>
      <c r="T925" s="3"/>
      <c r="U925" s="3"/>
      <c r="V925" s="3"/>
      <c r="W925" s="3"/>
      <c r="X925" s="3"/>
      <c r="Y925" s="3"/>
      <c r="Z925" s="3"/>
    </row>
    <row r="926" spans="1:26" ht="12.75" customHeight="1" x14ac:dyDescent="0.25">
      <c r="A926" s="3"/>
      <c r="B926" s="3"/>
      <c r="C926" s="3"/>
      <c r="D926" s="200"/>
      <c r="E926" s="3"/>
      <c r="F926" s="3"/>
      <c r="G926" s="3"/>
      <c r="H926" s="3"/>
      <c r="I926" s="3"/>
      <c r="J926" s="3"/>
      <c r="K926" s="3"/>
      <c r="L926" s="3"/>
      <c r="M926" s="3"/>
      <c r="N926" s="3"/>
      <c r="O926" s="3"/>
      <c r="P926" s="3"/>
      <c r="Q926" s="3"/>
      <c r="R926" s="3"/>
      <c r="S926" s="3"/>
      <c r="T926" s="3"/>
      <c r="U926" s="3"/>
      <c r="V926" s="3"/>
      <c r="W926" s="3"/>
      <c r="X926" s="3"/>
      <c r="Y926" s="3"/>
      <c r="Z926" s="3"/>
    </row>
    <row r="927" spans="1:26" ht="12.75" customHeight="1" x14ac:dyDescent="0.25">
      <c r="A927" s="3"/>
      <c r="B927" s="3"/>
      <c r="C927" s="3"/>
      <c r="D927" s="200"/>
      <c r="E927" s="3"/>
      <c r="F927" s="3"/>
      <c r="G927" s="3"/>
      <c r="H927" s="3"/>
      <c r="I927" s="3"/>
      <c r="J927" s="3"/>
      <c r="K927" s="3"/>
      <c r="L927" s="3"/>
      <c r="M927" s="3"/>
      <c r="N927" s="3"/>
      <c r="O927" s="3"/>
      <c r="P927" s="3"/>
      <c r="Q927" s="3"/>
      <c r="R927" s="3"/>
      <c r="S927" s="3"/>
      <c r="T927" s="3"/>
      <c r="U927" s="3"/>
      <c r="V927" s="3"/>
      <c r="W927" s="3"/>
      <c r="X927" s="3"/>
      <c r="Y927" s="3"/>
      <c r="Z927" s="3"/>
    </row>
    <row r="928" spans="1:26" ht="12.75" customHeight="1" x14ac:dyDescent="0.25">
      <c r="A928" s="3"/>
      <c r="B928" s="3"/>
      <c r="C928" s="3"/>
      <c r="D928" s="200"/>
      <c r="E928" s="3"/>
      <c r="F928" s="3"/>
      <c r="G928" s="3"/>
      <c r="H928" s="3"/>
      <c r="I928" s="3"/>
      <c r="J928" s="3"/>
      <c r="K928" s="3"/>
      <c r="L928" s="3"/>
      <c r="M928" s="3"/>
      <c r="N928" s="3"/>
      <c r="O928" s="3"/>
      <c r="P928" s="3"/>
      <c r="Q928" s="3"/>
      <c r="R928" s="3"/>
      <c r="S928" s="3"/>
      <c r="T928" s="3"/>
      <c r="U928" s="3"/>
      <c r="V928" s="3"/>
      <c r="W928" s="3"/>
      <c r="X928" s="3"/>
      <c r="Y928" s="3"/>
      <c r="Z928" s="3"/>
    </row>
    <row r="929" spans="1:26" ht="12.75" customHeight="1" x14ac:dyDescent="0.25">
      <c r="A929" s="3"/>
      <c r="B929" s="3"/>
      <c r="C929" s="3"/>
      <c r="D929" s="200"/>
      <c r="E929" s="3"/>
      <c r="F929" s="3"/>
      <c r="G929" s="3"/>
      <c r="H929" s="3"/>
      <c r="I929" s="3"/>
      <c r="J929" s="3"/>
      <c r="K929" s="3"/>
      <c r="L929" s="3"/>
      <c r="M929" s="3"/>
      <c r="N929" s="3"/>
      <c r="O929" s="3"/>
      <c r="P929" s="3"/>
      <c r="Q929" s="3"/>
      <c r="R929" s="3"/>
      <c r="S929" s="3"/>
      <c r="T929" s="3"/>
      <c r="U929" s="3"/>
      <c r="V929" s="3"/>
      <c r="W929" s="3"/>
      <c r="X929" s="3"/>
      <c r="Y929" s="3"/>
      <c r="Z929" s="3"/>
    </row>
    <row r="930" spans="1:26" ht="12.75" customHeight="1" x14ac:dyDescent="0.25">
      <c r="A930" s="3"/>
      <c r="B930" s="3"/>
      <c r="C930" s="3"/>
      <c r="D930" s="200"/>
      <c r="E930" s="3"/>
      <c r="F930" s="3"/>
      <c r="G930" s="3"/>
      <c r="H930" s="3"/>
      <c r="I930" s="3"/>
      <c r="J930" s="3"/>
      <c r="K930" s="3"/>
      <c r="L930" s="3"/>
      <c r="M930" s="3"/>
      <c r="N930" s="3"/>
      <c r="O930" s="3"/>
      <c r="P930" s="3"/>
      <c r="Q930" s="3"/>
      <c r="R930" s="3"/>
      <c r="S930" s="3"/>
      <c r="T930" s="3"/>
      <c r="U930" s="3"/>
      <c r="V930" s="3"/>
      <c r="W930" s="3"/>
      <c r="X930" s="3"/>
      <c r="Y930" s="3"/>
      <c r="Z930" s="3"/>
    </row>
    <row r="931" spans="1:26" ht="12.75" customHeight="1" x14ac:dyDescent="0.25">
      <c r="A931" s="3"/>
      <c r="B931" s="3"/>
      <c r="C931" s="3"/>
      <c r="D931" s="200"/>
      <c r="E931" s="3"/>
      <c r="F931" s="3"/>
      <c r="G931" s="3"/>
      <c r="H931" s="3"/>
      <c r="I931" s="3"/>
      <c r="J931" s="3"/>
      <c r="K931" s="3"/>
      <c r="L931" s="3"/>
      <c r="M931" s="3"/>
      <c r="N931" s="3"/>
      <c r="O931" s="3"/>
      <c r="P931" s="3"/>
      <c r="Q931" s="3"/>
      <c r="R931" s="3"/>
      <c r="S931" s="3"/>
      <c r="T931" s="3"/>
      <c r="U931" s="3"/>
      <c r="V931" s="3"/>
      <c r="W931" s="3"/>
      <c r="X931" s="3"/>
      <c r="Y931" s="3"/>
      <c r="Z931" s="3"/>
    </row>
    <row r="932" spans="1:26" ht="12.75" customHeight="1" x14ac:dyDescent="0.25">
      <c r="A932" s="3"/>
      <c r="B932" s="3"/>
      <c r="C932" s="3"/>
      <c r="D932" s="200"/>
      <c r="E932" s="3"/>
      <c r="F932" s="3"/>
      <c r="G932" s="3"/>
      <c r="H932" s="3"/>
      <c r="I932" s="3"/>
      <c r="J932" s="3"/>
      <c r="K932" s="3"/>
      <c r="L932" s="3"/>
      <c r="M932" s="3"/>
      <c r="N932" s="3"/>
      <c r="O932" s="3"/>
      <c r="P932" s="3"/>
      <c r="Q932" s="3"/>
      <c r="R932" s="3"/>
      <c r="S932" s="3"/>
      <c r="T932" s="3"/>
      <c r="U932" s="3"/>
      <c r="V932" s="3"/>
      <c r="W932" s="3"/>
      <c r="X932" s="3"/>
      <c r="Y932" s="3"/>
      <c r="Z932" s="3"/>
    </row>
    <row r="933" spans="1:26" ht="12.75" customHeight="1" x14ac:dyDescent="0.25">
      <c r="A933" s="3"/>
      <c r="B933" s="3"/>
      <c r="C933" s="3"/>
      <c r="D933" s="200"/>
      <c r="E933" s="3"/>
      <c r="F933" s="3"/>
      <c r="G933" s="3"/>
      <c r="H933" s="3"/>
      <c r="I933" s="3"/>
      <c r="J933" s="3"/>
      <c r="K933" s="3"/>
      <c r="L933" s="3"/>
      <c r="M933" s="3"/>
      <c r="N933" s="3"/>
      <c r="O933" s="3"/>
      <c r="P933" s="3"/>
      <c r="Q933" s="3"/>
      <c r="R933" s="3"/>
      <c r="S933" s="3"/>
      <c r="T933" s="3"/>
      <c r="U933" s="3"/>
      <c r="V933" s="3"/>
      <c r="W933" s="3"/>
      <c r="X933" s="3"/>
      <c r="Y933" s="3"/>
      <c r="Z933" s="3"/>
    </row>
    <row r="934" spans="1:26" ht="12.75" customHeight="1" x14ac:dyDescent="0.25">
      <c r="A934" s="3"/>
      <c r="B934" s="3"/>
      <c r="C934" s="3"/>
      <c r="D934" s="200"/>
      <c r="E934" s="3"/>
      <c r="F934" s="3"/>
      <c r="G934" s="3"/>
      <c r="H934" s="3"/>
      <c r="I934" s="3"/>
      <c r="J934" s="3"/>
      <c r="K934" s="3"/>
      <c r="L934" s="3"/>
      <c r="M934" s="3"/>
      <c r="N934" s="3"/>
      <c r="O934" s="3"/>
      <c r="P934" s="3"/>
      <c r="Q934" s="3"/>
      <c r="R934" s="3"/>
      <c r="S934" s="3"/>
      <c r="T934" s="3"/>
      <c r="U934" s="3"/>
      <c r="V934" s="3"/>
      <c r="W934" s="3"/>
      <c r="X934" s="3"/>
      <c r="Y934" s="3"/>
      <c r="Z934" s="3"/>
    </row>
    <row r="935" spans="1:26" ht="12.75" customHeight="1" x14ac:dyDescent="0.25">
      <c r="A935" s="3"/>
      <c r="B935" s="3"/>
      <c r="C935" s="3"/>
      <c r="D935" s="200"/>
      <c r="E935" s="3"/>
      <c r="F935" s="3"/>
      <c r="G935" s="3"/>
      <c r="H935" s="3"/>
      <c r="I935" s="3"/>
      <c r="J935" s="3"/>
      <c r="K935" s="3"/>
      <c r="L935" s="3"/>
      <c r="M935" s="3"/>
      <c r="N935" s="3"/>
      <c r="O935" s="3"/>
      <c r="P935" s="3"/>
      <c r="Q935" s="3"/>
      <c r="R935" s="3"/>
      <c r="S935" s="3"/>
      <c r="T935" s="3"/>
      <c r="U935" s="3"/>
      <c r="V935" s="3"/>
      <c r="W935" s="3"/>
      <c r="X935" s="3"/>
      <c r="Y935" s="3"/>
      <c r="Z935" s="3"/>
    </row>
    <row r="936" spans="1:26" ht="12.75" customHeight="1" x14ac:dyDescent="0.25">
      <c r="A936" s="3"/>
      <c r="B936" s="3"/>
      <c r="C936" s="3"/>
      <c r="D936" s="200"/>
      <c r="E936" s="3"/>
      <c r="F936" s="3"/>
      <c r="G936" s="3"/>
      <c r="H936" s="3"/>
      <c r="I936" s="3"/>
      <c r="J936" s="3"/>
      <c r="K936" s="3"/>
      <c r="L936" s="3"/>
      <c r="M936" s="3"/>
      <c r="N936" s="3"/>
      <c r="O936" s="3"/>
      <c r="P936" s="3"/>
      <c r="Q936" s="3"/>
      <c r="R936" s="3"/>
      <c r="S936" s="3"/>
      <c r="T936" s="3"/>
      <c r="U936" s="3"/>
      <c r="V936" s="3"/>
      <c r="W936" s="3"/>
      <c r="X936" s="3"/>
      <c r="Y936" s="3"/>
      <c r="Z936" s="3"/>
    </row>
    <row r="937" spans="1:26" ht="12.75" customHeight="1" x14ac:dyDescent="0.25">
      <c r="A937" s="3"/>
      <c r="B937" s="3"/>
      <c r="C937" s="3"/>
      <c r="D937" s="200"/>
      <c r="E937" s="3"/>
      <c r="F937" s="3"/>
      <c r="G937" s="3"/>
      <c r="H937" s="3"/>
      <c r="I937" s="3"/>
      <c r="J937" s="3"/>
      <c r="K937" s="3"/>
      <c r="L937" s="3"/>
      <c r="M937" s="3"/>
      <c r="N937" s="3"/>
      <c r="O937" s="3"/>
      <c r="P937" s="3"/>
      <c r="Q937" s="3"/>
      <c r="R937" s="3"/>
      <c r="S937" s="3"/>
      <c r="T937" s="3"/>
      <c r="U937" s="3"/>
      <c r="V937" s="3"/>
      <c r="W937" s="3"/>
      <c r="X937" s="3"/>
      <c r="Y937" s="3"/>
      <c r="Z937" s="3"/>
    </row>
    <row r="938" spans="1:26" ht="12.75" customHeight="1" x14ac:dyDescent="0.25">
      <c r="A938" s="3"/>
      <c r="B938" s="3"/>
      <c r="C938" s="3"/>
      <c r="D938" s="200"/>
      <c r="E938" s="3"/>
      <c r="F938" s="3"/>
      <c r="G938" s="3"/>
      <c r="H938" s="3"/>
      <c r="I938" s="3"/>
      <c r="J938" s="3"/>
      <c r="K938" s="3"/>
      <c r="L938" s="3"/>
      <c r="M938" s="3"/>
      <c r="N938" s="3"/>
      <c r="O938" s="3"/>
      <c r="P938" s="3"/>
      <c r="Q938" s="3"/>
      <c r="R938" s="3"/>
      <c r="S938" s="3"/>
      <c r="T938" s="3"/>
      <c r="U938" s="3"/>
      <c r="V938" s="3"/>
      <c r="W938" s="3"/>
      <c r="X938" s="3"/>
      <c r="Y938" s="3"/>
      <c r="Z938" s="3"/>
    </row>
    <row r="939" spans="1:26" ht="12.75" customHeight="1" x14ac:dyDescent="0.25">
      <c r="A939" s="3"/>
      <c r="B939" s="3"/>
      <c r="C939" s="3"/>
      <c r="D939" s="200"/>
      <c r="E939" s="3"/>
      <c r="F939" s="3"/>
      <c r="G939" s="3"/>
      <c r="H939" s="3"/>
      <c r="I939" s="3"/>
      <c r="J939" s="3"/>
      <c r="K939" s="3"/>
      <c r="L939" s="3"/>
      <c r="M939" s="3"/>
      <c r="N939" s="3"/>
      <c r="O939" s="3"/>
      <c r="P939" s="3"/>
      <c r="Q939" s="3"/>
      <c r="R939" s="3"/>
      <c r="S939" s="3"/>
      <c r="T939" s="3"/>
      <c r="U939" s="3"/>
      <c r="V939" s="3"/>
      <c r="W939" s="3"/>
      <c r="X939" s="3"/>
      <c r="Y939" s="3"/>
      <c r="Z939" s="3"/>
    </row>
    <row r="940" spans="1:26" ht="12.75" customHeight="1" x14ac:dyDescent="0.25">
      <c r="A940" s="3"/>
      <c r="B940" s="3"/>
      <c r="C940" s="3"/>
      <c r="D940" s="200"/>
      <c r="E940" s="3"/>
      <c r="F940" s="3"/>
      <c r="G940" s="3"/>
      <c r="H940" s="3"/>
      <c r="I940" s="3"/>
      <c r="J940" s="3"/>
      <c r="K940" s="3"/>
      <c r="L940" s="3"/>
      <c r="M940" s="3"/>
      <c r="N940" s="3"/>
      <c r="O940" s="3"/>
      <c r="P940" s="3"/>
      <c r="Q940" s="3"/>
      <c r="R940" s="3"/>
      <c r="S940" s="3"/>
      <c r="T940" s="3"/>
      <c r="U940" s="3"/>
      <c r="V940" s="3"/>
      <c r="W940" s="3"/>
      <c r="X940" s="3"/>
      <c r="Y940" s="3"/>
      <c r="Z940" s="3"/>
    </row>
    <row r="941" spans="1:26" ht="12.75" customHeight="1" x14ac:dyDescent="0.25">
      <c r="A941" s="3"/>
      <c r="B941" s="3"/>
      <c r="C941" s="3"/>
      <c r="D941" s="200"/>
      <c r="E941" s="3"/>
      <c r="F941" s="3"/>
      <c r="G941" s="3"/>
      <c r="H941" s="3"/>
      <c r="I941" s="3"/>
      <c r="J941" s="3"/>
      <c r="K941" s="3"/>
      <c r="L941" s="3"/>
      <c r="M941" s="3"/>
      <c r="N941" s="3"/>
      <c r="O941" s="3"/>
      <c r="P941" s="3"/>
      <c r="Q941" s="3"/>
      <c r="R941" s="3"/>
      <c r="S941" s="3"/>
      <c r="T941" s="3"/>
      <c r="U941" s="3"/>
      <c r="V941" s="3"/>
      <c r="W941" s="3"/>
      <c r="X941" s="3"/>
      <c r="Y941" s="3"/>
      <c r="Z941" s="3"/>
    </row>
    <row r="942" spans="1:26" ht="12.75" customHeight="1" x14ac:dyDescent="0.25">
      <c r="A942" s="3"/>
      <c r="B942" s="3"/>
      <c r="C942" s="3"/>
      <c r="D942" s="200"/>
      <c r="E942" s="3"/>
      <c r="F942" s="3"/>
      <c r="G942" s="3"/>
      <c r="H942" s="3"/>
      <c r="I942" s="3"/>
      <c r="J942" s="3"/>
      <c r="K942" s="3"/>
      <c r="L942" s="3"/>
      <c r="M942" s="3"/>
      <c r="N942" s="3"/>
      <c r="O942" s="3"/>
      <c r="P942" s="3"/>
      <c r="Q942" s="3"/>
      <c r="R942" s="3"/>
      <c r="S942" s="3"/>
      <c r="T942" s="3"/>
      <c r="U942" s="3"/>
      <c r="V942" s="3"/>
      <c r="W942" s="3"/>
      <c r="X942" s="3"/>
      <c r="Y942" s="3"/>
      <c r="Z942" s="3"/>
    </row>
    <row r="943" spans="1:26" ht="12.75" customHeight="1" x14ac:dyDescent="0.25">
      <c r="A943" s="3"/>
      <c r="B943" s="3"/>
      <c r="C943" s="3"/>
      <c r="D943" s="200"/>
      <c r="E943" s="3"/>
      <c r="F943" s="3"/>
      <c r="G943" s="3"/>
      <c r="H943" s="3"/>
      <c r="I943" s="3"/>
      <c r="J943" s="3"/>
      <c r="K943" s="3"/>
      <c r="L943" s="3"/>
      <c r="M943" s="3"/>
      <c r="N943" s="3"/>
      <c r="O943" s="3"/>
      <c r="P943" s="3"/>
      <c r="Q943" s="3"/>
      <c r="R943" s="3"/>
      <c r="S943" s="3"/>
      <c r="T943" s="3"/>
      <c r="U943" s="3"/>
      <c r="V943" s="3"/>
      <c r="W943" s="3"/>
      <c r="X943" s="3"/>
      <c r="Y943" s="3"/>
      <c r="Z943" s="3"/>
    </row>
    <row r="944" spans="1:26" ht="12.75" customHeight="1" x14ac:dyDescent="0.25">
      <c r="A944" s="3"/>
      <c r="B944" s="3"/>
      <c r="C944" s="3"/>
      <c r="D944" s="200"/>
      <c r="E944" s="3"/>
      <c r="F944" s="3"/>
      <c r="G944" s="3"/>
      <c r="H944" s="3"/>
      <c r="I944" s="3"/>
      <c r="J944" s="3"/>
      <c r="K944" s="3"/>
      <c r="L944" s="3"/>
      <c r="M944" s="3"/>
      <c r="N944" s="3"/>
      <c r="O944" s="3"/>
      <c r="P944" s="3"/>
      <c r="Q944" s="3"/>
      <c r="R944" s="3"/>
      <c r="S944" s="3"/>
      <c r="T944" s="3"/>
      <c r="U944" s="3"/>
      <c r="V944" s="3"/>
      <c r="W944" s="3"/>
      <c r="X944" s="3"/>
      <c r="Y944" s="3"/>
      <c r="Z944" s="3"/>
    </row>
    <row r="945" spans="1:26" ht="12.75" customHeight="1" x14ac:dyDescent="0.25">
      <c r="A945" s="3"/>
      <c r="B945" s="3"/>
      <c r="C945" s="3"/>
      <c r="D945" s="200"/>
      <c r="E945" s="3"/>
      <c r="F945" s="3"/>
      <c r="G945" s="3"/>
      <c r="H945" s="3"/>
      <c r="I945" s="3"/>
      <c r="J945" s="3"/>
      <c r="K945" s="3"/>
      <c r="L945" s="3"/>
      <c r="M945" s="3"/>
      <c r="N945" s="3"/>
      <c r="O945" s="3"/>
      <c r="P945" s="3"/>
      <c r="Q945" s="3"/>
      <c r="R945" s="3"/>
      <c r="S945" s="3"/>
      <c r="T945" s="3"/>
      <c r="U945" s="3"/>
      <c r="V945" s="3"/>
      <c r="W945" s="3"/>
      <c r="X945" s="3"/>
      <c r="Y945" s="3"/>
      <c r="Z945" s="3"/>
    </row>
    <row r="946" spans="1:26" ht="12.75" customHeight="1" x14ac:dyDescent="0.25">
      <c r="A946" s="3"/>
      <c r="B946" s="3"/>
      <c r="C946" s="3"/>
      <c r="D946" s="200"/>
      <c r="E946" s="3"/>
      <c r="F946" s="3"/>
      <c r="G946" s="3"/>
      <c r="H946" s="3"/>
      <c r="I946" s="3"/>
      <c r="J946" s="3"/>
      <c r="K946" s="3"/>
      <c r="L946" s="3"/>
      <c r="M946" s="3"/>
      <c r="N946" s="3"/>
      <c r="O946" s="3"/>
      <c r="P946" s="3"/>
      <c r="Q946" s="3"/>
      <c r="R946" s="3"/>
      <c r="S946" s="3"/>
      <c r="T946" s="3"/>
      <c r="U946" s="3"/>
      <c r="V946" s="3"/>
      <c r="W946" s="3"/>
      <c r="X946" s="3"/>
      <c r="Y946" s="3"/>
      <c r="Z946" s="3"/>
    </row>
    <row r="947" spans="1:26" ht="12.75" customHeight="1" x14ac:dyDescent="0.25">
      <c r="A947" s="3"/>
      <c r="B947" s="3"/>
      <c r="C947" s="3"/>
      <c r="D947" s="200"/>
      <c r="E947" s="3"/>
      <c r="F947" s="3"/>
      <c r="G947" s="3"/>
      <c r="H947" s="3"/>
      <c r="I947" s="3"/>
      <c r="J947" s="3"/>
      <c r="K947" s="3"/>
      <c r="L947" s="3"/>
      <c r="M947" s="3"/>
      <c r="N947" s="3"/>
      <c r="O947" s="3"/>
      <c r="P947" s="3"/>
      <c r="Q947" s="3"/>
      <c r="R947" s="3"/>
      <c r="S947" s="3"/>
      <c r="T947" s="3"/>
      <c r="U947" s="3"/>
      <c r="V947" s="3"/>
      <c r="W947" s="3"/>
      <c r="X947" s="3"/>
      <c r="Y947" s="3"/>
      <c r="Z947" s="3"/>
    </row>
    <row r="948" spans="1:26" ht="12.75" customHeight="1" x14ac:dyDescent="0.25">
      <c r="A948" s="3"/>
      <c r="B948" s="3"/>
      <c r="C948" s="3"/>
      <c r="D948" s="200"/>
      <c r="E948" s="3"/>
      <c r="F948" s="3"/>
      <c r="G948" s="3"/>
      <c r="H948" s="3"/>
      <c r="I948" s="3"/>
      <c r="J948" s="3"/>
      <c r="K948" s="3"/>
      <c r="L948" s="3"/>
      <c r="M948" s="3"/>
      <c r="N948" s="3"/>
      <c r="O948" s="3"/>
      <c r="P948" s="3"/>
      <c r="Q948" s="3"/>
      <c r="R948" s="3"/>
      <c r="S948" s="3"/>
      <c r="T948" s="3"/>
      <c r="U948" s="3"/>
      <c r="V948" s="3"/>
      <c r="W948" s="3"/>
      <c r="X948" s="3"/>
      <c r="Y948" s="3"/>
      <c r="Z948" s="3"/>
    </row>
    <row r="949" spans="1:26" ht="12.75" customHeight="1" x14ac:dyDescent="0.25">
      <c r="A949" s="3"/>
      <c r="B949" s="3"/>
      <c r="C949" s="3"/>
      <c r="D949" s="200"/>
      <c r="E949" s="3"/>
      <c r="F949" s="3"/>
      <c r="G949" s="3"/>
      <c r="H949" s="3"/>
      <c r="I949" s="3"/>
      <c r="J949" s="3"/>
      <c r="K949" s="3"/>
      <c r="L949" s="3"/>
      <c r="M949" s="3"/>
      <c r="N949" s="3"/>
      <c r="O949" s="3"/>
      <c r="P949" s="3"/>
      <c r="Q949" s="3"/>
      <c r="R949" s="3"/>
      <c r="S949" s="3"/>
      <c r="T949" s="3"/>
      <c r="U949" s="3"/>
      <c r="V949" s="3"/>
      <c r="W949" s="3"/>
      <c r="X949" s="3"/>
      <c r="Y949" s="3"/>
      <c r="Z949" s="3"/>
    </row>
    <row r="950" spans="1:26" ht="12.75" customHeight="1" x14ac:dyDescent="0.25">
      <c r="A950" s="3"/>
      <c r="B950" s="3"/>
      <c r="C950" s="3"/>
      <c r="D950" s="200"/>
      <c r="E950" s="3"/>
      <c r="F950" s="3"/>
      <c r="G950" s="3"/>
      <c r="H950" s="3"/>
      <c r="I950" s="3"/>
      <c r="J950" s="3"/>
      <c r="K950" s="3"/>
      <c r="L950" s="3"/>
      <c r="M950" s="3"/>
      <c r="N950" s="3"/>
      <c r="O950" s="3"/>
      <c r="P950" s="3"/>
      <c r="Q950" s="3"/>
      <c r="R950" s="3"/>
      <c r="S950" s="3"/>
      <c r="T950" s="3"/>
      <c r="U950" s="3"/>
      <c r="V950" s="3"/>
      <c r="W950" s="3"/>
      <c r="X950" s="3"/>
      <c r="Y950" s="3"/>
      <c r="Z950" s="3"/>
    </row>
    <row r="951" spans="1:26" ht="12.75" customHeight="1" x14ac:dyDescent="0.25">
      <c r="A951" s="3"/>
      <c r="B951" s="3"/>
      <c r="C951" s="3"/>
      <c r="D951" s="200"/>
      <c r="E951" s="3"/>
      <c r="F951" s="3"/>
      <c r="G951" s="3"/>
      <c r="H951" s="3"/>
      <c r="I951" s="3"/>
      <c r="J951" s="3"/>
      <c r="K951" s="3"/>
      <c r="L951" s="3"/>
      <c r="M951" s="3"/>
      <c r="N951" s="3"/>
      <c r="O951" s="3"/>
      <c r="P951" s="3"/>
      <c r="Q951" s="3"/>
      <c r="R951" s="3"/>
      <c r="S951" s="3"/>
      <c r="T951" s="3"/>
      <c r="U951" s="3"/>
      <c r="V951" s="3"/>
      <c r="W951" s="3"/>
      <c r="X951" s="3"/>
      <c r="Y951" s="3"/>
      <c r="Z951" s="3"/>
    </row>
    <row r="952" spans="1:26" ht="12.75" customHeight="1" x14ac:dyDescent="0.25">
      <c r="A952" s="3"/>
      <c r="B952" s="3"/>
      <c r="C952" s="3"/>
      <c r="D952" s="200"/>
      <c r="E952" s="3"/>
      <c r="F952" s="3"/>
      <c r="G952" s="3"/>
      <c r="H952" s="3"/>
      <c r="I952" s="3"/>
      <c r="J952" s="3"/>
      <c r="K952" s="3"/>
      <c r="L952" s="3"/>
      <c r="M952" s="3"/>
      <c r="N952" s="3"/>
      <c r="O952" s="3"/>
      <c r="P952" s="3"/>
      <c r="Q952" s="3"/>
      <c r="R952" s="3"/>
      <c r="S952" s="3"/>
      <c r="T952" s="3"/>
      <c r="U952" s="3"/>
      <c r="V952" s="3"/>
      <c r="W952" s="3"/>
      <c r="X952" s="3"/>
      <c r="Y952" s="3"/>
      <c r="Z952" s="3"/>
    </row>
    <row r="953" spans="1:26" ht="12.75" customHeight="1" x14ac:dyDescent="0.25">
      <c r="A953" s="3"/>
      <c r="B953" s="3"/>
      <c r="C953" s="3"/>
      <c r="D953" s="200"/>
      <c r="E953" s="3"/>
      <c r="F953" s="3"/>
      <c r="G953" s="3"/>
      <c r="H953" s="3"/>
      <c r="I953" s="3"/>
      <c r="J953" s="3"/>
      <c r="K953" s="3"/>
      <c r="L953" s="3"/>
      <c r="M953" s="3"/>
      <c r="N953" s="3"/>
      <c r="O953" s="3"/>
      <c r="P953" s="3"/>
      <c r="Q953" s="3"/>
      <c r="R953" s="3"/>
      <c r="S953" s="3"/>
      <c r="T953" s="3"/>
      <c r="U953" s="3"/>
      <c r="V953" s="3"/>
      <c r="W953" s="3"/>
      <c r="X953" s="3"/>
      <c r="Y953" s="3"/>
      <c r="Z953" s="3"/>
    </row>
    <row r="954" spans="1:26" ht="12.75" customHeight="1" x14ac:dyDescent="0.25">
      <c r="A954" s="3"/>
      <c r="B954" s="3"/>
      <c r="C954" s="3"/>
      <c r="D954" s="200"/>
      <c r="E954" s="3"/>
      <c r="F954" s="3"/>
      <c r="G954" s="3"/>
      <c r="H954" s="3"/>
      <c r="I954" s="3"/>
      <c r="J954" s="3"/>
      <c r="K954" s="3"/>
      <c r="L954" s="3"/>
      <c r="M954" s="3"/>
      <c r="N954" s="3"/>
      <c r="O954" s="3"/>
      <c r="P954" s="3"/>
      <c r="Q954" s="3"/>
      <c r="R954" s="3"/>
      <c r="S954" s="3"/>
      <c r="T954" s="3"/>
      <c r="U954" s="3"/>
      <c r="V954" s="3"/>
      <c r="W954" s="3"/>
      <c r="X954" s="3"/>
      <c r="Y954" s="3"/>
      <c r="Z954" s="3"/>
    </row>
    <row r="955" spans="1:26" ht="12.75" customHeight="1" x14ac:dyDescent="0.25">
      <c r="A955" s="3"/>
      <c r="B955" s="3"/>
      <c r="C955" s="3"/>
      <c r="D955" s="200"/>
      <c r="E955" s="3"/>
      <c r="F955" s="3"/>
      <c r="G955" s="3"/>
      <c r="H955" s="3"/>
      <c r="I955" s="3"/>
      <c r="J955" s="3"/>
      <c r="K955" s="3"/>
      <c r="L955" s="3"/>
      <c r="M955" s="3"/>
      <c r="N955" s="3"/>
      <c r="O955" s="3"/>
      <c r="P955" s="3"/>
      <c r="Q955" s="3"/>
      <c r="R955" s="3"/>
      <c r="S955" s="3"/>
      <c r="T955" s="3"/>
      <c r="U955" s="3"/>
      <c r="V955" s="3"/>
      <c r="W955" s="3"/>
      <c r="X955" s="3"/>
      <c r="Y955" s="3"/>
      <c r="Z955" s="3"/>
    </row>
    <row r="956" spans="1:26" ht="12.75" customHeight="1" x14ac:dyDescent="0.25">
      <c r="A956" s="3"/>
      <c r="B956" s="3"/>
      <c r="C956" s="3"/>
      <c r="D956" s="200"/>
      <c r="E956" s="3"/>
      <c r="F956" s="3"/>
      <c r="G956" s="3"/>
      <c r="H956" s="3"/>
      <c r="I956" s="3"/>
      <c r="J956" s="3"/>
      <c r="K956" s="3"/>
      <c r="L956" s="3"/>
      <c r="M956" s="3"/>
      <c r="N956" s="3"/>
      <c r="O956" s="3"/>
      <c r="P956" s="3"/>
      <c r="Q956" s="3"/>
      <c r="R956" s="3"/>
      <c r="S956" s="3"/>
      <c r="T956" s="3"/>
      <c r="U956" s="3"/>
      <c r="V956" s="3"/>
      <c r="W956" s="3"/>
      <c r="X956" s="3"/>
      <c r="Y956" s="3"/>
      <c r="Z956" s="3"/>
    </row>
    <row r="957" spans="1:26" ht="12.75" customHeight="1" x14ac:dyDescent="0.25">
      <c r="A957" s="3"/>
      <c r="B957" s="3"/>
      <c r="C957" s="3"/>
      <c r="D957" s="200"/>
      <c r="E957" s="3"/>
      <c r="F957" s="3"/>
      <c r="G957" s="3"/>
      <c r="H957" s="3"/>
      <c r="I957" s="3"/>
      <c r="J957" s="3"/>
      <c r="K957" s="3"/>
      <c r="L957" s="3"/>
      <c r="M957" s="3"/>
      <c r="N957" s="3"/>
      <c r="O957" s="3"/>
      <c r="P957" s="3"/>
      <c r="Q957" s="3"/>
      <c r="R957" s="3"/>
      <c r="S957" s="3"/>
      <c r="T957" s="3"/>
      <c r="U957" s="3"/>
      <c r="V957" s="3"/>
      <c r="W957" s="3"/>
      <c r="X957" s="3"/>
      <c r="Y957" s="3"/>
      <c r="Z957" s="3"/>
    </row>
    <row r="958" spans="1:26" ht="12.75" customHeight="1" x14ac:dyDescent="0.25">
      <c r="A958" s="3"/>
      <c r="B958" s="3"/>
      <c r="C958" s="3"/>
      <c r="D958" s="200"/>
      <c r="E958" s="3"/>
      <c r="F958" s="3"/>
      <c r="G958" s="3"/>
      <c r="H958" s="3"/>
      <c r="I958" s="3"/>
      <c r="J958" s="3"/>
      <c r="K958" s="3"/>
      <c r="L958" s="3"/>
      <c r="M958" s="3"/>
      <c r="N958" s="3"/>
      <c r="O958" s="3"/>
      <c r="P958" s="3"/>
      <c r="Q958" s="3"/>
      <c r="R958" s="3"/>
      <c r="S958" s="3"/>
      <c r="T958" s="3"/>
      <c r="U958" s="3"/>
      <c r="V958" s="3"/>
      <c r="W958" s="3"/>
      <c r="X958" s="3"/>
      <c r="Y958" s="3"/>
      <c r="Z958" s="3"/>
    </row>
    <row r="959" spans="1:26" ht="12.75" customHeight="1" x14ac:dyDescent="0.25">
      <c r="A959" s="3"/>
      <c r="B959" s="3"/>
      <c r="C959" s="3"/>
      <c r="D959" s="200"/>
      <c r="E959" s="3"/>
      <c r="F959" s="3"/>
      <c r="G959" s="3"/>
      <c r="H959" s="3"/>
      <c r="I959" s="3"/>
      <c r="J959" s="3"/>
      <c r="K959" s="3"/>
      <c r="L959" s="3"/>
      <c r="M959" s="3"/>
      <c r="N959" s="3"/>
      <c r="O959" s="3"/>
      <c r="P959" s="3"/>
      <c r="Q959" s="3"/>
      <c r="R959" s="3"/>
      <c r="S959" s="3"/>
      <c r="T959" s="3"/>
      <c r="U959" s="3"/>
      <c r="V959" s="3"/>
      <c r="W959" s="3"/>
      <c r="X959" s="3"/>
      <c r="Y959" s="3"/>
      <c r="Z959" s="3"/>
    </row>
    <row r="960" spans="1:26" ht="12.75" customHeight="1" x14ac:dyDescent="0.25">
      <c r="A960" s="3"/>
      <c r="B960" s="3"/>
      <c r="C960" s="3"/>
      <c r="D960" s="200"/>
      <c r="E960" s="3"/>
      <c r="F960" s="3"/>
      <c r="G960" s="3"/>
      <c r="H960" s="3"/>
      <c r="I960" s="3"/>
      <c r="J960" s="3"/>
      <c r="K960" s="3"/>
      <c r="L960" s="3"/>
      <c r="M960" s="3"/>
      <c r="N960" s="3"/>
      <c r="O960" s="3"/>
      <c r="P960" s="3"/>
      <c r="Q960" s="3"/>
      <c r="R960" s="3"/>
      <c r="S960" s="3"/>
      <c r="T960" s="3"/>
      <c r="U960" s="3"/>
      <c r="V960" s="3"/>
      <c r="W960" s="3"/>
      <c r="X960" s="3"/>
      <c r="Y960" s="3"/>
      <c r="Z960" s="3"/>
    </row>
    <row r="961" spans="1:26" ht="12.75" customHeight="1" x14ac:dyDescent="0.25">
      <c r="A961" s="3"/>
      <c r="B961" s="3"/>
      <c r="C961" s="3"/>
      <c r="D961" s="200"/>
      <c r="E961" s="3"/>
      <c r="F961" s="3"/>
      <c r="G961" s="3"/>
      <c r="H961" s="3"/>
      <c r="I961" s="3"/>
      <c r="J961" s="3"/>
      <c r="K961" s="3"/>
      <c r="L961" s="3"/>
      <c r="M961" s="3"/>
      <c r="N961" s="3"/>
      <c r="O961" s="3"/>
      <c r="P961" s="3"/>
      <c r="Q961" s="3"/>
      <c r="R961" s="3"/>
      <c r="S961" s="3"/>
      <c r="T961" s="3"/>
      <c r="U961" s="3"/>
      <c r="V961" s="3"/>
      <c r="W961" s="3"/>
      <c r="X961" s="3"/>
      <c r="Y961" s="3"/>
      <c r="Z961" s="3"/>
    </row>
    <row r="962" spans="1:26" ht="12.75" customHeight="1" x14ac:dyDescent="0.25">
      <c r="A962" s="3"/>
      <c r="B962" s="3"/>
      <c r="C962" s="3"/>
      <c r="D962" s="200"/>
      <c r="E962" s="3"/>
      <c r="F962" s="3"/>
      <c r="G962" s="3"/>
      <c r="H962" s="3"/>
      <c r="I962" s="3"/>
      <c r="J962" s="3"/>
      <c r="K962" s="3"/>
      <c r="L962" s="3"/>
      <c r="M962" s="3"/>
      <c r="N962" s="3"/>
      <c r="O962" s="3"/>
      <c r="P962" s="3"/>
      <c r="Q962" s="3"/>
      <c r="R962" s="3"/>
      <c r="S962" s="3"/>
      <c r="T962" s="3"/>
      <c r="U962" s="3"/>
      <c r="V962" s="3"/>
      <c r="W962" s="3"/>
      <c r="X962" s="3"/>
      <c r="Y962" s="3"/>
      <c r="Z962" s="3"/>
    </row>
    <row r="963" spans="1:26" ht="12.75" customHeight="1" x14ac:dyDescent="0.25">
      <c r="A963" s="3"/>
      <c r="B963" s="3"/>
      <c r="C963" s="3"/>
      <c r="D963" s="200"/>
      <c r="E963" s="3"/>
      <c r="F963" s="3"/>
      <c r="G963" s="3"/>
      <c r="H963" s="3"/>
      <c r="I963" s="3"/>
      <c r="J963" s="3"/>
      <c r="K963" s="3"/>
      <c r="L963" s="3"/>
      <c r="M963" s="3"/>
      <c r="N963" s="3"/>
      <c r="O963" s="3"/>
      <c r="P963" s="3"/>
      <c r="Q963" s="3"/>
      <c r="R963" s="3"/>
      <c r="S963" s="3"/>
      <c r="T963" s="3"/>
      <c r="U963" s="3"/>
      <c r="V963" s="3"/>
      <c r="W963" s="3"/>
      <c r="X963" s="3"/>
      <c r="Y963" s="3"/>
      <c r="Z963" s="3"/>
    </row>
    <row r="964" spans="1:26" ht="12.75" customHeight="1" x14ac:dyDescent="0.25">
      <c r="A964" s="3"/>
      <c r="B964" s="3"/>
      <c r="C964" s="3"/>
      <c r="D964" s="200"/>
      <c r="E964" s="3"/>
      <c r="F964" s="3"/>
      <c r="G964" s="3"/>
      <c r="H964" s="3"/>
      <c r="I964" s="3"/>
      <c r="J964" s="3"/>
      <c r="K964" s="3"/>
      <c r="L964" s="3"/>
      <c r="M964" s="3"/>
      <c r="N964" s="3"/>
      <c r="O964" s="3"/>
      <c r="P964" s="3"/>
      <c r="Q964" s="3"/>
      <c r="R964" s="3"/>
      <c r="S964" s="3"/>
      <c r="T964" s="3"/>
      <c r="U964" s="3"/>
      <c r="V964" s="3"/>
      <c r="W964" s="3"/>
      <c r="X964" s="3"/>
      <c r="Y964" s="3"/>
      <c r="Z964" s="3"/>
    </row>
    <row r="965" spans="1:26" ht="12.75" customHeight="1" x14ac:dyDescent="0.25">
      <c r="A965" s="3"/>
      <c r="B965" s="3"/>
      <c r="C965" s="3"/>
      <c r="D965" s="200"/>
      <c r="E965" s="3"/>
      <c r="F965" s="3"/>
      <c r="G965" s="3"/>
      <c r="H965" s="3"/>
      <c r="I965" s="3"/>
      <c r="J965" s="3"/>
      <c r="K965" s="3"/>
      <c r="L965" s="3"/>
      <c r="M965" s="3"/>
      <c r="N965" s="3"/>
      <c r="O965" s="3"/>
      <c r="P965" s="3"/>
      <c r="Q965" s="3"/>
      <c r="R965" s="3"/>
      <c r="S965" s="3"/>
      <c r="T965" s="3"/>
      <c r="U965" s="3"/>
      <c r="V965" s="3"/>
      <c r="W965" s="3"/>
      <c r="X965" s="3"/>
      <c r="Y965" s="3"/>
      <c r="Z965" s="3"/>
    </row>
    <row r="966" spans="1:26" ht="12.75" customHeight="1" x14ac:dyDescent="0.25">
      <c r="A966" s="3"/>
      <c r="B966" s="3"/>
      <c r="C966" s="3"/>
      <c r="D966" s="200"/>
      <c r="E966" s="3"/>
      <c r="F966" s="3"/>
      <c r="G966" s="3"/>
      <c r="H966" s="3"/>
      <c r="I966" s="3"/>
      <c r="J966" s="3"/>
      <c r="K966" s="3"/>
      <c r="L966" s="3"/>
      <c r="M966" s="3"/>
      <c r="N966" s="3"/>
      <c r="O966" s="3"/>
      <c r="P966" s="3"/>
      <c r="Q966" s="3"/>
      <c r="R966" s="3"/>
      <c r="S966" s="3"/>
      <c r="T966" s="3"/>
      <c r="U966" s="3"/>
      <c r="V966" s="3"/>
      <c r="W966" s="3"/>
      <c r="X966" s="3"/>
      <c r="Y966" s="3"/>
      <c r="Z966" s="3"/>
    </row>
    <row r="967" spans="1:26" ht="12.75" customHeight="1" x14ac:dyDescent="0.25">
      <c r="A967" s="3"/>
      <c r="B967" s="3"/>
      <c r="C967" s="3"/>
      <c r="D967" s="200"/>
      <c r="E967" s="3"/>
      <c r="F967" s="3"/>
      <c r="G967" s="3"/>
      <c r="H967" s="3"/>
      <c r="I967" s="3"/>
      <c r="J967" s="3"/>
      <c r="K967" s="3"/>
      <c r="L967" s="3"/>
      <c r="M967" s="3"/>
      <c r="N967" s="3"/>
      <c r="O967" s="3"/>
      <c r="P967" s="3"/>
      <c r="Q967" s="3"/>
      <c r="R967" s="3"/>
      <c r="S967" s="3"/>
      <c r="T967" s="3"/>
      <c r="U967" s="3"/>
      <c r="V967" s="3"/>
      <c r="W967" s="3"/>
      <c r="X967" s="3"/>
      <c r="Y967" s="3"/>
      <c r="Z967" s="3"/>
    </row>
    <row r="968" spans="1:26" ht="12.75" customHeight="1" x14ac:dyDescent="0.25">
      <c r="A968" s="3"/>
      <c r="B968" s="3"/>
      <c r="C968" s="3"/>
      <c r="D968" s="200"/>
      <c r="E968" s="3"/>
      <c r="F968" s="3"/>
      <c r="G968" s="3"/>
      <c r="H968" s="3"/>
      <c r="I968" s="3"/>
      <c r="J968" s="3"/>
      <c r="K968" s="3"/>
      <c r="L968" s="3"/>
      <c r="M968" s="3"/>
      <c r="N968" s="3"/>
      <c r="O968" s="3"/>
      <c r="P968" s="3"/>
      <c r="Q968" s="3"/>
      <c r="R968" s="3"/>
      <c r="S968" s="3"/>
      <c r="T968" s="3"/>
      <c r="U968" s="3"/>
      <c r="V968" s="3"/>
      <c r="W968" s="3"/>
      <c r="X968" s="3"/>
      <c r="Y968" s="3"/>
      <c r="Z968" s="3"/>
    </row>
    <row r="969" spans="1:26" ht="12.75" customHeight="1" x14ac:dyDescent="0.25">
      <c r="A969" s="3"/>
      <c r="B969" s="3"/>
      <c r="C969" s="3"/>
      <c r="D969" s="200"/>
      <c r="E969" s="3"/>
      <c r="F969" s="3"/>
      <c r="G969" s="3"/>
      <c r="H969" s="3"/>
      <c r="I969" s="3"/>
      <c r="J969" s="3"/>
      <c r="K969" s="3"/>
      <c r="L969" s="3"/>
      <c r="M969" s="3"/>
      <c r="N969" s="3"/>
      <c r="O969" s="3"/>
      <c r="P969" s="3"/>
      <c r="Q969" s="3"/>
      <c r="R969" s="3"/>
      <c r="S969" s="3"/>
      <c r="T969" s="3"/>
      <c r="U969" s="3"/>
      <c r="V969" s="3"/>
      <c r="W969" s="3"/>
      <c r="X969" s="3"/>
      <c r="Y969" s="3"/>
      <c r="Z969" s="3"/>
    </row>
    <row r="970" spans="1:26" ht="12.75" customHeight="1" x14ac:dyDescent="0.25">
      <c r="A970" s="3"/>
      <c r="B970" s="3"/>
      <c r="C970" s="3"/>
      <c r="D970" s="200"/>
      <c r="E970" s="3"/>
      <c r="F970" s="3"/>
      <c r="G970" s="3"/>
      <c r="H970" s="3"/>
      <c r="I970" s="3"/>
      <c r="J970" s="3"/>
      <c r="K970" s="3"/>
      <c r="L970" s="3"/>
      <c r="M970" s="3"/>
      <c r="N970" s="3"/>
      <c r="O970" s="3"/>
      <c r="P970" s="3"/>
      <c r="Q970" s="3"/>
      <c r="R970" s="3"/>
      <c r="S970" s="3"/>
      <c r="T970" s="3"/>
      <c r="U970" s="3"/>
      <c r="V970" s="3"/>
      <c r="W970" s="3"/>
      <c r="X970" s="3"/>
      <c r="Y970" s="3"/>
      <c r="Z970" s="3"/>
    </row>
    <row r="971" spans="1:26" ht="12.75" customHeight="1" x14ac:dyDescent="0.25">
      <c r="A971" s="3"/>
      <c r="B971" s="3"/>
      <c r="C971" s="3"/>
      <c r="D971" s="200"/>
      <c r="E971" s="3"/>
      <c r="F971" s="3"/>
      <c r="G971" s="3"/>
      <c r="H971" s="3"/>
      <c r="I971" s="3"/>
      <c r="J971" s="3"/>
      <c r="K971" s="3"/>
      <c r="L971" s="3"/>
      <c r="M971" s="3"/>
      <c r="N971" s="3"/>
      <c r="O971" s="3"/>
      <c r="P971" s="3"/>
      <c r="Q971" s="3"/>
      <c r="R971" s="3"/>
      <c r="S971" s="3"/>
      <c r="T971" s="3"/>
      <c r="U971" s="3"/>
      <c r="V971" s="3"/>
      <c r="W971" s="3"/>
      <c r="X971" s="3"/>
      <c r="Y971" s="3"/>
      <c r="Z971" s="3"/>
    </row>
    <row r="972" spans="1:26" ht="12.75" customHeight="1" x14ac:dyDescent="0.25">
      <c r="A972" s="3"/>
      <c r="B972" s="3"/>
      <c r="C972" s="3"/>
      <c r="D972" s="200"/>
      <c r="E972" s="3"/>
      <c r="F972" s="3"/>
      <c r="G972" s="3"/>
      <c r="H972" s="3"/>
      <c r="I972" s="3"/>
      <c r="J972" s="3"/>
      <c r="K972" s="3"/>
      <c r="L972" s="3"/>
      <c r="M972" s="3"/>
      <c r="N972" s="3"/>
      <c r="O972" s="3"/>
      <c r="P972" s="3"/>
      <c r="Q972" s="3"/>
      <c r="R972" s="3"/>
      <c r="S972" s="3"/>
      <c r="T972" s="3"/>
      <c r="U972" s="3"/>
      <c r="V972" s="3"/>
      <c r="W972" s="3"/>
      <c r="X972" s="3"/>
      <c r="Y972" s="3"/>
      <c r="Z972" s="3"/>
    </row>
    <row r="973" spans="1:26" ht="12.75" customHeight="1" x14ac:dyDescent="0.25">
      <c r="A973" s="3"/>
      <c r="B973" s="3"/>
      <c r="C973" s="3"/>
      <c r="D973" s="200"/>
      <c r="E973" s="3"/>
      <c r="F973" s="3"/>
      <c r="G973" s="3"/>
      <c r="H973" s="3"/>
      <c r="I973" s="3"/>
      <c r="J973" s="3"/>
      <c r="K973" s="3"/>
      <c r="L973" s="3"/>
      <c r="M973" s="3"/>
      <c r="N973" s="3"/>
      <c r="O973" s="3"/>
      <c r="P973" s="3"/>
      <c r="Q973" s="3"/>
      <c r="R973" s="3"/>
      <c r="S973" s="3"/>
      <c r="T973" s="3"/>
      <c r="U973" s="3"/>
      <c r="V973" s="3"/>
      <c r="W973" s="3"/>
      <c r="X973" s="3"/>
      <c r="Y973" s="3"/>
      <c r="Z973" s="3"/>
    </row>
    <row r="974" spans="1:26" ht="12.75" customHeight="1" x14ac:dyDescent="0.25">
      <c r="A974" s="3"/>
      <c r="B974" s="3"/>
      <c r="C974" s="3"/>
      <c r="D974" s="200"/>
      <c r="E974" s="3"/>
      <c r="F974" s="3"/>
      <c r="G974" s="3"/>
      <c r="H974" s="3"/>
      <c r="I974" s="3"/>
      <c r="J974" s="3"/>
      <c r="K974" s="3"/>
      <c r="L974" s="3"/>
      <c r="M974" s="3"/>
      <c r="N974" s="3"/>
      <c r="O974" s="3"/>
      <c r="P974" s="3"/>
      <c r="Q974" s="3"/>
      <c r="R974" s="3"/>
      <c r="S974" s="3"/>
      <c r="T974" s="3"/>
      <c r="U974" s="3"/>
      <c r="V974" s="3"/>
      <c r="W974" s="3"/>
      <c r="X974" s="3"/>
      <c r="Y974" s="3"/>
      <c r="Z974" s="3"/>
    </row>
    <row r="975" spans="1:26" ht="12.75" customHeight="1" x14ac:dyDescent="0.25">
      <c r="A975" s="3"/>
      <c r="B975" s="3"/>
      <c r="C975" s="3"/>
      <c r="D975" s="200"/>
      <c r="E975" s="3"/>
      <c r="F975" s="3"/>
      <c r="G975" s="3"/>
      <c r="H975" s="3"/>
      <c r="I975" s="3"/>
      <c r="J975" s="3"/>
      <c r="K975" s="3"/>
      <c r="L975" s="3"/>
      <c r="M975" s="3"/>
      <c r="N975" s="3"/>
      <c r="O975" s="3"/>
      <c r="P975" s="3"/>
      <c r="Q975" s="3"/>
      <c r="R975" s="3"/>
      <c r="S975" s="3"/>
      <c r="T975" s="3"/>
      <c r="U975" s="3"/>
      <c r="V975" s="3"/>
      <c r="W975" s="3"/>
      <c r="X975" s="3"/>
      <c r="Y975" s="3"/>
      <c r="Z975" s="3"/>
    </row>
    <row r="976" spans="1:26" ht="12.75" customHeight="1" x14ac:dyDescent="0.25">
      <c r="A976" s="3"/>
      <c r="B976" s="3"/>
      <c r="C976" s="3"/>
      <c r="D976" s="200"/>
      <c r="E976" s="3"/>
      <c r="F976" s="3"/>
      <c r="G976" s="3"/>
      <c r="H976" s="3"/>
      <c r="I976" s="3"/>
      <c r="J976" s="3"/>
      <c r="K976" s="3"/>
      <c r="L976" s="3"/>
      <c r="M976" s="3"/>
      <c r="N976" s="3"/>
      <c r="O976" s="3"/>
      <c r="P976" s="3"/>
      <c r="Q976" s="3"/>
      <c r="R976" s="3"/>
      <c r="S976" s="3"/>
      <c r="T976" s="3"/>
      <c r="U976" s="3"/>
      <c r="V976" s="3"/>
      <c r="W976" s="3"/>
      <c r="X976" s="3"/>
      <c r="Y976" s="3"/>
      <c r="Z976" s="3"/>
    </row>
    <row r="977" spans="1:26" ht="12.75" customHeight="1" x14ac:dyDescent="0.25">
      <c r="A977" s="3"/>
      <c r="B977" s="3"/>
      <c r="C977" s="3"/>
      <c r="D977" s="200"/>
      <c r="E977" s="3"/>
      <c r="F977" s="3"/>
      <c r="G977" s="3"/>
      <c r="H977" s="3"/>
      <c r="I977" s="3"/>
      <c r="J977" s="3"/>
      <c r="K977" s="3"/>
      <c r="L977" s="3"/>
      <c r="M977" s="3"/>
      <c r="N977" s="3"/>
      <c r="O977" s="3"/>
      <c r="P977" s="3"/>
      <c r="Q977" s="3"/>
      <c r="R977" s="3"/>
      <c r="S977" s="3"/>
      <c r="T977" s="3"/>
      <c r="U977" s="3"/>
      <c r="V977" s="3"/>
      <c r="W977" s="3"/>
      <c r="X977" s="3"/>
      <c r="Y977" s="3"/>
      <c r="Z977" s="3"/>
    </row>
    <row r="978" spans="1:26" ht="12.75" customHeight="1" x14ac:dyDescent="0.25">
      <c r="A978" s="3"/>
      <c r="B978" s="3"/>
      <c r="C978" s="3"/>
      <c r="D978" s="200"/>
      <c r="E978" s="3"/>
      <c r="F978" s="3"/>
      <c r="G978" s="3"/>
      <c r="H978" s="3"/>
      <c r="I978" s="3"/>
      <c r="J978" s="3"/>
      <c r="K978" s="3"/>
      <c r="L978" s="3"/>
      <c r="M978" s="3"/>
      <c r="N978" s="3"/>
      <c r="O978" s="3"/>
      <c r="P978" s="3"/>
      <c r="Q978" s="3"/>
      <c r="R978" s="3"/>
      <c r="S978" s="3"/>
      <c r="T978" s="3"/>
      <c r="U978" s="3"/>
      <c r="V978" s="3"/>
      <c r="W978" s="3"/>
      <c r="X978" s="3"/>
      <c r="Y978" s="3"/>
      <c r="Z978" s="3"/>
    </row>
    <row r="979" spans="1:26" ht="12.75" customHeight="1" x14ac:dyDescent="0.25">
      <c r="A979" s="3"/>
      <c r="B979" s="3"/>
      <c r="C979" s="3"/>
      <c r="D979" s="200"/>
      <c r="E979" s="3"/>
      <c r="F979" s="3"/>
      <c r="G979" s="3"/>
      <c r="H979" s="3"/>
      <c r="I979" s="3"/>
      <c r="J979" s="3"/>
      <c r="K979" s="3"/>
      <c r="L979" s="3"/>
      <c r="M979" s="3"/>
      <c r="N979" s="3"/>
      <c r="O979" s="3"/>
      <c r="P979" s="3"/>
      <c r="Q979" s="3"/>
      <c r="R979" s="3"/>
      <c r="S979" s="3"/>
      <c r="T979" s="3"/>
      <c r="U979" s="3"/>
      <c r="V979" s="3"/>
      <c r="W979" s="3"/>
      <c r="X979" s="3"/>
      <c r="Y979" s="3"/>
      <c r="Z979" s="3"/>
    </row>
    <row r="980" spans="1:26" ht="12.75" customHeight="1" x14ac:dyDescent="0.25">
      <c r="A980" s="3"/>
      <c r="B980" s="3"/>
      <c r="C980" s="3"/>
      <c r="D980" s="200"/>
      <c r="E980" s="3"/>
      <c r="F980" s="3"/>
      <c r="G980" s="3"/>
      <c r="H980" s="3"/>
      <c r="I980" s="3"/>
      <c r="J980" s="3"/>
      <c r="K980" s="3"/>
      <c r="L980" s="3"/>
      <c r="M980" s="3"/>
      <c r="N980" s="3"/>
      <c r="O980" s="3"/>
      <c r="P980" s="3"/>
      <c r="Q980" s="3"/>
      <c r="R980" s="3"/>
      <c r="S980" s="3"/>
      <c r="T980" s="3"/>
      <c r="U980" s="3"/>
      <c r="V980" s="3"/>
      <c r="W980" s="3"/>
      <c r="X980" s="3"/>
      <c r="Y980" s="3"/>
      <c r="Z980" s="3"/>
    </row>
    <row r="981" spans="1:26" ht="12.75" customHeight="1" x14ac:dyDescent="0.25">
      <c r="A981" s="3"/>
      <c r="B981" s="3"/>
      <c r="C981" s="3"/>
      <c r="D981" s="200"/>
      <c r="E981" s="3"/>
      <c r="F981" s="3"/>
      <c r="G981" s="3"/>
      <c r="H981" s="3"/>
      <c r="I981" s="3"/>
      <c r="J981" s="3"/>
      <c r="K981" s="3"/>
      <c r="L981" s="3"/>
      <c r="M981" s="3"/>
      <c r="N981" s="3"/>
      <c r="O981" s="3"/>
      <c r="P981" s="3"/>
      <c r="Q981" s="3"/>
      <c r="R981" s="3"/>
      <c r="S981" s="3"/>
      <c r="T981" s="3"/>
      <c r="U981" s="3"/>
      <c r="V981" s="3"/>
      <c r="W981" s="3"/>
      <c r="X981" s="3"/>
      <c r="Y981" s="3"/>
      <c r="Z981" s="3"/>
    </row>
    <row r="982" spans="1:26" ht="12.75" customHeight="1" x14ac:dyDescent="0.25">
      <c r="A982" s="3"/>
      <c r="B982" s="3"/>
      <c r="C982" s="3"/>
      <c r="D982" s="200"/>
      <c r="E982" s="3"/>
      <c r="F982" s="3"/>
      <c r="G982" s="3"/>
      <c r="H982" s="3"/>
      <c r="I982" s="3"/>
      <c r="J982" s="3"/>
      <c r="K982" s="3"/>
      <c r="L982" s="3"/>
      <c r="M982" s="3"/>
      <c r="N982" s="3"/>
      <c r="O982" s="3"/>
      <c r="P982" s="3"/>
      <c r="Q982" s="3"/>
      <c r="R982" s="3"/>
      <c r="S982" s="3"/>
      <c r="T982" s="3"/>
      <c r="U982" s="3"/>
      <c r="V982" s="3"/>
      <c r="W982" s="3"/>
      <c r="X982" s="3"/>
      <c r="Y982" s="3"/>
      <c r="Z982" s="3"/>
    </row>
    <row r="983" spans="1:26" ht="12.75" customHeight="1" x14ac:dyDescent="0.25">
      <c r="A983" s="3"/>
      <c r="B983" s="3"/>
      <c r="C983" s="3"/>
      <c r="D983" s="200"/>
      <c r="E983" s="3"/>
      <c r="F983" s="3"/>
      <c r="G983" s="3"/>
      <c r="H983" s="3"/>
      <c r="I983" s="3"/>
      <c r="J983" s="3"/>
      <c r="K983" s="3"/>
      <c r="L983" s="3"/>
      <c r="M983" s="3"/>
      <c r="N983" s="3"/>
      <c r="O983" s="3"/>
      <c r="P983" s="3"/>
      <c r="Q983" s="3"/>
      <c r="R983" s="3"/>
      <c r="S983" s="3"/>
      <c r="T983" s="3"/>
      <c r="U983" s="3"/>
      <c r="V983" s="3"/>
      <c r="W983" s="3"/>
      <c r="X983" s="3"/>
      <c r="Y983" s="3"/>
      <c r="Z983" s="3"/>
    </row>
    <row r="984" spans="1:26" ht="12.75" customHeight="1" x14ac:dyDescent="0.25">
      <c r="A984" s="3"/>
      <c r="B984" s="3"/>
      <c r="C984" s="3"/>
      <c r="D984" s="200"/>
      <c r="E984" s="3"/>
      <c r="F984" s="3"/>
      <c r="G984" s="3"/>
      <c r="H984" s="3"/>
      <c r="I984" s="3"/>
      <c r="J984" s="3"/>
      <c r="K984" s="3"/>
      <c r="L984" s="3"/>
      <c r="M984" s="3"/>
      <c r="N984" s="3"/>
      <c r="O984" s="3"/>
      <c r="P984" s="3"/>
      <c r="Q984" s="3"/>
      <c r="R984" s="3"/>
      <c r="S984" s="3"/>
      <c r="T984" s="3"/>
      <c r="U984" s="3"/>
      <c r="V984" s="3"/>
      <c r="W984" s="3"/>
      <c r="X984" s="3"/>
      <c r="Y984" s="3"/>
      <c r="Z984" s="3"/>
    </row>
    <row r="985" spans="1:26" ht="12.75" customHeight="1" x14ac:dyDescent="0.25">
      <c r="A985" s="3"/>
      <c r="B985" s="3"/>
      <c r="C985" s="3"/>
      <c r="D985" s="200"/>
      <c r="E985" s="3"/>
      <c r="F985" s="3"/>
      <c r="G985" s="3"/>
      <c r="H985" s="3"/>
      <c r="I985" s="3"/>
      <c r="J985" s="3"/>
      <c r="K985" s="3"/>
      <c r="L985" s="3"/>
      <c r="M985" s="3"/>
      <c r="N985" s="3"/>
      <c r="O985" s="3"/>
      <c r="P985" s="3"/>
      <c r="Q985" s="3"/>
      <c r="R985" s="3"/>
      <c r="S985" s="3"/>
      <c r="T985" s="3"/>
      <c r="U985" s="3"/>
      <c r="V985" s="3"/>
      <c r="W985" s="3"/>
      <c r="X985" s="3"/>
      <c r="Y985" s="3"/>
      <c r="Z985" s="3"/>
    </row>
    <row r="986" spans="1:26" ht="12.75" customHeight="1" x14ac:dyDescent="0.25">
      <c r="A986" s="3"/>
      <c r="B986" s="3"/>
      <c r="C986" s="3"/>
      <c r="D986" s="200"/>
      <c r="E986" s="3"/>
      <c r="F986" s="3"/>
      <c r="G986" s="3"/>
      <c r="H986" s="3"/>
      <c r="I986" s="3"/>
      <c r="J986" s="3"/>
      <c r="K986" s="3"/>
      <c r="L986" s="3"/>
      <c r="M986" s="3"/>
      <c r="N986" s="3"/>
      <c r="O986" s="3"/>
      <c r="P986" s="3"/>
      <c r="Q986" s="3"/>
      <c r="R986" s="3"/>
      <c r="S986" s="3"/>
      <c r="T986" s="3"/>
      <c r="U986" s="3"/>
      <c r="V986" s="3"/>
      <c r="W986" s="3"/>
      <c r="X986" s="3"/>
      <c r="Y986" s="3"/>
      <c r="Z986" s="3"/>
    </row>
    <row r="987" spans="1:26" ht="12.75" customHeight="1" x14ac:dyDescent="0.25">
      <c r="A987" s="3"/>
      <c r="B987" s="3"/>
      <c r="C987" s="3"/>
      <c r="D987" s="200"/>
      <c r="E987" s="3"/>
      <c r="F987" s="3"/>
      <c r="G987" s="3"/>
      <c r="H987" s="3"/>
      <c r="I987" s="3"/>
      <c r="J987" s="3"/>
      <c r="K987" s="3"/>
      <c r="L987" s="3"/>
      <c r="M987" s="3"/>
      <c r="N987" s="3"/>
      <c r="O987" s="3"/>
      <c r="P987" s="3"/>
      <c r="Q987" s="3"/>
      <c r="R987" s="3"/>
      <c r="S987" s="3"/>
      <c r="T987" s="3"/>
      <c r="U987" s="3"/>
      <c r="V987" s="3"/>
      <c r="W987" s="3"/>
      <c r="X987" s="3"/>
      <c r="Y987" s="3"/>
      <c r="Z987" s="3"/>
    </row>
    <row r="988" spans="1:26" ht="12.75" customHeight="1" x14ac:dyDescent="0.25">
      <c r="A988" s="3"/>
      <c r="B988" s="3"/>
      <c r="C988" s="3"/>
      <c r="D988" s="200"/>
      <c r="E988" s="3"/>
      <c r="F988" s="3"/>
      <c r="G988" s="3"/>
      <c r="H988" s="3"/>
      <c r="I988" s="3"/>
      <c r="J988" s="3"/>
      <c r="K988" s="3"/>
      <c r="L988" s="3"/>
      <c r="M988" s="3"/>
      <c r="N988" s="3"/>
      <c r="O988" s="3"/>
      <c r="P988" s="3"/>
      <c r="Q988" s="3"/>
      <c r="R988" s="3"/>
      <c r="S988" s="3"/>
      <c r="T988" s="3"/>
      <c r="U988" s="3"/>
      <c r="V988" s="3"/>
      <c r="W988" s="3"/>
      <c r="X988" s="3"/>
      <c r="Y988" s="3"/>
      <c r="Z988" s="3"/>
    </row>
    <row r="989" spans="1:26" ht="12.75" customHeight="1" x14ac:dyDescent="0.25">
      <c r="A989" s="3"/>
      <c r="B989" s="3"/>
      <c r="C989" s="3"/>
      <c r="D989" s="200"/>
      <c r="E989" s="3"/>
      <c r="F989" s="3"/>
      <c r="G989" s="3"/>
      <c r="H989" s="3"/>
      <c r="I989" s="3"/>
      <c r="J989" s="3"/>
      <c r="K989" s="3"/>
      <c r="L989" s="3"/>
      <c r="M989" s="3"/>
      <c r="N989" s="3"/>
      <c r="O989" s="3"/>
      <c r="P989" s="3"/>
      <c r="Q989" s="3"/>
      <c r="R989" s="3"/>
      <c r="S989" s="3"/>
      <c r="T989" s="3"/>
      <c r="U989" s="3"/>
      <c r="V989" s="3"/>
      <c r="W989" s="3"/>
      <c r="X989" s="3"/>
      <c r="Y989" s="3"/>
      <c r="Z989" s="3"/>
    </row>
    <row r="990" spans="1:26" ht="12.75" customHeight="1" x14ac:dyDescent="0.25">
      <c r="A990" s="3"/>
      <c r="B990" s="3"/>
      <c r="C990" s="3"/>
      <c r="D990" s="200"/>
      <c r="E990" s="3"/>
      <c r="F990" s="3"/>
      <c r="G990" s="3"/>
      <c r="H990" s="3"/>
      <c r="I990" s="3"/>
      <c r="J990" s="3"/>
      <c r="K990" s="3"/>
      <c r="L990" s="3"/>
      <c r="M990" s="3"/>
      <c r="N990" s="3"/>
      <c r="O990" s="3"/>
      <c r="P990" s="3"/>
      <c r="Q990" s="3"/>
      <c r="R990" s="3"/>
      <c r="S990" s="3"/>
      <c r="T990" s="3"/>
      <c r="U990" s="3"/>
      <c r="V990" s="3"/>
      <c r="W990" s="3"/>
      <c r="X990" s="3"/>
      <c r="Y990" s="3"/>
      <c r="Z990" s="3"/>
    </row>
    <row r="991" spans="1:26" ht="12.75" customHeight="1" x14ac:dyDescent="0.25">
      <c r="A991" s="3"/>
      <c r="B991" s="3"/>
      <c r="C991" s="3"/>
      <c r="D991" s="200"/>
      <c r="E991" s="3"/>
      <c r="F991" s="3"/>
      <c r="G991" s="3"/>
      <c r="H991" s="3"/>
      <c r="I991" s="3"/>
      <c r="J991" s="3"/>
      <c r="K991" s="3"/>
      <c r="L991" s="3"/>
      <c r="M991" s="3"/>
      <c r="N991" s="3"/>
      <c r="O991" s="3"/>
      <c r="P991" s="3"/>
      <c r="Q991" s="3"/>
      <c r="R991" s="3"/>
      <c r="S991" s="3"/>
      <c r="T991" s="3"/>
      <c r="U991" s="3"/>
      <c r="V991" s="3"/>
      <c r="W991" s="3"/>
      <c r="X991" s="3"/>
      <c r="Y991" s="3"/>
      <c r="Z991" s="3"/>
    </row>
    <row r="992" spans="1:26" ht="12.75" customHeight="1" x14ac:dyDescent="0.25">
      <c r="A992" s="3"/>
      <c r="B992" s="3"/>
      <c r="C992" s="3"/>
      <c r="D992" s="200"/>
      <c r="E992" s="3"/>
      <c r="F992" s="3"/>
      <c r="G992" s="3"/>
      <c r="H992" s="3"/>
      <c r="I992" s="3"/>
      <c r="J992" s="3"/>
      <c r="K992" s="3"/>
      <c r="L992" s="3"/>
      <c r="M992" s="3"/>
      <c r="N992" s="3"/>
      <c r="O992" s="3"/>
      <c r="P992" s="3"/>
      <c r="Q992" s="3"/>
      <c r="R992" s="3"/>
      <c r="S992" s="3"/>
      <c r="T992" s="3"/>
      <c r="U992" s="3"/>
      <c r="V992" s="3"/>
      <c r="W992" s="3"/>
      <c r="X992" s="3"/>
      <c r="Y992" s="3"/>
      <c r="Z992" s="3"/>
    </row>
    <row r="993" spans="1:26" ht="12.75" customHeight="1" x14ac:dyDescent="0.25">
      <c r="A993" s="3"/>
      <c r="B993" s="3"/>
      <c r="C993" s="3"/>
      <c r="D993" s="200"/>
      <c r="E993" s="3"/>
      <c r="F993" s="3"/>
      <c r="G993" s="3"/>
      <c r="H993" s="3"/>
      <c r="I993" s="3"/>
      <c r="J993" s="3"/>
      <c r="K993" s="3"/>
      <c r="L993" s="3"/>
      <c r="M993" s="3"/>
      <c r="N993" s="3"/>
      <c r="O993" s="3"/>
      <c r="P993" s="3"/>
      <c r="Q993" s="3"/>
      <c r="R993" s="3"/>
      <c r="S993" s="3"/>
      <c r="T993" s="3"/>
      <c r="U993" s="3"/>
      <c r="V993" s="3"/>
      <c r="W993" s="3"/>
      <c r="X993" s="3"/>
      <c r="Y993" s="3"/>
      <c r="Z993" s="3"/>
    </row>
    <row r="994" spans="1:26" ht="12.75" customHeight="1" x14ac:dyDescent="0.25">
      <c r="A994" s="3"/>
      <c r="B994" s="3"/>
      <c r="C994" s="3"/>
      <c r="D994" s="200"/>
      <c r="E994" s="3"/>
      <c r="F994" s="3"/>
      <c r="G994" s="3"/>
      <c r="H994" s="3"/>
      <c r="I994" s="3"/>
      <c r="J994" s="3"/>
      <c r="K994" s="3"/>
      <c r="L994" s="3"/>
      <c r="M994" s="3"/>
      <c r="N994" s="3"/>
      <c r="O994" s="3"/>
      <c r="P994" s="3"/>
      <c r="Q994" s="3"/>
      <c r="R994" s="3"/>
      <c r="S994" s="3"/>
      <c r="T994" s="3"/>
      <c r="U994" s="3"/>
      <c r="V994" s="3"/>
      <c r="W994" s="3"/>
      <c r="X994" s="3"/>
      <c r="Y994" s="3"/>
      <c r="Z994" s="3"/>
    </row>
    <row r="995" spans="1:26" ht="12.75" customHeight="1" x14ac:dyDescent="0.25">
      <c r="A995" s="3"/>
      <c r="B995" s="3"/>
      <c r="C995" s="3"/>
      <c r="D995" s="200"/>
      <c r="E995" s="3"/>
      <c r="F995" s="3"/>
      <c r="G995" s="3"/>
      <c r="H995" s="3"/>
      <c r="I995" s="3"/>
      <c r="J995" s="3"/>
      <c r="K995" s="3"/>
      <c r="L995" s="3"/>
      <c r="M995" s="3"/>
      <c r="N995" s="3"/>
      <c r="O995" s="3"/>
      <c r="P995" s="3"/>
      <c r="Q995" s="3"/>
      <c r="R995" s="3"/>
      <c r="S995" s="3"/>
      <c r="T995" s="3"/>
      <c r="U995" s="3"/>
      <c r="V995" s="3"/>
      <c r="W995" s="3"/>
      <c r="X995" s="3"/>
      <c r="Y995" s="3"/>
      <c r="Z995" s="3"/>
    </row>
    <row r="996" spans="1:26" ht="12.75" customHeight="1" x14ac:dyDescent="0.25">
      <c r="A996" s="3"/>
      <c r="B996" s="3"/>
      <c r="C996" s="3"/>
      <c r="D996" s="200"/>
      <c r="E996" s="3"/>
      <c r="F996" s="3"/>
      <c r="G996" s="3"/>
      <c r="H996" s="3"/>
      <c r="I996" s="3"/>
      <c r="J996" s="3"/>
      <c r="K996" s="3"/>
      <c r="L996" s="3"/>
      <c r="M996" s="3"/>
      <c r="N996" s="3"/>
      <c r="O996" s="3"/>
      <c r="P996" s="3"/>
      <c r="Q996" s="3"/>
      <c r="R996" s="3"/>
      <c r="S996" s="3"/>
      <c r="T996" s="3"/>
      <c r="U996" s="3"/>
      <c r="V996" s="3"/>
      <c r="W996" s="3"/>
      <c r="X996" s="3"/>
      <c r="Y996" s="3"/>
      <c r="Z996" s="3"/>
    </row>
    <row r="997" spans="1:26" ht="12.75" customHeight="1" x14ac:dyDescent="0.25">
      <c r="A997" s="3"/>
      <c r="B997" s="3"/>
      <c r="C997" s="3"/>
      <c r="D997" s="200"/>
      <c r="E997" s="3"/>
      <c r="F997" s="3"/>
      <c r="G997" s="3"/>
      <c r="H997" s="3"/>
      <c r="I997" s="3"/>
      <c r="J997" s="3"/>
      <c r="K997" s="3"/>
      <c r="L997" s="3"/>
      <c r="M997" s="3"/>
      <c r="N997" s="3"/>
      <c r="O997" s="3"/>
      <c r="P997" s="3"/>
      <c r="Q997" s="3"/>
      <c r="R997" s="3"/>
      <c r="S997" s="3"/>
      <c r="T997" s="3"/>
      <c r="U997" s="3"/>
      <c r="V997" s="3"/>
      <c r="W997" s="3"/>
      <c r="X997" s="3"/>
      <c r="Y997" s="3"/>
      <c r="Z997" s="3"/>
    </row>
    <row r="998" spans="1:26" ht="12.75" customHeight="1" x14ac:dyDescent="0.25">
      <c r="A998" s="3"/>
      <c r="B998" s="3"/>
      <c r="C998" s="3"/>
      <c r="D998" s="200"/>
      <c r="E998" s="3"/>
      <c r="F998" s="3"/>
      <c r="G998" s="3"/>
      <c r="H998" s="3"/>
      <c r="I998" s="3"/>
      <c r="J998" s="3"/>
      <c r="K998" s="3"/>
      <c r="L998" s="3"/>
      <c r="M998" s="3"/>
      <c r="N998" s="3"/>
      <c r="O998" s="3"/>
      <c r="P998" s="3"/>
      <c r="Q998" s="3"/>
      <c r="R998" s="3"/>
      <c r="S998" s="3"/>
      <c r="T998" s="3"/>
      <c r="U998" s="3"/>
      <c r="V998" s="3"/>
      <c r="W998" s="3"/>
      <c r="X998" s="3"/>
      <c r="Y998" s="3"/>
      <c r="Z998" s="3"/>
    </row>
    <row r="999" spans="1:26" ht="12.75" customHeight="1" x14ac:dyDescent="0.25">
      <c r="A999" s="3"/>
      <c r="B999" s="3"/>
      <c r="C999" s="3"/>
      <c r="D999" s="200"/>
      <c r="E999" s="3"/>
      <c r="F999" s="3"/>
      <c r="G999" s="3"/>
      <c r="H999" s="3"/>
      <c r="I999" s="3"/>
      <c r="J999" s="3"/>
      <c r="K999" s="3"/>
      <c r="L999" s="3"/>
      <c r="M999" s="3"/>
      <c r="N999" s="3"/>
      <c r="O999" s="3"/>
      <c r="P999" s="3"/>
      <c r="Q999" s="3"/>
      <c r="R999" s="3"/>
      <c r="S999" s="3"/>
      <c r="T999" s="3"/>
      <c r="U999" s="3"/>
      <c r="V999" s="3"/>
      <c r="W999" s="3"/>
      <c r="X999" s="3"/>
      <c r="Y999" s="3"/>
      <c r="Z999" s="3"/>
    </row>
    <row r="1000" spans="1:26" ht="12.75" customHeight="1" x14ac:dyDescent="0.25">
      <c r="A1000" s="3"/>
      <c r="B1000" s="3"/>
      <c r="C1000" s="3"/>
      <c r="D1000" s="200"/>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 footer="0"/>
  <pageSetup orientation="landscape"/>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ilha13"/>
  <dimension ref="A1:Z1000"/>
  <sheetViews>
    <sheetView showGridLines="0" topLeftCell="A4" workbookViewId="0">
      <selection activeCell="I20" sqref="I20"/>
    </sheetView>
  </sheetViews>
  <sheetFormatPr defaultColWidth="14.44140625" defaultRowHeight="15" customHeight="1" x14ac:dyDescent="0.25"/>
  <cols>
    <col min="1" max="1" width="3.5546875" customWidth="1"/>
    <col min="2" max="2" width="5.44140625" customWidth="1"/>
    <col min="3" max="3" width="9" customWidth="1"/>
    <col min="4" max="4" width="7.5546875" customWidth="1"/>
    <col min="5" max="5" width="10.88671875" customWidth="1"/>
    <col min="6" max="6" width="10.5546875" customWidth="1"/>
    <col min="7" max="7" width="10.109375" customWidth="1"/>
    <col min="8" max="8" width="14.109375" customWidth="1"/>
    <col min="9" max="9" width="12" customWidth="1"/>
    <col min="10" max="10" width="10.44140625" customWidth="1"/>
    <col min="11" max="20" width="9.109375" customWidth="1"/>
    <col min="21" max="26" width="8" customWidth="1"/>
  </cols>
  <sheetData>
    <row r="1" spans="1:26" ht="12.75" customHeight="1" x14ac:dyDescent="0.25">
      <c r="A1" s="3"/>
      <c r="B1" s="3"/>
      <c r="C1" s="3"/>
      <c r="D1" s="200"/>
      <c r="E1" s="3"/>
      <c r="F1" s="3"/>
      <c r="G1" s="3"/>
      <c r="H1" s="3"/>
      <c r="I1" s="3"/>
      <c r="J1" s="3"/>
      <c r="K1" s="3"/>
      <c r="L1" s="3"/>
      <c r="M1" s="3"/>
      <c r="N1" s="3"/>
      <c r="O1" s="3"/>
      <c r="P1" s="3"/>
      <c r="Q1" s="3"/>
      <c r="R1" s="3"/>
      <c r="S1" s="3"/>
      <c r="T1" s="3"/>
      <c r="U1" s="3"/>
      <c r="V1" s="3"/>
      <c r="W1" s="3"/>
      <c r="X1" s="3"/>
      <c r="Y1" s="3"/>
      <c r="Z1" s="3"/>
    </row>
    <row r="2" spans="1:26" ht="15.75" customHeight="1" x14ac:dyDescent="0.3">
      <c r="A2" s="3"/>
      <c r="B2" s="326" t="s">
        <v>282</v>
      </c>
      <c r="C2" s="327"/>
      <c r="D2" s="328"/>
      <c r="E2" s="329"/>
      <c r="F2" s="329"/>
      <c r="G2" s="329"/>
      <c r="H2" s="329"/>
      <c r="I2" s="329"/>
      <c r="J2" s="329"/>
      <c r="K2" s="3"/>
      <c r="L2" s="3"/>
      <c r="M2" s="3"/>
      <c r="N2" s="3"/>
      <c r="O2" s="3"/>
      <c r="P2" s="3"/>
      <c r="Q2" s="3"/>
      <c r="R2" s="3"/>
      <c r="S2" s="3"/>
      <c r="T2" s="3"/>
      <c r="U2" s="3"/>
      <c r="V2" s="3"/>
      <c r="W2" s="3"/>
      <c r="X2" s="3"/>
      <c r="Y2" s="3"/>
      <c r="Z2" s="3"/>
    </row>
    <row r="3" spans="1:26" x14ac:dyDescent="0.25">
      <c r="A3" s="3"/>
      <c r="B3" s="169" t="str">
        <f>IF(Select2=2,"Having chosen the bulk waste option, this sheet applies only to Harvested Wood Products calculations","")</f>
        <v/>
      </c>
      <c r="C3" s="327"/>
      <c r="D3" s="328"/>
      <c r="E3" s="329"/>
      <c r="F3" s="329"/>
      <c r="G3" s="329"/>
      <c r="H3" s="329"/>
      <c r="I3" s="329"/>
      <c r="J3" s="329"/>
      <c r="K3" s="3"/>
      <c r="L3" s="3"/>
      <c r="M3" s="3"/>
      <c r="N3" s="3"/>
      <c r="O3" s="3"/>
      <c r="P3" s="3"/>
      <c r="Q3" s="3"/>
      <c r="R3" s="3"/>
      <c r="S3" s="3"/>
      <c r="T3" s="3"/>
      <c r="U3" s="3"/>
      <c r="V3" s="3"/>
      <c r="W3" s="3"/>
      <c r="X3" s="3"/>
      <c r="Y3" s="3"/>
      <c r="Z3" s="3"/>
    </row>
    <row r="4" spans="1:26" ht="16.5" customHeight="1" x14ac:dyDescent="0.3">
      <c r="A4" s="3"/>
      <c r="B4" s="90"/>
      <c r="C4" s="2"/>
      <c r="D4" s="330"/>
      <c r="E4" s="239"/>
      <c r="F4" s="239"/>
      <c r="G4" s="239"/>
      <c r="H4" s="239"/>
      <c r="I4" s="239"/>
      <c r="J4" s="239"/>
      <c r="K4" s="3"/>
      <c r="L4" s="3"/>
      <c r="M4" s="3"/>
      <c r="N4" s="3"/>
      <c r="O4" s="3"/>
      <c r="P4" s="3"/>
      <c r="Q4" s="3"/>
      <c r="R4" s="3"/>
      <c r="S4" s="3"/>
      <c r="T4" s="3"/>
      <c r="U4" s="3"/>
      <c r="V4" s="3"/>
      <c r="W4" s="3"/>
      <c r="X4" s="3"/>
      <c r="Y4" s="3"/>
      <c r="Z4" s="3"/>
    </row>
    <row r="5" spans="1:26" ht="26.25" customHeight="1" x14ac:dyDescent="0.25">
      <c r="A5" s="3"/>
      <c r="B5" s="4"/>
      <c r="C5" s="102"/>
      <c r="D5" s="331"/>
      <c r="E5" s="332"/>
      <c r="F5" s="332"/>
      <c r="G5" s="332"/>
      <c r="H5" s="332"/>
      <c r="I5" s="333" t="s">
        <v>148</v>
      </c>
      <c r="J5" s="332"/>
      <c r="K5" s="3"/>
      <c r="L5" s="3"/>
      <c r="M5" s="3"/>
      <c r="N5" s="3"/>
      <c r="O5" s="3"/>
      <c r="P5" s="3"/>
      <c r="Q5" s="3"/>
      <c r="R5" s="3"/>
      <c r="S5" s="3"/>
      <c r="T5" s="3"/>
      <c r="U5" s="3"/>
      <c r="V5" s="3"/>
      <c r="W5" s="3"/>
      <c r="X5" s="3"/>
      <c r="Y5" s="3"/>
      <c r="Z5" s="3"/>
    </row>
    <row r="6" spans="1:26" ht="12.75" customHeight="1" x14ac:dyDescent="0.25">
      <c r="A6" s="3"/>
      <c r="B6" s="4"/>
      <c r="C6" s="102"/>
      <c r="D6" s="334" t="s">
        <v>149</v>
      </c>
      <c r="E6" s="335"/>
      <c r="F6" s="335"/>
      <c r="G6" s="336"/>
      <c r="H6" s="337" t="s">
        <v>149</v>
      </c>
      <c r="I6" s="338">
        <f>Parameters!M14</f>
        <v>0</v>
      </c>
      <c r="J6" s="332"/>
      <c r="K6" s="3"/>
      <c r="L6" s="3"/>
      <c r="M6" s="3"/>
      <c r="N6" s="3"/>
      <c r="O6" s="3"/>
      <c r="P6" s="3"/>
      <c r="Q6" s="3"/>
      <c r="R6" s="3"/>
      <c r="S6" s="3"/>
      <c r="T6" s="3"/>
      <c r="U6" s="3"/>
      <c r="V6" s="3"/>
      <c r="W6" s="3"/>
      <c r="X6" s="3"/>
      <c r="Y6" s="3"/>
      <c r="Z6" s="3"/>
    </row>
    <row r="7" spans="1:26" ht="13.5" customHeight="1" x14ac:dyDescent="0.25">
      <c r="A7" s="3"/>
      <c r="B7" s="4"/>
      <c r="C7" s="102"/>
      <c r="D7" s="339" t="s">
        <v>150</v>
      </c>
      <c r="E7" s="340"/>
      <c r="F7" s="340"/>
      <c r="G7" s="341"/>
      <c r="H7" s="342" t="s">
        <v>150</v>
      </c>
      <c r="I7" s="343">
        <f>DOCF</f>
        <v>0</v>
      </c>
      <c r="J7" s="332"/>
      <c r="K7" s="3"/>
      <c r="L7" s="3"/>
      <c r="M7" s="3"/>
      <c r="N7" s="3"/>
      <c r="O7" s="3"/>
      <c r="P7" s="3"/>
      <c r="Q7" s="3"/>
      <c r="R7" s="3"/>
      <c r="S7" s="3"/>
      <c r="T7" s="3"/>
      <c r="U7" s="3"/>
      <c r="V7" s="3"/>
      <c r="W7" s="3"/>
      <c r="X7" s="3"/>
      <c r="Y7" s="3"/>
      <c r="Z7" s="3"/>
    </row>
    <row r="8" spans="1:26" ht="12.75" customHeight="1" x14ac:dyDescent="0.25">
      <c r="A8" s="3"/>
      <c r="B8" s="3"/>
      <c r="C8" s="3"/>
      <c r="D8" s="334" t="s">
        <v>151</v>
      </c>
      <c r="E8" s="335"/>
      <c r="F8" s="335"/>
      <c r="G8" s="336"/>
      <c r="H8" s="337" t="s">
        <v>152</v>
      </c>
      <c r="I8" s="344">
        <f>Parameters!M28</f>
        <v>0</v>
      </c>
      <c r="J8" s="184"/>
      <c r="K8" s="3"/>
      <c r="L8" s="3"/>
      <c r="M8" s="3"/>
      <c r="N8" s="3"/>
      <c r="O8" s="3"/>
      <c r="P8" s="3"/>
      <c r="Q8" s="3"/>
      <c r="R8" s="3"/>
      <c r="S8" s="3"/>
      <c r="T8" s="3"/>
      <c r="U8" s="3"/>
      <c r="V8" s="3"/>
      <c r="W8" s="3"/>
      <c r="X8" s="3"/>
      <c r="Y8" s="3"/>
      <c r="Z8" s="3"/>
    </row>
    <row r="9" spans="1:26" ht="15.75" customHeight="1" x14ac:dyDescent="0.25">
      <c r="A9" s="3"/>
      <c r="B9" s="3"/>
      <c r="C9" s="3"/>
      <c r="D9" s="345" t="s">
        <v>283</v>
      </c>
      <c r="E9" s="346"/>
      <c r="F9" s="346"/>
      <c r="G9" s="347"/>
      <c r="H9" s="348" t="s">
        <v>154</v>
      </c>
      <c r="I9" s="349" t="e">
        <f>LN(2)/$I$8</f>
        <v>#DIV/0!</v>
      </c>
      <c r="J9" s="184"/>
      <c r="K9" s="3"/>
      <c r="L9" s="3"/>
      <c r="M9" s="3"/>
      <c r="N9" s="3"/>
      <c r="O9" s="3"/>
      <c r="P9" s="3"/>
      <c r="Q9" s="3"/>
      <c r="R9" s="3"/>
      <c r="S9" s="3"/>
      <c r="T9" s="3"/>
      <c r="U9" s="3"/>
      <c r="V9" s="3"/>
      <c r="W9" s="3"/>
      <c r="X9" s="3"/>
      <c r="Y9" s="3"/>
      <c r="Z9" s="3"/>
    </row>
    <row r="10" spans="1:26" ht="12.75" customHeight="1" x14ac:dyDescent="0.25">
      <c r="A10" s="3"/>
      <c r="B10" s="3"/>
      <c r="C10" s="3"/>
      <c r="D10" s="350" t="s">
        <v>155</v>
      </c>
      <c r="E10" s="351"/>
      <c r="F10" s="351"/>
      <c r="G10" s="352"/>
      <c r="H10" s="353" t="s">
        <v>156</v>
      </c>
      <c r="I10" s="354">
        <f>EXP(-$I$8)</f>
        <v>1</v>
      </c>
      <c r="J10" s="184"/>
      <c r="K10" s="3"/>
      <c r="L10" s="3"/>
      <c r="M10" s="3"/>
      <c r="N10" s="3"/>
      <c r="O10" s="3"/>
      <c r="P10" s="3"/>
      <c r="Q10" s="3"/>
      <c r="R10" s="3"/>
      <c r="S10" s="3"/>
      <c r="T10" s="3"/>
      <c r="U10" s="3"/>
      <c r="V10" s="3"/>
      <c r="W10" s="3"/>
      <c r="X10" s="3"/>
      <c r="Y10" s="3"/>
      <c r="Z10" s="3"/>
    </row>
    <row r="11" spans="1:26" ht="12.75" customHeight="1" x14ac:dyDescent="0.25">
      <c r="A11" s="3"/>
      <c r="B11" s="3"/>
      <c r="C11" s="3"/>
      <c r="D11" s="350" t="s">
        <v>157</v>
      </c>
      <c r="E11" s="351"/>
      <c r="F11" s="351"/>
      <c r="G11" s="352"/>
      <c r="H11" s="353" t="s">
        <v>158</v>
      </c>
      <c r="I11" s="354">
        <f>Parameters!E37+7</f>
        <v>7</v>
      </c>
      <c r="J11" s="184"/>
      <c r="K11" s="3"/>
      <c r="L11" s="3"/>
      <c r="M11" s="3"/>
      <c r="N11" s="3"/>
      <c r="O11" s="3"/>
      <c r="P11" s="3"/>
      <c r="Q11" s="3"/>
      <c r="R11" s="3"/>
      <c r="S11" s="3"/>
      <c r="T11" s="3"/>
      <c r="U11" s="3"/>
      <c r="V11" s="3"/>
      <c r="W11" s="3"/>
      <c r="X11" s="3"/>
      <c r="Y11" s="3"/>
      <c r="Z11" s="3"/>
    </row>
    <row r="12" spans="1:26" ht="13.5" customHeight="1" x14ac:dyDescent="0.25">
      <c r="A12" s="3"/>
      <c r="B12" s="3"/>
      <c r="C12" s="3"/>
      <c r="D12" s="355" t="s">
        <v>159</v>
      </c>
      <c r="E12" s="356"/>
      <c r="F12" s="356"/>
      <c r="G12" s="357"/>
      <c r="H12" s="358" t="s">
        <v>160</v>
      </c>
      <c r="I12" s="359">
        <f>EXP(-$I$8*((13-I11)/12))</f>
        <v>1</v>
      </c>
      <c r="J12" s="184"/>
      <c r="K12" s="3"/>
      <c r="L12" s="3"/>
      <c r="M12" s="3"/>
      <c r="N12" s="3"/>
      <c r="O12" s="3"/>
      <c r="P12" s="3"/>
      <c r="Q12" s="3"/>
      <c r="R12" s="3"/>
      <c r="S12" s="3"/>
      <c r="T12" s="3"/>
      <c r="U12" s="3"/>
      <c r="V12" s="3"/>
      <c r="W12" s="3"/>
      <c r="X12" s="3"/>
      <c r="Y12" s="3"/>
      <c r="Z12" s="3"/>
    </row>
    <row r="13" spans="1:26" ht="13.5" customHeight="1" x14ac:dyDescent="0.25">
      <c r="A13" s="3"/>
      <c r="B13" s="3"/>
      <c r="C13" s="360"/>
      <c r="D13" s="361" t="s">
        <v>161</v>
      </c>
      <c r="E13" s="362"/>
      <c r="F13" s="362"/>
      <c r="G13" s="363"/>
      <c r="H13" s="364" t="s">
        <v>121</v>
      </c>
      <c r="I13" s="365">
        <f>CH4_fraction</f>
        <v>0</v>
      </c>
      <c r="J13" s="184"/>
      <c r="K13" s="3"/>
      <c r="L13" s="3"/>
      <c r="M13" s="3"/>
      <c r="N13" s="3"/>
      <c r="O13" s="3"/>
      <c r="P13" s="3"/>
      <c r="Q13" s="3"/>
      <c r="R13" s="3"/>
      <c r="S13" s="3"/>
      <c r="T13" s="3"/>
      <c r="U13" s="3"/>
      <c r="V13" s="3"/>
      <c r="W13" s="3"/>
      <c r="X13" s="3"/>
      <c r="Y13" s="3"/>
      <c r="Z13" s="3"/>
    </row>
    <row r="14" spans="1:26" ht="13.5" customHeight="1" x14ac:dyDescent="0.25">
      <c r="A14" s="3"/>
      <c r="B14" s="3"/>
      <c r="C14" s="3"/>
      <c r="D14" s="200"/>
      <c r="E14" s="184"/>
      <c r="F14" s="184"/>
      <c r="G14" s="184"/>
      <c r="H14" s="184"/>
      <c r="I14" s="184"/>
      <c r="J14" s="184"/>
      <c r="K14" s="3"/>
      <c r="L14" s="3"/>
      <c r="M14" s="3"/>
      <c r="N14" s="3"/>
      <c r="O14" s="3"/>
      <c r="P14" s="3"/>
      <c r="Q14" s="3"/>
      <c r="R14" s="3"/>
      <c r="S14" s="3"/>
      <c r="T14" s="3"/>
      <c r="U14" s="3"/>
      <c r="V14" s="3"/>
      <c r="W14" s="3"/>
      <c r="X14" s="3"/>
      <c r="Y14" s="3"/>
      <c r="Z14" s="3"/>
    </row>
    <row r="15" spans="1:26" ht="63.75" customHeight="1" x14ac:dyDescent="0.25">
      <c r="A15" s="3"/>
      <c r="B15" s="130" t="s">
        <v>63</v>
      </c>
      <c r="C15" s="366" t="s">
        <v>162</v>
      </c>
      <c r="D15" s="367" t="s">
        <v>57</v>
      </c>
      <c r="E15" s="368" t="s">
        <v>163</v>
      </c>
      <c r="F15" s="368" t="s">
        <v>164</v>
      </c>
      <c r="G15" s="368" t="s">
        <v>165</v>
      </c>
      <c r="H15" s="368" t="s">
        <v>166</v>
      </c>
      <c r="I15" s="368" t="s">
        <v>167</v>
      </c>
      <c r="J15" s="369" t="s">
        <v>284</v>
      </c>
      <c r="K15" s="3"/>
      <c r="L15" s="3"/>
      <c r="M15" s="3"/>
      <c r="N15" s="3"/>
      <c r="O15" s="3"/>
      <c r="P15" s="3"/>
      <c r="Q15" s="3"/>
      <c r="R15" s="3"/>
      <c r="S15" s="3"/>
      <c r="T15" s="3"/>
      <c r="U15" s="3"/>
      <c r="V15" s="3"/>
      <c r="W15" s="3"/>
      <c r="X15" s="3"/>
      <c r="Y15" s="3"/>
      <c r="Z15" s="3"/>
    </row>
    <row r="16" spans="1:26" ht="22.5" customHeight="1" x14ac:dyDescent="0.25">
      <c r="A16" s="31"/>
      <c r="B16" s="370"/>
      <c r="C16" s="371" t="s">
        <v>169</v>
      </c>
      <c r="D16" s="372" t="s">
        <v>57</v>
      </c>
      <c r="E16" s="229" t="s">
        <v>170</v>
      </c>
      <c r="F16" s="229" t="s">
        <v>171</v>
      </c>
      <c r="G16" s="229" t="s">
        <v>172</v>
      </c>
      <c r="H16" s="229" t="s">
        <v>285</v>
      </c>
      <c r="I16" s="229" t="s">
        <v>286</v>
      </c>
      <c r="J16" s="373" t="s">
        <v>175</v>
      </c>
      <c r="K16" s="3"/>
      <c r="L16" s="3"/>
      <c r="M16" s="3"/>
      <c r="N16" s="3"/>
      <c r="O16" s="3"/>
      <c r="P16" s="3"/>
      <c r="Q16" s="3"/>
      <c r="R16" s="3"/>
      <c r="S16" s="3"/>
      <c r="T16" s="3"/>
      <c r="U16" s="3"/>
      <c r="V16" s="3"/>
      <c r="W16" s="3"/>
      <c r="X16" s="3"/>
      <c r="Y16" s="3"/>
      <c r="Z16" s="3"/>
    </row>
    <row r="17" spans="1:26" ht="13.5" customHeight="1" x14ac:dyDescent="0.25">
      <c r="A17" s="3"/>
      <c r="B17" s="133"/>
      <c r="C17" s="134" t="s">
        <v>92</v>
      </c>
      <c r="D17" s="374" t="s">
        <v>176</v>
      </c>
      <c r="E17" s="230" t="s">
        <v>92</v>
      </c>
      <c r="F17" s="230" t="s">
        <v>92</v>
      </c>
      <c r="G17" s="230" t="s">
        <v>92</v>
      </c>
      <c r="H17" s="230" t="s">
        <v>92</v>
      </c>
      <c r="I17" s="230" t="s">
        <v>92</v>
      </c>
      <c r="J17" s="375" t="s">
        <v>92</v>
      </c>
      <c r="K17" s="3"/>
      <c r="L17" s="3"/>
      <c r="M17" s="3"/>
      <c r="N17" s="3"/>
      <c r="O17" s="3"/>
      <c r="P17" s="3"/>
      <c r="Q17" s="3"/>
      <c r="R17" s="3"/>
      <c r="S17" s="3"/>
      <c r="T17" s="3"/>
      <c r="U17" s="3"/>
      <c r="V17" s="3"/>
      <c r="W17" s="3"/>
      <c r="X17" s="3"/>
      <c r="Y17" s="3"/>
      <c r="Z17" s="3"/>
    </row>
    <row r="18" spans="1:26" ht="13.5" customHeight="1" x14ac:dyDescent="0.25">
      <c r="A18" s="3"/>
      <c r="B18" s="16"/>
      <c r="C18" s="376"/>
      <c r="D18" s="377"/>
      <c r="E18" s="255"/>
      <c r="F18" s="378"/>
      <c r="G18" s="378"/>
      <c r="H18" s="378"/>
      <c r="I18" s="378"/>
      <c r="J18" s="379"/>
      <c r="K18" s="3"/>
      <c r="L18" s="3"/>
      <c r="M18" s="3"/>
      <c r="N18" s="3"/>
      <c r="O18" s="3"/>
      <c r="P18" s="3"/>
      <c r="Q18" s="3"/>
      <c r="R18" s="3"/>
      <c r="S18" s="3"/>
      <c r="T18" s="3"/>
      <c r="U18" s="3"/>
      <c r="V18" s="3"/>
      <c r="W18" s="3"/>
      <c r="X18" s="3"/>
      <c r="Y18" s="3"/>
      <c r="Z18" s="3"/>
    </row>
    <row r="19" spans="1:26" ht="12.75" customHeight="1" x14ac:dyDescent="0.25">
      <c r="A19" s="3"/>
      <c r="B19" s="380">
        <f>Amnt_Deposited!B11</f>
        <v>0</v>
      </c>
      <c r="C19" s="381">
        <f>Amnt_Deposited!D11</f>
        <v>0</v>
      </c>
      <c r="D19" s="382">
        <f>MCF!R18</f>
        <v>0</v>
      </c>
      <c r="E19" s="232">
        <f t="shared" ref="E19:E50" si="0">C19*$I$6*DOCF*D19</f>
        <v>0</v>
      </c>
      <c r="F19" s="383">
        <f t="shared" ref="F19:F99" si="1">E19*$I$12</f>
        <v>0</v>
      </c>
      <c r="G19" s="383">
        <f t="shared" ref="G19:G99" si="2">E19*(1-$I$12)</f>
        <v>0</v>
      </c>
      <c r="H19" s="383">
        <f t="shared" ref="H19:H99" si="3">F19+H18*$I$10</f>
        <v>0</v>
      </c>
      <c r="I19" s="383">
        <f t="shared" ref="I19:I99" si="4">H18*(1-$I$10)+G19</f>
        <v>0</v>
      </c>
      <c r="J19" s="384">
        <f t="shared" ref="J19:J50" si="5">I19*CH4_fraction*conv</f>
        <v>0</v>
      </c>
      <c r="K19" s="3"/>
      <c r="L19" s="3"/>
      <c r="M19" s="3"/>
      <c r="N19" s="3"/>
      <c r="O19" s="3"/>
      <c r="P19" s="3"/>
      <c r="Q19" s="3"/>
      <c r="R19" s="3"/>
      <c r="S19" s="3"/>
      <c r="T19" s="3"/>
      <c r="U19" s="3"/>
      <c r="V19" s="3"/>
      <c r="W19" s="3"/>
      <c r="X19" s="3"/>
      <c r="Y19" s="3"/>
      <c r="Z19" s="3"/>
    </row>
    <row r="20" spans="1:26" ht="12.75" customHeight="1" x14ac:dyDescent="0.25">
      <c r="A20" s="3"/>
      <c r="B20" s="385">
        <f>Amnt_Deposited!B12</f>
        <v>1</v>
      </c>
      <c r="C20" s="321">
        <f>Amnt_Deposited!D12</f>
        <v>0</v>
      </c>
      <c r="D20" s="386">
        <f>MCF!R19</f>
        <v>0</v>
      </c>
      <c r="E20" s="236">
        <f t="shared" si="0"/>
        <v>0</v>
      </c>
      <c r="F20" s="236">
        <f t="shared" si="1"/>
        <v>0</v>
      </c>
      <c r="G20" s="236">
        <f t="shared" si="2"/>
        <v>0</v>
      </c>
      <c r="H20" s="236">
        <f t="shared" si="3"/>
        <v>0</v>
      </c>
      <c r="I20" s="236">
        <f t="shared" si="4"/>
        <v>0</v>
      </c>
      <c r="J20" s="387">
        <f t="shared" si="5"/>
        <v>0</v>
      </c>
      <c r="K20" s="3"/>
      <c r="L20" s="3"/>
      <c r="M20" s="3"/>
      <c r="N20" s="3"/>
      <c r="O20" s="3"/>
      <c r="P20" s="3"/>
      <c r="Q20" s="3"/>
      <c r="R20" s="3"/>
      <c r="S20" s="3"/>
      <c r="T20" s="3"/>
      <c r="U20" s="3"/>
      <c r="V20" s="3"/>
      <c r="W20" s="3"/>
      <c r="X20" s="3"/>
      <c r="Y20" s="3"/>
      <c r="Z20" s="3"/>
    </row>
    <row r="21" spans="1:26" ht="12.75" customHeight="1" x14ac:dyDescent="0.25">
      <c r="A21" s="3"/>
      <c r="B21" s="385">
        <f>Amnt_Deposited!B13</f>
        <v>2</v>
      </c>
      <c r="C21" s="321">
        <f>Amnt_Deposited!D13</f>
        <v>0</v>
      </c>
      <c r="D21" s="386">
        <f>MCF!R20</f>
        <v>0</v>
      </c>
      <c r="E21" s="236">
        <f t="shared" si="0"/>
        <v>0</v>
      </c>
      <c r="F21" s="236">
        <f t="shared" si="1"/>
        <v>0</v>
      </c>
      <c r="G21" s="236">
        <f t="shared" si="2"/>
        <v>0</v>
      </c>
      <c r="H21" s="236">
        <f t="shared" si="3"/>
        <v>0</v>
      </c>
      <c r="I21" s="236">
        <f t="shared" si="4"/>
        <v>0</v>
      </c>
      <c r="J21" s="387">
        <f t="shared" si="5"/>
        <v>0</v>
      </c>
      <c r="K21" s="3"/>
      <c r="L21" s="3"/>
      <c r="M21" s="3"/>
      <c r="N21" s="3"/>
      <c r="O21" s="3"/>
      <c r="P21" s="3"/>
      <c r="Q21" s="3"/>
      <c r="R21" s="3"/>
      <c r="S21" s="3"/>
      <c r="T21" s="3"/>
      <c r="U21" s="3"/>
      <c r="V21" s="3"/>
      <c r="W21" s="3"/>
      <c r="X21" s="3"/>
      <c r="Y21" s="3"/>
      <c r="Z21" s="3"/>
    </row>
    <row r="22" spans="1:26" ht="12.75" customHeight="1" x14ac:dyDescent="0.25">
      <c r="A22" s="3"/>
      <c r="B22" s="385">
        <f>Amnt_Deposited!B14</f>
        <v>3</v>
      </c>
      <c r="C22" s="321">
        <f>Amnt_Deposited!D14</f>
        <v>0</v>
      </c>
      <c r="D22" s="386">
        <f>MCF!R21</f>
        <v>0</v>
      </c>
      <c r="E22" s="236">
        <f t="shared" si="0"/>
        <v>0</v>
      </c>
      <c r="F22" s="236">
        <f t="shared" si="1"/>
        <v>0</v>
      </c>
      <c r="G22" s="236">
        <f t="shared" si="2"/>
        <v>0</v>
      </c>
      <c r="H22" s="236">
        <f t="shared" si="3"/>
        <v>0</v>
      </c>
      <c r="I22" s="236">
        <f t="shared" si="4"/>
        <v>0</v>
      </c>
      <c r="J22" s="387">
        <f t="shared" si="5"/>
        <v>0</v>
      </c>
      <c r="K22" s="3"/>
      <c r="L22" s="3"/>
      <c r="M22" s="3"/>
      <c r="N22" s="3"/>
      <c r="O22" s="3"/>
      <c r="P22" s="3"/>
      <c r="Q22" s="3"/>
      <c r="R22" s="3"/>
      <c r="S22" s="3"/>
      <c r="T22" s="3"/>
      <c r="U22" s="3"/>
      <c r="V22" s="3"/>
      <c r="W22" s="3"/>
      <c r="X22" s="3"/>
      <c r="Y22" s="3"/>
      <c r="Z22" s="3"/>
    </row>
    <row r="23" spans="1:26" ht="12.75" customHeight="1" x14ac:dyDescent="0.25">
      <c r="A23" s="3"/>
      <c r="B23" s="385">
        <f>Amnt_Deposited!B15</f>
        <v>4</v>
      </c>
      <c r="C23" s="321">
        <f>Amnt_Deposited!D15</f>
        <v>0</v>
      </c>
      <c r="D23" s="386">
        <f>MCF!R22</f>
        <v>0</v>
      </c>
      <c r="E23" s="236">
        <f t="shared" si="0"/>
        <v>0</v>
      </c>
      <c r="F23" s="236">
        <f t="shared" si="1"/>
        <v>0</v>
      </c>
      <c r="G23" s="236">
        <f t="shared" si="2"/>
        <v>0</v>
      </c>
      <c r="H23" s="236">
        <f t="shared" si="3"/>
        <v>0</v>
      </c>
      <c r="I23" s="236">
        <f t="shared" si="4"/>
        <v>0</v>
      </c>
      <c r="J23" s="387">
        <f t="shared" si="5"/>
        <v>0</v>
      </c>
      <c r="K23" s="3"/>
      <c r="L23" s="3"/>
      <c r="M23" s="3"/>
      <c r="N23" s="3"/>
      <c r="O23" s="3"/>
      <c r="P23" s="3"/>
      <c r="Q23" s="3"/>
      <c r="R23" s="3"/>
      <c r="S23" s="3"/>
      <c r="T23" s="3"/>
      <c r="U23" s="3"/>
      <c r="V23" s="3"/>
      <c r="W23" s="3"/>
      <c r="X23" s="3"/>
      <c r="Y23" s="3"/>
      <c r="Z23" s="3"/>
    </row>
    <row r="24" spans="1:26" ht="12.75" customHeight="1" x14ac:dyDescent="0.25">
      <c r="A24" s="3"/>
      <c r="B24" s="385">
        <f>Amnt_Deposited!B16</f>
        <v>5</v>
      </c>
      <c r="C24" s="321">
        <f>Amnt_Deposited!D16</f>
        <v>0</v>
      </c>
      <c r="D24" s="386">
        <f>MCF!R23</f>
        <v>0</v>
      </c>
      <c r="E24" s="236">
        <f t="shared" si="0"/>
        <v>0</v>
      </c>
      <c r="F24" s="236">
        <f t="shared" si="1"/>
        <v>0</v>
      </c>
      <c r="G24" s="236">
        <f t="shared" si="2"/>
        <v>0</v>
      </c>
      <c r="H24" s="236">
        <f t="shared" si="3"/>
        <v>0</v>
      </c>
      <c r="I24" s="236">
        <f t="shared" si="4"/>
        <v>0</v>
      </c>
      <c r="J24" s="387">
        <f t="shared" si="5"/>
        <v>0</v>
      </c>
      <c r="K24" s="3"/>
      <c r="L24" s="3"/>
      <c r="M24" s="3"/>
      <c r="N24" s="3"/>
      <c r="O24" s="3"/>
      <c r="P24" s="3"/>
      <c r="Q24" s="3"/>
      <c r="R24" s="3"/>
      <c r="S24" s="3"/>
      <c r="T24" s="3"/>
      <c r="U24" s="3"/>
      <c r="V24" s="3"/>
      <c r="W24" s="3"/>
      <c r="X24" s="3"/>
      <c r="Y24" s="3"/>
      <c r="Z24" s="3"/>
    </row>
    <row r="25" spans="1:26" ht="12.75" customHeight="1" x14ac:dyDescent="0.25">
      <c r="A25" s="3"/>
      <c r="B25" s="385">
        <f>Amnt_Deposited!B17</f>
        <v>6</v>
      </c>
      <c r="C25" s="321">
        <f>Amnt_Deposited!D17</f>
        <v>0</v>
      </c>
      <c r="D25" s="386">
        <f>MCF!R24</f>
        <v>0</v>
      </c>
      <c r="E25" s="236">
        <f t="shared" si="0"/>
        <v>0</v>
      </c>
      <c r="F25" s="236">
        <f t="shared" si="1"/>
        <v>0</v>
      </c>
      <c r="G25" s="236">
        <f t="shared" si="2"/>
        <v>0</v>
      </c>
      <c r="H25" s="236">
        <f t="shared" si="3"/>
        <v>0</v>
      </c>
      <c r="I25" s="236">
        <f t="shared" si="4"/>
        <v>0</v>
      </c>
      <c r="J25" s="387">
        <f t="shared" si="5"/>
        <v>0</v>
      </c>
      <c r="K25" s="3"/>
      <c r="L25" s="3"/>
      <c r="M25" s="3"/>
      <c r="N25" s="3"/>
      <c r="O25" s="3"/>
      <c r="P25" s="3"/>
      <c r="Q25" s="3"/>
      <c r="R25" s="3"/>
      <c r="S25" s="3"/>
      <c r="T25" s="3"/>
      <c r="U25" s="3"/>
      <c r="V25" s="3"/>
      <c r="W25" s="3"/>
      <c r="X25" s="3"/>
      <c r="Y25" s="3"/>
      <c r="Z25" s="3"/>
    </row>
    <row r="26" spans="1:26" ht="12.75" customHeight="1" x14ac:dyDescent="0.25">
      <c r="A26" s="3"/>
      <c r="B26" s="385">
        <f>Amnt_Deposited!B18</f>
        <v>7</v>
      </c>
      <c r="C26" s="321">
        <f>Amnt_Deposited!D18</f>
        <v>0</v>
      </c>
      <c r="D26" s="386">
        <f>MCF!R25</f>
        <v>0</v>
      </c>
      <c r="E26" s="236">
        <f t="shared" si="0"/>
        <v>0</v>
      </c>
      <c r="F26" s="236">
        <f t="shared" si="1"/>
        <v>0</v>
      </c>
      <c r="G26" s="236">
        <f t="shared" si="2"/>
        <v>0</v>
      </c>
      <c r="H26" s="236">
        <f t="shared" si="3"/>
        <v>0</v>
      </c>
      <c r="I26" s="236">
        <f t="shared" si="4"/>
        <v>0</v>
      </c>
      <c r="J26" s="387">
        <f t="shared" si="5"/>
        <v>0</v>
      </c>
      <c r="K26" s="3"/>
      <c r="L26" s="3"/>
      <c r="M26" s="3"/>
      <c r="N26" s="3"/>
      <c r="O26" s="3"/>
      <c r="P26" s="3"/>
      <c r="Q26" s="3"/>
      <c r="R26" s="3"/>
      <c r="S26" s="3"/>
      <c r="T26" s="3"/>
      <c r="U26" s="3"/>
      <c r="V26" s="3"/>
      <c r="W26" s="3"/>
      <c r="X26" s="3"/>
      <c r="Y26" s="3"/>
      <c r="Z26" s="3"/>
    </row>
    <row r="27" spans="1:26" ht="12.75" customHeight="1" x14ac:dyDescent="0.25">
      <c r="A27" s="3"/>
      <c r="B27" s="385">
        <f>Amnt_Deposited!B19</f>
        <v>8</v>
      </c>
      <c r="C27" s="321">
        <f>Amnt_Deposited!D19</f>
        <v>0</v>
      </c>
      <c r="D27" s="386">
        <f>MCF!R26</f>
        <v>0</v>
      </c>
      <c r="E27" s="236">
        <f t="shared" si="0"/>
        <v>0</v>
      </c>
      <c r="F27" s="236">
        <f t="shared" si="1"/>
        <v>0</v>
      </c>
      <c r="G27" s="236">
        <f t="shared" si="2"/>
        <v>0</v>
      </c>
      <c r="H27" s="236">
        <f t="shared" si="3"/>
        <v>0</v>
      </c>
      <c r="I27" s="236">
        <f t="shared" si="4"/>
        <v>0</v>
      </c>
      <c r="J27" s="387">
        <f t="shared" si="5"/>
        <v>0</v>
      </c>
      <c r="K27" s="3"/>
      <c r="L27" s="3"/>
      <c r="M27" s="3"/>
      <c r="N27" s="3"/>
      <c r="O27" s="3"/>
      <c r="P27" s="3"/>
      <c r="Q27" s="3"/>
      <c r="R27" s="3"/>
      <c r="S27" s="3"/>
      <c r="T27" s="3"/>
      <c r="U27" s="3"/>
      <c r="V27" s="3"/>
      <c r="W27" s="3"/>
      <c r="X27" s="3"/>
      <c r="Y27" s="3"/>
      <c r="Z27" s="3"/>
    </row>
    <row r="28" spans="1:26" ht="12.75" customHeight="1" x14ac:dyDescent="0.25">
      <c r="A28" s="3"/>
      <c r="B28" s="385">
        <f>Amnt_Deposited!B20</f>
        <v>9</v>
      </c>
      <c r="C28" s="321">
        <f>Amnt_Deposited!D20</f>
        <v>0</v>
      </c>
      <c r="D28" s="386">
        <f>MCF!R27</f>
        <v>0</v>
      </c>
      <c r="E28" s="236">
        <f t="shared" si="0"/>
        <v>0</v>
      </c>
      <c r="F28" s="236">
        <f t="shared" si="1"/>
        <v>0</v>
      </c>
      <c r="G28" s="236">
        <f t="shared" si="2"/>
        <v>0</v>
      </c>
      <c r="H28" s="236">
        <f t="shared" si="3"/>
        <v>0</v>
      </c>
      <c r="I28" s="236">
        <f t="shared" si="4"/>
        <v>0</v>
      </c>
      <c r="J28" s="387">
        <f t="shared" si="5"/>
        <v>0</v>
      </c>
      <c r="K28" s="3"/>
      <c r="L28" s="3"/>
      <c r="M28" s="3"/>
      <c r="N28" s="3"/>
      <c r="O28" s="3"/>
      <c r="P28" s="3"/>
      <c r="Q28" s="3"/>
      <c r="R28" s="3"/>
      <c r="S28" s="3"/>
      <c r="T28" s="3"/>
      <c r="U28" s="3"/>
      <c r="V28" s="3"/>
      <c r="W28" s="3"/>
      <c r="X28" s="3"/>
      <c r="Y28" s="3"/>
      <c r="Z28" s="3"/>
    </row>
    <row r="29" spans="1:26" ht="12.75" customHeight="1" x14ac:dyDescent="0.25">
      <c r="A29" s="3"/>
      <c r="B29" s="385">
        <f>Amnt_Deposited!B21</f>
        <v>10</v>
      </c>
      <c r="C29" s="321">
        <f>Amnt_Deposited!D21</f>
        <v>0</v>
      </c>
      <c r="D29" s="386">
        <f>MCF!R28</f>
        <v>0</v>
      </c>
      <c r="E29" s="236">
        <f t="shared" si="0"/>
        <v>0</v>
      </c>
      <c r="F29" s="236">
        <f t="shared" si="1"/>
        <v>0</v>
      </c>
      <c r="G29" s="236">
        <f t="shared" si="2"/>
        <v>0</v>
      </c>
      <c r="H29" s="236">
        <f t="shared" si="3"/>
        <v>0</v>
      </c>
      <c r="I29" s="236">
        <f t="shared" si="4"/>
        <v>0</v>
      </c>
      <c r="J29" s="387">
        <f t="shared" si="5"/>
        <v>0</v>
      </c>
      <c r="K29" s="3"/>
      <c r="L29" s="3"/>
      <c r="M29" s="3"/>
      <c r="N29" s="3"/>
      <c r="O29" s="3"/>
      <c r="P29" s="3"/>
      <c r="Q29" s="3"/>
      <c r="R29" s="3"/>
      <c r="S29" s="3"/>
      <c r="T29" s="3"/>
      <c r="U29" s="3"/>
      <c r="V29" s="3"/>
      <c r="W29" s="3"/>
      <c r="X29" s="3"/>
      <c r="Y29" s="3"/>
      <c r="Z29" s="3"/>
    </row>
    <row r="30" spans="1:26" ht="12.75" customHeight="1" x14ac:dyDescent="0.25">
      <c r="A30" s="3"/>
      <c r="B30" s="385">
        <f>Amnt_Deposited!B22</f>
        <v>11</v>
      </c>
      <c r="C30" s="321">
        <f>Amnt_Deposited!D22</f>
        <v>0</v>
      </c>
      <c r="D30" s="386">
        <f>MCF!R29</f>
        <v>0</v>
      </c>
      <c r="E30" s="236">
        <f t="shared" si="0"/>
        <v>0</v>
      </c>
      <c r="F30" s="236">
        <f t="shared" si="1"/>
        <v>0</v>
      </c>
      <c r="G30" s="236">
        <f t="shared" si="2"/>
        <v>0</v>
      </c>
      <c r="H30" s="236">
        <f t="shared" si="3"/>
        <v>0</v>
      </c>
      <c r="I30" s="236">
        <f t="shared" si="4"/>
        <v>0</v>
      </c>
      <c r="J30" s="387">
        <f t="shared" si="5"/>
        <v>0</v>
      </c>
      <c r="K30" s="3"/>
      <c r="L30" s="3"/>
      <c r="M30" s="3"/>
      <c r="N30" s="3"/>
      <c r="O30" s="3"/>
      <c r="P30" s="3"/>
      <c r="Q30" s="3"/>
      <c r="R30" s="3"/>
      <c r="S30" s="3"/>
      <c r="T30" s="3"/>
      <c r="U30" s="3"/>
      <c r="V30" s="3"/>
      <c r="W30" s="3"/>
      <c r="X30" s="3"/>
      <c r="Y30" s="3"/>
      <c r="Z30" s="3"/>
    </row>
    <row r="31" spans="1:26" ht="12.75" customHeight="1" x14ac:dyDescent="0.25">
      <c r="A31" s="3"/>
      <c r="B31" s="385">
        <f>Amnt_Deposited!B23</f>
        <v>12</v>
      </c>
      <c r="C31" s="321">
        <f>Amnt_Deposited!D23</f>
        <v>0</v>
      </c>
      <c r="D31" s="386">
        <f>MCF!R30</f>
        <v>0</v>
      </c>
      <c r="E31" s="236">
        <f t="shared" si="0"/>
        <v>0</v>
      </c>
      <c r="F31" s="236">
        <f t="shared" si="1"/>
        <v>0</v>
      </c>
      <c r="G31" s="236">
        <f t="shared" si="2"/>
        <v>0</v>
      </c>
      <c r="H31" s="236">
        <f t="shared" si="3"/>
        <v>0</v>
      </c>
      <c r="I31" s="236">
        <f t="shared" si="4"/>
        <v>0</v>
      </c>
      <c r="J31" s="387">
        <f t="shared" si="5"/>
        <v>0</v>
      </c>
      <c r="K31" s="3"/>
      <c r="L31" s="3"/>
      <c r="M31" s="3"/>
      <c r="N31" s="3"/>
      <c r="O31" s="3"/>
      <c r="P31" s="3"/>
      <c r="Q31" s="3"/>
      <c r="R31" s="3"/>
      <c r="S31" s="3"/>
      <c r="T31" s="3"/>
      <c r="U31" s="3"/>
      <c r="V31" s="3"/>
      <c r="W31" s="3"/>
      <c r="X31" s="3"/>
      <c r="Y31" s="3"/>
      <c r="Z31" s="3"/>
    </row>
    <row r="32" spans="1:26" ht="12.75" customHeight="1" x14ac:dyDescent="0.25">
      <c r="A32" s="3"/>
      <c r="B32" s="385">
        <f>Amnt_Deposited!B24</f>
        <v>13</v>
      </c>
      <c r="C32" s="321">
        <f>Amnt_Deposited!D24</f>
        <v>0</v>
      </c>
      <c r="D32" s="386">
        <f>MCF!R31</f>
        <v>0</v>
      </c>
      <c r="E32" s="236">
        <f t="shared" si="0"/>
        <v>0</v>
      </c>
      <c r="F32" s="236">
        <f t="shared" si="1"/>
        <v>0</v>
      </c>
      <c r="G32" s="236">
        <f t="shared" si="2"/>
        <v>0</v>
      </c>
      <c r="H32" s="236">
        <f t="shared" si="3"/>
        <v>0</v>
      </c>
      <c r="I32" s="236">
        <f t="shared" si="4"/>
        <v>0</v>
      </c>
      <c r="J32" s="387">
        <f t="shared" si="5"/>
        <v>0</v>
      </c>
      <c r="K32" s="3"/>
      <c r="L32" s="3"/>
      <c r="M32" s="3"/>
      <c r="N32" s="3"/>
      <c r="O32" s="3"/>
      <c r="P32" s="3"/>
      <c r="Q32" s="3"/>
      <c r="R32" s="3"/>
      <c r="S32" s="3"/>
      <c r="T32" s="3"/>
      <c r="U32" s="3"/>
      <c r="V32" s="3"/>
      <c r="W32" s="3"/>
      <c r="X32" s="3"/>
      <c r="Y32" s="3"/>
      <c r="Z32" s="3"/>
    </row>
    <row r="33" spans="1:26" ht="12.75" customHeight="1" x14ac:dyDescent="0.25">
      <c r="A33" s="3"/>
      <c r="B33" s="385">
        <f>Amnt_Deposited!B25</f>
        <v>14</v>
      </c>
      <c r="C33" s="321">
        <f>Amnt_Deposited!D25</f>
        <v>0</v>
      </c>
      <c r="D33" s="386">
        <f>MCF!R32</f>
        <v>0</v>
      </c>
      <c r="E33" s="236">
        <f t="shared" si="0"/>
        <v>0</v>
      </c>
      <c r="F33" s="236">
        <f t="shared" si="1"/>
        <v>0</v>
      </c>
      <c r="G33" s="236">
        <f t="shared" si="2"/>
        <v>0</v>
      </c>
      <c r="H33" s="236">
        <f t="shared" si="3"/>
        <v>0</v>
      </c>
      <c r="I33" s="236">
        <f t="shared" si="4"/>
        <v>0</v>
      </c>
      <c r="J33" s="387">
        <f t="shared" si="5"/>
        <v>0</v>
      </c>
      <c r="K33" s="3"/>
      <c r="L33" s="3"/>
      <c r="M33" s="3"/>
      <c r="N33" s="3"/>
      <c r="O33" s="3"/>
      <c r="P33" s="3"/>
      <c r="Q33" s="3"/>
      <c r="R33" s="3"/>
      <c r="S33" s="3"/>
      <c r="T33" s="3"/>
      <c r="U33" s="3"/>
      <c r="V33" s="3"/>
      <c r="W33" s="3"/>
      <c r="X33" s="3"/>
      <c r="Y33" s="3"/>
      <c r="Z33" s="3"/>
    </row>
    <row r="34" spans="1:26" ht="12.75" customHeight="1" x14ac:dyDescent="0.25">
      <c r="A34" s="3"/>
      <c r="B34" s="385">
        <f>Amnt_Deposited!B26</f>
        <v>15</v>
      </c>
      <c r="C34" s="321">
        <f>Amnt_Deposited!D26</f>
        <v>0</v>
      </c>
      <c r="D34" s="386">
        <f>MCF!R33</f>
        <v>0</v>
      </c>
      <c r="E34" s="236">
        <f t="shared" si="0"/>
        <v>0</v>
      </c>
      <c r="F34" s="236">
        <f t="shared" si="1"/>
        <v>0</v>
      </c>
      <c r="G34" s="236">
        <f t="shared" si="2"/>
        <v>0</v>
      </c>
      <c r="H34" s="236">
        <f t="shared" si="3"/>
        <v>0</v>
      </c>
      <c r="I34" s="236">
        <f t="shared" si="4"/>
        <v>0</v>
      </c>
      <c r="J34" s="387">
        <f t="shared" si="5"/>
        <v>0</v>
      </c>
      <c r="K34" s="3"/>
      <c r="L34" s="3"/>
      <c r="M34" s="3"/>
      <c r="N34" s="3"/>
      <c r="O34" s="3"/>
      <c r="P34" s="3"/>
      <c r="Q34" s="3"/>
      <c r="R34" s="3"/>
      <c r="S34" s="3"/>
      <c r="T34" s="3"/>
      <c r="U34" s="3"/>
      <c r="V34" s="3"/>
      <c r="W34" s="3"/>
      <c r="X34" s="3"/>
      <c r="Y34" s="3"/>
      <c r="Z34" s="3"/>
    </row>
    <row r="35" spans="1:26" ht="12.75" customHeight="1" x14ac:dyDescent="0.25">
      <c r="A35" s="3"/>
      <c r="B35" s="385">
        <f>Amnt_Deposited!B27</f>
        <v>16</v>
      </c>
      <c r="C35" s="321">
        <f>Amnt_Deposited!D27</f>
        <v>0</v>
      </c>
      <c r="D35" s="386">
        <f>MCF!R34</f>
        <v>0</v>
      </c>
      <c r="E35" s="236">
        <f t="shared" si="0"/>
        <v>0</v>
      </c>
      <c r="F35" s="236">
        <f t="shared" si="1"/>
        <v>0</v>
      </c>
      <c r="G35" s="236">
        <f t="shared" si="2"/>
        <v>0</v>
      </c>
      <c r="H35" s="236">
        <f t="shared" si="3"/>
        <v>0</v>
      </c>
      <c r="I35" s="236">
        <f t="shared" si="4"/>
        <v>0</v>
      </c>
      <c r="J35" s="387">
        <f t="shared" si="5"/>
        <v>0</v>
      </c>
      <c r="K35" s="3"/>
      <c r="L35" s="3"/>
      <c r="M35" s="3"/>
      <c r="N35" s="3"/>
      <c r="O35" s="3"/>
      <c r="P35" s="3"/>
      <c r="Q35" s="3"/>
      <c r="R35" s="3"/>
      <c r="S35" s="3"/>
      <c r="T35" s="3"/>
      <c r="U35" s="3"/>
      <c r="V35" s="3"/>
      <c r="W35" s="3"/>
      <c r="X35" s="3"/>
      <c r="Y35" s="3"/>
      <c r="Z35" s="3"/>
    </row>
    <row r="36" spans="1:26" ht="12.75" customHeight="1" x14ac:dyDescent="0.25">
      <c r="A36" s="3"/>
      <c r="B36" s="385">
        <f>Amnt_Deposited!B28</f>
        <v>17</v>
      </c>
      <c r="C36" s="321">
        <f>Amnt_Deposited!D28</f>
        <v>0</v>
      </c>
      <c r="D36" s="386">
        <f>MCF!R35</f>
        <v>0</v>
      </c>
      <c r="E36" s="236">
        <f t="shared" si="0"/>
        <v>0</v>
      </c>
      <c r="F36" s="236">
        <f t="shared" si="1"/>
        <v>0</v>
      </c>
      <c r="G36" s="236">
        <f t="shared" si="2"/>
        <v>0</v>
      </c>
      <c r="H36" s="236">
        <f t="shared" si="3"/>
        <v>0</v>
      </c>
      <c r="I36" s="236">
        <f t="shared" si="4"/>
        <v>0</v>
      </c>
      <c r="J36" s="387">
        <f t="shared" si="5"/>
        <v>0</v>
      </c>
      <c r="K36" s="3"/>
      <c r="L36" s="3"/>
      <c r="M36" s="3"/>
      <c r="N36" s="3"/>
      <c r="O36" s="3"/>
      <c r="P36" s="3"/>
      <c r="Q36" s="3"/>
      <c r="R36" s="3"/>
      <c r="S36" s="3"/>
      <c r="T36" s="3"/>
      <c r="U36" s="3"/>
      <c r="V36" s="3"/>
      <c r="W36" s="3"/>
      <c r="X36" s="3"/>
      <c r="Y36" s="3"/>
      <c r="Z36" s="3"/>
    </row>
    <row r="37" spans="1:26" ht="12.75" customHeight="1" x14ac:dyDescent="0.25">
      <c r="A37" s="3"/>
      <c r="B37" s="385">
        <f>Amnt_Deposited!B29</f>
        <v>18</v>
      </c>
      <c r="C37" s="321">
        <f>Amnt_Deposited!D29</f>
        <v>0</v>
      </c>
      <c r="D37" s="386">
        <f>MCF!R36</f>
        <v>0</v>
      </c>
      <c r="E37" s="236">
        <f t="shared" si="0"/>
        <v>0</v>
      </c>
      <c r="F37" s="236">
        <f t="shared" si="1"/>
        <v>0</v>
      </c>
      <c r="G37" s="236">
        <f t="shared" si="2"/>
        <v>0</v>
      </c>
      <c r="H37" s="236">
        <f t="shared" si="3"/>
        <v>0</v>
      </c>
      <c r="I37" s="236">
        <f t="shared" si="4"/>
        <v>0</v>
      </c>
      <c r="J37" s="387">
        <f t="shared" si="5"/>
        <v>0</v>
      </c>
      <c r="K37" s="3"/>
      <c r="L37" s="3"/>
      <c r="M37" s="3"/>
      <c r="N37" s="3"/>
      <c r="O37" s="3"/>
      <c r="P37" s="3"/>
      <c r="Q37" s="3"/>
      <c r="R37" s="3"/>
      <c r="S37" s="3"/>
      <c r="T37" s="3"/>
      <c r="U37" s="3"/>
      <c r="V37" s="3"/>
      <c r="W37" s="3"/>
      <c r="X37" s="3"/>
      <c r="Y37" s="3"/>
      <c r="Z37" s="3"/>
    </row>
    <row r="38" spans="1:26" ht="12.75" customHeight="1" x14ac:dyDescent="0.25">
      <c r="A38" s="3"/>
      <c r="B38" s="385">
        <f>Amnt_Deposited!B30</f>
        <v>19</v>
      </c>
      <c r="C38" s="321">
        <f>Amnt_Deposited!D30</f>
        <v>0</v>
      </c>
      <c r="D38" s="386">
        <f>MCF!R37</f>
        <v>0</v>
      </c>
      <c r="E38" s="236">
        <f t="shared" si="0"/>
        <v>0</v>
      </c>
      <c r="F38" s="236">
        <f t="shared" si="1"/>
        <v>0</v>
      </c>
      <c r="G38" s="236">
        <f t="shared" si="2"/>
        <v>0</v>
      </c>
      <c r="H38" s="236">
        <f t="shared" si="3"/>
        <v>0</v>
      </c>
      <c r="I38" s="236">
        <f t="shared" si="4"/>
        <v>0</v>
      </c>
      <c r="J38" s="387">
        <f t="shared" si="5"/>
        <v>0</v>
      </c>
      <c r="K38" s="3"/>
      <c r="L38" s="3"/>
      <c r="M38" s="3"/>
      <c r="N38" s="3"/>
      <c r="O38" s="3"/>
      <c r="P38" s="3"/>
      <c r="Q38" s="3"/>
      <c r="R38" s="3"/>
      <c r="S38" s="3"/>
      <c r="T38" s="3"/>
      <c r="U38" s="3"/>
      <c r="V38" s="3"/>
      <c r="W38" s="3"/>
      <c r="X38" s="3"/>
      <c r="Y38" s="3"/>
      <c r="Z38" s="3"/>
    </row>
    <row r="39" spans="1:26" ht="12.75" customHeight="1" x14ac:dyDescent="0.25">
      <c r="A39" s="3"/>
      <c r="B39" s="385">
        <f>Amnt_Deposited!B31</f>
        <v>20</v>
      </c>
      <c r="C39" s="321">
        <f>Amnt_Deposited!D31</f>
        <v>0</v>
      </c>
      <c r="D39" s="386">
        <f>MCF!R38</f>
        <v>0</v>
      </c>
      <c r="E39" s="236">
        <f t="shared" si="0"/>
        <v>0</v>
      </c>
      <c r="F39" s="236">
        <f t="shared" si="1"/>
        <v>0</v>
      </c>
      <c r="G39" s="236">
        <f t="shared" si="2"/>
        <v>0</v>
      </c>
      <c r="H39" s="236">
        <f t="shared" si="3"/>
        <v>0</v>
      </c>
      <c r="I39" s="236">
        <f t="shared" si="4"/>
        <v>0</v>
      </c>
      <c r="J39" s="387">
        <f t="shared" si="5"/>
        <v>0</v>
      </c>
      <c r="K39" s="3"/>
      <c r="L39" s="3"/>
      <c r="M39" s="3"/>
      <c r="N39" s="3"/>
      <c r="O39" s="3"/>
      <c r="P39" s="3"/>
      <c r="Q39" s="3"/>
      <c r="R39" s="3"/>
      <c r="S39" s="3"/>
      <c r="T39" s="3"/>
      <c r="U39" s="3"/>
      <c r="V39" s="3"/>
      <c r="W39" s="3"/>
      <c r="X39" s="3"/>
      <c r="Y39" s="3"/>
      <c r="Z39" s="3"/>
    </row>
    <row r="40" spans="1:26" ht="12.75" customHeight="1" x14ac:dyDescent="0.25">
      <c r="A40" s="3"/>
      <c r="B40" s="385">
        <f>Amnt_Deposited!B32</f>
        <v>21</v>
      </c>
      <c r="C40" s="321">
        <f>Amnt_Deposited!D32</f>
        <v>0</v>
      </c>
      <c r="D40" s="386">
        <f>MCF!R39</f>
        <v>0</v>
      </c>
      <c r="E40" s="236">
        <f t="shared" si="0"/>
        <v>0</v>
      </c>
      <c r="F40" s="236">
        <f t="shared" si="1"/>
        <v>0</v>
      </c>
      <c r="G40" s="236">
        <f t="shared" si="2"/>
        <v>0</v>
      </c>
      <c r="H40" s="236">
        <f t="shared" si="3"/>
        <v>0</v>
      </c>
      <c r="I40" s="236">
        <f t="shared" si="4"/>
        <v>0</v>
      </c>
      <c r="J40" s="387">
        <f t="shared" si="5"/>
        <v>0</v>
      </c>
      <c r="K40" s="3"/>
      <c r="L40" s="3"/>
      <c r="M40" s="3"/>
      <c r="N40" s="3"/>
      <c r="O40" s="3"/>
      <c r="P40" s="3"/>
      <c r="Q40" s="3"/>
      <c r="R40" s="3"/>
      <c r="S40" s="3"/>
      <c r="T40" s="3"/>
      <c r="U40" s="3"/>
      <c r="V40" s="3"/>
      <c r="W40" s="3"/>
      <c r="X40" s="3"/>
      <c r="Y40" s="3"/>
      <c r="Z40" s="3"/>
    </row>
    <row r="41" spans="1:26" ht="12.75" customHeight="1" x14ac:dyDescent="0.25">
      <c r="A41" s="3"/>
      <c r="B41" s="385">
        <f>Amnt_Deposited!B33</f>
        <v>22</v>
      </c>
      <c r="C41" s="321">
        <f>Amnt_Deposited!D33</f>
        <v>0</v>
      </c>
      <c r="D41" s="386">
        <f>MCF!R40</f>
        <v>0</v>
      </c>
      <c r="E41" s="236">
        <f t="shared" si="0"/>
        <v>0</v>
      </c>
      <c r="F41" s="236">
        <f t="shared" si="1"/>
        <v>0</v>
      </c>
      <c r="G41" s="236">
        <f t="shared" si="2"/>
        <v>0</v>
      </c>
      <c r="H41" s="236">
        <f t="shared" si="3"/>
        <v>0</v>
      </c>
      <c r="I41" s="236">
        <f t="shared" si="4"/>
        <v>0</v>
      </c>
      <c r="J41" s="387">
        <f t="shared" si="5"/>
        <v>0</v>
      </c>
      <c r="K41" s="3"/>
      <c r="L41" s="3"/>
      <c r="M41" s="3"/>
      <c r="N41" s="3"/>
      <c r="O41" s="3"/>
      <c r="P41" s="3"/>
      <c r="Q41" s="3"/>
      <c r="R41" s="3"/>
      <c r="S41" s="3"/>
      <c r="T41" s="3"/>
      <c r="U41" s="3"/>
      <c r="V41" s="3"/>
      <c r="W41" s="3"/>
      <c r="X41" s="3"/>
      <c r="Y41" s="3"/>
      <c r="Z41" s="3"/>
    </row>
    <row r="42" spans="1:26" ht="12.75" customHeight="1" x14ac:dyDescent="0.25">
      <c r="A42" s="3"/>
      <c r="B42" s="385">
        <f>Amnt_Deposited!B34</f>
        <v>23</v>
      </c>
      <c r="C42" s="321">
        <f>Amnt_Deposited!D34</f>
        <v>0</v>
      </c>
      <c r="D42" s="386">
        <f>MCF!R41</f>
        <v>0</v>
      </c>
      <c r="E42" s="236">
        <f t="shared" si="0"/>
        <v>0</v>
      </c>
      <c r="F42" s="236">
        <f t="shared" si="1"/>
        <v>0</v>
      </c>
      <c r="G42" s="236">
        <f t="shared" si="2"/>
        <v>0</v>
      </c>
      <c r="H42" s="236">
        <f t="shared" si="3"/>
        <v>0</v>
      </c>
      <c r="I42" s="236">
        <f t="shared" si="4"/>
        <v>0</v>
      </c>
      <c r="J42" s="387">
        <f t="shared" si="5"/>
        <v>0</v>
      </c>
      <c r="K42" s="3"/>
      <c r="L42" s="3"/>
      <c r="M42" s="3"/>
      <c r="N42" s="3"/>
      <c r="O42" s="3"/>
      <c r="P42" s="3"/>
      <c r="Q42" s="3"/>
      <c r="R42" s="3"/>
      <c r="S42" s="3"/>
      <c r="T42" s="3"/>
      <c r="U42" s="3"/>
      <c r="V42" s="3"/>
      <c r="W42" s="3"/>
      <c r="X42" s="3"/>
      <c r="Y42" s="3"/>
      <c r="Z42" s="3"/>
    </row>
    <row r="43" spans="1:26" ht="12.75" customHeight="1" x14ac:dyDescent="0.25">
      <c r="A43" s="3"/>
      <c r="B43" s="385">
        <f>Amnt_Deposited!B35</f>
        <v>24</v>
      </c>
      <c r="C43" s="321">
        <f>Amnt_Deposited!D35</f>
        <v>0</v>
      </c>
      <c r="D43" s="386">
        <f>MCF!R42</f>
        <v>0</v>
      </c>
      <c r="E43" s="236">
        <f t="shared" si="0"/>
        <v>0</v>
      </c>
      <c r="F43" s="236">
        <f t="shared" si="1"/>
        <v>0</v>
      </c>
      <c r="G43" s="236">
        <f t="shared" si="2"/>
        <v>0</v>
      </c>
      <c r="H43" s="236">
        <f t="shared" si="3"/>
        <v>0</v>
      </c>
      <c r="I43" s="236">
        <f t="shared" si="4"/>
        <v>0</v>
      </c>
      <c r="J43" s="387">
        <f t="shared" si="5"/>
        <v>0</v>
      </c>
      <c r="K43" s="3"/>
      <c r="L43" s="3"/>
      <c r="M43" s="3"/>
      <c r="N43" s="3"/>
      <c r="O43" s="3"/>
      <c r="P43" s="3"/>
      <c r="Q43" s="3"/>
      <c r="R43" s="3"/>
      <c r="S43" s="3"/>
      <c r="T43" s="3"/>
      <c r="U43" s="3"/>
      <c r="V43" s="3"/>
      <c r="W43" s="3"/>
      <c r="X43" s="3"/>
      <c r="Y43" s="3"/>
      <c r="Z43" s="3"/>
    </row>
    <row r="44" spans="1:26" ht="12.75" customHeight="1" x14ac:dyDescent="0.25">
      <c r="A44" s="3"/>
      <c r="B44" s="385">
        <f>Amnt_Deposited!B36</f>
        <v>25</v>
      </c>
      <c r="C44" s="321">
        <f>Amnt_Deposited!D36</f>
        <v>0</v>
      </c>
      <c r="D44" s="386">
        <f>MCF!R43</f>
        <v>0</v>
      </c>
      <c r="E44" s="236">
        <f t="shared" si="0"/>
        <v>0</v>
      </c>
      <c r="F44" s="236">
        <f t="shared" si="1"/>
        <v>0</v>
      </c>
      <c r="G44" s="236">
        <f t="shared" si="2"/>
        <v>0</v>
      </c>
      <c r="H44" s="236">
        <f t="shared" si="3"/>
        <v>0</v>
      </c>
      <c r="I44" s="236">
        <f t="shared" si="4"/>
        <v>0</v>
      </c>
      <c r="J44" s="387">
        <f t="shared" si="5"/>
        <v>0</v>
      </c>
      <c r="K44" s="3"/>
      <c r="L44" s="3"/>
      <c r="M44" s="3"/>
      <c r="N44" s="3"/>
      <c r="O44" s="3"/>
      <c r="P44" s="3"/>
      <c r="Q44" s="3"/>
      <c r="R44" s="3"/>
      <c r="S44" s="3"/>
      <c r="T44" s="3"/>
      <c r="U44" s="3"/>
      <c r="V44" s="3"/>
      <c r="W44" s="3"/>
      <c r="X44" s="3"/>
      <c r="Y44" s="3"/>
      <c r="Z44" s="3"/>
    </row>
    <row r="45" spans="1:26" ht="12.75" customHeight="1" x14ac:dyDescent="0.25">
      <c r="A45" s="3"/>
      <c r="B45" s="385">
        <f>Amnt_Deposited!B37</f>
        <v>26</v>
      </c>
      <c r="C45" s="321">
        <f>Amnt_Deposited!D37</f>
        <v>0</v>
      </c>
      <c r="D45" s="386">
        <f>MCF!R44</f>
        <v>0</v>
      </c>
      <c r="E45" s="236">
        <f t="shared" si="0"/>
        <v>0</v>
      </c>
      <c r="F45" s="236">
        <f t="shared" si="1"/>
        <v>0</v>
      </c>
      <c r="G45" s="236">
        <f t="shared" si="2"/>
        <v>0</v>
      </c>
      <c r="H45" s="236">
        <f t="shared" si="3"/>
        <v>0</v>
      </c>
      <c r="I45" s="236">
        <f t="shared" si="4"/>
        <v>0</v>
      </c>
      <c r="J45" s="387">
        <f t="shared" si="5"/>
        <v>0</v>
      </c>
      <c r="K45" s="3"/>
      <c r="L45" s="3"/>
      <c r="M45" s="3"/>
      <c r="N45" s="3"/>
      <c r="O45" s="3"/>
      <c r="P45" s="3"/>
      <c r="Q45" s="3"/>
      <c r="R45" s="3"/>
      <c r="S45" s="3"/>
      <c r="T45" s="3"/>
      <c r="U45" s="3"/>
      <c r="V45" s="3"/>
      <c r="W45" s="3"/>
      <c r="X45" s="3"/>
      <c r="Y45" s="3"/>
      <c r="Z45" s="3"/>
    </row>
    <row r="46" spans="1:26" ht="12.75" customHeight="1" x14ac:dyDescent="0.25">
      <c r="A46" s="3"/>
      <c r="B46" s="385">
        <f>Amnt_Deposited!B38</f>
        <v>27</v>
      </c>
      <c r="C46" s="321">
        <f>Amnt_Deposited!D38</f>
        <v>0</v>
      </c>
      <c r="D46" s="386">
        <f>MCF!R45</f>
        <v>0</v>
      </c>
      <c r="E46" s="236">
        <f t="shared" si="0"/>
        <v>0</v>
      </c>
      <c r="F46" s="236">
        <f t="shared" si="1"/>
        <v>0</v>
      </c>
      <c r="G46" s="236">
        <f t="shared" si="2"/>
        <v>0</v>
      </c>
      <c r="H46" s="236">
        <f t="shared" si="3"/>
        <v>0</v>
      </c>
      <c r="I46" s="236">
        <f t="shared" si="4"/>
        <v>0</v>
      </c>
      <c r="J46" s="387">
        <f t="shared" si="5"/>
        <v>0</v>
      </c>
      <c r="K46" s="3"/>
      <c r="L46" s="3"/>
      <c r="M46" s="3"/>
      <c r="N46" s="3"/>
      <c r="O46" s="3"/>
      <c r="P46" s="3"/>
      <c r="Q46" s="3"/>
      <c r="R46" s="3"/>
      <c r="S46" s="3"/>
      <c r="T46" s="3"/>
      <c r="U46" s="3"/>
      <c r="V46" s="3"/>
      <c r="W46" s="3"/>
      <c r="X46" s="3"/>
      <c r="Y46" s="3"/>
      <c r="Z46" s="3"/>
    </row>
    <row r="47" spans="1:26" ht="12.75" customHeight="1" x14ac:dyDescent="0.25">
      <c r="A47" s="3"/>
      <c r="B47" s="385">
        <f>Amnt_Deposited!B39</f>
        <v>28</v>
      </c>
      <c r="C47" s="321">
        <f>Amnt_Deposited!D39</f>
        <v>0</v>
      </c>
      <c r="D47" s="386">
        <f>MCF!R46</f>
        <v>0</v>
      </c>
      <c r="E47" s="236">
        <f t="shared" si="0"/>
        <v>0</v>
      </c>
      <c r="F47" s="236">
        <f t="shared" si="1"/>
        <v>0</v>
      </c>
      <c r="G47" s="236">
        <f t="shared" si="2"/>
        <v>0</v>
      </c>
      <c r="H47" s="236">
        <f t="shared" si="3"/>
        <v>0</v>
      </c>
      <c r="I47" s="236">
        <f t="shared" si="4"/>
        <v>0</v>
      </c>
      <c r="J47" s="387">
        <f t="shared" si="5"/>
        <v>0</v>
      </c>
      <c r="K47" s="3"/>
      <c r="L47" s="3"/>
      <c r="M47" s="3"/>
      <c r="N47" s="3"/>
      <c r="O47" s="3"/>
      <c r="P47" s="3"/>
      <c r="Q47" s="3"/>
      <c r="R47" s="3"/>
      <c r="S47" s="3"/>
      <c r="T47" s="3"/>
      <c r="U47" s="3"/>
      <c r="V47" s="3"/>
      <c r="W47" s="3"/>
      <c r="X47" s="3"/>
      <c r="Y47" s="3"/>
      <c r="Z47" s="3"/>
    </row>
    <row r="48" spans="1:26" ht="12.75" customHeight="1" x14ac:dyDescent="0.25">
      <c r="A48" s="3"/>
      <c r="B48" s="385">
        <f>Amnt_Deposited!B40</f>
        <v>29</v>
      </c>
      <c r="C48" s="321">
        <f>Amnt_Deposited!D40</f>
        <v>0</v>
      </c>
      <c r="D48" s="386">
        <f>MCF!R47</f>
        <v>0</v>
      </c>
      <c r="E48" s="236">
        <f t="shared" si="0"/>
        <v>0</v>
      </c>
      <c r="F48" s="236">
        <f t="shared" si="1"/>
        <v>0</v>
      </c>
      <c r="G48" s="236">
        <f t="shared" si="2"/>
        <v>0</v>
      </c>
      <c r="H48" s="236">
        <f t="shared" si="3"/>
        <v>0</v>
      </c>
      <c r="I48" s="236">
        <f t="shared" si="4"/>
        <v>0</v>
      </c>
      <c r="J48" s="387">
        <f t="shared" si="5"/>
        <v>0</v>
      </c>
      <c r="K48" s="3"/>
      <c r="L48" s="3"/>
      <c r="M48" s="3"/>
      <c r="N48" s="3"/>
      <c r="O48" s="3"/>
      <c r="P48" s="3"/>
      <c r="Q48" s="3"/>
      <c r="R48" s="3"/>
      <c r="S48" s="3"/>
      <c r="T48" s="3"/>
      <c r="U48" s="3"/>
      <c r="V48" s="3"/>
      <c r="W48" s="3"/>
      <c r="X48" s="3"/>
      <c r="Y48" s="3"/>
      <c r="Z48" s="3"/>
    </row>
    <row r="49" spans="1:26" ht="12.75" customHeight="1" x14ac:dyDescent="0.25">
      <c r="A49" s="3"/>
      <c r="B49" s="385">
        <f>Amnt_Deposited!B41</f>
        <v>30</v>
      </c>
      <c r="C49" s="321">
        <f>Amnt_Deposited!D41</f>
        <v>0</v>
      </c>
      <c r="D49" s="386">
        <f>MCF!R48</f>
        <v>0</v>
      </c>
      <c r="E49" s="236">
        <f t="shared" si="0"/>
        <v>0</v>
      </c>
      <c r="F49" s="236">
        <f t="shared" si="1"/>
        <v>0</v>
      </c>
      <c r="G49" s="236">
        <f t="shared" si="2"/>
        <v>0</v>
      </c>
      <c r="H49" s="236">
        <f t="shared" si="3"/>
        <v>0</v>
      </c>
      <c r="I49" s="236">
        <f t="shared" si="4"/>
        <v>0</v>
      </c>
      <c r="J49" s="387">
        <f t="shared" si="5"/>
        <v>0</v>
      </c>
      <c r="K49" s="3"/>
      <c r="L49" s="3"/>
      <c r="M49" s="3"/>
      <c r="N49" s="3"/>
      <c r="O49" s="3"/>
      <c r="P49" s="3"/>
      <c r="Q49" s="3"/>
      <c r="R49" s="3"/>
      <c r="S49" s="3"/>
      <c r="T49" s="3"/>
      <c r="U49" s="3"/>
      <c r="V49" s="3"/>
      <c r="W49" s="3"/>
      <c r="X49" s="3"/>
      <c r="Y49" s="3"/>
      <c r="Z49" s="3"/>
    </row>
    <row r="50" spans="1:26" ht="12.75" customHeight="1" x14ac:dyDescent="0.25">
      <c r="A50" s="3"/>
      <c r="B50" s="385">
        <f>Amnt_Deposited!B42</f>
        <v>31</v>
      </c>
      <c r="C50" s="321">
        <f>Amnt_Deposited!D42</f>
        <v>0</v>
      </c>
      <c r="D50" s="386">
        <f>MCF!R49</f>
        <v>0</v>
      </c>
      <c r="E50" s="236">
        <f t="shared" si="0"/>
        <v>0</v>
      </c>
      <c r="F50" s="236">
        <f t="shared" si="1"/>
        <v>0</v>
      </c>
      <c r="G50" s="236">
        <f t="shared" si="2"/>
        <v>0</v>
      </c>
      <c r="H50" s="236">
        <f t="shared" si="3"/>
        <v>0</v>
      </c>
      <c r="I50" s="236">
        <f t="shared" si="4"/>
        <v>0</v>
      </c>
      <c r="J50" s="387">
        <f t="shared" si="5"/>
        <v>0</v>
      </c>
      <c r="K50" s="3"/>
      <c r="L50" s="3"/>
      <c r="M50" s="3"/>
      <c r="N50" s="3"/>
      <c r="O50" s="3"/>
      <c r="P50" s="3"/>
      <c r="Q50" s="3"/>
      <c r="R50" s="3"/>
      <c r="S50" s="3"/>
      <c r="T50" s="3"/>
      <c r="U50" s="3"/>
      <c r="V50" s="3"/>
      <c r="W50" s="3"/>
      <c r="X50" s="3"/>
      <c r="Y50" s="3"/>
      <c r="Z50" s="3"/>
    </row>
    <row r="51" spans="1:26" ht="12.75" customHeight="1" x14ac:dyDescent="0.25">
      <c r="A51" s="3"/>
      <c r="B51" s="385">
        <f>Amnt_Deposited!B43</f>
        <v>32</v>
      </c>
      <c r="C51" s="321">
        <f>Amnt_Deposited!D43</f>
        <v>0</v>
      </c>
      <c r="D51" s="386">
        <f>MCF!R50</f>
        <v>0</v>
      </c>
      <c r="E51" s="236">
        <f t="shared" ref="E51:E82" si="6">C51*$I$6*DOCF*D51</f>
        <v>0</v>
      </c>
      <c r="F51" s="236">
        <f t="shared" si="1"/>
        <v>0</v>
      </c>
      <c r="G51" s="236">
        <f t="shared" si="2"/>
        <v>0</v>
      </c>
      <c r="H51" s="236">
        <f t="shared" si="3"/>
        <v>0</v>
      </c>
      <c r="I51" s="236">
        <f t="shared" si="4"/>
        <v>0</v>
      </c>
      <c r="J51" s="387">
        <f t="shared" ref="J51:J82" si="7">I51*CH4_fraction*conv</f>
        <v>0</v>
      </c>
      <c r="K51" s="3"/>
      <c r="L51" s="3"/>
      <c r="M51" s="3"/>
      <c r="N51" s="3"/>
      <c r="O51" s="3"/>
      <c r="P51" s="3"/>
      <c r="Q51" s="3"/>
      <c r="R51" s="3"/>
      <c r="S51" s="3"/>
      <c r="T51" s="3"/>
      <c r="U51" s="3"/>
      <c r="V51" s="3"/>
      <c r="W51" s="3"/>
      <c r="X51" s="3"/>
      <c r="Y51" s="3"/>
      <c r="Z51" s="3"/>
    </row>
    <row r="52" spans="1:26" ht="12.75" customHeight="1" x14ac:dyDescent="0.25">
      <c r="A52" s="3"/>
      <c r="B52" s="385">
        <f>Amnt_Deposited!B44</f>
        <v>33</v>
      </c>
      <c r="C52" s="321">
        <f>Amnt_Deposited!D44</f>
        <v>0</v>
      </c>
      <c r="D52" s="386">
        <f>MCF!R51</f>
        <v>0</v>
      </c>
      <c r="E52" s="236">
        <f t="shared" si="6"/>
        <v>0</v>
      </c>
      <c r="F52" s="236">
        <f t="shared" si="1"/>
        <v>0</v>
      </c>
      <c r="G52" s="236">
        <f t="shared" si="2"/>
        <v>0</v>
      </c>
      <c r="H52" s="236">
        <f t="shared" si="3"/>
        <v>0</v>
      </c>
      <c r="I52" s="236">
        <f t="shared" si="4"/>
        <v>0</v>
      </c>
      <c r="J52" s="387">
        <f t="shared" si="7"/>
        <v>0</v>
      </c>
      <c r="K52" s="3"/>
      <c r="L52" s="3"/>
      <c r="M52" s="3"/>
      <c r="N52" s="3"/>
      <c r="O52" s="3"/>
      <c r="P52" s="3"/>
      <c r="Q52" s="3"/>
      <c r="R52" s="3"/>
      <c r="S52" s="3"/>
      <c r="T52" s="3"/>
      <c r="U52" s="3"/>
      <c r="V52" s="3"/>
      <c r="W52" s="3"/>
      <c r="X52" s="3"/>
      <c r="Y52" s="3"/>
      <c r="Z52" s="3"/>
    </row>
    <row r="53" spans="1:26" ht="12.75" customHeight="1" x14ac:dyDescent="0.25">
      <c r="A53" s="3"/>
      <c r="B53" s="385">
        <f>Amnt_Deposited!B45</f>
        <v>34</v>
      </c>
      <c r="C53" s="321">
        <f>Amnt_Deposited!D45</f>
        <v>0</v>
      </c>
      <c r="D53" s="386">
        <f>MCF!R52</f>
        <v>0</v>
      </c>
      <c r="E53" s="236">
        <f t="shared" si="6"/>
        <v>0</v>
      </c>
      <c r="F53" s="236">
        <f t="shared" si="1"/>
        <v>0</v>
      </c>
      <c r="G53" s="236">
        <f t="shared" si="2"/>
        <v>0</v>
      </c>
      <c r="H53" s="236">
        <f t="shared" si="3"/>
        <v>0</v>
      </c>
      <c r="I53" s="236">
        <f t="shared" si="4"/>
        <v>0</v>
      </c>
      <c r="J53" s="387">
        <f t="shared" si="7"/>
        <v>0</v>
      </c>
      <c r="K53" s="3"/>
      <c r="L53" s="3"/>
      <c r="M53" s="3"/>
      <c r="N53" s="3"/>
      <c r="O53" s="3"/>
      <c r="P53" s="3"/>
      <c r="Q53" s="3"/>
      <c r="R53" s="3"/>
      <c r="S53" s="3"/>
      <c r="T53" s="3"/>
      <c r="U53" s="3"/>
      <c r="V53" s="3"/>
      <c r="W53" s="3"/>
      <c r="X53" s="3"/>
      <c r="Y53" s="3"/>
      <c r="Z53" s="3"/>
    </row>
    <row r="54" spans="1:26" ht="12.75" customHeight="1" x14ac:dyDescent="0.25">
      <c r="A54" s="3"/>
      <c r="B54" s="385">
        <f>Amnt_Deposited!B46</f>
        <v>35</v>
      </c>
      <c r="C54" s="321">
        <f>Amnt_Deposited!D46</f>
        <v>0</v>
      </c>
      <c r="D54" s="386">
        <f>MCF!R53</f>
        <v>0</v>
      </c>
      <c r="E54" s="236">
        <f t="shared" si="6"/>
        <v>0</v>
      </c>
      <c r="F54" s="236">
        <f t="shared" si="1"/>
        <v>0</v>
      </c>
      <c r="G54" s="236">
        <f t="shared" si="2"/>
        <v>0</v>
      </c>
      <c r="H54" s="236">
        <f t="shared" si="3"/>
        <v>0</v>
      </c>
      <c r="I54" s="236">
        <f t="shared" si="4"/>
        <v>0</v>
      </c>
      <c r="J54" s="387">
        <f t="shared" si="7"/>
        <v>0</v>
      </c>
      <c r="K54" s="3"/>
      <c r="L54" s="3"/>
      <c r="M54" s="3"/>
      <c r="N54" s="3"/>
      <c r="O54" s="3"/>
      <c r="P54" s="3"/>
      <c r="Q54" s="3"/>
      <c r="R54" s="3"/>
      <c r="S54" s="3"/>
      <c r="T54" s="3"/>
      <c r="U54" s="3"/>
      <c r="V54" s="3"/>
      <c r="W54" s="3"/>
      <c r="X54" s="3"/>
      <c r="Y54" s="3"/>
      <c r="Z54" s="3"/>
    </row>
    <row r="55" spans="1:26" ht="12.75" customHeight="1" x14ac:dyDescent="0.25">
      <c r="A55" s="3"/>
      <c r="B55" s="385">
        <f>Amnt_Deposited!B47</f>
        <v>36</v>
      </c>
      <c r="C55" s="321">
        <f>Amnt_Deposited!D47</f>
        <v>0</v>
      </c>
      <c r="D55" s="386">
        <f>MCF!R54</f>
        <v>0</v>
      </c>
      <c r="E55" s="236">
        <f t="shared" si="6"/>
        <v>0</v>
      </c>
      <c r="F55" s="236">
        <f t="shared" si="1"/>
        <v>0</v>
      </c>
      <c r="G55" s="236">
        <f t="shared" si="2"/>
        <v>0</v>
      </c>
      <c r="H55" s="236">
        <f t="shared" si="3"/>
        <v>0</v>
      </c>
      <c r="I55" s="236">
        <f t="shared" si="4"/>
        <v>0</v>
      </c>
      <c r="J55" s="387">
        <f t="shared" si="7"/>
        <v>0</v>
      </c>
      <c r="K55" s="3"/>
      <c r="L55" s="3"/>
      <c r="M55" s="3"/>
      <c r="N55" s="3"/>
      <c r="O55" s="3"/>
      <c r="P55" s="3"/>
      <c r="Q55" s="3"/>
      <c r="R55" s="3"/>
      <c r="S55" s="3"/>
      <c r="T55" s="3"/>
      <c r="U55" s="3"/>
      <c r="V55" s="3"/>
      <c r="W55" s="3"/>
      <c r="X55" s="3"/>
      <c r="Y55" s="3"/>
      <c r="Z55" s="3"/>
    </row>
    <row r="56" spans="1:26" ht="12.75" customHeight="1" x14ac:dyDescent="0.25">
      <c r="A56" s="3"/>
      <c r="B56" s="385">
        <f>Amnt_Deposited!B48</f>
        <v>37</v>
      </c>
      <c r="C56" s="321">
        <f>Amnt_Deposited!D48</f>
        <v>0</v>
      </c>
      <c r="D56" s="386">
        <f>MCF!R55</f>
        <v>0</v>
      </c>
      <c r="E56" s="236">
        <f t="shared" si="6"/>
        <v>0</v>
      </c>
      <c r="F56" s="236">
        <f t="shared" si="1"/>
        <v>0</v>
      </c>
      <c r="G56" s="236">
        <f t="shared" si="2"/>
        <v>0</v>
      </c>
      <c r="H56" s="236">
        <f t="shared" si="3"/>
        <v>0</v>
      </c>
      <c r="I56" s="236">
        <f t="shared" si="4"/>
        <v>0</v>
      </c>
      <c r="J56" s="387">
        <f t="shared" si="7"/>
        <v>0</v>
      </c>
      <c r="K56" s="3"/>
      <c r="L56" s="3"/>
      <c r="M56" s="3"/>
      <c r="N56" s="3"/>
      <c r="O56" s="3"/>
      <c r="P56" s="3"/>
      <c r="Q56" s="3"/>
      <c r="R56" s="3"/>
      <c r="S56" s="3"/>
      <c r="T56" s="3"/>
      <c r="U56" s="3"/>
      <c r="V56" s="3"/>
      <c r="W56" s="3"/>
      <c r="X56" s="3"/>
      <c r="Y56" s="3"/>
      <c r="Z56" s="3"/>
    </row>
    <row r="57" spans="1:26" ht="12.75" customHeight="1" x14ac:dyDescent="0.25">
      <c r="A57" s="3"/>
      <c r="B57" s="385">
        <f>Amnt_Deposited!B49</f>
        <v>38</v>
      </c>
      <c r="C57" s="321">
        <f>Amnt_Deposited!D49</f>
        <v>0</v>
      </c>
      <c r="D57" s="386">
        <f>MCF!R56</f>
        <v>0</v>
      </c>
      <c r="E57" s="236">
        <f t="shared" si="6"/>
        <v>0</v>
      </c>
      <c r="F57" s="236">
        <f t="shared" si="1"/>
        <v>0</v>
      </c>
      <c r="G57" s="236">
        <f t="shared" si="2"/>
        <v>0</v>
      </c>
      <c r="H57" s="236">
        <f t="shared" si="3"/>
        <v>0</v>
      </c>
      <c r="I57" s="236">
        <f t="shared" si="4"/>
        <v>0</v>
      </c>
      <c r="J57" s="387">
        <f t="shared" si="7"/>
        <v>0</v>
      </c>
      <c r="K57" s="3"/>
      <c r="L57" s="3"/>
      <c r="M57" s="3"/>
      <c r="N57" s="3"/>
      <c r="O57" s="3"/>
      <c r="P57" s="3"/>
      <c r="Q57" s="3"/>
      <c r="R57" s="3"/>
      <c r="S57" s="3"/>
      <c r="T57" s="3"/>
      <c r="U57" s="3"/>
      <c r="V57" s="3"/>
      <c r="W57" s="3"/>
      <c r="X57" s="3"/>
      <c r="Y57" s="3"/>
      <c r="Z57" s="3"/>
    </row>
    <row r="58" spans="1:26" ht="12.75" customHeight="1" x14ac:dyDescent="0.25">
      <c r="A58" s="3"/>
      <c r="B58" s="385">
        <f>Amnt_Deposited!B50</f>
        <v>39</v>
      </c>
      <c r="C58" s="321">
        <f>Amnt_Deposited!D50</f>
        <v>0</v>
      </c>
      <c r="D58" s="386">
        <f>MCF!R57</f>
        <v>0</v>
      </c>
      <c r="E58" s="236">
        <f t="shared" si="6"/>
        <v>0</v>
      </c>
      <c r="F58" s="236">
        <f t="shared" si="1"/>
        <v>0</v>
      </c>
      <c r="G58" s="236">
        <f t="shared" si="2"/>
        <v>0</v>
      </c>
      <c r="H58" s="236">
        <f t="shared" si="3"/>
        <v>0</v>
      </c>
      <c r="I58" s="236">
        <f t="shared" si="4"/>
        <v>0</v>
      </c>
      <c r="J58" s="387">
        <f t="shared" si="7"/>
        <v>0</v>
      </c>
      <c r="K58" s="3"/>
      <c r="L58" s="3"/>
      <c r="M58" s="3"/>
      <c r="N58" s="3"/>
      <c r="O58" s="3"/>
      <c r="P58" s="3"/>
      <c r="Q58" s="3"/>
      <c r="R58" s="3"/>
      <c r="S58" s="3"/>
      <c r="T58" s="3"/>
      <c r="U58" s="3"/>
      <c r="V58" s="3"/>
      <c r="W58" s="3"/>
      <c r="X58" s="3"/>
      <c r="Y58" s="3"/>
      <c r="Z58" s="3"/>
    </row>
    <row r="59" spans="1:26" ht="12.75" customHeight="1" x14ac:dyDescent="0.25">
      <c r="A59" s="3"/>
      <c r="B59" s="385">
        <f>Amnt_Deposited!B51</f>
        <v>40</v>
      </c>
      <c r="C59" s="321">
        <f>Amnt_Deposited!D51</f>
        <v>0</v>
      </c>
      <c r="D59" s="386">
        <f>MCF!R58</f>
        <v>0</v>
      </c>
      <c r="E59" s="236">
        <f t="shared" si="6"/>
        <v>0</v>
      </c>
      <c r="F59" s="236">
        <f t="shared" si="1"/>
        <v>0</v>
      </c>
      <c r="G59" s="236">
        <f t="shared" si="2"/>
        <v>0</v>
      </c>
      <c r="H59" s="236">
        <f t="shared" si="3"/>
        <v>0</v>
      </c>
      <c r="I59" s="236">
        <f t="shared" si="4"/>
        <v>0</v>
      </c>
      <c r="J59" s="387">
        <f t="shared" si="7"/>
        <v>0</v>
      </c>
      <c r="K59" s="3"/>
      <c r="L59" s="3"/>
      <c r="M59" s="3"/>
      <c r="N59" s="3"/>
      <c r="O59" s="3"/>
      <c r="P59" s="3"/>
      <c r="Q59" s="3"/>
      <c r="R59" s="3"/>
      <c r="S59" s="3"/>
      <c r="T59" s="3"/>
      <c r="U59" s="3"/>
      <c r="V59" s="3"/>
      <c r="W59" s="3"/>
      <c r="X59" s="3"/>
      <c r="Y59" s="3"/>
      <c r="Z59" s="3"/>
    </row>
    <row r="60" spans="1:26" ht="12.75" customHeight="1" x14ac:dyDescent="0.25">
      <c r="A60" s="3"/>
      <c r="B60" s="385">
        <f>Amnt_Deposited!B52</f>
        <v>41</v>
      </c>
      <c r="C60" s="321">
        <f>Amnt_Deposited!D52</f>
        <v>0</v>
      </c>
      <c r="D60" s="386">
        <f>MCF!R59</f>
        <v>0</v>
      </c>
      <c r="E60" s="236">
        <f t="shared" si="6"/>
        <v>0</v>
      </c>
      <c r="F60" s="236">
        <f t="shared" si="1"/>
        <v>0</v>
      </c>
      <c r="G60" s="236">
        <f t="shared" si="2"/>
        <v>0</v>
      </c>
      <c r="H60" s="236">
        <f t="shared" si="3"/>
        <v>0</v>
      </c>
      <c r="I60" s="236">
        <f t="shared" si="4"/>
        <v>0</v>
      </c>
      <c r="J60" s="387">
        <f t="shared" si="7"/>
        <v>0</v>
      </c>
      <c r="K60" s="3"/>
      <c r="L60" s="3"/>
      <c r="M60" s="3"/>
      <c r="N60" s="3"/>
      <c r="O60" s="3"/>
      <c r="P60" s="3"/>
      <c r="Q60" s="3"/>
      <c r="R60" s="3"/>
      <c r="S60" s="3"/>
      <c r="T60" s="3"/>
      <c r="U60" s="3"/>
      <c r="V60" s="3"/>
      <c r="W60" s="3"/>
      <c r="X60" s="3"/>
      <c r="Y60" s="3"/>
      <c r="Z60" s="3"/>
    </row>
    <row r="61" spans="1:26" ht="12.75" customHeight="1" x14ac:dyDescent="0.25">
      <c r="A61" s="3"/>
      <c r="B61" s="385">
        <f>Amnt_Deposited!B53</f>
        <v>42</v>
      </c>
      <c r="C61" s="321">
        <f>Amnt_Deposited!D53</f>
        <v>0</v>
      </c>
      <c r="D61" s="386">
        <f>MCF!R60</f>
        <v>0</v>
      </c>
      <c r="E61" s="236">
        <f t="shared" si="6"/>
        <v>0</v>
      </c>
      <c r="F61" s="236">
        <f t="shared" si="1"/>
        <v>0</v>
      </c>
      <c r="G61" s="236">
        <f t="shared" si="2"/>
        <v>0</v>
      </c>
      <c r="H61" s="236">
        <f t="shared" si="3"/>
        <v>0</v>
      </c>
      <c r="I61" s="236">
        <f t="shared" si="4"/>
        <v>0</v>
      </c>
      <c r="J61" s="387">
        <f t="shared" si="7"/>
        <v>0</v>
      </c>
      <c r="K61" s="3"/>
      <c r="L61" s="3"/>
      <c r="M61" s="3"/>
      <c r="N61" s="3"/>
      <c r="O61" s="3"/>
      <c r="P61" s="3"/>
      <c r="Q61" s="3"/>
      <c r="R61" s="3"/>
      <c r="S61" s="3"/>
      <c r="T61" s="3"/>
      <c r="U61" s="3"/>
      <c r="V61" s="3"/>
      <c r="W61" s="3"/>
      <c r="X61" s="3"/>
      <c r="Y61" s="3"/>
      <c r="Z61" s="3"/>
    </row>
    <row r="62" spans="1:26" ht="12.75" customHeight="1" x14ac:dyDescent="0.25">
      <c r="A62" s="3"/>
      <c r="B62" s="385">
        <f>Amnt_Deposited!B54</f>
        <v>43</v>
      </c>
      <c r="C62" s="321">
        <f>Amnt_Deposited!D54</f>
        <v>0</v>
      </c>
      <c r="D62" s="386">
        <f>MCF!R61</f>
        <v>0</v>
      </c>
      <c r="E62" s="236">
        <f t="shared" si="6"/>
        <v>0</v>
      </c>
      <c r="F62" s="236">
        <f t="shared" si="1"/>
        <v>0</v>
      </c>
      <c r="G62" s="236">
        <f t="shared" si="2"/>
        <v>0</v>
      </c>
      <c r="H62" s="236">
        <f t="shared" si="3"/>
        <v>0</v>
      </c>
      <c r="I62" s="236">
        <f t="shared" si="4"/>
        <v>0</v>
      </c>
      <c r="J62" s="387">
        <f t="shared" si="7"/>
        <v>0</v>
      </c>
      <c r="K62" s="3"/>
      <c r="L62" s="3"/>
      <c r="M62" s="3"/>
      <c r="N62" s="3"/>
      <c r="O62" s="3"/>
      <c r="P62" s="3"/>
      <c r="Q62" s="3"/>
      <c r="R62" s="3"/>
      <c r="S62" s="3"/>
      <c r="T62" s="3"/>
      <c r="U62" s="3"/>
      <c r="V62" s="3"/>
      <c r="W62" s="3"/>
      <c r="X62" s="3"/>
      <c r="Y62" s="3"/>
      <c r="Z62" s="3"/>
    </row>
    <row r="63" spans="1:26" ht="12.75" customHeight="1" x14ac:dyDescent="0.25">
      <c r="A63" s="3"/>
      <c r="B63" s="385">
        <f>Amnt_Deposited!B55</f>
        <v>44</v>
      </c>
      <c r="C63" s="321">
        <f>Amnt_Deposited!D55</f>
        <v>0</v>
      </c>
      <c r="D63" s="386">
        <f>MCF!R62</f>
        <v>0</v>
      </c>
      <c r="E63" s="236">
        <f t="shared" si="6"/>
        <v>0</v>
      </c>
      <c r="F63" s="236">
        <f t="shared" si="1"/>
        <v>0</v>
      </c>
      <c r="G63" s="236">
        <f t="shared" si="2"/>
        <v>0</v>
      </c>
      <c r="H63" s="236">
        <f t="shared" si="3"/>
        <v>0</v>
      </c>
      <c r="I63" s="236">
        <f t="shared" si="4"/>
        <v>0</v>
      </c>
      <c r="J63" s="387">
        <f t="shared" si="7"/>
        <v>0</v>
      </c>
      <c r="K63" s="3"/>
      <c r="L63" s="3"/>
      <c r="M63" s="3"/>
      <c r="N63" s="3"/>
      <c r="O63" s="3"/>
      <c r="P63" s="3"/>
      <c r="Q63" s="3"/>
      <c r="R63" s="3"/>
      <c r="S63" s="3"/>
      <c r="T63" s="3"/>
      <c r="U63" s="3"/>
      <c r="V63" s="3"/>
      <c r="W63" s="3"/>
      <c r="X63" s="3"/>
      <c r="Y63" s="3"/>
      <c r="Z63" s="3"/>
    </row>
    <row r="64" spans="1:26" ht="12.75" customHeight="1" x14ac:dyDescent="0.25">
      <c r="A64" s="3"/>
      <c r="B64" s="385">
        <f>Amnt_Deposited!B56</f>
        <v>45</v>
      </c>
      <c r="C64" s="321">
        <f>Amnt_Deposited!D56</f>
        <v>0</v>
      </c>
      <c r="D64" s="386">
        <f>MCF!R63</f>
        <v>0</v>
      </c>
      <c r="E64" s="236">
        <f t="shared" si="6"/>
        <v>0</v>
      </c>
      <c r="F64" s="236">
        <f t="shared" si="1"/>
        <v>0</v>
      </c>
      <c r="G64" s="236">
        <f t="shared" si="2"/>
        <v>0</v>
      </c>
      <c r="H64" s="236">
        <f t="shared" si="3"/>
        <v>0</v>
      </c>
      <c r="I64" s="236">
        <f t="shared" si="4"/>
        <v>0</v>
      </c>
      <c r="J64" s="387">
        <f t="shared" si="7"/>
        <v>0</v>
      </c>
      <c r="K64" s="3"/>
      <c r="L64" s="3"/>
      <c r="M64" s="3"/>
      <c r="N64" s="3"/>
      <c r="O64" s="3"/>
      <c r="P64" s="3"/>
      <c r="Q64" s="3"/>
      <c r="R64" s="3"/>
      <c r="S64" s="3"/>
      <c r="T64" s="3"/>
      <c r="U64" s="3"/>
      <c r="V64" s="3"/>
      <c r="W64" s="3"/>
      <c r="X64" s="3"/>
      <c r="Y64" s="3"/>
      <c r="Z64" s="3"/>
    </row>
    <row r="65" spans="1:26" ht="12.75" customHeight="1" x14ac:dyDescent="0.25">
      <c r="A65" s="3"/>
      <c r="B65" s="385">
        <f>Amnt_Deposited!B57</f>
        <v>46</v>
      </c>
      <c r="C65" s="321">
        <f>Amnt_Deposited!D57</f>
        <v>0</v>
      </c>
      <c r="D65" s="386">
        <f>MCF!R64</f>
        <v>0</v>
      </c>
      <c r="E65" s="236">
        <f t="shared" si="6"/>
        <v>0</v>
      </c>
      <c r="F65" s="236">
        <f t="shared" si="1"/>
        <v>0</v>
      </c>
      <c r="G65" s="236">
        <f t="shared" si="2"/>
        <v>0</v>
      </c>
      <c r="H65" s="236">
        <f t="shared" si="3"/>
        <v>0</v>
      </c>
      <c r="I65" s="236">
        <f t="shared" si="4"/>
        <v>0</v>
      </c>
      <c r="J65" s="387">
        <f t="shared" si="7"/>
        <v>0</v>
      </c>
      <c r="K65" s="3"/>
      <c r="L65" s="3"/>
      <c r="M65" s="3"/>
      <c r="N65" s="3"/>
      <c r="O65" s="3"/>
      <c r="P65" s="3"/>
      <c r="Q65" s="3"/>
      <c r="R65" s="3"/>
      <c r="S65" s="3"/>
      <c r="T65" s="3"/>
      <c r="U65" s="3"/>
      <c r="V65" s="3"/>
      <c r="W65" s="3"/>
      <c r="X65" s="3"/>
      <c r="Y65" s="3"/>
      <c r="Z65" s="3"/>
    </row>
    <row r="66" spans="1:26" ht="12.75" customHeight="1" x14ac:dyDescent="0.25">
      <c r="A66" s="3"/>
      <c r="B66" s="385">
        <f>Amnt_Deposited!B58</f>
        <v>47</v>
      </c>
      <c r="C66" s="321">
        <f>Amnt_Deposited!D58</f>
        <v>0</v>
      </c>
      <c r="D66" s="386">
        <f>MCF!R65</f>
        <v>0</v>
      </c>
      <c r="E66" s="236">
        <f t="shared" si="6"/>
        <v>0</v>
      </c>
      <c r="F66" s="236">
        <f t="shared" si="1"/>
        <v>0</v>
      </c>
      <c r="G66" s="236">
        <f t="shared" si="2"/>
        <v>0</v>
      </c>
      <c r="H66" s="236">
        <f t="shared" si="3"/>
        <v>0</v>
      </c>
      <c r="I66" s="236">
        <f t="shared" si="4"/>
        <v>0</v>
      </c>
      <c r="J66" s="387">
        <f t="shared" si="7"/>
        <v>0</v>
      </c>
      <c r="K66" s="3"/>
      <c r="L66" s="3"/>
      <c r="M66" s="3"/>
      <c r="N66" s="3"/>
      <c r="O66" s="3"/>
      <c r="P66" s="3"/>
      <c r="Q66" s="3"/>
      <c r="R66" s="3"/>
      <c r="S66" s="3"/>
      <c r="T66" s="3"/>
      <c r="U66" s="3"/>
      <c r="V66" s="3"/>
      <c r="W66" s="3"/>
      <c r="X66" s="3"/>
      <c r="Y66" s="3"/>
      <c r="Z66" s="3"/>
    </row>
    <row r="67" spans="1:26" ht="12.75" customHeight="1" x14ac:dyDescent="0.25">
      <c r="A67" s="3"/>
      <c r="B67" s="385">
        <f>Amnt_Deposited!B59</f>
        <v>48</v>
      </c>
      <c r="C67" s="321">
        <f>Amnt_Deposited!D59</f>
        <v>0</v>
      </c>
      <c r="D67" s="386">
        <f>MCF!R66</f>
        <v>0</v>
      </c>
      <c r="E67" s="236">
        <f t="shared" si="6"/>
        <v>0</v>
      </c>
      <c r="F67" s="236">
        <f t="shared" si="1"/>
        <v>0</v>
      </c>
      <c r="G67" s="236">
        <f t="shared" si="2"/>
        <v>0</v>
      </c>
      <c r="H67" s="236">
        <f t="shared" si="3"/>
        <v>0</v>
      </c>
      <c r="I67" s="236">
        <f t="shared" si="4"/>
        <v>0</v>
      </c>
      <c r="J67" s="387">
        <f t="shared" si="7"/>
        <v>0</v>
      </c>
      <c r="K67" s="3"/>
      <c r="L67" s="3"/>
      <c r="M67" s="3"/>
      <c r="N67" s="3"/>
      <c r="O67" s="3"/>
      <c r="P67" s="3"/>
      <c r="Q67" s="3"/>
      <c r="R67" s="3"/>
      <c r="S67" s="3"/>
      <c r="T67" s="3"/>
      <c r="U67" s="3"/>
      <c r="V67" s="3"/>
      <c r="W67" s="3"/>
      <c r="X67" s="3"/>
      <c r="Y67" s="3"/>
      <c r="Z67" s="3"/>
    </row>
    <row r="68" spans="1:26" ht="12.75" customHeight="1" x14ac:dyDescent="0.25">
      <c r="A68" s="3"/>
      <c r="B68" s="385">
        <f>Amnt_Deposited!B60</f>
        <v>49</v>
      </c>
      <c r="C68" s="321">
        <f>Amnt_Deposited!D60</f>
        <v>0</v>
      </c>
      <c r="D68" s="386">
        <f>MCF!R67</f>
        <v>0</v>
      </c>
      <c r="E68" s="236">
        <f t="shared" si="6"/>
        <v>0</v>
      </c>
      <c r="F68" s="236">
        <f t="shared" si="1"/>
        <v>0</v>
      </c>
      <c r="G68" s="236">
        <f t="shared" si="2"/>
        <v>0</v>
      </c>
      <c r="H68" s="236">
        <f t="shared" si="3"/>
        <v>0</v>
      </c>
      <c r="I68" s="236">
        <f t="shared" si="4"/>
        <v>0</v>
      </c>
      <c r="J68" s="387">
        <f t="shared" si="7"/>
        <v>0</v>
      </c>
      <c r="K68" s="3"/>
      <c r="L68" s="3"/>
      <c r="M68" s="3"/>
      <c r="N68" s="3"/>
      <c r="O68" s="3"/>
      <c r="P68" s="3"/>
      <c r="Q68" s="3"/>
      <c r="R68" s="3"/>
      <c r="S68" s="3"/>
      <c r="T68" s="3"/>
      <c r="U68" s="3"/>
      <c r="V68" s="3"/>
      <c r="W68" s="3"/>
      <c r="X68" s="3"/>
      <c r="Y68" s="3"/>
      <c r="Z68" s="3"/>
    </row>
    <row r="69" spans="1:26" ht="12.75" customHeight="1" x14ac:dyDescent="0.25">
      <c r="A69" s="3"/>
      <c r="B69" s="385">
        <f>Amnt_Deposited!B61</f>
        <v>50</v>
      </c>
      <c r="C69" s="321">
        <f>Amnt_Deposited!D61</f>
        <v>0</v>
      </c>
      <c r="D69" s="386">
        <f>MCF!R68</f>
        <v>0</v>
      </c>
      <c r="E69" s="236">
        <f t="shared" si="6"/>
        <v>0</v>
      </c>
      <c r="F69" s="236">
        <f t="shared" si="1"/>
        <v>0</v>
      </c>
      <c r="G69" s="236">
        <f t="shared" si="2"/>
        <v>0</v>
      </c>
      <c r="H69" s="236">
        <f t="shared" si="3"/>
        <v>0</v>
      </c>
      <c r="I69" s="236">
        <f t="shared" si="4"/>
        <v>0</v>
      </c>
      <c r="J69" s="387">
        <f t="shared" si="7"/>
        <v>0</v>
      </c>
      <c r="K69" s="3"/>
      <c r="L69" s="3"/>
      <c r="M69" s="3"/>
      <c r="N69" s="3"/>
      <c r="O69" s="3"/>
      <c r="P69" s="3"/>
      <c r="Q69" s="3"/>
      <c r="R69" s="3"/>
      <c r="S69" s="3"/>
      <c r="T69" s="3"/>
      <c r="U69" s="3"/>
      <c r="V69" s="3"/>
      <c r="W69" s="3"/>
      <c r="X69" s="3"/>
      <c r="Y69" s="3"/>
      <c r="Z69" s="3"/>
    </row>
    <row r="70" spans="1:26" ht="12.75" customHeight="1" x14ac:dyDescent="0.25">
      <c r="A70" s="3"/>
      <c r="B70" s="385">
        <f>Amnt_Deposited!B62</f>
        <v>51</v>
      </c>
      <c r="C70" s="321">
        <f>Amnt_Deposited!D62</f>
        <v>0</v>
      </c>
      <c r="D70" s="386">
        <f>MCF!R69</f>
        <v>0</v>
      </c>
      <c r="E70" s="236">
        <f t="shared" si="6"/>
        <v>0</v>
      </c>
      <c r="F70" s="236">
        <f t="shared" si="1"/>
        <v>0</v>
      </c>
      <c r="G70" s="236">
        <f t="shared" si="2"/>
        <v>0</v>
      </c>
      <c r="H70" s="236">
        <f t="shared" si="3"/>
        <v>0</v>
      </c>
      <c r="I70" s="236">
        <f t="shared" si="4"/>
        <v>0</v>
      </c>
      <c r="J70" s="387">
        <f t="shared" si="7"/>
        <v>0</v>
      </c>
      <c r="K70" s="3"/>
      <c r="L70" s="3"/>
      <c r="M70" s="3"/>
      <c r="N70" s="3"/>
      <c r="O70" s="3"/>
      <c r="P70" s="3"/>
      <c r="Q70" s="3"/>
      <c r="R70" s="3"/>
      <c r="S70" s="3"/>
      <c r="T70" s="3"/>
      <c r="U70" s="3"/>
      <c r="V70" s="3"/>
      <c r="W70" s="3"/>
      <c r="X70" s="3"/>
      <c r="Y70" s="3"/>
      <c r="Z70" s="3"/>
    </row>
    <row r="71" spans="1:26" ht="12.75" customHeight="1" x14ac:dyDescent="0.25">
      <c r="A71" s="3"/>
      <c r="B71" s="385">
        <f>Amnt_Deposited!B63</f>
        <v>52</v>
      </c>
      <c r="C71" s="321">
        <f>Amnt_Deposited!D63</f>
        <v>0</v>
      </c>
      <c r="D71" s="386">
        <f>MCF!R70</f>
        <v>0</v>
      </c>
      <c r="E71" s="236">
        <f t="shared" si="6"/>
        <v>0</v>
      </c>
      <c r="F71" s="236">
        <f t="shared" si="1"/>
        <v>0</v>
      </c>
      <c r="G71" s="236">
        <f t="shared" si="2"/>
        <v>0</v>
      </c>
      <c r="H71" s="236">
        <f t="shared" si="3"/>
        <v>0</v>
      </c>
      <c r="I71" s="236">
        <f t="shared" si="4"/>
        <v>0</v>
      </c>
      <c r="J71" s="387">
        <f t="shared" si="7"/>
        <v>0</v>
      </c>
      <c r="K71" s="3"/>
      <c r="L71" s="3"/>
      <c r="M71" s="3"/>
      <c r="N71" s="3"/>
      <c r="O71" s="3"/>
      <c r="P71" s="3"/>
      <c r="Q71" s="3"/>
      <c r="R71" s="3"/>
      <c r="S71" s="3"/>
      <c r="T71" s="3"/>
      <c r="U71" s="3"/>
      <c r="V71" s="3"/>
      <c r="W71" s="3"/>
      <c r="X71" s="3"/>
      <c r="Y71" s="3"/>
      <c r="Z71" s="3"/>
    </row>
    <row r="72" spans="1:26" ht="12.75" customHeight="1" x14ac:dyDescent="0.25">
      <c r="A72" s="3"/>
      <c r="B72" s="385">
        <f>Amnt_Deposited!B64</f>
        <v>53</v>
      </c>
      <c r="C72" s="321">
        <f>Amnt_Deposited!D64</f>
        <v>0</v>
      </c>
      <c r="D72" s="386">
        <f>MCF!R71</f>
        <v>0</v>
      </c>
      <c r="E72" s="236">
        <f t="shared" si="6"/>
        <v>0</v>
      </c>
      <c r="F72" s="236">
        <f t="shared" si="1"/>
        <v>0</v>
      </c>
      <c r="G72" s="236">
        <f t="shared" si="2"/>
        <v>0</v>
      </c>
      <c r="H72" s="236">
        <f t="shared" si="3"/>
        <v>0</v>
      </c>
      <c r="I72" s="236">
        <f t="shared" si="4"/>
        <v>0</v>
      </c>
      <c r="J72" s="387">
        <f t="shared" si="7"/>
        <v>0</v>
      </c>
      <c r="K72" s="3"/>
      <c r="L72" s="3"/>
      <c r="M72" s="3"/>
      <c r="N72" s="3"/>
      <c r="O72" s="3"/>
      <c r="P72" s="3"/>
      <c r="Q72" s="3"/>
      <c r="R72" s="3"/>
      <c r="S72" s="3"/>
      <c r="T72" s="3"/>
      <c r="U72" s="3"/>
      <c r="V72" s="3"/>
      <c r="W72" s="3"/>
      <c r="X72" s="3"/>
      <c r="Y72" s="3"/>
      <c r="Z72" s="3"/>
    </row>
    <row r="73" spans="1:26" ht="12.75" customHeight="1" x14ac:dyDescent="0.25">
      <c r="A73" s="3"/>
      <c r="B73" s="385">
        <f>Amnt_Deposited!B65</f>
        <v>54</v>
      </c>
      <c r="C73" s="321">
        <f>Amnt_Deposited!D65</f>
        <v>0</v>
      </c>
      <c r="D73" s="386">
        <f>MCF!R72</f>
        <v>0</v>
      </c>
      <c r="E73" s="236">
        <f t="shared" si="6"/>
        <v>0</v>
      </c>
      <c r="F73" s="236">
        <f t="shared" si="1"/>
        <v>0</v>
      </c>
      <c r="G73" s="236">
        <f t="shared" si="2"/>
        <v>0</v>
      </c>
      <c r="H73" s="236">
        <f t="shared" si="3"/>
        <v>0</v>
      </c>
      <c r="I73" s="236">
        <f t="shared" si="4"/>
        <v>0</v>
      </c>
      <c r="J73" s="387">
        <f t="shared" si="7"/>
        <v>0</v>
      </c>
      <c r="K73" s="3"/>
      <c r="L73" s="3"/>
      <c r="M73" s="3"/>
      <c r="N73" s="3"/>
      <c r="O73" s="3"/>
      <c r="P73" s="3"/>
      <c r="Q73" s="3"/>
      <c r="R73" s="3"/>
      <c r="S73" s="3"/>
      <c r="T73" s="3"/>
      <c r="U73" s="3"/>
      <c r="V73" s="3"/>
      <c r="W73" s="3"/>
      <c r="X73" s="3"/>
      <c r="Y73" s="3"/>
      <c r="Z73" s="3"/>
    </row>
    <row r="74" spans="1:26" ht="12.75" customHeight="1" x14ac:dyDescent="0.25">
      <c r="A74" s="3"/>
      <c r="B74" s="385">
        <f>Amnt_Deposited!B66</f>
        <v>55</v>
      </c>
      <c r="C74" s="321">
        <f>Amnt_Deposited!D66</f>
        <v>0</v>
      </c>
      <c r="D74" s="386">
        <f>MCF!R73</f>
        <v>0</v>
      </c>
      <c r="E74" s="236">
        <f t="shared" si="6"/>
        <v>0</v>
      </c>
      <c r="F74" s="236">
        <f t="shared" si="1"/>
        <v>0</v>
      </c>
      <c r="G74" s="236">
        <f t="shared" si="2"/>
        <v>0</v>
      </c>
      <c r="H74" s="236">
        <f t="shared" si="3"/>
        <v>0</v>
      </c>
      <c r="I74" s="236">
        <f t="shared" si="4"/>
        <v>0</v>
      </c>
      <c r="J74" s="387">
        <f t="shared" si="7"/>
        <v>0</v>
      </c>
      <c r="K74" s="3"/>
      <c r="L74" s="3"/>
      <c r="M74" s="3"/>
      <c r="N74" s="3"/>
      <c r="O74" s="3"/>
      <c r="P74" s="3"/>
      <c r="Q74" s="3"/>
      <c r="R74" s="3"/>
      <c r="S74" s="3"/>
      <c r="T74" s="3"/>
      <c r="U74" s="3"/>
      <c r="V74" s="3"/>
      <c r="W74" s="3"/>
      <c r="X74" s="3"/>
      <c r="Y74" s="3"/>
      <c r="Z74" s="3"/>
    </row>
    <row r="75" spans="1:26" ht="12.75" customHeight="1" x14ac:dyDescent="0.25">
      <c r="A75" s="3"/>
      <c r="B75" s="385">
        <f>Amnt_Deposited!B67</f>
        <v>56</v>
      </c>
      <c r="C75" s="321">
        <f>Amnt_Deposited!D67</f>
        <v>0</v>
      </c>
      <c r="D75" s="386">
        <f>MCF!R74</f>
        <v>0</v>
      </c>
      <c r="E75" s="236">
        <f t="shared" si="6"/>
        <v>0</v>
      </c>
      <c r="F75" s="236">
        <f t="shared" si="1"/>
        <v>0</v>
      </c>
      <c r="G75" s="236">
        <f t="shared" si="2"/>
        <v>0</v>
      </c>
      <c r="H75" s="236">
        <f t="shared" si="3"/>
        <v>0</v>
      </c>
      <c r="I75" s="236">
        <f t="shared" si="4"/>
        <v>0</v>
      </c>
      <c r="J75" s="387">
        <f t="shared" si="7"/>
        <v>0</v>
      </c>
      <c r="K75" s="3"/>
      <c r="L75" s="3"/>
      <c r="M75" s="3"/>
      <c r="N75" s="3"/>
      <c r="O75" s="3"/>
      <c r="P75" s="3"/>
      <c r="Q75" s="3"/>
      <c r="R75" s="3"/>
      <c r="S75" s="3"/>
      <c r="T75" s="3"/>
      <c r="U75" s="3"/>
      <c r="V75" s="3"/>
      <c r="W75" s="3"/>
      <c r="X75" s="3"/>
      <c r="Y75" s="3"/>
      <c r="Z75" s="3"/>
    </row>
    <row r="76" spans="1:26" ht="12.75" customHeight="1" x14ac:dyDescent="0.25">
      <c r="A76" s="3"/>
      <c r="B76" s="385">
        <f>Amnt_Deposited!B68</f>
        <v>57</v>
      </c>
      <c r="C76" s="321">
        <f>Amnt_Deposited!D68</f>
        <v>0</v>
      </c>
      <c r="D76" s="386">
        <f>MCF!R75</f>
        <v>0</v>
      </c>
      <c r="E76" s="236">
        <f t="shared" si="6"/>
        <v>0</v>
      </c>
      <c r="F76" s="236">
        <f t="shared" si="1"/>
        <v>0</v>
      </c>
      <c r="G76" s="236">
        <f t="shared" si="2"/>
        <v>0</v>
      </c>
      <c r="H76" s="236">
        <f t="shared" si="3"/>
        <v>0</v>
      </c>
      <c r="I76" s="236">
        <f t="shared" si="4"/>
        <v>0</v>
      </c>
      <c r="J76" s="387">
        <f t="shared" si="7"/>
        <v>0</v>
      </c>
      <c r="K76" s="3"/>
      <c r="L76" s="3"/>
      <c r="M76" s="3"/>
      <c r="N76" s="3"/>
      <c r="O76" s="3"/>
      <c r="P76" s="3"/>
      <c r="Q76" s="3"/>
      <c r="R76" s="3"/>
      <c r="S76" s="3"/>
      <c r="T76" s="3"/>
      <c r="U76" s="3"/>
      <c r="V76" s="3"/>
      <c r="W76" s="3"/>
      <c r="X76" s="3"/>
      <c r="Y76" s="3"/>
      <c r="Z76" s="3"/>
    </row>
    <row r="77" spans="1:26" ht="12.75" customHeight="1" x14ac:dyDescent="0.25">
      <c r="A77" s="3"/>
      <c r="B77" s="385">
        <f>Amnt_Deposited!B69</f>
        <v>58</v>
      </c>
      <c r="C77" s="321">
        <f>Amnt_Deposited!D69</f>
        <v>0</v>
      </c>
      <c r="D77" s="386">
        <f>MCF!R76</f>
        <v>0</v>
      </c>
      <c r="E77" s="236">
        <f t="shared" si="6"/>
        <v>0</v>
      </c>
      <c r="F77" s="236">
        <f t="shared" si="1"/>
        <v>0</v>
      </c>
      <c r="G77" s="236">
        <f t="shared" si="2"/>
        <v>0</v>
      </c>
      <c r="H77" s="236">
        <f t="shared" si="3"/>
        <v>0</v>
      </c>
      <c r="I77" s="236">
        <f t="shared" si="4"/>
        <v>0</v>
      </c>
      <c r="J77" s="387">
        <f t="shared" si="7"/>
        <v>0</v>
      </c>
      <c r="K77" s="3"/>
      <c r="L77" s="3"/>
      <c r="M77" s="3"/>
      <c r="N77" s="3"/>
      <c r="O77" s="3"/>
      <c r="P77" s="3"/>
      <c r="Q77" s="3"/>
      <c r="R77" s="3"/>
      <c r="S77" s="3"/>
      <c r="T77" s="3"/>
      <c r="U77" s="3"/>
      <c r="V77" s="3"/>
      <c r="W77" s="3"/>
      <c r="X77" s="3"/>
      <c r="Y77" s="3"/>
      <c r="Z77" s="3"/>
    </row>
    <row r="78" spans="1:26" ht="12.75" customHeight="1" x14ac:dyDescent="0.25">
      <c r="A78" s="3"/>
      <c r="B78" s="385">
        <f>Amnt_Deposited!B70</f>
        <v>59</v>
      </c>
      <c r="C78" s="321">
        <f>Amnt_Deposited!D70</f>
        <v>0</v>
      </c>
      <c r="D78" s="386">
        <f>MCF!R77</f>
        <v>0</v>
      </c>
      <c r="E78" s="236">
        <f t="shared" si="6"/>
        <v>0</v>
      </c>
      <c r="F78" s="236">
        <f t="shared" si="1"/>
        <v>0</v>
      </c>
      <c r="G78" s="236">
        <f t="shared" si="2"/>
        <v>0</v>
      </c>
      <c r="H78" s="236">
        <f t="shared" si="3"/>
        <v>0</v>
      </c>
      <c r="I78" s="236">
        <f t="shared" si="4"/>
        <v>0</v>
      </c>
      <c r="J78" s="387">
        <f t="shared" si="7"/>
        <v>0</v>
      </c>
      <c r="K78" s="3"/>
      <c r="L78" s="3"/>
      <c r="M78" s="3"/>
      <c r="N78" s="3"/>
      <c r="O78" s="3"/>
      <c r="P78" s="3"/>
      <c r="Q78" s="3"/>
      <c r="R78" s="3"/>
      <c r="S78" s="3"/>
      <c r="T78" s="3"/>
      <c r="U78" s="3"/>
      <c r="V78" s="3"/>
      <c r="W78" s="3"/>
      <c r="X78" s="3"/>
      <c r="Y78" s="3"/>
      <c r="Z78" s="3"/>
    </row>
    <row r="79" spans="1:26" ht="12.75" customHeight="1" x14ac:dyDescent="0.25">
      <c r="A79" s="3"/>
      <c r="B79" s="385">
        <f>Amnt_Deposited!B71</f>
        <v>60</v>
      </c>
      <c r="C79" s="321">
        <f>Amnt_Deposited!D71</f>
        <v>0</v>
      </c>
      <c r="D79" s="386">
        <f>MCF!R78</f>
        <v>0</v>
      </c>
      <c r="E79" s="236">
        <f t="shared" si="6"/>
        <v>0</v>
      </c>
      <c r="F79" s="236">
        <f t="shared" si="1"/>
        <v>0</v>
      </c>
      <c r="G79" s="236">
        <f t="shared" si="2"/>
        <v>0</v>
      </c>
      <c r="H79" s="236">
        <f t="shared" si="3"/>
        <v>0</v>
      </c>
      <c r="I79" s="236">
        <f t="shared" si="4"/>
        <v>0</v>
      </c>
      <c r="J79" s="387">
        <f t="shared" si="7"/>
        <v>0</v>
      </c>
      <c r="K79" s="3"/>
      <c r="L79" s="3"/>
      <c r="M79" s="3"/>
      <c r="N79" s="3"/>
      <c r="O79" s="3"/>
      <c r="P79" s="3"/>
      <c r="Q79" s="3"/>
      <c r="R79" s="3"/>
      <c r="S79" s="3"/>
      <c r="T79" s="3"/>
      <c r="U79" s="3"/>
      <c r="V79" s="3"/>
      <c r="W79" s="3"/>
      <c r="X79" s="3"/>
      <c r="Y79" s="3"/>
      <c r="Z79" s="3"/>
    </row>
    <row r="80" spans="1:26" ht="12.75" customHeight="1" x14ac:dyDescent="0.25">
      <c r="A80" s="3"/>
      <c r="B80" s="385">
        <f>Amnt_Deposited!B72</f>
        <v>61</v>
      </c>
      <c r="C80" s="321">
        <f>Amnt_Deposited!D72</f>
        <v>0</v>
      </c>
      <c r="D80" s="386">
        <f>MCF!R79</f>
        <v>0</v>
      </c>
      <c r="E80" s="236">
        <f t="shared" si="6"/>
        <v>0</v>
      </c>
      <c r="F80" s="236">
        <f t="shared" si="1"/>
        <v>0</v>
      </c>
      <c r="G80" s="236">
        <f t="shared" si="2"/>
        <v>0</v>
      </c>
      <c r="H80" s="236">
        <f t="shared" si="3"/>
        <v>0</v>
      </c>
      <c r="I80" s="236">
        <f t="shared" si="4"/>
        <v>0</v>
      </c>
      <c r="J80" s="387">
        <f t="shared" si="7"/>
        <v>0</v>
      </c>
      <c r="K80" s="3"/>
      <c r="L80" s="3"/>
      <c r="M80" s="3"/>
      <c r="N80" s="3"/>
      <c r="O80" s="3"/>
      <c r="P80" s="3"/>
      <c r="Q80" s="3"/>
      <c r="R80" s="3"/>
      <c r="S80" s="3"/>
      <c r="T80" s="3"/>
      <c r="U80" s="3"/>
      <c r="V80" s="3"/>
      <c r="W80" s="3"/>
      <c r="X80" s="3"/>
      <c r="Y80" s="3"/>
      <c r="Z80" s="3"/>
    </row>
    <row r="81" spans="1:26" ht="12.75" customHeight="1" x14ac:dyDescent="0.25">
      <c r="A81" s="3"/>
      <c r="B81" s="385">
        <f>Amnt_Deposited!B73</f>
        <v>62</v>
      </c>
      <c r="C81" s="321">
        <f>Amnt_Deposited!D73</f>
        <v>0</v>
      </c>
      <c r="D81" s="386">
        <f>MCF!R80</f>
        <v>0</v>
      </c>
      <c r="E81" s="236">
        <f t="shared" si="6"/>
        <v>0</v>
      </c>
      <c r="F81" s="236">
        <f t="shared" si="1"/>
        <v>0</v>
      </c>
      <c r="G81" s="236">
        <f t="shared" si="2"/>
        <v>0</v>
      </c>
      <c r="H81" s="236">
        <f t="shared" si="3"/>
        <v>0</v>
      </c>
      <c r="I81" s="236">
        <f t="shared" si="4"/>
        <v>0</v>
      </c>
      <c r="J81" s="387">
        <f t="shared" si="7"/>
        <v>0</v>
      </c>
      <c r="K81" s="3"/>
      <c r="L81" s="3"/>
      <c r="M81" s="3"/>
      <c r="N81" s="3"/>
      <c r="O81" s="3"/>
      <c r="P81" s="3"/>
      <c r="Q81" s="3"/>
      <c r="R81" s="3"/>
      <c r="S81" s="3"/>
      <c r="T81" s="3"/>
      <c r="U81" s="3"/>
      <c r="V81" s="3"/>
      <c r="W81" s="3"/>
      <c r="X81" s="3"/>
      <c r="Y81" s="3"/>
      <c r="Z81" s="3"/>
    </row>
    <row r="82" spans="1:26" ht="12.75" customHeight="1" x14ac:dyDescent="0.25">
      <c r="A82" s="3"/>
      <c r="B82" s="385">
        <f>Amnt_Deposited!B74</f>
        <v>63</v>
      </c>
      <c r="C82" s="321">
        <f>Amnt_Deposited!D74</f>
        <v>0</v>
      </c>
      <c r="D82" s="386">
        <f>MCF!R81</f>
        <v>0</v>
      </c>
      <c r="E82" s="236">
        <f t="shared" si="6"/>
        <v>0</v>
      </c>
      <c r="F82" s="236">
        <f t="shared" si="1"/>
        <v>0</v>
      </c>
      <c r="G82" s="236">
        <f t="shared" si="2"/>
        <v>0</v>
      </c>
      <c r="H82" s="236">
        <f t="shared" si="3"/>
        <v>0</v>
      </c>
      <c r="I82" s="236">
        <f t="shared" si="4"/>
        <v>0</v>
      </c>
      <c r="J82" s="387">
        <f t="shared" si="7"/>
        <v>0</v>
      </c>
      <c r="K82" s="3"/>
      <c r="L82" s="3"/>
      <c r="M82" s="3"/>
      <c r="N82" s="3"/>
      <c r="O82" s="3"/>
      <c r="P82" s="3"/>
      <c r="Q82" s="3"/>
      <c r="R82" s="3"/>
      <c r="S82" s="3"/>
      <c r="T82" s="3"/>
      <c r="U82" s="3"/>
      <c r="V82" s="3"/>
      <c r="W82" s="3"/>
      <c r="X82" s="3"/>
      <c r="Y82" s="3"/>
      <c r="Z82" s="3"/>
    </row>
    <row r="83" spans="1:26" ht="12.75" customHeight="1" x14ac:dyDescent="0.25">
      <c r="A83" s="3"/>
      <c r="B83" s="385">
        <f>Amnt_Deposited!B75</f>
        <v>64</v>
      </c>
      <c r="C83" s="321">
        <f>Amnt_Deposited!D75</f>
        <v>0</v>
      </c>
      <c r="D83" s="386">
        <f>MCF!R82</f>
        <v>0</v>
      </c>
      <c r="E83" s="236">
        <f t="shared" ref="E83:E99" si="8">C83*$I$6*DOCF*D83</f>
        <v>0</v>
      </c>
      <c r="F83" s="236">
        <f t="shared" si="1"/>
        <v>0</v>
      </c>
      <c r="G83" s="236">
        <f t="shared" si="2"/>
        <v>0</v>
      </c>
      <c r="H83" s="236">
        <f t="shared" si="3"/>
        <v>0</v>
      </c>
      <c r="I83" s="236">
        <f t="shared" si="4"/>
        <v>0</v>
      </c>
      <c r="J83" s="387">
        <f t="shared" ref="J83:J99" si="9">I83*CH4_fraction*conv</f>
        <v>0</v>
      </c>
      <c r="K83" s="3"/>
      <c r="L83" s="3"/>
      <c r="M83" s="3"/>
      <c r="N83" s="3"/>
      <c r="O83" s="3"/>
      <c r="P83" s="3"/>
      <c r="Q83" s="3"/>
      <c r="R83" s="3"/>
      <c r="S83" s="3"/>
      <c r="T83" s="3"/>
      <c r="U83" s="3"/>
      <c r="V83" s="3"/>
      <c r="W83" s="3"/>
      <c r="X83" s="3"/>
      <c r="Y83" s="3"/>
      <c r="Z83" s="3"/>
    </row>
    <row r="84" spans="1:26" ht="12.75" customHeight="1" x14ac:dyDescent="0.25">
      <c r="A84" s="3"/>
      <c r="B84" s="385">
        <f>Amnt_Deposited!B76</f>
        <v>65</v>
      </c>
      <c r="C84" s="321">
        <f>Amnt_Deposited!D76</f>
        <v>0</v>
      </c>
      <c r="D84" s="386">
        <f>MCF!R83</f>
        <v>0</v>
      </c>
      <c r="E84" s="236">
        <f t="shared" si="8"/>
        <v>0</v>
      </c>
      <c r="F84" s="236">
        <f t="shared" si="1"/>
        <v>0</v>
      </c>
      <c r="G84" s="236">
        <f t="shared" si="2"/>
        <v>0</v>
      </c>
      <c r="H84" s="236">
        <f t="shared" si="3"/>
        <v>0</v>
      </c>
      <c r="I84" s="236">
        <f t="shared" si="4"/>
        <v>0</v>
      </c>
      <c r="J84" s="387">
        <f t="shared" si="9"/>
        <v>0</v>
      </c>
      <c r="K84" s="3"/>
      <c r="L84" s="3"/>
      <c r="M84" s="3"/>
      <c r="N84" s="3"/>
      <c r="O84" s="3"/>
      <c r="P84" s="3"/>
      <c r="Q84" s="3"/>
      <c r="R84" s="3"/>
      <c r="S84" s="3"/>
      <c r="T84" s="3"/>
      <c r="U84" s="3"/>
      <c r="V84" s="3"/>
      <c r="W84" s="3"/>
      <c r="X84" s="3"/>
      <c r="Y84" s="3"/>
      <c r="Z84" s="3"/>
    </row>
    <row r="85" spans="1:26" ht="12.75" customHeight="1" x14ac:dyDescent="0.25">
      <c r="A85" s="3"/>
      <c r="B85" s="385">
        <f>Amnt_Deposited!B77</f>
        <v>66</v>
      </c>
      <c r="C85" s="321">
        <f>Amnt_Deposited!D77</f>
        <v>0</v>
      </c>
      <c r="D85" s="386">
        <f>MCF!R84</f>
        <v>0</v>
      </c>
      <c r="E85" s="236">
        <f t="shared" si="8"/>
        <v>0</v>
      </c>
      <c r="F85" s="236">
        <f t="shared" si="1"/>
        <v>0</v>
      </c>
      <c r="G85" s="236">
        <f t="shared" si="2"/>
        <v>0</v>
      </c>
      <c r="H85" s="236">
        <f t="shared" si="3"/>
        <v>0</v>
      </c>
      <c r="I85" s="236">
        <f t="shared" si="4"/>
        <v>0</v>
      </c>
      <c r="J85" s="387">
        <f t="shared" si="9"/>
        <v>0</v>
      </c>
      <c r="K85" s="3"/>
      <c r="L85" s="3"/>
      <c r="M85" s="3"/>
      <c r="N85" s="3"/>
      <c r="O85" s="3"/>
      <c r="P85" s="3"/>
      <c r="Q85" s="3"/>
      <c r="R85" s="3"/>
      <c r="S85" s="3"/>
      <c r="T85" s="3"/>
      <c r="U85" s="3"/>
      <c r="V85" s="3"/>
      <c r="W85" s="3"/>
      <c r="X85" s="3"/>
      <c r="Y85" s="3"/>
      <c r="Z85" s="3"/>
    </row>
    <row r="86" spans="1:26" ht="12.75" customHeight="1" x14ac:dyDescent="0.25">
      <c r="A86" s="3"/>
      <c r="B86" s="385">
        <f>Amnt_Deposited!B78</f>
        <v>67</v>
      </c>
      <c r="C86" s="321">
        <f>Amnt_Deposited!D78</f>
        <v>0</v>
      </c>
      <c r="D86" s="386">
        <f>MCF!R85</f>
        <v>0</v>
      </c>
      <c r="E86" s="236">
        <f t="shared" si="8"/>
        <v>0</v>
      </c>
      <c r="F86" s="236">
        <f t="shared" si="1"/>
        <v>0</v>
      </c>
      <c r="G86" s="236">
        <f t="shared" si="2"/>
        <v>0</v>
      </c>
      <c r="H86" s="236">
        <f t="shared" si="3"/>
        <v>0</v>
      </c>
      <c r="I86" s="236">
        <f t="shared" si="4"/>
        <v>0</v>
      </c>
      <c r="J86" s="387">
        <f t="shared" si="9"/>
        <v>0</v>
      </c>
      <c r="K86" s="3"/>
      <c r="L86" s="3"/>
      <c r="M86" s="3"/>
      <c r="N86" s="3"/>
      <c r="O86" s="3"/>
      <c r="P86" s="3"/>
      <c r="Q86" s="3"/>
      <c r="R86" s="3"/>
      <c r="S86" s="3"/>
      <c r="T86" s="3"/>
      <c r="U86" s="3"/>
      <c r="V86" s="3"/>
      <c r="W86" s="3"/>
      <c r="X86" s="3"/>
      <c r="Y86" s="3"/>
      <c r="Z86" s="3"/>
    </row>
    <row r="87" spans="1:26" ht="12.75" customHeight="1" x14ac:dyDescent="0.25">
      <c r="A87" s="3"/>
      <c r="B87" s="385">
        <f>Amnt_Deposited!B79</f>
        <v>68</v>
      </c>
      <c r="C87" s="321">
        <f>Amnt_Deposited!D79</f>
        <v>0</v>
      </c>
      <c r="D87" s="386">
        <f>MCF!R86</f>
        <v>0</v>
      </c>
      <c r="E87" s="236">
        <f t="shared" si="8"/>
        <v>0</v>
      </c>
      <c r="F87" s="236">
        <f t="shared" si="1"/>
        <v>0</v>
      </c>
      <c r="G87" s="236">
        <f t="shared" si="2"/>
        <v>0</v>
      </c>
      <c r="H87" s="236">
        <f t="shared" si="3"/>
        <v>0</v>
      </c>
      <c r="I87" s="236">
        <f t="shared" si="4"/>
        <v>0</v>
      </c>
      <c r="J87" s="387">
        <f t="shared" si="9"/>
        <v>0</v>
      </c>
      <c r="K87" s="3"/>
      <c r="L87" s="3"/>
      <c r="M87" s="3"/>
      <c r="N87" s="3"/>
      <c r="O87" s="3"/>
      <c r="P87" s="3"/>
      <c r="Q87" s="3"/>
      <c r="R87" s="3"/>
      <c r="S87" s="3"/>
      <c r="T87" s="3"/>
      <c r="U87" s="3"/>
      <c r="V87" s="3"/>
      <c r="W87" s="3"/>
      <c r="X87" s="3"/>
      <c r="Y87" s="3"/>
      <c r="Z87" s="3"/>
    </row>
    <row r="88" spans="1:26" ht="12.75" customHeight="1" x14ac:dyDescent="0.25">
      <c r="A88" s="3"/>
      <c r="B88" s="385">
        <f>Amnt_Deposited!B80</f>
        <v>69</v>
      </c>
      <c r="C88" s="321">
        <f>Amnt_Deposited!D80</f>
        <v>0</v>
      </c>
      <c r="D88" s="386">
        <f>MCF!R87</f>
        <v>0</v>
      </c>
      <c r="E88" s="236">
        <f t="shared" si="8"/>
        <v>0</v>
      </c>
      <c r="F88" s="236">
        <f t="shared" si="1"/>
        <v>0</v>
      </c>
      <c r="G88" s="236">
        <f t="shared" si="2"/>
        <v>0</v>
      </c>
      <c r="H88" s="236">
        <f t="shared" si="3"/>
        <v>0</v>
      </c>
      <c r="I88" s="236">
        <f t="shared" si="4"/>
        <v>0</v>
      </c>
      <c r="J88" s="387">
        <f t="shared" si="9"/>
        <v>0</v>
      </c>
      <c r="K88" s="3"/>
      <c r="L88" s="3"/>
      <c r="M88" s="3"/>
      <c r="N88" s="3"/>
      <c r="O88" s="3"/>
      <c r="P88" s="3"/>
      <c r="Q88" s="3"/>
      <c r="R88" s="3"/>
      <c r="S88" s="3"/>
      <c r="T88" s="3"/>
      <c r="U88" s="3"/>
      <c r="V88" s="3"/>
      <c r="W88" s="3"/>
      <c r="X88" s="3"/>
      <c r="Y88" s="3"/>
      <c r="Z88" s="3"/>
    </row>
    <row r="89" spans="1:26" ht="12.75" customHeight="1" x14ac:dyDescent="0.25">
      <c r="A89" s="3"/>
      <c r="B89" s="385">
        <f>Amnt_Deposited!B81</f>
        <v>70</v>
      </c>
      <c r="C89" s="321">
        <f>Amnt_Deposited!D81</f>
        <v>0</v>
      </c>
      <c r="D89" s="386">
        <f>MCF!R88</f>
        <v>0</v>
      </c>
      <c r="E89" s="236">
        <f t="shared" si="8"/>
        <v>0</v>
      </c>
      <c r="F89" s="236">
        <f t="shared" si="1"/>
        <v>0</v>
      </c>
      <c r="G89" s="236">
        <f t="shared" si="2"/>
        <v>0</v>
      </c>
      <c r="H89" s="236">
        <f t="shared" si="3"/>
        <v>0</v>
      </c>
      <c r="I89" s="236">
        <f t="shared" si="4"/>
        <v>0</v>
      </c>
      <c r="J89" s="387">
        <f t="shared" si="9"/>
        <v>0</v>
      </c>
      <c r="K89" s="3"/>
      <c r="L89" s="3"/>
      <c r="M89" s="3"/>
      <c r="N89" s="3"/>
      <c r="O89" s="3"/>
      <c r="P89" s="3"/>
      <c r="Q89" s="3"/>
      <c r="R89" s="3"/>
      <c r="S89" s="3"/>
      <c r="T89" s="3"/>
      <c r="U89" s="3"/>
      <c r="V89" s="3"/>
      <c r="W89" s="3"/>
      <c r="X89" s="3"/>
      <c r="Y89" s="3"/>
      <c r="Z89" s="3"/>
    </row>
    <row r="90" spans="1:26" ht="12.75" customHeight="1" x14ac:dyDescent="0.25">
      <c r="A90" s="3"/>
      <c r="B90" s="385">
        <f>Amnt_Deposited!B82</f>
        <v>71</v>
      </c>
      <c r="C90" s="321">
        <f>Amnt_Deposited!D82</f>
        <v>0</v>
      </c>
      <c r="D90" s="386">
        <f>MCF!R89</f>
        <v>0</v>
      </c>
      <c r="E90" s="236">
        <f t="shared" si="8"/>
        <v>0</v>
      </c>
      <c r="F90" s="236">
        <f t="shared" si="1"/>
        <v>0</v>
      </c>
      <c r="G90" s="236">
        <f t="shared" si="2"/>
        <v>0</v>
      </c>
      <c r="H90" s="236">
        <f t="shared" si="3"/>
        <v>0</v>
      </c>
      <c r="I90" s="236">
        <f t="shared" si="4"/>
        <v>0</v>
      </c>
      <c r="J90" s="387">
        <f t="shared" si="9"/>
        <v>0</v>
      </c>
      <c r="K90" s="3"/>
      <c r="L90" s="3"/>
      <c r="M90" s="3"/>
      <c r="N90" s="3"/>
      <c r="O90" s="3"/>
      <c r="P90" s="3"/>
      <c r="Q90" s="3"/>
      <c r="R90" s="3"/>
      <c r="S90" s="3"/>
      <c r="T90" s="3"/>
      <c r="U90" s="3"/>
      <c r="V90" s="3"/>
      <c r="W90" s="3"/>
      <c r="X90" s="3"/>
      <c r="Y90" s="3"/>
      <c r="Z90" s="3"/>
    </row>
    <row r="91" spans="1:26" ht="12.75" customHeight="1" x14ac:dyDescent="0.25">
      <c r="A91" s="3"/>
      <c r="B91" s="385">
        <f>Amnt_Deposited!B83</f>
        <v>72</v>
      </c>
      <c r="C91" s="321">
        <f>Amnt_Deposited!D83</f>
        <v>0</v>
      </c>
      <c r="D91" s="386">
        <f>MCF!R90</f>
        <v>0</v>
      </c>
      <c r="E91" s="236">
        <f t="shared" si="8"/>
        <v>0</v>
      </c>
      <c r="F91" s="236">
        <f t="shared" si="1"/>
        <v>0</v>
      </c>
      <c r="G91" s="236">
        <f t="shared" si="2"/>
        <v>0</v>
      </c>
      <c r="H91" s="236">
        <f t="shared" si="3"/>
        <v>0</v>
      </c>
      <c r="I91" s="236">
        <f t="shared" si="4"/>
        <v>0</v>
      </c>
      <c r="J91" s="387">
        <f t="shared" si="9"/>
        <v>0</v>
      </c>
      <c r="K91" s="3"/>
      <c r="L91" s="3"/>
      <c r="M91" s="3"/>
      <c r="N91" s="3"/>
      <c r="O91" s="3"/>
      <c r="P91" s="3"/>
      <c r="Q91" s="3"/>
      <c r="R91" s="3"/>
      <c r="S91" s="3"/>
      <c r="T91" s="3"/>
      <c r="U91" s="3"/>
      <c r="V91" s="3"/>
      <c r="W91" s="3"/>
      <c r="X91" s="3"/>
      <c r="Y91" s="3"/>
      <c r="Z91" s="3"/>
    </row>
    <row r="92" spans="1:26" ht="12.75" customHeight="1" x14ac:dyDescent="0.25">
      <c r="A92" s="3"/>
      <c r="B92" s="385">
        <f>Amnt_Deposited!B84</f>
        <v>73</v>
      </c>
      <c r="C92" s="321">
        <f>Amnt_Deposited!D84</f>
        <v>0</v>
      </c>
      <c r="D92" s="386">
        <f>MCF!R91</f>
        <v>0</v>
      </c>
      <c r="E92" s="236">
        <f t="shared" si="8"/>
        <v>0</v>
      </c>
      <c r="F92" s="236">
        <f t="shared" si="1"/>
        <v>0</v>
      </c>
      <c r="G92" s="236">
        <f t="shared" si="2"/>
        <v>0</v>
      </c>
      <c r="H92" s="236">
        <f t="shared" si="3"/>
        <v>0</v>
      </c>
      <c r="I92" s="236">
        <f t="shared" si="4"/>
        <v>0</v>
      </c>
      <c r="J92" s="387">
        <f t="shared" si="9"/>
        <v>0</v>
      </c>
      <c r="K92" s="3"/>
      <c r="L92" s="3"/>
      <c r="M92" s="3"/>
      <c r="N92" s="3"/>
      <c r="O92" s="3"/>
      <c r="P92" s="3"/>
      <c r="Q92" s="3"/>
      <c r="R92" s="3"/>
      <c r="S92" s="3"/>
      <c r="T92" s="3"/>
      <c r="U92" s="3"/>
      <c r="V92" s="3"/>
      <c r="W92" s="3"/>
      <c r="X92" s="3"/>
      <c r="Y92" s="3"/>
      <c r="Z92" s="3"/>
    </row>
    <row r="93" spans="1:26" ht="12.75" customHeight="1" x14ac:dyDescent="0.25">
      <c r="A93" s="3"/>
      <c r="B93" s="385">
        <f>Amnt_Deposited!B85</f>
        <v>74</v>
      </c>
      <c r="C93" s="321">
        <f>Amnt_Deposited!D85</f>
        <v>0</v>
      </c>
      <c r="D93" s="386">
        <f>MCF!R92</f>
        <v>0</v>
      </c>
      <c r="E93" s="236">
        <f t="shared" si="8"/>
        <v>0</v>
      </c>
      <c r="F93" s="236">
        <f t="shared" si="1"/>
        <v>0</v>
      </c>
      <c r="G93" s="236">
        <f t="shared" si="2"/>
        <v>0</v>
      </c>
      <c r="H93" s="236">
        <f t="shared" si="3"/>
        <v>0</v>
      </c>
      <c r="I93" s="236">
        <f t="shared" si="4"/>
        <v>0</v>
      </c>
      <c r="J93" s="387">
        <f t="shared" si="9"/>
        <v>0</v>
      </c>
      <c r="K93" s="3"/>
      <c r="L93" s="3"/>
      <c r="M93" s="3"/>
      <c r="N93" s="3"/>
      <c r="O93" s="3"/>
      <c r="P93" s="3"/>
      <c r="Q93" s="3"/>
      <c r="R93" s="3"/>
      <c r="S93" s="3"/>
      <c r="T93" s="3"/>
      <c r="U93" s="3"/>
      <c r="V93" s="3"/>
      <c r="W93" s="3"/>
      <c r="X93" s="3"/>
      <c r="Y93" s="3"/>
      <c r="Z93" s="3"/>
    </row>
    <row r="94" spans="1:26" ht="12.75" customHeight="1" x14ac:dyDescent="0.25">
      <c r="A94" s="3"/>
      <c r="B94" s="385">
        <f>Amnt_Deposited!B86</f>
        <v>75</v>
      </c>
      <c r="C94" s="321">
        <f>Amnt_Deposited!D86</f>
        <v>0</v>
      </c>
      <c r="D94" s="386">
        <f>MCF!R93</f>
        <v>0</v>
      </c>
      <c r="E94" s="236">
        <f t="shared" si="8"/>
        <v>0</v>
      </c>
      <c r="F94" s="236">
        <f t="shared" si="1"/>
        <v>0</v>
      </c>
      <c r="G94" s="236">
        <f t="shared" si="2"/>
        <v>0</v>
      </c>
      <c r="H94" s="236">
        <f t="shared" si="3"/>
        <v>0</v>
      </c>
      <c r="I94" s="236">
        <f t="shared" si="4"/>
        <v>0</v>
      </c>
      <c r="J94" s="387">
        <f t="shared" si="9"/>
        <v>0</v>
      </c>
      <c r="K94" s="3"/>
      <c r="L94" s="3"/>
      <c r="M94" s="3"/>
      <c r="N94" s="3"/>
      <c r="O94" s="3"/>
      <c r="P94" s="3"/>
      <c r="Q94" s="3"/>
      <c r="R94" s="3"/>
      <c r="S94" s="3"/>
      <c r="T94" s="3"/>
      <c r="U94" s="3"/>
      <c r="V94" s="3"/>
      <c r="W94" s="3"/>
      <c r="X94" s="3"/>
      <c r="Y94" s="3"/>
      <c r="Z94" s="3"/>
    </row>
    <row r="95" spans="1:26" ht="12.75" customHeight="1" x14ac:dyDescent="0.25">
      <c r="A95" s="3"/>
      <c r="B95" s="385">
        <f>Amnt_Deposited!B87</f>
        <v>76</v>
      </c>
      <c r="C95" s="321">
        <f>Amnt_Deposited!D87</f>
        <v>0</v>
      </c>
      <c r="D95" s="386">
        <f>MCF!R94</f>
        <v>0</v>
      </c>
      <c r="E95" s="236">
        <f t="shared" si="8"/>
        <v>0</v>
      </c>
      <c r="F95" s="236">
        <f t="shared" si="1"/>
        <v>0</v>
      </c>
      <c r="G95" s="236">
        <f t="shared" si="2"/>
        <v>0</v>
      </c>
      <c r="H95" s="236">
        <f t="shared" si="3"/>
        <v>0</v>
      </c>
      <c r="I95" s="236">
        <f t="shared" si="4"/>
        <v>0</v>
      </c>
      <c r="J95" s="387">
        <f t="shared" si="9"/>
        <v>0</v>
      </c>
      <c r="K95" s="3"/>
      <c r="L95" s="3"/>
      <c r="M95" s="3"/>
      <c r="N95" s="3"/>
      <c r="O95" s="3"/>
      <c r="P95" s="3"/>
      <c r="Q95" s="3"/>
      <c r="R95" s="3"/>
      <c r="S95" s="3"/>
      <c r="T95" s="3"/>
      <c r="U95" s="3"/>
      <c r="V95" s="3"/>
      <c r="W95" s="3"/>
      <c r="X95" s="3"/>
      <c r="Y95" s="3"/>
      <c r="Z95" s="3"/>
    </row>
    <row r="96" spans="1:26" ht="12.75" customHeight="1" x14ac:dyDescent="0.25">
      <c r="A96" s="3"/>
      <c r="B96" s="385">
        <f>Amnt_Deposited!B88</f>
        <v>77</v>
      </c>
      <c r="C96" s="321">
        <f>Amnt_Deposited!D88</f>
        <v>0</v>
      </c>
      <c r="D96" s="386">
        <f>MCF!R95</f>
        <v>0</v>
      </c>
      <c r="E96" s="236">
        <f t="shared" si="8"/>
        <v>0</v>
      </c>
      <c r="F96" s="236">
        <f t="shared" si="1"/>
        <v>0</v>
      </c>
      <c r="G96" s="236">
        <f t="shared" si="2"/>
        <v>0</v>
      </c>
      <c r="H96" s="236">
        <f t="shared" si="3"/>
        <v>0</v>
      </c>
      <c r="I96" s="236">
        <f t="shared" si="4"/>
        <v>0</v>
      </c>
      <c r="J96" s="387">
        <f t="shared" si="9"/>
        <v>0</v>
      </c>
      <c r="K96" s="3"/>
      <c r="L96" s="3"/>
      <c r="M96" s="3"/>
      <c r="N96" s="3"/>
      <c r="O96" s="3"/>
      <c r="P96" s="3"/>
      <c r="Q96" s="3"/>
      <c r="R96" s="3"/>
      <c r="S96" s="3"/>
      <c r="T96" s="3"/>
      <c r="U96" s="3"/>
      <c r="V96" s="3"/>
      <c r="W96" s="3"/>
      <c r="X96" s="3"/>
      <c r="Y96" s="3"/>
      <c r="Z96" s="3"/>
    </row>
    <row r="97" spans="1:26" ht="12.75" customHeight="1" x14ac:dyDescent="0.25">
      <c r="A97" s="3"/>
      <c r="B97" s="385">
        <f>Amnt_Deposited!B89</f>
        <v>78</v>
      </c>
      <c r="C97" s="321">
        <f>Amnt_Deposited!D89</f>
        <v>0</v>
      </c>
      <c r="D97" s="386">
        <f>MCF!R96</f>
        <v>0</v>
      </c>
      <c r="E97" s="236">
        <f t="shared" si="8"/>
        <v>0</v>
      </c>
      <c r="F97" s="236">
        <f t="shared" si="1"/>
        <v>0</v>
      </c>
      <c r="G97" s="236">
        <f t="shared" si="2"/>
        <v>0</v>
      </c>
      <c r="H97" s="236">
        <f t="shared" si="3"/>
        <v>0</v>
      </c>
      <c r="I97" s="236">
        <f t="shared" si="4"/>
        <v>0</v>
      </c>
      <c r="J97" s="387">
        <f t="shared" si="9"/>
        <v>0</v>
      </c>
      <c r="K97" s="3"/>
      <c r="L97" s="3"/>
      <c r="M97" s="3"/>
      <c r="N97" s="3"/>
      <c r="O97" s="3"/>
      <c r="P97" s="3"/>
      <c r="Q97" s="3"/>
      <c r="R97" s="3"/>
      <c r="S97" s="3"/>
      <c r="T97" s="3"/>
      <c r="U97" s="3"/>
      <c r="V97" s="3"/>
      <c r="W97" s="3"/>
      <c r="X97" s="3"/>
      <c r="Y97" s="3"/>
      <c r="Z97" s="3"/>
    </row>
    <row r="98" spans="1:26" ht="12.75" customHeight="1" x14ac:dyDescent="0.25">
      <c r="A98" s="3"/>
      <c r="B98" s="385">
        <f>Amnt_Deposited!B90</f>
        <v>79</v>
      </c>
      <c r="C98" s="321">
        <f>Amnt_Deposited!D90</f>
        <v>0</v>
      </c>
      <c r="D98" s="386">
        <f>MCF!R97</f>
        <v>0</v>
      </c>
      <c r="E98" s="236">
        <f t="shared" si="8"/>
        <v>0</v>
      </c>
      <c r="F98" s="236">
        <f t="shared" si="1"/>
        <v>0</v>
      </c>
      <c r="G98" s="236">
        <f t="shared" si="2"/>
        <v>0</v>
      </c>
      <c r="H98" s="236">
        <f t="shared" si="3"/>
        <v>0</v>
      </c>
      <c r="I98" s="236">
        <f t="shared" si="4"/>
        <v>0</v>
      </c>
      <c r="J98" s="387">
        <f t="shared" si="9"/>
        <v>0</v>
      </c>
      <c r="K98" s="3"/>
      <c r="L98" s="3"/>
      <c r="M98" s="3"/>
      <c r="N98" s="3"/>
      <c r="O98" s="3"/>
      <c r="P98" s="3"/>
      <c r="Q98" s="3"/>
      <c r="R98" s="3"/>
      <c r="S98" s="3"/>
      <c r="T98" s="3"/>
      <c r="U98" s="3"/>
      <c r="V98" s="3"/>
      <c r="W98" s="3"/>
      <c r="X98" s="3"/>
      <c r="Y98" s="3"/>
      <c r="Z98" s="3"/>
    </row>
    <row r="99" spans="1:26" ht="13.5" customHeight="1" x14ac:dyDescent="0.25">
      <c r="A99" s="3"/>
      <c r="B99" s="488">
        <f>Amnt_Deposited!B91</f>
        <v>80</v>
      </c>
      <c r="C99" s="323">
        <f>Amnt_Deposited!D91</f>
        <v>0</v>
      </c>
      <c r="D99" s="489">
        <f>MCF!R98</f>
        <v>0</v>
      </c>
      <c r="E99" s="280">
        <f t="shared" si="8"/>
        <v>0</v>
      </c>
      <c r="F99" s="280">
        <f t="shared" si="1"/>
        <v>0</v>
      </c>
      <c r="G99" s="280">
        <f t="shared" si="2"/>
        <v>0</v>
      </c>
      <c r="H99" s="280">
        <f t="shared" si="3"/>
        <v>0</v>
      </c>
      <c r="I99" s="280">
        <f t="shared" si="4"/>
        <v>0</v>
      </c>
      <c r="J99" s="491">
        <f t="shared" si="9"/>
        <v>0</v>
      </c>
      <c r="K99" s="3"/>
      <c r="L99" s="3"/>
      <c r="M99" s="3"/>
      <c r="N99" s="3"/>
      <c r="O99" s="3"/>
      <c r="P99" s="3"/>
      <c r="Q99" s="3"/>
      <c r="R99" s="3"/>
      <c r="S99" s="3"/>
      <c r="T99" s="3"/>
      <c r="U99" s="3"/>
      <c r="V99" s="3"/>
      <c r="W99" s="3"/>
      <c r="X99" s="3"/>
      <c r="Y99" s="3"/>
      <c r="Z99" s="3"/>
    </row>
    <row r="100" spans="1:26" ht="12.75" customHeight="1" x14ac:dyDescent="0.25">
      <c r="A100" s="3"/>
      <c r="B100" s="3"/>
      <c r="C100" s="3"/>
      <c r="D100" s="200"/>
      <c r="E100" s="3"/>
      <c r="F100" s="3"/>
      <c r="G100" s="3"/>
      <c r="H100" s="3"/>
      <c r="I100" s="3"/>
      <c r="J100" s="3"/>
      <c r="K100" s="3"/>
      <c r="L100" s="3"/>
      <c r="M100" s="3"/>
      <c r="N100" s="3"/>
      <c r="O100" s="3"/>
      <c r="P100" s="3"/>
      <c r="Q100" s="3"/>
      <c r="R100" s="3"/>
      <c r="S100" s="3"/>
      <c r="T100" s="3"/>
      <c r="U100" s="3"/>
      <c r="V100" s="3"/>
      <c r="W100" s="3"/>
      <c r="X100" s="3"/>
      <c r="Y100" s="3"/>
      <c r="Z100" s="3"/>
    </row>
    <row r="101" spans="1:26" ht="12.75" customHeight="1" x14ac:dyDescent="0.25">
      <c r="A101" s="3"/>
      <c r="B101" s="3"/>
      <c r="C101" s="3"/>
      <c r="D101" s="200"/>
      <c r="E101" s="3"/>
      <c r="F101" s="3"/>
      <c r="G101" s="3"/>
      <c r="H101" s="3"/>
      <c r="I101" s="3"/>
      <c r="J101" s="3"/>
      <c r="K101" s="3"/>
      <c r="L101" s="3"/>
      <c r="M101" s="3"/>
      <c r="N101" s="3"/>
      <c r="O101" s="3"/>
      <c r="P101" s="3"/>
      <c r="Q101" s="3"/>
      <c r="R101" s="3"/>
      <c r="S101" s="3"/>
      <c r="T101" s="3"/>
      <c r="U101" s="3"/>
      <c r="V101" s="3"/>
      <c r="W101" s="3"/>
      <c r="X101" s="3"/>
      <c r="Y101" s="3"/>
      <c r="Z101" s="3"/>
    </row>
    <row r="102" spans="1:26" ht="12.75" customHeight="1" x14ac:dyDescent="0.25">
      <c r="A102" s="3"/>
      <c r="B102" s="3"/>
      <c r="C102" s="3"/>
      <c r="D102" s="200"/>
      <c r="E102" s="3"/>
      <c r="F102" s="3"/>
      <c r="G102" s="3"/>
      <c r="H102" s="3"/>
      <c r="I102" s="3"/>
      <c r="J102" s="3"/>
      <c r="K102" s="3"/>
      <c r="L102" s="3"/>
      <c r="M102" s="3"/>
      <c r="N102" s="3"/>
      <c r="O102" s="3"/>
      <c r="P102" s="3"/>
      <c r="Q102" s="3"/>
      <c r="R102" s="3"/>
      <c r="S102" s="3"/>
      <c r="T102" s="3"/>
      <c r="U102" s="3"/>
      <c r="V102" s="3"/>
      <c r="W102" s="3"/>
      <c r="X102" s="3"/>
      <c r="Y102" s="3"/>
      <c r="Z102" s="3"/>
    </row>
    <row r="103" spans="1:26" ht="12.75" customHeight="1" x14ac:dyDescent="0.25">
      <c r="A103" s="3"/>
      <c r="B103" s="3"/>
      <c r="C103" s="3"/>
      <c r="D103" s="200"/>
      <c r="E103" s="3"/>
      <c r="F103" s="3"/>
      <c r="G103" s="3"/>
      <c r="H103" s="3"/>
      <c r="I103" s="3"/>
      <c r="J103" s="3"/>
      <c r="K103" s="3"/>
      <c r="L103" s="3"/>
      <c r="M103" s="3"/>
      <c r="N103" s="3"/>
      <c r="O103" s="3"/>
      <c r="P103" s="3"/>
      <c r="Q103" s="3"/>
      <c r="R103" s="3"/>
      <c r="S103" s="3"/>
      <c r="T103" s="3"/>
      <c r="U103" s="3"/>
      <c r="V103" s="3"/>
      <c r="W103" s="3"/>
      <c r="X103" s="3"/>
      <c r="Y103" s="3"/>
      <c r="Z103" s="3"/>
    </row>
    <row r="104" spans="1:26" ht="12.75" customHeight="1" x14ac:dyDescent="0.25">
      <c r="A104" s="3"/>
      <c r="B104" s="3"/>
      <c r="C104" s="3"/>
      <c r="D104" s="200"/>
      <c r="E104" s="3"/>
      <c r="F104" s="3"/>
      <c r="G104" s="3"/>
      <c r="H104" s="3"/>
      <c r="I104" s="3"/>
      <c r="J104" s="3"/>
      <c r="K104" s="3"/>
      <c r="L104" s="3"/>
      <c r="M104" s="3"/>
      <c r="N104" s="3"/>
      <c r="O104" s="3"/>
      <c r="P104" s="3"/>
      <c r="Q104" s="3"/>
      <c r="R104" s="3"/>
      <c r="S104" s="3"/>
      <c r="T104" s="3"/>
      <c r="U104" s="3"/>
      <c r="V104" s="3"/>
      <c r="W104" s="3"/>
      <c r="X104" s="3"/>
      <c r="Y104" s="3"/>
      <c r="Z104" s="3"/>
    </row>
    <row r="105" spans="1:26" ht="12.75" customHeight="1" x14ac:dyDescent="0.25">
      <c r="A105" s="3"/>
      <c r="B105" s="3"/>
      <c r="C105" s="3"/>
      <c r="D105" s="200"/>
      <c r="E105" s="3"/>
      <c r="F105" s="3"/>
      <c r="G105" s="3"/>
      <c r="H105" s="3"/>
      <c r="I105" s="3"/>
      <c r="J105" s="3"/>
      <c r="K105" s="3"/>
      <c r="L105" s="3"/>
      <c r="M105" s="3"/>
      <c r="N105" s="3"/>
      <c r="O105" s="3"/>
      <c r="P105" s="3"/>
      <c r="Q105" s="3"/>
      <c r="R105" s="3"/>
      <c r="S105" s="3"/>
      <c r="T105" s="3"/>
      <c r="U105" s="3"/>
      <c r="V105" s="3"/>
      <c r="W105" s="3"/>
      <c r="X105" s="3"/>
      <c r="Y105" s="3"/>
      <c r="Z105" s="3"/>
    </row>
    <row r="106" spans="1:26" ht="12.75" customHeight="1" x14ac:dyDescent="0.25">
      <c r="A106" s="3"/>
      <c r="B106" s="3"/>
      <c r="C106" s="3"/>
      <c r="D106" s="200"/>
      <c r="E106" s="3"/>
      <c r="F106" s="3"/>
      <c r="G106" s="3"/>
      <c r="H106" s="3"/>
      <c r="I106" s="3"/>
      <c r="J106" s="3"/>
      <c r="K106" s="3"/>
      <c r="L106" s="3"/>
      <c r="M106" s="3"/>
      <c r="N106" s="3"/>
      <c r="O106" s="3"/>
      <c r="P106" s="3"/>
      <c r="Q106" s="3"/>
      <c r="R106" s="3"/>
      <c r="S106" s="3"/>
      <c r="T106" s="3"/>
      <c r="U106" s="3"/>
      <c r="V106" s="3"/>
      <c r="W106" s="3"/>
      <c r="X106" s="3"/>
      <c r="Y106" s="3"/>
      <c r="Z106" s="3"/>
    </row>
    <row r="107" spans="1:26" ht="12.75" customHeight="1" x14ac:dyDescent="0.25">
      <c r="A107" s="3"/>
      <c r="B107" s="3"/>
      <c r="C107" s="3"/>
      <c r="D107" s="200"/>
      <c r="E107" s="3"/>
      <c r="F107" s="3"/>
      <c r="G107" s="3"/>
      <c r="H107" s="3"/>
      <c r="I107" s="3"/>
      <c r="J107" s="3"/>
      <c r="K107" s="3"/>
      <c r="L107" s="3"/>
      <c r="M107" s="3"/>
      <c r="N107" s="3"/>
      <c r="O107" s="3"/>
      <c r="P107" s="3"/>
      <c r="Q107" s="3"/>
      <c r="R107" s="3"/>
      <c r="S107" s="3"/>
      <c r="T107" s="3"/>
      <c r="U107" s="3"/>
      <c r="V107" s="3"/>
      <c r="W107" s="3"/>
      <c r="X107" s="3"/>
      <c r="Y107" s="3"/>
      <c r="Z107" s="3"/>
    </row>
    <row r="108" spans="1:26" ht="12.75" customHeight="1" x14ac:dyDescent="0.25">
      <c r="A108" s="3"/>
      <c r="B108" s="3"/>
      <c r="C108" s="3"/>
      <c r="D108" s="200"/>
      <c r="E108" s="3"/>
      <c r="F108" s="3"/>
      <c r="G108" s="3"/>
      <c r="H108" s="3"/>
      <c r="I108" s="3"/>
      <c r="J108" s="3"/>
      <c r="K108" s="3"/>
      <c r="L108" s="3"/>
      <c r="M108" s="3"/>
      <c r="N108" s="3"/>
      <c r="O108" s="3"/>
      <c r="P108" s="3"/>
      <c r="Q108" s="3"/>
      <c r="R108" s="3"/>
      <c r="S108" s="3"/>
      <c r="T108" s="3"/>
      <c r="U108" s="3"/>
      <c r="V108" s="3"/>
      <c r="W108" s="3"/>
      <c r="X108" s="3"/>
      <c r="Y108" s="3"/>
      <c r="Z108" s="3"/>
    </row>
    <row r="109" spans="1:26" ht="12.75" customHeight="1" x14ac:dyDescent="0.25">
      <c r="A109" s="3"/>
      <c r="B109" s="3"/>
      <c r="C109" s="3"/>
      <c r="D109" s="200"/>
      <c r="E109" s="3"/>
      <c r="F109" s="3"/>
      <c r="G109" s="3"/>
      <c r="H109" s="3"/>
      <c r="I109" s="3"/>
      <c r="J109" s="3"/>
      <c r="K109" s="3"/>
      <c r="L109" s="3"/>
      <c r="M109" s="3"/>
      <c r="N109" s="3"/>
      <c r="O109" s="3"/>
      <c r="P109" s="3"/>
      <c r="Q109" s="3"/>
      <c r="R109" s="3"/>
      <c r="S109" s="3"/>
      <c r="T109" s="3"/>
      <c r="U109" s="3"/>
      <c r="V109" s="3"/>
      <c r="W109" s="3"/>
      <c r="X109" s="3"/>
      <c r="Y109" s="3"/>
      <c r="Z109" s="3"/>
    </row>
    <row r="110" spans="1:26" ht="12.75" customHeight="1" x14ac:dyDescent="0.25">
      <c r="A110" s="3"/>
      <c r="B110" s="3"/>
      <c r="C110" s="3"/>
      <c r="D110" s="200"/>
      <c r="E110" s="3"/>
      <c r="F110" s="3"/>
      <c r="G110" s="3"/>
      <c r="H110" s="3"/>
      <c r="I110" s="3"/>
      <c r="J110" s="3"/>
      <c r="K110" s="3"/>
      <c r="L110" s="3"/>
      <c r="M110" s="3"/>
      <c r="N110" s="3"/>
      <c r="O110" s="3"/>
      <c r="P110" s="3"/>
      <c r="Q110" s="3"/>
      <c r="R110" s="3"/>
      <c r="S110" s="3"/>
      <c r="T110" s="3"/>
      <c r="U110" s="3"/>
      <c r="V110" s="3"/>
      <c r="W110" s="3"/>
      <c r="X110" s="3"/>
      <c r="Y110" s="3"/>
      <c r="Z110" s="3"/>
    </row>
    <row r="111" spans="1:26" ht="12.75" customHeight="1" x14ac:dyDescent="0.25">
      <c r="A111" s="3"/>
      <c r="B111" s="3"/>
      <c r="C111" s="3"/>
      <c r="D111" s="200"/>
      <c r="E111" s="3"/>
      <c r="F111" s="3"/>
      <c r="G111" s="3"/>
      <c r="H111" s="3"/>
      <c r="I111" s="3"/>
      <c r="J111" s="3"/>
      <c r="K111" s="3"/>
      <c r="L111" s="3"/>
      <c r="M111" s="3"/>
      <c r="N111" s="3"/>
      <c r="O111" s="3"/>
      <c r="P111" s="3"/>
      <c r="Q111" s="3"/>
      <c r="R111" s="3"/>
      <c r="S111" s="3"/>
      <c r="T111" s="3"/>
      <c r="U111" s="3"/>
      <c r="V111" s="3"/>
      <c r="W111" s="3"/>
      <c r="X111" s="3"/>
      <c r="Y111" s="3"/>
      <c r="Z111" s="3"/>
    </row>
    <row r="112" spans="1:26" ht="12.75" customHeight="1" x14ac:dyDescent="0.25">
      <c r="A112" s="3"/>
      <c r="B112" s="3"/>
      <c r="C112" s="3"/>
      <c r="D112" s="200"/>
      <c r="E112" s="3"/>
      <c r="F112" s="3"/>
      <c r="G112" s="3"/>
      <c r="H112" s="3"/>
      <c r="I112" s="3"/>
      <c r="J112" s="3"/>
      <c r="K112" s="3"/>
      <c r="L112" s="3"/>
      <c r="M112" s="3"/>
      <c r="N112" s="3"/>
      <c r="O112" s="3"/>
      <c r="P112" s="3"/>
      <c r="Q112" s="3"/>
      <c r="R112" s="3"/>
      <c r="S112" s="3"/>
      <c r="T112" s="3"/>
      <c r="U112" s="3"/>
      <c r="V112" s="3"/>
      <c r="W112" s="3"/>
      <c r="X112" s="3"/>
      <c r="Y112" s="3"/>
      <c r="Z112" s="3"/>
    </row>
    <row r="113" spans="1:26" ht="12.75" customHeight="1" x14ac:dyDescent="0.25">
      <c r="A113" s="3"/>
      <c r="B113" s="3"/>
      <c r="C113" s="3"/>
      <c r="D113" s="200"/>
      <c r="E113" s="3"/>
      <c r="F113" s="3"/>
      <c r="G113" s="3"/>
      <c r="H113" s="3"/>
      <c r="I113" s="3"/>
      <c r="J113" s="3"/>
      <c r="K113" s="3"/>
      <c r="L113" s="3"/>
      <c r="M113" s="3"/>
      <c r="N113" s="3"/>
      <c r="O113" s="3"/>
      <c r="P113" s="3"/>
      <c r="Q113" s="3"/>
      <c r="R113" s="3"/>
      <c r="S113" s="3"/>
      <c r="T113" s="3"/>
      <c r="U113" s="3"/>
      <c r="V113" s="3"/>
      <c r="W113" s="3"/>
      <c r="X113" s="3"/>
      <c r="Y113" s="3"/>
      <c r="Z113" s="3"/>
    </row>
    <row r="114" spans="1:26" ht="12.75" customHeight="1" x14ac:dyDescent="0.25">
      <c r="A114" s="3"/>
      <c r="B114" s="3"/>
      <c r="C114" s="3"/>
      <c r="D114" s="200"/>
      <c r="E114" s="3"/>
      <c r="F114" s="3"/>
      <c r="G114" s="3"/>
      <c r="H114" s="3"/>
      <c r="I114" s="3"/>
      <c r="J114" s="3"/>
      <c r="K114" s="3"/>
      <c r="L114" s="3"/>
      <c r="M114" s="3"/>
      <c r="N114" s="3"/>
      <c r="O114" s="3"/>
      <c r="P114" s="3"/>
      <c r="Q114" s="3"/>
      <c r="R114" s="3"/>
      <c r="S114" s="3"/>
      <c r="T114" s="3"/>
      <c r="U114" s="3"/>
      <c r="V114" s="3"/>
      <c r="W114" s="3"/>
      <c r="X114" s="3"/>
      <c r="Y114" s="3"/>
      <c r="Z114" s="3"/>
    </row>
    <row r="115" spans="1:26" ht="12.75" customHeight="1" x14ac:dyDescent="0.25">
      <c r="A115" s="3"/>
      <c r="B115" s="3"/>
      <c r="C115" s="3"/>
      <c r="D115" s="200"/>
      <c r="E115" s="3"/>
      <c r="F115" s="3"/>
      <c r="G115" s="3"/>
      <c r="H115" s="3"/>
      <c r="I115" s="3"/>
      <c r="J115" s="3"/>
      <c r="K115" s="3"/>
      <c r="L115" s="3"/>
      <c r="M115" s="3"/>
      <c r="N115" s="3"/>
      <c r="O115" s="3"/>
      <c r="P115" s="3"/>
      <c r="Q115" s="3"/>
      <c r="R115" s="3"/>
      <c r="S115" s="3"/>
      <c r="T115" s="3"/>
      <c r="U115" s="3"/>
      <c r="V115" s="3"/>
      <c r="W115" s="3"/>
      <c r="X115" s="3"/>
      <c r="Y115" s="3"/>
      <c r="Z115" s="3"/>
    </row>
    <row r="116" spans="1:26" ht="12.75" customHeight="1" x14ac:dyDescent="0.25">
      <c r="A116" s="3"/>
      <c r="B116" s="3"/>
      <c r="C116" s="3"/>
      <c r="D116" s="200"/>
      <c r="E116" s="3"/>
      <c r="F116" s="3"/>
      <c r="G116" s="3"/>
      <c r="H116" s="3"/>
      <c r="I116" s="3"/>
      <c r="J116" s="3"/>
      <c r="K116" s="3"/>
      <c r="L116" s="3"/>
      <c r="M116" s="3"/>
      <c r="N116" s="3"/>
      <c r="O116" s="3"/>
      <c r="P116" s="3"/>
      <c r="Q116" s="3"/>
      <c r="R116" s="3"/>
      <c r="S116" s="3"/>
      <c r="T116" s="3"/>
      <c r="U116" s="3"/>
      <c r="V116" s="3"/>
      <c r="W116" s="3"/>
      <c r="X116" s="3"/>
      <c r="Y116" s="3"/>
      <c r="Z116" s="3"/>
    </row>
    <row r="117" spans="1:26" ht="12.75" customHeight="1" x14ac:dyDescent="0.25">
      <c r="A117" s="3"/>
      <c r="B117" s="3"/>
      <c r="C117" s="3"/>
      <c r="D117" s="200"/>
      <c r="E117" s="3"/>
      <c r="F117" s="3"/>
      <c r="G117" s="3"/>
      <c r="H117" s="3"/>
      <c r="I117" s="3"/>
      <c r="J117" s="3"/>
      <c r="K117" s="3"/>
      <c r="L117" s="3"/>
      <c r="M117" s="3"/>
      <c r="N117" s="3"/>
      <c r="O117" s="3"/>
      <c r="P117" s="3"/>
      <c r="Q117" s="3"/>
      <c r="R117" s="3"/>
      <c r="S117" s="3"/>
      <c r="T117" s="3"/>
      <c r="U117" s="3"/>
      <c r="V117" s="3"/>
      <c r="W117" s="3"/>
      <c r="X117" s="3"/>
      <c r="Y117" s="3"/>
      <c r="Z117" s="3"/>
    </row>
    <row r="118" spans="1:26" ht="12.75" customHeight="1" x14ac:dyDescent="0.25">
      <c r="A118" s="3"/>
      <c r="B118" s="3"/>
      <c r="C118" s="3"/>
      <c r="D118" s="200"/>
      <c r="E118" s="3"/>
      <c r="F118" s="3"/>
      <c r="G118" s="3"/>
      <c r="H118" s="3"/>
      <c r="I118" s="3"/>
      <c r="J118" s="3"/>
      <c r="K118" s="3"/>
      <c r="L118" s="3"/>
      <c r="M118" s="3"/>
      <c r="N118" s="3"/>
      <c r="O118" s="3"/>
      <c r="P118" s="3"/>
      <c r="Q118" s="3"/>
      <c r="R118" s="3"/>
      <c r="S118" s="3"/>
      <c r="T118" s="3"/>
      <c r="U118" s="3"/>
      <c r="V118" s="3"/>
      <c r="W118" s="3"/>
      <c r="X118" s="3"/>
      <c r="Y118" s="3"/>
      <c r="Z118" s="3"/>
    </row>
    <row r="119" spans="1:26" ht="12.75" customHeight="1" x14ac:dyDescent="0.25">
      <c r="A119" s="3"/>
      <c r="B119" s="3"/>
      <c r="C119" s="3"/>
      <c r="D119" s="200"/>
      <c r="E119" s="3"/>
      <c r="F119" s="3"/>
      <c r="G119" s="3"/>
      <c r="H119" s="3"/>
      <c r="I119" s="3"/>
      <c r="J119" s="3"/>
      <c r="K119" s="3"/>
      <c r="L119" s="3"/>
      <c r="M119" s="3"/>
      <c r="N119" s="3"/>
      <c r="O119" s="3"/>
      <c r="P119" s="3"/>
      <c r="Q119" s="3"/>
      <c r="R119" s="3"/>
      <c r="S119" s="3"/>
      <c r="T119" s="3"/>
      <c r="U119" s="3"/>
      <c r="V119" s="3"/>
      <c r="W119" s="3"/>
      <c r="X119" s="3"/>
      <c r="Y119" s="3"/>
      <c r="Z119" s="3"/>
    </row>
    <row r="120" spans="1:26" ht="12.75" customHeight="1" x14ac:dyDescent="0.25">
      <c r="A120" s="3"/>
      <c r="B120" s="3"/>
      <c r="C120" s="3"/>
      <c r="D120" s="200"/>
      <c r="E120" s="3"/>
      <c r="F120" s="3"/>
      <c r="G120" s="3"/>
      <c r="H120" s="3"/>
      <c r="I120" s="3"/>
      <c r="J120" s="3"/>
      <c r="K120" s="3"/>
      <c r="L120" s="3"/>
      <c r="M120" s="3"/>
      <c r="N120" s="3"/>
      <c r="O120" s="3"/>
      <c r="P120" s="3"/>
      <c r="Q120" s="3"/>
      <c r="R120" s="3"/>
      <c r="S120" s="3"/>
      <c r="T120" s="3"/>
      <c r="U120" s="3"/>
      <c r="V120" s="3"/>
      <c r="W120" s="3"/>
      <c r="X120" s="3"/>
      <c r="Y120" s="3"/>
      <c r="Z120" s="3"/>
    </row>
    <row r="121" spans="1:26" ht="12.75" customHeight="1" x14ac:dyDescent="0.25">
      <c r="A121" s="3"/>
      <c r="B121" s="3"/>
      <c r="C121" s="3"/>
      <c r="D121" s="200"/>
      <c r="E121" s="3"/>
      <c r="F121" s="3"/>
      <c r="G121" s="3"/>
      <c r="H121" s="3"/>
      <c r="I121" s="3"/>
      <c r="J121" s="3"/>
      <c r="K121" s="3"/>
      <c r="L121" s="3"/>
      <c r="M121" s="3"/>
      <c r="N121" s="3"/>
      <c r="O121" s="3"/>
      <c r="P121" s="3"/>
      <c r="Q121" s="3"/>
      <c r="R121" s="3"/>
      <c r="S121" s="3"/>
      <c r="T121" s="3"/>
      <c r="U121" s="3"/>
      <c r="V121" s="3"/>
      <c r="W121" s="3"/>
      <c r="X121" s="3"/>
      <c r="Y121" s="3"/>
      <c r="Z121" s="3"/>
    </row>
    <row r="122" spans="1:26" ht="12.75" customHeight="1" x14ac:dyDescent="0.25">
      <c r="A122" s="3"/>
      <c r="B122" s="3"/>
      <c r="C122" s="3"/>
      <c r="D122" s="200"/>
      <c r="E122" s="3"/>
      <c r="F122" s="3"/>
      <c r="G122" s="3"/>
      <c r="H122" s="3"/>
      <c r="I122" s="3"/>
      <c r="J122" s="3"/>
      <c r="K122" s="3"/>
      <c r="L122" s="3"/>
      <c r="M122" s="3"/>
      <c r="N122" s="3"/>
      <c r="O122" s="3"/>
      <c r="P122" s="3"/>
      <c r="Q122" s="3"/>
      <c r="R122" s="3"/>
      <c r="S122" s="3"/>
      <c r="T122" s="3"/>
      <c r="U122" s="3"/>
      <c r="V122" s="3"/>
      <c r="W122" s="3"/>
      <c r="X122" s="3"/>
      <c r="Y122" s="3"/>
      <c r="Z122" s="3"/>
    </row>
    <row r="123" spans="1:26" ht="12.75" customHeight="1" x14ac:dyDescent="0.25">
      <c r="A123" s="3"/>
      <c r="B123" s="3"/>
      <c r="C123" s="3"/>
      <c r="D123" s="200"/>
      <c r="E123" s="3"/>
      <c r="F123" s="3"/>
      <c r="G123" s="3"/>
      <c r="H123" s="3"/>
      <c r="I123" s="3"/>
      <c r="J123" s="3"/>
      <c r="K123" s="3"/>
      <c r="L123" s="3"/>
      <c r="M123" s="3"/>
      <c r="N123" s="3"/>
      <c r="O123" s="3"/>
      <c r="P123" s="3"/>
      <c r="Q123" s="3"/>
      <c r="R123" s="3"/>
      <c r="S123" s="3"/>
      <c r="T123" s="3"/>
      <c r="U123" s="3"/>
      <c r="V123" s="3"/>
      <c r="W123" s="3"/>
      <c r="X123" s="3"/>
      <c r="Y123" s="3"/>
      <c r="Z123" s="3"/>
    </row>
    <row r="124" spans="1:26" ht="12.75" customHeight="1" x14ac:dyDescent="0.25">
      <c r="A124" s="3"/>
      <c r="B124" s="3"/>
      <c r="C124" s="3"/>
      <c r="D124" s="200"/>
      <c r="E124" s="3"/>
      <c r="F124" s="3"/>
      <c r="G124" s="3"/>
      <c r="H124" s="3"/>
      <c r="I124" s="3"/>
      <c r="J124" s="3"/>
      <c r="K124" s="3"/>
      <c r="L124" s="3"/>
      <c r="M124" s="3"/>
      <c r="N124" s="3"/>
      <c r="O124" s="3"/>
      <c r="P124" s="3"/>
      <c r="Q124" s="3"/>
      <c r="R124" s="3"/>
      <c r="S124" s="3"/>
      <c r="T124" s="3"/>
      <c r="U124" s="3"/>
      <c r="V124" s="3"/>
      <c r="W124" s="3"/>
      <c r="X124" s="3"/>
      <c r="Y124" s="3"/>
      <c r="Z124" s="3"/>
    </row>
    <row r="125" spans="1:26" ht="12.75" customHeight="1" x14ac:dyDescent="0.25">
      <c r="A125" s="3"/>
      <c r="B125" s="3"/>
      <c r="C125" s="3"/>
      <c r="D125" s="200"/>
      <c r="E125" s="3"/>
      <c r="F125" s="3"/>
      <c r="G125" s="3"/>
      <c r="H125" s="3"/>
      <c r="I125" s="3"/>
      <c r="J125" s="3"/>
      <c r="K125" s="3"/>
      <c r="L125" s="3"/>
      <c r="M125" s="3"/>
      <c r="N125" s="3"/>
      <c r="O125" s="3"/>
      <c r="P125" s="3"/>
      <c r="Q125" s="3"/>
      <c r="R125" s="3"/>
      <c r="S125" s="3"/>
      <c r="T125" s="3"/>
      <c r="U125" s="3"/>
      <c r="V125" s="3"/>
      <c r="W125" s="3"/>
      <c r="X125" s="3"/>
      <c r="Y125" s="3"/>
      <c r="Z125" s="3"/>
    </row>
    <row r="126" spans="1:26" ht="12.75" customHeight="1" x14ac:dyDescent="0.25">
      <c r="A126" s="3"/>
      <c r="B126" s="3"/>
      <c r="C126" s="3"/>
      <c r="D126" s="200"/>
      <c r="E126" s="3"/>
      <c r="F126" s="3"/>
      <c r="G126" s="3"/>
      <c r="H126" s="3"/>
      <c r="I126" s="3"/>
      <c r="J126" s="3"/>
      <c r="K126" s="3"/>
      <c r="L126" s="3"/>
      <c r="M126" s="3"/>
      <c r="N126" s="3"/>
      <c r="O126" s="3"/>
      <c r="P126" s="3"/>
      <c r="Q126" s="3"/>
      <c r="R126" s="3"/>
      <c r="S126" s="3"/>
      <c r="T126" s="3"/>
      <c r="U126" s="3"/>
      <c r="V126" s="3"/>
      <c r="W126" s="3"/>
      <c r="X126" s="3"/>
      <c r="Y126" s="3"/>
      <c r="Z126" s="3"/>
    </row>
    <row r="127" spans="1:26" ht="12.75" customHeight="1" x14ac:dyDescent="0.25">
      <c r="A127" s="3"/>
      <c r="B127" s="3"/>
      <c r="C127" s="3"/>
      <c r="D127" s="200"/>
      <c r="E127" s="3"/>
      <c r="F127" s="3"/>
      <c r="G127" s="3"/>
      <c r="H127" s="3"/>
      <c r="I127" s="3"/>
      <c r="J127" s="3"/>
      <c r="K127" s="3"/>
      <c r="L127" s="3"/>
      <c r="M127" s="3"/>
      <c r="N127" s="3"/>
      <c r="O127" s="3"/>
      <c r="P127" s="3"/>
      <c r="Q127" s="3"/>
      <c r="R127" s="3"/>
      <c r="S127" s="3"/>
      <c r="T127" s="3"/>
      <c r="U127" s="3"/>
      <c r="V127" s="3"/>
      <c r="W127" s="3"/>
      <c r="X127" s="3"/>
      <c r="Y127" s="3"/>
      <c r="Z127" s="3"/>
    </row>
    <row r="128" spans="1:26" ht="12.75" customHeight="1" x14ac:dyDescent="0.25">
      <c r="A128" s="3"/>
      <c r="B128" s="3"/>
      <c r="C128" s="3"/>
      <c r="D128" s="200"/>
      <c r="E128" s="3"/>
      <c r="F128" s="3"/>
      <c r="G128" s="3"/>
      <c r="H128" s="3"/>
      <c r="I128" s="3"/>
      <c r="J128" s="3"/>
      <c r="K128" s="3"/>
      <c r="L128" s="3"/>
      <c r="M128" s="3"/>
      <c r="N128" s="3"/>
      <c r="O128" s="3"/>
      <c r="P128" s="3"/>
      <c r="Q128" s="3"/>
      <c r="R128" s="3"/>
      <c r="S128" s="3"/>
      <c r="T128" s="3"/>
      <c r="U128" s="3"/>
      <c r="V128" s="3"/>
      <c r="W128" s="3"/>
      <c r="X128" s="3"/>
      <c r="Y128" s="3"/>
      <c r="Z128" s="3"/>
    </row>
    <row r="129" spans="1:26" ht="12.75" customHeight="1" x14ac:dyDescent="0.25">
      <c r="A129" s="3"/>
      <c r="B129" s="3"/>
      <c r="C129" s="3"/>
      <c r="D129" s="200"/>
      <c r="E129" s="3"/>
      <c r="F129" s="3"/>
      <c r="G129" s="3"/>
      <c r="H129" s="3"/>
      <c r="I129" s="3"/>
      <c r="J129" s="3"/>
      <c r="K129" s="3"/>
      <c r="L129" s="3"/>
      <c r="M129" s="3"/>
      <c r="N129" s="3"/>
      <c r="O129" s="3"/>
      <c r="P129" s="3"/>
      <c r="Q129" s="3"/>
      <c r="R129" s="3"/>
      <c r="S129" s="3"/>
      <c r="T129" s="3"/>
      <c r="U129" s="3"/>
      <c r="V129" s="3"/>
      <c r="W129" s="3"/>
      <c r="X129" s="3"/>
      <c r="Y129" s="3"/>
      <c r="Z129" s="3"/>
    </row>
    <row r="130" spans="1:26" ht="12.75" customHeight="1" x14ac:dyDescent="0.25">
      <c r="A130" s="3"/>
      <c r="B130" s="3"/>
      <c r="C130" s="3"/>
      <c r="D130" s="200"/>
      <c r="E130" s="3"/>
      <c r="F130" s="3"/>
      <c r="G130" s="3"/>
      <c r="H130" s="3"/>
      <c r="I130" s="3"/>
      <c r="J130" s="3"/>
      <c r="K130" s="3"/>
      <c r="L130" s="3"/>
      <c r="M130" s="3"/>
      <c r="N130" s="3"/>
      <c r="O130" s="3"/>
      <c r="P130" s="3"/>
      <c r="Q130" s="3"/>
      <c r="R130" s="3"/>
      <c r="S130" s="3"/>
      <c r="T130" s="3"/>
      <c r="U130" s="3"/>
      <c r="V130" s="3"/>
      <c r="W130" s="3"/>
      <c r="X130" s="3"/>
      <c r="Y130" s="3"/>
      <c r="Z130" s="3"/>
    </row>
    <row r="131" spans="1:26" ht="12.75" customHeight="1" x14ac:dyDescent="0.25">
      <c r="A131" s="3"/>
      <c r="B131" s="3"/>
      <c r="C131" s="3"/>
      <c r="D131" s="200"/>
      <c r="E131" s="3"/>
      <c r="F131" s="3"/>
      <c r="G131" s="3"/>
      <c r="H131" s="3"/>
      <c r="I131" s="3"/>
      <c r="J131" s="3"/>
      <c r="K131" s="3"/>
      <c r="L131" s="3"/>
      <c r="M131" s="3"/>
      <c r="N131" s="3"/>
      <c r="O131" s="3"/>
      <c r="P131" s="3"/>
      <c r="Q131" s="3"/>
      <c r="R131" s="3"/>
      <c r="S131" s="3"/>
      <c r="T131" s="3"/>
      <c r="U131" s="3"/>
      <c r="V131" s="3"/>
      <c r="W131" s="3"/>
      <c r="X131" s="3"/>
      <c r="Y131" s="3"/>
      <c r="Z131" s="3"/>
    </row>
    <row r="132" spans="1:26" ht="12.75" customHeight="1" x14ac:dyDescent="0.25">
      <c r="A132" s="3"/>
      <c r="B132" s="3"/>
      <c r="C132" s="3"/>
      <c r="D132" s="200"/>
      <c r="E132" s="3"/>
      <c r="F132" s="3"/>
      <c r="G132" s="3"/>
      <c r="H132" s="3"/>
      <c r="I132" s="3"/>
      <c r="J132" s="3"/>
      <c r="K132" s="3"/>
      <c r="L132" s="3"/>
      <c r="M132" s="3"/>
      <c r="N132" s="3"/>
      <c r="O132" s="3"/>
      <c r="P132" s="3"/>
      <c r="Q132" s="3"/>
      <c r="R132" s="3"/>
      <c r="S132" s="3"/>
      <c r="T132" s="3"/>
      <c r="U132" s="3"/>
      <c r="V132" s="3"/>
      <c r="W132" s="3"/>
      <c r="X132" s="3"/>
      <c r="Y132" s="3"/>
      <c r="Z132" s="3"/>
    </row>
    <row r="133" spans="1:26" ht="12.75" customHeight="1" x14ac:dyDescent="0.25">
      <c r="A133" s="3"/>
      <c r="B133" s="3"/>
      <c r="C133" s="3"/>
      <c r="D133" s="200"/>
      <c r="E133" s="3"/>
      <c r="F133" s="3"/>
      <c r="G133" s="3"/>
      <c r="H133" s="3"/>
      <c r="I133" s="3"/>
      <c r="J133" s="3"/>
      <c r="K133" s="3"/>
      <c r="L133" s="3"/>
      <c r="M133" s="3"/>
      <c r="N133" s="3"/>
      <c r="O133" s="3"/>
      <c r="P133" s="3"/>
      <c r="Q133" s="3"/>
      <c r="R133" s="3"/>
      <c r="S133" s="3"/>
      <c r="T133" s="3"/>
      <c r="U133" s="3"/>
      <c r="V133" s="3"/>
      <c r="W133" s="3"/>
      <c r="X133" s="3"/>
      <c r="Y133" s="3"/>
      <c r="Z133" s="3"/>
    </row>
    <row r="134" spans="1:26" ht="12.75" customHeight="1" x14ac:dyDescent="0.25">
      <c r="A134" s="3"/>
      <c r="B134" s="3"/>
      <c r="C134" s="3"/>
      <c r="D134" s="200"/>
      <c r="E134" s="3"/>
      <c r="F134" s="3"/>
      <c r="G134" s="3"/>
      <c r="H134" s="3"/>
      <c r="I134" s="3"/>
      <c r="J134" s="3"/>
      <c r="K134" s="3"/>
      <c r="L134" s="3"/>
      <c r="M134" s="3"/>
      <c r="N134" s="3"/>
      <c r="O134" s="3"/>
      <c r="P134" s="3"/>
      <c r="Q134" s="3"/>
      <c r="R134" s="3"/>
      <c r="S134" s="3"/>
      <c r="T134" s="3"/>
      <c r="U134" s="3"/>
      <c r="V134" s="3"/>
      <c r="W134" s="3"/>
      <c r="X134" s="3"/>
      <c r="Y134" s="3"/>
      <c r="Z134" s="3"/>
    </row>
    <row r="135" spans="1:26" ht="12.75" customHeight="1" x14ac:dyDescent="0.25">
      <c r="A135" s="3"/>
      <c r="B135" s="3"/>
      <c r="C135" s="3"/>
      <c r="D135" s="200"/>
      <c r="E135" s="3"/>
      <c r="F135" s="3"/>
      <c r="G135" s="3"/>
      <c r="H135" s="3"/>
      <c r="I135" s="3"/>
      <c r="J135" s="3"/>
      <c r="K135" s="3"/>
      <c r="L135" s="3"/>
      <c r="M135" s="3"/>
      <c r="N135" s="3"/>
      <c r="O135" s="3"/>
      <c r="P135" s="3"/>
      <c r="Q135" s="3"/>
      <c r="R135" s="3"/>
      <c r="S135" s="3"/>
      <c r="T135" s="3"/>
      <c r="U135" s="3"/>
      <c r="V135" s="3"/>
      <c r="W135" s="3"/>
      <c r="X135" s="3"/>
      <c r="Y135" s="3"/>
      <c r="Z135" s="3"/>
    </row>
    <row r="136" spans="1:26" ht="12.75" customHeight="1" x14ac:dyDescent="0.25">
      <c r="A136" s="3"/>
      <c r="B136" s="3"/>
      <c r="C136" s="3"/>
      <c r="D136" s="200"/>
      <c r="E136" s="3"/>
      <c r="F136" s="3"/>
      <c r="G136" s="3"/>
      <c r="H136" s="3"/>
      <c r="I136" s="3"/>
      <c r="J136" s="3"/>
      <c r="K136" s="3"/>
      <c r="L136" s="3"/>
      <c r="M136" s="3"/>
      <c r="N136" s="3"/>
      <c r="O136" s="3"/>
      <c r="P136" s="3"/>
      <c r="Q136" s="3"/>
      <c r="R136" s="3"/>
      <c r="S136" s="3"/>
      <c r="T136" s="3"/>
      <c r="U136" s="3"/>
      <c r="V136" s="3"/>
      <c r="W136" s="3"/>
      <c r="X136" s="3"/>
      <c r="Y136" s="3"/>
      <c r="Z136" s="3"/>
    </row>
    <row r="137" spans="1:26" ht="12.75" customHeight="1" x14ac:dyDescent="0.25">
      <c r="A137" s="3"/>
      <c r="B137" s="3"/>
      <c r="C137" s="3"/>
      <c r="D137" s="200"/>
      <c r="E137" s="3"/>
      <c r="F137" s="3"/>
      <c r="G137" s="3"/>
      <c r="H137" s="3"/>
      <c r="I137" s="3"/>
      <c r="J137" s="3"/>
      <c r="K137" s="3"/>
      <c r="L137" s="3"/>
      <c r="M137" s="3"/>
      <c r="N137" s="3"/>
      <c r="O137" s="3"/>
      <c r="P137" s="3"/>
      <c r="Q137" s="3"/>
      <c r="R137" s="3"/>
      <c r="S137" s="3"/>
      <c r="T137" s="3"/>
      <c r="U137" s="3"/>
      <c r="V137" s="3"/>
      <c r="W137" s="3"/>
      <c r="X137" s="3"/>
      <c r="Y137" s="3"/>
      <c r="Z137" s="3"/>
    </row>
    <row r="138" spans="1:26" ht="12.75" customHeight="1" x14ac:dyDescent="0.25">
      <c r="A138" s="3"/>
      <c r="B138" s="3"/>
      <c r="C138" s="3"/>
      <c r="D138" s="200"/>
      <c r="E138" s="3"/>
      <c r="F138" s="3"/>
      <c r="G138" s="3"/>
      <c r="H138" s="3"/>
      <c r="I138" s="3"/>
      <c r="J138" s="3"/>
      <c r="K138" s="3"/>
      <c r="L138" s="3"/>
      <c r="M138" s="3"/>
      <c r="N138" s="3"/>
      <c r="O138" s="3"/>
      <c r="P138" s="3"/>
      <c r="Q138" s="3"/>
      <c r="R138" s="3"/>
      <c r="S138" s="3"/>
      <c r="T138" s="3"/>
      <c r="U138" s="3"/>
      <c r="V138" s="3"/>
      <c r="W138" s="3"/>
      <c r="X138" s="3"/>
      <c r="Y138" s="3"/>
      <c r="Z138" s="3"/>
    </row>
    <row r="139" spans="1:26" ht="12.75" customHeight="1" x14ac:dyDescent="0.25">
      <c r="A139" s="3"/>
      <c r="B139" s="3"/>
      <c r="C139" s="3"/>
      <c r="D139" s="200"/>
      <c r="E139" s="3"/>
      <c r="F139" s="3"/>
      <c r="G139" s="3"/>
      <c r="H139" s="3"/>
      <c r="I139" s="3"/>
      <c r="J139" s="3"/>
      <c r="K139" s="3"/>
      <c r="L139" s="3"/>
      <c r="M139" s="3"/>
      <c r="N139" s="3"/>
      <c r="O139" s="3"/>
      <c r="P139" s="3"/>
      <c r="Q139" s="3"/>
      <c r="R139" s="3"/>
      <c r="S139" s="3"/>
      <c r="T139" s="3"/>
      <c r="U139" s="3"/>
      <c r="V139" s="3"/>
      <c r="W139" s="3"/>
      <c r="X139" s="3"/>
      <c r="Y139" s="3"/>
      <c r="Z139" s="3"/>
    </row>
    <row r="140" spans="1:26" ht="12.75" customHeight="1" x14ac:dyDescent="0.25">
      <c r="A140" s="3"/>
      <c r="B140" s="3"/>
      <c r="C140" s="3"/>
      <c r="D140" s="200"/>
      <c r="E140" s="3"/>
      <c r="F140" s="3"/>
      <c r="G140" s="3"/>
      <c r="H140" s="3"/>
      <c r="I140" s="3"/>
      <c r="J140" s="3"/>
      <c r="K140" s="3"/>
      <c r="L140" s="3"/>
      <c r="M140" s="3"/>
      <c r="N140" s="3"/>
      <c r="O140" s="3"/>
      <c r="P140" s="3"/>
      <c r="Q140" s="3"/>
      <c r="R140" s="3"/>
      <c r="S140" s="3"/>
      <c r="T140" s="3"/>
      <c r="U140" s="3"/>
      <c r="V140" s="3"/>
      <c r="W140" s="3"/>
      <c r="X140" s="3"/>
      <c r="Y140" s="3"/>
      <c r="Z140" s="3"/>
    </row>
    <row r="141" spans="1:26" ht="12.75" customHeight="1" x14ac:dyDescent="0.25">
      <c r="A141" s="3"/>
      <c r="B141" s="3"/>
      <c r="C141" s="3"/>
      <c r="D141" s="200"/>
      <c r="E141" s="3"/>
      <c r="F141" s="3"/>
      <c r="G141" s="3"/>
      <c r="H141" s="3"/>
      <c r="I141" s="3"/>
      <c r="J141" s="3"/>
      <c r="K141" s="3"/>
      <c r="L141" s="3"/>
      <c r="M141" s="3"/>
      <c r="N141" s="3"/>
      <c r="O141" s="3"/>
      <c r="P141" s="3"/>
      <c r="Q141" s="3"/>
      <c r="R141" s="3"/>
      <c r="S141" s="3"/>
      <c r="T141" s="3"/>
      <c r="U141" s="3"/>
      <c r="V141" s="3"/>
      <c r="W141" s="3"/>
      <c r="X141" s="3"/>
      <c r="Y141" s="3"/>
      <c r="Z141" s="3"/>
    </row>
    <row r="142" spans="1:26" ht="12.75" customHeight="1" x14ac:dyDescent="0.25">
      <c r="A142" s="3"/>
      <c r="B142" s="3"/>
      <c r="C142" s="3"/>
      <c r="D142" s="200"/>
      <c r="E142" s="3"/>
      <c r="F142" s="3"/>
      <c r="G142" s="3"/>
      <c r="H142" s="3"/>
      <c r="I142" s="3"/>
      <c r="J142" s="3"/>
      <c r="K142" s="3"/>
      <c r="L142" s="3"/>
      <c r="M142" s="3"/>
      <c r="N142" s="3"/>
      <c r="O142" s="3"/>
      <c r="P142" s="3"/>
      <c r="Q142" s="3"/>
      <c r="R142" s="3"/>
      <c r="S142" s="3"/>
      <c r="T142" s="3"/>
      <c r="U142" s="3"/>
      <c r="V142" s="3"/>
      <c r="W142" s="3"/>
      <c r="X142" s="3"/>
      <c r="Y142" s="3"/>
      <c r="Z142" s="3"/>
    </row>
    <row r="143" spans="1:26" ht="12.75" customHeight="1" x14ac:dyDescent="0.25">
      <c r="A143" s="3"/>
      <c r="B143" s="3"/>
      <c r="C143" s="3"/>
      <c r="D143" s="200"/>
      <c r="E143" s="3"/>
      <c r="F143" s="3"/>
      <c r="G143" s="3"/>
      <c r="H143" s="3"/>
      <c r="I143" s="3"/>
      <c r="J143" s="3"/>
      <c r="K143" s="3"/>
      <c r="L143" s="3"/>
      <c r="M143" s="3"/>
      <c r="N143" s="3"/>
      <c r="O143" s="3"/>
      <c r="P143" s="3"/>
      <c r="Q143" s="3"/>
      <c r="R143" s="3"/>
      <c r="S143" s="3"/>
      <c r="T143" s="3"/>
      <c r="U143" s="3"/>
      <c r="V143" s="3"/>
      <c r="W143" s="3"/>
      <c r="X143" s="3"/>
      <c r="Y143" s="3"/>
      <c r="Z143" s="3"/>
    </row>
    <row r="144" spans="1:26" ht="12.75" customHeight="1" x14ac:dyDescent="0.25">
      <c r="A144" s="3"/>
      <c r="B144" s="3"/>
      <c r="C144" s="3"/>
      <c r="D144" s="200"/>
      <c r="E144" s="3"/>
      <c r="F144" s="3"/>
      <c r="G144" s="3"/>
      <c r="H144" s="3"/>
      <c r="I144" s="3"/>
      <c r="J144" s="3"/>
      <c r="K144" s="3"/>
      <c r="L144" s="3"/>
      <c r="M144" s="3"/>
      <c r="N144" s="3"/>
      <c r="O144" s="3"/>
      <c r="P144" s="3"/>
      <c r="Q144" s="3"/>
      <c r="R144" s="3"/>
      <c r="S144" s="3"/>
      <c r="T144" s="3"/>
      <c r="U144" s="3"/>
      <c r="V144" s="3"/>
      <c r="W144" s="3"/>
      <c r="X144" s="3"/>
      <c r="Y144" s="3"/>
      <c r="Z144" s="3"/>
    </row>
    <row r="145" spans="1:26" ht="12.75" customHeight="1" x14ac:dyDescent="0.25">
      <c r="A145" s="3"/>
      <c r="B145" s="3"/>
      <c r="C145" s="3"/>
      <c r="D145" s="200"/>
      <c r="E145" s="3"/>
      <c r="F145" s="3"/>
      <c r="G145" s="3"/>
      <c r="H145" s="3"/>
      <c r="I145" s="3"/>
      <c r="J145" s="3"/>
      <c r="K145" s="3"/>
      <c r="L145" s="3"/>
      <c r="M145" s="3"/>
      <c r="N145" s="3"/>
      <c r="O145" s="3"/>
      <c r="P145" s="3"/>
      <c r="Q145" s="3"/>
      <c r="R145" s="3"/>
      <c r="S145" s="3"/>
      <c r="T145" s="3"/>
      <c r="U145" s="3"/>
      <c r="V145" s="3"/>
      <c r="W145" s="3"/>
      <c r="X145" s="3"/>
      <c r="Y145" s="3"/>
      <c r="Z145" s="3"/>
    </row>
    <row r="146" spans="1:26" ht="12.75" customHeight="1" x14ac:dyDescent="0.25">
      <c r="A146" s="3"/>
      <c r="B146" s="3"/>
      <c r="C146" s="3"/>
      <c r="D146" s="200"/>
      <c r="E146" s="3"/>
      <c r="F146" s="3"/>
      <c r="G146" s="3"/>
      <c r="H146" s="3"/>
      <c r="I146" s="3"/>
      <c r="J146" s="3"/>
      <c r="K146" s="3"/>
      <c r="L146" s="3"/>
      <c r="M146" s="3"/>
      <c r="N146" s="3"/>
      <c r="O146" s="3"/>
      <c r="P146" s="3"/>
      <c r="Q146" s="3"/>
      <c r="R146" s="3"/>
      <c r="S146" s="3"/>
      <c r="T146" s="3"/>
      <c r="U146" s="3"/>
      <c r="V146" s="3"/>
      <c r="W146" s="3"/>
      <c r="X146" s="3"/>
      <c r="Y146" s="3"/>
      <c r="Z146" s="3"/>
    </row>
    <row r="147" spans="1:26" ht="12.75" customHeight="1" x14ac:dyDescent="0.25">
      <c r="A147" s="3"/>
      <c r="B147" s="3"/>
      <c r="C147" s="3"/>
      <c r="D147" s="200"/>
      <c r="E147" s="3"/>
      <c r="F147" s="3"/>
      <c r="G147" s="3"/>
      <c r="H147" s="3"/>
      <c r="I147" s="3"/>
      <c r="J147" s="3"/>
      <c r="K147" s="3"/>
      <c r="L147" s="3"/>
      <c r="M147" s="3"/>
      <c r="N147" s="3"/>
      <c r="O147" s="3"/>
      <c r="P147" s="3"/>
      <c r="Q147" s="3"/>
      <c r="R147" s="3"/>
      <c r="S147" s="3"/>
      <c r="T147" s="3"/>
      <c r="U147" s="3"/>
      <c r="V147" s="3"/>
      <c r="W147" s="3"/>
      <c r="X147" s="3"/>
      <c r="Y147" s="3"/>
      <c r="Z147" s="3"/>
    </row>
    <row r="148" spans="1:26" ht="12.75" customHeight="1" x14ac:dyDescent="0.25">
      <c r="A148" s="3"/>
      <c r="B148" s="3"/>
      <c r="C148" s="3"/>
      <c r="D148" s="200"/>
      <c r="E148" s="3"/>
      <c r="F148" s="3"/>
      <c r="G148" s="3"/>
      <c r="H148" s="3"/>
      <c r="I148" s="3"/>
      <c r="J148" s="3"/>
      <c r="K148" s="3"/>
      <c r="L148" s="3"/>
      <c r="M148" s="3"/>
      <c r="N148" s="3"/>
      <c r="O148" s="3"/>
      <c r="P148" s="3"/>
      <c r="Q148" s="3"/>
      <c r="R148" s="3"/>
      <c r="S148" s="3"/>
      <c r="T148" s="3"/>
      <c r="U148" s="3"/>
      <c r="V148" s="3"/>
      <c r="W148" s="3"/>
      <c r="X148" s="3"/>
      <c r="Y148" s="3"/>
      <c r="Z148" s="3"/>
    </row>
    <row r="149" spans="1:26" ht="12.75" customHeight="1" x14ac:dyDescent="0.25">
      <c r="A149" s="3"/>
      <c r="B149" s="3"/>
      <c r="C149" s="3"/>
      <c r="D149" s="200"/>
      <c r="E149" s="3"/>
      <c r="F149" s="3"/>
      <c r="G149" s="3"/>
      <c r="H149" s="3"/>
      <c r="I149" s="3"/>
      <c r="J149" s="3"/>
      <c r="K149" s="3"/>
      <c r="L149" s="3"/>
      <c r="M149" s="3"/>
      <c r="N149" s="3"/>
      <c r="O149" s="3"/>
      <c r="P149" s="3"/>
      <c r="Q149" s="3"/>
      <c r="R149" s="3"/>
      <c r="S149" s="3"/>
      <c r="T149" s="3"/>
      <c r="U149" s="3"/>
      <c r="V149" s="3"/>
      <c r="W149" s="3"/>
      <c r="X149" s="3"/>
      <c r="Y149" s="3"/>
      <c r="Z149" s="3"/>
    </row>
    <row r="150" spans="1:26" ht="12.75" customHeight="1" x14ac:dyDescent="0.25">
      <c r="A150" s="3"/>
      <c r="B150" s="3"/>
      <c r="C150" s="3"/>
      <c r="D150" s="200"/>
      <c r="E150" s="3"/>
      <c r="F150" s="3"/>
      <c r="G150" s="3"/>
      <c r="H150" s="3"/>
      <c r="I150" s="3"/>
      <c r="J150" s="3"/>
      <c r="K150" s="3"/>
      <c r="L150" s="3"/>
      <c r="M150" s="3"/>
      <c r="N150" s="3"/>
      <c r="O150" s="3"/>
      <c r="P150" s="3"/>
      <c r="Q150" s="3"/>
      <c r="R150" s="3"/>
      <c r="S150" s="3"/>
      <c r="T150" s="3"/>
      <c r="U150" s="3"/>
      <c r="V150" s="3"/>
      <c r="W150" s="3"/>
      <c r="X150" s="3"/>
      <c r="Y150" s="3"/>
      <c r="Z150" s="3"/>
    </row>
    <row r="151" spans="1:26" ht="12.75" customHeight="1" x14ac:dyDescent="0.25">
      <c r="A151" s="3"/>
      <c r="B151" s="3"/>
      <c r="C151" s="3"/>
      <c r="D151" s="200"/>
      <c r="E151" s="3"/>
      <c r="F151" s="3"/>
      <c r="G151" s="3"/>
      <c r="H151" s="3"/>
      <c r="I151" s="3"/>
      <c r="J151" s="3"/>
      <c r="K151" s="3"/>
      <c r="L151" s="3"/>
      <c r="M151" s="3"/>
      <c r="N151" s="3"/>
      <c r="O151" s="3"/>
      <c r="P151" s="3"/>
      <c r="Q151" s="3"/>
      <c r="R151" s="3"/>
      <c r="S151" s="3"/>
      <c r="T151" s="3"/>
      <c r="U151" s="3"/>
      <c r="V151" s="3"/>
      <c r="W151" s="3"/>
      <c r="X151" s="3"/>
      <c r="Y151" s="3"/>
      <c r="Z151" s="3"/>
    </row>
    <row r="152" spans="1:26" ht="12.75" customHeight="1" x14ac:dyDescent="0.25">
      <c r="A152" s="3"/>
      <c r="B152" s="3"/>
      <c r="C152" s="3"/>
      <c r="D152" s="200"/>
      <c r="E152" s="3"/>
      <c r="F152" s="3"/>
      <c r="G152" s="3"/>
      <c r="H152" s="3"/>
      <c r="I152" s="3"/>
      <c r="J152" s="3"/>
      <c r="K152" s="3"/>
      <c r="L152" s="3"/>
      <c r="M152" s="3"/>
      <c r="N152" s="3"/>
      <c r="O152" s="3"/>
      <c r="P152" s="3"/>
      <c r="Q152" s="3"/>
      <c r="R152" s="3"/>
      <c r="S152" s="3"/>
      <c r="T152" s="3"/>
      <c r="U152" s="3"/>
      <c r="V152" s="3"/>
      <c r="W152" s="3"/>
      <c r="X152" s="3"/>
      <c r="Y152" s="3"/>
      <c r="Z152" s="3"/>
    </row>
    <row r="153" spans="1:26" ht="12.75" customHeight="1" x14ac:dyDescent="0.25">
      <c r="A153" s="3"/>
      <c r="B153" s="3"/>
      <c r="C153" s="3"/>
      <c r="D153" s="200"/>
      <c r="E153" s="3"/>
      <c r="F153" s="3"/>
      <c r="G153" s="3"/>
      <c r="H153" s="3"/>
      <c r="I153" s="3"/>
      <c r="J153" s="3"/>
      <c r="K153" s="3"/>
      <c r="L153" s="3"/>
      <c r="M153" s="3"/>
      <c r="N153" s="3"/>
      <c r="O153" s="3"/>
      <c r="P153" s="3"/>
      <c r="Q153" s="3"/>
      <c r="R153" s="3"/>
      <c r="S153" s="3"/>
      <c r="T153" s="3"/>
      <c r="U153" s="3"/>
      <c r="V153" s="3"/>
      <c r="W153" s="3"/>
      <c r="X153" s="3"/>
      <c r="Y153" s="3"/>
      <c r="Z153" s="3"/>
    </row>
    <row r="154" spans="1:26" ht="12.75" customHeight="1" x14ac:dyDescent="0.25">
      <c r="A154" s="3"/>
      <c r="B154" s="3"/>
      <c r="C154" s="3"/>
      <c r="D154" s="200"/>
      <c r="E154" s="3"/>
      <c r="F154" s="3"/>
      <c r="G154" s="3"/>
      <c r="H154" s="3"/>
      <c r="I154" s="3"/>
      <c r="J154" s="3"/>
      <c r="K154" s="3"/>
      <c r="L154" s="3"/>
      <c r="M154" s="3"/>
      <c r="N154" s="3"/>
      <c r="O154" s="3"/>
      <c r="P154" s="3"/>
      <c r="Q154" s="3"/>
      <c r="R154" s="3"/>
      <c r="S154" s="3"/>
      <c r="T154" s="3"/>
      <c r="U154" s="3"/>
      <c r="V154" s="3"/>
      <c r="W154" s="3"/>
      <c r="X154" s="3"/>
      <c r="Y154" s="3"/>
      <c r="Z154" s="3"/>
    </row>
    <row r="155" spans="1:26" ht="12.75" customHeight="1" x14ac:dyDescent="0.25">
      <c r="A155" s="3"/>
      <c r="B155" s="3"/>
      <c r="C155" s="3"/>
      <c r="D155" s="200"/>
      <c r="E155" s="3"/>
      <c r="F155" s="3"/>
      <c r="G155" s="3"/>
      <c r="H155" s="3"/>
      <c r="I155" s="3"/>
      <c r="J155" s="3"/>
      <c r="K155" s="3"/>
      <c r="L155" s="3"/>
      <c r="M155" s="3"/>
      <c r="N155" s="3"/>
      <c r="O155" s="3"/>
      <c r="P155" s="3"/>
      <c r="Q155" s="3"/>
      <c r="R155" s="3"/>
      <c r="S155" s="3"/>
      <c r="T155" s="3"/>
      <c r="U155" s="3"/>
      <c r="V155" s="3"/>
      <c r="W155" s="3"/>
      <c r="X155" s="3"/>
      <c r="Y155" s="3"/>
      <c r="Z155" s="3"/>
    </row>
    <row r="156" spans="1:26" ht="12.75" customHeight="1" x14ac:dyDescent="0.25">
      <c r="A156" s="3"/>
      <c r="B156" s="3"/>
      <c r="C156" s="3"/>
      <c r="D156" s="200"/>
      <c r="E156" s="3"/>
      <c r="F156" s="3"/>
      <c r="G156" s="3"/>
      <c r="H156" s="3"/>
      <c r="I156" s="3"/>
      <c r="J156" s="3"/>
      <c r="K156" s="3"/>
      <c r="L156" s="3"/>
      <c r="M156" s="3"/>
      <c r="N156" s="3"/>
      <c r="O156" s="3"/>
      <c r="P156" s="3"/>
      <c r="Q156" s="3"/>
      <c r="R156" s="3"/>
      <c r="S156" s="3"/>
      <c r="T156" s="3"/>
      <c r="U156" s="3"/>
      <c r="V156" s="3"/>
      <c r="W156" s="3"/>
      <c r="X156" s="3"/>
      <c r="Y156" s="3"/>
      <c r="Z156" s="3"/>
    </row>
    <row r="157" spans="1:26" ht="12.75" customHeight="1" x14ac:dyDescent="0.25">
      <c r="A157" s="3"/>
      <c r="B157" s="3"/>
      <c r="C157" s="3"/>
      <c r="D157" s="200"/>
      <c r="E157" s="3"/>
      <c r="F157" s="3"/>
      <c r="G157" s="3"/>
      <c r="H157" s="3"/>
      <c r="I157" s="3"/>
      <c r="J157" s="3"/>
      <c r="K157" s="3"/>
      <c r="L157" s="3"/>
      <c r="M157" s="3"/>
      <c r="N157" s="3"/>
      <c r="O157" s="3"/>
      <c r="P157" s="3"/>
      <c r="Q157" s="3"/>
      <c r="R157" s="3"/>
      <c r="S157" s="3"/>
      <c r="T157" s="3"/>
      <c r="U157" s="3"/>
      <c r="V157" s="3"/>
      <c r="W157" s="3"/>
      <c r="X157" s="3"/>
      <c r="Y157" s="3"/>
      <c r="Z157" s="3"/>
    </row>
    <row r="158" spans="1:26" ht="12.75" customHeight="1" x14ac:dyDescent="0.25">
      <c r="A158" s="3"/>
      <c r="B158" s="3"/>
      <c r="C158" s="3"/>
      <c r="D158" s="200"/>
      <c r="E158" s="3"/>
      <c r="F158" s="3"/>
      <c r="G158" s="3"/>
      <c r="H158" s="3"/>
      <c r="I158" s="3"/>
      <c r="J158" s="3"/>
      <c r="K158" s="3"/>
      <c r="L158" s="3"/>
      <c r="M158" s="3"/>
      <c r="N158" s="3"/>
      <c r="O158" s="3"/>
      <c r="P158" s="3"/>
      <c r="Q158" s="3"/>
      <c r="R158" s="3"/>
      <c r="S158" s="3"/>
      <c r="T158" s="3"/>
      <c r="U158" s="3"/>
      <c r="V158" s="3"/>
      <c r="W158" s="3"/>
      <c r="X158" s="3"/>
      <c r="Y158" s="3"/>
      <c r="Z158" s="3"/>
    </row>
    <row r="159" spans="1:26" ht="12.75" customHeight="1" x14ac:dyDescent="0.25">
      <c r="A159" s="3"/>
      <c r="B159" s="3"/>
      <c r="C159" s="3"/>
      <c r="D159" s="200"/>
      <c r="E159" s="3"/>
      <c r="F159" s="3"/>
      <c r="G159" s="3"/>
      <c r="H159" s="3"/>
      <c r="I159" s="3"/>
      <c r="J159" s="3"/>
      <c r="K159" s="3"/>
      <c r="L159" s="3"/>
      <c r="M159" s="3"/>
      <c r="N159" s="3"/>
      <c r="O159" s="3"/>
      <c r="P159" s="3"/>
      <c r="Q159" s="3"/>
      <c r="R159" s="3"/>
      <c r="S159" s="3"/>
      <c r="T159" s="3"/>
      <c r="U159" s="3"/>
      <c r="V159" s="3"/>
      <c r="W159" s="3"/>
      <c r="X159" s="3"/>
      <c r="Y159" s="3"/>
      <c r="Z159" s="3"/>
    </row>
    <row r="160" spans="1:26" ht="12.75" customHeight="1" x14ac:dyDescent="0.25">
      <c r="A160" s="3"/>
      <c r="B160" s="3"/>
      <c r="C160" s="3"/>
      <c r="D160" s="200"/>
      <c r="E160" s="3"/>
      <c r="F160" s="3"/>
      <c r="G160" s="3"/>
      <c r="H160" s="3"/>
      <c r="I160" s="3"/>
      <c r="J160" s="3"/>
      <c r="K160" s="3"/>
      <c r="L160" s="3"/>
      <c r="M160" s="3"/>
      <c r="N160" s="3"/>
      <c r="O160" s="3"/>
      <c r="P160" s="3"/>
      <c r="Q160" s="3"/>
      <c r="R160" s="3"/>
      <c r="S160" s="3"/>
      <c r="T160" s="3"/>
      <c r="U160" s="3"/>
      <c r="V160" s="3"/>
      <c r="W160" s="3"/>
      <c r="X160" s="3"/>
      <c r="Y160" s="3"/>
      <c r="Z160" s="3"/>
    </row>
    <row r="161" spans="1:26" ht="12.75" customHeight="1" x14ac:dyDescent="0.25">
      <c r="A161" s="3"/>
      <c r="B161" s="3"/>
      <c r="C161" s="3"/>
      <c r="D161" s="200"/>
      <c r="E161" s="3"/>
      <c r="F161" s="3"/>
      <c r="G161" s="3"/>
      <c r="H161" s="3"/>
      <c r="I161" s="3"/>
      <c r="J161" s="3"/>
      <c r="K161" s="3"/>
      <c r="L161" s="3"/>
      <c r="M161" s="3"/>
      <c r="N161" s="3"/>
      <c r="O161" s="3"/>
      <c r="P161" s="3"/>
      <c r="Q161" s="3"/>
      <c r="R161" s="3"/>
      <c r="S161" s="3"/>
      <c r="T161" s="3"/>
      <c r="U161" s="3"/>
      <c r="V161" s="3"/>
      <c r="W161" s="3"/>
      <c r="X161" s="3"/>
      <c r="Y161" s="3"/>
      <c r="Z161" s="3"/>
    </row>
    <row r="162" spans="1:26" ht="12.75" customHeight="1" x14ac:dyDescent="0.25">
      <c r="A162" s="3"/>
      <c r="B162" s="3"/>
      <c r="C162" s="3"/>
      <c r="D162" s="200"/>
      <c r="E162" s="3"/>
      <c r="F162" s="3"/>
      <c r="G162" s="3"/>
      <c r="H162" s="3"/>
      <c r="I162" s="3"/>
      <c r="J162" s="3"/>
      <c r="K162" s="3"/>
      <c r="L162" s="3"/>
      <c r="M162" s="3"/>
      <c r="N162" s="3"/>
      <c r="O162" s="3"/>
      <c r="P162" s="3"/>
      <c r="Q162" s="3"/>
      <c r="R162" s="3"/>
      <c r="S162" s="3"/>
      <c r="T162" s="3"/>
      <c r="U162" s="3"/>
      <c r="V162" s="3"/>
      <c r="W162" s="3"/>
      <c r="X162" s="3"/>
      <c r="Y162" s="3"/>
      <c r="Z162" s="3"/>
    </row>
    <row r="163" spans="1:26" ht="12.75" customHeight="1" x14ac:dyDescent="0.25">
      <c r="A163" s="3"/>
      <c r="B163" s="3"/>
      <c r="C163" s="3"/>
      <c r="D163" s="200"/>
      <c r="E163" s="3"/>
      <c r="F163" s="3"/>
      <c r="G163" s="3"/>
      <c r="H163" s="3"/>
      <c r="I163" s="3"/>
      <c r="J163" s="3"/>
      <c r="K163" s="3"/>
      <c r="L163" s="3"/>
      <c r="M163" s="3"/>
      <c r="N163" s="3"/>
      <c r="O163" s="3"/>
      <c r="P163" s="3"/>
      <c r="Q163" s="3"/>
      <c r="R163" s="3"/>
      <c r="S163" s="3"/>
      <c r="T163" s="3"/>
      <c r="U163" s="3"/>
      <c r="V163" s="3"/>
      <c r="W163" s="3"/>
      <c r="X163" s="3"/>
      <c r="Y163" s="3"/>
      <c r="Z163" s="3"/>
    </row>
    <row r="164" spans="1:26" ht="12.75" customHeight="1" x14ac:dyDescent="0.25">
      <c r="A164" s="3"/>
      <c r="B164" s="3"/>
      <c r="C164" s="3"/>
      <c r="D164" s="200"/>
      <c r="E164" s="3"/>
      <c r="F164" s="3"/>
      <c r="G164" s="3"/>
      <c r="H164" s="3"/>
      <c r="I164" s="3"/>
      <c r="J164" s="3"/>
      <c r="K164" s="3"/>
      <c r="L164" s="3"/>
      <c r="M164" s="3"/>
      <c r="N164" s="3"/>
      <c r="O164" s="3"/>
      <c r="P164" s="3"/>
      <c r="Q164" s="3"/>
      <c r="R164" s="3"/>
      <c r="S164" s="3"/>
      <c r="T164" s="3"/>
      <c r="U164" s="3"/>
      <c r="V164" s="3"/>
      <c r="W164" s="3"/>
      <c r="X164" s="3"/>
      <c r="Y164" s="3"/>
      <c r="Z164" s="3"/>
    </row>
    <row r="165" spans="1:26" ht="12.75" customHeight="1" x14ac:dyDescent="0.25">
      <c r="A165" s="3"/>
      <c r="B165" s="3"/>
      <c r="C165" s="3"/>
      <c r="D165" s="200"/>
      <c r="E165" s="3"/>
      <c r="F165" s="3"/>
      <c r="G165" s="3"/>
      <c r="H165" s="3"/>
      <c r="I165" s="3"/>
      <c r="J165" s="3"/>
      <c r="K165" s="3"/>
      <c r="L165" s="3"/>
      <c r="M165" s="3"/>
      <c r="N165" s="3"/>
      <c r="O165" s="3"/>
      <c r="P165" s="3"/>
      <c r="Q165" s="3"/>
      <c r="R165" s="3"/>
      <c r="S165" s="3"/>
      <c r="T165" s="3"/>
      <c r="U165" s="3"/>
      <c r="V165" s="3"/>
      <c r="W165" s="3"/>
      <c r="X165" s="3"/>
      <c r="Y165" s="3"/>
      <c r="Z165" s="3"/>
    </row>
    <row r="166" spans="1:26" ht="12.75" customHeight="1" x14ac:dyDescent="0.25">
      <c r="A166" s="3"/>
      <c r="B166" s="3"/>
      <c r="C166" s="3"/>
      <c r="D166" s="200"/>
      <c r="E166" s="3"/>
      <c r="F166" s="3"/>
      <c r="G166" s="3"/>
      <c r="H166" s="3"/>
      <c r="I166" s="3"/>
      <c r="J166" s="3"/>
      <c r="K166" s="3"/>
      <c r="L166" s="3"/>
      <c r="M166" s="3"/>
      <c r="N166" s="3"/>
      <c r="O166" s="3"/>
      <c r="P166" s="3"/>
      <c r="Q166" s="3"/>
      <c r="R166" s="3"/>
      <c r="S166" s="3"/>
      <c r="T166" s="3"/>
      <c r="U166" s="3"/>
      <c r="V166" s="3"/>
      <c r="W166" s="3"/>
      <c r="X166" s="3"/>
      <c r="Y166" s="3"/>
      <c r="Z166" s="3"/>
    </row>
    <row r="167" spans="1:26" ht="12.75" customHeight="1" x14ac:dyDescent="0.25">
      <c r="A167" s="3"/>
      <c r="B167" s="3"/>
      <c r="C167" s="3"/>
      <c r="D167" s="200"/>
      <c r="E167" s="3"/>
      <c r="F167" s="3"/>
      <c r="G167" s="3"/>
      <c r="H167" s="3"/>
      <c r="I167" s="3"/>
      <c r="J167" s="3"/>
      <c r="K167" s="3"/>
      <c r="L167" s="3"/>
      <c r="M167" s="3"/>
      <c r="N167" s="3"/>
      <c r="O167" s="3"/>
      <c r="P167" s="3"/>
      <c r="Q167" s="3"/>
      <c r="R167" s="3"/>
      <c r="S167" s="3"/>
      <c r="T167" s="3"/>
      <c r="U167" s="3"/>
      <c r="V167" s="3"/>
      <c r="W167" s="3"/>
      <c r="X167" s="3"/>
      <c r="Y167" s="3"/>
      <c r="Z167" s="3"/>
    </row>
    <row r="168" spans="1:26" ht="12.75" customHeight="1" x14ac:dyDescent="0.25">
      <c r="A168" s="3"/>
      <c r="B168" s="3"/>
      <c r="C168" s="3"/>
      <c r="D168" s="200"/>
      <c r="E168" s="3"/>
      <c r="F168" s="3"/>
      <c r="G168" s="3"/>
      <c r="H168" s="3"/>
      <c r="I168" s="3"/>
      <c r="J168" s="3"/>
      <c r="K168" s="3"/>
      <c r="L168" s="3"/>
      <c r="M168" s="3"/>
      <c r="N168" s="3"/>
      <c r="O168" s="3"/>
      <c r="P168" s="3"/>
      <c r="Q168" s="3"/>
      <c r="R168" s="3"/>
      <c r="S168" s="3"/>
      <c r="T168" s="3"/>
      <c r="U168" s="3"/>
      <c r="V168" s="3"/>
      <c r="W168" s="3"/>
      <c r="X168" s="3"/>
      <c r="Y168" s="3"/>
      <c r="Z168" s="3"/>
    </row>
    <row r="169" spans="1:26" ht="12.75" customHeight="1" x14ac:dyDescent="0.25">
      <c r="A169" s="3"/>
      <c r="B169" s="3"/>
      <c r="C169" s="3"/>
      <c r="D169" s="200"/>
      <c r="E169" s="3"/>
      <c r="F169" s="3"/>
      <c r="G169" s="3"/>
      <c r="H169" s="3"/>
      <c r="I169" s="3"/>
      <c r="J169" s="3"/>
      <c r="K169" s="3"/>
      <c r="L169" s="3"/>
      <c r="M169" s="3"/>
      <c r="N169" s="3"/>
      <c r="O169" s="3"/>
      <c r="P169" s="3"/>
      <c r="Q169" s="3"/>
      <c r="R169" s="3"/>
      <c r="S169" s="3"/>
      <c r="T169" s="3"/>
      <c r="U169" s="3"/>
      <c r="V169" s="3"/>
      <c r="W169" s="3"/>
      <c r="X169" s="3"/>
      <c r="Y169" s="3"/>
      <c r="Z169" s="3"/>
    </row>
    <row r="170" spans="1:26" ht="12.75" customHeight="1" x14ac:dyDescent="0.25">
      <c r="A170" s="3"/>
      <c r="B170" s="3"/>
      <c r="C170" s="3"/>
      <c r="D170" s="200"/>
      <c r="E170" s="3"/>
      <c r="F170" s="3"/>
      <c r="G170" s="3"/>
      <c r="H170" s="3"/>
      <c r="I170" s="3"/>
      <c r="J170" s="3"/>
      <c r="K170" s="3"/>
      <c r="L170" s="3"/>
      <c r="M170" s="3"/>
      <c r="N170" s="3"/>
      <c r="O170" s="3"/>
      <c r="P170" s="3"/>
      <c r="Q170" s="3"/>
      <c r="R170" s="3"/>
      <c r="S170" s="3"/>
      <c r="T170" s="3"/>
      <c r="U170" s="3"/>
      <c r="V170" s="3"/>
      <c r="W170" s="3"/>
      <c r="X170" s="3"/>
      <c r="Y170" s="3"/>
      <c r="Z170" s="3"/>
    </row>
    <row r="171" spans="1:26" ht="12.75" customHeight="1" x14ac:dyDescent="0.25">
      <c r="A171" s="3"/>
      <c r="B171" s="3"/>
      <c r="C171" s="3"/>
      <c r="D171" s="200"/>
      <c r="E171" s="3"/>
      <c r="F171" s="3"/>
      <c r="G171" s="3"/>
      <c r="H171" s="3"/>
      <c r="I171" s="3"/>
      <c r="J171" s="3"/>
      <c r="K171" s="3"/>
      <c r="L171" s="3"/>
      <c r="M171" s="3"/>
      <c r="N171" s="3"/>
      <c r="O171" s="3"/>
      <c r="P171" s="3"/>
      <c r="Q171" s="3"/>
      <c r="R171" s="3"/>
      <c r="S171" s="3"/>
      <c r="T171" s="3"/>
      <c r="U171" s="3"/>
      <c r="V171" s="3"/>
      <c r="W171" s="3"/>
      <c r="X171" s="3"/>
      <c r="Y171" s="3"/>
      <c r="Z171" s="3"/>
    </row>
    <row r="172" spans="1:26" ht="12.75" customHeight="1" x14ac:dyDescent="0.25">
      <c r="A172" s="3"/>
      <c r="B172" s="3"/>
      <c r="C172" s="3"/>
      <c r="D172" s="200"/>
      <c r="E172" s="3"/>
      <c r="F172" s="3"/>
      <c r="G172" s="3"/>
      <c r="H172" s="3"/>
      <c r="I172" s="3"/>
      <c r="J172" s="3"/>
      <c r="K172" s="3"/>
      <c r="L172" s="3"/>
      <c r="M172" s="3"/>
      <c r="N172" s="3"/>
      <c r="O172" s="3"/>
      <c r="P172" s="3"/>
      <c r="Q172" s="3"/>
      <c r="R172" s="3"/>
      <c r="S172" s="3"/>
      <c r="T172" s="3"/>
      <c r="U172" s="3"/>
      <c r="V172" s="3"/>
      <c r="W172" s="3"/>
      <c r="X172" s="3"/>
      <c r="Y172" s="3"/>
      <c r="Z172" s="3"/>
    </row>
    <row r="173" spans="1:26" ht="12.75" customHeight="1" x14ac:dyDescent="0.25">
      <c r="A173" s="3"/>
      <c r="B173" s="3"/>
      <c r="C173" s="3"/>
      <c r="D173" s="200"/>
      <c r="E173" s="3"/>
      <c r="F173" s="3"/>
      <c r="G173" s="3"/>
      <c r="H173" s="3"/>
      <c r="I173" s="3"/>
      <c r="J173" s="3"/>
      <c r="K173" s="3"/>
      <c r="L173" s="3"/>
      <c r="M173" s="3"/>
      <c r="N173" s="3"/>
      <c r="O173" s="3"/>
      <c r="P173" s="3"/>
      <c r="Q173" s="3"/>
      <c r="R173" s="3"/>
      <c r="S173" s="3"/>
      <c r="T173" s="3"/>
      <c r="U173" s="3"/>
      <c r="V173" s="3"/>
      <c r="W173" s="3"/>
      <c r="X173" s="3"/>
      <c r="Y173" s="3"/>
      <c r="Z173" s="3"/>
    </row>
    <row r="174" spans="1:26" ht="12.75" customHeight="1" x14ac:dyDescent="0.25">
      <c r="A174" s="3"/>
      <c r="B174" s="3"/>
      <c r="C174" s="3"/>
      <c r="D174" s="200"/>
      <c r="E174" s="3"/>
      <c r="F174" s="3"/>
      <c r="G174" s="3"/>
      <c r="H174" s="3"/>
      <c r="I174" s="3"/>
      <c r="J174" s="3"/>
      <c r="K174" s="3"/>
      <c r="L174" s="3"/>
      <c r="M174" s="3"/>
      <c r="N174" s="3"/>
      <c r="O174" s="3"/>
      <c r="P174" s="3"/>
      <c r="Q174" s="3"/>
      <c r="R174" s="3"/>
      <c r="S174" s="3"/>
      <c r="T174" s="3"/>
      <c r="U174" s="3"/>
      <c r="V174" s="3"/>
      <c r="W174" s="3"/>
      <c r="X174" s="3"/>
      <c r="Y174" s="3"/>
      <c r="Z174" s="3"/>
    </row>
    <row r="175" spans="1:26" ht="12.75" customHeight="1" x14ac:dyDescent="0.25">
      <c r="A175" s="3"/>
      <c r="B175" s="3"/>
      <c r="C175" s="3"/>
      <c r="D175" s="200"/>
      <c r="E175" s="3"/>
      <c r="F175" s="3"/>
      <c r="G175" s="3"/>
      <c r="H175" s="3"/>
      <c r="I175" s="3"/>
      <c r="J175" s="3"/>
      <c r="K175" s="3"/>
      <c r="L175" s="3"/>
      <c r="M175" s="3"/>
      <c r="N175" s="3"/>
      <c r="O175" s="3"/>
      <c r="P175" s="3"/>
      <c r="Q175" s="3"/>
      <c r="R175" s="3"/>
      <c r="S175" s="3"/>
      <c r="T175" s="3"/>
      <c r="U175" s="3"/>
      <c r="V175" s="3"/>
      <c r="W175" s="3"/>
      <c r="X175" s="3"/>
      <c r="Y175" s="3"/>
      <c r="Z175" s="3"/>
    </row>
    <row r="176" spans="1:26" ht="12.75" customHeight="1" x14ac:dyDescent="0.25">
      <c r="A176" s="3"/>
      <c r="B176" s="3"/>
      <c r="C176" s="3"/>
      <c r="D176" s="200"/>
      <c r="E176" s="3"/>
      <c r="F176" s="3"/>
      <c r="G176" s="3"/>
      <c r="H176" s="3"/>
      <c r="I176" s="3"/>
      <c r="J176" s="3"/>
      <c r="K176" s="3"/>
      <c r="L176" s="3"/>
      <c r="M176" s="3"/>
      <c r="N176" s="3"/>
      <c r="O176" s="3"/>
      <c r="P176" s="3"/>
      <c r="Q176" s="3"/>
      <c r="R176" s="3"/>
      <c r="S176" s="3"/>
      <c r="T176" s="3"/>
      <c r="U176" s="3"/>
      <c r="V176" s="3"/>
      <c r="W176" s="3"/>
      <c r="X176" s="3"/>
      <c r="Y176" s="3"/>
      <c r="Z176" s="3"/>
    </row>
    <row r="177" spans="1:26" ht="12.75" customHeight="1" x14ac:dyDescent="0.25">
      <c r="A177" s="3"/>
      <c r="B177" s="3"/>
      <c r="C177" s="3"/>
      <c r="D177" s="200"/>
      <c r="E177" s="3"/>
      <c r="F177" s="3"/>
      <c r="G177" s="3"/>
      <c r="H177" s="3"/>
      <c r="I177" s="3"/>
      <c r="J177" s="3"/>
      <c r="K177" s="3"/>
      <c r="L177" s="3"/>
      <c r="M177" s="3"/>
      <c r="N177" s="3"/>
      <c r="O177" s="3"/>
      <c r="P177" s="3"/>
      <c r="Q177" s="3"/>
      <c r="R177" s="3"/>
      <c r="S177" s="3"/>
      <c r="T177" s="3"/>
      <c r="U177" s="3"/>
      <c r="V177" s="3"/>
      <c r="W177" s="3"/>
      <c r="X177" s="3"/>
      <c r="Y177" s="3"/>
      <c r="Z177" s="3"/>
    </row>
    <row r="178" spans="1:26" ht="12.75" customHeight="1" x14ac:dyDescent="0.25">
      <c r="A178" s="3"/>
      <c r="B178" s="3"/>
      <c r="C178" s="3"/>
      <c r="D178" s="200"/>
      <c r="E178" s="3"/>
      <c r="F178" s="3"/>
      <c r="G178" s="3"/>
      <c r="H178" s="3"/>
      <c r="I178" s="3"/>
      <c r="J178" s="3"/>
      <c r="K178" s="3"/>
      <c r="L178" s="3"/>
      <c r="M178" s="3"/>
      <c r="N178" s="3"/>
      <c r="O178" s="3"/>
      <c r="P178" s="3"/>
      <c r="Q178" s="3"/>
      <c r="R178" s="3"/>
      <c r="S178" s="3"/>
      <c r="T178" s="3"/>
      <c r="U178" s="3"/>
      <c r="V178" s="3"/>
      <c r="W178" s="3"/>
      <c r="X178" s="3"/>
      <c r="Y178" s="3"/>
      <c r="Z178" s="3"/>
    </row>
    <row r="179" spans="1:26" ht="12.75" customHeight="1" x14ac:dyDescent="0.25">
      <c r="A179" s="3"/>
      <c r="B179" s="3"/>
      <c r="C179" s="3"/>
      <c r="D179" s="200"/>
      <c r="E179" s="3"/>
      <c r="F179" s="3"/>
      <c r="G179" s="3"/>
      <c r="H179" s="3"/>
      <c r="I179" s="3"/>
      <c r="J179" s="3"/>
      <c r="K179" s="3"/>
      <c r="L179" s="3"/>
      <c r="M179" s="3"/>
      <c r="N179" s="3"/>
      <c r="O179" s="3"/>
      <c r="P179" s="3"/>
      <c r="Q179" s="3"/>
      <c r="R179" s="3"/>
      <c r="S179" s="3"/>
      <c r="T179" s="3"/>
      <c r="U179" s="3"/>
      <c r="V179" s="3"/>
      <c r="W179" s="3"/>
      <c r="X179" s="3"/>
      <c r="Y179" s="3"/>
      <c r="Z179" s="3"/>
    </row>
    <row r="180" spans="1:26" ht="12.75" customHeight="1" x14ac:dyDescent="0.25">
      <c r="A180" s="3"/>
      <c r="B180" s="3"/>
      <c r="C180" s="3"/>
      <c r="D180" s="200"/>
      <c r="E180" s="3"/>
      <c r="F180" s="3"/>
      <c r="G180" s="3"/>
      <c r="H180" s="3"/>
      <c r="I180" s="3"/>
      <c r="J180" s="3"/>
      <c r="K180" s="3"/>
      <c r="L180" s="3"/>
      <c r="M180" s="3"/>
      <c r="N180" s="3"/>
      <c r="O180" s="3"/>
      <c r="P180" s="3"/>
      <c r="Q180" s="3"/>
      <c r="R180" s="3"/>
      <c r="S180" s="3"/>
      <c r="T180" s="3"/>
      <c r="U180" s="3"/>
      <c r="V180" s="3"/>
      <c r="W180" s="3"/>
      <c r="X180" s="3"/>
      <c r="Y180" s="3"/>
      <c r="Z180" s="3"/>
    </row>
    <row r="181" spans="1:26" ht="12.75" customHeight="1" x14ac:dyDescent="0.25">
      <c r="A181" s="3"/>
      <c r="B181" s="3"/>
      <c r="C181" s="3"/>
      <c r="D181" s="200"/>
      <c r="E181" s="3"/>
      <c r="F181" s="3"/>
      <c r="G181" s="3"/>
      <c r="H181" s="3"/>
      <c r="I181" s="3"/>
      <c r="J181" s="3"/>
      <c r="K181" s="3"/>
      <c r="L181" s="3"/>
      <c r="M181" s="3"/>
      <c r="N181" s="3"/>
      <c r="O181" s="3"/>
      <c r="P181" s="3"/>
      <c r="Q181" s="3"/>
      <c r="R181" s="3"/>
      <c r="S181" s="3"/>
      <c r="T181" s="3"/>
      <c r="U181" s="3"/>
      <c r="V181" s="3"/>
      <c r="W181" s="3"/>
      <c r="X181" s="3"/>
      <c r="Y181" s="3"/>
      <c r="Z181" s="3"/>
    </row>
    <row r="182" spans="1:26" ht="12.75" customHeight="1" x14ac:dyDescent="0.25">
      <c r="A182" s="3"/>
      <c r="B182" s="3"/>
      <c r="C182" s="3"/>
      <c r="D182" s="200"/>
      <c r="E182" s="3"/>
      <c r="F182" s="3"/>
      <c r="G182" s="3"/>
      <c r="H182" s="3"/>
      <c r="I182" s="3"/>
      <c r="J182" s="3"/>
      <c r="K182" s="3"/>
      <c r="L182" s="3"/>
      <c r="M182" s="3"/>
      <c r="N182" s="3"/>
      <c r="O182" s="3"/>
      <c r="P182" s="3"/>
      <c r="Q182" s="3"/>
      <c r="R182" s="3"/>
      <c r="S182" s="3"/>
      <c r="T182" s="3"/>
      <c r="U182" s="3"/>
      <c r="V182" s="3"/>
      <c r="W182" s="3"/>
      <c r="X182" s="3"/>
      <c r="Y182" s="3"/>
      <c r="Z182" s="3"/>
    </row>
    <row r="183" spans="1:26" ht="12.75" customHeight="1" x14ac:dyDescent="0.25">
      <c r="A183" s="3"/>
      <c r="B183" s="3"/>
      <c r="C183" s="3"/>
      <c r="D183" s="200"/>
      <c r="E183" s="3"/>
      <c r="F183" s="3"/>
      <c r="G183" s="3"/>
      <c r="H183" s="3"/>
      <c r="I183" s="3"/>
      <c r="J183" s="3"/>
      <c r="K183" s="3"/>
      <c r="L183" s="3"/>
      <c r="M183" s="3"/>
      <c r="N183" s="3"/>
      <c r="O183" s="3"/>
      <c r="P183" s="3"/>
      <c r="Q183" s="3"/>
      <c r="R183" s="3"/>
      <c r="S183" s="3"/>
      <c r="T183" s="3"/>
      <c r="U183" s="3"/>
      <c r="V183" s="3"/>
      <c r="W183" s="3"/>
      <c r="X183" s="3"/>
      <c r="Y183" s="3"/>
      <c r="Z183" s="3"/>
    </row>
    <row r="184" spans="1:26" ht="12.75" customHeight="1" x14ac:dyDescent="0.25">
      <c r="A184" s="3"/>
      <c r="B184" s="3"/>
      <c r="C184" s="3"/>
      <c r="D184" s="200"/>
      <c r="E184" s="3"/>
      <c r="F184" s="3"/>
      <c r="G184" s="3"/>
      <c r="H184" s="3"/>
      <c r="I184" s="3"/>
      <c r="J184" s="3"/>
      <c r="K184" s="3"/>
      <c r="L184" s="3"/>
      <c r="M184" s="3"/>
      <c r="N184" s="3"/>
      <c r="O184" s="3"/>
      <c r="P184" s="3"/>
      <c r="Q184" s="3"/>
      <c r="R184" s="3"/>
      <c r="S184" s="3"/>
      <c r="T184" s="3"/>
      <c r="U184" s="3"/>
      <c r="V184" s="3"/>
      <c r="W184" s="3"/>
      <c r="X184" s="3"/>
      <c r="Y184" s="3"/>
      <c r="Z184" s="3"/>
    </row>
    <row r="185" spans="1:26" ht="12.75" customHeight="1" x14ac:dyDescent="0.25">
      <c r="A185" s="3"/>
      <c r="B185" s="3"/>
      <c r="C185" s="3"/>
      <c r="D185" s="200"/>
      <c r="E185" s="3"/>
      <c r="F185" s="3"/>
      <c r="G185" s="3"/>
      <c r="H185" s="3"/>
      <c r="I185" s="3"/>
      <c r="J185" s="3"/>
      <c r="K185" s="3"/>
      <c r="L185" s="3"/>
      <c r="M185" s="3"/>
      <c r="N185" s="3"/>
      <c r="O185" s="3"/>
      <c r="P185" s="3"/>
      <c r="Q185" s="3"/>
      <c r="R185" s="3"/>
      <c r="S185" s="3"/>
      <c r="T185" s="3"/>
      <c r="U185" s="3"/>
      <c r="V185" s="3"/>
      <c r="W185" s="3"/>
      <c r="X185" s="3"/>
      <c r="Y185" s="3"/>
      <c r="Z185" s="3"/>
    </row>
    <row r="186" spans="1:26" ht="12.75" customHeight="1" x14ac:dyDescent="0.25">
      <c r="A186" s="3"/>
      <c r="B186" s="3"/>
      <c r="C186" s="3"/>
      <c r="D186" s="200"/>
      <c r="E186" s="3"/>
      <c r="F186" s="3"/>
      <c r="G186" s="3"/>
      <c r="H186" s="3"/>
      <c r="I186" s="3"/>
      <c r="J186" s="3"/>
      <c r="K186" s="3"/>
      <c r="L186" s="3"/>
      <c r="M186" s="3"/>
      <c r="N186" s="3"/>
      <c r="O186" s="3"/>
      <c r="P186" s="3"/>
      <c r="Q186" s="3"/>
      <c r="R186" s="3"/>
      <c r="S186" s="3"/>
      <c r="T186" s="3"/>
      <c r="U186" s="3"/>
      <c r="V186" s="3"/>
      <c r="W186" s="3"/>
      <c r="X186" s="3"/>
      <c r="Y186" s="3"/>
      <c r="Z186" s="3"/>
    </row>
    <row r="187" spans="1:26" ht="12.75" customHeight="1" x14ac:dyDescent="0.25">
      <c r="A187" s="3"/>
      <c r="B187" s="3"/>
      <c r="C187" s="3"/>
      <c r="D187" s="200"/>
      <c r="E187" s="3"/>
      <c r="F187" s="3"/>
      <c r="G187" s="3"/>
      <c r="H187" s="3"/>
      <c r="I187" s="3"/>
      <c r="J187" s="3"/>
      <c r="K187" s="3"/>
      <c r="L187" s="3"/>
      <c r="M187" s="3"/>
      <c r="N187" s="3"/>
      <c r="O187" s="3"/>
      <c r="P187" s="3"/>
      <c r="Q187" s="3"/>
      <c r="R187" s="3"/>
      <c r="S187" s="3"/>
      <c r="T187" s="3"/>
      <c r="U187" s="3"/>
      <c r="V187" s="3"/>
      <c r="W187" s="3"/>
      <c r="X187" s="3"/>
      <c r="Y187" s="3"/>
      <c r="Z187" s="3"/>
    </row>
    <row r="188" spans="1:26" ht="12.75" customHeight="1" x14ac:dyDescent="0.25">
      <c r="A188" s="3"/>
      <c r="B188" s="3"/>
      <c r="C188" s="3"/>
      <c r="D188" s="200"/>
      <c r="E188" s="3"/>
      <c r="F188" s="3"/>
      <c r="G188" s="3"/>
      <c r="H188" s="3"/>
      <c r="I188" s="3"/>
      <c r="J188" s="3"/>
      <c r="K188" s="3"/>
      <c r="L188" s="3"/>
      <c r="M188" s="3"/>
      <c r="N188" s="3"/>
      <c r="O188" s="3"/>
      <c r="P188" s="3"/>
      <c r="Q188" s="3"/>
      <c r="R188" s="3"/>
      <c r="S188" s="3"/>
      <c r="T188" s="3"/>
      <c r="U188" s="3"/>
      <c r="V188" s="3"/>
      <c r="W188" s="3"/>
      <c r="X188" s="3"/>
      <c r="Y188" s="3"/>
      <c r="Z188" s="3"/>
    </row>
    <row r="189" spans="1:26" ht="12.75" customHeight="1" x14ac:dyDescent="0.25">
      <c r="A189" s="3"/>
      <c r="B189" s="3"/>
      <c r="C189" s="3"/>
      <c r="D189" s="200"/>
      <c r="E189" s="3"/>
      <c r="F189" s="3"/>
      <c r="G189" s="3"/>
      <c r="H189" s="3"/>
      <c r="I189" s="3"/>
      <c r="J189" s="3"/>
      <c r="K189" s="3"/>
      <c r="L189" s="3"/>
      <c r="M189" s="3"/>
      <c r="N189" s="3"/>
      <c r="O189" s="3"/>
      <c r="P189" s="3"/>
      <c r="Q189" s="3"/>
      <c r="R189" s="3"/>
      <c r="S189" s="3"/>
      <c r="T189" s="3"/>
      <c r="U189" s="3"/>
      <c r="V189" s="3"/>
      <c r="W189" s="3"/>
      <c r="X189" s="3"/>
      <c r="Y189" s="3"/>
      <c r="Z189" s="3"/>
    </row>
    <row r="190" spans="1:26" ht="12.75" customHeight="1" x14ac:dyDescent="0.25">
      <c r="A190" s="3"/>
      <c r="B190" s="3"/>
      <c r="C190" s="3"/>
      <c r="D190" s="200"/>
      <c r="E190" s="3"/>
      <c r="F190" s="3"/>
      <c r="G190" s="3"/>
      <c r="H190" s="3"/>
      <c r="I190" s="3"/>
      <c r="J190" s="3"/>
      <c r="K190" s="3"/>
      <c r="L190" s="3"/>
      <c r="M190" s="3"/>
      <c r="N190" s="3"/>
      <c r="O190" s="3"/>
      <c r="P190" s="3"/>
      <c r="Q190" s="3"/>
      <c r="R190" s="3"/>
      <c r="S190" s="3"/>
      <c r="T190" s="3"/>
      <c r="U190" s="3"/>
      <c r="V190" s="3"/>
      <c r="W190" s="3"/>
      <c r="X190" s="3"/>
      <c r="Y190" s="3"/>
      <c r="Z190" s="3"/>
    </row>
    <row r="191" spans="1:26" ht="12.75" customHeight="1" x14ac:dyDescent="0.25">
      <c r="A191" s="3"/>
      <c r="B191" s="3"/>
      <c r="C191" s="3"/>
      <c r="D191" s="200"/>
      <c r="E191" s="3"/>
      <c r="F191" s="3"/>
      <c r="G191" s="3"/>
      <c r="H191" s="3"/>
      <c r="I191" s="3"/>
      <c r="J191" s="3"/>
      <c r="K191" s="3"/>
      <c r="L191" s="3"/>
      <c r="M191" s="3"/>
      <c r="N191" s="3"/>
      <c r="O191" s="3"/>
      <c r="P191" s="3"/>
      <c r="Q191" s="3"/>
      <c r="R191" s="3"/>
      <c r="S191" s="3"/>
      <c r="T191" s="3"/>
      <c r="U191" s="3"/>
      <c r="V191" s="3"/>
      <c r="W191" s="3"/>
      <c r="X191" s="3"/>
      <c r="Y191" s="3"/>
      <c r="Z191" s="3"/>
    </row>
    <row r="192" spans="1:26" ht="12.75" customHeight="1" x14ac:dyDescent="0.25">
      <c r="A192" s="3"/>
      <c r="B192" s="3"/>
      <c r="C192" s="3"/>
      <c r="D192" s="200"/>
      <c r="E192" s="3"/>
      <c r="F192" s="3"/>
      <c r="G192" s="3"/>
      <c r="H192" s="3"/>
      <c r="I192" s="3"/>
      <c r="J192" s="3"/>
      <c r="K192" s="3"/>
      <c r="L192" s="3"/>
      <c r="M192" s="3"/>
      <c r="N192" s="3"/>
      <c r="O192" s="3"/>
      <c r="P192" s="3"/>
      <c r="Q192" s="3"/>
      <c r="R192" s="3"/>
      <c r="S192" s="3"/>
      <c r="T192" s="3"/>
      <c r="U192" s="3"/>
      <c r="V192" s="3"/>
      <c r="W192" s="3"/>
      <c r="X192" s="3"/>
      <c r="Y192" s="3"/>
      <c r="Z192" s="3"/>
    </row>
    <row r="193" spans="1:26" ht="12.75" customHeight="1" x14ac:dyDescent="0.25">
      <c r="A193" s="3"/>
      <c r="B193" s="3"/>
      <c r="C193" s="3"/>
      <c r="D193" s="200"/>
      <c r="E193" s="3"/>
      <c r="F193" s="3"/>
      <c r="G193" s="3"/>
      <c r="H193" s="3"/>
      <c r="I193" s="3"/>
      <c r="J193" s="3"/>
      <c r="K193" s="3"/>
      <c r="L193" s="3"/>
      <c r="M193" s="3"/>
      <c r="N193" s="3"/>
      <c r="O193" s="3"/>
      <c r="P193" s="3"/>
      <c r="Q193" s="3"/>
      <c r="R193" s="3"/>
      <c r="S193" s="3"/>
      <c r="T193" s="3"/>
      <c r="U193" s="3"/>
      <c r="V193" s="3"/>
      <c r="W193" s="3"/>
      <c r="X193" s="3"/>
      <c r="Y193" s="3"/>
      <c r="Z193" s="3"/>
    </row>
    <row r="194" spans="1:26" ht="12.75" customHeight="1" x14ac:dyDescent="0.25">
      <c r="A194" s="3"/>
      <c r="B194" s="3"/>
      <c r="C194" s="3"/>
      <c r="D194" s="200"/>
      <c r="E194" s="3"/>
      <c r="F194" s="3"/>
      <c r="G194" s="3"/>
      <c r="H194" s="3"/>
      <c r="I194" s="3"/>
      <c r="J194" s="3"/>
      <c r="K194" s="3"/>
      <c r="L194" s="3"/>
      <c r="M194" s="3"/>
      <c r="N194" s="3"/>
      <c r="O194" s="3"/>
      <c r="P194" s="3"/>
      <c r="Q194" s="3"/>
      <c r="R194" s="3"/>
      <c r="S194" s="3"/>
      <c r="T194" s="3"/>
      <c r="U194" s="3"/>
      <c r="V194" s="3"/>
      <c r="W194" s="3"/>
      <c r="X194" s="3"/>
      <c r="Y194" s="3"/>
      <c r="Z194" s="3"/>
    </row>
    <row r="195" spans="1:26" ht="12.75" customHeight="1" x14ac:dyDescent="0.25">
      <c r="A195" s="3"/>
      <c r="B195" s="3"/>
      <c r="C195" s="3"/>
      <c r="D195" s="200"/>
      <c r="E195" s="3"/>
      <c r="F195" s="3"/>
      <c r="G195" s="3"/>
      <c r="H195" s="3"/>
      <c r="I195" s="3"/>
      <c r="J195" s="3"/>
      <c r="K195" s="3"/>
      <c r="L195" s="3"/>
      <c r="M195" s="3"/>
      <c r="N195" s="3"/>
      <c r="O195" s="3"/>
      <c r="P195" s="3"/>
      <c r="Q195" s="3"/>
      <c r="R195" s="3"/>
      <c r="S195" s="3"/>
      <c r="T195" s="3"/>
      <c r="U195" s="3"/>
      <c r="V195" s="3"/>
      <c r="W195" s="3"/>
      <c r="X195" s="3"/>
      <c r="Y195" s="3"/>
      <c r="Z195" s="3"/>
    </row>
    <row r="196" spans="1:26" ht="12.75" customHeight="1" x14ac:dyDescent="0.25">
      <c r="A196" s="3"/>
      <c r="B196" s="3"/>
      <c r="C196" s="3"/>
      <c r="D196" s="200"/>
      <c r="E196" s="3"/>
      <c r="F196" s="3"/>
      <c r="G196" s="3"/>
      <c r="H196" s="3"/>
      <c r="I196" s="3"/>
      <c r="J196" s="3"/>
      <c r="K196" s="3"/>
      <c r="L196" s="3"/>
      <c r="M196" s="3"/>
      <c r="N196" s="3"/>
      <c r="O196" s="3"/>
      <c r="P196" s="3"/>
      <c r="Q196" s="3"/>
      <c r="R196" s="3"/>
      <c r="S196" s="3"/>
      <c r="T196" s="3"/>
      <c r="U196" s="3"/>
      <c r="V196" s="3"/>
      <c r="W196" s="3"/>
      <c r="X196" s="3"/>
      <c r="Y196" s="3"/>
      <c r="Z196" s="3"/>
    </row>
    <row r="197" spans="1:26" ht="12.75" customHeight="1" x14ac:dyDescent="0.25">
      <c r="A197" s="3"/>
      <c r="B197" s="3"/>
      <c r="C197" s="3"/>
      <c r="D197" s="200"/>
      <c r="E197" s="3"/>
      <c r="F197" s="3"/>
      <c r="G197" s="3"/>
      <c r="H197" s="3"/>
      <c r="I197" s="3"/>
      <c r="J197" s="3"/>
      <c r="K197" s="3"/>
      <c r="L197" s="3"/>
      <c r="M197" s="3"/>
      <c r="N197" s="3"/>
      <c r="O197" s="3"/>
      <c r="P197" s="3"/>
      <c r="Q197" s="3"/>
      <c r="R197" s="3"/>
      <c r="S197" s="3"/>
      <c r="T197" s="3"/>
      <c r="U197" s="3"/>
      <c r="V197" s="3"/>
      <c r="W197" s="3"/>
      <c r="X197" s="3"/>
      <c r="Y197" s="3"/>
      <c r="Z197" s="3"/>
    </row>
    <row r="198" spans="1:26" ht="12.75" customHeight="1" x14ac:dyDescent="0.25">
      <c r="A198" s="3"/>
      <c r="B198" s="3"/>
      <c r="C198" s="3"/>
      <c r="D198" s="200"/>
      <c r="E198" s="3"/>
      <c r="F198" s="3"/>
      <c r="G198" s="3"/>
      <c r="H198" s="3"/>
      <c r="I198" s="3"/>
      <c r="J198" s="3"/>
      <c r="K198" s="3"/>
      <c r="L198" s="3"/>
      <c r="M198" s="3"/>
      <c r="N198" s="3"/>
      <c r="O198" s="3"/>
      <c r="P198" s="3"/>
      <c r="Q198" s="3"/>
      <c r="R198" s="3"/>
      <c r="S198" s="3"/>
      <c r="T198" s="3"/>
      <c r="U198" s="3"/>
      <c r="V198" s="3"/>
      <c r="W198" s="3"/>
      <c r="X198" s="3"/>
      <c r="Y198" s="3"/>
      <c r="Z198" s="3"/>
    </row>
    <row r="199" spans="1:26" ht="12.75" customHeight="1" x14ac:dyDescent="0.25">
      <c r="A199" s="3"/>
      <c r="B199" s="3"/>
      <c r="C199" s="3"/>
      <c r="D199" s="200"/>
      <c r="E199" s="3"/>
      <c r="F199" s="3"/>
      <c r="G199" s="3"/>
      <c r="H199" s="3"/>
      <c r="I199" s="3"/>
      <c r="J199" s="3"/>
      <c r="K199" s="3"/>
      <c r="L199" s="3"/>
      <c r="M199" s="3"/>
      <c r="N199" s="3"/>
      <c r="O199" s="3"/>
      <c r="P199" s="3"/>
      <c r="Q199" s="3"/>
      <c r="R199" s="3"/>
      <c r="S199" s="3"/>
      <c r="T199" s="3"/>
      <c r="U199" s="3"/>
      <c r="V199" s="3"/>
      <c r="W199" s="3"/>
      <c r="X199" s="3"/>
      <c r="Y199" s="3"/>
      <c r="Z199" s="3"/>
    </row>
    <row r="200" spans="1:26" ht="12.75" customHeight="1" x14ac:dyDescent="0.25">
      <c r="A200" s="3"/>
      <c r="B200" s="3"/>
      <c r="C200" s="3"/>
      <c r="D200" s="200"/>
      <c r="E200" s="3"/>
      <c r="F200" s="3"/>
      <c r="G200" s="3"/>
      <c r="H200" s="3"/>
      <c r="I200" s="3"/>
      <c r="J200" s="3"/>
      <c r="K200" s="3"/>
      <c r="L200" s="3"/>
      <c r="M200" s="3"/>
      <c r="N200" s="3"/>
      <c r="O200" s="3"/>
      <c r="P200" s="3"/>
      <c r="Q200" s="3"/>
      <c r="R200" s="3"/>
      <c r="S200" s="3"/>
      <c r="T200" s="3"/>
      <c r="U200" s="3"/>
      <c r="V200" s="3"/>
      <c r="W200" s="3"/>
      <c r="X200" s="3"/>
      <c r="Y200" s="3"/>
      <c r="Z200" s="3"/>
    </row>
    <row r="201" spans="1:26" ht="12.75" customHeight="1" x14ac:dyDescent="0.25">
      <c r="A201" s="3"/>
      <c r="B201" s="3"/>
      <c r="C201" s="3"/>
      <c r="D201" s="200"/>
      <c r="E201" s="3"/>
      <c r="F201" s="3"/>
      <c r="G201" s="3"/>
      <c r="H201" s="3"/>
      <c r="I201" s="3"/>
      <c r="J201" s="3"/>
      <c r="K201" s="3"/>
      <c r="L201" s="3"/>
      <c r="M201" s="3"/>
      <c r="N201" s="3"/>
      <c r="O201" s="3"/>
      <c r="P201" s="3"/>
      <c r="Q201" s="3"/>
      <c r="R201" s="3"/>
      <c r="S201" s="3"/>
      <c r="T201" s="3"/>
      <c r="U201" s="3"/>
      <c r="V201" s="3"/>
      <c r="W201" s="3"/>
      <c r="X201" s="3"/>
      <c r="Y201" s="3"/>
      <c r="Z201" s="3"/>
    </row>
    <row r="202" spans="1:26" ht="12.75" customHeight="1" x14ac:dyDescent="0.25">
      <c r="A202" s="3"/>
      <c r="B202" s="3"/>
      <c r="C202" s="3"/>
      <c r="D202" s="200"/>
      <c r="E202" s="3"/>
      <c r="F202" s="3"/>
      <c r="G202" s="3"/>
      <c r="H202" s="3"/>
      <c r="I202" s="3"/>
      <c r="J202" s="3"/>
      <c r="K202" s="3"/>
      <c r="L202" s="3"/>
      <c r="M202" s="3"/>
      <c r="N202" s="3"/>
      <c r="O202" s="3"/>
      <c r="P202" s="3"/>
      <c r="Q202" s="3"/>
      <c r="R202" s="3"/>
      <c r="S202" s="3"/>
      <c r="T202" s="3"/>
      <c r="U202" s="3"/>
      <c r="V202" s="3"/>
      <c r="W202" s="3"/>
      <c r="X202" s="3"/>
      <c r="Y202" s="3"/>
      <c r="Z202" s="3"/>
    </row>
    <row r="203" spans="1:26" ht="12.75" customHeight="1" x14ac:dyDescent="0.25">
      <c r="A203" s="3"/>
      <c r="B203" s="3"/>
      <c r="C203" s="3"/>
      <c r="D203" s="200"/>
      <c r="E203" s="3"/>
      <c r="F203" s="3"/>
      <c r="G203" s="3"/>
      <c r="H203" s="3"/>
      <c r="I203" s="3"/>
      <c r="J203" s="3"/>
      <c r="K203" s="3"/>
      <c r="L203" s="3"/>
      <c r="M203" s="3"/>
      <c r="N203" s="3"/>
      <c r="O203" s="3"/>
      <c r="P203" s="3"/>
      <c r="Q203" s="3"/>
      <c r="R203" s="3"/>
      <c r="S203" s="3"/>
      <c r="T203" s="3"/>
      <c r="U203" s="3"/>
      <c r="V203" s="3"/>
      <c r="W203" s="3"/>
      <c r="X203" s="3"/>
      <c r="Y203" s="3"/>
      <c r="Z203" s="3"/>
    </row>
    <row r="204" spans="1:26" ht="12.75" customHeight="1" x14ac:dyDescent="0.25">
      <c r="A204" s="3"/>
      <c r="B204" s="3"/>
      <c r="C204" s="3"/>
      <c r="D204" s="200"/>
      <c r="E204" s="3"/>
      <c r="F204" s="3"/>
      <c r="G204" s="3"/>
      <c r="H204" s="3"/>
      <c r="I204" s="3"/>
      <c r="J204" s="3"/>
      <c r="K204" s="3"/>
      <c r="L204" s="3"/>
      <c r="M204" s="3"/>
      <c r="N204" s="3"/>
      <c r="O204" s="3"/>
      <c r="P204" s="3"/>
      <c r="Q204" s="3"/>
      <c r="R204" s="3"/>
      <c r="S204" s="3"/>
      <c r="T204" s="3"/>
      <c r="U204" s="3"/>
      <c r="V204" s="3"/>
      <c r="W204" s="3"/>
      <c r="X204" s="3"/>
      <c r="Y204" s="3"/>
      <c r="Z204" s="3"/>
    </row>
    <row r="205" spans="1:26" ht="12.75" customHeight="1" x14ac:dyDescent="0.25">
      <c r="A205" s="3"/>
      <c r="B205" s="3"/>
      <c r="C205" s="3"/>
      <c r="D205" s="200"/>
      <c r="E205" s="3"/>
      <c r="F205" s="3"/>
      <c r="G205" s="3"/>
      <c r="H205" s="3"/>
      <c r="I205" s="3"/>
      <c r="J205" s="3"/>
      <c r="K205" s="3"/>
      <c r="L205" s="3"/>
      <c r="M205" s="3"/>
      <c r="N205" s="3"/>
      <c r="O205" s="3"/>
      <c r="P205" s="3"/>
      <c r="Q205" s="3"/>
      <c r="R205" s="3"/>
      <c r="S205" s="3"/>
      <c r="T205" s="3"/>
      <c r="U205" s="3"/>
      <c r="V205" s="3"/>
      <c r="W205" s="3"/>
      <c r="X205" s="3"/>
      <c r="Y205" s="3"/>
      <c r="Z205" s="3"/>
    </row>
    <row r="206" spans="1:26" ht="12.75" customHeight="1" x14ac:dyDescent="0.25">
      <c r="A206" s="3"/>
      <c r="B206" s="3"/>
      <c r="C206" s="3"/>
      <c r="D206" s="200"/>
      <c r="E206" s="3"/>
      <c r="F206" s="3"/>
      <c r="G206" s="3"/>
      <c r="H206" s="3"/>
      <c r="I206" s="3"/>
      <c r="J206" s="3"/>
      <c r="K206" s="3"/>
      <c r="L206" s="3"/>
      <c r="M206" s="3"/>
      <c r="N206" s="3"/>
      <c r="O206" s="3"/>
      <c r="P206" s="3"/>
      <c r="Q206" s="3"/>
      <c r="R206" s="3"/>
      <c r="S206" s="3"/>
      <c r="T206" s="3"/>
      <c r="U206" s="3"/>
      <c r="V206" s="3"/>
      <c r="W206" s="3"/>
      <c r="X206" s="3"/>
      <c r="Y206" s="3"/>
      <c r="Z206" s="3"/>
    </row>
    <row r="207" spans="1:26" ht="12.75" customHeight="1" x14ac:dyDescent="0.25">
      <c r="A207" s="3"/>
      <c r="B207" s="3"/>
      <c r="C207" s="3"/>
      <c r="D207" s="200"/>
      <c r="E207" s="3"/>
      <c r="F207" s="3"/>
      <c r="G207" s="3"/>
      <c r="H207" s="3"/>
      <c r="I207" s="3"/>
      <c r="J207" s="3"/>
      <c r="K207" s="3"/>
      <c r="L207" s="3"/>
      <c r="M207" s="3"/>
      <c r="N207" s="3"/>
      <c r="O207" s="3"/>
      <c r="P207" s="3"/>
      <c r="Q207" s="3"/>
      <c r="R207" s="3"/>
      <c r="S207" s="3"/>
      <c r="T207" s="3"/>
      <c r="U207" s="3"/>
      <c r="V207" s="3"/>
      <c r="W207" s="3"/>
      <c r="X207" s="3"/>
      <c r="Y207" s="3"/>
      <c r="Z207" s="3"/>
    </row>
    <row r="208" spans="1:26" ht="12.75" customHeight="1" x14ac:dyDescent="0.25">
      <c r="A208" s="3"/>
      <c r="B208" s="3"/>
      <c r="C208" s="3"/>
      <c r="D208" s="200"/>
      <c r="E208" s="3"/>
      <c r="F208" s="3"/>
      <c r="G208" s="3"/>
      <c r="H208" s="3"/>
      <c r="I208" s="3"/>
      <c r="J208" s="3"/>
      <c r="K208" s="3"/>
      <c r="L208" s="3"/>
      <c r="M208" s="3"/>
      <c r="N208" s="3"/>
      <c r="O208" s="3"/>
      <c r="P208" s="3"/>
      <c r="Q208" s="3"/>
      <c r="R208" s="3"/>
      <c r="S208" s="3"/>
      <c r="T208" s="3"/>
      <c r="U208" s="3"/>
      <c r="V208" s="3"/>
      <c r="W208" s="3"/>
      <c r="X208" s="3"/>
      <c r="Y208" s="3"/>
      <c r="Z208" s="3"/>
    </row>
    <row r="209" spans="1:26" ht="12.75" customHeight="1" x14ac:dyDescent="0.25">
      <c r="A209" s="3"/>
      <c r="B209" s="3"/>
      <c r="C209" s="3"/>
      <c r="D209" s="200"/>
      <c r="E209" s="3"/>
      <c r="F209" s="3"/>
      <c r="G209" s="3"/>
      <c r="H209" s="3"/>
      <c r="I209" s="3"/>
      <c r="J209" s="3"/>
      <c r="K209" s="3"/>
      <c r="L209" s="3"/>
      <c r="M209" s="3"/>
      <c r="N209" s="3"/>
      <c r="O209" s="3"/>
      <c r="P209" s="3"/>
      <c r="Q209" s="3"/>
      <c r="R209" s="3"/>
      <c r="S209" s="3"/>
      <c r="T209" s="3"/>
      <c r="U209" s="3"/>
      <c r="V209" s="3"/>
      <c r="W209" s="3"/>
      <c r="X209" s="3"/>
      <c r="Y209" s="3"/>
      <c r="Z209" s="3"/>
    </row>
    <row r="210" spans="1:26" ht="12.75" customHeight="1" x14ac:dyDescent="0.25">
      <c r="A210" s="3"/>
      <c r="B210" s="3"/>
      <c r="C210" s="3"/>
      <c r="D210" s="200"/>
      <c r="E210" s="3"/>
      <c r="F210" s="3"/>
      <c r="G210" s="3"/>
      <c r="H210" s="3"/>
      <c r="I210" s="3"/>
      <c r="J210" s="3"/>
      <c r="K210" s="3"/>
      <c r="L210" s="3"/>
      <c r="M210" s="3"/>
      <c r="N210" s="3"/>
      <c r="O210" s="3"/>
      <c r="P210" s="3"/>
      <c r="Q210" s="3"/>
      <c r="R210" s="3"/>
      <c r="S210" s="3"/>
      <c r="T210" s="3"/>
      <c r="U210" s="3"/>
      <c r="V210" s="3"/>
      <c r="W210" s="3"/>
      <c r="X210" s="3"/>
      <c r="Y210" s="3"/>
      <c r="Z210" s="3"/>
    </row>
    <row r="211" spans="1:26" ht="12.75" customHeight="1" x14ac:dyDescent="0.25">
      <c r="A211" s="3"/>
      <c r="B211" s="3"/>
      <c r="C211" s="3"/>
      <c r="D211" s="200"/>
      <c r="E211" s="3"/>
      <c r="F211" s="3"/>
      <c r="G211" s="3"/>
      <c r="H211" s="3"/>
      <c r="I211" s="3"/>
      <c r="J211" s="3"/>
      <c r="K211" s="3"/>
      <c r="L211" s="3"/>
      <c r="M211" s="3"/>
      <c r="N211" s="3"/>
      <c r="O211" s="3"/>
      <c r="P211" s="3"/>
      <c r="Q211" s="3"/>
      <c r="R211" s="3"/>
      <c r="S211" s="3"/>
      <c r="T211" s="3"/>
      <c r="U211" s="3"/>
      <c r="V211" s="3"/>
      <c r="W211" s="3"/>
      <c r="X211" s="3"/>
      <c r="Y211" s="3"/>
      <c r="Z211" s="3"/>
    </row>
    <row r="212" spans="1:26" ht="12.75" customHeight="1" x14ac:dyDescent="0.25">
      <c r="A212" s="3"/>
      <c r="B212" s="3"/>
      <c r="C212" s="3"/>
      <c r="D212" s="200"/>
      <c r="E212" s="3"/>
      <c r="F212" s="3"/>
      <c r="G212" s="3"/>
      <c r="H212" s="3"/>
      <c r="I212" s="3"/>
      <c r="J212" s="3"/>
      <c r="K212" s="3"/>
      <c r="L212" s="3"/>
      <c r="M212" s="3"/>
      <c r="N212" s="3"/>
      <c r="O212" s="3"/>
      <c r="P212" s="3"/>
      <c r="Q212" s="3"/>
      <c r="R212" s="3"/>
      <c r="S212" s="3"/>
      <c r="T212" s="3"/>
      <c r="U212" s="3"/>
      <c r="V212" s="3"/>
      <c r="W212" s="3"/>
      <c r="X212" s="3"/>
      <c r="Y212" s="3"/>
      <c r="Z212" s="3"/>
    </row>
    <row r="213" spans="1:26" ht="12.75" customHeight="1" x14ac:dyDescent="0.25">
      <c r="A213" s="3"/>
      <c r="B213" s="3"/>
      <c r="C213" s="3"/>
      <c r="D213" s="200"/>
      <c r="E213" s="3"/>
      <c r="F213" s="3"/>
      <c r="G213" s="3"/>
      <c r="H213" s="3"/>
      <c r="I213" s="3"/>
      <c r="J213" s="3"/>
      <c r="K213" s="3"/>
      <c r="L213" s="3"/>
      <c r="M213" s="3"/>
      <c r="N213" s="3"/>
      <c r="O213" s="3"/>
      <c r="P213" s="3"/>
      <c r="Q213" s="3"/>
      <c r="R213" s="3"/>
      <c r="S213" s="3"/>
      <c r="T213" s="3"/>
      <c r="U213" s="3"/>
      <c r="V213" s="3"/>
      <c r="W213" s="3"/>
      <c r="X213" s="3"/>
      <c r="Y213" s="3"/>
      <c r="Z213" s="3"/>
    </row>
    <row r="214" spans="1:26" ht="12.75" customHeight="1" x14ac:dyDescent="0.25">
      <c r="A214" s="3"/>
      <c r="B214" s="3"/>
      <c r="C214" s="3"/>
      <c r="D214" s="200"/>
      <c r="E214" s="3"/>
      <c r="F214" s="3"/>
      <c r="G214" s="3"/>
      <c r="H214" s="3"/>
      <c r="I214" s="3"/>
      <c r="J214" s="3"/>
      <c r="K214" s="3"/>
      <c r="L214" s="3"/>
      <c r="M214" s="3"/>
      <c r="N214" s="3"/>
      <c r="O214" s="3"/>
      <c r="P214" s="3"/>
      <c r="Q214" s="3"/>
      <c r="R214" s="3"/>
      <c r="S214" s="3"/>
      <c r="T214" s="3"/>
      <c r="U214" s="3"/>
      <c r="V214" s="3"/>
      <c r="W214" s="3"/>
      <c r="X214" s="3"/>
      <c r="Y214" s="3"/>
      <c r="Z214" s="3"/>
    </row>
    <row r="215" spans="1:26" ht="12.75" customHeight="1" x14ac:dyDescent="0.25">
      <c r="A215" s="3"/>
      <c r="B215" s="3"/>
      <c r="C215" s="3"/>
      <c r="D215" s="200"/>
      <c r="E215" s="3"/>
      <c r="F215" s="3"/>
      <c r="G215" s="3"/>
      <c r="H215" s="3"/>
      <c r="I215" s="3"/>
      <c r="J215" s="3"/>
      <c r="K215" s="3"/>
      <c r="L215" s="3"/>
      <c r="M215" s="3"/>
      <c r="N215" s="3"/>
      <c r="O215" s="3"/>
      <c r="P215" s="3"/>
      <c r="Q215" s="3"/>
      <c r="R215" s="3"/>
      <c r="S215" s="3"/>
      <c r="T215" s="3"/>
      <c r="U215" s="3"/>
      <c r="V215" s="3"/>
      <c r="W215" s="3"/>
      <c r="X215" s="3"/>
      <c r="Y215" s="3"/>
      <c r="Z215" s="3"/>
    </row>
    <row r="216" spans="1:26" ht="12.75" customHeight="1" x14ac:dyDescent="0.25">
      <c r="A216" s="3"/>
      <c r="B216" s="3"/>
      <c r="C216" s="3"/>
      <c r="D216" s="200"/>
      <c r="E216" s="3"/>
      <c r="F216" s="3"/>
      <c r="G216" s="3"/>
      <c r="H216" s="3"/>
      <c r="I216" s="3"/>
      <c r="J216" s="3"/>
      <c r="K216" s="3"/>
      <c r="L216" s="3"/>
      <c r="M216" s="3"/>
      <c r="N216" s="3"/>
      <c r="O216" s="3"/>
      <c r="P216" s="3"/>
      <c r="Q216" s="3"/>
      <c r="R216" s="3"/>
      <c r="S216" s="3"/>
      <c r="T216" s="3"/>
      <c r="U216" s="3"/>
      <c r="V216" s="3"/>
      <c r="W216" s="3"/>
      <c r="X216" s="3"/>
      <c r="Y216" s="3"/>
      <c r="Z216" s="3"/>
    </row>
    <row r="217" spans="1:26" ht="12.75" customHeight="1" x14ac:dyDescent="0.25">
      <c r="A217" s="3"/>
      <c r="B217" s="3"/>
      <c r="C217" s="3"/>
      <c r="D217" s="200"/>
      <c r="E217" s="3"/>
      <c r="F217" s="3"/>
      <c r="G217" s="3"/>
      <c r="H217" s="3"/>
      <c r="I217" s="3"/>
      <c r="J217" s="3"/>
      <c r="K217" s="3"/>
      <c r="L217" s="3"/>
      <c r="M217" s="3"/>
      <c r="N217" s="3"/>
      <c r="O217" s="3"/>
      <c r="P217" s="3"/>
      <c r="Q217" s="3"/>
      <c r="R217" s="3"/>
      <c r="S217" s="3"/>
      <c r="T217" s="3"/>
      <c r="U217" s="3"/>
      <c r="V217" s="3"/>
      <c r="W217" s="3"/>
      <c r="X217" s="3"/>
      <c r="Y217" s="3"/>
      <c r="Z217" s="3"/>
    </row>
    <row r="218" spans="1:26" ht="12.75" customHeight="1" x14ac:dyDescent="0.25">
      <c r="A218" s="3"/>
      <c r="B218" s="3"/>
      <c r="C218" s="3"/>
      <c r="D218" s="200"/>
      <c r="E218" s="3"/>
      <c r="F218" s="3"/>
      <c r="G218" s="3"/>
      <c r="H218" s="3"/>
      <c r="I218" s="3"/>
      <c r="J218" s="3"/>
      <c r="K218" s="3"/>
      <c r="L218" s="3"/>
      <c r="M218" s="3"/>
      <c r="N218" s="3"/>
      <c r="O218" s="3"/>
      <c r="P218" s="3"/>
      <c r="Q218" s="3"/>
      <c r="R218" s="3"/>
      <c r="S218" s="3"/>
      <c r="T218" s="3"/>
      <c r="U218" s="3"/>
      <c r="V218" s="3"/>
      <c r="W218" s="3"/>
      <c r="X218" s="3"/>
      <c r="Y218" s="3"/>
      <c r="Z218" s="3"/>
    </row>
    <row r="219" spans="1:26" ht="12.75" customHeight="1" x14ac:dyDescent="0.25">
      <c r="A219" s="3"/>
      <c r="B219" s="3"/>
      <c r="C219" s="3"/>
      <c r="D219" s="200"/>
      <c r="E219" s="3"/>
      <c r="F219" s="3"/>
      <c r="G219" s="3"/>
      <c r="H219" s="3"/>
      <c r="I219" s="3"/>
      <c r="J219" s="3"/>
      <c r="K219" s="3"/>
      <c r="L219" s="3"/>
      <c r="M219" s="3"/>
      <c r="N219" s="3"/>
      <c r="O219" s="3"/>
      <c r="P219" s="3"/>
      <c r="Q219" s="3"/>
      <c r="R219" s="3"/>
      <c r="S219" s="3"/>
      <c r="T219" s="3"/>
      <c r="U219" s="3"/>
      <c r="V219" s="3"/>
      <c r="W219" s="3"/>
      <c r="X219" s="3"/>
      <c r="Y219" s="3"/>
      <c r="Z219" s="3"/>
    </row>
    <row r="220" spans="1:26" ht="12.75" customHeight="1" x14ac:dyDescent="0.25">
      <c r="A220" s="3"/>
      <c r="B220" s="3"/>
      <c r="C220" s="3"/>
      <c r="D220" s="200"/>
      <c r="E220" s="3"/>
      <c r="F220" s="3"/>
      <c r="G220" s="3"/>
      <c r="H220" s="3"/>
      <c r="I220" s="3"/>
      <c r="J220" s="3"/>
      <c r="K220" s="3"/>
      <c r="L220" s="3"/>
      <c r="M220" s="3"/>
      <c r="N220" s="3"/>
      <c r="O220" s="3"/>
      <c r="P220" s="3"/>
      <c r="Q220" s="3"/>
      <c r="R220" s="3"/>
      <c r="S220" s="3"/>
      <c r="T220" s="3"/>
      <c r="U220" s="3"/>
      <c r="V220" s="3"/>
      <c r="W220" s="3"/>
      <c r="X220" s="3"/>
      <c r="Y220" s="3"/>
      <c r="Z220" s="3"/>
    </row>
    <row r="221" spans="1:26" ht="12.75" customHeight="1" x14ac:dyDescent="0.25">
      <c r="A221" s="3"/>
      <c r="B221" s="3"/>
      <c r="C221" s="3"/>
      <c r="D221" s="200"/>
      <c r="E221" s="3"/>
      <c r="F221" s="3"/>
      <c r="G221" s="3"/>
      <c r="H221" s="3"/>
      <c r="I221" s="3"/>
      <c r="J221" s="3"/>
      <c r="K221" s="3"/>
      <c r="L221" s="3"/>
      <c r="M221" s="3"/>
      <c r="N221" s="3"/>
      <c r="O221" s="3"/>
      <c r="P221" s="3"/>
      <c r="Q221" s="3"/>
      <c r="R221" s="3"/>
      <c r="S221" s="3"/>
      <c r="T221" s="3"/>
      <c r="U221" s="3"/>
      <c r="V221" s="3"/>
      <c r="W221" s="3"/>
      <c r="X221" s="3"/>
      <c r="Y221" s="3"/>
      <c r="Z221" s="3"/>
    </row>
    <row r="222" spans="1:26" ht="12.75" customHeight="1" x14ac:dyDescent="0.25">
      <c r="A222" s="3"/>
      <c r="B222" s="3"/>
      <c r="C222" s="3"/>
      <c r="D222" s="200"/>
      <c r="E222" s="3"/>
      <c r="F222" s="3"/>
      <c r="G222" s="3"/>
      <c r="H222" s="3"/>
      <c r="I222" s="3"/>
      <c r="J222" s="3"/>
      <c r="K222" s="3"/>
      <c r="L222" s="3"/>
      <c r="M222" s="3"/>
      <c r="N222" s="3"/>
      <c r="O222" s="3"/>
      <c r="P222" s="3"/>
      <c r="Q222" s="3"/>
      <c r="R222" s="3"/>
      <c r="S222" s="3"/>
      <c r="T222" s="3"/>
      <c r="U222" s="3"/>
      <c r="V222" s="3"/>
      <c r="W222" s="3"/>
      <c r="X222" s="3"/>
      <c r="Y222" s="3"/>
      <c r="Z222" s="3"/>
    </row>
    <row r="223" spans="1:26" ht="12.75" customHeight="1" x14ac:dyDescent="0.25">
      <c r="A223" s="3"/>
      <c r="B223" s="3"/>
      <c r="C223" s="3"/>
      <c r="D223" s="200"/>
      <c r="E223" s="3"/>
      <c r="F223" s="3"/>
      <c r="G223" s="3"/>
      <c r="H223" s="3"/>
      <c r="I223" s="3"/>
      <c r="J223" s="3"/>
      <c r="K223" s="3"/>
      <c r="L223" s="3"/>
      <c r="M223" s="3"/>
      <c r="N223" s="3"/>
      <c r="O223" s="3"/>
      <c r="P223" s="3"/>
      <c r="Q223" s="3"/>
      <c r="R223" s="3"/>
      <c r="S223" s="3"/>
      <c r="T223" s="3"/>
      <c r="U223" s="3"/>
      <c r="V223" s="3"/>
      <c r="W223" s="3"/>
      <c r="X223" s="3"/>
      <c r="Y223" s="3"/>
      <c r="Z223" s="3"/>
    </row>
    <row r="224" spans="1:26" ht="12.75" customHeight="1" x14ac:dyDescent="0.25">
      <c r="A224" s="3"/>
      <c r="B224" s="3"/>
      <c r="C224" s="3"/>
      <c r="D224" s="200"/>
      <c r="E224" s="3"/>
      <c r="F224" s="3"/>
      <c r="G224" s="3"/>
      <c r="H224" s="3"/>
      <c r="I224" s="3"/>
      <c r="J224" s="3"/>
      <c r="K224" s="3"/>
      <c r="L224" s="3"/>
      <c r="M224" s="3"/>
      <c r="N224" s="3"/>
      <c r="O224" s="3"/>
      <c r="P224" s="3"/>
      <c r="Q224" s="3"/>
      <c r="R224" s="3"/>
      <c r="S224" s="3"/>
      <c r="T224" s="3"/>
      <c r="U224" s="3"/>
      <c r="V224" s="3"/>
      <c r="W224" s="3"/>
      <c r="X224" s="3"/>
      <c r="Y224" s="3"/>
      <c r="Z224" s="3"/>
    </row>
    <row r="225" spans="1:26" ht="12.75" customHeight="1" x14ac:dyDescent="0.25">
      <c r="A225" s="3"/>
      <c r="B225" s="3"/>
      <c r="C225" s="3"/>
      <c r="D225" s="200"/>
      <c r="E225" s="3"/>
      <c r="F225" s="3"/>
      <c r="G225" s="3"/>
      <c r="H225" s="3"/>
      <c r="I225" s="3"/>
      <c r="J225" s="3"/>
      <c r="K225" s="3"/>
      <c r="L225" s="3"/>
      <c r="M225" s="3"/>
      <c r="N225" s="3"/>
      <c r="O225" s="3"/>
      <c r="P225" s="3"/>
      <c r="Q225" s="3"/>
      <c r="R225" s="3"/>
      <c r="S225" s="3"/>
      <c r="T225" s="3"/>
      <c r="U225" s="3"/>
      <c r="V225" s="3"/>
      <c r="W225" s="3"/>
      <c r="X225" s="3"/>
      <c r="Y225" s="3"/>
      <c r="Z225" s="3"/>
    </row>
    <row r="226" spans="1:26" ht="12.75" customHeight="1" x14ac:dyDescent="0.25">
      <c r="A226" s="3"/>
      <c r="B226" s="3"/>
      <c r="C226" s="3"/>
      <c r="D226" s="200"/>
      <c r="E226" s="3"/>
      <c r="F226" s="3"/>
      <c r="G226" s="3"/>
      <c r="H226" s="3"/>
      <c r="I226" s="3"/>
      <c r="J226" s="3"/>
      <c r="K226" s="3"/>
      <c r="L226" s="3"/>
      <c r="M226" s="3"/>
      <c r="N226" s="3"/>
      <c r="O226" s="3"/>
      <c r="P226" s="3"/>
      <c r="Q226" s="3"/>
      <c r="R226" s="3"/>
      <c r="S226" s="3"/>
      <c r="T226" s="3"/>
      <c r="U226" s="3"/>
      <c r="V226" s="3"/>
      <c r="W226" s="3"/>
      <c r="X226" s="3"/>
      <c r="Y226" s="3"/>
      <c r="Z226" s="3"/>
    </row>
    <row r="227" spans="1:26" ht="12.75" customHeight="1" x14ac:dyDescent="0.25">
      <c r="A227" s="3"/>
      <c r="B227" s="3"/>
      <c r="C227" s="3"/>
      <c r="D227" s="200"/>
      <c r="E227" s="3"/>
      <c r="F227" s="3"/>
      <c r="G227" s="3"/>
      <c r="H227" s="3"/>
      <c r="I227" s="3"/>
      <c r="J227" s="3"/>
      <c r="K227" s="3"/>
      <c r="L227" s="3"/>
      <c r="M227" s="3"/>
      <c r="N227" s="3"/>
      <c r="O227" s="3"/>
      <c r="P227" s="3"/>
      <c r="Q227" s="3"/>
      <c r="R227" s="3"/>
      <c r="S227" s="3"/>
      <c r="T227" s="3"/>
      <c r="U227" s="3"/>
      <c r="V227" s="3"/>
      <c r="W227" s="3"/>
      <c r="X227" s="3"/>
      <c r="Y227" s="3"/>
      <c r="Z227" s="3"/>
    </row>
    <row r="228" spans="1:26" ht="12.75" customHeight="1" x14ac:dyDescent="0.25">
      <c r="A228" s="3"/>
      <c r="B228" s="3"/>
      <c r="C228" s="3"/>
      <c r="D228" s="200"/>
      <c r="E228" s="3"/>
      <c r="F228" s="3"/>
      <c r="G228" s="3"/>
      <c r="H228" s="3"/>
      <c r="I228" s="3"/>
      <c r="J228" s="3"/>
      <c r="K228" s="3"/>
      <c r="L228" s="3"/>
      <c r="M228" s="3"/>
      <c r="N228" s="3"/>
      <c r="O228" s="3"/>
      <c r="P228" s="3"/>
      <c r="Q228" s="3"/>
      <c r="R228" s="3"/>
      <c r="S228" s="3"/>
      <c r="T228" s="3"/>
      <c r="U228" s="3"/>
      <c r="V228" s="3"/>
      <c r="W228" s="3"/>
      <c r="X228" s="3"/>
      <c r="Y228" s="3"/>
      <c r="Z228" s="3"/>
    </row>
    <row r="229" spans="1:26" ht="12.75" customHeight="1" x14ac:dyDescent="0.25">
      <c r="A229" s="3"/>
      <c r="B229" s="3"/>
      <c r="C229" s="3"/>
      <c r="D229" s="200"/>
      <c r="E229" s="3"/>
      <c r="F229" s="3"/>
      <c r="G229" s="3"/>
      <c r="H229" s="3"/>
      <c r="I229" s="3"/>
      <c r="J229" s="3"/>
      <c r="K229" s="3"/>
      <c r="L229" s="3"/>
      <c r="M229" s="3"/>
      <c r="N229" s="3"/>
      <c r="O229" s="3"/>
      <c r="P229" s="3"/>
      <c r="Q229" s="3"/>
      <c r="R229" s="3"/>
      <c r="S229" s="3"/>
      <c r="T229" s="3"/>
      <c r="U229" s="3"/>
      <c r="V229" s="3"/>
      <c r="W229" s="3"/>
      <c r="X229" s="3"/>
      <c r="Y229" s="3"/>
      <c r="Z229" s="3"/>
    </row>
    <row r="230" spans="1:26" ht="12.75" customHeight="1" x14ac:dyDescent="0.25">
      <c r="A230" s="3"/>
      <c r="B230" s="3"/>
      <c r="C230" s="3"/>
      <c r="D230" s="200"/>
      <c r="E230" s="3"/>
      <c r="F230" s="3"/>
      <c r="G230" s="3"/>
      <c r="H230" s="3"/>
      <c r="I230" s="3"/>
      <c r="J230" s="3"/>
      <c r="K230" s="3"/>
      <c r="L230" s="3"/>
      <c r="M230" s="3"/>
      <c r="N230" s="3"/>
      <c r="O230" s="3"/>
      <c r="P230" s="3"/>
      <c r="Q230" s="3"/>
      <c r="R230" s="3"/>
      <c r="S230" s="3"/>
      <c r="T230" s="3"/>
      <c r="U230" s="3"/>
      <c r="V230" s="3"/>
      <c r="W230" s="3"/>
      <c r="X230" s="3"/>
      <c r="Y230" s="3"/>
      <c r="Z230" s="3"/>
    </row>
    <row r="231" spans="1:26" ht="12.75" customHeight="1" x14ac:dyDescent="0.25">
      <c r="A231" s="3"/>
      <c r="B231" s="3"/>
      <c r="C231" s="3"/>
      <c r="D231" s="200"/>
      <c r="E231" s="3"/>
      <c r="F231" s="3"/>
      <c r="G231" s="3"/>
      <c r="H231" s="3"/>
      <c r="I231" s="3"/>
      <c r="J231" s="3"/>
      <c r="K231" s="3"/>
      <c r="L231" s="3"/>
      <c r="M231" s="3"/>
      <c r="N231" s="3"/>
      <c r="O231" s="3"/>
      <c r="P231" s="3"/>
      <c r="Q231" s="3"/>
      <c r="R231" s="3"/>
      <c r="S231" s="3"/>
      <c r="T231" s="3"/>
      <c r="U231" s="3"/>
      <c r="V231" s="3"/>
      <c r="W231" s="3"/>
      <c r="X231" s="3"/>
      <c r="Y231" s="3"/>
      <c r="Z231" s="3"/>
    </row>
    <row r="232" spans="1:26" ht="12.75" customHeight="1" x14ac:dyDescent="0.25">
      <c r="A232" s="3"/>
      <c r="B232" s="3"/>
      <c r="C232" s="3"/>
      <c r="D232" s="200"/>
      <c r="E232" s="3"/>
      <c r="F232" s="3"/>
      <c r="G232" s="3"/>
      <c r="H232" s="3"/>
      <c r="I232" s="3"/>
      <c r="J232" s="3"/>
      <c r="K232" s="3"/>
      <c r="L232" s="3"/>
      <c r="M232" s="3"/>
      <c r="N232" s="3"/>
      <c r="O232" s="3"/>
      <c r="P232" s="3"/>
      <c r="Q232" s="3"/>
      <c r="R232" s="3"/>
      <c r="S232" s="3"/>
      <c r="T232" s="3"/>
      <c r="U232" s="3"/>
      <c r="V232" s="3"/>
      <c r="W232" s="3"/>
      <c r="X232" s="3"/>
      <c r="Y232" s="3"/>
      <c r="Z232" s="3"/>
    </row>
    <row r="233" spans="1:26" ht="12.75" customHeight="1" x14ac:dyDescent="0.25">
      <c r="A233" s="3"/>
      <c r="B233" s="3"/>
      <c r="C233" s="3"/>
      <c r="D233" s="200"/>
      <c r="E233" s="3"/>
      <c r="F233" s="3"/>
      <c r="G233" s="3"/>
      <c r="H233" s="3"/>
      <c r="I233" s="3"/>
      <c r="J233" s="3"/>
      <c r="K233" s="3"/>
      <c r="L233" s="3"/>
      <c r="M233" s="3"/>
      <c r="N233" s="3"/>
      <c r="O233" s="3"/>
      <c r="P233" s="3"/>
      <c r="Q233" s="3"/>
      <c r="R233" s="3"/>
      <c r="S233" s="3"/>
      <c r="T233" s="3"/>
      <c r="U233" s="3"/>
      <c r="V233" s="3"/>
      <c r="W233" s="3"/>
      <c r="X233" s="3"/>
      <c r="Y233" s="3"/>
      <c r="Z233" s="3"/>
    </row>
    <row r="234" spans="1:26" ht="12.75" customHeight="1" x14ac:dyDescent="0.25">
      <c r="A234" s="3"/>
      <c r="B234" s="3"/>
      <c r="C234" s="3"/>
      <c r="D234" s="200"/>
      <c r="E234" s="3"/>
      <c r="F234" s="3"/>
      <c r="G234" s="3"/>
      <c r="H234" s="3"/>
      <c r="I234" s="3"/>
      <c r="J234" s="3"/>
      <c r="K234" s="3"/>
      <c r="L234" s="3"/>
      <c r="M234" s="3"/>
      <c r="N234" s="3"/>
      <c r="O234" s="3"/>
      <c r="P234" s="3"/>
      <c r="Q234" s="3"/>
      <c r="R234" s="3"/>
      <c r="S234" s="3"/>
      <c r="T234" s="3"/>
      <c r="U234" s="3"/>
      <c r="V234" s="3"/>
      <c r="W234" s="3"/>
      <c r="X234" s="3"/>
      <c r="Y234" s="3"/>
      <c r="Z234" s="3"/>
    </row>
    <row r="235" spans="1:26" ht="12.75" customHeight="1" x14ac:dyDescent="0.25">
      <c r="A235" s="3"/>
      <c r="B235" s="3"/>
      <c r="C235" s="3"/>
      <c r="D235" s="200"/>
      <c r="E235" s="3"/>
      <c r="F235" s="3"/>
      <c r="G235" s="3"/>
      <c r="H235" s="3"/>
      <c r="I235" s="3"/>
      <c r="J235" s="3"/>
      <c r="K235" s="3"/>
      <c r="L235" s="3"/>
      <c r="M235" s="3"/>
      <c r="N235" s="3"/>
      <c r="O235" s="3"/>
      <c r="P235" s="3"/>
      <c r="Q235" s="3"/>
      <c r="R235" s="3"/>
      <c r="S235" s="3"/>
      <c r="T235" s="3"/>
      <c r="U235" s="3"/>
      <c r="V235" s="3"/>
      <c r="W235" s="3"/>
      <c r="X235" s="3"/>
      <c r="Y235" s="3"/>
      <c r="Z235" s="3"/>
    </row>
    <row r="236" spans="1:26" ht="12.75" customHeight="1" x14ac:dyDescent="0.25">
      <c r="A236" s="3"/>
      <c r="B236" s="3"/>
      <c r="C236" s="3"/>
      <c r="D236" s="200"/>
      <c r="E236" s="3"/>
      <c r="F236" s="3"/>
      <c r="G236" s="3"/>
      <c r="H236" s="3"/>
      <c r="I236" s="3"/>
      <c r="J236" s="3"/>
      <c r="K236" s="3"/>
      <c r="L236" s="3"/>
      <c r="M236" s="3"/>
      <c r="N236" s="3"/>
      <c r="O236" s="3"/>
      <c r="P236" s="3"/>
      <c r="Q236" s="3"/>
      <c r="R236" s="3"/>
      <c r="S236" s="3"/>
      <c r="T236" s="3"/>
      <c r="U236" s="3"/>
      <c r="V236" s="3"/>
      <c r="W236" s="3"/>
      <c r="X236" s="3"/>
      <c r="Y236" s="3"/>
      <c r="Z236" s="3"/>
    </row>
    <row r="237" spans="1:26" ht="12.75" customHeight="1" x14ac:dyDescent="0.25">
      <c r="A237" s="3"/>
      <c r="B237" s="3"/>
      <c r="C237" s="3"/>
      <c r="D237" s="200"/>
      <c r="E237" s="3"/>
      <c r="F237" s="3"/>
      <c r="G237" s="3"/>
      <c r="H237" s="3"/>
      <c r="I237" s="3"/>
      <c r="J237" s="3"/>
      <c r="K237" s="3"/>
      <c r="L237" s="3"/>
      <c r="M237" s="3"/>
      <c r="N237" s="3"/>
      <c r="O237" s="3"/>
      <c r="P237" s="3"/>
      <c r="Q237" s="3"/>
      <c r="R237" s="3"/>
      <c r="S237" s="3"/>
      <c r="T237" s="3"/>
      <c r="U237" s="3"/>
      <c r="V237" s="3"/>
      <c r="W237" s="3"/>
      <c r="X237" s="3"/>
      <c r="Y237" s="3"/>
      <c r="Z237" s="3"/>
    </row>
    <row r="238" spans="1:26" ht="12.75" customHeight="1" x14ac:dyDescent="0.25">
      <c r="A238" s="3"/>
      <c r="B238" s="3"/>
      <c r="C238" s="3"/>
      <c r="D238" s="200"/>
      <c r="E238" s="3"/>
      <c r="F238" s="3"/>
      <c r="G238" s="3"/>
      <c r="H238" s="3"/>
      <c r="I238" s="3"/>
      <c r="J238" s="3"/>
      <c r="K238" s="3"/>
      <c r="L238" s="3"/>
      <c r="M238" s="3"/>
      <c r="N238" s="3"/>
      <c r="O238" s="3"/>
      <c r="P238" s="3"/>
      <c r="Q238" s="3"/>
      <c r="R238" s="3"/>
      <c r="S238" s="3"/>
      <c r="T238" s="3"/>
      <c r="U238" s="3"/>
      <c r="V238" s="3"/>
      <c r="W238" s="3"/>
      <c r="X238" s="3"/>
      <c r="Y238" s="3"/>
      <c r="Z238" s="3"/>
    </row>
    <row r="239" spans="1:26" ht="12.75" customHeight="1" x14ac:dyDescent="0.25">
      <c r="A239" s="3"/>
      <c r="B239" s="3"/>
      <c r="C239" s="3"/>
      <c r="D239" s="200"/>
      <c r="E239" s="3"/>
      <c r="F239" s="3"/>
      <c r="G239" s="3"/>
      <c r="H239" s="3"/>
      <c r="I239" s="3"/>
      <c r="J239" s="3"/>
      <c r="K239" s="3"/>
      <c r="L239" s="3"/>
      <c r="M239" s="3"/>
      <c r="N239" s="3"/>
      <c r="O239" s="3"/>
      <c r="P239" s="3"/>
      <c r="Q239" s="3"/>
      <c r="R239" s="3"/>
      <c r="S239" s="3"/>
      <c r="T239" s="3"/>
      <c r="U239" s="3"/>
      <c r="V239" s="3"/>
      <c r="W239" s="3"/>
      <c r="X239" s="3"/>
      <c r="Y239" s="3"/>
      <c r="Z239" s="3"/>
    </row>
    <row r="240" spans="1:26" ht="12.75" customHeight="1" x14ac:dyDescent="0.25">
      <c r="A240" s="3"/>
      <c r="B240" s="3"/>
      <c r="C240" s="3"/>
      <c r="D240" s="200"/>
      <c r="E240" s="3"/>
      <c r="F240" s="3"/>
      <c r="G240" s="3"/>
      <c r="H240" s="3"/>
      <c r="I240" s="3"/>
      <c r="J240" s="3"/>
      <c r="K240" s="3"/>
      <c r="L240" s="3"/>
      <c r="M240" s="3"/>
      <c r="N240" s="3"/>
      <c r="O240" s="3"/>
      <c r="P240" s="3"/>
      <c r="Q240" s="3"/>
      <c r="R240" s="3"/>
      <c r="S240" s="3"/>
      <c r="T240" s="3"/>
      <c r="U240" s="3"/>
      <c r="V240" s="3"/>
      <c r="W240" s="3"/>
      <c r="X240" s="3"/>
      <c r="Y240" s="3"/>
      <c r="Z240" s="3"/>
    </row>
    <row r="241" spans="1:26" ht="12.75" customHeight="1" x14ac:dyDescent="0.25">
      <c r="A241" s="3"/>
      <c r="B241" s="3"/>
      <c r="C241" s="3"/>
      <c r="D241" s="200"/>
      <c r="E241" s="3"/>
      <c r="F241" s="3"/>
      <c r="G241" s="3"/>
      <c r="H241" s="3"/>
      <c r="I241" s="3"/>
      <c r="J241" s="3"/>
      <c r="K241" s="3"/>
      <c r="L241" s="3"/>
      <c r="M241" s="3"/>
      <c r="N241" s="3"/>
      <c r="O241" s="3"/>
      <c r="P241" s="3"/>
      <c r="Q241" s="3"/>
      <c r="R241" s="3"/>
      <c r="S241" s="3"/>
      <c r="T241" s="3"/>
      <c r="U241" s="3"/>
      <c r="V241" s="3"/>
      <c r="W241" s="3"/>
      <c r="X241" s="3"/>
      <c r="Y241" s="3"/>
      <c r="Z241" s="3"/>
    </row>
    <row r="242" spans="1:26" ht="12.75" customHeight="1" x14ac:dyDescent="0.25">
      <c r="A242" s="3"/>
      <c r="B242" s="3"/>
      <c r="C242" s="3"/>
      <c r="D242" s="200"/>
      <c r="E242" s="3"/>
      <c r="F242" s="3"/>
      <c r="G242" s="3"/>
      <c r="H242" s="3"/>
      <c r="I242" s="3"/>
      <c r="J242" s="3"/>
      <c r="K242" s="3"/>
      <c r="L242" s="3"/>
      <c r="M242" s="3"/>
      <c r="N242" s="3"/>
      <c r="O242" s="3"/>
      <c r="P242" s="3"/>
      <c r="Q242" s="3"/>
      <c r="R242" s="3"/>
      <c r="S242" s="3"/>
      <c r="T242" s="3"/>
      <c r="U242" s="3"/>
      <c r="V242" s="3"/>
      <c r="W242" s="3"/>
      <c r="X242" s="3"/>
      <c r="Y242" s="3"/>
      <c r="Z242" s="3"/>
    </row>
    <row r="243" spans="1:26" ht="12.75" customHeight="1" x14ac:dyDescent="0.25">
      <c r="A243" s="3"/>
      <c r="B243" s="3"/>
      <c r="C243" s="3"/>
      <c r="D243" s="200"/>
      <c r="E243" s="3"/>
      <c r="F243" s="3"/>
      <c r="G243" s="3"/>
      <c r="H243" s="3"/>
      <c r="I243" s="3"/>
      <c r="J243" s="3"/>
      <c r="K243" s="3"/>
      <c r="L243" s="3"/>
      <c r="M243" s="3"/>
      <c r="N243" s="3"/>
      <c r="O243" s="3"/>
      <c r="P243" s="3"/>
      <c r="Q243" s="3"/>
      <c r="R243" s="3"/>
      <c r="S243" s="3"/>
      <c r="T243" s="3"/>
      <c r="U243" s="3"/>
      <c r="V243" s="3"/>
      <c r="W243" s="3"/>
      <c r="X243" s="3"/>
      <c r="Y243" s="3"/>
      <c r="Z243" s="3"/>
    </row>
    <row r="244" spans="1:26" ht="12.75" customHeight="1" x14ac:dyDescent="0.25">
      <c r="A244" s="3"/>
      <c r="B244" s="3"/>
      <c r="C244" s="3"/>
      <c r="D244" s="200"/>
      <c r="E244" s="3"/>
      <c r="F244" s="3"/>
      <c r="G244" s="3"/>
      <c r="H244" s="3"/>
      <c r="I244" s="3"/>
      <c r="J244" s="3"/>
      <c r="K244" s="3"/>
      <c r="L244" s="3"/>
      <c r="M244" s="3"/>
      <c r="N244" s="3"/>
      <c r="O244" s="3"/>
      <c r="P244" s="3"/>
      <c r="Q244" s="3"/>
      <c r="R244" s="3"/>
      <c r="S244" s="3"/>
      <c r="T244" s="3"/>
      <c r="U244" s="3"/>
      <c r="V244" s="3"/>
      <c r="W244" s="3"/>
      <c r="X244" s="3"/>
      <c r="Y244" s="3"/>
      <c r="Z244" s="3"/>
    </row>
    <row r="245" spans="1:26" ht="12.75" customHeight="1" x14ac:dyDescent="0.25">
      <c r="A245" s="3"/>
      <c r="B245" s="3"/>
      <c r="C245" s="3"/>
      <c r="D245" s="200"/>
      <c r="E245" s="3"/>
      <c r="F245" s="3"/>
      <c r="G245" s="3"/>
      <c r="H245" s="3"/>
      <c r="I245" s="3"/>
      <c r="J245" s="3"/>
      <c r="K245" s="3"/>
      <c r="L245" s="3"/>
      <c r="M245" s="3"/>
      <c r="N245" s="3"/>
      <c r="O245" s="3"/>
      <c r="P245" s="3"/>
      <c r="Q245" s="3"/>
      <c r="R245" s="3"/>
      <c r="S245" s="3"/>
      <c r="T245" s="3"/>
      <c r="U245" s="3"/>
      <c r="V245" s="3"/>
      <c r="W245" s="3"/>
      <c r="X245" s="3"/>
      <c r="Y245" s="3"/>
      <c r="Z245" s="3"/>
    </row>
    <row r="246" spans="1:26" ht="12.75" customHeight="1" x14ac:dyDescent="0.25">
      <c r="A246" s="3"/>
      <c r="B246" s="3"/>
      <c r="C246" s="3"/>
      <c r="D246" s="200"/>
      <c r="E246" s="3"/>
      <c r="F246" s="3"/>
      <c r="G246" s="3"/>
      <c r="H246" s="3"/>
      <c r="I246" s="3"/>
      <c r="J246" s="3"/>
      <c r="K246" s="3"/>
      <c r="L246" s="3"/>
      <c r="M246" s="3"/>
      <c r="N246" s="3"/>
      <c r="O246" s="3"/>
      <c r="P246" s="3"/>
      <c r="Q246" s="3"/>
      <c r="R246" s="3"/>
      <c r="S246" s="3"/>
      <c r="T246" s="3"/>
      <c r="U246" s="3"/>
      <c r="V246" s="3"/>
      <c r="W246" s="3"/>
      <c r="X246" s="3"/>
      <c r="Y246" s="3"/>
      <c r="Z246" s="3"/>
    </row>
    <row r="247" spans="1:26" ht="12.75" customHeight="1" x14ac:dyDescent="0.25">
      <c r="A247" s="3"/>
      <c r="B247" s="3"/>
      <c r="C247" s="3"/>
      <c r="D247" s="200"/>
      <c r="E247" s="3"/>
      <c r="F247" s="3"/>
      <c r="G247" s="3"/>
      <c r="H247" s="3"/>
      <c r="I247" s="3"/>
      <c r="J247" s="3"/>
      <c r="K247" s="3"/>
      <c r="L247" s="3"/>
      <c r="M247" s="3"/>
      <c r="N247" s="3"/>
      <c r="O247" s="3"/>
      <c r="P247" s="3"/>
      <c r="Q247" s="3"/>
      <c r="R247" s="3"/>
      <c r="S247" s="3"/>
      <c r="T247" s="3"/>
      <c r="U247" s="3"/>
      <c r="V247" s="3"/>
      <c r="W247" s="3"/>
      <c r="X247" s="3"/>
      <c r="Y247" s="3"/>
      <c r="Z247" s="3"/>
    </row>
    <row r="248" spans="1:26" ht="12.75" customHeight="1" x14ac:dyDescent="0.25">
      <c r="A248" s="3"/>
      <c r="B248" s="3"/>
      <c r="C248" s="3"/>
      <c r="D248" s="200"/>
      <c r="E248" s="3"/>
      <c r="F248" s="3"/>
      <c r="G248" s="3"/>
      <c r="H248" s="3"/>
      <c r="I248" s="3"/>
      <c r="J248" s="3"/>
      <c r="K248" s="3"/>
      <c r="L248" s="3"/>
      <c r="M248" s="3"/>
      <c r="N248" s="3"/>
      <c r="O248" s="3"/>
      <c r="P248" s="3"/>
      <c r="Q248" s="3"/>
      <c r="R248" s="3"/>
      <c r="S248" s="3"/>
      <c r="T248" s="3"/>
      <c r="U248" s="3"/>
      <c r="V248" s="3"/>
      <c r="W248" s="3"/>
      <c r="X248" s="3"/>
      <c r="Y248" s="3"/>
      <c r="Z248" s="3"/>
    </row>
    <row r="249" spans="1:26" ht="12.75" customHeight="1" x14ac:dyDescent="0.25">
      <c r="A249" s="3"/>
      <c r="B249" s="3"/>
      <c r="C249" s="3"/>
      <c r="D249" s="200"/>
      <c r="E249" s="3"/>
      <c r="F249" s="3"/>
      <c r="G249" s="3"/>
      <c r="H249" s="3"/>
      <c r="I249" s="3"/>
      <c r="J249" s="3"/>
      <c r="K249" s="3"/>
      <c r="L249" s="3"/>
      <c r="M249" s="3"/>
      <c r="N249" s="3"/>
      <c r="O249" s="3"/>
      <c r="P249" s="3"/>
      <c r="Q249" s="3"/>
      <c r="R249" s="3"/>
      <c r="S249" s="3"/>
      <c r="T249" s="3"/>
      <c r="U249" s="3"/>
      <c r="V249" s="3"/>
      <c r="W249" s="3"/>
      <c r="X249" s="3"/>
      <c r="Y249" s="3"/>
      <c r="Z249" s="3"/>
    </row>
    <row r="250" spans="1:26" ht="12.75" customHeight="1" x14ac:dyDescent="0.25">
      <c r="A250" s="3"/>
      <c r="B250" s="3"/>
      <c r="C250" s="3"/>
      <c r="D250" s="200"/>
      <c r="E250" s="3"/>
      <c r="F250" s="3"/>
      <c r="G250" s="3"/>
      <c r="H250" s="3"/>
      <c r="I250" s="3"/>
      <c r="J250" s="3"/>
      <c r="K250" s="3"/>
      <c r="L250" s="3"/>
      <c r="M250" s="3"/>
      <c r="N250" s="3"/>
      <c r="O250" s="3"/>
      <c r="P250" s="3"/>
      <c r="Q250" s="3"/>
      <c r="R250" s="3"/>
      <c r="S250" s="3"/>
      <c r="T250" s="3"/>
      <c r="U250" s="3"/>
      <c r="V250" s="3"/>
      <c r="W250" s="3"/>
      <c r="X250" s="3"/>
      <c r="Y250" s="3"/>
      <c r="Z250" s="3"/>
    </row>
    <row r="251" spans="1:26" ht="12.75" customHeight="1" x14ac:dyDescent="0.25">
      <c r="A251" s="3"/>
      <c r="B251" s="3"/>
      <c r="C251" s="3"/>
      <c r="D251" s="200"/>
      <c r="E251" s="3"/>
      <c r="F251" s="3"/>
      <c r="G251" s="3"/>
      <c r="H251" s="3"/>
      <c r="I251" s="3"/>
      <c r="J251" s="3"/>
      <c r="K251" s="3"/>
      <c r="L251" s="3"/>
      <c r="M251" s="3"/>
      <c r="N251" s="3"/>
      <c r="O251" s="3"/>
      <c r="P251" s="3"/>
      <c r="Q251" s="3"/>
      <c r="R251" s="3"/>
      <c r="S251" s="3"/>
      <c r="T251" s="3"/>
      <c r="U251" s="3"/>
      <c r="V251" s="3"/>
      <c r="W251" s="3"/>
      <c r="X251" s="3"/>
      <c r="Y251" s="3"/>
      <c r="Z251" s="3"/>
    </row>
    <row r="252" spans="1:26" ht="12.75" customHeight="1" x14ac:dyDescent="0.25">
      <c r="A252" s="3"/>
      <c r="B252" s="3"/>
      <c r="C252" s="3"/>
      <c r="D252" s="200"/>
      <c r="E252" s="3"/>
      <c r="F252" s="3"/>
      <c r="G252" s="3"/>
      <c r="H252" s="3"/>
      <c r="I252" s="3"/>
      <c r="J252" s="3"/>
      <c r="K252" s="3"/>
      <c r="L252" s="3"/>
      <c r="M252" s="3"/>
      <c r="N252" s="3"/>
      <c r="O252" s="3"/>
      <c r="P252" s="3"/>
      <c r="Q252" s="3"/>
      <c r="R252" s="3"/>
      <c r="S252" s="3"/>
      <c r="T252" s="3"/>
      <c r="U252" s="3"/>
      <c r="V252" s="3"/>
      <c r="W252" s="3"/>
      <c r="X252" s="3"/>
      <c r="Y252" s="3"/>
      <c r="Z252" s="3"/>
    </row>
    <row r="253" spans="1:26" ht="12.75" customHeight="1" x14ac:dyDescent="0.25">
      <c r="A253" s="3"/>
      <c r="B253" s="3"/>
      <c r="C253" s="3"/>
      <c r="D253" s="200"/>
      <c r="E253" s="3"/>
      <c r="F253" s="3"/>
      <c r="G253" s="3"/>
      <c r="H253" s="3"/>
      <c r="I253" s="3"/>
      <c r="J253" s="3"/>
      <c r="K253" s="3"/>
      <c r="L253" s="3"/>
      <c r="M253" s="3"/>
      <c r="N253" s="3"/>
      <c r="O253" s="3"/>
      <c r="P253" s="3"/>
      <c r="Q253" s="3"/>
      <c r="R253" s="3"/>
      <c r="S253" s="3"/>
      <c r="T253" s="3"/>
      <c r="U253" s="3"/>
      <c r="V253" s="3"/>
      <c r="W253" s="3"/>
      <c r="X253" s="3"/>
      <c r="Y253" s="3"/>
      <c r="Z253" s="3"/>
    </row>
    <row r="254" spans="1:26" ht="12.75" customHeight="1" x14ac:dyDescent="0.25">
      <c r="A254" s="3"/>
      <c r="B254" s="3"/>
      <c r="C254" s="3"/>
      <c r="D254" s="200"/>
      <c r="E254" s="3"/>
      <c r="F254" s="3"/>
      <c r="G254" s="3"/>
      <c r="H254" s="3"/>
      <c r="I254" s="3"/>
      <c r="J254" s="3"/>
      <c r="K254" s="3"/>
      <c r="L254" s="3"/>
      <c r="M254" s="3"/>
      <c r="N254" s="3"/>
      <c r="O254" s="3"/>
      <c r="P254" s="3"/>
      <c r="Q254" s="3"/>
      <c r="R254" s="3"/>
      <c r="S254" s="3"/>
      <c r="T254" s="3"/>
      <c r="U254" s="3"/>
      <c r="V254" s="3"/>
      <c r="W254" s="3"/>
      <c r="X254" s="3"/>
      <c r="Y254" s="3"/>
      <c r="Z254" s="3"/>
    </row>
    <row r="255" spans="1:26" ht="12.75" customHeight="1" x14ac:dyDescent="0.25">
      <c r="A255" s="3"/>
      <c r="B255" s="3"/>
      <c r="C255" s="3"/>
      <c r="D255" s="200"/>
      <c r="E255" s="3"/>
      <c r="F255" s="3"/>
      <c r="G255" s="3"/>
      <c r="H255" s="3"/>
      <c r="I255" s="3"/>
      <c r="J255" s="3"/>
      <c r="K255" s="3"/>
      <c r="L255" s="3"/>
      <c r="M255" s="3"/>
      <c r="N255" s="3"/>
      <c r="O255" s="3"/>
      <c r="P255" s="3"/>
      <c r="Q255" s="3"/>
      <c r="R255" s="3"/>
      <c r="S255" s="3"/>
      <c r="T255" s="3"/>
      <c r="U255" s="3"/>
      <c r="V255" s="3"/>
      <c r="W255" s="3"/>
      <c r="X255" s="3"/>
      <c r="Y255" s="3"/>
      <c r="Z255" s="3"/>
    </row>
    <row r="256" spans="1:26" ht="12.75" customHeight="1" x14ac:dyDescent="0.25">
      <c r="A256" s="3"/>
      <c r="B256" s="3"/>
      <c r="C256" s="3"/>
      <c r="D256" s="200"/>
      <c r="E256" s="3"/>
      <c r="F256" s="3"/>
      <c r="G256" s="3"/>
      <c r="H256" s="3"/>
      <c r="I256" s="3"/>
      <c r="J256" s="3"/>
      <c r="K256" s="3"/>
      <c r="L256" s="3"/>
      <c r="M256" s="3"/>
      <c r="N256" s="3"/>
      <c r="O256" s="3"/>
      <c r="P256" s="3"/>
      <c r="Q256" s="3"/>
      <c r="R256" s="3"/>
      <c r="S256" s="3"/>
      <c r="T256" s="3"/>
      <c r="U256" s="3"/>
      <c r="V256" s="3"/>
      <c r="W256" s="3"/>
      <c r="X256" s="3"/>
      <c r="Y256" s="3"/>
      <c r="Z256" s="3"/>
    </row>
    <row r="257" spans="1:26" ht="12.75" customHeight="1" x14ac:dyDescent="0.25">
      <c r="A257" s="3"/>
      <c r="B257" s="3"/>
      <c r="C257" s="3"/>
      <c r="D257" s="200"/>
      <c r="E257" s="3"/>
      <c r="F257" s="3"/>
      <c r="G257" s="3"/>
      <c r="H257" s="3"/>
      <c r="I257" s="3"/>
      <c r="J257" s="3"/>
      <c r="K257" s="3"/>
      <c r="L257" s="3"/>
      <c r="M257" s="3"/>
      <c r="N257" s="3"/>
      <c r="O257" s="3"/>
      <c r="P257" s="3"/>
      <c r="Q257" s="3"/>
      <c r="R257" s="3"/>
      <c r="S257" s="3"/>
      <c r="T257" s="3"/>
      <c r="U257" s="3"/>
      <c r="V257" s="3"/>
      <c r="W257" s="3"/>
      <c r="X257" s="3"/>
      <c r="Y257" s="3"/>
      <c r="Z257" s="3"/>
    </row>
    <row r="258" spans="1:26" ht="12.75" customHeight="1" x14ac:dyDescent="0.25">
      <c r="A258" s="3"/>
      <c r="B258" s="3"/>
      <c r="C258" s="3"/>
      <c r="D258" s="200"/>
      <c r="E258" s="3"/>
      <c r="F258" s="3"/>
      <c r="G258" s="3"/>
      <c r="H258" s="3"/>
      <c r="I258" s="3"/>
      <c r="J258" s="3"/>
      <c r="K258" s="3"/>
      <c r="L258" s="3"/>
      <c r="M258" s="3"/>
      <c r="N258" s="3"/>
      <c r="O258" s="3"/>
      <c r="P258" s="3"/>
      <c r="Q258" s="3"/>
      <c r="R258" s="3"/>
      <c r="S258" s="3"/>
      <c r="T258" s="3"/>
      <c r="U258" s="3"/>
      <c r="V258" s="3"/>
      <c r="W258" s="3"/>
      <c r="X258" s="3"/>
      <c r="Y258" s="3"/>
      <c r="Z258" s="3"/>
    </row>
    <row r="259" spans="1:26" ht="12.75" customHeight="1" x14ac:dyDescent="0.25">
      <c r="A259" s="3"/>
      <c r="B259" s="3"/>
      <c r="C259" s="3"/>
      <c r="D259" s="200"/>
      <c r="E259" s="3"/>
      <c r="F259" s="3"/>
      <c r="G259" s="3"/>
      <c r="H259" s="3"/>
      <c r="I259" s="3"/>
      <c r="J259" s="3"/>
      <c r="K259" s="3"/>
      <c r="L259" s="3"/>
      <c r="M259" s="3"/>
      <c r="N259" s="3"/>
      <c r="O259" s="3"/>
      <c r="P259" s="3"/>
      <c r="Q259" s="3"/>
      <c r="R259" s="3"/>
      <c r="S259" s="3"/>
      <c r="T259" s="3"/>
      <c r="U259" s="3"/>
      <c r="V259" s="3"/>
      <c r="W259" s="3"/>
      <c r="X259" s="3"/>
      <c r="Y259" s="3"/>
      <c r="Z259" s="3"/>
    </row>
    <row r="260" spans="1:26" ht="12.75" customHeight="1" x14ac:dyDescent="0.25">
      <c r="A260" s="3"/>
      <c r="B260" s="3"/>
      <c r="C260" s="3"/>
      <c r="D260" s="200"/>
      <c r="E260" s="3"/>
      <c r="F260" s="3"/>
      <c r="G260" s="3"/>
      <c r="H260" s="3"/>
      <c r="I260" s="3"/>
      <c r="J260" s="3"/>
      <c r="K260" s="3"/>
      <c r="L260" s="3"/>
      <c r="M260" s="3"/>
      <c r="N260" s="3"/>
      <c r="O260" s="3"/>
      <c r="P260" s="3"/>
      <c r="Q260" s="3"/>
      <c r="R260" s="3"/>
      <c r="S260" s="3"/>
      <c r="T260" s="3"/>
      <c r="U260" s="3"/>
      <c r="V260" s="3"/>
      <c r="W260" s="3"/>
      <c r="X260" s="3"/>
      <c r="Y260" s="3"/>
      <c r="Z260" s="3"/>
    </row>
    <row r="261" spans="1:26" ht="12.75" customHeight="1" x14ac:dyDescent="0.25">
      <c r="A261" s="3"/>
      <c r="B261" s="3"/>
      <c r="C261" s="3"/>
      <c r="D261" s="200"/>
      <c r="E261" s="3"/>
      <c r="F261" s="3"/>
      <c r="G261" s="3"/>
      <c r="H261" s="3"/>
      <c r="I261" s="3"/>
      <c r="J261" s="3"/>
      <c r="K261" s="3"/>
      <c r="L261" s="3"/>
      <c r="M261" s="3"/>
      <c r="N261" s="3"/>
      <c r="O261" s="3"/>
      <c r="P261" s="3"/>
      <c r="Q261" s="3"/>
      <c r="R261" s="3"/>
      <c r="S261" s="3"/>
      <c r="T261" s="3"/>
      <c r="U261" s="3"/>
      <c r="V261" s="3"/>
      <c r="W261" s="3"/>
      <c r="X261" s="3"/>
      <c r="Y261" s="3"/>
      <c r="Z261" s="3"/>
    </row>
    <row r="262" spans="1:26" ht="12.75" customHeight="1" x14ac:dyDescent="0.25">
      <c r="A262" s="3"/>
      <c r="B262" s="3"/>
      <c r="C262" s="3"/>
      <c r="D262" s="200"/>
      <c r="E262" s="3"/>
      <c r="F262" s="3"/>
      <c r="G262" s="3"/>
      <c r="H262" s="3"/>
      <c r="I262" s="3"/>
      <c r="J262" s="3"/>
      <c r="K262" s="3"/>
      <c r="L262" s="3"/>
      <c r="M262" s="3"/>
      <c r="N262" s="3"/>
      <c r="O262" s="3"/>
      <c r="P262" s="3"/>
      <c r="Q262" s="3"/>
      <c r="R262" s="3"/>
      <c r="S262" s="3"/>
      <c r="T262" s="3"/>
      <c r="U262" s="3"/>
      <c r="V262" s="3"/>
      <c r="W262" s="3"/>
      <c r="X262" s="3"/>
      <c r="Y262" s="3"/>
      <c r="Z262" s="3"/>
    </row>
    <row r="263" spans="1:26" ht="12.75" customHeight="1" x14ac:dyDescent="0.25">
      <c r="A263" s="3"/>
      <c r="B263" s="3"/>
      <c r="C263" s="3"/>
      <c r="D263" s="200"/>
      <c r="E263" s="3"/>
      <c r="F263" s="3"/>
      <c r="G263" s="3"/>
      <c r="H263" s="3"/>
      <c r="I263" s="3"/>
      <c r="J263" s="3"/>
      <c r="K263" s="3"/>
      <c r="L263" s="3"/>
      <c r="M263" s="3"/>
      <c r="N263" s="3"/>
      <c r="O263" s="3"/>
      <c r="P263" s="3"/>
      <c r="Q263" s="3"/>
      <c r="R263" s="3"/>
      <c r="S263" s="3"/>
      <c r="T263" s="3"/>
      <c r="U263" s="3"/>
      <c r="V263" s="3"/>
      <c r="W263" s="3"/>
      <c r="X263" s="3"/>
      <c r="Y263" s="3"/>
      <c r="Z263" s="3"/>
    </row>
    <row r="264" spans="1:26" ht="12.75" customHeight="1" x14ac:dyDescent="0.25">
      <c r="A264" s="3"/>
      <c r="B264" s="3"/>
      <c r="C264" s="3"/>
      <c r="D264" s="200"/>
      <c r="E264" s="3"/>
      <c r="F264" s="3"/>
      <c r="G264" s="3"/>
      <c r="H264" s="3"/>
      <c r="I264" s="3"/>
      <c r="J264" s="3"/>
      <c r="K264" s="3"/>
      <c r="L264" s="3"/>
      <c r="M264" s="3"/>
      <c r="N264" s="3"/>
      <c r="O264" s="3"/>
      <c r="P264" s="3"/>
      <c r="Q264" s="3"/>
      <c r="R264" s="3"/>
      <c r="S264" s="3"/>
      <c r="T264" s="3"/>
      <c r="U264" s="3"/>
      <c r="V264" s="3"/>
      <c r="W264" s="3"/>
      <c r="X264" s="3"/>
      <c r="Y264" s="3"/>
      <c r="Z264" s="3"/>
    </row>
    <row r="265" spans="1:26" ht="12.75" customHeight="1" x14ac:dyDescent="0.25">
      <c r="A265" s="3"/>
      <c r="B265" s="3"/>
      <c r="C265" s="3"/>
      <c r="D265" s="200"/>
      <c r="E265" s="3"/>
      <c r="F265" s="3"/>
      <c r="G265" s="3"/>
      <c r="H265" s="3"/>
      <c r="I265" s="3"/>
      <c r="J265" s="3"/>
      <c r="K265" s="3"/>
      <c r="L265" s="3"/>
      <c r="M265" s="3"/>
      <c r="N265" s="3"/>
      <c r="O265" s="3"/>
      <c r="P265" s="3"/>
      <c r="Q265" s="3"/>
      <c r="R265" s="3"/>
      <c r="S265" s="3"/>
      <c r="T265" s="3"/>
      <c r="U265" s="3"/>
      <c r="V265" s="3"/>
      <c r="W265" s="3"/>
      <c r="X265" s="3"/>
      <c r="Y265" s="3"/>
      <c r="Z265" s="3"/>
    </row>
    <row r="266" spans="1:26" ht="12.75" customHeight="1" x14ac:dyDescent="0.25">
      <c r="A266" s="3"/>
      <c r="B266" s="3"/>
      <c r="C266" s="3"/>
      <c r="D266" s="200"/>
      <c r="E266" s="3"/>
      <c r="F266" s="3"/>
      <c r="G266" s="3"/>
      <c r="H266" s="3"/>
      <c r="I266" s="3"/>
      <c r="J266" s="3"/>
      <c r="K266" s="3"/>
      <c r="L266" s="3"/>
      <c r="M266" s="3"/>
      <c r="N266" s="3"/>
      <c r="O266" s="3"/>
      <c r="P266" s="3"/>
      <c r="Q266" s="3"/>
      <c r="R266" s="3"/>
      <c r="S266" s="3"/>
      <c r="T266" s="3"/>
      <c r="U266" s="3"/>
      <c r="V266" s="3"/>
      <c r="W266" s="3"/>
      <c r="X266" s="3"/>
      <c r="Y266" s="3"/>
      <c r="Z266" s="3"/>
    </row>
    <row r="267" spans="1:26" ht="12.75" customHeight="1" x14ac:dyDescent="0.25">
      <c r="A267" s="3"/>
      <c r="B267" s="3"/>
      <c r="C267" s="3"/>
      <c r="D267" s="200"/>
      <c r="E267" s="3"/>
      <c r="F267" s="3"/>
      <c r="G267" s="3"/>
      <c r="H267" s="3"/>
      <c r="I267" s="3"/>
      <c r="J267" s="3"/>
      <c r="K267" s="3"/>
      <c r="L267" s="3"/>
      <c r="M267" s="3"/>
      <c r="N267" s="3"/>
      <c r="O267" s="3"/>
      <c r="P267" s="3"/>
      <c r="Q267" s="3"/>
      <c r="R267" s="3"/>
      <c r="S267" s="3"/>
      <c r="T267" s="3"/>
      <c r="U267" s="3"/>
      <c r="V267" s="3"/>
      <c r="W267" s="3"/>
      <c r="X267" s="3"/>
      <c r="Y267" s="3"/>
      <c r="Z267" s="3"/>
    </row>
    <row r="268" spans="1:26" ht="12.75" customHeight="1" x14ac:dyDescent="0.25">
      <c r="A268" s="3"/>
      <c r="B268" s="3"/>
      <c r="C268" s="3"/>
      <c r="D268" s="200"/>
      <c r="E268" s="3"/>
      <c r="F268" s="3"/>
      <c r="G268" s="3"/>
      <c r="H268" s="3"/>
      <c r="I268" s="3"/>
      <c r="J268" s="3"/>
      <c r="K268" s="3"/>
      <c r="L268" s="3"/>
      <c r="M268" s="3"/>
      <c r="N268" s="3"/>
      <c r="O268" s="3"/>
      <c r="P268" s="3"/>
      <c r="Q268" s="3"/>
      <c r="R268" s="3"/>
      <c r="S268" s="3"/>
      <c r="T268" s="3"/>
      <c r="U268" s="3"/>
      <c r="V268" s="3"/>
      <c r="W268" s="3"/>
      <c r="X268" s="3"/>
      <c r="Y268" s="3"/>
      <c r="Z268" s="3"/>
    </row>
    <row r="269" spans="1:26" ht="12.75" customHeight="1" x14ac:dyDescent="0.25">
      <c r="A269" s="3"/>
      <c r="B269" s="3"/>
      <c r="C269" s="3"/>
      <c r="D269" s="200"/>
      <c r="E269" s="3"/>
      <c r="F269" s="3"/>
      <c r="G269" s="3"/>
      <c r="H269" s="3"/>
      <c r="I269" s="3"/>
      <c r="J269" s="3"/>
      <c r="K269" s="3"/>
      <c r="L269" s="3"/>
      <c r="M269" s="3"/>
      <c r="N269" s="3"/>
      <c r="O269" s="3"/>
      <c r="P269" s="3"/>
      <c r="Q269" s="3"/>
      <c r="R269" s="3"/>
      <c r="S269" s="3"/>
      <c r="T269" s="3"/>
      <c r="U269" s="3"/>
      <c r="V269" s="3"/>
      <c r="W269" s="3"/>
      <c r="X269" s="3"/>
      <c r="Y269" s="3"/>
      <c r="Z269" s="3"/>
    </row>
    <row r="270" spans="1:26" ht="12.75" customHeight="1" x14ac:dyDescent="0.25">
      <c r="A270" s="3"/>
      <c r="B270" s="3"/>
      <c r="C270" s="3"/>
      <c r="D270" s="200"/>
      <c r="E270" s="3"/>
      <c r="F270" s="3"/>
      <c r="G270" s="3"/>
      <c r="H270" s="3"/>
      <c r="I270" s="3"/>
      <c r="J270" s="3"/>
      <c r="K270" s="3"/>
      <c r="L270" s="3"/>
      <c r="M270" s="3"/>
      <c r="N270" s="3"/>
      <c r="O270" s="3"/>
      <c r="P270" s="3"/>
      <c r="Q270" s="3"/>
      <c r="R270" s="3"/>
      <c r="S270" s="3"/>
      <c r="T270" s="3"/>
      <c r="U270" s="3"/>
      <c r="V270" s="3"/>
      <c r="W270" s="3"/>
      <c r="X270" s="3"/>
      <c r="Y270" s="3"/>
      <c r="Z270" s="3"/>
    </row>
    <row r="271" spans="1:26" ht="12.75" customHeight="1" x14ac:dyDescent="0.25">
      <c r="A271" s="3"/>
      <c r="B271" s="3"/>
      <c r="C271" s="3"/>
      <c r="D271" s="200"/>
      <c r="E271" s="3"/>
      <c r="F271" s="3"/>
      <c r="G271" s="3"/>
      <c r="H271" s="3"/>
      <c r="I271" s="3"/>
      <c r="J271" s="3"/>
      <c r="K271" s="3"/>
      <c r="L271" s="3"/>
      <c r="M271" s="3"/>
      <c r="N271" s="3"/>
      <c r="O271" s="3"/>
      <c r="P271" s="3"/>
      <c r="Q271" s="3"/>
      <c r="R271" s="3"/>
      <c r="S271" s="3"/>
      <c r="T271" s="3"/>
      <c r="U271" s="3"/>
      <c r="V271" s="3"/>
      <c r="W271" s="3"/>
      <c r="X271" s="3"/>
      <c r="Y271" s="3"/>
      <c r="Z271" s="3"/>
    </row>
    <row r="272" spans="1:26" ht="12.75" customHeight="1" x14ac:dyDescent="0.25">
      <c r="A272" s="3"/>
      <c r="B272" s="3"/>
      <c r="C272" s="3"/>
      <c r="D272" s="200"/>
      <c r="E272" s="3"/>
      <c r="F272" s="3"/>
      <c r="G272" s="3"/>
      <c r="H272" s="3"/>
      <c r="I272" s="3"/>
      <c r="J272" s="3"/>
      <c r="K272" s="3"/>
      <c r="L272" s="3"/>
      <c r="M272" s="3"/>
      <c r="N272" s="3"/>
      <c r="O272" s="3"/>
      <c r="P272" s="3"/>
      <c r="Q272" s="3"/>
      <c r="R272" s="3"/>
      <c r="S272" s="3"/>
      <c r="T272" s="3"/>
      <c r="U272" s="3"/>
      <c r="V272" s="3"/>
      <c r="W272" s="3"/>
      <c r="X272" s="3"/>
      <c r="Y272" s="3"/>
      <c r="Z272" s="3"/>
    </row>
    <row r="273" spans="1:26" ht="12.75" customHeight="1" x14ac:dyDescent="0.25">
      <c r="A273" s="3"/>
      <c r="B273" s="3"/>
      <c r="C273" s="3"/>
      <c r="D273" s="200"/>
      <c r="E273" s="3"/>
      <c r="F273" s="3"/>
      <c r="G273" s="3"/>
      <c r="H273" s="3"/>
      <c r="I273" s="3"/>
      <c r="J273" s="3"/>
      <c r="K273" s="3"/>
      <c r="L273" s="3"/>
      <c r="M273" s="3"/>
      <c r="N273" s="3"/>
      <c r="O273" s="3"/>
      <c r="P273" s="3"/>
      <c r="Q273" s="3"/>
      <c r="R273" s="3"/>
      <c r="S273" s="3"/>
      <c r="T273" s="3"/>
      <c r="U273" s="3"/>
      <c r="V273" s="3"/>
      <c r="W273" s="3"/>
      <c r="X273" s="3"/>
      <c r="Y273" s="3"/>
      <c r="Z273" s="3"/>
    </row>
    <row r="274" spans="1:26" ht="12.75" customHeight="1" x14ac:dyDescent="0.25">
      <c r="A274" s="3"/>
      <c r="B274" s="3"/>
      <c r="C274" s="3"/>
      <c r="D274" s="200"/>
      <c r="E274" s="3"/>
      <c r="F274" s="3"/>
      <c r="G274" s="3"/>
      <c r="H274" s="3"/>
      <c r="I274" s="3"/>
      <c r="J274" s="3"/>
      <c r="K274" s="3"/>
      <c r="L274" s="3"/>
      <c r="M274" s="3"/>
      <c r="N274" s="3"/>
      <c r="O274" s="3"/>
      <c r="P274" s="3"/>
      <c r="Q274" s="3"/>
      <c r="R274" s="3"/>
      <c r="S274" s="3"/>
      <c r="T274" s="3"/>
      <c r="U274" s="3"/>
      <c r="V274" s="3"/>
      <c r="W274" s="3"/>
      <c r="X274" s="3"/>
      <c r="Y274" s="3"/>
      <c r="Z274" s="3"/>
    </row>
    <row r="275" spans="1:26" ht="12.75" customHeight="1" x14ac:dyDescent="0.25">
      <c r="A275" s="3"/>
      <c r="B275" s="3"/>
      <c r="C275" s="3"/>
      <c r="D275" s="200"/>
      <c r="E275" s="3"/>
      <c r="F275" s="3"/>
      <c r="G275" s="3"/>
      <c r="H275" s="3"/>
      <c r="I275" s="3"/>
      <c r="J275" s="3"/>
      <c r="K275" s="3"/>
      <c r="L275" s="3"/>
      <c r="M275" s="3"/>
      <c r="N275" s="3"/>
      <c r="O275" s="3"/>
      <c r="P275" s="3"/>
      <c r="Q275" s="3"/>
      <c r="R275" s="3"/>
      <c r="S275" s="3"/>
      <c r="T275" s="3"/>
      <c r="U275" s="3"/>
      <c r="V275" s="3"/>
      <c r="W275" s="3"/>
      <c r="X275" s="3"/>
      <c r="Y275" s="3"/>
      <c r="Z275" s="3"/>
    </row>
    <row r="276" spans="1:26" ht="12.75" customHeight="1" x14ac:dyDescent="0.25">
      <c r="A276" s="3"/>
      <c r="B276" s="3"/>
      <c r="C276" s="3"/>
      <c r="D276" s="200"/>
      <c r="E276" s="3"/>
      <c r="F276" s="3"/>
      <c r="G276" s="3"/>
      <c r="H276" s="3"/>
      <c r="I276" s="3"/>
      <c r="J276" s="3"/>
      <c r="K276" s="3"/>
      <c r="L276" s="3"/>
      <c r="M276" s="3"/>
      <c r="N276" s="3"/>
      <c r="O276" s="3"/>
      <c r="P276" s="3"/>
      <c r="Q276" s="3"/>
      <c r="R276" s="3"/>
      <c r="S276" s="3"/>
      <c r="T276" s="3"/>
      <c r="U276" s="3"/>
      <c r="V276" s="3"/>
      <c r="W276" s="3"/>
      <c r="X276" s="3"/>
      <c r="Y276" s="3"/>
      <c r="Z276" s="3"/>
    </row>
    <row r="277" spans="1:26" ht="12.75" customHeight="1" x14ac:dyDescent="0.25">
      <c r="A277" s="3"/>
      <c r="B277" s="3"/>
      <c r="C277" s="3"/>
      <c r="D277" s="200"/>
      <c r="E277" s="3"/>
      <c r="F277" s="3"/>
      <c r="G277" s="3"/>
      <c r="H277" s="3"/>
      <c r="I277" s="3"/>
      <c r="J277" s="3"/>
      <c r="K277" s="3"/>
      <c r="L277" s="3"/>
      <c r="M277" s="3"/>
      <c r="N277" s="3"/>
      <c r="O277" s="3"/>
      <c r="P277" s="3"/>
      <c r="Q277" s="3"/>
      <c r="R277" s="3"/>
      <c r="S277" s="3"/>
      <c r="T277" s="3"/>
      <c r="U277" s="3"/>
      <c r="V277" s="3"/>
      <c r="W277" s="3"/>
      <c r="X277" s="3"/>
      <c r="Y277" s="3"/>
      <c r="Z277" s="3"/>
    </row>
    <row r="278" spans="1:26" ht="12.75" customHeight="1" x14ac:dyDescent="0.25">
      <c r="A278" s="3"/>
      <c r="B278" s="3"/>
      <c r="C278" s="3"/>
      <c r="D278" s="200"/>
      <c r="E278" s="3"/>
      <c r="F278" s="3"/>
      <c r="G278" s="3"/>
      <c r="H278" s="3"/>
      <c r="I278" s="3"/>
      <c r="J278" s="3"/>
      <c r="K278" s="3"/>
      <c r="L278" s="3"/>
      <c r="M278" s="3"/>
      <c r="N278" s="3"/>
      <c r="O278" s="3"/>
      <c r="P278" s="3"/>
      <c r="Q278" s="3"/>
      <c r="R278" s="3"/>
      <c r="S278" s="3"/>
      <c r="T278" s="3"/>
      <c r="U278" s="3"/>
      <c r="V278" s="3"/>
      <c r="W278" s="3"/>
      <c r="X278" s="3"/>
      <c r="Y278" s="3"/>
      <c r="Z278" s="3"/>
    </row>
    <row r="279" spans="1:26" ht="12.75" customHeight="1" x14ac:dyDescent="0.25">
      <c r="A279" s="3"/>
      <c r="B279" s="3"/>
      <c r="C279" s="3"/>
      <c r="D279" s="200"/>
      <c r="E279" s="3"/>
      <c r="F279" s="3"/>
      <c r="G279" s="3"/>
      <c r="H279" s="3"/>
      <c r="I279" s="3"/>
      <c r="J279" s="3"/>
      <c r="K279" s="3"/>
      <c r="L279" s="3"/>
      <c r="M279" s="3"/>
      <c r="N279" s="3"/>
      <c r="O279" s="3"/>
      <c r="P279" s="3"/>
      <c r="Q279" s="3"/>
      <c r="R279" s="3"/>
      <c r="S279" s="3"/>
      <c r="T279" s="3"/>
      <c r="U279" s="3"/>
      <c r="V279" s="3"/>
      <c r="W279" s="3"/>
      <c r="X279" s="3"/>
      <c r="Y279" s="3"/>
      <c r="Z279" s="3"/>
    </row>
    <row r="280" spans="1:26" ht="12.75" customHeight="1" x14ac:dyDescent="0.25">
      <c r="A280" s="3"/>
      <c r="B280" s="3"/>
      <c r="C280" s="3"/>
      <c r="D280" s="200"/>
      <c r="E280" s="3"/>
      <c r="F280" s="3"/>
      <c r="G280" s="3"/>
      <c r="H280" s="3"/>
      <c r="I280" s="3"/>
      <c r="J280" s="3"/>
      <c r="K280" s="3"/>
      <c r="L280" s="3"/>
      <c r="M280" s="3"/>
      <c r="N280" s="3"/>
      <c r="O280" s="3"/>
      <c r="P280" s="3"/>
      <c r="Q280" s="3"/>
      <c r="R280" s="3"/>
      <c r="S280" s="3"/>
      <c r="T280" s="3"/>
      <c r="U280" s="3"/>
      <c r="V280" s="3"/>
      <c r="W280" s="3"/>
      <c r="X280" s="3"/>
      <c r="Y280" s="3"/>
      <c r="Z280" s="3"/>
    </row>
    <row r="281" spans="1:26" ht="12.75" customHeight="1" x14ac:dyDescent="0.25">
      <c r="A281" s="3"/>
      <c r="B281" s="3"/>
      <c r="C281" s="3"/>
      <c r="D281" s="200"/>
      <c r="E281" s="3"/>
      <c r="F281" s="3"/>
      <c r="G281" s="3"/>
      <c r="H281" s="3"/>
      <c r="I281" s="3"/>
      <c r="J281" s="3"/>
      <c r="K281" s="3"/>
      <c r="L281" s="3"/>
      <c r="M281" s="3"/>
      <c r="N281" s="3"/>
      <c r="O281" s="3"/>
      <c r="P281" s="3"/>
      <c r="Q281" s="3"/>
      <c r="R281" s="3"/>
      <c r="S281" s="3"/>
      <c r="T281" s="3"/>
      <c r="U281" s="3"/>
      <c r="V281" s="3"/>
      <c r="W281" s="3"/>
      <c r="X281" s="3"/>
      <c r="Y281" s="3"/>
      <c r="Z281" s="3"/>
    </row>
    <row r="282" spans="1:26" ht="12.75" customHeight="1" x14ac:dyDescent="0.25">
      <c r="A282" s="3"/>
      <c r="B282" s="3"/>
      <c r="C282" s="3"/>
      <c r="D282" s="200"/>
      <c r="E282" s="3"/>
      <c r="F282" s="3"/>
      <c r="G282" s="3"/>
      <c r="H282" s="3"/>
      <c r="I282" s="3"/>
      <c r="J282" s="3"/>
      <c r="K282" s="3"/>
      <c r="L282" s="3"/>
      <c r="M282" s="3"/>
      <c r="N282" s="3"/>
      <c r="O282" s="3"/>
      <c r="P282" s="3"/>
      <c r="Q282" s="3"/>
      <c r="R282" s="3"/>
      <c r="S282" s="3"/>
      <c r="T282" s="3"/>
      <c r="U282" s="3"/>
      <c r="V282" s="3"/>
      <c r="W282" s="3"/>
      <c r="X282" s="3"/>
      <c r="Y282" s="3"/>
      <c r="Z282" s="3"/>
    </row>
    <row r="283" spans="1:26" ht="12.75" customHeight="1" x14ac:dyDescent="0.25">
      <c r="A283" s="3"/>
      <c r="B283" s="3"/>
      <c r="C283" s="3"/>
      <c r="D283" s="200"/>
      <c r="E283" s="3"/>
      <c r="F283" s="3"/>
      <c r="G283" s="3"/>
      <c r="H283" s="3"/>
      <c r="I283" s="3"/>
      <c r="J283" s="3"/>
      <c r="K283" s="3"/>
      <c r="L283" s="3"/>
      <c r="M283" s="3"/>
      <c r="N283" s="3"/>
      <c r="O283" s="3"/>
      <c r="P283" s="3"/>
      <c r="Q283" s="3"/>
      <c r="R283" s="3"/>
      <c r="S283" s="3"/>
      <c r="T283" s="3"/>
      <c r="U283" s="3"/>
      <c r="V283" s="3"/>
      <c r="W283" s="3"/>
      <c r="X283" s="3"/>
      <c r="Y283" s="3"/>
      <c r="Z283" s="3"/>
    </row>
    <row r="284" spans="1:26" ht="12.75" customHeight="1" x14ac:dyDescent="0.25">
      <c r="A284" s="3"/>
      <c r="B284" s="3"/>
      <c r="C284" s="3"/>
      <c r="D284" s="200"/>
      <c r="E284" s="3"/>
      <c r="F284" s="3"/>
      <c r="G284" s="3"/>
      <c r="H284" s="3"/>
      <c r="I284" s="3"/>
      <c r="J284" s="3"/>
      <c r="K284" s="3"/>
      <c r="L284" s="3"/>
      <c r="M284" s="3"/>
      <c r="N284" s="3"/>
      <c r="O284" s="3"/>
      <c r="P284" s="3"/>
      <c r="Q284" s="3"/>
      <c r="R284" s="3"/>
      <c r="S284" s="3"/>
      <c r="T284" s="3"/>
      <c r="U284" s="3"/>
      <c r="V284" s="3"/>
      <c r="W284" s="3"/>
      <c r="X284" s="3"/>
      <c r="Y284" s="3"/>
      <c r="Z284" s="3"/>
    </row>
    <row r="285" spans="1:26" ht="12.75" customHeight="1" x14ac:dyDescent="0.25">
      <c r="A285" s="3"/>
      <c r="B285" s="3"/>
      <c r="C285" s="3"/>
      <c r="D285" s="200"/>
      <c r="E285" s="3"/>
      <c r="F285" s="3"/>
      <c r="G285" s="3"/>
      <c r="H285" s="3"/>
      <c r="I285" s="3"/>
      <c r="J285" s="3"/>
      <c r="K285" s="3"/>
      <c r="L285" s="3"/>
      <c r="M285" s="3"/>
      <c r="N285" s="3"/>
      <c r="O285" s="3"/>
      <c r="P285" s="3"/>
      <c r="Q285" s="3"/>
      <c r="R285" s="3"/>
      <c r="S285" s="3"/>
      <c r="T285" s="3"/>
      <c r="U285" s="3"/>
      <c r="V285" s="3"/>
      <c r="W285" s="3"/>
      <c r="X285" s="3"/>
      <c r="Y285" s="3"/>
      <c r="Z285" s="3"/>
    </row>
    <row r="286" spans="1:26" ht="12.75" customHeight="1" x14ac:dyDescent="0.25">
      <c r="A286" s="3"/>
      <c r="B286" s="3"/>
      <c r="C286" s="3"/>
      <c r="D286" s="200"/>
      <c r="E286" s="3"/>
      <c r="F286" s="3"/>
      <c r="G286" s="3"/>
      <c r="H286" s="3"/>
      <c r="I286" s="3"/>
      <c r="J286" s="3"/>
      <c r="K286" s="3"/>
      <c r="L286" s="3"/>
      <c r="M286" s="3"/>
      <c r="N286" s="3"/>
      <c r="O286" s="3"/>
      <c r="P286" s="3"/>
      <c r="Q286" s="3"/>
      <c r="R286" s="3"/>
      <c r="S286" s="3"/>
      <c r="T286" s="3"/>
      <c r="U286" s="3"/>
      <c r="V286" s="3"/>
      <c r="W286" s="3"/>
      <c r="X286" s="3"/>
      <c r="Y286" s="3"/>
      <c r="Z286" s="3"/>
    </row>
    <row r="287" spans="1:26" ht="12.75" customHeight="1" x14ac:dyDescent="0.25">
      <c r="A287" s="3"/>
      <c r="B287" s="3"/>
      <c r="C287" s="3"/>
      <c r="D287" s="200"/>
      <c r="E287" s="3"/>
      <c r="F287" s="3"/>
      <c r="G287" s="3"/>
      <c r="H287" s="3"/>
      <c r="I287" s="3"/>
      <c r="J287" s="3"/>
      <c r="K287" s="3"/>
      <c r="L287" s="3"/>
      <c r="M287" s="3"/>
      <c r="N287" s="3"/>
      <c r="O287" s="3"/>
      <c r="P287" s="3"/>
      <c r="Q287" s="3"/>
      <c r="R287" s="3"/>
      <c r="S287" s="3"/>
      <c r="T287" s="3"/>
      <c r="U287" s="3"/>
      <c r="V287" s="3"/>
      <c r="W287" s="3"/>
      <c r="X287" s="3"/>
      <c r="Y287" s="3"/>
      <c r="Z287" s="3"/>
    </row>
    <row r="288" spans="1:26" ht="12.75" customHeight="1" x14ac:dyDescent="0.25">
      <c r="A288" s="3"/>
      <c r="B288" s="3"/>
      <c r="C288" s="3"/>
      <c r="D288" s="200"/>
      <c r="E288" s="3"/>
      <c r="F288" s="3"/>
      <c r="G288" s="3"/>
      <c r="H288" s="3"/>
      <c r="I288" s="3"/>
      <c r="J288" s="3"/>
      <c r="K288" s="3"/>
      <c r="L288" s="3"/>
      <c r="M288" s="3"/>
      <c r="N288" s="3"/>
      <c r="O288" s="3"/>
      <c r="P288" s="3"/>
      <c r="Q288" s="3"/>
      <c r="R288" s="3"/>
      <c r="S288" s="3"/>
      <c r="T288" s="3"/>
      <c r="U288" s="3"/>
      <c r="V288" s="3"/>
      <c r="W288" s="3"/>
      <c r="X288" s="3"/>
      <c r="Y288" s="3"/>
      <c r="Z288" s="3"/>
    </row>
    <row r="289" spans="1:26" ht="12.75" customHeight="1" x14ac:dyDescent="0.25">
      <c r="A289" s="3"/>
      <c r="B289" s="3"/>
      <c r="C289" s="3"/>
      <c r="D289" s="200"/>
      <c r="E289" s="3"/>
      <c r="F289" s="3"/>
      <c r="G289" s="3"/>
      <c r="H289" s="3"/>
      <c r="I289" s="3"/>
      <c r="J289" s="3"/>
      <c r="K289" s="3"/>
      <c r="L289" s="3"/>
      <c r="M289" s="3"/>
      <c r="N289" s="3"/>
      <c r="O289" s="3"/>
      <c r="P289" s="3"/>
      <c r="Q289" s="3"/>
      <c r="R289" s="3"/>
      <c r="S289" s="3"/>
      <c r="T289" s="3"/>
      <c r="U289" s="3"/>
      <c r="V289" s="3"/>
      <c r="W289" s="3"/>
      <c r="X289" s="3"/>
      <c r="Y289" s="3"/>
      <c r="Z289" s="3"/>
    </row>
    <row r="290" spans="1:26" ht="12.75" customHeight="1" x14ac:dyDescent="0.25">
      <c r="A290" s="3"/>
      <c r="B290" s="3"/>
      <c r="C290" s="3"/>
      <c r="D290" s="200"/>
      <c r="E290" s="3"/>
      <c r="F290" s="3"/>
      <c r="G290" s="3"/>
      <c r="H290" s="3"/>
      <c r="I290" s="3"/>
      <c r="J290" s="3"/>
      <c r="K290" s="3"/>
      <c r="L290" s="3"/>
      <c r="M290" s="3"/>
      <c r="N290" s="3"/>
      <c r="O290" s="3"/>
      <c r="P290" s="3"/>
      <c r="Q290" s="3"/>
      <c r="R290" s="3"/>
      <c r="S290" s="3"/>
      <c r="T290" s="3"/>
      <c r="U290" s="3"/>
      <c r="V290" s="3"/>
      <c r="W290" s="3"/>
      <c r="X290" s="3"/>
      <c r="Y290" s="3"/>
      <c r="Z290" s="3"/>
    </row>
    <row r="291" spans="1:26" ht="12.75" customHeight="1" x14ac:dyDescent="0.25">
      <c r="A291" s="3"/>
      <c r="B291" s="3"/>
      <c r="C291" s="3"/>
      <c r="D291" s="200"/>
      <c r="E291" s="3"/>
      <c r="F291" s="3"/>
      <c r="G291" s="3"/>
      <c r="H291" s="3"/>
      <c r="I291" s="3"/>
      <c r="J291" s="3"/>
      <c r="K291" s="3"/>
      <c r="L291" s="3"/>
      <c r="M291" s="3"/>
      <c r="N291" s="3"/>
      <c r="O291" s="3"/>
      <c r="P291" s="3"/>
      <c r="Q291" s="3"/>
      <c r="R291" s="3"/>
      <c r="S291" s="3"/>
      <c r="T291" s="3"/>
      <c r="U291" s="3"/>
      <c r="V291" s="3"/>
      <c r="W291" s="3"/>
      <c r="X291" s="3"/>
      <c r="Y291" s="3"/>
      <c r="Z291" s="3"/>
    </row>
    <row r="292" spans="1:26" ht="12.75" customHeight="1" x14ac:dyDescent="0.25">
      <c r="A292" s="3"/>
      <c r="B292" s="3"/>
      <c r="C292" s="3"/>
      <c r="D292" s="200"/>
      <c r="E292" s="3"/>
      <c r="F292" s="3"/>
      <c r="G292" s="3"/>
      <c r="H292" s="3"/>
      <c r="I292" s="3"/>
      <c r="J292" s="3"/>
      <c r="K292" s="3"/>
      <c r="L292" s="3"/>
      <c r="M292" s="3"/>
      <c r="N292" s="3"/>
      <c r="O292" s="3"/>
      <c r="P292" s="3"/>
      <c r="Q292" s="3"/>
      <c r="R292" s="3"/>
      <c r="S292" s="3"/>
      <c r="T292" s="3"/>
      <c r="U292" s="3"/>
      <c r="V292" s="3"/>
      <c r="W292" s="3"/>
      <c r="X292" s="3"/>
      <c r="Y292" s="3"/>
      <c r="Z292" s="3"/>
    </row>
    <row r="293" spans="1:26" ht="12.75" customHeight="1" x14ac:dyDescent="0.25">
      <c r="A293" s="3"/>
      <c r="B293" s="3"/>
      <c r="C293" s="3"/>
      <c r="D293" s="200"/>
      <c r="E293" s="3"/>
      <c r="F293" s="3"/>
      <c r="G293" s="3"/>
      <c r="H293" s="3"/>
      <c r="I293" s="3"/>
      <c r="J293" s="3"/>
      <c r="K293" s="3"/>
      <c r="L293" s="3"/>
      <c r="M293" s="3"/>
      <c r="N293" s="3"/>
      <c r="O293" s="3"/>
      <c r="P293" s="3"/>
      <c r="Q293" s="3"/>
      <c r="R293" s="3"/>
      <c r="S293" s="3"/>
      <c r="T293" s="3"/>
      <c r="U293" s="3"/>
      <c r="V293" s="3"/>
      <c r="W293" s="3"/>
      <c r="X293" s="3"/>
      <c r="Y293" s="3"/>
      <c r="Z293" s="3"/>
    </row>
    <row r="294" spans="1:26" ht="12.75" customHeight="1" x14ac:dyDescent="0.25">
      <c r="A294" s="3"/>
      <c r="B294" s="3"/>
      <c r="C294" s="3"/>
      <c r="D294" s="200"/>
      <c r="E294" s="3"/>
      <c r="F294" s="3"/>
      <c r="G294" s="3"/>
      <c r="H294" s="3"/>
      <c r="I294" s="3"/>
      <c r="J294" s="3"/>
      <c r="K294" s="3"/>
      <c r="L294" s="3"/>
      <c r="M294" s="3"/>
      <c r="N294" s="3"/>
      <c r="O294" s="3"/>
      <c r="P294" s="3"/>
      <c r="Q294" s="3"/>
      <c r="R294" s="3"/>
      <c r="S294" s="3"/>
      <c r="T294" s="3"/>
      <c r="U294" s="3"/>
      <c r="V294" s="3"/>
      <c r="W294" s="3"/>
      <c r="X294" s="3"/>
      <c r="Y294" s="3"/>
      <c r="Z294" s="3"/>
    </row>
    <row r="295" spans="1:26" ht="12.75" customHeight="1" x14ac:dyDescent="0.25">
      <c r="A295" s="3"/>
      <c r="B295" s="3"/>
      <c r="C295" s="3"/>
      <c r="D295" s="200"/>
      <c r="E295" s="3"/>
      <c r="F295" s="3"/>
      <c r="G295" s="3"/>
      <c r="H295" s="3"/>
      <c r="I295" s="3"/>
      <c r="J295" s="3"/>
      <c r="K295" s="3"/>
      <c r="L295" s="3"/>
      <c r="M295" s="3"/>
      <c r="N295" s="3"/>
      <c r="O295" s="3"/>
      <c r="P295" s="3"/>
      <c r="Q295" s="3"/>
      <c r="R295" s="3"/>
      <c r="S295" s="3"/>
      <c r="T295" s="3"/>
      <c r="U295" s="3"/>
      <c r="V295" s="3"/>
      <c r="W295" s="3"/>
      <c r="X295" s="3"/>
      <c r="Y295" s="3"/>
      <c r="Z295" s="3"/>
    </row>
    <row r="296" spans="1:26" ht="12.75" customHeight="1" x14ac:dyDescent="0.25">
      <c r="A296" s="3"/>
      <c r="B296" s="3"/>
      <c r="C296" s="3"/>
      <c r="D296" s="200"/>
      <c r="E296" s="3"/>
      <c r="F296" s="3"/>
      <c r="G296" s="3"/>
      <c r="H296" s="3"/>
      <c r="I296" s="3"/>
      <c r="J296" s="3"/>
      <c r="K296" s="3"/>
      <c r="L296" s="3"/>
      <c r="M296" s="3"/>
      <c r="N296" s="3"/>
      <c r="O296" s="3"/>
      <c r="P296" s="3"/>
      <c r="Q296" s="3"/>
      <c r="R296" s="3"/>
      <c r="S296" s="3"/>
      <c r="T296" s="3"/>
      <c r="U296" s="3"/>
      <c r="V296" s="3"/>
      <c r="W296" s="3"/>
      <c r="X296" s="3"/>
      <c r="Y296" s="3"/>
      <c r="Z296" s="3"/>
    </row>
    <row r="297" spans="1:26" ht="12.75" customHeight="1" x14ac:dyDescent="0.25">
      <c r="A297" s="3"/>
      <c r="B297" s="3"/>
      <c r="C297" s="3"/>
      <c r="D297" s="200"/>
      <c r="E297" s="3"/>
      <c r="F297" s="3"/>
      <c r="G297" s="3"/>
      <c r="H297" s="3"/>
      <c r="I297" s="3"/>
      <c r="J297" s="3"/>
      <c r="K297" s="3"/>
      <c r="L297" s="3"/>
      <c r="M297" s="3"/>
      <c r="N297" s="3"/>
      <c r="O297" s="3"/>
      <c r="P297" s="3"/>
      <c r="Q297" s="3"/>
      <c r="R297" s="3"/>
      <c r="S297" s="3"/>
      <c r="T297" s="3"/>
      <c r="U297" s="3"/>
      <c r="V297" s="3"/>
      <c r="W297" s="3"/>
      <c r="X297" s="3"/>
      <c r="Y297" s="3"/>
      <c r="Z297" s="3"/>
    </row>
    <row r="298" spans="1:26" ht="12.75" customHeight="1" x14ac:dyDescent="0.25">
      <c r="A298" s="3"/>
      <c r="B298" s="3"/>
      <c r="C298" s="3"/>
      <c r="D298" s="200"/>
      <c r="E298" s="3"/>
      <c r="F298" s="3"/>
      <c r="G298" s="3"/>
      <c r="H298" s="3"/>
      <c r="I298" s="3"/>
      <c r="J298" s="3"/>
      <c r="K298" s="3"/>
      <c r="L298" s="3"/>
      <c r="M298" s="3"/>
      <c r="N298" s="3"/>
      <c r="O298" s="3"/>
      <c r="P298" s="3"/>
      <c r="Q298" s="3"/>
      <c r="R298" s="3"/>
      <c r="S298" s="3"/>
      <c r="T298" s="3"/>
      <c r="U298" s="3"/>
      <c r="V298" s="3"/>
      <c r="W298" s="3"/>
      <c r="X298" s="3"/>
      <c r="Y298" s="3"/>
      <c r="Z298" s="3"/>
    </row>
    <row r="299" spans="1:26" ht="12.75" customHeight="1" x14ac:dyDescent="0.25">
      <c r="A299" s="3"/>
      <c r="B299" s="3"/>
      <c r="C299" s="3"/>
      <c r="D299" s="200"/>
      <c r="E299" s="3"/>
      <c r="F299" s="3"/>
      <c r="G299" s="3"/>
      <c r="H299" s="3"/>
      <c r="I299" s="3"/>
      <c r="J299" s="3"/>
      <c r="K299" s="3"/>
      <c r="L299" s="3"/>
      <c r="M299" s="3"/>
      <c r="N299" s="3"/>
      <c r="O299" s="3"/>
      <c r="P299" s="3"/>
      <c r="Q299" s="3"/>
      <c r="R299" s="3"/>
      <c r="S299" s="3"/>
      <c r="T299" s="3"/>
      <c r="U299" s="3"/>
      <c r="V299" s="3"/>
      <c r="W299" s="3"/>
      <c r="X299" s="3"/>
      <c r="Y299" s="3"/>
      <c r="Z299" s="3"/>
    </row>
    <row r="300" spans="1:26" ht="12.75" customHeight="1" x14ac:dyDescent="0.25">
      <c r="A300" s="3"/>
      <c r="B300" s="3"/>
      <c r="C300" s="3"/>
      <c r="D300" s="200"/>
      <c r="E300" s="3"/>
      <c r="F300" s="3"/>
      <c r="G300" s="3"/>
      <c r="H300" s="3"/>
      <c r="I300" s="3"/>
      <c r="J300" s="3"/>
      <c r="K300" s="3"/>
      <c r="L300" s="3"/>
      <c r="M300" s="3"/>
      <c r="N300" s="3"/>
      <c r="O300" s="3"/>
      <c r="P300" s="3"/>
      <c r="Q300" s="3"/>
      <c r="R300" s="3"/>
      <c r="S300" s="3"/>
      <c r="T300" s="3"/>
      <c r="U300" s="3"/>
      <c r="V300" s="3"/>
      <c r="W300" s="3"/>
      <c r="X300" s="3"/>
      <c r="Y300" s="3"/>
      <c r="Z300" s="3"/>
    </row>
    <row r="301" spans="1:26" ht="12.75" customHeight="1" x14ac:dyDescent="0.25">
      <c r="A301" s="3"/>
      <c r="B301" s="3"/>
      <c r="C301" s="3"/>
      <c r="D301" s="200"/>
      <c r="E301" s="3"/>
      <c r="F301" s="3"/>
      <c r="G301" s="3"/>
      <c r="H301" s="3"/>
      <c r="I301" s="3"/>
      <c r="J301" s="3"/>
      <c r="K301" s="3"/>
      <c r="L301" s="3"/>
      <c r="M301" s="3"/>
      <c r="N301" s="3"/>
      <c r="O301" s="3"/>
      <c r="P301" s="3"/>
      <c r="Q301" s="3"/>
      <c r="R301" s="3"/>
      <c r="S301" s="3"/>
      <c r="T301" s="3"/>
      <c r="U301" s="3"/>
      <c r="V301" s="3"/>
      <c r="W301" s="3"/>
      <c r="X301" s="3"/>
      <c r="Y301" s="3"/>
      <c r="Z301" s="3"/>
    </row>
    <row r="302" spans="1:26" ht="12.75" customHeight="1" x14ac:dyDescent="0.25">
      <c r="A302" s="3"/>
      <c r="B302" s="3"/>
      <c r="C302" s="3"/>
      <c r="D302" s="200"/>
      <c r="E302" s="3"/>
      <c r="F302" s="3"/>
      <c r="G302" s="3"/>
      <c r="H302" s="3"/>
      <c r="I302" s="3"/>
      <c r="J302" s="3"/>
      <c r="K302" s="3"/>
      <c r="L302" s="3"/>
      <c r="M302" s="3"/>
      <c r="N302" s="3"/>
      <c r="O302" s="3"/>
      <c r="P302" s="3"/>
      <c r="Q302" s="3"/>
      <c r="R302" s="3"/>
      <c r="S302" s="3"/>
      <c r="T302" s="3"/>
      <c r="U302" s="3"/>
      <c r="V302" s="3"/>
      <c r="W302" s="3"/>
      <c r="X302" s="3"/>
      <c r="Y302" s="3"/>
      <c r="Z302" s="3"/>
    </row>
    <row r="303" spans="1:26" ht="12.75" customHeight="1" x14ac:dyDescent="0.25">
      <c r="A303" s="3"/>
      <c r="B303" s="3"/>
      <c r="C303" s="3"/>
      <c r="D303" s="200"/>
      <c r="E303" s="3"/>
      <c r="F303" s="3"/>
      <c r="G303" s="3"/>
      <c r="H303" s="3"/>
      <c r="I303" s="3"/>
      <c r="J303" s="3"/>
      <c r="K303" s="3"/>
      <c r="L303" s="3"/>
      <c r="M303" s="3"/>
      <c r="N303" s="3"/>
      <c r="O303" s="3"/>
      <c r="P303" s="3"/>
      <c r="Q303" s="3"/>
      <c r="R303" s="3"/>
      <c r="S303" s="3"/>
      <c r="T303" s="3"/>
      <c r="U303" s="3"/>
      <c r="V303" s="3"/>
      <c r="W303" s="3"/>
      <c r="X303" s="3"/>
      <c r="Y303" s="3"/>
      <c r="Z303" s="3"/>
    </row>
    <row r="304" spans="1:26" ht="12.75" customHeight="1" x14ac:dyDescent="0.25">
      <c r="A304" s="3"/>
      <c r="B304" s="3"/>
      <c r="C304" s="3"/>
      <c r="D304" s="200"/>
      <c r="E304" s="3"/>
      <c r="F304" s="3"/>
      <c r="G304" s="3"/>
      <c r="H304" s="3"/>
      <c r="I304" s="3"/>
      <c r="J304" s="3"/>
      <c r="K304" s="3"/>
      <c r="L304" s="3"/>
      <c r="M304" s="3"/>
      <c r="N304" s="3"/>
      <c r="O304" s="3"/>
      <c r="P304" s="3"/>
      <c r="Q304" s="3"/>
      <c r="R304" s="3"/>
      <c r="S304" s="3"/>
      <c r="T304" s="3"/>
      <c r="U304" s="3"/>
      <c r="V304" s="3"/>
      <c r="W304" s="3"/>
      <c r="X304" s="3"/>
      <c r="Y304" s="3"/>
      <c r="Z304" s="3"/>
    </row>
    <row r="305" spans="1:26" ht="12.75" customHeight="1" x14ac:dyDescent="0.25">
      <c r="A305" s="3"/>
      <c r="B305" s="3"/>
      <c r="C305" s="3"/>
      <c r="D305" s="200"/>
      <c r="E305" s="3"/>
      <c r="F305" s="3"/>
      <c r="G305" s="3"/>
      <c r="H305" s="3"/>
      <c r="I305" s="3"/>
      <c r="J305" s="3"/>
      <c r="K305" s="3"/>
      <c r="L305" s="3"/>
      <c r="M305" s="3"/>
      <c r="N305" s="3"/>
      <c r="O305" s="3"/>
      <c r="P305" s="3"/>
      <c r="Q305" s="3"/>
      <c r="R305" s="3"/>
      <c r="S305" s="3"/>
      <c r="T305" s="3"/>
      <c r="U305" s="3"/>
      <c r="V305" s="3"/>
      <c r="W305" s="3"/>
      <c r="X305" s="3"/>
      <c r="Y305" s="3"/>
      <c r="Z305" s="3"/>
    </row>
    <row r="306" spans="1:26" ht="12.75" customHeight="1" x14ac:dyDescent="0.25">
      <c r="A306" s="3"/>
      <c r="B306" s="3"/>
      <c r="C306" s="3"/>
      <c r="D306" s="200"/>
      <c r="E306" s="3"/>
      <c r="F306" s="3"/>
      <c r="G306" s="3"/>
      <c r="H306" s="3"/>
      <c r="I306" s="3"/>
      <c r="J306" s="3"/>
      <c r="K306" s="3"/>
      <c r="L306" s="3"/>
      <c r="M306" s="3"/>
      <c r="N306" s="3"/>
      <c r="O306" s="3"/>
      <c r="P306" s="3"/>
      <c r="Q306" s="3"/>
      <c r="R306" s="3"/>
      <c r="S306" s="3"/>
      <c r="T306" s="3"/>
      <c r="U306" s="3"/>
      <c r="V306" s="3"/>
      <c r="W306" s="3"/>
      <c r="X306" s="3"/>
      <c r="Y306" s="3"/>
      <c r="Z306" s="3"/>
    </row>
    <row r="307" spans="1:26" ht="12.75" customHeight="1" x14ac:dyDescent="0.25">
      <c r="A307" s="3"/>
      <c r="B307" s="3"/>
      <c r="C307" s="3"/>
      <c r="D307" s="200"/>
      <c r="E307" s="3"/>
      <c r="F307" s="3"/>
      <c r="G307" s="3"/>
      <c r="H307" s="3"/>
      <c r="I307" s="3"/>
      <c r="J307" s="3"/>
      <c r="K307" s="3"/>
      <c r="L307" s="3"/>
      <c r="M307" s="3"/>
      <c r="N307" s="3"/>
      <c r="O307" s="3"/>
      <c r="P307" s="3"/>
      <c r="Q307" s="3"/>
      <c r="R307" s="3"/>
      <c r="S307" s="3"/>
      <c r="T307" s="3"/>
      <c r="U307" s="3"/>
      <c r="V307" s="3"/>
      <c r="W307" s="3"/>
      <c r="X307" s="3"/>
      <c r="Y307" s="3"/>
      <c r="Z307" s="3"/>
    </row>
    <row r="308" spans="1:26" ht="12.75" customHeight="1" x14ac:dyDescent="0.25">
      <c r="A308" s="3"/>
      <c r="B308" s="3"/>
      <c r="C308" s="3"/>
      <c r="D308" s="200"/>
      <c r="E308" s="3"/>
      <c r="F308" s="3"/>
      <c r="G308" s="3"/>
      <c r="H308" s="3"/>
      <c r="I308" s="3"/>
      <c r="J308" s="3"/>
      <c r="K308" s="3"/>
      <c r="L308" s="3"/>
      <c r="M308" s="3"/>
      <c r="N308" s="3"/>
      <c r="O308" s="3"/>
      <c r="P308" s="3"/>
      <c r="Q308" s="3"/>
      <c r="R308" s="3"/>
      <c r="S308" s="3"/>
      <c r="T308" s="3"/>
      <c r="U308" s="3"/>
      <c r="V308" s="3"/>
      <c r="W308" s="3"/>
      <c r="X308" s="3"/>
      <c r="Y308" s="3"/>
      <c r="Z308" s="3"/>
    </row>
    <row r="309" spans="1:26" ht="12.75" customHeight="1" x14ac:dyDescent="0.25">
      <c r="A309" s="3"/>
      <c r="B309" s="3"/>
      <c r="C309" s="3"/>
      <c r="D309" s="200"/>
      <c r="E309" s="3"/>
      <c r="F309" s="3"/>
      <c r="G309" s="3"/>
      <c r="H309" s="3"/>
      <c r="I309" s="3"/>
      <c r="J309" s="3"/>
      <c r="K309" s="3"/>
      <c r="L309" s="3"/>
      <c r="M309" s="3"/>
      <c r="N309" s="3"/>
      <c r="O309" s="3"/>
      <c r="P309" s="3"/>
      <c r="Q309" s="3"/>
      <c r="R309" s="3"/>
      <c r="S309" s="3"/>
      <c r="T309" s="3"/>
      <c r="U309" s="3"/>
      <c r="V309" s="3"/>
      <c r="W309" s="3"/>
      <c r="X309" s="3"/>
      <c r="Y309" s="3"/>
      <c r="Z309" s="3"/>
    </row>
    <row r="310" spans="1:26" ht="12.75" customHeight="1" x14ac:dyDescent="0.25">
      <c r="A310" s="3"/>
      <c r="B310" s="3"/>
      <c r="C310" s="3"/>
      <c r="D310" s="200"/>
      <c r="E310" s="3"/>
      <c r="F310" s="3"/>
      <c r="G310" s="3"/>
      <c r="H310" s="3"/>
      <c r="I310" s="3"/>
      <c r="J310" s="3"/>
      <c r="K310" s="3"/>
      <c r="L310" s="3"/>
      <c r="M310" s="3"/>
      <c r="N310" s="3"/>
      <c r="O310" s="3"/>
      <c r="P310" s="3"/>
      <c r="Q310" s="3"/>
      <c r="R310" s="3"/>
      <c r="S310" s="3"/>
      <c r="T310" s="3"/>
      <c r="U310" s="3"/>
      <c r="V310" s="3"/>
      <c r="W310" s="3"/>
      <c r="X310" s="3"/>
      <c r="Y310" s="3"/>
      <c r="Z310" s="3"/>
    </row>
    <row r="311" spans="1:26" ht="12.75" customHeight="1" x14ac:dyDescent="0.25">
      <c r="A311" s="3"/>
      <c r="B311" s="3"/>
      <c r="C311" s="3"/>
      <c r="D311" s="200"/>
      <c r="E311" s="3"/>
      <c r="F311" s="3"/>
      <c r="G311" s="3"/>
      <c r="H311" s="3"/>
      <c r="I311" s="3"/>
      <c r="J311" s="3"/>
      <c r="K311" s="3"/>
      <c r="L311" s="3"/>
      <c r="M311" s="3"/>
      <c r="N311" s="3"/>
      <c r="O311" s="3"/>
      <c r="P311" s="3"/>
      <c r="Q311" s="3"/>
      <c r="R311" s="3"/>
      <c r="S311" s="3"/>
      <c r="T311" s="3"/>
      <c r="U311" s="3"/>
      <c r="V311" s="3"/>
      <c r="W311" s="3"/>
      <c r="X311" s="3"/>
      <c r="Y311" s="3"/>
      <c r="Z311" s="3"/>
    </row>
    <row r="312" spans="1:26" ht="12.75" customHeight="1" x14ac:dyDescent="0.25">
      <c r="A312" s="3"/>
      <c r="B312" s="3"/>
      <c r="C312" s="3"/>
      <c r="D312" s="200"/>
      <c r="E312" s="3"/>
      <c r="F312" s="3"/>
      <c r="G312" s="3"/>
      <c r="H312" s="3"/>
      <c r="I312" s="3"/>
      <c r="J312" s="3"/>
      <c r="K312" s="3"/>
      <c r="L312" s="3"/>
      <c r="M312" s="3"/>
      <c r="N312" s="3"/>
      <c r="O312" s="3"/>
      <c r="P312" s="3"/>
      <c r="Q312" s="3"/>
      <c r="R312" s="3"/>
      <c r="S312" s="3"/>
      <c r="T312" s="3"/>
      <c r="U312" s="3"/>
      <c r="V312" s="3"/>
      <c r="W312" s="3"/>
      <c r="X312" s="3"/>
      <c r="Y312" s="3"/>
      <c r="Z312" s="3"/>
    </row>
    <row r="313" spans="1:26" ht="12.75" customHeight="1" x14ac:dyDescent="0.25">
      <c r="A313" s="3"/>
      <c r="B313" s="3"/>
      <c r="C313" s="3"/>
      <c r="D313" s="200"/>
      <c r="E313" s="3"/>
      <c r="F313" s="3"/>
      <c r="G313" s="3"/>
      <c r="H313" s="3"/>
      <c r="I313" s="3"/>
      <c r="J313" s="3"/>
      <c r="K313" s="3"/>
      <c r="L313" s="3"/>
      <c r="M313" s="3"/>
      <c r="N313" s="3"/>
      <c r="O313" s="3"/>
      <c r="P313" s="3"/>
      <c r="Q313" s="3"/>
      <c r="R313" s="3"/>
      <c r="S313" s="3"/>
      <c r="T313" s="3"/>
      <c r="U313" s="3"/>
      <c r="V313" s="3"/>
      <c r="W313" s="3"/>
      <c r="X313" s="3"/>
      <c r="Y313" s="3"/>
      <c r="Z313" s="3"/>
    </row>
    <row r="314" spans="1:26" ht="12.75" customHeight="1" x14ac:dyDescent="0.25">
      <c r="A314" s="3"/>
      <c r="B314" s="3"/>
      <c r="C314" s="3"/>
      <c r="D314" s="200"/>
      <c r="E314" s="3"/>
      <c r="F314" s="3"/>
      <c r="G314" s="3"/>
      <c r="H314" s="3"/>
      <c r="I314" s="3"/>
      <c r="J314" s="3"/>
      <c r="K314" s="3"/>
      <c r="L314" s="3"/>
      <c r="M314" s="3"/>
      <c r="N314" s="3"/>
      <c r="O314" s="3"/>
      <c r="P314" s="3"/>
      <c r="Q314" s="3"/>
      <c r="R314" s="3"/>
      <c r="S314" s="3"/>
      <c r="T314" s="3"/>
      <c r="U314" s="3"/>
      <c r="V314" s="3"/>
      <c r="W314" s="3"/>
      <c r="X314" s="3"/>
      <c r="Y314" s="3"/>
      <c r="Z314" s="3"/>
    </row>
    <row r="315" spans="1:26" ht="12.75" customHeight="1" x14ac:dyDescent="0.25">
      <c r="A315" s="3"/>
      <c r="B315" s="3"/>
      <c r="C315" s="3"/>
      <c r="D315" s="200"/>
      <c r="E315" s="3"/>
      <c r="F315" s="3"/>
      <c r="G315" s="3"/>
      <c r="H315" s="3"/>
      <c r="I315" s="3"/>
      <c r="J315" s="3"/>
      <c r="K315" s="3"/>
      <c r="L315" s="3"/>
      <c r="M315" s="3"/>
      <c r="N315" s="3"/>
      <c r="O315" s="3"/>
      <c r="P315" s="3"/>
      <c r="Q315" s="3"/>
      <c r="R315" s="3"/>
      <c r="S315" s="3"/>
      <c r="T315" s="3"/>
      <c r="U315" s="3"/>
      <c r="V315" s="3"/>
      <c r="W315" s="3"/>
      <c r="X315" s="3"/>
      <c r="Y315" s="3"/>
      <c r="Z315" s="3"/>
    </row>
    <row r="316" spans="1:26" ht="12.75" customHeight="1" x14ac:dyDescent="0.25">
      <c r="A316" s="3"/>
      <c r="B316" s="3"/>
      <c r="C316" s="3"/>
      <c r="D316" s="200"/>
      <c r="E316" s="3"/>
      <c r="F316" s="3"/>
      <c r="G316" s="3"/>
      <c r="H316" s="3"/>
      <c r="I316" s="3"/>
      <c r="J316" s="3"/>
      <c r="K316" s="3"/>
      <c r="L316" s="3"/>
      <c r="M316" s="3"/>
      <c r="N316" s="3"/>
      <c r="O316" s="3"/>
      <c r="P316" s="3"/>
      <c r="Q316" s="3"/>
      <c r="R316" s="3"/>
      <c r="S316" s="3"/>
      <c r="T316" s="3"/>
      <c r="U316" s="3"/>
      <c r="V316" s="3"/>
      <c r="W316" s="3"/>
      <c r="X316" s="3"/>
      <c r="Y316" s="3"/>
      <c r="Z316" s="3"/>
    </row>
    <row r="317" spans="1:26" ht="12.75" customHeight="1" x14ac:dyDescent="0.25">
      <c r="A317" s="3"/>
      <c r="B317" s="3"/>
      <c r="C317" s="3"/>
      <c r="D317" s="200"/>
      <c r="E317" s="3"/>
      <c r="F317" s="3"/>
      <c r="G317" s="3"/>
      <c r="H317" s="3"/>
      <c r="I317" s="3"/>
      <c r="J317" s="3"/>
      <c r="K317" s="3"/>
      <c r="L317" s="3"/>
      <c r="M317" s="3"/>
      <c r="N317" s="3"/>
      <c r="O317" s="3"/>
      <c r="P317" s="3"/>
      <c r="Q317" s="3"/>
      <c r="R317" s="3"/>
      <c r="S317" s="3"/>
      <c r="T317" s="3"/>
      <c r="U317" s="3"/>
      <c r="V317" s="3"/>
      <c r="W317" s="3"/>
      <c r="X317" s="3"/>
      <c r="Y317" s="3"/>
      <c r="Z317" s="3"/>
    </row>
    <row r="318" spans="1:26" ht="12.75" customHeight="1" x14ac:dyDescent="0.25">
      <c r="A318" s="3"/>
      <c r="B318" s="3"/>
      <c r="C318" s="3"/>
      <c r="D318" s="200"/>
      <c r="E318" s="3"/>
      <c r="F318" s="3"/>
      <c r="G318" s="3"/>
      <c r="H318" s="3"/>
      <c r="I318" s="3"/>
      <c r="J318" s="3"/>
      <c r="K318" s="3"/>
      <c r="L318" s="3"/>
      <c r="M318" s="3"/>
      <c r="N318" s="3"/>
      <c r="O318" s="3"/>
      <c r="P318" s="3"/>
      <c r="Q318" s="3"/>
      <c r="R318" s="3"/>
      <c r="S318" s="3"/>
      <c r="T318" s="3"/>
      <c r="U318" s="3"/>
      <c r="V318" s="3"/>
      <c r="W318" s="3"/>
      <c r="X318" s="3"/>
      <c r="Y318" s="3"/>
      <c r="Z318" s="3"/>
    </row>
    <row r="319" spans="1:26" ht="12.75" customHeight="1" x14ac:dyDescent="0.25">
      <c r="A319" s="3"/>
      <c r="B319" s="3"/>
      <c r="C319" s="3"/>
      <c r="D319" s="200"/>
      <c r="E319" s="3"/>
      <c r="F319" s="3"/>
      <c r="G319" s="3"/>
      <c r="H319" s="3"/>
      <c r="I319" s="3"/>
      <c r="J319" s="3"/>
      <c r="K319" s="3"/>
      <c r="L319" s="3"/>
      <c r="M319" s="3"/>
      <c r="N319" s="3"/>
      <c r="O319" s="3"/>
      <c r="P319" s="3"/>
      <c r="Q319" s="3"/>
      <c r="R319" s="3"/>
      <c r="S319" s="3"/>
      <c r="T319" s="3"/>
      <c r="U319" s="3"/>
      <c r="V319" s="3"/>
      <c r="W319" s="3"/>
      <c r="X319" s="3"/>
      <c r="Y319" s="3"/>
      <c r="Z319" s="3"/>
    </row>
    <row r="320" spans="1:26" ht="12.75" customHeight="1" x14ac:dyDescent="0.25">
      <c r="A320" s="3"/>
      <c r="B320" s="3"/>
      <c r="C320" s="3"/>
      <c r="D320" s="200"/>
      <c r="E320" s="3"/>
      <c r="F320" s="3"/>
      <c r="G320" s="3"/>
      <c r="H320" s="3"/>
      <c r="I320" s="3"/>
      <c r="J320" s="3"/>
      <c r="K320" s="3"/>
      <c r="L320" s="3"/>
      <c r="M320" s="3"/>
      <c r="N320" s="3"/>
      <c r="O320" s="3"/>
      <c r="P320" s="3"/>
      <c r="Q320" s="3"/>
      <c r="R320" s="3"/>
      <c r="S320" s="3"/>
      <c r="T320" s="3"/>
      <c r="U320" s="3"/>
      <c r="V320" s="3"/>
      <c r="W320" s="3"/>
      <c r="X320" s="3"/>
      <c r="Y320" s="3"/>
      <c r="Z320" s="3"/>
    </row>
    <row r="321" spans="1:26" ht="12.75" customHeight="1" x14ac:dyDescent="0.25">
      <c r="A321" s="3"/>
      <c r="B321" s="3"/>
      <c r="C321" s="3"/>
      <c r="D321" s="200"/>
      <c r="E321" s="3"/>
      <c r="F321" s="3"/>
      <c r="G321" s="3"/>
      <c r="H321" s="3"/>
      <c r="I321" s="3"/>
      <c r="J321" s="3"/>
      <c r="K321" s="3"/>
      <c r="L321" s="3"/>
      <c r="M321" s="3"/>
      <c r="N321" s="3"/>
      <c r="O321" s="3"/>
      <c r="P321" s="3"/>
      <c r="Q321" s="3"/>
      <c r="R321" s="3"/>
      <c r="S321" s="3"/>
      <c r="T321" s="3"/>
      <c r="U321" s="3"/>
      <c r="V321" s="3"/>
      <c r="W321" s="3"/>
      <c r="X321" s="3"/>
      <c r="Y321" s="3"/>
      <c r="Z321" s="3"/>
    </row>
    <row r="322" spans="1:26" ht="12.75" customHeight="1" x14ac:dyDescent="0.25">
      <c r="A322" s="3"/>
      <c r="B322" s="3"/>
      <c r="C322" s="3"/>
      <c r="D322" s="200"/>
      <c r="E322" s="3"/>
      <c r="F322" s="3"/>
      <c r="G322" s="3"/>
      <c r="H322" s="3"/>
      <c r="I322" s="3"/>
      <c r="J322" s="3"/>
      <c r="K322" s="3"/>
      <c r="L322" s="3"/>
      <c r="M322" s="3"/>
      <c r="N322" s="3"/>
      <c r="O322" s="3"/>
      <c r="P322" s="3"/>
      <c r="Q322" s="3"/>
      <c r="R322" s="3"/>
      <c r="S322" s="3"/>
      <c r="T322" s="3"/>
      <c r="U322" s="3"/>
      <c r="V322" s="3"/>
      <c r="W322" s="3"/>
      <c r="X322" s="3"/>
      <c r="Y322" s="3"/>
      <c r="Z322" s="3"/>
    </row>
    <row r="323" spans="1:26" ht="12.75" customHeight="1" x14ac:dyDescent="0.25">
      <c r="A323" s="3"/>
      <c r="B323" s="3"/>
      <c r="C323" s="3"/>
      <c r="D323" s="200"/>
      <c r="E323" s="3"/>
      <c r="F323" s="3"/>
      <c r="G323" s="3"/>
      <c r="H323" s="3"/>
      <c r="I323" s="3"/>
      <c r="J323" s="3"/>
      <c r="K323" s="3"/>
      <c r="L323" s="3"/>
      <c r="M323" s="3"/>
      <c r="N323" s="3"/>
      <c r="O323" s="3"/>
      <c r="P323" s="3"/>
      <c r="Q323" s="3"/>
      <c r="R323" s="3"/>
      <c r="S323" s="3"/>
      <c r="T323" s="3"/>
      <c r="U323" s="3"/>
      <c r="V323" s="3"/>
      <c r="W323" s="3"/>
      <c r="X323" s="3"/>
      <c r="Y323" s="3"/>
      <c r="Z323" s="3"/>
    </row>
    <row r="324" spans="1:26" ht="12.75" customHeight="1" x14ac:dyDescent="0.25">
      <c r="A324" s="3"/>
      <c r="B324" s="3"/>
      <c r="C324" s="3"/>
      <c r="D324" s="200"/>
      <c r="E324" s="3"/>
      <c r="F324" s="3"/>
      <c r="G324" s="3"/>
      <c r="H324" s="3"/>
      <c r="I324" s="3"/>
      <c r="J324" s="3"/>
      <c r="K324" s="3"/>
      <c r="L324" s="3"/>
      <c r="M324" s="3"/>
      <c r="N324" s="3"/>
      <c r="O324" s="3"/>
      <c r="P324" s="3"/>
      <c r="Q324" s="3"/>
      <c r="R324" s="3"/>
      <c r="S324" s="3"/>
      <c r="T324" s="3"/>
      <c r="U324" s="3"/>
      <c r="V324" s="3"/>
      <c r="W324" s="3"/>
      <c r="X324" s="3"/>
      <c r="Y324" s="3"/>
      <c r="Z324" s="3"/>
    </row>
    <row r="325" spans="1:26" ht="12.75" customHeight="1" x14ac:dyDescent="0.25">
      <c r="A325" s="3"/>
      <c r="B325" s="3"/>
      <c r="C325" s="3"/>
      <c r="D325" s="200"/>
      <c r="E325" s="3"/>
      <c r="F325" s="3"/>
      <c r="G325" s="3"/>
      <c r="H325" s="3"/>
      <c r="I325" s="3"/>
      <c r="J325" s="3"/>
      <c r="K325" s="3"/>
      <c r="L325" s="3"/>
      <c r="M325" s="3"/>
      <c r="N325" s="3"/>
      <c r="O325" s="3"/>
      <c r="P325" s="3"/>
      <c r="Q325" s="3"/>
      <c r="R325" s="3"/>
      <c r="S325" s="3"/>
      <c r="T325" s="3"/>
      <c r="U325" s="3"/>
      <c r="V325" s="3"/>
      <c r="W325" s="3"/>
      <c r="X325" s="3"/>
      <c r="Y325" s="3"/>
      <c r="Z325" s="3"/>
    </row>
    <row r="326" spans="1:26" ht="12.75" customHeight="1" x14ac:dyDescent="0.25">
      <c r="A326" s="3"/>
      <c r="B326" s="3"/>
      <c r="C326" s="3"/>
      <c r="D326" s="200"/>
      <c r="E326" s="3"/>
      <c r="F326" s="3"/>
      <c r="G326" s="3"/>
      <c r="H326" s="3"/>
      <c r="I326" s="3"/>
      <c r="J326" s="3"/>
      <c r="K326" s="3"/>
      <c r="L326" s="3"/>
      <c r="M326" s="3"/>
      <c r="N326" s="3"/>
      <c r="O326" s="3"/>
      <c r="P326" s="3"/>
      <c r="Q326" s="3"/>
      <c r="R326" s="3"/>
      <c r="S326" s="3"/>
      <c r="T326" s="3"/>
      <c r="U326" s="3"/>
      <c r="V326" s="3"/>
      <c r="W326" s="3"/>
      <c r="X326" s="3"/>
      <c r="Y326" s="3"/>
      <c r="Z326" s="3"/>
    </row>
    <row r="327" spans="1:26" ht="12.75" customHeight="1" x14ac:dyDescent="0.25">
      <c r="A327" s="3"/>
      <c r="B327" s="3"/>
      <c r="C327" s="3"/>
      <c r="D327" s="200"/>
      <c r="E327" s="3"/>
      <c r="F327" s="3"/>
      <c r="G327" s="3"/>
      <c r="H327" s="3"/>
      <c r="I327" s="3"/>
      <c r="J327" s="3"/>
      <c r="K327" s="3"/>
      <c r="L327" s="3"/>
      <c r="M327" s="3"/>
      <c r="N327" s="3"/>
      <c r="O327" s="3"/>
      <c r="P327" s="3"/>
      <c r="Q327" s="3"/>
      <c r="R327" s="3"/>
      <c r="S327" s="3"/>
      <c r="T327" s="3"/>
      <c r="U327" s="3"/>
      <c r="V327" s="3"/>
      <c r="W327" s="3"/>
      <c r="X327" s="3"/>
      <c r="Y327" s="3"/>
      <c r="Z327" s="3"/>
    </row>
    <row r="328" spans="1:26" ht="12.75" customHeight="1" x14ac:dyDescent="0.25">
      <c r="A328" s="3"/>
      <c r="B328" s="3"/>
      <c r="C328" s="3"/>
      <c r="D328" s="200"/>
      <c r="E328" s="3"/>
      <c r="F328" s="3"/>
      <c r="G328" s="3"/>
      <c r="H328" s="3"/>
      <c r="I328" s="3"/>
      <c r="J328" s="3"/>
      <c r="K328" s="3"/>
      <c r="L328" s="3"/>
      <c r="M328" s="3"/>
      <c r="N328" s="3"/>
      <c r="O328" s="3"/>
      <c r="P328" s="3"/>
      <c r="Q328" s="3"/>
      <c r="R328" s="3"/>
      <c r="S328" s="3"/>
      <c r="T328" s="3"/>
      <c r="U328" s="3"/>
      <c r="V328" s="3"/>
      <c r="W328" s="3"/>
      <c r="X328" s="3"/>
      <c r="Y328" s="3"/>
      <c r="Z328" s="3"/>
    </row>
    <row r="329" spans="1:26" ht="12.75" customHeight="1" x14ac:dyDescent="0.25">
      <c r="A329" s="3"/>
      <c r="B329" s="3"/>
      <c r="C329" s="3"/>
      <c r="D329" s="200"/>
      <c r="E329" s="3"/>
      <c r="F329" s="3"/>
      <c r="G329" s="3"/>
      <c r="H329" s="3"/>
      <c r="I329" s="3"/>
      <c r="J329" s="3"/>
      <c r="K329" s="3"/>
      <c r="L329" s="3"/>
      <c r="M329" s="3"/>
      <c r="N329" s="3"/>
      <c r="O329" s="3"/>
      <c r="P329" s="3"/>
      <c r="Q329" s="3"/>
      <c r="R329" s="3"/>
      <c r="S329" s="3"/>
      <c r="T329" s="3"/>
      <c r="U329" s="3"/>
      <c r="V329" s="3"/>
      <c r="W329" s="3"/>
      <c r="X329" s="3"/>
      <c r="Y329" s="3"/>
      <c r="Z329" s="3"/>
    </row>
    <row r="330" spans="1:26" ht="12.75" customHeight="1" x14ac:dyDescent="0.25">
      <c r="A330" s="3"/>
      <c r="B330" s="3"/>
      <c r="C330" s="3"/>
      <c r="D330" s="200"/>
      <c r="E330" s="3"/>
      <c r="F330" s="3"/>
      <c r="G330" s="3"/>
      <c r="H330" s="3"/>
      <c r="I330" s="3"/>
      <c r="J330" s="3"/>
      <c r="K330" s="3"/>
      <c r="L330" s="3"/>
      <c r="M330" s="3"/>
      <c r="N330" s="3"/>
      <c r="O330" s="3"/>
      <c r="P330" s="3"/>
      <c r="Q330" s="3"/>
      <c r="R330" s="3"/>
      <c r="S330" s="3"/>
      <c r="T330" s="3"/>
      <c r="U330" s="3"/>
      <c r="V330" s="3"/>
      <c r="W330" s="3"/>
      <c r="X330" s="3"/>
      <c r="Y330" s="3"/>
      <c r="Z330" s="3"/>
    </row>
    <row r="331" spans="1:26" ht="12.75" customHeight="1" x14ac:dyDescent="0.25">
      <c r="A331" s="3"/>
      <c r="B331" s="3"/>
      <c r="C331" s="3"/>
      <c r="D331" s="200"/>
      <c r="E331" s="3"/>
      <c r="F331" s="3"/>
      <c r="G331" s="3"/>
      <c r="H331" s="3"/>
      <c r="I331" s="3"/>
      <c r="J331" s="3"/>
      <c r="K331" s="3"/>
      <c r="L331" s="3"/>
      <c r="M331" s="3"/>
      <c r="N331" s="3"/>
      <c r="O331" s="3"/>
      <c r="P331" s="3"/>
      <c r="Q331" s="3"/>
      <c r="R331" s="3"/>
      <c r="S331" s="3"/>
      <c r="T331" s="3"/>
      <c r="U331" s="3"/>
      <c r="V331" s="3"/>
      <c r="W331" s="3"/>
      <c r="X331" s="3"/>
      <c r="Y331" s="3"/>
      <c r="Z331" s="3"/>
    </row>
    <row r="332" spans="1:26" ht="12.75" customHeight="1" x14ac:dyDescent="0.25">
      <c r="A332" s="3"/>
      <c r="B332" s="3"/>
      <c r="C332" s="3"/>
      <c r="D332" s="200"/>
      <c r="E332" s="3"/>
      <c r="F332" s="3"/>
      <c r="G332" s="3"/>
      <c r="H332" s="3"/>
      <c r="I332" s="3"/>
      <c r="J332" s="3"/>
      <c r="K332" s="3"/>
      <c r="L332" s="3"/>
      <c r="M332" s="3"/>
      <c r="N332" s="3"/>
      <c r="O332" s="3"/>
      <c r="P332" s="3"/>
      <c r="Q332" s="3"/>
      <c r="R332" s="3"/>
      <c r="S332" s="3"/>
      <c r="T332" s="3"/>
      <c r="U332" s="3"/>
      <c r="V332" s="3"/>
      <c r="W332" s="3"/>
      <c r="X332" s="3"/>
      <c r="Y332" s="3"/>
      <c r="Z332" s="3"/>
    </row>
    <row r="333" spans="1:26" ht="12.75" customHeight="1" x14ac:dyDescent="0.25">
      <c r="A333" s="3"/>
      <c r="B333" s="3"/>
      <c r="C333" s="3"/>
      <c r="D333" s="200"/>
      <c r="E333" s="3"/>
      <c r="F333" s="3"/>
      <c r="G333" s="3"/>
      <c r="H333" s="3"/>
      <c r="I333" s="3"/>
      <c r="J333" s="3"/>
      <c r="K333" s="3"/>
      <c r="L333" s="3"/>
      <c r="M333" s="3"/>
      <c r="N333" s="3"/>
      <c r="O333" s="3"/>
      <c r="P333" s="3"/>
      <c r="Q333" s="3"/>
      <c r="R333" s="3"/>
      <c r="S333" s="3"/>
      <c r="T333" s="3"/>
      <c r="U333" s="3"/>
      <c r="V333" s="3"/>
      <c r="W333" s="3"/>
      <c r="X333" s="3"/>
      <c r="Y333" s="3"/>
      <c r="Z333" s="3"/>
    </row>
    <row r="334" spans="1:26" ht="12.75" customHeight="1" x14ac:dyDescent="0.25">
      <c r="A334" s="3"/>
      <c r="B334" s="3"/>
      <c r="C334" s="3"/>
      <c r="D334" s="200"/>
      <c r="E334" s="3"/>
      <c r="F334" s="3"/>
      <c r="G334" s="3"/>
      <c r="H334" s="3"/>
      <c r="I334" s="3"/>
      <c r="J334" s="3"/>
      <c r="K334" s="3"/>
      <c r="L334" s="3"/>
      <c r="M334" s="3"/>
      <c r="N334" s="3"/>
      <c r="O334" s="3"/>
      <c r="P334" s="3"/>
      <c r="Q334" s="3"/>
      <c r="R334" s="3"/>
      <c r="S334" s="3"/>
      <c r="T334" s="3"/>
      <c r="U334" s="3"/>
      <c r="V334" s="3"/>
      <c r="W334" s="3"/>
      <c r="X334" s="3"/>
      <c r="Y334" s="3"/>
      <c r="Z334" s="3"/>
    </row>
    <row r="335" spans="1:26" ht="12.75" customHeight="1" x14ac:dyDescent="0.25">
      <c r="A335" s="3"/>
      <c r="B335" s="3"/>
      <c r="C335" s="3"/>
      <c r="D335" s="200"/>
      <c r="E335" s="3"/>
      <c r="F335" s="3"/>
      <c r="G335" s="3"/>
      <c r="H335" s="3"/>
      <c r="I335" s="3"/>
      <c r="J335" s="3"/>
      <c r="K335" s="3"/>
      <c r="L335" s="3"/>
      <c r="M335" s="3"/>
      <c r="N335" s="3"/>
      <c r="O335" s="3"/>
      <c r="P335" s="3"/>
      <c r="Q335" s="3"/>
      <c r="R335" s="3"/>
      <c r="S335" s="3"/>
      <c r="T335" s="3"/>
      <c r="U335" s="3"/>
      <c r="V335" s="3"/>
      <c r="W335" s="3"/>
      <c r="X335" s="3"/>
      <c r="Y335" s="3"/>
      <c r="Z335" s="3"/>
    </row>
    <row r="336" spans="1:26" ht="12.75" customHeight="1" x14ac:dyDescent="0.25">
      <c r="A336" s="3"/>
      <c r="B336" s="3"/>
      <c r="C336" s="3"/>
      <c r="D336" s="200"/>
      <c r="E336" s="3"/>
      <c r="F336" s="3"/>
      <c r="G336" s="3"/>
      <c r="H336" s="3"/>
      <c r="I336" s="3"/>
      <c r="J336" s="3"/>
      <c r="K336" s="3"/>
      <c r="L336" s="3"/>
      <c r="M336" s="3"/>
      <c r="N336" s="3"/>
      <c r="O336" s="3"/>
      <c r="P336" s="3"/>
      <c r="Q336" s="3"/>
      <c r="R336" s="3"/>
      <c r="S336" s="3"/>
      <c r="T336" s="3"/>
      <c r="U336" s="3"/>
      <c r="V336" s="3"/>
      <c r="W336" s="3"/>
      <c r="X336" s="3"/>
      <c r="Y336" s="3"/>
      <c r="Z336" s="3"/>
    </row>
    <row r="337" spans="1:26" ht="12.75" customHeight="1" x14ac:dyDescent="0.25">
      <c r="A337" s="3"/>
      <c r="B337" s="3"/>
      <c r="C337" s="3"/>
      <c r="D337" s="200"/>
      <c r="E337" s="3"/>
      <c r="F337" s="3"/>
      <c r="G337" s="3"/>
      <c r="H337" s="3"/>
      <c r="I337" s="3"/>
      <c r="J337" s="3"/>
      <c r="K337" s="3"/>
      <c r="L337" s="3"/>
      <c r="M337" s="3"/>
      <c r="N337" s="3"/>
      <c r="O337" s="3"/>
      <c r="P337" s="3"/>
      <c r="Q337" s="3"/>
      <c r="R337" s="3"/>
      <c r="S337" s="3"/>
      <c r="T337" s="3"/>
      <c r="U337" s="3"/>
      <c r="V337" s="3"/>
      <c r="W337" s="3"/>
      <c r="X337" s="3"/>
      <c r="Y337" s="3"/>
      <c r="Z337" s="3"/>
    </row>
    <row r="338" spans="1:26" ht="12.75" customHeight="1" x14ac:dyDescent="0.25">
      <c r="A338" s="3"/>
      <c r="B338" s="3"/>
      <c r="C338" s="3"/>
      <c r="D338" s="200"/>
      <c r="E338" s="3"/>
      <c r="F338" s="3"/>
      <c r="G338" s="3"/>
      <c r="H338" s="3"/>
      <c r="I338" s="3"/>
      <c r="J338" s="3"/>
      <c r="K338" s="3"/>
      <c r="L338" s="3"/>
      <c r="M338" s="3"/>
      <c r="N338" s="3"/>
      <c r="O338" s="3"/>
      <c r="P338" s="3"/>
      <c r="Q338" s="3"/>
      <c r="R338" s="3"/>
      <c r="S338" s="3"/>
      <c r="T338" s="3"/>
      <c r="U338" s="3"/>
      <c r="V338" s="3"/>
      <c r="W338" s="3"/>
      <c r="X338" s="3"/>
      <c r="Y338" s="3"/>
      <c r="Z338" s="3"/>
    </row>
    <row r="339" spans="1:26" ht="12.75" customHeight="1" x14ac:dyDescent="0.25">
      <c r="A339" s="3"/>
      <c r="B339" s="3"/>
      <c r="C339" s="3"/>
      <c r="D339" s="200"/>
      <c r="E339" s="3"/>
      <c r="F339" s="3"/>
      <c r="G339" s="3"/>
      <c r="H339" s="3"/>
      <c r="I339" s="3"/>
      <c r="J339" s="3"/>
      <c r="K339" s="3"/>
      <c r="L339" s="3"/>
      <c r="M339" s="3"/>
      <c r="N339" s="3"/>
      <c r="O339" s="3"/>
      <c r="P339" s="3"/>
      <c r="Q339" s="3"/>
      <c r="R339" s="3"/>
      <c r="S339" s="3"/>
      <c r="T339" s="3"/>
      <c r="U339" s="3"/>
      <c r="V339" s="3"/>
      <c r="W339" s="3"/>
      <c r="X339" s="3"/>
      <c r="Y339" s="3"/>
      <c r="Z339" s="3"/>
    </row>
    <row r="340" spans="1:26" ht="12.75" customHeight="1" x14ac:dyDescent="0.25">
      <c r="A340" s="3"/>
      <c r="B340" s="3"/>
      <c r="C340" s="3"/>
      <c r="D340" s="200"/>
      <c r="E340" s="3"/>
      <c r="F340" s="3"/>
      <c r="G340" s="3"/>
      <c r="H340" s="3"/>
      <c r="I340" s="3"/>
      <c r="J340" s="3"/>
      <c r="K340" s="3"/>
      <c r="L340" s="3"/>
      <c r="M340" s="3"/>
      <c r="N340" s="3"/>
      <c r="O340" s="3"/>
      <c r="P340" s="3"/>
      <c r="Q340" s="3"/>
      <c r="R340" s="3"/>
      <c r="S340" s="3"/>
      <c r="T340" s="3"/>
      <c r="U340" s="3"/>
      <c r="V340" s="3"/>
      <c r="W340" s="3"/>
      <c r="X340" s="3"/>
      <c r="Y340" s="3"/>
      <c r="Z340" s="3"/>
    </row>
    <row r="341" spans="1:26" ht="12.75" customHeight="1" x14ac:dyDescent="0.25">
      <c r="A341" s="3"/>
      <c r="B341" s="3"/>
      <c r="C341" s="3"/>
      <c r="D341" s="200"/>
      <c r="E341" s="3"/>
      <c r="F341" s="3"/>
      <c r="G341" s="3"/>
      <c r="H341" s="3"/>
      <c r="I341" s="3"/>
      <c r="J341" s="3"/>
      <c r="K341" s="3"/>
      <c r="L341" s="3"/>
      <c r="M341" s="3"/>
      <c r="N341" s="3"/>
      <c r="O341" s="3"/>
      <c r="P341" s="3"/>
      <c r="Q341" s="3"/>
      <c r="R341" s="3"/>
      <c r="S341" s="3"/>
      <c r="T341" s="3"/>
      <c r="U341" s="3"/>
      <c r="V341" s="3"/>
      <c r="W341" s="3"/>
      <c r="X341" s="3"/>
      <c r="Y341" s="3"/>
      <c r="Z341" s="3"/>
    </row>
    <row r="342" spans="1:26" ht="12.75" customHeight="1" x14ac:dyDescent="0.25">
      <c r="A342" s="3"/>
      <c r="B342" s="3"/>
      <c r="C342" s="3"/>
      <c r="D342" s="200"/>
      <c r="E342" s="3"/>
      <c r="F342" s="3"/>
      <c r="G342" s="3"/>
      <c r="H342" s="3"/>
      <c r="I342" s="3"/>
      <c r="J342" s="3"/>
      <c r="K342" s="3"/>
      <c r="L342" s="3"/>
      <c r="M342" s="3"/>
      <c r="N342" s="3"/>
      <c r="O342" s="3"/>
      <c r="P342" s="3"/>
      <c r="Q342" s="3"/>
      <c r="R342" s="3"/>
      <c r="S342" s="3"/>
      <c r="T342" s="3"/>
      <c r="U342" s="3"/>
      <c r="V342" s="3"/>
      <c r="W342" s="3"/>
      <c r="X342" s="3"/>
      <c r="Y342" s="3"/>
      <c r="Z342" s="3"/>
    </row>
    <row r="343" spans="1:26" ht="12.75" customHeight="1" x14ac:dyDescent="0.25">
      <c r="A343" s="3"/>
      <c r="B343" s="3"/>
      <c r="C343" s="3"/>
      <c r="D343" s="200"/>
      <c r="E343" s="3"/>
      <c r="F343" s="3"/>
      <c r="G343" s="3"/>
      <c r="H343" s="3"/>
      <c r="I343" s="3"/>
      <c r="J343" s="3"/>
      <c r="K343" s="3"/>
      <c r="L343" s="3"/>
      <c r="M343" s="3"/>
      <c r="N343" s="3"/>
      <c r="O343" s="3"/>
      <c r="P343" s="3"/>
      <c r="Q343" s="3"/>
      <c r="R343" s="3"/>
      <c r="S343" s="3"/>
      <c r="T343" s="3"/>
      <c r="U343" s="3"/>
      <c r="V343" s="3"/>
      <c r="W343" s="3"/>
      <c r="X343" s="3"/>
      <c r="Y343" s="3"/>
      <c r="Z343" s="3"/>
    </row>
    <row r="344" spans="1:26" ht="12.75" customHeight="1" x14ac:dyDescent="0.25">
      <c r="A344" s="3"/>
      <c r="B344" s="3"/>
      <c r="C344" s="3"/>
      <c r="D344" s="200"/>
      <c r="E344" s="3"/>
      <c r="F344" s="3"/>
      <c r="G344" s="3"/>
      <c r="H344" s="3"/>
      <c r="I344" s="3"/>
      <c r="J344" s="3"/>
      <c r="K344" s="3"/>
      <c r="L344" s="3"/>
      <c r="M344" s="3"/>
      <c r="N344" s="3"/>
      <c r="O344" s="3"/>
      <c r="P344" s="3"/>
      <c r="Q344" s="3"/>
      <c r="R344" s="3"/>
      <c r="S344" s="3"/>
      <c r="T344" s="3"/>
      <c r="U344" s="3"/>
      <c r="V344" s="3"/>
      <c r="W344" s="3"/>
      <c r="X344" s="3"/>
      <c r="Y344" s="3"/>
      <c r="Z344" s="3"/>
    </row>
    <row r="345" spans="1:26" ht="12.75" customHeight="1" x14ac:dyDescent="0.25">
      <c r="A345" s="3"/>
      <c r="B345" s="3"/>
      <c r="C345" s="3"/>
      <c r="D345" s="200"/>
      <c r="E345" s="3"/>
      <c r="F345" s="3"/>
      <c r="G345" s="3"/>
      <c r="H345" s="3"/>
      <c r="I345" s="3"/>
      <c r="J345" s="3"/>
      <c r="K345" s="3"/>
      <c r="L345" s="3"/>
      <c r="M345" s="3"/>
      <c r="N345" s="3"/>
      <c r="O345" s="3"/>
      <c r="P345" s="3"/>
      <c r="Q345" s="3"/>
      <c r="R345" s="3"/>
      <c r="S345" s="3"/>
      <c r="T345" s="3"/>
      <c r="U345" s="3"/>
      <c r="V345" s="3"/>
      <c r="W345" s="3"/>
      <c r="X345" s="3"/>
      <c r="Y345" s="3"/>
      <c r="Z345" s="3"/>
    </row>
    <row r="346" spans="1:26" ht="12.75" customHeight="1" x14ac:dyDescent="0.25">
      <c r="A346" s="3"/>
      <c r="B346" s="3"/>
      <c r="C346" s="3"/>
      <c r="D346" s="200"/>
      <c r="E346" s="3"/>
      <c r="F346" s="3"/>
      <c r="G346" s="3"/>
      <c r="H346" s="3"/>
      <c r="I346" s="3"/>
      <c r="J346" s="3"/>
      <c r="K346" s="3"/>
      <c r="L346" s="3"/>
      <c r="M346" s="3"/>
      <c r="N346" s="3"/>
      <c r="O346" s="3"/>
      <c r="P346" s="3"/>
      <c r="Q346" s="3"/>
      <c r="R346" s="3"/>
      <c r="S346" s="3"/>
      <c r="T346" s="3"/>
      <c r="U346" s="3"/>
      <c r="V346" s="3"/>
      <c r="W346" s="3"/>
      <c r="X346" s="3"/>
      <c r="Y346" s="3"/>
      <c r="Z346" s="3"/>
    </row>
    <row r="347" spans="1:26" ht="12.75" customHeight="1" x14ac:dyDescent="0.25">
      <c r="A347" s="3"/>
      <c r="B347" s="3"/>
      <c r="C347" s="3"/>
      <c r="D347" s="200"/>
      <c r="E347" s="3"/>
      <c r="F347" s="3"/>
      <c r="G347" s="3"/>
      <c r="H347" s="3"/>
      <c r="I347" s="3"/>
      <c r="J347" s="3"/>
      <c r="K347" s="3"/>
      <c r="L347" s="3"/>
      <c r="M347" s="3"/>
      <c r="N347" s="3"/>
      <c r="O347" s="3"/>
      <c r="P347" s="3"/>
      <c r="Q347" s="3"/>
      <c r="R347" s="3"/>
      <c r="S347" s="3"/>
      <c r="T347" s="3"/>
      <c r="U347" s="3"/>
      <c r="V347" s="3"/>
      <c r="W347" s="3"/>
      <c r="X347" s="3"/>
      <c r="Y347" s="3"/>
      <c r="Z347" s="3"/>
    </row>
    <row r="348" spans="1:26" ht="12.75" customHeight="1" x14ac:dyDescent="0.25">
      <c r="A348" s="3"/>
      <c r="B348" s="3"/>
      <c r="C348" s="3"/>
      <c r="D348" s="200"/>
      <c r="E348" s="3"/>
      <c r="F348" s="3"/>
      <c r="G348" s="3"/>
      <c r="H348" s="3"/>
      <c r="I348" s="3"/>
      <c r="J348" s="3"/>
      <c r="K348" s="3"/>
      <c r="L348" s="3"/>
      <c r="M348" s="3"/>
      <c r="N348" s="3"/>
      <c r="O348" s="3"/>
      <c r="P348" s="3"/>
      <c r="Q348" s="3"/>
      <c r="R348" s="3"/>
      <c r="S348" s="3"/>
      <c r="T348" s="3"/>
      <c r="U348" s="3"/>
      <c r="V348" s="3"/>
      <c r="W348" s="3"/>
      <c r="X348" s="3"/>
      <c r="Y348" s="3"/>
      <c r="Z348" s="3"/>
    </row>
    <row r="349" spans="1:26" ht="12.75" customHeight="1" x14ac:dyDescent="0.25">
      <c r="A349" s="3"/>
      <c r="B349" s="3"/>
      <c r="C349" s="3"/>
      <c r="D349" s="200"/>
      <c r="E349" s="3"/>
      <c r="F349" s="3"/>
      <c r="G349" s="3"/>
      <c r="H349" s="3"/>
      <c r="I349" s="3"/>
      <c r="J349" s="3"/>
      <c r="K349" s="3"/>
      <c r="L349" s="3"/>
      <c r="M349" s="3"/>
      <c r="N349" s="3"/>
      <c r="O349" s="3"/>
      <c r="P349" s="3"/>
      <c r="Q349" s="3"/>
      <c r="R349" s="3"/>
      <c r="S349" s="3"/>
      <c r="T349" s="3"/>
      <c r="U349" s="3"/>
      <c r="V349" s="3"/>
      <c r="W349" s="3"/>
      <c r="X349" s="3"/>
      <c r="Y349" s="3"/>
      <c r="Z349" s="3"/>
    </row>
    <row r="350" spans="1:26" ht="12.75" customHeight="1" x14ac:dyDescent="0.25">
      <c r="A350" s="3"/>
      <c r="B350" s="3"/>
      <c r="C350" s="3"/>
      <c r="D350" s="200"/>
      <c r="E350" s="3"/>
      <c r="F350" s="3"/>
      <c r="G350" s="3"/>
      <c r="H350" s="3"/>
      <c r="I350" s="3"/>
      <c r="J350" s="3"/>
      <c r="K350" s="3"/>
      <c r="L350" s="3"/>
      <c r="M350" s="3"/>
      <c r="N350" s="3"/>
      <c r="O350" s="3"/>
      <c r="P350" s="3"/>
      <c r="Q350" s="3"/>
      <c r="R350" s="3"/>
      <c r="S350" s="3"/>
      <c r="T350" s="3"/>
      <c r="U350" s="3"/>
      <c r="V350" s="3"/>
      <c r="W350" s="3"/>
      <c r="X350" s="3"/>
      <c r="Y350" s="3"/>
      <c r="Z350" s="3"/>
    </row>
    <row r="351" spans="1:26" ht="12.75" customHeight="1" x14ac:dyDescent="0.25">
      <c r="A351" s="3"/>
      <c r="B351" s="3"/>
      <c r="C351" s="3"/>
      <c r="D351" s="200"/>
      <c r="E351" s="3"/>
      <c r="F351" s="3"/>
      <c r="G351" s="3"/>
      <c r="H351" s="3"/>
      <c r="I351" s="3"/>
      <c r="J351" s="3"/>
      <c r="K351" s="3"/>
      <c r="L351" s="3"/>
      <c r="M351" s="3"/>
      <c r="N351" s="3"/>
      <c r="O351" s="3"/>
      <c r="P351" s="3"/>
      <c r="Q351" s="3"/>
      <c r="R351" s="3"/>
      <c r="S351" s="3"/>
      <c r="T351" s="3"/>
      <c r="U351" s="3"/>
      <c r="V351" s="3"/>
      <c r="W351" s="3"/>
      <c r="X351" s="3"/>
      <c r="Y351" s="3"/>
      <c r="Z351" s="3"/>
    </row>
    <row r="352" spans="1:26" ht="12.75" customHeight="1" x14ac:dyDescent="0.25">
      <c r="A352" s="3"/>
      <c r="B352" s="3"/>
      <c r="C352" s="3"/>
      <c r="D352" s="200"/>
      <c r="E352" s="3"/>
      <c r="F352" s="3"/>
      <c r="G352" s="3"/>
      <c r="H352" s="3"/>
      <c r="I352" s="3"/>
      <c r="J352" s="3"/>
      <c r="K352" s="3"/>
      <c r="L352" s="3"/>
      <c r="M352" s="3"/>
      <c r="N352" s="3"/>
      <c r="O352" s="3"/>
      <c r="P352" s="3"/>
      <c r="Q352" s="3"/>
      <c r="R352" s="3"/>
      <c r="S352" s="3"/>
      <c r="T352" s="3"/>
      <c r="U352" s="3"/>
      <c r="V352" s="3"/>
      <c r="W352" s="3"/>
      <c r="X352" s="3"/>
      <c r="Y352" s="3"/>
      <c r="Z352" s="3"/>
    </row>
    <row r="353" spans="1:26" ht="12.75" customHeight="1" x14ac:dyDescent="0.25">
      <c r="A353" s="3"/>
      <c r="B353" s="3"/>
      <c r="C353" s="3"/>
      <c r="D353" s="200"/>
      <c r="E353" s="3"/>
      <c r="F353" s="3"/>
      <c r="G353" s="3"/>
      <c r="H353" s="3"/>
      <c r="I353" s="3"/>
      <c r="J353" s="3"/>
      <c r="K353" s="3"/>
      <c r="L353" s="3"/>
      <c r="M353" s="3"/>
      <c r="N353" s="3"/>
      <c r="O353" s="3"/>
      <c r="P353" s="3"/>
      <c r="Q353" s="3"/>
      <c r="R353" s="3"/>
      <c r="S353" s="3"/>
      <c r="T353" s="3"/>
      <c r="U353" s="3"/>
      <c r="V353" s="3"/>
      <c r="W353" s="3"/>
      <c r="X353" s="3"/>
      <c r="Y353" s="3"/>
      <c r="Z353" s="3"/>
    </row>
    <row r="354" spans="1:26" ht="12.75" customHeight="1" x14ac:dyDescent="0.25">
      <c r="A354" s="3"/>
      <c r="B354" s="3"/>
      <c r="C354" s="3"/>
      <c r="D354" s="200"/>
      <c r="E354" s="3"/>
      <c r="F354" s="3"/>
      <c r="G354" s="3"/>
      <c r="H354" s="3"/>
      <c r="I354" s="3"/>
      <c r="J354" s="3"/>
      <c r="K354" s="3"/>
      <c r="L354" s="3"/>
      <c r="M354" s="3"/>
      <c r="N354" s="3"/>
      <c r="O354" s="3"/>
      <c r="P354" s="3"/>
      <c r="Q354" s="3"/>
      <c r="R354" s="3"/>
      <c r="S354" s="3"/>
      <c r="T354" s="3"/>
      <c r="U354" s="3"/>
      <c r="V354" s="3"/>
      <c r="W354" s="3"/>
      <c r="X354" s="3"/>
      <c r="Y354" s="3"/>
      <c r="Z354" s="3"/>
    </row>
    <row r="355" spans="1:26" ht="12.75" customHeight="1" x14ac:dyDescent="0.25">
      <c r="A355" s="3"/>
      <c r="B355" s="3"/>
      <c r="C355" s="3"/>
      <c r="D355" s="200"/>
      <c r="E355" s="3"/>
      <c r="F355" s="3"/>
      <c r="G355" s="3"/>
      <c r="H355" s="3"/>
      <c r="I355" s="3"/>
      <c r="J355" s="3"/>
      <c r="K355" s="3"/>
      <c r="L355" s="3"/>
      <c r="M355" s="3"/>
      <c r="N355" s="3"/>
      <c r="O355" s="3"/>
      <c r="P355" s="3"/>
      <c r="Q355" s="3"/>
      <c r="R355" s="3"/>
      <c r="S355" s="3"/>
      <c r="T355" s="3"/>
      <c r="U355" s="3"/>
      <c r="V355" s="3"/>
      <c r="W355" s="3"/>
      <c r="X355" s="3"/>
      <c r="Y355" s="3"/>
      <c r="Z355" s="3"/>
    </row>
    <row r="356" spans="1:26" ht="12.75" customHeight="1" x14ac:dyDescent="0.25">
      <c r="A356" s="3"/>
      <c r="B356" s="3"/>
      <c r="C356" s="3"/>
      <c r="D356" s="200"/>
      <c r="E356" s="3"/>
      <c r="F356" s="3"/>
      <c r="G356" s="3"/>
      <c r="H356" s="3"/>
      <c r="I356" s="3"/>
      <c r="J356" s="3"/>
      <c r="K356" s="3"/>
      <c r="L356" s="3"/>
      <c r="M356" s="3"/>
      <c r="N356" s="3"/>
      <c r="O356" s="3"/>
      <c r="P356" s="3"/>
      <c r="Q356" s="3"/>
      <c r="R356" s="3"/>
      <c r="S356" s="3"/>
      <c r="T356" s="3"/>
      <c r="U356" s="3"/>
      <c r="V356" s="3"/>
      <c r="W356" s="3"/>
      <c r="X356" s="3"/>
      <c r="Y356" s="3"/>
      <c r="Z356" s="3"/>
    </row>
    <row r="357" spans="1:26" ht="12.75" customHeight="1" x14ac:dyDescent="0.25">
      <c r="A357" s="3"/>
      <c r="B357" s="3"/>
      <c r="C357" s="3"/>
      <c r="D357" s="200"/>
      <c r="E357" s="3"/>
      <c r="F357" s="3"/>
      <c r="G357" s="3"/>
      <c r="H357" s="3"/>
      <c r="I357" s="3"/>
      <c r="J357" s="3"/>
      <c r="K357" s="3"/>
      <c r="L357" s="3"/>
      <c r="M357" s="3"/>
      <c r="N357" s="3"/>
      <c r="O357" s="3"/>
      <c r="P357" s="3"/>
      <c r="Q357" s="3"/>
      <c r="R357" s="3"/>
      <c r="S357" s="3"/>
      <c r="T357" s="3"/>
      <c r="U357" s="3"/>
      <c r="V357" s="3"/>
      <c r="W357" s="3"/>
      <c r="X357" s="3"/>
      <c r="Y357" s="3"/>
      <c r="Z357" s="3"/>
    </row>
    <row r="358" spans="1:26" ht="12.75" customHeight="1" x14ac:dyDescent="0.25">
      <c r="A358" s="3"/>
      <c r="B358" s="3"/>
      <c r="C358" s="3"/>
      <c r="D358" s="200"/>
      <c r="E358" s="3"/>
      <c r="F358" s="3"/>
      <c r="G358" s="3"/>
      <c r="H358" s="3"/>
      <c r="I358" s="3"/>
      <c r="J358" s="3"/>
      <c r="K358" s="3"/>
      <c r="L358" s="3"/>
      <c r="M358" s="3"/>
      <c r="N358" s="3"/>
      <c r="O358" s="3"/>
      <c r="P358" s="3"/>
      <c r="Q358" s="3"/>
      <c r="R358" s="3"/>
      <c r="S358" s="3"/>
      <c r="T358" s="3"/>
      <c r="U358" s="3"/>
      <c r="V358" s="3"/>
      <c r="W358" s="3"/>
      <c r="X358" s="3"/>
      <c r="Y358" s="3"/>
      <c r="Z358" s="3"/>
    </row>
    <row r="359" spans="1:26" ht="12.75" customHeight="1" x14ac:dyDescent="0.25">
      <c r="A359" s="3"/>
      <c r="B359" s="3"/>
      <c r="C359" s="3"/>
      <c r="D359" s="200"/>
      <c r="E359" s="3"/>
      <c r="F359" s="3"/>
      <c r="G359" s="3"/>
      <c r="H359" s="3"/>
      <c r="I359" s="3"/>
      <c r="J359" s="3"/>
      <c r="K359" s="3"/>
      <c r="L359" s="3"/>
      <c r="M359" s="3"/>
      <c r="N359" s="3"/>
      <c r="O359" s="3"/>
      <c r="P359" s="3"/>
      <c r="Q359" s="3"/>
      <c r="R359" s="3"/>
      <c r="S359" s="3"/>
      <c r="T359" s="3"/>
      <c r="U359" s="3"/>
      <c r="V359" s="3"/>
      <c r="W359" s="3"/>
      <c r="X359" s="3"/>
      <c r="Y359" s="3"/>
      <c r="Z359" s="3"/>
    </row>
    <row r="360" spans="1:26" ht="12.75" customHeight="1" x14ac:dyDescent="0.25">
      <c r="A360" s="3"/>
      <c r="B360" s="3"/>
      <c r="C360" s="3"/>
      <c r="D360" s="200"/>
      <c r="E360" s="3"/>
      <c r="F360" s="3"/>
      <c r="G360" s="3"/>
      <c r="H360" s="3"/>
      <c r="I360" s="3"/>
      <c r="J360" s="3"/>
      <c r="K360" s="3"/>
      <c r="L360" s="3"/>
      <c r="M360" s="3"/>
      <c r="N360" s="3"/>
      <c r="O360" s="3"/>
      <c r="P360" s="3"/>
      <c r="Q360" s="3"/>
      <c r="R360" s="3"/>
      <c r="S360" s="3"/>
      <c r="T360" s="3"/>
      <c r="U360" s="3"/>
      <c r="V360" s="3"/>
      <c r="W360" s="3"/>
      <c r="X360" s="3"/>
      <c r="Y360" s="3"/>
      <c r="Z360" s="3"/>
    </row>
    <row r="361" spans="1:26" ht="12.75" customHeight="1" x14ac:dyDescent="0.25">
      <c r="A361" s="3"/>
      <c r="B361" s="3"/>
      <c r="C361" s="3"/>
      <c r="D361" s="200"/>
      <c r="E361" s="3"/>
      <c r="F361" s="3"/>
      <c r="G361" s="3"/>
      <c r="H361" s="3"/>
      <c r="I361" s="3"/>
      <c r="J361" s="3"/>
      <c r="K361" s="3"/>
      <c r="L361" s="3"/>
      <c r="M361" s="3"/>
      <c r="N361" s="3"/>
      <c r="O361" s="3"/>
      <c r="P361" s="3"/>
      <c r="Q361" s="3"/>
      <c r="R361" s="3"/>
      <c r="S361" s="3"/>
      <c r="T361" s="3"/>
      <c r="U361" s="3"/>
      <c r="V361" s="3"/>
      <c r="W361" s="3"/>
      <c r="X361" s="3"/>
      <c r="Y361" s="3"/>
      <c r="Z361" s="3"/>
    </row>
    <row r="362" spans="1:26" ht="12.75" customHeight="1" x14ac:dyDescent="0.25">
      <c r="A362" s="3"/>
      <c r="B362" s="3"/>
      <c r="C362" s="3"/>
      <c r="D362" s="200"/>
      <c r="E362" s="3"/>
      <c r="F362" s="3"/>
      <c r="G362" s="3"/>
      <c r="H362" s="3"/>
      <c r="I362" s="3"/>
      <c r="J362" s="3"/>
      <c r="K362" s="3"/>
      <c r="L362" s="3"/>
      <c r="M362" s="3"/>
      <c r="N362" s="3"/>
      <c r="O362" s="3"/>
      <c r="P362" s="3"/>
      <c r="Q362" s="3"/>
      <c r="R362" s="3"/>
      <c r="S362" s="3"/>
      <c r="T362" s="3"/>
      <c r="U362" s="3"/>
      <c r="V362" s="3"/>
      <c r="W362" s="3"/>
      <c r="X362" s="3"/>
      <c r="Y362" s="3"/>
      <c r="Z362" s="3"/>
    </row>
    <row r="363" spans="1:26" ht="12.75" customHeight="1" x14ac:dyDescent="0.25">
      <c r="A363" s="3"/>
      <c r="B363" s="3"/>
      <c r="C363" s="3"/>
      <c r="D363" s="200"/>
      <c r="E363" s="3"/>
      <c r="F363" s="3"/>
      <c r="G363" s="3"/>
      <c r="H363" s="3"/>
      <c r="I363" s="3"/>
      <c r="J363" s="3"/>
      <c r="K363" s="3"/>
      <c r="L363" s="3"/>
      <c r="M363" s="3"/>
      <c r="N363" s="3"/>
      <c r="O363" s="3"/>
      <c r="P363" s="3"/>
      <c r="Q363" s="3"/>
      <c r="R363" s="3"/>
      <c r="S363" s="3"/>
      <c r="T363" s="3"/>
      <c r="U363" s="3"/>
      <c r="V363" s="3"/>
      <c r="W363" s="3"/>
      <c r="X363" s="3"/>
      <c r="Y363" s="3"/>
      <c r="Z363" s="3"/>
    </row>
    <row r="364" spans="1:26" ht="12.75" customHeight="1" x14ac:dyDescent="0.25">
      <c r="A364" s="3"/>
      <c r="B364" s="3"/>
      <c r="C364" s="3"/>
      <c r="D364" s="200"/>
      <c r="E364" s="3"/>
      <c r="F364" s="3"/>
      <c r="G364" s="3"/>
      <c r="H364" s="3"/>
      <c r="I364" s="3"/>
      <c r="J364" s="3"/>
      <c r="K364" s="3"/>
      <c r="L364" s="3"/>
      <c r="M364" s="3"/>
      <c r="N364" s="3"/>
      <c r="O364" s="3"/>
      <c r="P364" s="3"/>
      <c r="Q364" s="3"/>
      <c r="R364" s="3"/>
      <c r="S364" s="3"/>
      <c r="T364" s="3"/>
      <c r="U364" s="3"/>
      <c r="V364" s="3"/>
      <c r="W364" s="3"/>
      <c r="X364" s="3"/>
      <c r="Y364" s="3"/>
      <c r="Z364" s="3"/>
    </row>
    <row r="365" spans="1:26" ht="12.75" customHeight="1" x14ac:dyDescent="0.25">
      <c r="A365" s="3"/>
      <c r="B365" s="3"/>
      <c r="C365" s="3"/>
      <c r="D365" s="200"/>
      <c r="E365" s="3"/>
      <c r="F365" s="3"/>
      <c r="G365" s="3"/>
      <c r="H365" s="3"/>
      <c r="I365" s="3"/>
      <c r="J365" s="3"/>
      <c r="K365" s="3"/>
      <c r="L365" s="3"/>
      <c r="M365" s="3"/>
      <c r="N365" s="3"/>
      <c r="O365" s="3"/>
      <c r="P365" s="3"/>
      <c r="Q365" s="3"/>
      <c r="R365" s="3"/>
      <c r="S365" s="3"/>
      <c r="T365" s="3"/>
      <c r="U365" s="3"/>
      <c r="V365" s="3"/>
      <c r="W365" s="3"/>
      <c r="X365" s="3"/>
      <c r="Y365" s="3"/>
      <c r="Z365" s="3"/>
    </row>
    <row r="366" spans="1:26" ht="12.75" customHeight="1" x14ac:dyDescent="0.25">
      <c r="A366" s="3"/>
      <c r="B366" s="3"/>
      <c r="C366" s="3"/>
      <c r="D366" s="200"/>
      <c r="E366" s="3"/>
      <c r="F366" s="3"/>
      <c r="G366" s="3"/>
      <c r="H366" s="3"/>
      <c r="I366" s="3"/>
      <c r="J366" s="3"/>
      <c r="K366" s="3"/>
      <c r="L366" s="3"/>
      <c r="M366" s="3"/>
      <c r="N366" s="3"/>
      <c r="O366" s="3"/>
      <c r="P366" s="3"/>
      <c r="Q366" s="3"/>
      <c r="R366" s="3"/>
      <c r="S366" s="3"/>
      <c r="T366" s="3"/>
      <c r="U366" s="3"/>
      <c r="V366" s="3"/>
      <c r="W366" s="3"/>
      <c r="X366" s="3"/>
      <c r="Y366" s="3"/>
      <c r="Z366" s="3"/>
    </row>
    <row r="367" spans="1:26" ht="12.75" customHeight="1" x14ac:dyDescent="0.25">
      <c r="A367" s="3"/>
      <c r="B367" s="3"/>
      <c r="C367" s="3"/>
      <c r="D367" s="200"/>
      <c r="E367" s="3"/>
      <c r="F367" s="3"/>
      <c r="G367" s="3"/>
      <c r="H367" s="3"/>
      <c r="I367" s="3"/>
      <c r="J367" s="3"/>
      <c r="K367" s="3"/>
      <c r="L367" s="3"/>
      <c r="M367" s="3"/>
      <c r="N367" s="3"/>
      <c r="O367" s="3"/>
      <c r="P367" s="3"/>
      <c r="Q367" s="3"/>
      <c r="R367" s="3"/>
      <c r="S367" s="3"/>
      <c r="T367" s="3"/>
      <c r="U367" s="3"/>
      <c r="V367" s="3"/>
      <c r="W367" s="3"/>
      <c r="X367" s="3"/>
      <c r="Y367" s="3"/>
      <c r="Z367" s="3"/>
    </row>
    <row r="368" spans="1:26" ht="12.75" customHeight="1" x14ac:dyDescent="0.25">
      <c r="A368" s="3"/>
      <c r="B368" s="3"/>
      <c r="C368" s="3"/>
      <c r="D368" s="200"/>
      <c r="E368" s="3"/>
      <c r="F368" s="3"/>
      <c r="G368" s="3"/>
      <c r="H368" s="3"/>
      <c r="I368" s="3"/>
      <c r="J368" s="3"/>
      <c r="K368" s="3"/>
      <c r="L368" s="3"/>
      <c r="M368" s="3"/>
      <c r="N368" s="3"/>
      <c r="O368" s="3"/>
      <c r="P368" s="3"/>
      <c r="Q368" s="3"/>
      <c r="R368" s="3"/>
      <c r="S368" s="3"/>
      <c r="T368" s="3"/>
      <c r="U368" s="3"/>
      <c r="V368" s="3"/>
      <c r="W368" s="3"/>
      <c r="X368" s="3"/>
      <c r="Y368" s="3"/>
      <c r="Z368" s="3"/>
    </row>
    <row r="369" spans="1:26" ht="12.75" customHeight="1" x14ac:dyDescent="0.25">
      <c r="A369" s="3"/>
      <c r="B369" s="3"/>
      <c r="C369" s="3"/>
      <c r="D369" s="200"/>
      <c r="E369" s="3"/>
      <c r="F369" s="3"/>
      <c r="G369" s="3"/>
      <c r="H369" s="3"/>
      <c r="I369" s="3"/>
      <c r="J369" s="3"/>
      <c r="K369" s="3"/>
      <c r="L369" s="3"/>
      <c r="M369" s="3"/>
      <c r="N369" s="3"/>
      <c r="O369" s="3"/>
      <c r="P369" s="3"/>
      <c r="Q369" s="3"/>
      <c r="R369" s="3"/>
      <c r="S369" s="3"/>
      <c r="T369" s="3"/>
      <c r="U369" s="3"/>
      <c r="V369" s="3"/>
      <c r="W369" s="3"/>
      <c r="X369" s="3"/>
      <c r="Y369" s="3"/>
      <c r="Z369" s="3"/>
    </row>
    <row r="370" spans="1:26" ht="12.75" customHeight="1" x14ac:dyDescent="0.25">
      <c r="A370" s="3"/>
      <c r="B370" s="3"/>
      <c r="C370" s="3"/>
      <c r="D370" s="200"/>
      <c r="E370" s="3"/>
      <c r="F370" s="3"/>
      <c r="G370" s="3"/>
      <c r="H370" s="3"/>
      <c r="I370" s="3"/>
      <c r="J370" s="3"/>
      <c r="K370" s="3"/>
      <c r="L370" s="3"/>
      <c r="M370" s="3"/>
      <c r="N370" s="3"/>
      <c r="O370" s="3"/>
      <c r="P370" s="3"/>
      <c r="Q370" s="3"/>
      <c r="R370" s="3"/>
      <c r="S370" s="3"/>
      <c r="T370" s="3"/>
      <c r="U370" s="3"/>
      <c r="V370" s="3"/>
      <c r="W370" s="3"/>
      <c r="X370" s="3"/>
      <c r="Y370" s="3"/>
      <c r="Z370" s="3"/>
    </row>
    <row r="371" spans="1:26" ht="12.75" customHeight="1" x14ac:dyDescent="0.25">
      <c r="A371" s="3"/>
      <c r="B371" s="3"/>
      <c r="C371" s="3"/>
      <c r="D371" s="200"/>
      <c r="E371" s="3"/>
      <c r="F371" s="3"/>
      <c r="G371" s="3"/>
      <c r="H371" s="3"/>
      <c r="I371" s="3"/>
      <c r="J371" s="3"/>
      <c r="K371" s="3"/>
      <c r="L371" s="3"/>
      <c r="M371" s="3"/>
      <c r="N371" s="3"/>
      <c r="O371" s="3"/>
      <c r="P371" s="3"/>
      <c r="Q371" s="3"/>
      <c r="R371" s="3"/>
      <c r="S371" s="3"/>
      <c r="T371" s="3"/>
      <c r="U371" s="3"/>
      <c r="V371" s="3"/>
      <c r="W371" s="3"/>
      <c r="X371" s="3"/>
      <c r="Y371" s="3"/>
      <c r="Z371" s="3"/>
    </row>
    <row r="372" spans="1:26" ht="12.75" customHeight="1" x14ac:dyDescent="0.25">
      <c r="A372" s="3"/>
      <c r="B372" s="3"/>
      <c r="C372" s="3"/>
      <c r="D372" s="200"/>
      <c r="E372" s="3"/>
      <c r="F372" s="3"/>
      <c r="G372" s="3"/>
      <c r="H372" s="3"/>
      <c r="I372" s="3"/>
      <c r="J372" s="3"/>
      <c r="K372" s="3"/>
      <c r="L372" s="3"/>
      <c r="M372" s="3"/>
      <c r="N372" s="3"/>
      <c r="O372" s="3"/>
      <c r="P372" s="3"/>
      <c r="Q372" s="3"/>
      <c r="R372" s="3"/>
      <c r="S372" s="3"/>
      <c r="T372" s="3"/>
      <c r="U372" s="3"/>
      <c r="V372" s="3"/>
      <c r="W372" s="3"/>
      <c r="X372" s="3"/>
      <c r="Y372" s="3"/>
      <c r="Z372" s="3"/>
    </row>
    <row r="373" spans="1:26" ht="12.75" customHeight="1" x14ac:dyDescent="0.25">
      <c r="A373" s="3"/>
      <c r="B373" s="3"/>
      <c r="C373" s="3"/>
      <c r="D373" s="200"/>
      <c r="E373" s="3"/>
      <c r="F373" s="3"/>
      <c r="G373" s="3"/>
      <c r="H373" s="3"/>
      <c r="I373" s="3"/>
      <c r="J373" s="3"/>
      <c r="K373" s="3"/>
      <c r="L373" s="3"/>
      <c r="M373" s="3"/>
      <c r="N373" s="3"/>
      <c r="O373" s="3"/>
      <c r="P373" s="3"/>
      <c r="Q373" s="3"/>
      <c r="R373" s="3"/>
      <c r="S373" s="3"/>
      <c r="T373" s="3"/>
      <c r="U373" s="3"/>
      <c r="V373" s="3"/>
      <c r="W373" s="3"/>
      <c r="X373" s="3"/>
      <c r="Y373" s="3"/>
      <c r="Z373" s="3"/>
    </row>
    <row r="374" spans="1:26" ht="12.75" customHeight="1" x14ac:dyDescent="0.25">
      <c r="A374" s="3"/>
      <c r="B374" s="3"/>
      <c r="C374" s="3"/>
      <c r="D374" s="200"/>
      <c r="E374" s="3"/>
      <c r="F374" s="3"/>
      <c r="G374" s="3"/>
      <c r="H374" s="3"/>
      <c r="I374" s="3"/>
      <c r="J374" s="3"/>
      <c r="K374" s="3"/>
      <c r="L374" s="3"/>
      <c r="M374" s="3"/>
      <c r="N374" s="3"/>
      <c r="O374" s="3"/>
      <c r="P374" s="3"/>
      <c r="Q374" s="3"/>
      <c r="R374" s="3"/>
      <c r="S374" s="3"/>
      <c r="T374" s="3"/>
      <c r="U374" s="3"/>
      <c r="V374" s="3"/>
      <c r="W374" s="3"/>
      <c r="X374" s="3"/>
      <c r="Y374" s="3"/>
      <c r="Z374" s="3"/>
    </row>
    <row r="375" spans="1:26" ht="12.75" customHeight="1" x14ac:dyDescent="0.25">
      <c r="A375" s="3"/>
      <c r="B375" s="3"/>
      <c r="C375" s="3"/>
      <c r="D375" s="200"/>
      <c r="E375" s="3"/>
      <c r="F375" s="3"/>
      <c r="G375" s="3"/>
      <c r="H375" s="3"/>
      <c r="I375" s="3"/>
      <c r="J375" s="3"/>
      <c r="K375" s="3"/>
      <c r="L375" s="3"/>
      <c r="M375" s="3"/>
      <c r="N375" s="3"/>
      <c r="O375" s="3"/>
      <c r="P375" s="3"/>
      <c r="Q375" s="3"/>
      <c r="R375" s="3"/>
      <c r="S375" s="3"/>
      <c r="T375" s="3"/>
      <c r="U375" s="3"/>
      <c r="V375" s="3"/>
      <c r="W375" s="3"/>
      <c r="X375" s="3"/>
      <c r="Y375" s="3"/>
      <c r="Z375" s="3"/>
    </row>
    <row r="376" spans="1:26" ht="12.75" customHeight="1" x14ac:dyDescent="0.25">
      <c r="A376" s="3"/>
      <c r="B376" s="3"/>
      <c r="C376" s="3"/>
      <c r="D376" s="200"/>
      <c r="E376" s="3"/>
      <c r="F376" s="3"/>
      <c r="G376" s="3"/>
      <c r="H376" s="3"/>
      <c r="I376" s="3"/>
      <c r="J376" s="3"/>
      <c r="K376" s="3"/>
      <c r="L376" s="3"/>
      <c r="M376" s="3"/>
      <c r="N376" s="3"/>
      <c r="O376" s="3"/>
      <c r="P376" s="3"/>
      <c r="Q376" s="3"/>
      <c r="R376" s="3"/>
      <c r="S376" s="3"/>
      <c r="T376" s="3"/>
      <c r="U376" s="3"/>
      <c r="V376" s="3"/>
      <c r="W376" s="3"/>
      <c r="X376" s="3"/>
      <c r="Y376" s="3"/>
      <c r="Z376" s="3"/>
    </row>
    <row r="377" spans="1:26" ht="12.75" customHeight="1" x14ac:dyDescent="0.25">
      <c r="A377" s="3"/>
      <c r="B377" s="3"/>
      <c r="C377" s="3"/>
      <c r="D377" s="200"/>
      <c r="E377" s="3"/>
      <c r="F377" s="3"/>
      <c r="G377" s="3"/>
      <c r="H377" s="3"/>
      <c r="I377" s="3"/>
      <c r="J377" s="3"/>
      <c r="K377" s="3"/>
      <c r="L377" s="3"/>
      <c r="M377" s="3"/>
      <c r="N377" s="3"/>
      <c r="O377" s="3"/>
      <c r="P377" s="3"/>
      <c r="Q377" s="3"/>
      <c r="R377" s="3"/>
      <c r="S377" s="3"/>
      <c r="T377" s="3"/>
      <c r="U377" s="3"/>
      <c r="V377" s="3"/>
      <c r="W377" s="3"/>
      <c r="X377" s="3"/>
      <c r="Y377" s="3"/>
      <c r="Z377" s="3"/>
    </row>
    <row r="378" spans="1:26" ht="12.75" customHeight="1" x14ac:dyDescent="0.25">
      <c r="A378" s="3"/>
      <c r="B378" s="3"/>
      <c r="C378" s="3"/>
      <c r="D378" s="200"/>
      <c r="E378" s="3"/>
      <c r="F378" s="3"/>
      <c r="G378" s="3"/>
      <c r="H378" s="3"/>
      <c r="I378" s="3"/>
      <c r="J378" s="3"/>
      <c r="K378" s="3"/>
      <c r="L378" s="3"/>
      <c r="M378" s="3"/>
      <c r="N378" s="3"/>
      <c r="O378" s="3"/>
      <c r="P378" s="3"/>
      <c r="Q378" s="3"/>
      <c r="R378" s="3"/>
      <c r="S378" s="3"/>
      <c r="T378" s="3"/>
      <c r="U378" s="3"/>
      <c r="V378" s="3"/>
      <c r="W378" s="3"/>
      <c r="X378" s="3"/>
      <c r="Y378" s="3"/>
      <c r="Z378" s="3"/>
    </row>
    <row r="379" spans="1:26" ht="12.75" customHeight="1" x14ac:dyDescent="0.25">
      <c r="A379" s="3"/>
      <c r="B379" s="3"/>
      <c r="C379" s="3"/>
      <c r="D379" s="200"/>
      <c r="E379" s="3"/>
      <c r="F379" s="3"/>
      <c r="G379" s="3"/>
      <c r="H379" s="3"/>
      <c r="I379" s="3"/>
      <c r="J379" s="3"/>
      <c r="K379" s="3"/>
      <c r="L379" s="3"/>
      <c r="M379" s="3"/>
      <c r="N379" s="3"/>
      <c r="O379" s="3"/>
      <c r="P379" s="3"/>
      <c r="Q379" s="3"/>
      <c r="R379" s="3"/>
      <c r="S379" s="3"/>
      <c r="T379" s="3"/>
      <c r="U379" s="3"/>
      <c r="V379" s="3"/>
      <c r="W379" s="3"/>
      <c r="X379" s="3"/>
      <c r="Y379" s="3"/>
      <c r="Z379" s="3"/>
    </row>
    <row r="380" spans="1:26" ht="12.75" customHeight="1" x14ac:dyDescent="0.25">
      <c r="A380" s="3"/>
      <c r="B380" s="3"/>
      <c r="C380" s="3"/>
      <c r="D380" s="200"/>
      <c r="E380" s="3"/>
      <c r="F380" s="3"/>
      <c r="G380" s="3"/>
      <c r="H380" s="3"/>
      <c r="I380" s="3"/>
      <c r="J380" s="3"/>
      <c r="K380" s="3"/>
      <c r="L380" s="3"/>
      <c r="M380" s="3"/>
      <c r="N380" s="3"/>
      <c r="O380" s="3"/>
      <c r="P380" s="3"/>
      <c r="Q380" s="3"/>
      <c r="R380" s="3"/>
      <c r="S380" s="3"/>
      <c r="T380" s="3"/>
      <c r="U380" s="3"/>
      <c r="V380" s="3"/>
      <c r="W380" s="3"/>
      <c r="X380" s="3"/>
      <c r="Y380" s="3"/>
      <c r="Z380" s="3"/>
    </row>
    <row r="381" spans="1:26" ht="12.75" customHeight="1" x14ac:dyDescent="0.25">
      <c r="A381" s="3"/>
      <c r="B381" s="3"/>
      <c r="C381" s="3"/>
      <c r="D381" s="200"/>
      <c r="E381" s="3"/>
      <c r="F381" s="3"/>
      <c r="G381" s="3"/>
      <c r="H381" s="3"/>
      <c r="I381" s="3"/>
      <c r="J381" s="3"/>
      <c r="K381" s="3"/>
      <c r="L381" s="3"/>
      <c r="M381" s="3"/>
      <c r="N381" s="3"/>
      <c r="O381" s="3"/>
      <c r="P381" s="3"/>
      <c r="Q381" s="3"/>
      <c r="R381" s="3"/>
      <c r="S381" s="3"/>
      <c r="T381" s="3"/>
      <c r="U381" s="3"/>
      <c r="V381" s="3"/>
      <c r="W381" s="3"/>
      <c r="X381" s="3"/>
      <c r="Y381" s="3"/>
      <c r="Z381" s="3"/>
    </row>
    <row r="382" spans="1:26" ht="12.75" customHeight="1" x14ac:dyDescent="0.25">
      <c r="A382" s="3"/>
      <c r="B382" s="3"/>
      <c r="C382" s="3"/>
      <c r="D382" s="200"/>
      <c r="E382" s="3"/>
      <c r="F382" s="3"/>
      <c r="G382" s="3"/>
      <c r="H382" s="3"/>
      <c r="I382" s="3"/>
      <c r="J382" s="3"/>
      <c r="K382" s="3"/>
      <c r="L382" s="3"/>
      <c r="M382" s="3"/>
      <c r="N382" s="3"/>
      <c r="O382" s="3"/>
      <c r="P382" s="3"/>
      <c r="Q382" s="3"/>
      <c r="R382" s="3"/>
      <c r="S382" s="3"/>
      <c r="T382" s="3"/>
      <c r="U382" s="3"/>
      <c r="V382" s="3"/>
      <c r="W382" s="3"/>
      <c r="X382" s="3"/>
      <c r="Y382" s="3"/>
      <c r="Z382" s="3"/>
    </row>
    <row r="383" spans="1:26" ht="12.75" customHeight="1" x14ac:dyDescent="0.25">
      <c r="A383" s="3"/>
      <c r="B383" s="3"/>
      <c r="C383" s="3"/>
      <c r="D383" s="200"/>
      <c r="E383" s="3"/>
      <c r="F383" s="3"/>
      <c r="G383" s="3"/>
      <c r="H383" s="3"/>
      <c r="I383" s="3"/>
      <c r="J383" s="3"/>
      <c r="K383" s="3"/>
      <c r="L383" s="3"/>
      <c r="M383" s="3"/>
      <c r="N383" s="3"/>
      <c r="O383" s="3"/>
      <c r="P383" s="3"/>
      <c r="Q383" s="3"/>
      <c r="R383" s="3"/>
      <c r="S383" s="3"/>
      <c r="T383" s="3"/>
      <c r="U383" s="3"/>
      <c r="V383" s="3"/>
      <c r="W383" s="3"/>
      <c r="X383" s="3"/>
      <c r="Y383" s="3"/>
      <c r="Z383" s="3"/>
    </row>
    <row r="384" spans="1:26" ht="12.75" customHeight="1" x14ac:dyDescent="0.25">
      <c r="A384" s="3"/>
      <c r="B384" s="3"/>
      <c r="C384" s="3"/>
      <c r="D384" s="200"/>
      <c r="E384" s="3"/>
      <c r="F384" s="3"/>
      <c r="G384" s="3"/>
      <c r="H384" s="3"/>
      <c r="I384" s="3"/>
      <c r="J384" s="3"/>
      <c r="K384" s="3"/>
      <c r="L384" s="3"/>
      <c r="M384" s="3"/>
      <c r="N384" s="3"/>
      <c r="O384" s="3"/>
      <c r="P384" s="3"/>
      <c r="Q384" s="3"/>
      <c r="R384" s="3"/>
      <c r="S384" s="3"/>
      <c r="T384" s="3"/>
      <c r="U384" s="3"/>
      <c r="V384" s="3"/>
      <c r="W384" s="3"/>
      <c r="X384" s="3"/>
      <c r="Y384" s="3"/>
      <c r="Z384" s="3"/>
    </row>
    <row r="385" spans="1:26" ht="12.75" customHeight="1" x14ac:dyDescent="0.25">
      <c r="A385" s="3"/>
      <c r="B385" s="3"/>
      <c r="C385" s="3"/>
      <c r="D385" s="200"/>
      <c r="E385" s="3"/>
      <c r="F385" s="3"/>
      <c r="G385" s="3"/>
      <c r="H385" s="3"/>
      <c r="I385" s="3"/>
      <c r="J385" s="3"/>
      <c r="K385" s="3"/>
      <c r="L385" s="3"/>
      <c r="M385" s="3"/>
      <c r="N385" s="3"/>
      <c r="O385" s="3"/>
      <c r="P385" s="3"/>
      <c r="Q385" s="3"/>
      <c r="R385" s="3"/>
      <c r="S385" s="3"/>
      <c r="T385" s="3"/>
      <c r="U385" s="3"/>
      <c r="V385" s="3"/>
      <c r="W385" s="3"/>
      <c r="X385" s="3"/>
      <c r="Y385" s="3"/>
      <c r="Z385" s="3"/>
    </row>
    <row r="386" spans="1:26" ht="12.75" customHeight="1" x14ac:dyDescent="0.25">
      <c r="A386" s="3"/>
      <c r="B386" s="3"/>
      <c r="C386" s="3"/>
      <c r="D386" s="200"/>
      <c r="E386" s="3"/>
      <c r="F386" s="3"/>
      <c r="G386" s="3"/>
      <c r="H386" s="3"/>
      <c r="I386" s="3"/>
      <c r="J386" s="3"/>
      <c r="K386" s="3"/>
      <c r="L386" s="3"/>
      <c r="M386" s="3"/>
      <c r="N386" s="3"/>
      <c r="O386" s="3"/>
      <c r="P386" s="3"/>
      <c r="Q386" s="3"/>
      <c r="R386" s="3"/>
      <c r="S386" s="3"/>
      <c r="T386" s="3"/>
      <c r="U386" s="3"/>
      <c r="V386" s="3"/>
      <c r="W386" s="3"/>
      <c r="X386" s="3"/>
      <c r="Y386" s="3"/>
      <c r="Z386" s="3"/>
    </row>
    <row r="387" spans="1:26" ht="12.75" customHeight="1" x14ac:dyDescent="0.25">
      <c r="A387" s="3"/>
      <c r="B387" s="3"/>
      <c r="C387" s="3"/>
      <c r="D387" s="200"/>
      <c r="E387" s="3"/>
      <c r="F387" s="3"/>
      <c r="G387" s="3"/>
      <c r="H387" s="3"/>
      <c r="I387" s="3"/>
      <c r="J387" s="3"/>
      <c r="K387" s="3"/>
      <c r="L387" s="3"/>
      <c r="M387" s="3"/>
      <c r="N387" s="3"/>
      <c r="O387" s="3"/>
      <c r="P387" s="3"/>
      <c r="Q387" s="3"/>
      <c r="R387" s="3"/>
      <c r="S387" s="3"/>
      <c r="T387" s="3"/>
      <c r="U387" s="3"/>
      <c r="V387" s="3"/>
      <c r="W387" s="3"/>
      <c r="X387" s="3"/>
      <c r="Y387" s="3"/>
      <c r="Z387" s="3"/>
    </row>
    <row r="388" spans="1:26" ht="12.75" customHeight="1" x14ac:dyDescent="0.25">
      <c r="A388" s="3"/>
      <c r="B388" s="3"/>
      <c r="C388" s="3"/>
      <c r="D388" s="200"/>
      <c r="E388" s="3"/>
      <c r="F388" s="3"/>
      <c r="G388" s="3"/>
      <c r="H388" s="3"/>
      <c r="I388" s="3"/>
      <c r="J388" s="3"/>
      <c r="K388" s="3"/>
      <c r="L388" s="3"/>
      <c r="M388" s="3"/>
      <c r="N388" s="3"/>
      <c r="O388" s="3"/>
      <c r="P388" s="3"/>
      <c r="Q388" s="3"/>
      <c r="R388" s="3"/>
      <c r="S388" s="3"/>
      <c r="T388" s="3"/>
      <c r="U388" s="3"/>
      <c r="V388" s="3"/>
      <c r="W388" s="3"/>
      <c r="X388" s="3"/>
      <c r="Y388" s="3"/>
      <c r="Z388" s="3"/>
    </row>
    <row r="389" spans="1:26" ht="12.75" customHeight="1" x14ac:dyDescent="0.25">
      <c r="A389" s="3"/>
      <c r="B389" s="3"/>
      <c r="C389" s="3"/>
      <c r="D389" s="200"/>
      <c r="E389" s="3"/>
      <c r="F389" s="3"/>
      <c r="G389" s="3"/>
      <c r="H389" s="3"/>
      <c r="I389" s="3"/>
      <c r="J389" s="3"/>
      <c r="K389" s="3"/>
      <c r="L389" s="3"/>
      <c r="M389" s="3"/>
      <c r="N389" s="3"/>
      <c r="O389" s="3"/>
      <c r="P389" s="3"/>
      <c r="Q389" s="3"/>
      <c r="R389" s="3"/>
      <c r="S389" s="3"/>
      <c r="T389" s="3"/>
      <c r="U389" s="3"/>
      <c r="V389" s="3"/>
      <c r="W389" s="3"/>
      <c r="X389" s="3"/>
      <c r="Y389" s="3"/>
      <c r="Z389" s="3"/>
    </row>
    <row r="390" spans="1:26" ht="12.75" customHeight="1" x14ac:dyDescent="0.25">
      <c r="A390" s="3"/>
      <c r="B390" s="3"/>
      <c r="C390" s="3"/>
      <c r="D390" s="200"/>
      <c r="E390" s="3"/>
      <c r="F390" s="3"/>
      <c r="G390" s="3"/>
      <c r="H390" s="3"/>
      <c r="I390" s="3"/>
      <c r="J390" s="3"/>
      <c r="K390" s="3"/>
      <c r="L390" s="3"/>
      <c r="M390" s="3"/>
      <c r="N390" s="3"/>
      <c r="O390" s="3"/>
      <c r="P390" s="3"/>
      <c r="Q390" s="3"/>
      <c r="R390" s="3"/>
      <c r="S390" s="3"/>
      <c r="T390" s="3"/>
      <c r="U390" s="3"/>
      <c r="V390" s="3"/>
      <c r="W390" s="3"/>
      <c r="X390" s="3"/>
      <c r="Y390" s="3"/>
      <c r="Z390" s="3"/>
    </row>
    <row r="391" spans="1:26" ht="12.75" customHeight="1" x14ac:dyDescent="0.25">
      <c r="A391" s="3"/>
      <c r="B391" s="3"/>
      <c r="C391" s="3"/>
      <c r="D391" s="200"/>
      <c r="E391" s="3"/>
      <c r="F391" s="3"/>
      <c r="G391" s="3"/>
      <c r="H391" s="3"/>
      <c r="I391" s="3"/>
      <c r="J391" s="3"/>
      <c r="K391" s="3"/>
      <c r="L391" s="3"/>
      <c r="M391" s="3"/>
      <c r="N391" s="3"/>
      <c r="O391" s="3"/>
      <c r="P391" s="3"/>
      <c r="Q391" s="3"/>
      <c r="R391" s="3"/>
      <c r="S391" s="3"/>
      <c r="T391" s="3"/>
      <c r="U391" s="3"/>
      <c r="V391" s="3"/>
      <c r="W391" s="3"/>
      <c r="X391" s="3"/>
      <c r="Y391" s="3"/>
      <c r="Z391" s="3"/>
    </row>
    <row r="392" spans="1:26" ht="12.75" customHeight="1" x14ac:dyDescent="0.25">
      <c r="A392" s="3"/>
      <c r="B392" s="3"/>
      <c r="C392" s="3"/>
      <c r="D392" s="200"/>
      <c r="E392" s="3"/>
      <c r="F392" s="3"/>
      <c r="G392" s="3"/>
      <c r="H392" s="3"/>
      <c r="I392" s="3"/>
      <c r="J392" s="3"/>
      <c r="K392" s="3"/>
      <c r="L392" s="3"/>
      <c r="M392" s="3"/>
      <c r="N392" s="3"/>
      <c r="O392" s="3"/>
      <c r="P392" s="3"/>
      <c r="Q392" s="3"/>
      <c r="R392" s="3"/>
      <c r="S392" s="3"/>
      <c r="T392" s="3"/>
      <c r="U392" s="3"/>
      <c r="V392" s="3"/>
      <c r="W392" s="3"/>
      <c r="X392" s="3"/>
      <c r="Y392" s="3"/>
      <c r="Z392" s="3"/>
    </row>
    <row r="393" spans="1:26" ht="12.75" customHeight="1" x14ac:dyDescent="0.25">
      <c r="A393" s="3"/>
      <c r="B393" s="3"/>
      <c r="C393" s="3"/>
      <c r="D393" s="200"/>
      <c r="E393" s="3"/>
      <c r="F393" s="3"/>
      <c r="G393" s="3"/>
      <c r="H393" s="3"/>
      <c r="I393" s="3"/>
      <c r="J393" s="3"/>
      <c r="K393" s="3"/>
      <c r="L393" s="3"/>
      <c r="M393" s="3"/>
      <c r="N393" s="3"/>
      <c r="O393" s="3"/>
      <c r="P393" s="3"/>
      <c r="Q393" s="3"/>
      <c r="R393" s="3"/>
      <c r="S393" s="3"/>
      <c r="T393" s="3"/>
      <c r="U393" s="3"/>
      <c r="V393" s="3"/>
      <c r="W393" s="3"/>
      <c r="X393" s="3"/>
      <c r="Y393" s="3"/>
      <c r="Z393" s="3"/>
    </row>
    <row r="394" spans="1:26" ht="12.75" customHeight="1" x14ac:dyDescent="0.25">
      <c r="A394" s="3"/>
      <c r="B394" s="3"/>
      <c r="C394" s="3"/>
      <c r="D394" s="200"/>
      <c r="E394" s="3"/>
      <c r="F394" s="3"/>
      <c r="G394" s="3"/>
      <c r="H394" s="3"/>
      <c r="I394" s="3"/>
      <c r="J394" s="3"/>
      <c r="K394" s="3"/>
      <c r="L394" s="3"/>
      <c r="M394" s="3"/>
      <c r="N394" s="3"/>
      <c r="O394" s="3"/>
      <c r="P394" s="3"/>
      <c r="Q394" s="3"/>
      <c r="R394" s="3"/>
      <c r="S394" s="3"/>
      <c r="T394" s="3"/>
      <c r="U394" s="3"/>
      <c r="V394" s="3"/>
      <c r="W394" s="3"/>
      <c r="X394" s="3"/>
      <c r="Y394" s="3"/>
      <c r="Z394" s="3"/>
    </row>
    <row r="395" spans="1:26" ht="12.75" customHeight="1" x14ac:dyDescent="0.25">
      <c r="A395" s="3"/>
      <c r="B395" s="3"/>
      <c r="C395" s="3"/>
      <c r="D395" s="200"/>
      <c r="E395" s="3"/>
      <c r="F395" s="3"/>
      <c r="G395" s="3"/>
      <c r="H395" s="3"/>
      <c r="I395" s="3"/>
      <c r="J395" s="3"/>
      <c r="K395" s="3"/>
      <c r="L395" s="3"/>
      <c r="M395" s="3"/>
      <c r="N395" s="3"/>
      <c r="O395" s="3"/>
      <c r="P395" s="3"/>
      <c r="Q395" s="3"/>
      <c r="R395" s="3"/>
      <c r="S395" s="3"/>
      <c r="T395" s="3"/>
      <c r="U395" s="3"/>
      <c r="V395" s="3"/>
      <c r="W395" s="3"/>
      <c r="X395" s="3"/>
      <c r="Y395" s="3"/>
      <c r="Z395" s="3"/>
    </row>
    <row r="396" spans="1:26" ht="12.75" customHeight="1" x14ac:dyDescent="0.25">
      <c r="A396" s="3"/>
      <c r="B396" s="3"/>
      <c r="C396" s="3"/>
      <c r="D396" s="200"/>
      <c r="E396" s="3"/>
      <c r="F396" s="3"/>
      <c r="G396" s="3"/>
      <c r="H396" s="3"/>
      <c r="I396" s="3"/>
      <c r="J396" s="3"/>
      <c r="K396" s="3"/>
      <c r="L396" s="3"/>
      <c r="M396" s="3"/>
      <c r="N396" s="3"/>
      <c r="O396" s="3"/>
      <c r="P396" s="3"/>
      <c r="Q396" s="3"/>
      <c r="R396" s="3"/>
      <c r="S396" s="3"/>
      <c r="T396" s="3"/>
      <c r="U396" s="3"/>
      <c r="V396" s="3"/>
      <c r="W396" s="3"/>
      <c r="X396" s="3"/>
      <c r="Y396" s="3"/>
      <c r="Z396" s="3"/>
    </row>
    <row r="397" spans="1:26" ht="12.75" customHeight="1" x14ac:dyDescent="0.25">
      <c r="A397" s="3"/>
      <c r="B397" s="3"/>
      <c r="C397" s="3"/>
      <c r="D397" s="200"/>
      <c r="E397" s="3"/>
      <c r="F397" s="3"/>
      <c r="G397" s="3"/>
      <c r="H397" s="3"/>
      <c r="I397" s="3"/>
      <c r="J397" s="3"/>
      <c r="K397" s="3"/>
      <c r="L397" s="3"/>
      <c r="M397" s="3"/>
      <c r="N397" s="3"/>
      <c r="O397" s="3"/>
      <c r="P397" s="3"/>
      <c r="Q397" s="3"/>
      <c r="R397" s="3"/>
      <c r="S397" s="3"/>
      <c r="T397" s="3"/>
      <c r="U397" s="3"/>
      <c r="V397" s="3"/>
      <c r="W397" s="3"/>
      <c r="X397" s="3"/>
      <c r="Y397" s="3"/>
      <c r="Z397" s="3"/>
    </row>
    <row r="398" spans="1:26" ht="12.75" customHeight="1" x14ac:dyDescent="0.25">
      <c r="A398" s="3"/>
      <c r="B398" s="3"/>
      <c r="C398" s="3"/>
      <c r="D398" s="200"/>
      <c r="E398" s="3"/>
      <c r="F398" s="3"/>
      <c r="G398" s="3"/>
      <c r="H398" s="3"/>
      <c r="I398" s="3"/>
      <c r="J398" s="3"/>
      <c r="K398" s="3"/>
      <c r="L398" s="3"/>
      <c r="M398" s="3"/>
      <c r="N398" s="3"/>
      <c r="O398" s="3"/>
      <c r="P398" s="3"/>
      <c r="Q398" s="3"/>
      <c r="R398" s="3"/>
      <c r="S398" s="3"/>
      <c r="T398" s="3"/>
      <c r="U398" s="3"/>
      <c r="V398" s="3"/>
      <c r="W398" s="3"/>
      <c r="X398" s="3"/>
      <c r="Y398" s="3"/>
      <c r="Z398" s="3"/>
    </row>
    <row r="399" spans="1:26" ht="12.75" customHeight="1" x14ac:dyDescent="0.25">
      <c r="A399" s="3"/>
      <c r="B399" s="3"/>
      <c r="C399" s="3"/>
      <c r="D399" s="200"/>
      <c r="E399" s="3"/>
      <c r="F399" s="3"/>
      <c r="G399" s="3"/>
      <c r="H399" s="3"/>
      <c r="I399" s="3"/>
      <c r="J399" s="3"/>
      <c r="K399" s="3"/>
      <c r="L399" s="3"/>
      <c r="M399" s="3"/>
      <c r="N399" s="3"/>
      <c r="O399" s="3"/>
      <c r="P399" s="3"/>
      <c r="Q399" s="3"/>
      <c r="R399" s="3"/>
      <c r="S399" s="3"/>
      <c r="T399" s="3"/>
      <c r="U399" s="3"/>
      <c r="V399" s="3"/>
      <c r="W399" s="3"/>
      <c r="X399" s="3"/>
      <c r="Y399" s="3"/>
      <c r="Z399" s="3"/>
    </row>
    <row r="400" spans="1:26" ht="12.75" customHeight="1" x14ac:dyDescent="0.25">
      <c r="A400" s="3"/>
      <c r="B400" s="3"/>
      <c r="C400" s="3"/>
      <c r="D400" s="200"/>
      <c r="E400" s="3"/>
      <c r="F400" s="3"/>
      <c r="G400" s="3"/>
      <c r="H400" s="3"/>
      <c r="I400" s="3"/>
      <c r="J400" s="3"/>
      <c r="K400" s="3"/>
      <c r="L400" s="3"/>
      <c r="M400" s="3"/>
      <c r="N400" s="3"/>
      <c r="O400" s="3"/>
      <c r="P400" s="3"/>
      <c r="Q400" s="3"/>
      <c r="R400" s="3"/>
      <c r="S400" s="3"/>
      <c r="T400" s="3"/>
      <c r="U400" s="3"/>
      <c r="V400" s="3"/>
      <c r="W400" s="3"/>
      <c r="X400" s="3"/>
      <c r="Y400" s="3"/>
      <c r="Z400" s="3"/>
    </row>
    <row r="401" spans="1:26" ht="12.75" customHeight="1" x14ac:dyDescent="0.25">
      <c r="A401" s="3"/>
      <c r="B401" s="3"/>
      <c r="C401" s="3"/>
      <c r="D401" s="200"/>
      <c r="E401" s="3"/>
      <c r="F401" s="3"/>
      <c r="G401" s="3"/>
      <c r="H401" s="3"/>
      <c r="I401" s="3"/>
      <c r="J401" s="3"/>
      <c r="K401" s="3"/>
      <c r="L401" s="3"/>
      <c r="M401" s="3"/>
      <c r="N401" s="3"/>
      <c r="O401" s="3"/>
      <c r="P401" s="3"/>
      <c r="Q401" s="3"/>
      <c r="R401" s="3"/>
      <c r="S401" s="3"/>
      <c r="T401" s="3"/>
      <c r="U401" s="3"/>
      <c r="V401" s="3"/>
      <c r="W401" s="3"/>
      <c r="X401" s="3"/>
      <c r="Y401" s="3"/>
      <c r="Z401" s="3"/>
    </row>
    <row r="402" spans="1:26" ht="12.75" customHeight="1" x14ac:dyDescent="0.25">
      <c r="A402" s="3"/>
      <c r="B402" s="3"/>
      <c r="C402" s="3"/>
      <c r="D402" s="200"/>
      <c r="E402" s="3"/>
      <c r="F402" s="3"/>
      <c r="G402" s="3"/>
      <c r="H402" s="3"/>
      <c r="I402" s="3"/>
      <c r="J402" s="3"/>
      <c r="K402" s="3"/>
      <c r="L402" s="3"/>
      <c r="M402" s="3"/>
      <c r="N402" s="3"/>
      <c r="O402" s="3"/>
      <c r="P402" s="3"/>
      <c r="Q402" s="3"/>
      <c r="R402" s="3"/>
      <c r="S402" s="3"/>
      <c r="T402" s="3"/>
      <c r="U402" s="3"/>
      <c r="V402" s="3"/>
      <c r="W402" s="3"/>
      <c r="X402" s="3"/>
      <c r="Y402" s="3"/>
      <c r="Z402" s="3"/>
    </row>
    <row r="403" spans="1:26" ht="12.75" customHeight="1" x14ac:dyDescent="0.25">
      <c r="A403" s="3"/>
      <c r="B403" s="3"/>
      <c r="C403" s="3"/>
      <c r="D403" s="200"/>
      <c r="E403" s="3"/>
      <c r="F403" s="3"/>
      <c r="G403" s="3"/>
      <c r="H403" s="3"/>
      <c r="I403" s="3"/>
      <c r="J403" s="3"/>
      <c r="K403" s="3"/>
      <c r="L403" s="3"/>
      <c r="M403" s="3"/>
      <c r="N403" s="3"/>
      <c r="O403" s="3"/>
      <c r="P403" s="3"/>
      <c r="Q403" s="3"/>
      <c r="R403" s="3"/>
      <c r="S403" s="3"/>
      <c r="T403" s="3"/>
      <c r="U403" s="3"/>
      <c r="V403" s="3"/>
      <c r="W403" s="3"/>
      <c r="X403" s="3"/>
      <c r="Y403" s="3"/>
      <c r="Z403" s="3"/>
    </row>
    <row r="404" spans="1:26" ht="12.75" customHeight="1" x14ac:dyDescent="0.25">
      <c r="A404" s="3"/>
      <c r="B404" s="3"/>
      <c r="C404" s="3"/>
      <c r="D404" s="200"/>
      <c r="E404" s="3"/>
      <c r="F404" s="3"/>
      <c r="G404" s="3"/>
      <c r="H404" s="3"/>
      <c r="I404" s="3"/>
      <c r="J404" s="3"/>
      <c r="K404" s="3"/>
      <c r="L404" s="3"/>
      <c r="M404" s="3"/>
      <c r="N404" s="3"/>
      <c r="O404" s="3"/>
      <c r="P404" s="3"/>
      <c r="Q404" s="3"/>
      <c r="R404" s="3"/>
      <c r="S404" s="3"/>
      <c r="T404" s="3"/>
      <c r="U404" s="3"/>
      <c r="V404" s="3"/>
      <c r="W404" s="3"/>
      <c r="X404" s="3"/>
      <c r="Y404" s="3"/>
      <c r="Z404" s="3"/>
    </row>
    <row r="405" spans="1:26" ht="12.75" customHeight="1" x14ac:dyDescent="0.25">
      <c r="A405" s="3"/>
      <c r="B405" s="3"/>
      <c r="C405" s="3"/>
      <c r="D405" s="200"/>
      <c r="E405" s="3"/>
      <c r="F405" s="3"/>
      <c r="G405" s="3"/>
      <c r="H405" s="3"/>
      <c r="I405" s="3"/>
      <c r="J405" s="3"/>
      <c r="K405" s="3"/>
      <c r="L405" s="3"/>
      <c r="M405" s="3"/>
      <c r="N405" s="3"/>
      <c r="O405" s="3"/>
      <c r="P405" s="3"/>
      <c r="Q405" s="3"/>
      <c r="R405" s="3"/>
      <c r="S405" s="3"/>
      <c r="T405" s="3"/>
      <c r="U405" s="3"/>
      <c r="V405" s="3"/>
      <c r="W405" s="3"/>
      <c r="X405" s="3"/>
      <c r="Y405" s="3"/>
      <c r="Z405" s="3"/>
    </row>
    <row r="406" spans="1:26" ht="12.75" customHeight="1" x14ac:dyDescent="0.25">
      <c r="A406" s="3"/>
      <c r="B406" s="3"/>
      <c r="C406" s="3"/>
      <c r="D406" s="200"/>
      <c r="E406" s="3"/>
      <c r="F406" s="3"/>
      <c r="G406" s="3"/>
      <c r="H406" s="3"/>
      <c r="I406" s="3"/>
      <c r="J406" s="3"/>
      <c r="K406" s="3"/>
      <c r="L406" s="3"/>
      <c r="M406" s="3"/>
      <c r="N406" s="3"/>
      <c r="O406" s="3"/>
      <c r="P406" s="3"/>
      <c r="Q406" s="3"/>
      <c r="R406" s="3"/>
      <c r="S406" s="3"/>
      <c r="T406" s="3"/>
      <c r="U406" s="3"/>
      <c r="V406" s="3"/>
      <c r="W406" s="3"/>
      <c r="X406" s="3"/>
      <c r="Y406" s="3"/>
      <c r="Z406" s="3"/>
    </row>
    <row r="407" spans="1:26" ht="12.75" customHeight="1" x14ac:dyDescent="0.25">
      <c r="A407" s="3"/>
      <c r="B407" s="3"/>
      <c r="C407" s="3"/>
      <c r="D407" s="200"/>
      <c r="E407" s="3"/>
      <c r="F407" s="3"/>
      <c r="G407" s="3"/>
      <c r="H407" s="3"/>
      <c r="I407" s="3"/>
      <c r="J407" s="3"/>
      <c r="K407" s="3"/>
      <c r="L407" s="3"/>
      <c r="M407" s="3"/>
      <c r="N407" s="3"/>
      <c r="O407" s="3"/>
      <c r="P407" s="3"/>
      <c r="Q407" s="3"/>
      <c r="R407" s="3"/>
      <c r="S407" s="3"/>
      <c r="T407" s="3"/>
      <c r="U407" s="3"/>
      <c r="V407" s="3"/>
      <c r="W407" s="3"/>
      <c r="X407" s="3"/>
      <c r="Y407" s="3"/>
      <c r="Z407" s="3"/>
    </row>
    <row r="408" spans="1:26" ht="12.75" customHeight="1" x14ac:dyDescent="0.25">
      <c r="A408" s="3"/>
      <c r="B408" s="3"/>
      <c r="C408" s="3"/>
      <c r="D408" s="200"/>
      <c r="E408" s="3"/>
      <c r="F408" s="3"/>
      <c r="G408" s="3"/>
      <c r="H408" s="3"/>
      <c r="I408" s="3"/>
      <c r="J408" s="3"/>
      <c r="K408" s="3"/>
      <c r="L408" s="3"/>
      <c r="M408" s="3"/>
      <c r="N408" s="3"/>
      <c r="O408" s="3"/>
      <c r="P408" s="3"/>
      <c r="Q408" s="3"/>
      <c r="R408" s="3"/>
      <c r="S408" s="3"/>
      <c r="T408" s="3"/>
      <c r="U408" s="3"/>
      <c r="V408" s="3"/>
      <c r="W408" s="3"/>
      <c r="X408" s="3"/>
      <c r="Y408" s="3"/>
      <c r="Z408" s="3"/>
    </row>
    <row r="409" spans="1:26" ht="12.75" customHeight="1" x14ac:dyDescent="0.25">
      <c r="A409" s="3"/>
      <c r="B409" s="3"/>
      <c r="C409" s="3"/>
      <c r="D409" s="200"/>
      <c r="E409" s="3"/>
      <c r="F409" s="3"/>
      <c r="G409" s="3"/>
      <c r="H409" s="3"/>
      <c r="I409" s="3"/>
      <c r="J409" s="3"/>
      <c r="K409" s="3"/>
      <c r="L409" s="3"/>
      <c r="M409" s="3"/>
      <c r="N409" s="3"/>
      <c r="O409" s="3"/>
      <c r="P409" s="3"/>
      <c r="Q409" s="3"/>
      <c r="R409" s="3"/>
      <c r="S409" s="3"/>
      <c r="T409" s="3"/>
      <c r="U409" s="3"/>
      <c r="V409" s="3"/>
      <c r="W409" s="3"/>
      <c r="X409" s="3"/>
      <c r="Y409" s="3"/>
      <c r="Z409" s="3"/>
    </row>
    <row r="410" spans="1:26" ht="12.75" customHeight="1" x14ac:dyDescent="0.25">
      <c r="A410" s="3"/>
      <c r="B410" s="3"/>
      <c r="C410" s="3"/>
      <c r="D410" s="200"/>
      <c r="E410" s="3"/>
      <c r="F410" s="3"/>
      <c r="G410" s="3"/>
      <c r="H410" s="3"/>
      <c r="I410" s="3"/>
      <c r="J410" s="3"/>
      <c r="K410" s="3"/>
      <c r="L410" s="3"/>
      <c r="M410" s="3"/>
      <c r="N410" s="3"/>
      <c r="O410" s="3"/>
      <c r="P410" s="3"/>
      <c r="Q410" s="3"/>
      <c r="R410" s="3"/>
      <c r="S410" s="3"/>
      <c r="T410" s="3"/>
      <c r="U410" s="3"/>
      <c r="V410" s="3"/>
      <c r="W410" s="3"/>
      <c r="X410" s="3"/>
      <c r="Y410" s="3"/>
      <c r="Z410" s="3"/>
    </row>
    <row r="411" spans="1:26" ht="12.75" customHeight="1" x14ac:dyDescent="0.25">
      <c r="A411" s="3"/>
      <c r="B411" s="3"/>
      <c r="C411" s="3"/>
      <c r="D411" s="200"/>
      <c r="E411" s="3"/>
      <c r="F411" s="3"/>
      <c r="G411" s="3"/>
      <c r="H411" s="3"/>
      <c r="I411" s="3"/>
      <c r="J411" s="3"/>
      <c r="K411" s="3"/>
      <c r="L411" s="3"/>
      <c r="M411" s="3"/>
      <c r="N411" s="3"/>
      <c r="O411" s="3"/>
      <c r="P411" s="3"/>
      <c r="Q411" s="3"/>
      <c r="R411" s="3"/>
      <c r="S411" s="3"/>
      <c r="T411" s="3"/>
      <c r="U411" s="3"/>
      <c r="V411" s="3"/>
      <c r="W411" s="3"/>
      <c r="X411" s="3"/>
      <c r="Y411" s="3"/>
      <c r="Z411" s="3"/>
    </row>
    <row r="412" spans="1:26" ht="12.75" customHeight="1" x14ac:dyDescent="0.25">
      <c r="A412" s="3"/>
      <c r="B412" s="3"/>
      <c r="C412" s="3"/>
      <c r="D412" s="200"/>
      <c r="E412" s="3"/>
      <c r="F412" s="3"/>
      <c r="G412" s="3"/>
      <c r="H412" s="3"/>
      <c r="I412" s="3"/>
      <c r="J412" s="3"/>
      <c r="K412" s="3"/>
      <c r="L412" s="3"/>
      <c r="M412" s="3"/>
      <c r="N412" s="3"/>
      <c r="O412" s="3"/>
      <c r="P412" s="3"/>
      <c r="Q412" s="3"/>
      <c r="R412" s="3"/>
      <c r="S412" s="3"/>
      <c r="T412" s="3"/>
      <c r="U412" s="3"/>
      <c r="V412" s="3"/>
      <c r="W412" s="3"/>
      <c r="X412" s="3"/>
      <c r="Y412" s="3"/>
      <c r="Z412" s="3"/>
    </row>
    <row r="413" spans="1:26" ht="12.75" customHeight="1" x14ac:dyDescent="0.25">
      <c r="A413" s="3"/>
      <c r="B413" s="3"/>
      <c r="C413" s="3"/>
      <c r="D413" s="200"/>
      <c r="E413" s="3"/>
      <c r="F413" s="3"/>
      <c r="G413" s="3"/>
      <c r="H413" s="3"/>
      <c r="I413" s="3"/>
      <c r="J413" s="3"/>
      <c r="K413" s="3"/>
      <c r="L413" s="3"/>
      <c r="M413" s="3"/>
      <c r="N413" s="3"/>
      <c r="O413" s="3"/>
      <c r="P413" s="3"/>
      <c r="Q413" s="3"/>
      <c r="R413" s="3"/>
      <c r="S413" s="3"/>
      <c r="T413" s="3"/>
      <c r="U413" s="3"/>
      <c r="V413" s="3"/>
      <c r="W413" s="3"/>
      <c r="X413" s="3"/>
      <c r="Y413" s="3"/>
      <c r="Z413" s="3"/>
    </row>
    <row r="414" spans="1:26" ht="12.75" customHeight="1" x14ac:dyDescent="0.25">
      <c r="A414" s="3"/>
      <c r="B414" s="3"/>
      <c r="C414" s="3"/>
      <c r="D414" s="200"/>
      <c r="E414" s="3"/>
      <c r="F414" s="3"/>
      <c r="G414" s="3"/>
      <c r="H414" s="3"/>
      <c r="I414" s="3"/>
      <c r="J414" s="3"/>
      <c r="K414" s="3"/>
      <c r="L414" s="3"/>
      <c r="M414" s="3"/>
      <c r="N414" s="3"/>
      <c r="O414" s="3"/>
      <c r="P414" s="3"/>
      <c r="Q414" s="3"/>
      <c r="R414" s="3"/>
      <c r="S414" s="3"/>
      <c r="T414" s="3"/>
      <c r="U414" s="3"/>
      <c r="V414" s="3"/>
      <c r="W414" s="3"/>
      <c r="X414" s="3"/>
      <c r="Y414" s="3"/>
      <c r="Z414" s="3"/>
    </row>
    <row r="415" spans="1:26" ht="12.75" customHeight="1" x14ac:dyDescent="0.25">
      <c r="A415" s="3"/>
      <c r="B415" s="3"/>
      <c r="C415" s="3"/>
      <c r="D415" s="200"/>
      <c r="E415" s="3"/>
      <c r="F415" s="3"/>
      <c r="G415" s="3"/>
      <c r="H415" s="3"/>
      <c r="I415" s="3"/>
      <c r="J415" s="3"/>
      <c r="K415" s="3"/>
      <c r="L415" s="3"/>
      <c r="M415" s="3"/>
      <c r="N415" s="3"/>
      <c r="O415" s="3"/>
      <c r="P415" s="3"/>
      <c r="Q415" s="3"/>
      <c r="R415" s="3"/>
      <c r="S415" s="3"/>
      <c r="T415" s="3"/>
      <c r="U415" s="3"/>
      <c r="V415" s="3"/>
      <c r="W415" s="3"/>
      <c r="X415" s="3"/>
      <c r="Y415" s="3"/>
      <c r="Z415" s="3"/>
    </row>
    <row r="416" spans="1:26" ht="12.75" customHeight="1" x14ac:dyDescent="0.25">
      <c r="A416" s="3"/>
      <c r="B416" s="3"/>
      <c r="C416" s="3"/>
      <c r="D416" s="200"/>
      <c r="E416" s="3"/>
      <c r="F416" s="3"/>
      <c r="G416" s="3"/>
      <c r="H416" s="3"/>
      <c r="I416" s="3"/>
      <c r="J416" s="3"/>
      <c r="K416" s="3"/>
      <c r="L416" s="3"/>
      <c r="M416" s="3"/>
      <c r="N416" s="3"/>
      <c r="O416" s="3"/>
      <c r="P416" s="3"/>
      <c r="Q416" s="3"/>
      <c r="R416" s="3"/>
      <c r="S416" s="3"/>
      <c r="T416" s="3"/>
      <c r="U416" s="3"/>
      <c r="V416" s="3"/>
      <c r="W416" s="3"/>
      <c r="X416" s="3"/>
      <c r="Y416" s="3"/>
      <c r="Z416" s="3"/>
    </row>
    <row r="417" spans="1:26" ht="12.75" customHeight="1" x14ac:dyDescent="0.25">
      <c r="A417" s="3"/>
      <c r="B417" s="3"/>
      <c r="C417" s="3"/>
      <c r="D417" s="200"/>
      <c r="E417" s="3"/>
      <c r="F417" s="3"/>
      <c r="G417" s="3"/>
      <c r="H417" s="3"/>
      <c r="I417" s="3"/>
      <c r="J417" s="3"/>
      <c r="K417" s="3"/>
      <c r="L417" s="3"/>
      <c r="M417" s="3"/>
      <c r="N417" s="3"/>
      <c r="O417" s="3"/>
      <c r="P417" s="3"/>
      <c r="Q417" s="3"/>
      <c r="R417" s="3"/>
      <c r="S417" s="3"/>
      <c r="T417" s="3"/>
      <c r="U417" s="3"/>
      <c r="V417" s="3"/>
      <c r="W417" s="3"/>
      <c r="X417" s="3"/>
      <c r="Y417" s="3"/>
      <c r="Z417" s="3"/>
    </row>
    <row r="418" spans="1:26" ht="12.75" customHeight="1" x14ac:dyDescent="0.25">
      <c r="A418" s="3"/>
      <c r="B418" s="3"/>
      <c r="C418" s="3"/>
      <c r="D418" s="200"/>
      <c r="E418" s="3"/>
      <c r="F418" s="3"/>
      <c r="G418" s="3"/>
      <c r="H418" s="3"/>
      <c r="I418" s="3"/>
      <c r="J418" s="3"/>
      <c r="K418" s="3"/>
      <c r="L418" s="3"/>
      <c r="M418" s="3"/>
      <c r="N418" s="3"/>
      <c r="O418" s="3"/>
      <c r="P418" s="3"/>
      <c r="Q418" s="3"/>
      <c r="R418" s="3"/>
      <c r="S418" s="3"/>
      <c r="T418" s="3"/>
      <c r="U418" s="3"/>
      <c r="V418" s="3"/>
      <c r="W418" s="3"/>
      <c r="X418" s="3"/>
      <c r="Y418" s="3"/>
      <c r="Z418" s="3"/>
    </row>
    <row r="419" spans="1:26" ht="12.75" customHeight="1" x14ac:dyDescent="0.25">
      <c r="A419" s="3"/>
      <c r="B419" s="3"/>
      <c r="C419" s="3"/>
      <c r="D419" s="200"/>
      <c r="E419" s="3"/>
      <c r="F419" s="3"/>
      <c r="G419" s="3"/>
      <c r="H419" s="3"/>
      <c r="I419" s="3"/>
      <c r="J419" s="3"/>
      <c r="K419" s="3"/>
      <c r="L419" s="3"/>
      <c r="M419" s="3"/>
      <c r="N419" s="3"/>
      <c r="O419" s="3"/>
      <c r="P419" s="3"/>
      <c r="Q419" s="3"/>
      <c r="R419" s="3"/>
      <c r="S419" s="3"/>
      <c r="T419" s="3"/>
      <c r="U419" s="3"/>
      <c r="V419" s="3"/>
      <c r="W419" s="3"/>
      <c r="X419" s="3"/>
      <c r="Y419" s="3"/>
      <c r="Z419" s="3"/>
    </row>
    <row r="420" spans="1:26" ht="12.75" customHeight="1" x14ac:dyDescent="0.25">
      <c r="A420" s="3"/>
      <c r="B420" s="3"/>
      <c r="C420" s="3"/>
      <c r="D420" s="200"/>
      <c r="E420" s="3"/>
      <c r="F420" s="3"/>
      <c r="G420" s="3"/>
      <c r="H420" s="3"/>
      <c r="I420" s="3"/>
      <c r="J420" s="3"/>
      <c r="K420" s="3"/>
      <c r="L420" s="3"/>
      <c r="M420" s="3"/>
      <c r="N420" s="3"/>
      <c r="O420" s="3"/>
      <c r="P420" s="3"/>
      <c r="Q420" s="3"/>
      <c r="R420" s="3"/>
      <c r="S420" s="3"/>
      <c r="T420" s="3"/>
      <c r="U420" s="3"/>
      <c r="V420" s="3"/>
      <c r="W420" s="3"/>
      <c r="X420" s="3"/>
      <c r="Y420" s="3"/>
      <c r="Z420" s="3"/>
    </row>
    <row r="421" spans="1:26" ht="12.75" customHeight="1" x14ac:dyDescent="0.25">
      <c r="A421" s="3"/>
      <c r="B421" s="3"/>
      <c r="C421" s="3"/>
      <c r="D421" s="200"/>
      <c r="E421" s="3"/>
      <c r="F421" s="3"/>
      <c r="G421" s="3"/>
      <c r="H421" s="3"/>
      <c r="I421" s="3"/>
      <c r="J421" s="3"/>
      <c r="K421" s="3"/>
      <c r="L421" s="3"/>
      <c r="M421" s="3"/>
      <c r="N421" s="3"/>
      <c r="O421" s="3"/>
      <c r="P421" s="3"/>
      <c r="Q421" s="3"/>
      <c r="R421" s="3"/>
      <c r="S421" s="3"/>
      <c r="T421" s="3"/>
      <c r="U421" s="3"/>
      <c r="V421" s="3"/>
      <c r="W421" s="3"/>
      <c r="X421" s="3"/>
      <c r="Y421" s="3"/>
      <c r="Z421" s="3"/>
    </row>
    <row r="422" spans="1:26" ht="12.75" customHeight="1" x14ac:dyDescent="0.25">
      <c r="A422" s="3"/>
      <c r="B422" s="3"/>
      <c r="C422" s="3"/>
      <c r="D422" s="200"/>
      <c r="E422" s="3"/>
      <c r="F422" s="3"/>
      <c r="G422" s="3"/>
      <c r="H422" s="3"/>
      <c r="I422" s="3"/>
      <c r="J422" s="3"/>
      <c r="K422" s="3"/>
      <c r="L422" s="3"/>
      <c r="M422" s="3"/>
      <c r="N422" s="3"/>
      <c r="O422" s="3"/>
      <c r="P422" s="3"/>
      <c r="Q422" s="3"/>
      <c r="R422" s="3"/>
      <c r="S422" s="3"/>
      <c r="T422" s="3"/>
      <c r="U422" s="3"/>
      <c r="V422" s="3"/>
      <c r="W422" s="3"/>
      <c r="X422" s="3"/>
      <c r="Y422" s="3"/>
      <c r="Z422" s="3"/>
    </row>
    <row r="423" spans="1:26" ht="12.75" customHeight="1" x14ac:dyDescent="0.25">
      <c r="A423" s="3"/>
      <c r="B423" s="3"/>
      <c r="C423" s="3"/>
      <c r="D423" s="200"/>
      <c r="E423" s="3"/>
      <c r="F423" s="3"/>
      <c r="G423" s="3"/>
      <c r="H423" s="3"/>
      <c r="I423" s="3"/>
      <c r="J423" s="3"/>
      <c r="K423" s="3"/>
      <c r="L423" s="3"/>
      <c r="M423" s="3"/>
      <c r="N423" s="3"/>
      <c r="O423" s="3"/>
      <c r="P423" s="3"/>
      <c r="Q423" s="3"/>
      <c r="R423" s="3"/>
      <c r="S423" s="3"/>
      <c r="T423" s="3"/>
      <c r="U423" s="3"/>
      <c r="V423" s="3"/>
      <c r="W423" s="3"/>
      <c r="X423" s="3"/>
      <c r="Y423" s="3"/>
      <c r="Z423" s="3"/>
    </row>
    <row r="424" spans="1:26" ht="12.75" customHeight="1" x14ac:dyDescent="0.25">
      <c r="A424" s="3"/>
      <c r="B424" s="3"/>
      <c r="C424" s="3"/>
      <c r="D424" s="200"/>
      <c r="E424" s="3"/>
      <c r="F424" s="3"/>
      <c r="G424" s="3"/>
      <c r="H424" s="3"/>
      <c r="I424" s="3"/>
      <c r="J424" s="3"/>
      <c r="K424" s="3"/>
      <c r="L424" s="3"/>
      <c r="M424" s="3"/>
      <c r="N424" s="3"/>
      <c r="O424" s="3"/>
      <c r="P424" s="3"/>
      <c r="Q424" s="3"/>
      <c r="R424" s="3"/>
      <c r="S424" s="3"/>
      <c r="T424" s="3"/>
      <c r="U424" s="3"/>
      <c r="V424" s="3"/>
      <c r="W424" s="3"/>
      <c r="X424" s="3"/>
      <c r="Y424" s="3"/>
      <c r="Z424" s="3"/>
    </row>
    <row r="425" spans="1:26" ht="12.75" customHeight="1" x14ac:dyDescent="0.25">
      <c r="A425" s="3"/>
      <c r="B425" s="3"/>
      <c r="C425" s="3"/>
      <c r="D425" s="200"/>
      <c r="E425" s="3"/>
      <c r="F425" s="3"/>
      <c r="G425" s="3"/>
      <c r="H425" s="3"/>
      <c r="I425" s="3"/>
      <c r="J425" s="3"/>
      <c r="K425" s="3"/>
      <c r="L425" s="3"/>
      <c r="M425" s="3"/>
      <c r="N425" s="3"/>
      <c r="O425" s="3"/>
      <c r="P425" s="3"/>
      <c r="Q425" s="3"/>
      <c r="R425" s="3"/>
      <c r="S425" s="3"/>
      <c r="T425" s="3"/>
      <c r="U425" s="3"/>
      <c r="V425" s="3"/>
      <c r="W425" s="3"/>
      <c r="X425" s="3"/>
      <c r="Y425" s="3"/>
      <c r="Z425" s="3"/>
    </row>
    <row r="426" spans="1:26" ht="12.75" customHeight="1" x14ac:dyDescent="0.25">
      <c r="A426" s="3"/>
      <c r="B426" s="3"/>
      <c r="C426" s="3"/>
      <c r="D426" s="200"/>
      <c r="E426" s="3"/>
      <c r="F426" s="3"/>
      <c r="G426" s="3"/>
      <c r="H426" s="3"/>
      <c r="I426" s="3"/>
      <c r="J426" s="3"/>
      <c r="K426" s="3"/>
      <c r="L426" s="3"/>
      <c r="M426" s="3"/>
      <c r="N426" s="3"/>
      <c r="O426" s="3"/>
      <c r="P426" s="3"/>
      <c r="Q426" s="3"/>
      <c r="R426" s="3"/>
      <c r="S426" s="3"/>
      <c r="T426" s="3"/>
      <c r="U426" s="3"/>
      <c r="V426" s="3"/>
      <c r="W426" s="3"/>
      <c r="X426" s="3"/>
      <c r="Y426" s="3"/>
      <c r="Z426" s="3"/>
    </row>
    <row r="427" spans="1:26" ht="12.75" customHeight="1" x14ac:dyDescent="0.25">
      <c r="A427" s="3"/>
      <c r="B427" s="3"/>
      <c r="C427" s="3"/>
      <c r="D427" s="200"/>
      <c r="E427" s="3"/>
      <c r="F427" s="3"/>
      <c r="G427" s="3"/>
      <c r="H427" s="3"/>
      <c r="I427" s="3"/>
      <c r="J427" s="3"/>
      <c r="K427" s="3"/>
      <c r="L427" s="3"/>
      <c r="M427" s="3"/>
      <c r="N427" s="3"/>
      <c r="O427" s="3"/>
      <c r="P427" s="3"/>
      <c r="Q427" s="3"/>
      <c r="R427" s="3"/>
      <c r="S427" s="3"/>
      <c r="T427" s="3"/>
      <c r="U427" s="3"/>
      <c r="V427" s="3"/>
      <c r="W427" s="3"/>
      <c r="X427" s="3"/>
      <c r="Y427" s="3"/>
      <c r="Z427" s="3"/>
    </row>
    <row r="428" spans="1:26" ht="12.75" customHeight="1" x14ac:dyDescent="0.25">
      <c r="A428" s="3"/>
      <c r="B428" s="3"/>
      <c r="C428" s="3"/>
      <c r="D428" s="200"/>
      <c r="E428" s="3"/>
      <c r="F428" s="3"/>
      <c r="G428" s="3"/>
      <c r="H428" s="3"/>
      <c r="I428" s="3"/>
      <c r="J428" s="3"/>
      <c r="K428" s="3"/>
      <c r="L428" s="3"/>
      <c r="M428" s="3"/>
      <c r="N428" s="3"/>
      <c r="O428" s="3"/>
      <c r="P428" s="3"/>
      <c r="Q428" s="3"/>
      <c r="R428" s="3"/>
      <c r="S428" s="3"/>
      <c r="T428" s="3"/>
      <c r="U428" s="3"/>
      <c r="V428" s="3"/>
      <c r="W428" s="3"/>
      <c r="X428" s="3"/>
      <c r="Y428" s="3"/>
      <c r="Z428" s="3"/>
    </row>
    <row r="429" spans="1:26" ht="12.75" customHeight="1" x14ac:dyDescent="0.25">
      <c r="A429" s="3"/>
      <c r="B429" s="3"/>
      <c r="C429" s="3"/>
      <c r="D429" s="200"/>
      <c r="E429" s="3"/>
      <c r="F429" s="3"/>
      <c r="G429" s="3"/>
      <c r="H429" s="3"/>
      <c r="I429" s="3"/>
      <c r="J429" s="3"/>
      <c r="K429" s="3"/>
      <c r="L429" s="3"/>
      <c r="M429" s="3"/>
      <c r="N429" s="3"/>
      <c r="O429" s="3"/>
      <c r="P429" s="3"/>
      <c r="Q429" s="3"/>
      <c r="R429" s="3"/>
      <c r="S429" s="3"/>
      <c r="T429" s="3"/>
      <c r="U429" s="3"/>
      <c r="V429" s="3"/>
      <c r="W429" s="3"/>
      <c r="X429" s="3"/>
      <c r="Y429" s="3"/>
      <c r="Z429" s="3"/>
    </row>
    <row r="430" spans="1:26" ht="12.75" customHeight="1" x14ac:dyDescent="0.25">
      <c r="A430" s="3"/>
      <c r="B430" s="3"/>
      <c r="C430" s="3"/>
      <c r="D430" s="200"/>
      <c r="E430" s="3"/>
      <c r="F430" s="3"/>
      <c r="G430" s="3"/>
      <c r="H430" s="3"/>
      <c r="I430" s="3"/>
      <c r="J430" s="3"/>
      <c r="K430" s="3"/>
      <c r="L430" s="3"/>
      <c r="M430" s="3"/>
      <c r="N430" s="3"/>
      <c r="O430" s="3"/>
      <c r="P430" s="3"/>
      <c r="Q430" s="3"/>
      <c r="R430" s="3"/>
      <c r="S430" s="3"/>
      <c r="T430" s="3"/>
      <c r="U430" s="3"/>
      <c r="V430" s="3"/>
      <c r="W430" s="3"/>
      <c r="X430" s="3"/>
      <c r="Y430" s="3"/>
      <c r="Z430" s="3"/>
    </row>
    <row r="431" spans="1:26" ht="12.75" customHeight="1" x14ac:dyDescent="0.25">
      <c r="A431" s="3"/>
      <c r="B431" s="3"/>
      <c r="C431" s="3"/>
      <c r="D431" s="200"/>
      <c r="E431" s="3"/>
      <c r="F431" s="3"/>
      <c r="G431" s="3"/>
      <c r="H431" s="3"/>
      <c r="I431" s="3"/>
      <c r="J431" s="3"/>
      <c r="K431" s="3"/>
      <c r="L431" s="3"/>
      <c r="M431" s="3"/>
      <c r="N431" s="3"/>
      <c r="O431" s="3"/>
      <c r="P431" s="3"/>
      <c r="Q431" s="3"/>
      <c r="R431" s="3"/>
      <c r="S431" s="3"/>
      <c r="T431" s="3"/>
      <c r="U431" s="3"/>
      <c r="V431" s="3"/>
      <c r="W431" s="3"/>
      <c r="X431" s="3"/>
      <c r="Y431" s="3"/>
      <c r="Z431" s="3"/>
    </row>
    <row r="432" spans="1:26" ht="12.75" customHeight="1" x14ac:dyDescent="0.25">
      <c r="A432" s="3"/>
      <c r="B432" s="3"/>
      <c r="C432" s="3"/>
      <c r="D432" s="200"/>
      <c r="E432" s="3"/>
      <c r="F432" s="3"/>
      <c r="G432" s="3"/>
      <c r="H432" s="3"/>
      <c r="I432" s="3"/>
      <c r="J432" s="3"/>
      <c r="K432" s="3"/>
      <c r="L432" s="3"/>
      <c r="M432" s="3"/>
      <c r="N432" s="3"/>
      <c r="O432" s="3"/>
      <c r="P432" s="3"/>
      <c r="Q432" s="3"/>
      <c r="R432" s="3"/>
      <c r="S432" s="3"/>
      <c r="T432" s="3"/>
      <c r="U432" s="3"/>
      <c r="V432" s="3"/>
      <c r="W432" s="3"/>
      <c r="X432" s="3"/>
      <c r="Y432" s="3"/>
      <c r="Z432" s="3"/>
    </row>
    <row r="433" spans="1:26" ht="12.75" customHeight="1" x14ac:dyDescent="0.25">
      <c r="A433" s="3"/>
      <c r="B433" s="3"/>
      <c r="C433" s="3"/>
      <c r="D433" s="200"/>
      <c r="E433" s="3"/>
      <c r="F433" s="3"/>
      <c r="G433" s="3"/>
      <c r="H433" s="3"/>
      <c r="I433" s="3"/>
      <c r="J433" s="3"/>
      <c r="K433" s="3"/>
      <c r="L433" s="3"/>
      <c r="M433" s="3"/>
      <c r="N433" s="3"/>
      <c r="O433" s="3"/>
      <c r="P433" s="3"/>
      <c r="Q433" s="3"/>
      <c r="R433" s="3"/>
      <c r="S433" s="3"/>
      <c r="T433" s="3"/>
      <c r="U433" s="3"/>
      <c r="V433" s="3"/>
      <c r="W433" s="3"/>
      <c r="X433" s="3"/>
      <c r="Y433" s="3"/>
      <c r="Z433" s="3"/>
    </row>
    <row r="434" spans="1:26" ht="12.75" customHeight="1" x14ac:dyDescent="0.25">
      <c r="A434" s="3"/>
      <c r="B434" s="3"/>
      <c r="C434" s="3"/>
      <c r="D434" s="200"/>
      <c r="E434" s="3"/>
      <c r="F434" s="3"/>
      <c r="G434" s="3"/>
      <c r="H434" s="3"/>
      <c r="I434" s="3"/>
      <c r="J434" s="3"/>
      <c r="K434" s="3"/>
      <c r="L434" s="3"/>
      <c r="M434" s="3"/>
      <c r="N434" s="3"/>
      <c r="O434" s="3"/>
      <c r="P434" s="3"/>
      <c r="Q434" s="3"/>
      <c r="R434" s="3"/>
      <c r="S434" s="3"/>
      <c r="T434" s="3"/>
      <c r="U434" s="3"/>
      <c r="V434" s="3"/>
      <c r="W434" s="3"/>
      <c r="X434" s="3"/>
      <c r="Y434" s="3"/>
      <c r="Z434" s="3"/>
    </row>
    <row r="435" spans="1:26" ht="12.75" customHeight="1" x14ac:dyDescent="0.25">
      <c r="A435" s="3"/>
      <c r="B435" s="3"/>
      <c r="C435" s="3"/>
      <c r="D435" s="200"/>
      <c r="E435" s="3"/>
      <c r="F435" s="3"/>
      <c r="G435" s="3"/>
      <c r="H435" s="3"/>
      <c r="I435" s="3"/>
      <c r="J435" s="3"/>
      <c r="K435" s="3"/>
      <c r="L435" s="3"/>
      <c r="M435" s="3"/>
      <c r="N435" s="3"/>
      <c r="O435" s="3"/>
      <c r="P435" s="3"/>
      <c r="Q435" s="3"/>
      <c r="R435" s="3"/>
      <c r="S435" s="3"/>
      <c r="T435" s="3"/>
      <c r="U435" s="3"/>
      <c r="V435" s="3"/>
      <c r="W435" s="3"/>
      <c r="X435" s="3"/>
      <c r="Y435" s="3"/>
      <c r="Z435" s="3"/>
    </row>
    <row r="436" spans="1:26" ht="12.75" customHeight="1" x14ac:dyDescent="0.25">
      <c r="A436" s="3"/>
      <c r="B436" s="3"/>
      <c r="C436" s="3"/>
      <c r="D436" s="200"/>
      <c r="E436" s="3"/>
      <c r="F436" s="3"/>
      <c r="G436" s="3"/>
      <c r="H436" s="3"/>
      <c r="I436" s="3"/>
      <c r="J436" s="3"/>
      <c r="K436" s="3"/>
      <c r="L436" s="3"/>
      <c r="M436" s="3"/>
      <c r="N436" s="3"/>
      <c r="O436" s="3"/>
      <c r="P436" s="3"/>
      <c r="Q436" s="3"/>
      <c r="R436" s="3"/>
      <c r="S436" s="3"/>
      <c r="T436" s="3"/>
      <c r="U436" s="3"/>
      <c r="V436" s="3"/>
      <c r="W436" s="3"/>
      <c r="X436" s="3"/>
      <c r="Y436" s="3"/>
      <c r="Z436" s="3"/>
    </row>
    <row r="437" spans="1:26" ht="12.75" customHeight="1" x14ac:dyDescent="0.25">
      <c r="A437" s="3"/>
      <c r="B437" s="3"/>
      <c r="C437" s="3"/>
      <c r="D437" s="200"/>
      <c r="E437" s="3"/>
      <c r="F437" s="3"/>
      <c r="G437" s="3"/>
      <c r="H437" s="3"/>
      <c r="I437" s="3"/>
      <c r="J437" s="3"/>
      <c r="K437" s="3"/>
      <c r="L437" s="3"/>
      <c r="M437" s="3"/>
      <c r="N437" s="3"/>
      <c r="O437" s="3"/>
      <c r="P437" s="3"/>
      <c r="Q437" s="3"/>
      <c r="R437" s="3"/>
      <c r="S437" s="3"/>
      <c r="T437" s="3"/>
      <c r="U437" s="3"/>
      <c r="V437" s="3"/>
      <c r="W437" s="3"/>
      <c r="X437" s="3"/>
      <c r="Y437" s="3"/>
      <c r="Z437" s="3"/>
    </row>
    <row r="438" spans="1:26" ht="12.75" customHeight="1" x14ac:dyDescent="0.25">
      <c r="A438" s="3"/>
      <c r="B438" s="3"/>
      <c r="C438" s="3"/>
      <c r="D438" s="200"/>
      <c r="E438" s="3"/>
      <c r="F438" s="3"/>
      <c r="G438" s="3"/>
      <c r="H438" s="3"/>
      <c r="I438" s="3"/>
      <c r="J438" s="3"/>
      <c r="K438" s="3"/>
      <c r="L438" s="3"/>
      <c r="M438" s="3"/>
      <c r="N438" s="3"/>
      <c r="O438" s="3"/>
      <c r="P438" s="3"/>
      <c r="Q438" s="3"/>
      <c r="R438" s="3"/>
      <c r="S438" s="3"/>
      <c r="T438" s="3"/>
      <c r="U438" s="3"/>
      <c r="V438" s="3"/>
      <c r="W438" s="3"/>
      <c r="X438" s="3"/>
      <c r="Y438" s="3"/>
      <c r="Z438" s="3"/>
    </row>
    <row r="439" spans="1:26" ht="12.75" customHeight="1" x14ac:dyDescent="0.25">
      <c r="A439" s="3"/>
      <c r="B439" s="3"/>
      <c r="C439" s="3"/>
      <c r="D439" s="200"/>
      <c r="E439" s="3"/>
      <c r="F439" s="3"/>
      <c r="G439" s="3"/>
      <c r="H439" s="3"/>
      <c r="I439" s="3"/>
      <c r="J439" s="3"/>
      <c r="K439" s="3"/>
      <c r="L439" s="3"/>
      <c r="M439" s="3"/>
      <c r="N439" s="3"/>
      <c r="O439" s="3"/>
      <c r="P439" s="3"/>
      <c r="Q439" s="3"/>
      <c r="R439" s="3"/>
      <c r="S439" s="3"/>
      <c r="T439" s="3"/>
      <c r="U439" s="3"/>
      <c r="V439" s="3"/>
      <c r="W439" s="3"/>
      <c r="X439" s="3"/>
      <c r="Y439" s="3"/>
      <c r="Z439" s="3"/>
    </row>
    <row r="440" spans="1:26" ht="12.75" customHeight="1" x14ac:dyDescent="0.25">
      <c r="A440" s="3"/>
      <c r="B440" s="3"/>
      <c r="C440" s="3"/>
      <c r="D440" s="200"/>
      <c r="E440" s="3"/>
      <c r="F440" s="3"/>
      <c r="G440" s="3"/>
      <c r="H440" s="3"/>
      <c r="I440" s="3"/>
      <c r="J440" s="3"/>
      <c r="K440" s="3"/>
      <c r="L440" s="3"/>
      <c r="M440" s="3"/>
      <c r="N440" s="3"/>
      <c r="O440" s="3"/>
      <c r="P440" s="3"/>
      <c r="Q440" s="3"/>
      <c r="R440" s="3"/>
      <c r="S440" s="3"/>
      <c r="T440" s="3"/>
      <c r="U440" s="3"/>
      <c r="V440" s="3"/>
      <c r="W440" s="3"/>
      <c r="X440" s="3"/>
      <c r="Y440" s="3"/>
      <c r="Z440" s="3"/>
    </row>
    <row r="441" spans="1:26" ht="12.75" customHeight="1" x14ac:dyDescent="0.25">
      <c r="A441" s="3"/>
      <c r="B441" s="3"/>
      <c r="C441" s="3"/>
      <c r="D441" s="200"/>
      <c r="E441" s="3"/>
      <c r="F441" s="3"/>
      <c r="G441" s="3"/>
      <c r="H441" s="3"/>
      <c r="I441" s="3"/>
      <c r="J441" s="3"/>
      <c r="K441" s="3"/>
      <c r="L441" s="3"/>
      <c r="M441" s="3"/>
      <c r="N441" s="3"/>
      <c r="O441" s="3"/>
      <c r="P441" s="3"/>
      <c r="Q441" s="3"/>
      <c r="R441" s="3"/>
      <c r="S441" s="3"/>
      <c r="T441" s="3"/>
      <c r="U441" s="3"/>
      <c r="V441" s="3"/>
      <c r="W441" s="3"/>
      <c r="X441" s="3"/>
      <c r="Y441" s="3"/>
      <c r="Z441" s="3"/>
    </row>
    <row r="442" spans="1:26" ht="12.75" customHeight="1" x14ac:dyDescent="0.25">
      <c r="A442" s="3"/>
      <c r="B442" s="3"/>
      <c r="C442" s="3"/>
      <c r="D442" s="200"/>
      <c r="E442" s="3"/>
      <c r="F442" s="3"/>
      <c r="G442" s="3"/>
      <c r="H442" s="3"/>
      <c r="I442" s="3"/>
      <c r="J442" s="3"/>
      <c r="K442" s="3"/>
      <c r="L442" s="3"/>
      <c r="M442" s="3"/>
      <c r="N442" s="3"/>
      <c r="O442" s="3"/>
      <c r="P442" s="3"/>
      <c r="Q442" s="3"/>
      <c r="R442" s="3"/>
      <c r="S442" s="3"/>
      <c r="T442" s="3"/>
      <c r="U442" s="3"/>
      <c r="V442" s="3"/>
      <c r="W442" s="3"/>
      <c r="X442" s="3"/>
      <c r="Y442" s="3"/>
      <c r="Z442" s="3"/>
    </row>
    <row r="443" spans="1:26" ht="12.75" customHeight="1" x14ac:dyDescent="0.25">
      <c r="A443" s="3"/>
      <c r="B443" s="3"/>
      <c r="C443" s="3"/>
      <c r="D443" s="200"/>
      <c r="E443" s="3"/>
      <c r="F443" s="3"/>
      <c r="G443" s="3"/>
      <c r="H443" s="3"/>
      <c r="I443" s="3"/>
      <c r="J443" s="3"/>
      <c r="K443" s="3"/>
      <c r="L443" s="3"/>
      <c r="M443" s="3"/>
      <c r="N443" s="3"/>
      <c r="O443" s="3"/>
      <c r="P443" s="3"/>
      <c r="Q443" s="3"/>
      <c r="R443" s="3"/>
      <c r="S443" s="3"/>
      <c r="T443" s="3"/>
      <c r="U443" s="3"/>
      <c r="V443" s="3"/>
      <c r="W443" s="3"/>
      <c r="X443" s="3"/>
      <c r="Y443" s="3"/>
      <c r="Z443" s="3"/>
    </row>
    <row r="444" spans="1:26" ht="12.75" customHeight="1" x14ac:dyDescent="0.25">
      <c r="A444" s="3"/>
      <c r="B444" s="3"/>
      <c r="C444" s="3"/>
      <c r="D444" s="200"/>
      <c r="E444" s="3"/>
      <c r="F444" s="3"/>
      <c r="G444" s="3"/>
      <c r="H444" s="3"/>
      <c r="I444" s="3"/>
      <c r="J444" s="3"/>
      <c r="K444" s="3"/>
      <c r="L444" s="3"/>
      <c r="M444" s="3"/>
      <c r="N444" s="3"/>
      <c r="O444" s="3"/>
      <c r="P444" s="3"/>
      <c r="Q444" s="3"/>
      <c r="R444" s="3"/>
      <c r="S444" s="3"/>
      <c r="T444" s="3"/>
      <c r="U444" s="3"/>
      <c r="V444" s="3"/>
      <c r="W444" s="3"/>
      <c r="X444" s="3"/>
      <c r="Y444" s="3"/>
      <c r="Z444" s="3"/>
    </row>
    <row r="445" spans="1:26" ht="12.75" customHeight="1" x14ac:dyDescent="0.25">
      <c r="A445" s="3"/>
      <c r="B445" s="3"/>
      <c r="C445" s="3"/>
      <c r="D445" s="200"/>
      <c r="E445" s="3"/>
      <c r="F445" s="3"/>
      <c r="G445" s="3"/>
      <c r="H445" s="3"/>
      <c r="I445" s="3"/>
      <c r="J445" s="3"/>
      <c r="K445" s="3"/>
      <c r="L445" s="3"/>
      <c r="M445" s="3"/>
      <c r="N445" s="3"/>
      <c r="O445" s="3"/>
      <c r="P445" s="3"/>
      <c r="Q445" s="3"/>
      <c r="R445" s="3"/>
      <c r="S445" s="3"/>
      <c r="T445" s="3"/>
      <c r="U445" s="3"/>
      <c r="V445" s="3"/>
      <c r="W445" s="3"/>
      <c r="X445" s="3"/>
      <c r="Y445" s="3"/>
      <c r="Z445" s="3"/>
    </row>
    <row r="446" spans="1:26" ht="12.75" customHeight="1" x14ac:dyDescent="0.25">
      <c r="A446" s="3"/>
      <c r="B446" s="3"/>
      <c r="C446" s="3"/>
      <c r="D446" s="200"/>
      <c r="E446" s="3"/>
      <c r="F446" s="3"/>
      <c r="G446" s="3"/>
      <c r="H446" s="3"/>
      <c r="I446" s="3"/>
      <c r="J446" s="3"/>
      <c r="K446" s="3"/>
      <c r="L446" s="3"/>
      <c r="M446" s="3"/>
      <c r="N446" s="3"/>
      <c r="O446" s="3"/>
      <c r="P446" s="3"/>
      <c r="Q446" s="3"/>
      <c r="R446" s="3"/>
      <c r="S446" s="3"/>
      <c r="T446" s="3"/>
      <c r="U446" s="3"/>
      <c r="V446" s="3"/>
      <c r="W446" s="3"/>
      <c r="X446" s="3"/>
      <c r="Y446" s="3"/>
      <c r="Z446" s="3"/>
    </row>
    <row r="447" spans="1:26" ht="12.75" customHeight="1" x14ac:dyDescent="0.25">
      <c r="A447" s="3"/>
      <c r="B447" s="3"/>
      <c r="C447" s="3"/>
      <c r="D447" s="200"/>
      <c r="E447" s="3"/>
      <c r="F447" s="3"/>
      <c r="G447" s="3"/>
      <c r="H447" s="3"/>
      <c r="I447" s="3"/>
      <c r="J447" s="3"/>
      <c r="K447" s="3"/>
      <c r="L447" s="3"/>
      <c r="M447" s="3"/>
      <c r="N447" s="3"/>
      <c r="O447" s="3"/>
      <c r="P447" s="3"/>
      <c r="Q447" s="3"/>
      <c r="R447" s="3"/>
      <c r="S447" s="3"/>
      <c r="T447" s="3"/>
      <c r="U447" s="3"/>
      <c r="V447" s="3"/>
      <c r="W447" s="3"/>
      <c r="X447" s="3"/>
      <c r="Y447" s="3"/>
      <c r="Z447" s="3"/>
    </row>
    <row r="448" spans="1:26" ht="12.75" customHeight="1" x14ac:dyDescent="0.25">
      <c r="A448" s="3"/>
      <c r="B448" s="3"/>
      <c r="C448" s="3"/>
      <c r="D448" s="200"/>
      <c r="E448" s="3"/>
      <c r="F448" s="3"/>
      <c r="G448" s="3"/>
      <c r="H448" s="3"/>
      <c r="I448" s="3"/>
      <c r="J448" s="3"/>
      <c r="K448" s="3"/>
      <c r="L448" s="3"/>
      <c r="M448" s="3"/>
      <c r="N448" s="3"/>
      <c r="O448" s="3"/>
      <c r="P448" s="3"/>
      <c r="Q448" s="3"/>
      <c r="R448" s="3"/>
      <c r="S448" s="3"/>
      <c r="T448" s="3"/>
      <c r="U448" s="3"/>
      <c r="V448" s="3"/>
      <c r="W448" s="3"/>
      <c r="X448" s="3"/>
      <c r="Y448" s="3"/>
      <c r="Z448" s="3"/>
    </row>
    <row r="449" spans="1:26" ht="12.75" customHeight="1" x14ac:dyDescent="0.25">
      <c r="A449" s="3"/>
      <c r="B449" s="3"/>
      <c r="C449" s="3"/>
      <c r="D449" s="200"/>
      <c r="E449" s="3"/>
      <c r="F449" s="3"/>
      <c r="G449" s="3"/>
      <c r="H449" s="3"/>
      <c r="I449" s="3"/>
      <c r="J449" s="3"/>
      <c r="K449" s="3"/>
      <c r="L449" s="3"/>
      <c r="M449" s="3"/>
      <c r="N449" s="3"/>
      <c r="O449" s="3"/>
      <c r="P449" s="3"/>
      <c r="Q449" s="3"/>
      <c r="R449" s="3"/>
      <c r="S449" s="3"/>
      <c r="T449" s="3"/>
      <c r="U449" s="3"/>
      <c r="V449" s="3"/>
      <c r="W449" s="3"/>
      <c r="X449" s="3"/>
      <c r="Y449" s="3"/>
      <c r="Z449" s="3"/>
    </row>
    <row r="450" spans="1:26" ht="12.75" customHeight="1" x14ac:dyDescent="0.25">
      <c r="A450" s="3"/>
      <c r="B450" s="3"/>
      <c r="C450" s="3"/>
      <c r="D450" s="200"/>
      <c r="E450" s="3"/>
      <c r="F450" s="3"/>
      <c r="G450" s="3"/>
      <c r="H450" s="3"/>
      <c r="I450" s="3"/>
      <c r="J450" s="3"/>
      <c r="K450" s="3"/>
      <c r="L450" s="3"/>
      <c r="M450" s="3"/>
      <c r="N450" s="3"/>
      <c r="O450" s="3"/>
      <c r="P450" s="3"/>
      <c r="Q450" s="3"/>
      <c r="R450" s="3"/>
      <c r="S450" s="3"/>
      <c r="T450" s="3"/>
      <c r="U450" s="3"/>
      <c r="V450" s="3"/>
      <c r="W450" s="3"/>
      <c r="X450" s="3"/>
      <c r="Y450" s="3"/>
      <c r="Z450" s="3"/>
    </row>
    <row r="451" spans="1:26" ht="12.75" customHeight="1" x14ac:dyDescent="0.25">
      <c r="A451" s="3"/>
      <c r="B451" s="3"/>
      <c r="C451" s="3"/>
      <c r="D451" s="200"/>
      <c r="E451" s="3"/>
      <c r="F451" s="3"/>
      <c r="G451" s="3"/>
      <c r="H451" s="3"/>
      <c r="I451" s="3"/>
      <c r="J451" s="3"/>
      <c r="K451" s="3"/>
      <c r="L451" s="3"/>
      <c r="M451" s="3"/>
      <c r="N451" s="3"/>
      <c r="O451" s="3"/>
      <c r="P451" s="3"/>
      <c r="Q451" s="3"/>
      <c r="R451" s="3"/>
      <c r="S451" s="3"/>
      <c r="T451" s="3"/>
      <c r="U451" s="3"/>
      <c r="V451" s="3"/>
      <c r="W451" s="3"/>
      <c r="X451" s="3"/>
      <c r="Y451" s="3"/>
      <c r="Z451" s="3"/>
    </row>
    <row r="452" spans="1:26" ht="12.75" customHeight="1" x14ac:dyDescent="0.25">
      <c r="A452" s="3"/>
      <c r="B452" s="3"/>
      <c r="C452" s="3"/>
      <c r="D452" s="200"/>
      <c r="E452" s="3"/>
      <c r="F452" s="3"/>
      <c r="G452" s="3"/>
      <c r="H452" s="3"/>
      <c r="I452" s="3"/>
      <c r="J452" s="3"/>
      <c r="K452" s="3"/>
      <c r="L452" s="3"/>
      <c r="M452" s="3"/>
      <c r="N452" s="3"/>
      <c r="O452" s="3"/>
      <c r="P452" s="3"/>
      <c r="Q452" s="3"/>
      <c r="R452" s="3"/>
      <c r="S452" s="3"/>
      <c r="T452" s="3"/>
      <c r="U452" s="3"/>
      <c r="V452" s="3"/>
      <c r="W452" s="3"/>
      <c r="X452" s="3"/>
      <c r="Y452" s="3"/>
      <c r="Z452" s="3"/>
    </row>
    <row r="453" spans="1:26" ht="12.75" customHeight="1" x14ac:dyDescent="0.25">
      <c r="A453" s="3"/>
      <c r="B453" s="3"/>
      <c r="C453" s="3"/>
      <c r="D453" s="200"/>
      <c r="E453" s="3"/>
      <c r="F453" s="3"/>
      <c r="G453" s="3"/>
      <c r="H453" s="3"/>
      <c r="I453" s="3"/>
      <c r="J453" s="3"/>
      <c r="K453" s="3"/>
      <c r="L453" s="3"/>
      <c r="M453" s="3"/>
      <c r="N453" s="3"/>
      <c r="O453" s="3"/>
      <c r="P453" s="3"/>
      <c r="Q453" s="3"/>
      <c r="R453" s="3"/>
      <c r="S453" s="3"/>
      <c r="T453" s="3"/>
      <c r="U453" s="3"/>
      <c r="V453" s="3"/>
      <c r="W453" s="3"/>
      <c r="X453" s="3"/>
      <c r="Y453" s="3"/>
      <c r="Z453" s="3"/>
    </row>
    <row r="454" spans="1:26" ht="12.75" customHeight="1" x14ac:dyDescent="0.25">
      <c r="A454" s="3"/>
      <c r="B454" s="3"/>
      <c r="C454" s="3"/>
      <c r="D454" s="200"/>
      <c r="E454" s="3"/>
      <c r="F454" s="3"/>
      <c r="G454" s="3"/>
      <c r="H454" s="3"/>
      <c r="I454" s="3"/>
      <c r="J454" s="3"/>
      <c r="K454" s="3"/>
      <c r="L454" s="3"/>
      <c r="M454" s="3"/>
      <c r="N454" s="3"/>
      <c r="O454" s="3"/>
      <c r="P454" s="3"/>
      <c r="Q454" s="3"/>
      <c r="R454" s="3"/>
      <c r="S454" s="3"/>
      <c r="T454" s="3"/>
      <c r="U454" s="3"/>
      <c r="V454" s="3"/>
      <c r="W454" s="3"/>
      <c r="X454" s="3"/>
      <c r="Y454" s="3"/>
      <c r="Z454" s="3"/>
    </row>
    <row r="455" spans="1:26" ht="12.75" customHeight="1" x14ac:dyDescent="0.25">
      <c r="A455" s="3"/>
      <c r="B455" s="3"/>
      <c r="C455" s="3"/>
      <c r="D455" s="200"/>
      <c r="E455" s="3"/>
      <c r="F455" s="3"/>
      <c r="G455" s="3"/>
      <c r="H455" s="3"/>
      <c r="I455" s="3"/>
      <c r="J455" s="3"/>
      <c r="K455" s="3"/>
      <c r="L455" s="3"/>
      <c r="M455" s="3"/>
      <c r="N455" s="3"/>
      <c r="O455" s="3"/>
      <c r="P455" s="3"/>
      <c r="Q455" s="3"/>
      <c r="R455" s="3"/>
      <c r="S455" s="3"/>
      <c r="T455" s="3"/>
      <c r="U455" s="3"/>
      <c r="V455" s="3"/>
      <c r="W455" s="3"/>
      <c r="X455" s="3"/>
      <c r="Y455" s="3"/>
      <c r="Z455" s="3"/>
    </row>
    <row r="456" spans="1:26" ht="12.75" customHeight="1" x14ac:dyDescent="0.25">
      <c r="A456" s="3"/>
      <c r="B456" s="3"/>
      <c r="C456" s="3"/>
      <c r="D456" s="200"/>
      <c r="E456" s="3"/>
      <c r="F456" s="3"/>
      <c r="G456" s="3"/>
      <c r="H456" s="3"/>
      <c r="I456" s="3"/>
      <c r="J456" s="3"/>
      <c r="K456" s="3"/>
      <c r="L456" s="3"/>
      <c r="M456" s="3"/>
      <c r="N456" s="3"/>
      <c r="O456" s="3"/>
      <c r="P456" s="3"/>
      <c r="Q456" s="3"/>
      <c r="R456" s="3"/>
      <c r="S456" s="3"/>
      <c r="T456" s="3"/>
      <c r="U456" s="3"/>
      <c r="V456" s="3"/>
      <c r="W456" s="3"/>
      <c r="X456" s="3"/>
      <c r="Y456" s="3"/>
      <c r="Z456" s="3"/>
    </row>
    <row r="457" spans="1:26" ht="12.75" customHeight="1" x14ac:dyDescent="0.25">
      <c r="A457" s="3"/>
      <c r="B457" s="3"/>
      <c r="C457" s="3"/>
      <c r="D457" s="200"/>
      <c r="E457" s="3"/>
      <c r="F457" s="3"/>
      <c r="G457" s="3"/>
      <c r="H457" s="3"/>
      <c r="I457" s="3"/>
      <c r="J457" s="3"/>
      <c r="K457" s="3"/>
      <c r="L457" s="3"/>
      <c r="M457" s="3"/>
      <c r="N457" s="3"/>
      <c r="O457" s="3"/>
      <c r="P457" s="3"/>
      <c r="Q457" s="3"/>
      <c r="R457" s="3"/>
      <c r="S457" s="3"/>
      <c r="T457" s="3"/>
      <c r="U457" s="3"/>
      <c r="V457" s="3"/>
      <c r="W457" s="3"/>
      <c r="X457" s="3"/>
      <c r="Y457" s="3"/>
      <c r="Z457" s="3"/>
    </row>
    <row r="458" spans="1:26" ht="12.75" customHeight="1" x14ac:dyDescent="0.25">
      <c r="A458" s="3"/>
      <c r="B458" s="3"/>
      <c r="C458" s="3"/>
      <c r="D458" s="200"/>
      <c r="E458" s="3"/>
      <c r="F458" s="3"/>
      <c r="G458" s="3"/>
      <c r="H458" s="3"/>
      <c r="I458" s="3"/>
      <c r="J458" s="3"/>
      <c r="K458" s="3"/>
      <c r="L458" s="3"/>
      <c r="M458" s="3"/>
      <c r="N458" s="3"/>
      <c r="O458" s="3"/>
      <c r="P458" s="3"/>
      <c r="Q458" s="3"/>
      <c r="R458" s="3"/>
      <c r="S458" s="3"/>
      <c r="T458" s="3"/>
      <c r="U458" s="3"/>
      <c r="V458" s="3"/>
      <c r="W458" s="3"/>
      <c r="X458" s="3"/>
      <c r="Y458" s="3"/>
      <c r="Z458" s="3"/>
    </row>
    <row r="459" spans="1:26" ht="12.75" customHeight="1" x14ac:dyDescent="0.25">
      <c r="A459" s="3"/>
      <c r="B459" s="3"/>
      <c r="C459" s="3"/>
      <c r="D459" s="200"/>
      <c r="E459" s="3"/>
      <c r="F459" s="3"/>
      <c r="G459" s="3"/>
      <c r="H459" s="3"/>
      <c r="I459" s="3"/>
      <c r="J459" s="3"/>
      <c r="K459" s="3"/>
      <c r="L459" s="3"/>
      <c r="M459" s="3"/>
      <c r="N459" s="3"/>
      <c r="O459" s="3"/>
      <c r="P459" s="3"/>
      <c r="Q459" s="3"/>
      <c r="R459" s="3"/>
      <c r="S459" s="3"/>
      <c r="T459" s="3"/>
      <c r="U459" s="3"/>
      <c r="V459" s="3"/>
      <c r="W459" s="3"/>
      <c r="X459" s="3"/>
      <c r="Y459" s="3"/>
      <c r="Z459" s="3"/>
    </row>
    <row r="460" spans="1:26" ht="12.75" customHeight="1" x14ac:dyDescent="0.25">
      <c r="A460" s="3"/>
      <c r="B460" s="3"/>
      <c r="C460" s="3"/>
      <c r="D460" s="200"/>
      <c r="E460" s="3"/>
      <c r="F460" s="3"/>
      <c r="G460" s="3"/>
      <c r="H460" s="3"/>
      <c r="I460" s="3"/>
      <c r="J460" s="3"/>
      <c r="K460" s="3"/>
      <c r="L460" s="3"/>
      <c r="M460" s="3"/>
      <c r="N460" s="3"/>
      <c r="O460" s="3"/>
      <c r="P460" s="3"/>
      <c r="Q460" s="3"/>
      <c r="R460" s="3"/>
      <c r="S460" s="3"/>
      <c r="T460" s="3"/>
      <c r="U460" s="3"/>
      <c r="V460" s="3"/>
      <c r="W460" s="3"/>
      <c r="X460" s="3"/>
      <c r="Y460" s="3"/>
      <c r="Z460" s="3"/>
    </row>
    <row r="461" spans="1:26" ht="12.75" customHeight="1" x14ac:dyDescent="0.25">
      <c r="A461" s="3"/>
      <c r="B461" s="3"/>
      <c r="C461" s="3"/>
      <c r="D461" s="200"/>
      <c r="E461" s="3"/>
      <c r="F461" s="3"/>
      <c r="G461" s="3"/>
      <c r="H461" s="3"/>
      <c r="I461" s="3"/>
      <c r="J461" s="3"/>
      <c r="K461" s="3"/>
      <c r="L461" s="3"/>
      <c r="M461" s="3"/>
      <c r="N461" s="3"/>
      <c r="O461" s="3"/>
      <c r="P461" s="3"/>
      <c r="Q461" s="3"/>
      <c r="R461" s="3"/>
      <c r="S461" s="3"/>
      <c r="T461" s="3"/>
      <c r="U461" s="3"/>
      <c r="V461" s="3"/>
      <c r="W461" s="3"/>
      <c r="X461" s="3"/>
      <c r="Y461" s="3"/>
      <c r="Z461" s="3"/>
    </row>
    <row r="462" spans="1:26" ht="12.75" customHeight="1" x14ac:dyDescent="0.25">
      <c r="A462" s="3"/>
      <c r="B462" s="3"/>
      <c r="C462" s="3"/>
      <c r="D462" s="200"/>
      <c r="E462" s="3"/>
      <c r="F462" s="3"/>
      <c r="G462" s="3"/>
      <c r="H462" s="3"/>
      <c r="I462" s="3"/>
      <c r="J462" s="3"/>
      <c r="K462" s="3"/>
      <c r="L462" s="3"/>
      <c r="M462" s="3"/>
      <c r="N462" s="3"/>
      <c r="O462" s="3"/>
      <c r="P462" s="3"/>
      <c r="Q462" s="3"/>
      <c r="R462" s="3"/>
      <c r="S462" s="3"/>
      <c r="T462" s="3"/>
      <c r="U462" s="3"/>
      <c r="V462" s="3"/>
      <c r="W462" s="3"/>
      <c r="X462" s="3"/>
      <c r="Y462" s="3"/>
      <c r="Z462" s="3"/>
    </row>
    <row r="463" spans="1:26" ht="12.75" customHeight="1" x14ac:dyDescent="0.25">
      <c r="A463" s="3"/>
      <c r="B463" s="3"/>
      <c r="C463" s="3"/>
      <c r="D463" s="200"/>
      <c r="E463" s="3"/>
      <c r="F463" s="3"/>
      <c r="G463" s="3"/>
      <c r="H463" s="3"/>
      <c r="I463" s="3"/>
      <c r="J463" s="3"/>
      <c r="K463" s="3"/>
      <c r="L463" s="3"/>
      <c r="M463" s="3"/>
      <c r="N463" s="3"/>
      <c r="O463" s="3"/>
      <c r="P463" s="3"/>
      <c r="Q463" s="3"/>
      <c r="R463" s="3"/>
      <c r="S463" s="3"/>
      <c r="T463" s="3"/>
      <c r="U463" s="3"/>
      <c r="V463" s="3"/>
      <c r="W463" s="3"/>
      <c r="X463" s="3"/>
      <c r="Y463" s="3"/>
      <c r="Z463" s="3"/>
    </row>
    <row r="464" spans="1:26" ht="12.75" customHeight="1" x14ac:dyDescent="0.25">
      <c r="A464" s="3"/>
      <c r="B464" s="3"/>
      <c r="C464" s="3"/>
      <c r="D464" s="200"/>
      <c r="E464" s="3"/>
      <c r="F464" s="3"/>
      <c r="G464" s="3"/>
      <c r="H464" s="3"/>
      <c r="I464" s="3"/>
      <c r="J464" s="3"/>
      <c r="K464" s="3"/>
      <c r="L464" s="3"/>
      <c r="M464" s="3"/>
      <c r="N464" s="3"/>
      <c r="O464" s="3"/>
      <c r="P464" s="3"/>
      <c r="Q464" s="3"/>
      <c r="R464" s="3"/>
      <c r="S464" s="3"/>
      <c r="T464" s="3"/>
      <c r="U464" s="3"/>
      <c r="V464" s="3"/>
      <c r="W464" s="3"/>
      <c r="X464" s="3"/>
      <c r="Y464" s="3"/>
      <c r="Z464" s="3"/>
    </row>
    <row r="465" spans="1:26" ht="12.75" customHeight="1" x14ac:dyDescent="0.25">
      <c r="A465" s="3"/>
      <c r="B465" s="3"/>
      <c r="C465" s="3"/>
      <c r="D465" s="200"/>
      <c r="E465" s="3"/>
      <c r="F465" s="3"/>
      <c r="G465" s="3"/>
      <c r="H465" s="3"/>
      <c r="I465" s="3"/>
      <c r="J465" s="3"/>
      <c r="K465" s="3"/>
      <c r="L465" s="3"/>
      <c r="M465" s="3"/>
      <c r="N465" s="3"/>
      <c r="O465" s="3"/>
      <c r="P465" s="3"/>
      <c r="Q465" s="3"/>
      <c r="R465" s="3"/>
      <c r="S465" s="3"/>
      <c r="T465" s="3"/>
      <c r="U465" s="3"/>
      <c r="V465" s="3"/>
      <c r="W465" s="3"/>
      <c r="X465" s="3"/>
      <c r="Y465" s="3"/>
      <c r="Z465" s="3"/>
    </row>
    <row r="466" spans="1:26" ht="12.75" customHeight="1" x14ac:dyDescent="0.25">
      <c r="A466" s="3"/>
      <c r="B466" s="3"/>
      <c r="C466" s="3"/>
      <c r="D466" s="200"/>
      <c r="E466" s="3"/>
      <c r="F466" s="3"/>
      <c r="G466" s="3"/>
      <c r="H466" s="3"/>
      <c r="I466" s="3"/>
      <c r="J466" s="3"/>
      <c r="K466" s="3"/>
      <c r="L466" s="3"/>
      <c r="M466" s="3"/>
      <c r="N466" s="3"/>
      <c r="O466" s="3"/>
      <c r="P466" s="3"/>
      <c r="Q466" s="3"/>
      <c r="R466" s="3"/>
      <c r="S466" s="3"/>
      <c r="T466" s="3"/>
      <c r="U466" s="3"/>
      <c r="V466" s="3"/>
      <c r="W466" s="3"/>
      <c r="X466" s="3"/>
      <c r="Y466" s="3"/>
      <c r="Z466" s="3"/>
    </row>
    <row r="467" spans="1:26" ht="12.75" customHeight="1" x14ac:dyDescent="0.25">
      <c r="A467" s="3"/>
      <c r="B467" s="3"/>
      <c r="C467" s="3"/>
      <c r="D467" s="200"/>
      <c r="E467" s="3"/>
      <c r="F467" s="3"/>
      <c r="G467" s="3"/>
      <c r="H467" s="3"/>
      <c r="I467" s="3"/>
      <c r="J467" s="3"/>
      <c r="K467" s="3"/>
      <c r="L467" s="3"/>
      <c r="M467" s="3"/>
      <c r="N467" s="3"/>
      <c r="O467" s="3"/>
      <c r="P467" s="3"/>
      <c r="Q467" s="3"/>
      <c r="R467" s="3"/>
      <c r="S467" s="3"/>
      <c r="T467" s="3"/>
      <c r="U467" s="3"/>
      <c r="V467" s="3"/>
      <c r="W467" s="3"/>
      <c r="X467" s="3"/>
      <c r="Y467" s="3"/>
      <c r="Z467" s="3"/>
    </row>
    <row r="468" spans="1:26" ht="12.75" customHeight="1" x14ac:dyDescent="0.25">
      <c r="A468" s="3"/>
      <c r="B468" s="3"/>
      <c r="C468" s="3"/>
      <c r="D468" s="200"/>
      <c r="E468" s="3"/>
      <c r="F468" s="3"/>
      <c r="G468" s="3"/>
      <c r="H468" s="3"/>
      <c r="I468" s="3"/>
      <c r="J468" s="3"/>
      <c r="K468" s="3"/>
      <c r="L468" s="3"/>
      <c r="M468" s="3"/>
      <c r="N468" s="3"/>
      <c r="O468" s="3"/>
      <c r="P468" s="3"/>
      <c r="Q468" s="3"/>
      <c r="R468" s="3"/>
      <c r="S468" s="3"/>
      <c r="T468" s="3"/>
      <c r="U468" s="3"/>
      <c r="V468" s="3"/>
      <c r="W468" s="3"/>
      <c r="X468" s="3"/>
      <c r="Y468" s="3"/>
      <c r="Z468" s="3"/>
    </row>
    <row r="469" spans="1:26" ht="12.75" customHeight="1" x14ac:dyDescent="0.25">
      <c r="A469" s="3"/>
      <c r="B469" s="3"/>
      <c r="C469" s="3"/>
      <c r="D469" s="200"/>
      <c r="E469" s="3"/>
      <c r="F469" s="3"/>
      <c r="G469" s="3"/>
      <c r="H469" s="3"/>
      <c r="I469" s="3"/>
      <c r="J469" s="3"/>
      <c r="K469" s="3"/>
      <c r="L469" s="3"/>
      <c r="M469" s="3"/>
      <c r="N469" s="3"/>
      <c r="O469" s="3"/>
      <c r="P469" s="3"/>
      <c r="Q469" s="3"/>
      <c r="R469" s="3"/>
      <c r="S469" s="3"/>
      <c r="T469" s="3"/>
      <c r="U469" s="3"/>
      <c r="V469" s="3"/>
      <c r="W469" s="3"/>
      <c r="X469" s="3"/>
      <c r="Y469" s="3"/>
      <c r="Z469" s="3"/>
    </row>
    <row r="470" spans="1:26" ht="12.75" customHeight="1" x14ac:dyDescent="0.25">
      <c r="A470" s="3"/>
      <c r="B470" s="3"/>
      <c r="C470" s="3"/>
      <c r="D470" s="200"/>
      <c r="E470" s="3"/>
      <c r="F470" s="3"/>
      <c r="G470" s="3"/>
      <c r="H470" s="3"/>
      <c r="I470" s="3"/>
      <c r="J470" s="3"/>
      <c r="K470" s="3"/>
      <c r="L470" s="3"/>
      <c r="M470" s="3"/>
      <c r="N470" s="3"/>
      <c r="O470" s="3"/>
      <c r="P470" s="3"/>
      <c r="Q470" s="3"/>
      <c r="R470" s="3"/>
      <c r="S470" s="3"/>
      <c r="T470" s="3"/>
      <c r="U470" s="3"/>
      <c r="V470" s="3"/>
      <c r="W470" s="3"/>
      <c r="X470" s="3"/>
      <c r="Y470" s="3"/>
      <c r="Z470" s="3"/>
    </row>
    <row r="471" spans="1:26" ht="12.75" customHeight="1" x14ac:dyDescent="0.25">
      <c r="A471" s="3"/>
      <c r="B471" s="3"/>
      <c r="C471" s="3"/>
      <c r="D471" s="200"/>
      <c r="E471" s="3"/>
      <c r="F471" s="3"/>
      <c r="G471" s="3"/>
      <c r="H471" s="3"/>
      <c r="I471" s="3"/>
      <c r="J471" s="3"/>
      <c r="K471" s="3"/>
      <c r="L471" s="3"/>
      <c r="M471" s="3"/>
      <c r="N471" s="3"/>
      <c r="O471" s="3"/>
      <c r="P471" s="3"/>
      <c r="Q471" s="3"/>
      <c r="R471" s="3"/>
      <c r="S471" s="3"/>
      <c r="T471" s="3"/>
      <c r="U471" s="3"/>
      <c r="V471" s="3"/>
      <c r="W471" s="3"/>
      <c r="X471" s="3"/>
      <c r="Y471" s="3"/>
      <c r="Z471" s="3"/>
    </row>
    <row r="472" spans="1:26" ht="12.75" customHeight="1" x14ac:dyDescent="0.25">
      <c r="A472" s="3"/>
      <c r="B472" s="3"/>
      <c r="C472" s="3"/>
      <c r="D472" s="200"/>
      <c r="E472" s="3"/>
      <c r="F472" s="3"/>
      <c r="G472" s="3"/>
      <c r="H472" s="3"/>
      <c r="I472" s="3"/>
      <c r="J472" s="3"/>
      <c r="K472" s="3"/>
      <c r="L472" s="3"/>
      <c r="M472" s="3"/>
      <c r="N472" s="3"/>
      <c r="O472" s="3"/>
      <c r="P472" s="3"/>
      <c r="Q472" s="3"/>
      <c r="R472" s="3"/>
      <c r="S472" s="3"/>
      <c r="T472" s="3"/>
      <c r="U472" s="3"/>
      <c r="V472" s="3"/>
      <c r="W472" s="3"/>
      <c r="X472" s="3"/>
      <c r="Y472" s="3"/>
      <c r="Z472" s="3"/>
    </row>
    <row r="473" spans="1:26" ht="12.75" customHeight="1" x14ac:dyDescent="0.25">
      <c r="A473" s="3"/>
      <c r="B473" s="3"/>
      <c r="C473" s="3"/>
      <c r="D473" s="200"/>
      <c r="E473" s="3"/>
      <c r="F473" s="3"/>
      <c r="G473" s="3"/>
      <c r="H473" s="3"/>
      <c r="I473" s="3"/>
      <c r="J473" s="3"/>
      <c r="K473" s="3"/>
      <c r="L473" s="3"/>
      <c r="M473" s="3"/>
      <c r="N473" s="3"/>
      <c r="O473" s="3"/>
      <c r="P473" s="3"/>
      <c r="Q473" s="3"/>
      <c r="R473" s="3"/>
      <c r="S473" s="3"/>
      <c r="T473" s="3"/>
      <c r="U473" s="3"/>
      <c r="V473" s="3"/>
      <c r="W473" s="3"/>
      <c r="X473" s="3"/>
      <c r="Y473" s="3"/>
      <c r="Z473" s="3"/>
    </row>
    <row r="474" spans="1:26" ht="12.75" customHeight="1" x14ac:dyDescent="0.25">
      <c r="A474" s="3"/>
      <c r="B474" s="3"/>
      <c r="C474" s="3"/>
      <c r="D474" s="200"/>
      <c r="E474" s="3"/>
      <c r="F474" s="3"/>
      <c r="G474" s="3"/>
      <c r="H474" s="3"/>
      <c r="I474" s="3"/>
      <c r="J474" s="3"/>
      <c r="K474" s="3"/>
      <c r="L474" s="3"/>
      <c r="M474" s="3"/>
      <c r="N474" s="3"/>
      <c r="O474" s="3"/>
      <c r="P474" s="3"/>
      <c r="Q474" s="3"/>
      <c r="R474" s="3"/>
      <c r="S474" s="3"/>
      <c r="T474" s="3"/>
      <c r="U474" s="3"/>
      <c r="V474" s="3"/>
      <c r="W474" s="3"/>
      <c r="X474" s="3"/>
      <c r="Y474" s="3"/>
      <c r="Z474" s="3"/>
    </row>
    <row r="475" spans="1:26" ht="12.75" customHeight="1" x14ac:dyDescent="0.25">
      <c r="A475" s="3"/>
      <c r="B475" s="3"/>
      <c r="C475" s="3"/>
      <c r="D475" s="200"/>
      <c r="E475" s="3"/>
      <c r="F475" s="3"/>
      <c r="G475" s="3"/>
      <c r="H475" s="3"/>
      <c r="I475" s="3"/>
      <c r="J475" s="3"/>
      <c r="K475" s="3"/>
      <c r="L475" s="3"/>
      <c r="M475" s="3"/>
      <c r="N475" s="3"/>
      <c r="O475" s="3"/>
      <c r="P475" s="3"/>
      <c r="Q475" s="3"/>
      <c r="R475" s="3"/>
      <c r="S475" s="3"/>
      <c r="T475" s="3"/>
      <c r="U475" s="3"/>
      <c r="V475" s="3"/>
      <c r="W475" s="3"/>
      <c r="X475" s="3"/>
      <c r="Y475" s="3"/>
      <c r="Z475" s="3"/>
    </row>
    <row r="476" spans="1:26" ht="12.75" customHeight="1" x14ac:dyDescent="0.25">
      <c r="A476" s="3"/>
      <c r="B476" s="3"/>
      <c r="C476" s="3"/>
      <c r="D476" s="200"/>
      <c r="E476" s="3"/>
      <c r="F476" s="3"/>
      <c r="G476" s="3"/>
      <c r="H476" s="3"/>
      <c r="I476" s="3"/>
      <c r="J476" s="3"/>
      <c r="K476" s="3"/>
      <c r="L476" s="3"/>
      <c r="M476" s="3"/>
      <c r="N476" s="3"/>
      <c r="O476" s="3"/>
      <c r="P476" s="3"/>
      <c r="Q476" s="3"/>
      <c r="R476" s="3"/>
      <c r="S476" s="3"/>
      <c r="T476" s="3"/>
      <c r="U476" s="3"/>
      <c r="V476" s="3"/>
      <c r="W476" s="3"/>
      <c r="X476" s="3"/>
      <c r="Y476" s="3"/>
      <c r="Z476" s="3"/>
    </row>
    <row r="477" spans="1:26" ht="12.75" customHeight="1" x14ac:dyDescent="0.25">
      <c r="A477" s="3"/>
      <c r="B477" s="3"/>
      <c r="C477" s="3"/>
      <c r="D477" s="200"/>
      <c r="E477" s="3"/>
      <c r="F477" s="3"/>
      <c r="G477" s="3"/>
      <c r="H477" s="3"/>
      <c r="I477" s="3"/>
      <c r="J477" s="3"/>
      <c r="K477" s="3"/>
      <c r="L477" s="3"/>
      <c r="M477" s="3"/>
      <c r="N477" s="3"/>
      <c r="O477" s="3"/>
      <c r="P477" s="3"/>
      <c r="Q477" s="3"/>
      <c r="R477" s="3"/>
      <c r="S477" s="3"/>
      <c r="T477" s="3"/>
      <c r="U477" s="3"/>
      <c r="V477" s="3"/>
      <c r="W477" s="3"/>
      <c r="X477" s="3"/>
      <c r="Y477" s="3"/>
      <c r="Z477" s="3"/>
    </row>
    <row r="478" spans="1:26" ht="12.75" customHeight="1" x14ac:dyDescent="0.25">
      <c r="A478" s="3"/>
      <c r="B478" s="3"/>
      <c r="C478" s="3"/>
      <c r="D478" s="200"/>
      <c r="E478" s="3"/>
      <c r="F478" s="3"/>
      <c r="G478" s="3"/>
      <c r="H478" s="3"/>
      <c r="I478" s="3"/>
      <c r="J478" s="3"/>
      <c r="K478" s="3"/>
      <c r="L478" s="3"/>
      <c r="M478" s="3"/>
      <c r="N478" s="3"/>
      <c r="O478" s="3"/>
      <c r="P478" s="3"/>
      <c r="Q478" s="3"/>
      <c r="R478" s="3"/>
      <c r="S478" s="3"/>
      <c r="T478" s="3"/>
      <c r="U478" s="3"/>
      <c r="V478" s="3"/>
      <c r="W478" s="3"/>
      <c r="X478" s="3"/>
      <c r="Y478" s="3"/>
      <c r="Z478" s="3"/>
    </row>
    <row r="479" spans="1:26" ht="12.75" customHeight="1" x14ac:dyDescent="0.25">
      <c r="A479" s="3"/>
      <c r="B479" s="3"/>
      <c r="C479" s="3"/>
      <c r="D479" s="200"/>
      <c r="E479" s="3"/>
      <c r="F479" s="3"/>
      <c r="G479" s="3"/>
      <c r="H479" s="3"/>
      <c r="I479" s="3"/>
      <c r="J479" s="3"/>
      <c r="K479" s="3"/>
      <c r="L479" s="3"/>
      <c r="M479" s="3"/>
      <c r="N479" s="3"/>
      <c r="O479" s="3"/>
      <c r="P479" s="3"/>
      <c r="Q479" s="3"/>
      <c r="R479" s="3"/>
      <c r="S479" s="3"/>
      <c r="T479" s="3"/>
      <c r="U479" s="3"/>
      <c r="V479" s="3"/>
      <c r="W479" s="3"/>
      <c r="X479" s="3"/>
      <c r="Y479" s="3"/>
      <c r="Z479" s="3"/>
    </row>
    <row r="480" spans="1:26" ht="12.75" customHeight="1" x14ac:dyDescent="0.25">
      <c r="A480" s="3"/>
      <c r="B480" s="3"/>
      <c r="C480" s="3"/>
      <c r="D480" s="200"/>
      <c r="E480" s="3"/>
      <c r="F480" s="3"/>
      <c r="G480" s="3"/>
      <c r="H480" s="3"/>
      <c r="I480" s="3"/>
      <c r="J480" s="3"/>
      <c r="K480" s="3"/>
      <c r="L480" s="3"/>
      <c r="M480" s="3"/>
      <c r="N480" s="3"/>
      <c r="O480" s="3"/>
      <c r="P480" s="3"/>
      <c r="Q480" s="3"/>
      <c r="R480" s="3"/>
      <c r="S480" s="3"/>
      <c r="T480" s="3"/>
      <c r="U480" s="3"/>
      <c r="V480" s="3"/>
      <c r="W480" s="3"/>
      <c r="X480" s="3"/>
      <c r="Y480" s="3"/>
      <c r="Z480" s="3"/>
    </row>
    <row r="481" spans="1:26" ht="12.75" customHeight="1" x14ac:dyDescent="0.25">
      <c r="A481" s="3"/>
      <c r="B481" s="3"/>
      <c r="C481" s="3"/>
      <c r="D481" s="200"/>
      <c r="E481" s="3"/>
      <c r="F481" s="3"/>
      <c r="G481" s="3"/>
      <c r="H481" s="3"/>
      <c r="I481" s="3"/>
      <c r="J481" s="3"/>
      <c r="K481" s="3"/>
      <c r="L481" s="3"/>
      <c r="M481" s="3"/>
      <c r="N481" s="3"/>
      <c r="O481" s="3"/>
      <c r="P481" s="3"/>
      <c r="Q481" s="3"/>
      <c r="R481" s="3"/>
      <c r="S481" s="3"/>
      <c r="T481" s="3"/>
      <c r="U481" s="3"/>
      <c r="V481" s="3"/>
      <c r="W481" s="3"/>
      <c r="X481" s="3"/>
      <c r="Y481" s="3"/>
      <c r="Z481" s="3"/>
    </row>
    <row r="482" spans="1:26" ht="12.75" customHeight="1" x14ac:dyDescent="0.25">
      <c r="A482" s="3"/>
      <c r="B482" s="3"/>
      <c r="C482" s="3"/>
      <c r="D482" s="200"/>
      <c r="E482" s="3"/>
      <c r="F482" s="3"/>
      <c r="G482" s="3"/>
      <c r="H482" s="3"/>
      <c r="I482" s="3"/>
      <c r="J482" s="3"/>
      <c r="K482" s="3"/>
      <c r="L482" s="3"/>
      <c r="M482" s="3"/>
      <c r="N482" s="3"/>
      <c r="O482" s="3"/>
      <c r="P482" s="3"/>
      <c r="Q482" s="3"/>
      <c r="R482" s="3"/>
      <c r="S482" s="3"/>
      <c r="T482" s="3"/>
      <c r="U482" s="3"/>
      <c r="V482" s="3"/>
      <c r="W482" s="3"/>
      <c r="X482" s="3"/>
      <c r="Y482" s="3"/>
      <c r="Z482" s="3"/>
    </row>
    <row r="483" spans="1:26" ht="12.75" customHeight="1" x14ac:dyDescent="0.25">
      <c r="A483" s="3"/>
      <c r="B483" s="3"/>
      <c r="C483" s="3"/>
      <c r="D483" s="200"/>
      <c r="E483" s="3"/>
      <c r="F483" s="3"/>
      <c r="G483" s="3"/>
      <c r="H483" s="3"/>
      <c r="I483" s="3"/>
      <c r="J483" s="3"/>
      <c r="K483" s="3"/>
      <c r="L483" s="3"/>
      <c r="M483" s="3"/>
      <c r="N483" s="3"/>
      <c r="O483" s="3"/>
      <c r="P483" s="3"/>
      <c r="Q483" s="3"/>
      <c r="R483" s="3"/>
      <c r="S483" s="3"/>
      <c r="T483" s="3"/>
      <c r="U483" s="3"/>
      <c r="V483" s="3"/>
      <c r="W483" s="3"/>
      <c r="X483" s="3"/>
      <c r="Y483" s="3"/>
      <c r="Z483" s="3"/>
    </row>
    <row r="484" spans="1:26" ht="12.75" customHeight="1" x14ac:dyDescent="0.25">
      <c r="A484" s="3"/>
      <c r="B484" s="3"/>
      <c r="C484" s="3"/>
      <c r="D484" s="200"/>
      <c r="E484" s="3"/>
      <c r="F484" s="3"/>
      <c r="G484" s="3"/>
      <c r="H484" s="3"/>
      <c r="I484" s="3"/>
      <c r="J484" s="3"/>
      <c r="K484" s="3"/>
      <c r="L484" s="3"/>
      <c r="M484" s="3"/>
      <c r="N484" s="3"/>
      <c r="O484" s="3"/>
      <c r="P484" s="3"/>
      <c r="Q484" s="3"/>
      <c r="R484" s="3"/>
      <c r="S484" s="3"/>
      <c r="T484" s="3"/>
      <c r="U484" s="3"/>
      <c r="V484" s="3"/>
      <c r="W484" s="3"/>
      <c r="X484" s="3"/>
      <c r="Y484" s="3"/>
      <c r="Z484" s="3"/>
    </row>
    <row r="485" spans="1:26" ht="12.75" customHeight="1" x14ac:dyDescent="0.25">
      <c r="A485" s="3"/>
      <c r="B485" s="3"/>
      <c r="C485" s="3"/>
      <c r="D485" s="200"/>
      <c r="E485" s="3"/>
      <c r="F485" s="3"/>
      <c r="G485" s="3"/>
      <c r="H485" s="3"/>
      <c r="I485" s="3"/>
      <c r="J485" s="3"/>
      <c r="K485" s="3"/>
      <c r="L485" s="3"/>
      <c r="M485" s="3"/>
      <c r="N485" s="3"/>
      <c r="O485" s="3"/>
      <c r="P485" s="3"/>
      <c r="Q485" s="3"/>
      <c r="R485" s="3"/>
      <c r="S485" s="3"/>
      <c r="T485" s="3"/>
      <c r="U485" s="3"/>
      <c r="V485" s="3"/>
      <c r="W485" s="3"/>
      <c r="X485" s="3"/>
      <c r="Y485" s="3"/>
      <c r="Z485" s="3"/>
    </row>
    <row r="486" spans="1:26" ht="12.75" customHeight="1" x14ac:dyDescent="0.25">
      <c r="A486" s="3"/>
      <c r="B486" s="3"/>
      <c r="C486" s="3"/>
      <c r="D486" s="200"/>
      <c r="E486" s="3"/>
      <c r="F486" s="3"/>
      <c r="G486" s="3"/>
      <c r="H486" s="3"/>
      <c r="I486" s="3"/>
      <c r="J486" s="3"/>
      <c r="K486" s="3"/>
      <c r="L486" s="3"/>
      <c r="M486" s="3"/>
      <c r="N486" s="3"/>
      <c r="O486" s="3"/>
      <c r="P486" s="3"/>
      <c r="Q486" s="3"/>
      <c r="R486" s="3"/>
      <c r="S486" s="3"/>
      <c r="T486" s="3"/>
      <c r="U486" s="3"/>
      <c r="V486" s="3"/>
      <c r="W486" s="3"/>
      <c r="X486" s="3"/>
      <c r="Y486" s="3"/>
      <c r="Z486" s="3"/>
    </row>
    <row r="487" spans="1:26" ht="12.75" customHeight="1" x14ac:dyDescent="0.25">
      <c r="A487" s="3"/>
      <c r="B487" s="3"/>
      <c r="C487" s="3"/>
      <c r="D487" s="200"/>
      <c r="E487" s="3"/>
      <c r="F487" s="3"/>
      <c r="G487" s="3"/>
      <c r="H487" s="3"/>
      <c r="I487" s="3"/>
      <c r="J487" s="3"/>
      <c r="K487" s="3"/>
      <c r="L487" s="3"/>
      <c r="M487" s="3"/>
      <c r="N487" s="3"/>
      <c r="O487" s="3"/>
      <c r="P487" s="3"/>
      <c r="Q487" s="3"/>
      <c r="R487" s="3"/>
      <c r="S487" s="3"/>
      <c r="T487" s="3"/>
      <c r="U487" s="3"/>
      <c r="V487" s="3"/>
      <c r="W487" s="3"/>
      <c r="X487" s="3"/>
      <c r="Y487" s="3"/>
      <c r="Z487" s="3"/>
    </row>
    <row r="488" spans="1:26" ht="12.75" customHeight="1" x14ac:dyDescent="0.25">
      <c r="A488" s="3"/>
      <c r="B488" s="3"/>
      <c r="C488" s="3"/>
      <c r="D488" s="200"/>
      <c r="E488" s="3"/>
      <c r="F488" s="3"/>
      <c r="G488" s="3"/>
      <c r="H488" s="3"/>
      <c r="I488" s="3"/>
      <c r="J488" s="3"/>
      <c r="K488" s="3"/>
      <c r="L488" s="3"/>
      <c r="M488" s="3"/>
      <c r="N488" s="3"/>
      <c r="O488" s="3"/>
      <c r="P488" s="3"/>
      <c r="Q488" s="3"/>
      <c r="R488" s="3"/>
      <c r="S488" s="3"/>
      <c r="T488" s="3"/>
      <c r="U488" s="3"/>
      <c r="V488" s="3"/>
      <c r="W488" s="3"/>
      <c r="X488" s="3"/>
      <c r="Y488" s="3"/>
      <c r="Z488" s="3"/>
    </row>
    <row r="489" spans="1:26" ht="12.75" customHeight="1" x14ac:dyDescent="0.25">
      <c r="A489" s="3"/>
      <c r="B489" s="3"/>
      <c r="C489" s="3"/>
      <c r="D489" s="200"/>
      <c r="E489" s="3"/>
      <c r="F489" s="3"/>
      <c r="G489" s="3"/>
      <c r="H489" s="3"/>
      <c r="I489" s="3"/>
      <c r="J489" s="3"/>
      <c r="K489" s="3"/>
      <c r="L489" s="3"/>
      <c r="M489" s="3"/>
      <c r="N489" s="3"/>
      <c r="O489" s="3"/>
      <c r="P489" s="3"/>
      <c r="Q489" s="3"/>
      <c r="R489" s="3"/>
      <c r="S489" s="3"/>
      <c r="T489" s="3"/>
      <c r="U489" s="3"/>
      <c r="V489" s="3"/>
      <c r="W489" s="3"/>
      <c r="X489" s="3"/>
      <c r="Y489" s="3"/>
      <c r="Z489" s="3"/>
    </row>
    <row r="490" spans="1:26" ht="12.75" customHeight="1" x14ac:dyDescent="0.25">
      <c r="A490" s="3"/>
      <c r="B490" s="3"/>
      <c r="C490" s="3"/>
      <c r="D490" s="200"/>
      <c r="E490" s="3"/>
      <c r="F490" s="3"/>
      <c r="G490" s="3"/>
      <c r="H490" s="3"/>
      <c r="I490" s="3"/>
      <c r="J490" s="3"/>
      <c r="K490" s="3"/>
      <c r="L490" s="3"/>
      <c r="M490" s="3"/>
      <c r="N490" s="3"/>
      <c r="O490" s="3"/>
      <c r="P490" s="3"/>
      <c r="Q490" s="3"/>
      <c r="R490" s="3"/>
      <c r="S490" s="3"/>
      <c r="T490" s="3"/>
      <c r="U490" s="3"/>
      <c r="V490" s="3"/>
      <c r="W490" s="3"/>
      <c r="X490" s="3"/>
      <c r="Y490" s="3"/>
      <c r="Z490" s="3"/>
    </row>
    <row r="491" spans="1:26" ht="12.75" customHeight="1" x14ac:dyDescent="0.25">
      <c r="A491" s="3"/>
      <c r="B491" s="3"/>
      <c r="C491" s="3"/>
      <c r="D491" s="200"/>
      <c r="E491" s="3"/>
      <c r="F491" s="3"/>
      <c r="G491" s="3"/>
      <c r="H491" s="3"/>
      <c r="I491" s="3"/>
      <c r="J491" s="3"/>
      <c r="K491" s="3"/>
      <c r="L491" s="3"/>
      <c r="M491" s="3"/>
      <c r="N491" s="3"/>
      <c r="O491" s="3"/>
      <c r="P491" s="3"/>
      <c r="Q491" s="3"/>
      <c r="R491" s="3"/>
      <c r="S491" s="3"/>
      <c r="T491" s="3"/>
      <c r="U491" s="3"/>
      <c r="V491" s="3"/>
      <c r="W491" s="3"/>
      <c r="X491" s="3"/>
      <c r="Y491" s="3"/>
      <c r="Z491" s="3"/>
    </row>
    <row r="492" spans="1:26" ht="12.75" customHeight="1" x14ac:dyDescent="0.25">
      <c r="A492" s="3"/>
      <c r="B492" s="3"/>
      <c r="C492" s="3"/>
      <c r="D492" s="200"/>
      <c r="E492" s="3"/>
      <c r="F492" s="3"/>
      <c r="G492" s="3"/>
      <c r="H492" s="3"/>
      <c r="I492" s="3"/>
      <c r="J492" s="3"/>
      <c r="K492" s="3"/>
      <c r="L492" s="3"/>
      <c r="M492" s="3"/>
      <c r="N492" s="3"/>
      <c r="O492" s="3"/>
      <c r="P492" s="3"/>
      <c r="Q492" s="3"/>
      <c r="R492" s="3"/>
      <c r="S492" s="3"/>
      <c r="T492" s="3"/>
      <c r="U492" s="3"/>
      <c r="V492" s="3"/>
      <c r="W492" s="3"/>
      <c r="X492" s="3"/>
      <c r="Y492" s="3"/>
      <c r="Z492" s="3"/>
    </row>
    <row r="493" spans="1:26" ht="12.75" customHeight="1" x14ac:dyDescent="0.25">
      <c r="A493" s="3"/>
      <c r="B493" s="3"/>
      <c r="C493" s="3"/>
      <c r="D493" s="200"/>
      <c r="E493" s="3"/>
      <c r="F493" s="3"/>
      <c r="G493" s="3"/>
      <c r="H493" s="3"/>
      <c r="I493" s="3"/>
      <c r="J493" s="3"/>
      <c r="K493" s="3"/>
      <c r="L493" s="3"/>
      <c r="M493" s="3"/>
      <c r="N493" s="3"/>
      <c r="O493" s="3"/>
      <c r="P493" s="3"/>
      <c r="Q493" s="3"/>
      <c r="R493" s="3"/>
      <c r="S493" s="3"/>
      <c r="T493" s="3"/>
      <c r="U493" s="3"/>
      <c r="V493" s="3"/>
      <c r="W493" s="3"/>
      <c r="X493" s="3"/>
      <c r="Y493" s="3"/>
      <c r="Z493" s="3"/>
    </row>
    <row r="494" spans="1:26" ht="12.75" customHeight="1" x14ac:dyDescent="0.25">
      <c r="A494" s="3"/>
      <c r="B494" s="3"/>
      <c r="C494" s="3"/>
      <c r="D494" s="200"/>
      <c r="E494" s="3"/>
      <c r="F494" s="3"/>
      <c r="G494" s="3"/>
      <c r="H494" s="3"/>
      <c r="I494" s="3"/>
      <c r="J494" s="3"/>
      <c r="K494" s="3"/>
      <c r="L494" s="3"/>
      <c r="M494" s="3"/>
      <c r="N494" s="3"/>
      <c r="O494" s="3"/>
      <c r="P494" s="3"/>
      <c r="Q494" s="3"/>
      <c r="R494" s="3"/>
      <c r="S494" s="3"/>
      <c r="T494" s="3"/>
      <c r="U494" s="3"/>
      <c r="V494" s="3"/>
      <c r="W494" s="3"/>
      <c r="X494" s="3"/>
      <c r="Y494" s="3"/>
      <c r="Z494" s="3"/>
    </row>
    <row r="495" spans="1:26" ht="12.75" customHeight="1" x14ac:dyDescent="0.25">
      <c r="A495" s="3"/>
      <c r="B495" s="3"/>
      <c r="C495" s="3"/>
      <c r="D495" s="200"/>
      <c r="E495" s="3"/>
      <c r="F495" s="3"/>
      <c r="G495" s="3"/>
      <c r="H495" s="3"/>
      <c r="I495" s="3"/>
      <c r="J495" s="3"/>
      <c r="K495" s="3"/>
      <c r="L495" s="3"/>
      <c r="M495" s="3"/>
      <c r="N495" s="3"/>
      <c r="O495" s="3"/>
      <c r="P495" s="3"/>
      <c r="Q495" s="3"/>
      <c r="R495" s="3"/>
      <c r="S495" s="3"/>
      <c r="T495" s="3"/>
      <c r="U495" s="3"/>
      <c r="V495" s="3"/>
      <c r="W495" s="3"/>
      <c r="X495" s="3"/>
      <c r="Y495" s="3"/>
      <c r="Z495" s="3"/>
    </row>
    <row r="496" spans="1:26" ht="12.75" customHeight="1" x14ac:dyDescent="0.25">
      <c r="A496" s="3"/>
      <c r="B496" s="3"/>
      <c r="C496" s="3"/>
      <c r="D496" s="200"/>
      <c r="E496" s="3"/>
      <c r="F496" s="3"/>
      <c r="G496" s="3"/>
      <c r="H496" s="3"/>
      <c r="I496" s="3"/>
      <c r="J496" s="3"/>
      <c r="K496" s="3"/>
      <c r="L496" s="3"/>
      <c r="M496" s="3"/>
      <c r="N496" s="3"/>
      <c r="O496" s="3"/>
      <c r="P496" s="3"/>
      <c r="Q496" s="3"/>
      <c r="R496" s="3"/>
      <c r="S496" s="3"/>
      <c r="T496" s="3"/>
      <c r="U496" s="3"/>
      <c r="V496" s="3"/>
      <c r="W496" s="3"/>
      <c r="X496" s="3"/>
      <c r="Y496" s="3"/>
      <c r="Z496" s="3"/>
    </row>
    <row r="497" spans="1:26" ht="12.75" customHeight="1" x14ac:dyDescent="0.25">
      <c r="A497" s="3"/>
      <c r="B497" s="3"/>
      <c r="C497" s="3"/>
      <c r="D497" s="200"/>
      <c r="E497" s="3"/>
      <c r="F497" s="3"/>
      <c r="G497" s="3"/>
      <c r="H497" s="3"/>
      <c r="I497" s="3"/>
      <c r="J497" s="3"/>
      <c r="K497" s="3"/>
      <c r="L497" s="3"/>
      <c r="M497" s="3"/>
      <c r="N497" s="3"/>
      <c r="O497" s="3"/>
      <c r="P497" s="3"/>
      <c r="Q497" s="3"/>
      <c r="R497" s="3"/>
      <c r="S497" s="3"/>
      <c r="T497" s="3"/>
      <c r="U497" s="3"/>
      <c r="V497" s="3"/>
      <c r="W497" s="3"/>
      <c r="X497" s="3"/>
      <c r="Y497" s="3"/>
      <c r="Z497" s="3"/>
    </row>
    <row r="498" spans="1:26" ht="12.75" customHeight="1" x14ac:dyDescent="0.25">
      <c r="A498" s="3"/>
      <c r="B498" s="3"/>
      <c r="C498" s="3"/>
      <c r="D498" s="200"/>
      <c r="E498" s="3"/>
      <c r="F498" s="3"/>
      <c r="G498" s="3"/>
      <c r="H498" s="3"/>
      <c r="I498" s="3"/>
      <c r="J498" s="3"/>
      <c r="K498" s="3"/>
      <c r="L498" s="3"/>
      <c r="M498" s="3"/>
      <c r="N498" s="3"/>
      <c r="O498" s="3"/>
      <c r="P498" s="3"/>
      <c r="Q498" s="3"/>
      <c r="R498" s="3"/>
      <c r="S498" s="3"/>
      <c r="T498" s="3"/>
      <c r="U498" s="3"/>
      <c r="V498" s="3"/>
      <c r="W498" s="3"/>
      <c r="X498" s="3"/>
      <c r="Y498" s="3"/>
      <c r="Z498" s="3"/>
    </row>
    <row r="499" spans="1:26" ht="12.75" customHeight="1" x14ac:dyDescent="0.25">
      <c r="A499" s="3"/>
      <c r="B499" s="3"/>
      <c r="C499" s="3"/>
      <c r="D499" s="200"/>
      <c r="E499" s="3"/>
      <c r="F499" s="3"/>
      <c r="G499" s="3"/>
      <c r="H499" s="3"/>
      <c r="I499" s="3"/>
      <c r="J499" s="3"/>
      <c r="K499" s="3"/>
      <c r="L499" s="3"/>
      <c r="M499" s="3"/>
      <c r="N499" s="3"/>
      <c r="O499" s="3"/>
      <c r="P499" s="3"/>
      <c r="Q499" s="3"/>
      <c r="R499" s="3"/>
      <c r="S499" s="3"/>
      <c r="T499" s="3"/>
      <c r="U499" s="3"/>
      <c r="V499" s="3"/>
      <c r="W499" s="3"/>
      <c r="X499" s="3"/>
      <c r="Y499" s="3"/>
      <c r="Z499" s="3"/>
    </row>
    <row r="500" spans="1:26" ht="12.75" customHeight="1" x14ac:dyDescent="0.25">
      <c r="A500" s="3"/>
      <c r="B500" s="3"/>
      <c r="C500" s="3"/>
      <c r="D500" s="200"/>
      <c r="E500" s="3"/>
      <c r="F500" s="3"/>
      <c r="G500" s="3"/>
      <c r="H500" s="3"/>
      <c r="I500" s="3"/>
      <c r="J500" s="3"/>
      <c r="K500" s="3"/>
      <c r="L500" s="3"/>
      <c r="M500" s="3"/>
      <c r="N500" s="3"/>
      <c r="O500" s="3"/>
      <c r="P500" s="3"/>
      <c r="Q500" s="3"/>
      <c r="R500" s="3"/>
      <c r="S500" s="3"/>
      <c r="T500" s="3"/>
      <c r="U500" s="3"/>
      <c r="V500" s="3"/>
      <c r="W500" s="3"/>
      <c r="X500" s="3"/>
      <c r="Y500" s="3"/>
      <c r="Z500" s="3"/>
    </row>
    <row r="501" spans="1:26" ht="12.75" customHeight="1" x14ac:dyDescent="0.25">
      <c r="A501" s="3"/>
      <c r="B501" s="3"/>
      <c r="C501" s="3"/>
      <c r="D501" s="200"/>
      <c r="E501" s="3"/>
      <c r="F501" s="3"/>
      <c r="G501" s="3"/>
      <c r="H501" s="3"/>
      <c r="I501" s="3"/>
      <c r="J501" s="3"/>
      <c r="K501" s="3"/>
      <c r="L501" s="3"/>
      <c r="M501" s="3"/>
      <c r="N501" s="3"/>
      <c r="O501" s="3"/>
      <c r="P501" s="3"/>
      <c r="Q501" s="3"/>
      <c r="R501" s="3"/>
      <c r="S501" s="3"/>
      <c r="T501" s="3"/>
      <c r="U501" s="3"/>
      <c r="V501" s="3"/>
      <c r="W501" s="3"/>
      <c r="X501" s="3"/>
      <c r="Y501" s="3"/>
      <c r="Z501" s="3"/>
    </row>
    <row r="502" spans="1:26" ht="12.75" customHeight="1" x14ac:dyDescent="0.25">
      <c r="A502" s="3"/>
      <c r="B502" s="3"/>
      <c r="C502" s="3"/>
      <c r="D502" s="200"/>
      <c r="E502" s="3"/>
      <c r="F502" s="3"/>
      <c r="G502" s="3"/>
      <c r="H502" s="3"/>
      <c r="I502" s="3"/>
      <c r="J502" s="3"/>
      <c r="K502" s="3"/>
      <c r="L502" s="3"/>
      <c r="M502" s="3"/>
      <c r="N502" s="3"/>
      <c r="O502" s="3"/>
      <c r="P502" s="3"/>
      <c r="Q502" s="3"/>
      <c r="R502" s="3"/>
      <c r="S502" s="3"/>
      <c r="T502" s="3"/>
      <c r="U502" s="3"/>
      <c r="V502" s="3"/>
      <c r="W502" s="3"/>
      <c r="X502" s="3"/>
      <c r="Y502" s="3"/>
      <c r="Z502" s="3"/>
    </row>
    <row r="503" spans="1:26" ht="12.75" customHeight="1" x14ac:dyDescent="0.25">
      <c r="A503" s="3"/>
      <c r="B503" s="3"/>
      <c r="C503" s="3"/>
      <c r="D503" s="200"/>
      <c r="E503" s="3"/>
      <c r="F503" s="3"/>
      <c r="G503" s="3"/>
      <c r="H503" s="3"/>
      <c r="I503" s="3"/>
      <c r="J503" s="3"/>
      <c r="K503" s="3"/>
      <c r="L503" s="3"/>
      <c r="M503" s="3"/>
      <c r="N503" s="3"/>
      <c r="O503" s="3"/>
      <c r="P503" s="3"/>
      <c r="Q503" s="3"/>
      <c r="R503" s="3"/>
      <c r="S503" s="3"/>
      <c r="T503" s="3"/>
      <c r="U503" s="3"/>
      <c r="V503" s="3"/>
      <c r="W503" s="3"/>
      <c r="X503" s="3"/>
      <c r="Y503" s="3"/>
      <c r="Z503" s="3"/>
    </row>
    <row r="504" spans="1:26" ht="12.75" customHeight="1" x14ac:dyDescent="0.25">
      <c r="A504" s="3"/>
      <c r="B504" s="3"/>
      <c r="C504" s="3"/>
      <c r="D504" s="200"/>
      <c r="E504" s="3"/>
      <c r="F504" s="3"/>
      <c r="G504" s="3"/>
      <c r="H504" s="3"/>
      <c r="I504" s="3"/>
      <c r="J504" s="3"/>
      <c r="K504" s="3"/>
      <c r="L504" s="3"/>
      <c r="M504" s="3"/>
      <c r="N504" s="3"/>
      <c r="O504" s="3"/>
      <c r="P504" s="3"/>
      <c r="Q504" s="3"/>
      <c r="R504" s="3"/>
      <c r="S504" s="3"/>
      <c r="T504" s="3"/>
      <c r="U504" s="3"/>
      <c r="V504" s="3"/>
      <c r="W504" s="3"/>
      <c r="X504" s="3"/>
      <c r="Y504" s="3"/>
      <c r="Z504" s="3"/>
    </row>
    <row r="505" spans="1:26" ht="12.75" customHeight="1" x14ac:dyDescent="0.25">
      <c r="A505" s="3"/>
      <c r="B505" s="3"/>
      <c r="C505" s="3"/>
      <c r="D505" s="200"/>
      <c r="E505" s="3"/>
      <c r="F505" s="3"/>
      <c r="G505" s="3"/>
      <c r="H505" s="3"/>
      <c r="I505" s="3"/>
      <c r="J505" s="3"/>
      <c r="K505" s="3"/>
      <c r="L505" s="3"/>
      <c r="M505" s="3"/>
      <c r="N505" s="3"/>
      <c r="O505" s="3"/>
      <c r="P505" s="3"/>
      <c r="Q505" s="3"/>
      <c r="R505" s="3"/>
      <c r="S505" s="3"/>
      <c r="T505" s="3"/>
      <c r="U505" s="3"/>
      <c r="V505" s="3"/>
      <c r="W505" s="3"/>
      <c r="X505" s="3"/>
      <c r="Y505" s="3"/>
      <c r="Z505" s="3"/>
    </row>
    <row r="506" spans="1:26" ht="12.75" customHeight="1" x14ac:dyDescent="0.25">
      <c r="A506" s="3"/>
      <c r="B506" s="3"/>
      <c r="C506" s="3"/>
      <c r="D506" s="200"/>
      <c r="E506" s="3"/>
      <c r="F506" s="3"/>
      <c r="G506" s="3"/>
      <c r="H506" s="3"/>
      <c r="I506" s="3"/>
      <c r="J506" s="3"/>
      <c r="K506" s="3"/>
      <c r="L506" s="3"/>
      <c r="M506" s="3"/>
      <c r="N506" s="3"/>
      <c r="O506" s="3"/>
      <c r="P506" s="3"/>
      <c r="Q506" s="3"/>
      <c r="R506" s="3"/>
      <c r="S506" s="3"/>
      <c r="T506" s="3"/>
      <c r="U506" s="3"/>
      <c r="V506" s="3"/>
      <c r="W506" s="3"/>
      <c r="X506" s="3"/>
      <c r="Y506" s="3"/>
      <c r="Z506" s="3"/>
    </row>
    <row r="507" spans="1:26" ht="12.75" customHeight="1" x14ac:dyDescent="0.25">
      <c r="A507" s="3"/>
      <c r="B507" s="3"/>
      <c r="C507" s="3"/>
      <c r="D507" s="200"/>
      <c r="E507" s="3"/>
      <c r="F507" s="3"/>
      <c r="G507" s="3"/>
      <c r="H507" s="3"/>
      <c r="I507" s="3"/>
      <c r="J507" s="3"/>
      <c r="K507" s="3"/>
      <c r="L507" s="3"/>
      <c r="M507" s="3"/>
      <c r="N507" s="3"/>
      <c r="O507" s="3"/>
      <c r="P507" s="3"/>
      <c r="Q507" s="3"/>
      <c r="R507" s="3"/>
      <c r="S507" s="3"/>
      <c r="T507" s="3"/>
      <c r="U507" s="3"/>
      <c r="V507" s="3"/>
      <c r="W507" s="3"/>
      <c r="X507" s="3"/>
      <c r="Y507" s="3"/>
      <c r="Z507" s="3"/>
    </row>
    <row r="508" spans="1:26" ht="12.75" customHeight="1" x14ac:dyDescent="0.25">
      <c r="A508" s="3"/>
      <c r="B508" s="3"/>
      <c r="C508" s="3"/>
      <c r="D508" s="200"/>
      <c r="E508" s="3"/>
      <c r="F508" s="3"/>
      <c r="G508" s="3"/>
      <c r="H508" s="3"/>
      <c r="I508" s="3"/>
      <c r="J508" s="3"/>
      <c r="K508" s="3"/>
      <c r="L508" s="3"/>
      <c r="M508" s="3"/>
      <c r="N508" s="3"/>
      <c r="O508" s="3"/>
      <c r="P508" s="3"/>
      <c r="Q508" s="3"/>
      <c r="R508" s="3"/>
      <c r="S508" s="3"/>
      <c r="T508" s="3"/>
      <c r="U508" s="3"/>
      <c r="V508" s="3"/>
      <c r="W508" s="3"/>
      <c r="X508" s="3"/>
      <c r="Y508" s="3"/>
      <c r="Z508" s="3"/>
    </row>
    <row r="509" spans="1:26" ht="12.75" customHeight="1" x14ac:dyDescent="0.25">
      <c r="A509" s="3"/>
      <c r="B509" s="3"/>
      <c r="C509" s="3"/>
      <c r="D509" s="200"/>
      <c r="E509" s="3"/>
      <c r="F509" s="3"/>
      <c r="G509" s="3"/>
      <c r="H509" s="3"/>
      <c r="I509" s="3"/>
      <c r="J509" s="3"/>
      <c r="K509" s="3"/>
      <c r="L509" s="3"/>
      <c r="M509" s="3"/>
      <c r="N509" s="3"/>
      <c r="O509" s="3"/>
      <c r="P509" s="3"/>
      <c r="Q509" s="3"/>
      <c r="R509" s="3"/>
      <c r="S509" s="3"/>
      <c r="T509" s="3"/>
      <c r="U509" s="3"/>
      <c r="V509" s="3"/>
      <c r="W509" s="3"/>
      <c r="X509" s="3"/>
      <c r="Y509" s="3"/>
      <c r="Z509" s="3"/>
    </row>
    <row r="510" spans="1:26" ht="12.75" customHeight="1" x14ac:dyDescent="0.25">
      <c r="A510" s="3"/>
      <c r="B510" s="3"/>
      <c r="C510" s="3"/>
      <c r="D510" s="200"/>
      <c r="E510" s="3"/>
      <c r="F510" s="3"/>
      <c r="G510" s="3"/>
      <c r="H510" s="3"/>
      <c r="I510" s="3"/>
      <c r="J510" s="3"/>
      <c r="K510" s="3"/>
      <c r="L510" s="3"/>
      <c r="M510" s="3"/>
      <c r="N510" s="3"/>
      <c r="O510" s="3"/>
      <c r="P510" s="3"/>
      <c r="Q510" s="3"/>
      <c r="R510" s="3"/>
      <c r="S510" s="3"/>
      <c r="T510" s="3"/>
      <c r="U510" s="3"/>
      <c r="V510" s="3"/>
      <c r="W510" s="3"/>
      <c r="X510" s="3"/>
      <c r="Y510" s="3"/>
      <c r="Z510" s="3"/>
    </row>
    <row r="511" spans="1:26" ht="12.75" customHeight="1" x14ac:dyDescent="0.25">
      <c r="A511" s="3"/>
      <c r="B511" s="3"/>
      <c r="C511" s="3"/>
      <c r="D511" s="200"/>
      <c r="E511" s="3"/>
      <c r="F511" s="3"/>
      <c r="G511" s="3"/>
      <c r="H511" s="3"/>
      <c r="I511" s="3"/>
      <c r="J511" s="3"/>
      <c r="K511" s="3"/>
      <c r="L511" s="3"/>
      <c r="M511" s="3"/>
      <c r="N511" s="3"/>
      <c r="O511" s="3"/>
      <c r="P511" s="3"/>
      <c r="Q511" s="3"/>
      <c r="R511" s="3"/>
      <c r="S511" s="3"/>
      <c r="T511" s="3"/>
      <c r="U511" s="3"/>
      <c r="V511" s="3"/>
      <c r="W511" s="3"/>
      <c r="X511" s="3"/>
      <c r="Y511" s="3"/>
      <c r="Z511" s="3"/>
    </row>
    <row r="512" spans="1:26" ht="12.75" customHeight="1" x14ac:dyDescent="0.25">
      <c r="A512" s="3"/>
      <c r="B512" s="3"/>
      <c r="C512" s="3"/>
      <c r="D512" s="200"/>
      <c r="E512" s="3"/>
      <c r="F512" s="3"/>
      <c r="G512" s="3"/>
      <c r="H512" s="3"/>
      <c r="I512" s="3"/>
      <c r="J512" s="3"/>
      <c r="K512" s="3"/>
      <c r="L512" s="3"/>
      <c r="M512" s="3"/>
      <c r="N512" s="3"/>
      <c r="O512" s="3"/>
      <c r="P512" s="3"/>
      <c r="Q512" s="3"/>
      <c r="R512" s="3"/>
      <c r="S512" s="3"/>
      <c r="T512" s="3"/>
      <c r="U512" s="3"/>
      <c r="V512" s="3"/>
      <c r="W512" s="3"/>
      <c r="X512" s="3"/>
      <c r="Y512" s="3"/>
      <c r="Z512" s="3"/>
    </row>
    <row r="513" spans="1:26" ht="12.75" customHeight="1" x14ac:dyDescent="0.25">
      <c r="A513" s="3"/>
      <c r="B513" s="3"/>
      <c r="C513" s="3"/>
      <c r="D513" s="200"/>
      <c r="E513" s="3"/>
      <c r="F513" s="3"/>
      <c r="G513" s="3"/>
      <c r="H513" s="3"/>
      <c r="I513" s="3"/>
      <c r="J513" s="3"/>
      <c r="K513" s="3"/>
      <c r="L513" s="3"/>
      <c r="M513" s="3"/>
      <c r="N513" s="3"/>
      <c r="O513" s="3"/>
      <c r="P513" s="3"/>
      <c r="Q513" s="3"/>
      <c r="R513" s="3"/>
      <c r="S513" s="3"/>
      <c r="T513" s="3"/>
      <c r="U513" s="3"/>
      <c r="V513" s="3"/>
      <c r="W513" s="3"/>
      <c r="X513" s="3"/>
      <c r="Y513" s="3"/>
      <c r="Z513" s="3"/>
    </row>
    <row r="514" spans="1:26" ht="12.75" customHeight="1" x14ac:dyDescent="0.25">
      <c r="A514" s="3"/>
      <c r="B514" s="3"/>
      <c r="C514" s="3"/>
      <c r="D514" s="200"/>
      <c r="E514" s="3"/>
      <c r="F514" s="3"/>
      <c r="G514" s="3"/>
      <c r="H514" s="3"/>
      <c r="I514" s="3"/>
      <c r="J514" s="3"/>
      <c r="K514" s="3"/>
      <c r="L514" s="3"/>
      <c r="M514" s="3"/>
      <c r="N514" s="3"/>
      <c r="O514" s="3"/>
      <c r="P514" s="3"/>
      <c r="Q514" s="3"/>
      <c r="R514" s="3"/>
      <c r="S514" s="3"/>
      <c r="T514" s="3"/>
      <c r="U514" s="3"/>
      <c r="V514" s="3"/>
      <c r="W514" s="3"/>
      <c r="X514" s="3"/>
      <c r="Y514" s="3"/>
      <c r="Z514" s="3"/>
    </row>
    <row r="515" spans="1:26" ht="12.75" customHeight="1" x14ac:dyDescent="0.25">
      <c r="A515" s="3"/>
      <c r="B515" s="3"/>
      <c r="C515" s="3"/>
      <c r="D515" s="200"/>
      <c r="E515" s="3"/>
      <c r="F515" s="3"/>
      <c r="G515" s="3"/>
      <c r="H515" s="3"/>
      <c r="I515" s="3"/>
      <c r="J515" s="3"/>
      <c r="K515" s="3"/>
      <c r="L515" s="3"/>
      <c r="M515" s="3"/>
      <c r="N515" s="3"/>
      <c r="O515" s="3"/>
      <c r="P515" s="3"/>
      <c r="Q515" s="3"/>
      <c r="R515" s="3"/>
      <c r="S515" s="3"/>
      <c r="T515" s="3"/>
      <c r="U515" s="3"/>
      <c r="V515" s="3"/>
      <c r="W515" s="3"/>
      <c r="X515" s="3"/>
      <c r="Y515" s="3"/>
      <c r="Z515" s="3"/>
    </row>
    <row r="516" spans="1:26" ht="12.75" customHeight="1" x14ac:dyDescent="0.25">
      <c r="A516" s="3"/>
      <c r="B516" s="3"/>
      <c r="C516" s="3"/>
      <c r="D516" s="200"/>
      <c r="E516" s="3"/>
      <c r="F516" s="3"/>
      <c r="G516" s="3"/>
      <c r="H516" s="3"/>
      <c r="I516" s="3"/>
      <c r="J516" s="3"/>
      <c r="K516" s="3"/>
      <c r="L516" s="3"/>
      <c r="M516" s="3"/>
      <c r="N516" s="3"/>
      <c r="O516" s="3"/>
      <c r="P516" s="3"/>
      <c r="Q516" s="3"/>
      <c r="R516" s="3"/>
      <c r="S516" s="3"/>
      <c r="T516" s="3"/>
      <c r="U516" s="3"/>
      <c r="V516" s="3"/>
      <c r="W516" s="3"/>
      <c r="X516" s="3"/>
      <c r="Y516" s="3"/>
      <c r="Z516" s="3"/>
    </row>
    <row r="517" spans="1:26" ht="12.75" customHeight="1" x14ac:dyDescent="0.25">
      <c r="A517" s="3"/>
      <c r="B517" s="3"/>
      <c r="C517" s="3"/>
      <c r="D517" s="200"/>
      <c r="E517" s="3"/>
      <c r="F517" s="3"/>
      <c r="G517" s="3"/>
      <c r="H517" s="3"/>
      <c r="I517" s="3"/>
      <c r="J517" s="3"/>
      <c r="K517" s="3"/>
      <c r="L517" s="3"/>
      <c r="M517" s="3"/>
      <c r="N517" s="3"/>
      <c r="O517" s="3"/>
      <c r="P517" s="3"/>
      <c r="Q517" s="3"/>
      <c r="R517" s="3"/>
      <c r="S517" s="3"/>
      <c r="T517" s="3"/>
      <c r="U517" s="3"/>
      <c r="V517" s="3"/>
      <c r="W517" s="3"/>
      <c r="X517" s="3"/>
      <c r="Y517" s="3"/>
      <c r="Z517" s="3"/>
    </row>
    <row r="518" spans="1:26" ht="12.75" customHeight="1" x14ac:dyDescent="0.25">
      <c r="A518" s="3"/>
      <c r="B518" s="3"/>
      <c r="C518" s="3"/>
      <c r="D518" s="200"/>
      <c r="E518" s="3"/>
      <c r="F518" s="3"/>
      <c r="G518" s="3"/>
      <c r="H518" s="3"/>
      <c r="I518" s="3"/>
      <c r="J518" s="3"/>
      <c r="K518" s="3"/>
      <c r="L518" s="3"/>
      <c r="M518" s="3"/>
      <c r="N518" s="3"/>
      <c r="O518" s="3"/>
      <c r="P518" s="3"/>
      <c r="Q518" s="3"/>
      <c r="R518" s="3"/>
      <c r="S518" s="3"/>
      <c r="T518" s="3"/>
      <c r="U518" s="3"/>
      <c r="V518" s="3"/>
      <c r="W518" s="3"/>
      <c r="X518" s="3"/>
      <c r="Y518" s="3"/>
      <c r="Z518" s="3"/>
    </row>
    <row r="519" spans="1:26" ht="12.75" customHeight="1" x14ac:dyDescent="0.25">
      <c r="A519" s="3"/>
      <c r="B519" s="3"/>
      <c r="C519" s="3"/>
      <c r="D519" s="200"/>
      <c r="E519" s="3"/>
      <c r="F519" s="3"/>
      <c r="G519" s="3"/>
      <c r="H519" s="3"/>
      <c r="I519" s="3"/>
      <c r="J519" s="3"/>
      <c r="K519" s="3"/>
      <c r="L519" s="3"/>
      <c r="M519" s="3"/>
      <c r="N519" s="3"/>
      <c r="O519" s="3"/>
      <c r="P519" s="3"/>
      <c r="Q519" s="3"/>
      <c r="R519" s="3"/>
      <c r="S519" s="3"/>
      <c r="T519" s="3"/>
      <c r="U519" s="3"/>
      <c r="V519" s="3"/>
      <c r="W519" s="3"/>
      <c r="X519" s="3"/>
      <c r="Y519" s="3"/>
      <c r="Z519" s="3"/>
    </row>
    <row r="520" spans="1:26" ht="12.75" customHeight="1" x14ac:dyDescent="0.25">
      <c r="A520" s="3"/>
      <c r="B520" s="3"/>
      <c r="C520" s="3"/>
      <c r="D520" s="200"/>
      <c r="E520" s="3"/>
      <c r="F520" s="3"/>
      <c r="G520" s="3"/>
      <c r="H520" s="3"/>
      <c r="I520" s="3"/>
      <c r="J520" s="3"/>
      <c r="K520" s="3"/>
      <c r="L520" s="3"/>
      <c r="M520" s="3"/>
      <c r="N520" s="3"/>
      <c r="O520" s="3"/>
      <c r="P520" s="3"/>
      <c r="Q520" s="3"/>
      <c r="R520" s="3"/>
      <c r="S520" s="3"/>
      <c r="T520" s="3"/>
      <c r="U520" s="3"/>
      <c r="V520" s="3"/>
      <c r="W520" s="3"/>
      <c r="X520" s="3"/>
      <c r="Y520" s="3"/>
      <c r="Z520" s="3"/>
    </row>
    <row r="521" spans="1:26" ht="12.75" customHeight="1" x14ac:dyDescent="0.25">
      <c r="A521" s="3"/>
      <c r="B521" s="3"/>
      <c r="C521" s="3"/>
      <c r="D521" s="200"/>
      <c r="E521" s="3"/>
      <c r="F521" s="3"/>
      <c r="G521" s="3"/>
      <c r="H521" s="3"/>
      <c r="I521" s="3"/>
      <c r="J521" s="3"/>
      <c r="K521" s="3"/>
      <c r="L521" s="3"/>
      <c r="M521" s="3"/>
      <c r="N521" s="3"/>
      <c r="O521" s="3"/>
      <c r="P521" s="3"/>
      <c r="Q521" s="3"/>
      <c r="R521" s="3"/>
      <c r="S521" s="3"/>
      <c r="T521" s="3"/>
      <c r="U521" s="3"/>
      <c r="V521" s="3"/>
      <c r="W521" s="3"/>
      <c r="X521" s="3"/>
      <c r="Y521" s="3"/>
      <c r="Z521" s="3"/>
    </row>
    <row r="522" spans="1:26" ht="12.75" customHeight="1" x14ac:dyDescent="0.25">
      <c r="A522" s="3"/>
      <c r="B522" s="3"/>
      <c r="C522" s="3"/>
      <c r="D522" s="200"/>
      <c r="E522" s="3"/>
      <c r="F522" s="3"/>
      <c r="G522" s="3"/>
      <c r="H522" s="3"/>
      <c r="I522" s="3"/>
      <c r="J522" s="3"/>
      <c r="K522" s="3"/>
      <c r="L522" s="3"/>
      <c r="M522" s="3"/>
      <c r="N522" s="3"/>
      <c r="O522" s="3"/>
      <c r="P522" s="3"/>
      <c r="Q522" s="3"/>
      <c r="R522" s="3"/>
      <c r="S522" s="3"/>
      <c r="T522" s="3"/>
      <c r="U522" s="3"/>
      <c r="V522" s="3"/>
      <c r="W522" s="3"/>
      <c r="X522" s="3"/>
      <c r="Y522" s="3"/>
      <c r="Z522" s="3"/>
    </row>
    <row r="523" spans="1:26" ht="12.75" customHeight="1" x14ac:dyDescent="0.25">
      <c r="A523" s="3"/>
      <c r="B523" s="3"/>
      <c r="C523" s="3"/>
      <c r="D523" s="200"/>
      <c r="E523" s="3"/>
      <c r="F523" s="3"/>
      <c r="G523" s="3"/>
      <c r="H523" s="3"/>
      <c r="I523" s="3"/>
      <c r="J523" s="3"/>
      <c r="K523" s="3"/>
      <c r="L523" s="3"/>
      <c r="M523" s="3"/>
      <c r="N523" s="3"/>
      <c r="O523" s="3"/>
      <c r="P523" s="3"/>
      <c r="Q523" s="3"/>
      <c r="R523" s="3"/>
      <c r="S523" s="3"/>
      <c r="T523" s="3"/>
      <c r="U523" s="3"/>
      <c r="V523" s="3"/>
      <c r="W523" s="3"/>
      <c r="X523" s="3"/>
      <c r="Y523" s="3"/>
      <c r="Z523" s="3"/>
    </row>
    <row r="524" spans="1:26" ht="12.75" customHeight="1" x14ac:dyDescent="0.25">
      <c r="A524" s="3"/>
      <c r="B524" s="3"/>
      <c r="C524" s="3"/>
      <c r="D524" s="200"/>
      <c r="E524" s="3"/>
      <c r="F524" s="3"/>
      <c r="G524" s="3"/>
      <c r="H524" s="3"/>
      <c r="I524" s="3"/>
      <c r="J524" s="3"/>
      <c r="K524" s="3"/>
      <c r="L524" s="3"/>
      <c r="M524" s="3"/>
      <c r="N524" s="3"/>
      <c r="O524" s="3"/>
      <c r="P524" s="3"/>
      <c r="Q524" s="3"/>
      <c r="R524" s="3"/>
      <c r="S524" s="3"/>
      <c r="T524" s="3"/>
      <c r="U524" s="3"/>
      <c r="V524" s="3"/>
      <c r="W524" s="3"/>
      <c r="X524" s="3"/>
      <c r="Y524" s="3"/>
      <c r="Z524" s="3"/>
    </row>
    <row r="525" spans="1:26" ht="12.75" customHeight="1" x14ac:dyDescent="0.25">
      <c r="A525" s="3"/>
      <c r="B525" s="3"/>
      <c r="C525" s="3"/>
      <c r="D525" s="200"/>
      <c r="E525" s="3"/>
      <c r="F525" s="3"/>
      <c r="G525" s="3"/>
      <c r="H525" s="3"/>
      <c r="I525" s="3"/>
      <c r="J525" s="3"/>
      <c r="K525" s="3"/>
      <c r="L525" s="3"/>
      <c r="M525" s="3"/>
      <c r="N525" s="3"/>
      <c r="O525" s="3"/>
      <c r="P525" s="3"/>
      <c r="Q525" s="3"/>
      <c r="R525" s="3"/>
      <c r="S525" s="3"/>
      <c r="T525" s="3"/>
      <c r="U525" s="3"/>
      <c r="V525" s="3"/>
      <c r="W525" s="3"/>
      <c r="X525" s="3"/>
      <c r="Y525" s="3"/>
      <c r="Z525" s="3"/>
    </row>
    <row r="526" spans="1:26" ht="12.75" customHeight="1" x14ac:dyDescent="0.25">
      <c r="A526" s="3"/>
      <c r="B526" s="3"/>
      <c r="C526" s="3"/>
      <c r="D526" s="200"/>
      <c r="E526" s="3"/>
      <c r="F526" s="3"/>
      <c r="G526" s="3"/>
      <c r="H526" s="3"/>
      <c r="I526" s="3"/>
      <c r="J526" s="3"/>
      <c r="K526" s="3"/>
      <c r="L526" s="3"/>
      <c r="M526" s="3"/>
      <c r="N526" s="3"/>
      <c r="O526" s="3"/>
      <c r="P526" s="3"/>
      <c r="Q526" s="3"/>
      <c r="R526" s="3"/>
      <c r="S526" s="3"/>
      <c r="T526" s="3"/>
      <c r="U526" s="3"/>
      <c r="V526" s="3"/>
      <c r="W526" s="3"/>
      <c r="X526" s="3"/>
      <c r="Y526" s="3"/>
      <c r="Z526" s="3"/>
    </row>
    <row r="527" spans="1:26" ht="12.75" customHeight="1" x14ac:dyDescent="0.25">
      <c r="A527" s="3"/>
      <c r="B527" s="3"/>
      <c r="C527" s="3"/>
      <c r="D527" s="200"/>
      <c r="E527" s="3"/>
      <c r="F527" s="3"/>
      <c r="G527" s="3"/>
      <c r="H527" s="3"/>
      <c r="I527" s="3"/>
      <c r="J527" s="3"/>
      <c r="K527" s="3"/>
      <c r="L527" s="3"/>
      <c r="M527" s="3"/>
      <c r="N527" s="3"/>
      <c r="O527" s="3"/>
      <c r="P527" s="3"/>
      <c r="Q527" s="3"/>
      <c r="R527" s="3"/>
      <c r="S527" s="3"/>
      <c r="T527" s="3"/>
      <c r="U527" s="3"/>
      <c r="V527" s="3"/>
      <c r="W527" s="3"/>
      <c r="X527" s="3"/>
      <c r="Y527" s="3"/>
      <c r="Z527" s="3"/>
    </row>
    <row r="528" spans="1:26" ht="12.75" customHeight="1" x14ac:dyDescent="0.25">
      <c r="A528" s="3"/>
      <c r="B528" s="3"/>
      <c r="C528" s="3"/>
      <c r="D528" s="200"/>
      <c r="E528" s="3"/>
      <c r="F528" s="3"/>
      <c r="G528" s="3"/>
      <c r="H528" s="3"/>
      <c r="I528" s="3"/>
      <c r="J528" s="3"/>
      <c r="K528" s="3"/>
      <c r="L528" s="3"/>
      <c r="M528" s="3"/>
      <c r="N528" s="3"/>
      <c r="O528" s="3"/>
      <c r="P528" s="3"/>
      <c r="Q528" s="3"/>
      <c r="R528" s="3"/>
      <c r="S528" s="3"/>
      <c r="T528" s="3"/>
      <c r="U528" s="3"/>
      <c r="V528" s="3"/>
      <c r="W528" s="3"/>
      <c r="X528" s="3"/>
      <c r="Y528" s="3"/>
      <c r="Z528" s="3"/>
    </row>
    <row r="529" spans="1:26" ht="12.75" customHeight="1" x14ac:dyDescent="0.25">
      <c r="A529" s="3"/>
      <c r="B529" s="3"/>
      <c r="C529" s="3"/>
      <c r="D529" s="200"/>
      <c r="E529" s="3"/>
      <c r="F529" s="3"/>
      <c r="G529" s="3"/>
      <c r="H529" s="3"/>
      <c r="I529" s="3"/>
      <c r="J529" s="3"/>
      <c r="K529" s="3"/>
      <c r="L529" s="3"/>
      <c r="M529" s="3"/>
      <c r="N529" s="3"/>
      <c r="O529" s="3"/>
      <c r="P529" s="3"/>
      <c r="Q529" s="3"/>
      <c r="R529" s="3"/>
      <c r="S529" s="3"/>
      <c r="T529" s="3"/>
      <c r="U529" s="3"/>
      <c r="V529" s="3"/>
      <c r="W529" s="3"/>
      <c r="X529" s="3"/>
      <c r="Y529" s="3"/>
      <c r="Z529" s="3"/>
    </row>
    <row r="530" spans="1:26" ht="12.75" customHeight="1" x14ac:dyDescent="0.25">
      <c r="A530" s="3"/>
      <c r="B530" s="3"/>
      <c r="C530" s="3"/>
      <c r="D530" s="200"/>
      <c r="E530" s="3"/>
      <c r="F530" s="3"/>
      <c r="G530" s="3"/>
      <c r="H530" s="3"/>
      <c r="I530" s="3"/>
      <c r="J530" s="3"/>
      <c r="K530" s="3"/>
      <c r="L530" s="3"/>
      <c r="M530" s="3"/>
      <c r="N530" s="3"/>
      <c r="O530" s="3"/>
      <c r="P530" s="3"/>
      <c r="Q530" s="3"/>
      <c r="R530" s="3"/>
      <c r="S530" s="3"/>
      <c r="T530" s="3"/>
      <c r="U530" s="3"/>
      <c r="V530" s="3"/>
      <c r="W530" s="3"/>
      <c r="X530" s="3"/>
      <c r="Y530" s="3"/>
      <c r="Z530" s="3"/>
    </row>
    <row r="531" spans="1:26" ht="12.75" customHeight="1" x14ac:dyDescent="0.25">
      <c r="A531" s="3"/>
      <c r="B531" s="3"/>
      <c r="C531" s="3"/>
      <c r="D531" s="200"/>
      <c r="E531" s="3"/>
      <c r="F531" s="3"/>
      <c r="G531" s="3"/>
      <c r="H531" s="3"/>
      <c r="I531" s="3"/>
      <c r="J531" s="3"/>
      <c r="K531" s="3"/>
      <c r="L531" s="3"/>
      <c r="M531" s="3"/>
      <c r="N531" s="3"/>
      <c r="O531" s="3"/>
      <c r="P531" s="3"/>
      <c r="Q531" s="3"/>
      <c r="R531" s="3"/>
      <c r="S531" s="3"/>
      <c r="T531" s="3"/>
      <c r="U531" s="3"/>
      <c r="V531" s="3"/>
      <c r="W531" s="3"/>
      <c r="X531" s="3"/>
      <c r="Y531" s="3"/>
      <c r="Z531" s="3"/>
    </row>
    <row r="532" spans="1:26" ht="12.75" customHeight="1" x14ac:dyDescent="0.25">
      <c r="A532" s="3"/>
      <c r="B532" s="3"/>
      <c r="C532" s="3"/>
      <c r="D532" s="200"/>
      <c r="E532" s="3"/>
      <c r="F532" s="3"/>
      <c r="G532" s="3"/>
      <c r="H532" s="3"/>
      <c r="I532" s="3"/>
      <c r="J532" s="3"/>
      <c r="K532" s="3"/>
      <c r="L532" s="3"/>
      <c r="M532" s="3"/>
      <c r="N532" s="3"/>
      <c r="O532" s="3"/>
      <c r="P532" s="3"/>
      <c r="Q532" s="3"/>
      <c r="R532" s="3"/>
      <c r="S532" s="3"/>
      <c r="T532" s="3"/>
      <c r="U532" s="3"/>
      <c r="V532" s="3"/>
      <c r="W532" s="3"/>
      <c r="X532" s="3"/>
      <c r="Y532" s="3"/>
      <c r="Z532" s="3"/>
    </row>
    <row r="533" spans="1:26" ht="12.75" customHeight="1" x14ac:dyDescent="0.25">
      <c r="A533" s="3"/>
      <c r="B533" s="3"/>
      <c r="C533" s="3"/>
      <c r="D533" s="200"/>
      <c r="E533" s="3"/>
      <c r="F533" s="3"/>
      <c r="G533" s="3"/>
      <c r="H533" s="3"/>
      <c r="I533" s="3"/>
      <c r="J533" s="3"/>
      <c r="K533" s="3"/>
      <c r="L533" s="3"/>
      <c r="M533" s="3"/>
      <c r="N533" s="3"/>
      <c r="O533" s="3"/>
      <c r="P533" s="3"/>
      <c r="Q533" s="3"/>
      <c r="R533" s="3"/>
      <c r="S533" s="3"/>
      <c r="T533" s="3"/>
      <c r="U533" s="3"/>
      <c r="V533" s="3"/>
      <c r="W533" s="3"/>
      <c r="X533" s="3"/>
      <c r="Y533" s="3"/>
      <c r="Z533" s="3"/>
    </row>
    <row r="534" spans="1:26" ht="12.75" customHeight="1" x14ac:dyDescent="0.25">
      <c r="A534" s="3"/>
      <c r="B534" s="3"/>
      <c r="C534" s="3"/>
      <c r="D534" s="200"/>
      <c r="E534" s="3"/>
      <c r="F534" s="3"/>
      <c r="G534" s="3"/>
      <c r="H534" s="3"/>
      <c r="I534" s="3"/>
      <c r="J534" s="3"/>
      <c r="K534" s="3"/>
      <c r="L534" s="3"/>
      <c r="M534" s="3"/>
      <c r="N534" s="3"/>
      <c r="O534" s="3"/>
      <c r="P534" s="3"/>
      <c r="Q534" s="3"/>
      <c r="R534" s="3"/>
      <c r="S534" s="3"/>
      <c r="T534" s="3"/>
      <c r="U534" s="3"/>
      <c r="V534" s="3"/>
      <c r="W534" s="3"/>
      <c r="X534" s="3"/>
      <c r="Y534" s="3"/>
      <c r="Z534" s="3"/>
    </row>
    <row r="535" spans="1:26" ht="12.75" customHeight="1" x14ac:dyDescent="0.25">
      <c r="A535" s="3"/>
      <c r="B535" s="3"/>
      <c r="C535" s="3"/>
      <c r="D535" s="200"/>
      <c r="E535" s="3"/>
      <c r="F535" s="3"/>
      <c r="G535" s="3"/>
      <c r="H535" s="3"/>
      <c r="I535" s="3"/>
      <c r="J535" s="3"/>
      <c r="K535" s="3"/>
      <c r="L535" s="3"/>
      <c r="M535" s="3"/>
      <c r="N535" s="3"/>
      <c r="O535" s="3"/>
      <c r="P535" s="3"/>
      <c r="Q535" s="3"/>
      <c r="R535" s="3"/>
      <c r="S535" s="3"/>
      <c r="T535" s="3"/>
      <c r="U535" s="3"/>
      <c r="V535" s="3"/>
      <c r="W535" s="3"/>
      <c r="X535" s="3"/>
      <c r="Y535" s="3"/>
      <c r="Z535" s="3"/>
    </row>
    <row r="536" spans="1:26" ht="12.75" customHeight="1" x14ac:dyDescent="0.25">
      <c r="A536" s="3"/>
      <c r="B536" s="3"/>
      <c r="C536" s="3"/>
      <c r="D536" s="200"/>
      <c r="E536" s="3"/>
      <c r="F536" s="3"/>
      <c r="G536" s="3"/>
      <c r="H536" s="3"/>
      <c r="I536" s="3"/>
      <c r="J536" s="3"/>
      <c r="K536" s="3"/>
      <c r="L536" s="3"/>
      <c r="M536" s="3"/>
      <c r="N536" s="3"/>
      <c r="O536" s="3"/>
      <c r="P536" s="3"/>
      <c r="Q536" s="3"/>
      <c r="R536" s="3"/>
      <c r="S536" s="3"/>
      <c r="T536" s="3"/>
      <c r="U536" s="3"/>
      <c r="V536" s="3"/>
      <c r="W536" s="3"/>
      <c r="X536" s="3"/>
      <c r="Y536" s="3"/>
      <c r="Z536" s="3"/>
    </row>
    <row r="537" spans="1:26" ht="12.75" customHeight="1" x14ac:dyDescent="0.25">
      <c r="A537" s="3"/>
      <c r="B537" s="3"/>
      <c r="C537" s="3"/>
      <c r="D537" s="200"/>
      <c r="E537" s="3"/>
      <c r="F537" s="3"/>
      <c r="G537" s="3"/>
      <c r="H537" s="3"/>
      <c r="I537" s="3"/>
      <c r="J537" s="3"/>
      <c r="K537" s="3"/>
      <c r="L537" s="3"/>
      <c r="M537" s="3"/>
      <c r="N537" s="3"/>
      <c r="O537" s="3"/>
      <c r="P537" s="3"/>
      <c r="Q537" s="3"/>
      <c r="R537" s="3"/>
      <c r="S537" s="3"/>
      <c r="T537" s="3"/>
      <c r="U537" s="3"/>
      <c r="V537" s="3"/>
      <c r="W537" s="3"/>
      <c r="X537" s="3"/>
      <c r="Y537" s="3"/>
      <c r="Z537" s="3"/>
    </row>
    <row r="538" spans="1:26" ht="12.75" customHeight="1" x14ac:dyDescent="0.25">
      <c r="A538" s="3"/>
      <c r="B538" s="3"/>
      <c r="C538" s="3"/>
      <c r="D538" s="200"/>
      <c r="E538" s="3"/>
      <c r="F538" s="3"/>
      <c r="G538" s="3"/>
      <c r="H538" s="3"/>
      <c r="I538" s="3"/>
      <c r="J538" s="3"/>
      <c r="K538" s="3"/>
      <c r="L538" s="3"/>
      <c r="M538" s="3"/>
      <c r="N538" s="3"/>
      <c r="O538" s="3"/>
      <c r="P538" s="3"/>
      <c r="Q538" s="3"/>
      <c r="R538" s="3"/>
      <c r="S538" s="3"/>
      <c r="T538" s="3"/>
      <c r="U538" s="3"/>
      <c r="V538" s="3"/>
      <c r="W538" s="3"/>
      <c r="X538" s="3"/>
      <c r="Y538" s="3"/>
      <c r="Z538" s="3"/>
    </row>
    <row r="539" spans="1:26" ht="12.75" customHeight="1" x14ac:dyDescent="0.25">
      <c r="A539" s="3"/>
      <c r="B539" s="3"/>
      <c r="C539" s="3"/>
      <c r="D539" s="200"/>
      <c r="E539" s="3"/>
      <c r="F539" s="3"/>
      <c r="G539" s="3"/>
      <c r="H539" s="3"/>
      <c r="I539" s="3"/>
      <c r="J539" s="3"/>
      <c r="K539" s="3"/>
      <c r="L539" s="3"/>
      <c r="M539" s="3"/>
      <c r="N539" s="3"/>
      <c r="O539" s="3"/>
      <c r="P539" s="3"/>
      <c r="Q539" s="3"/>
      <c r="R539" s="3"/>
      <c r="S539" s="3"/>
      <c r="T539" s="3"/>
      <c r="U539" s="3"/>
      <c r="V539" s="3"/>
      <c r="W539" s="3"/>
      <c r="X539" s="3"/>
      <c r="Y539" s="3"/>
      <c r="Z539" s="3"/>
    </row>
    <row r="540" spans="1:26" ht="12.75" customHeight="1" x14ac:dyDescent="0.25">
      <c r="A540" s="3"/>
      <c r="B540" s="3"/>
      <c r="C540" s="3"/>
      <c r="D540" s="200"/>
      <c r="E540" s="3"/>
      <c r="F540" s="3"/>
      <c r="G540" s="3"/>
      <c r="H540" s="3"/>
      <c r="I540" s="3"/>
      <c r="J540" s="3"/>
      <c r="K540" s="3"/>
      <c r="L540" s="3"/>
      <c r="M540" s="3"/>
      <c r="N540" s="3"/>
      <c r="O540" s="3"/>
      <c r="P540" s="3"/>
      <c r="Q540" s="3"/>
      <c r="R540" s="3"/>
      <c r="S540" s="3"/>
      <c r="T540" s="3"/>
      <c r="U540" s="3"/>
      <c r="V540" s="3"/>
      <c r="W540" s="3"/>
      <c r="X540" s="3"/>
      <c r="Y540" s="3"/>
      <c r="Z540" s="3"/>
    </row>
    <row r="541" spans="1:26" ht="12.75" customHeight="1" x14ac:dyDescent="0.25">
      <c r="A541" s="3"/>
      <c r="B541" s="3"/>
      <c r="C541" s="3"/>
      <c r="D541" s="200"/>
      <c r="E541" s="3"/>
      <c r="F541" s="3"/>
      <c r="G541" s="3"/>
      <c r="H541" s="3"/>
      <c r="I541" s="3"/>
      <c r="J541" s="3"/>
      <c r="K541" s="3"/>
      <c r="L541" s="3"/>
      <c r="M541" s="3"/>
      <c r="N541" s="3"/>
      <c r="O541" s="3"/>
      <c r="P541" s="3"/>
      <c r="Q541" s="3"/>
      <c r="R541" s="3"/>
      <c r="S541" s="3"/>
      <c r="T541" s="3"/>
      <c r="U541" s="3"/>
      <c r="V541" s="3"/>
      <c r="W541" s="3"/>
      <c r="X541" s="3"/>
      <c r="Y541" s="3"/>
      <c r="Z541" s="3"/>
    </row>
    <row r="542" spans="1:26" ht="12.75" customHeight="1" x14ac:dyDescent="0.25">
      <c r="A542" s="3"/>
      <c r="B542" s="3"/>
      <c r="C542" s="3"/>
      <c r="D542" s="200"/>
      <c r="E542" s="3"/>
      <c r="F542" s="3"/>
      <c r="G542" s="3"/>
      <c r="H542" s="3"/>
      <c r="I542" s="3"/>
      <c r="J542" s="3"/>
      <c r="K542" s="3"/>
      <c r="L542" s="3"/>
      <c r="M542" s="3"/>
      <c r="N542" s="3"/>
      <c r="O542" s="3"/>
      <c r="P542" s="3"/>
      <c r="Q542" s="3"/>
      <c r="R542" s="3"/>
      <c r="S542" s="3"/>
      <c r="T542" s="3"/>
      <c r="U542" s="3"/>
      <c r="V542" s="3"/>
      <c r="W542" s="3"/>
      <c r="X542" s="3"/>
      <c r="Y542" s="3"/>
      <c r="Z542" s="3"/>
    </row>
    <row r="543" spans="1:26" ht="12.75" customHeight="1" x14ac:dyDescent="0.25">
      <c r="A543" s="3"/>
      <c r="B543" s="3"/>
      <c r="C543" s="3"/>
      <c r="D543" s="200"/>
      <c r="E543" s="3"/>
      <c r="F543" s="3"/>
      <c r="G543" s="3"/>
      <c r="H543" s="3"/>
      <c r="I543" s="3"/>
      <c r="J543" s="3"/>
      <c r="K543" s="3"/>
      <c r="L543" s="3"/>
      <c r="M543" s="3"/>
      <c r="N543" s="3"/>
      <c r="O543" s="3"/>
      <c r="P543" s="3"/>
      <c r="Q543" s="3"/>
      <c r="R543" s="3"/>
      <c r="S543" s="3"/>
      <c r="T543" s="3"/>
      <c r="U543" s="3"/>
      <c r="V543" s="3"/>
      <c r="W543" s="3"/>
      <c r="X543" s="3"/>
      <c r="Y543" s="3"/>
      <c r="Z543" s="3"/>
    </row>
    <row r="544" spans="1:26" ht="12.75" customHeight="1" x14ac:dyDescent="0.25">
      <c r="A544" s="3"/>
      <c r="B544" s="3"/>
      <c r="C544" s="3"/>
      <c r="D544" s="200"/>
      <c r="E544" s="3"/>
      <c r="F544" s="3"/>
      <c r="G544" s="3"/>
      <c r="H544" s="3"/>
      <c r="I544" s="3"/>
      <c r="J544" s="3"/>
      <c r="K544" s="3"/>
      <c r="L544" s="3"/>
      <c r="M544" s="3"/>
      <c r="N544" s="3"/>
      <c r="O544" s="3"/>
      <c r="P544" s="3"/>
      <c r="Q544" s="3"/>
      <c r="R544" s="3"/>
      <c r="S544" s="3"/>
      <c r="T544" s="3"/>
      <c r="U544" s="3"/>
      <c r="V544" s="3"/>
      <c r="W544" s="3"/>
      <c r="X544" s="3"/>
      <c r="Y544" s="3"/>
      <c r="Z544" s="3"/>
    </row>
    <row r="545" spans="1:26" ht="12.75" customHeight="1" x14ac:dyDescent="0.25">
      <c r="A545" s="3"/>
      <c r="B545" s="3"/>
      <c r="C545" s="3"/>
      <c r="D545" s="200"/>
      <c r="E545" s="3"/>
      <c r="F545" s="3"/>
      <c r="G545" s="3"/>
      <c r="H545" s="3"/>
      <c r="I545" s="3"/>
      <c r="J545" s="3"/>
      <c r="K545" s="3"/>
      <c r="L545" s="3"/>
      <c r="M545" s="3"/>
      <c r="N545" s="3"/>
      <c r="O545" s="3"/>
      <c r="P545" s="3"/>
      <c r="Q545" s="3"/>
      <c r="R545" s="3"/>
      <c r="S545" s="3"/>
      <c r="T545" s="3"/>
      <c r="U545" s="3"/>
      <c r="V545" s="3"/>
      <c r="W545" s="3"/>
      <c r="X545" s="3"/>
      <c r="Y545" s="3"/>
      <c r="Z545" s="3"/>
    </row>
    <row r="546" spans="1:26" ht="12.75" customHeight="1" x14ac:dyDescent="0.25">
      <c r="A546" s="3"/>
      <c r="B546" s="3"/>
      <c r="C546" s="3"/>
      <c r="D546" s="200"/>
      <c r="E546" s="3"/>
      <c r="F546" s="3"/>
      <c r="G546" s="3"/>
      <c r="H546" s="3"/>
      <c r="I546" s="3"/>
      <c r="J546" s="3"/>
      <c r="K546" s="3"/>
      <c r="L546" s="3"/>
      <c r="M546" s="3"/>
      <c r="N546" s="3"/>
      <c r="O546" s="3"/>
      <c r="P546" s="3"/>
      <c r="Q546" s="3"/>
      <c r="R546" s="3"/>
      <c r="S546" s="3"/>
      <c r="T546" s="3"/>
      <c r="U546" s="3"/>
      <c r="V546" s="3"/>
      <c r="W546" s="3"/>
      <c r="X546" s="3"/>
      <c r="Y546" s="3"/>
      <c r="Z546" s="3"/>
    </row>
    <row r="547" spans="1:26" ht="12.75" customHeight="1" x14ac:dyDescent="0.25">
      <c r="A547" s="3"/>
      <c r="B547" s="3"/>
      <c r="C547" s="3"/>
      <c r="D547" s="200"/>
      <c r="E547" s="3"/>
      <c r="F547" s="3"/>
      <c r="G547" s="3"/>
      <c r="H547" s="3"/>
      <c r="I547" s="3"/>
      <c r="J547" s="3"/>
      <c r="K547" s="3"/>
      <c r="L547" s="3"/>
      <c r="M547" s="3"/>
      <c r="N547" s="3"/>
      <c r="O547" s="3"/>
      <c r="P547" s="3"/>
      <c r="Q547" s="3"/>
      <c r="R547" s="3"/>
      <c r="S547" s="3"/>
      <c r="T547" s="3"/>
      <c r="U547" s="3"/>
      <c r="V547" s="3"/>
      <c r="W547" s="3"/>
      <c r="X547" s="3"/>
      <c r="Y547" s="3"/>
      <c r="Z547" s="3"/>
    </row>
    <row r="548" spans="1:26" ht="12.75" customHeight="1" x14ac:dyDescent="0.25">
      <c r="A548" s="3"/>
      <c r="B548" s="3"/>
      <c r="C548" s="3"/>
      <c r="D548" s="200"/>
      <c r="E548" s="3"/>
      <c r="F548" s="3"/>
      <c r="G548" s="3"/>
      <c r="H548" s="3"/>
      <c r="I548" s="3"/>
      <c r="J548" s="3"/>
      <c r="K548" s="3"/>
      <c r="L548" s="3"/>
      <c r="M548" s="3"/>
      <c r="N548" s="3"/>
      <c r="O548" s="3"/>
      <c r="P548" s="3"/>
      <c r="Q548" s="3"/>
      <c r="R548" s="3"/>
      <c r="S548" s="3"/>
      <c r="T548" s="3"/>
      <c r="U548" s="3"/>
      <c r="V548" s="3"/>
      <c r="W548" s="3"/>
      <c r="X548" s="3"/>
      <c r="Y548" s="3"/>
      <c r="Z548" s="3"/>
    </row>
    <row r="549" spans="1:26" ht="12.75" customHeight="1" x14ac:dyDescent="0.25">
      <c r="A549" s="3"/>
      <c r="B549" s="3"/>
      <c r="C549" s="3"/>
      <c r="D549" s="200"/>
      <c r="E549" s="3"/>
      <c r="F549" s="3"/>
      <c r="G549" s="3"/>
      <c r="H549" s="3"/>
      <c r="I549" s="3"/>
      <c r="J549" s="3"/>
      <c r="K549" s="3"/>
      <c r="L549" s="3"/>
      <c r="M549" s="3"/>
      <c r="N549" s="3"/>
      <c r="O549" s="3"/>
      <c r="P549" s="3"/>
      <c r="Q549" s="3"/>
      <c r="R549" s="3"/>
      <c r="S549" s="3"/>
      <c r="T549" s="3"/>
      <c r="U549" s="3"/>
      <c r="V549" s="3"/>
      <c r="W549" s="3"/>
      <c r="X549" s="3"/>
      <c r="Y549" s="3"/>
      <c r="Z549" s="3"/>
    </row>
    <row r="550" spans="1:26" ht="12.75" customHeight="1" x14ac:dyDescent="0.25">
      <c r="A550" s="3"/>
      <c r="B550" s="3"/>
      <c r="C550" s="3"/>
      <c r="D550" s="200"/>
      <c r="E550" s="3"/>
      <c r="F550" s="3"/>
      <c r="G550" s="3"/>
      <c r="H550" s="3"/>
      <c r="I550" s="3"/>
      <c r="J550" s="3"/>
      <c r="K550" s="3"/>
      <c r="L550" s="3"/>
      <c r="M550" s="3"/>
      <c r="N550" s="3"/>
      <c r="O550" s="3"/>
      <c r="P550" s="3"/>
      <c r="Q550" s="3"/>
      <c r="R550" s="3"/>
      <c r="S550" s="3"/>
      <c r="T550" s="3"/>
      <c r="U550" s="3"/>
      <c r="V550" s="3"/>
      <c r="W550" s="3"/>
      <c r="X550" s="3"/>
      <c r="Y550" s="3"/>
      <c r="Z550" s="3"/>
    </row>
    <row r="551" spans="1:26" ht="12.75" customHeight="1" x14ac:dyDescent="0.25">
      <c r="A551" s="3"/>
      <c r="B551" s="3"/>
      <c r="C551" s="3"/>
      <c r="D551" s="200"/>
      <c r="E551" s="3"/>
      <c r="F551" s="3"/>
      <c r="G551" s="3"/>
      <c r="H551" s="3"/>
      <c r="I551" s="3"/>
      <c r="J551" s="3"/>
      <c r="K551" s="3"/>
      <c r="L551" s="3"/>
      <c r="M551" s="3"/>
      <c r="N551" s="3"/>
      <c r="O551" s="3"/>
      <c r="P551" s="3"/>
      <c r="Q551" s="3"/>
      <c r="R551" s="3"/>
      <c r="S551" s="3"/>
      <c r="T551" s="3"/>
      <c r="U551" s="3"/>
      <c r="V551" s="3"/>
      <c r="W551" s="3"/>
      <c r="X551" s="3"/>
      <c r="Y551" s="3"/>
      <c r="Z551" s="3"/>
    </row>
    <row r="552" spans="1:26" ht="12.75" customHeight="1" x14ac:dyDescent="0.25">
      <c r="A552" s="3"/>
      <c r="B552" s="3"/>
      <c r="C552" s="3"/>
      <c r="D552" s="200"/>
      <c r="E552" s="3"/>
      <c r="F552" s="3"/>
      <c r="G552" s="3"/>
      <c r="H552" s="3"/>
      <c r="I552" s="3"/>
      <c r="J552" s="3"/>
      <c r="K552" s="3"/>
      <c r="L552" s="3"/>
      <c r="M552" s="3"/>
      <c r="N552" s="3"/>
      <c r="O552" s="3"/>
      <c r="P552" s="3"/>
      <c r="Q552" s="3"/>
      <c r="R552" s="3"/>
      <c r="S552" s="3"/>
      <c r="T552" s="3"/>
      <c r="U552" s="3"/>
      <c r="V552" s="3"/>
      <c r="W552" s="3"/>
      <c r="X552" s="3"/>
      <c r="Y552" s="3"/>
      <c r="Z552" s="3"/>
    </row>
    <row r="553" spans="1:26" ht="12.75" customHeight="1" x14ac:dyDescent="0.25">
      <c r="A553" s="3"/>
      <c r="B553" s="3"/>
      <c r="C553" s="3"/>
      <c r="D553" s="200"/>
      <c r="E553" s="3"/>
      <c r="F553" s="3"/>
      <c r="G553" s="3"/>
      <c r="H553" s="3"/>
      <c r="I553" s="3"/>
      <c r="J553" s="3"/>
      <c r="K553" s="3"/>
      <c r="L553" s="3"/>
      <c r="M553" s="3"/>
      <c r="N553" s="3"/>
      <c r="O553" s="3"/>
      <c r="P553" s="3"/>
      <c r="Q553" s="3"/>
      <c r="R553" s="3"/>
      <c r="S553" s="3"/>
      <c r="T553" s="3"/>
      <c r="U553" s="3"/>
      <c r="V553" s="3"/>
      <c r="W553" s="3"/>
      <c r="X553" s="3"/>
      <c r="Y553" s="3"/>
      <c r="Z553" s="3"/>
    </row>
    <row r="554" spans="1:26" ht="12.75" customHeight="1" x14ac:dyDescent="0.25">
      <c r="A554" s="3"/>
      <c r="B554" s="3"/>
      <c r="C554" s="3"/>
      <c r="D554" s="200"/>
      <c r="E554" s="3"/>
      <c r="F554" s="3"/>
      <c r="G554" s="3"/>
      <c r="H554" s="3"/>
      <c r="I554" s="3"/>
      <c r="J554" s="3"/>
      <c r="K554" s="3"/>
      <c r="L554" s="3"/>
      <c r="M554" s="3"/>
      <c r="N554" s="3"/>
      <c r="O554" s="3"/>
      <c r="P554" s="3"/>
      <c r="Q554" s="3"/>
      <c r="R554" s="3"/>
      <c r="S554" s="3"/>
      <c r="T554" s="3"/>
      <c r="U554" s="3"/>
      <c r="V554" s="3"/>
      <c r="W554" s="3"/>
      <c r="X554" s="3"/>
      <c r="Y554" s="3"/>
      <c r="Z554" s="3"/>
    </row>
    <row r="555" spans="1:26" ht="12.75" customHeight="1" x14ac:dyDescent="0.25">
      <c r="A555" s="3"/>
      <c r="B555" s="3"/>
      <c r="C555" s="3"/>
      <c r="D555" s="200"/>
      <c r="E555" s="3"/>
      <c r="F555" s="3"/>
      <c r="G555" s="3"/>
      <c r="H555" s="3"/>
      <c r="I555" s="3"/>
      <c r="J555" s="3"/>
      <c r="K555" s="3"/>
      <c r="L555" s="3"/>
      <c r="M555" s="3"/>
      <c r="N555" s="3"/>
      <c r="O555" s="3"/>
      <c r="P555" s="3"/>
      <c r="Q555" s="3"/>
      <c r="R555" s="3"/>
      <c r="S555" s="3"/>
      <c r="T555" s="3"/>
      <c r="U555" s="3"/>
      <c r="V555" s="3"/>
      <c r="W555" s="3"/>
      <c r="X555" s="3"/>
      <c r="Y555" s="3"/>
      <c r="Z555" s="3"/>
    </row>
    <row r="556" spans="1:26" ht="12.75" customHeight="1" x14ac:dyDescent="0.25">
      <c r="A556" s="3"/>
      <c r="B556" s="3"/>
      <c r="C556" s="3"/>
      <c r="D556" s="200"/>
      <c r="E556" s="3"/>
      <c r="F556" s="3"/>
      <c r="G556" s="3"/>
      <c r="H556" s="3"/>
      <c r="I556" s="3"/>
      <c r="J556" s="3"/>
      <c r="K556" s="3"/>
      <c r="L556" s="3"/>
      <c r="M556" s="3"/>
      <c r="N556" s="3"/>
      <c r="O556" s="3"/>
      <c r="P556" s="3"/>
      <c r="Q556" s="3"/>
      <c r="R556" s="3"/>
      <c r="S556" s="3"/>
      <c r="T556" s="3"/>
      <c r="U556" s="3"/>
      <c r="V556" s="3"/>
      <c r="W556" s="3"/>
      <c r="X556" s="3"/>
      <c r="Y556" s="3"/>
      <c r="Z556" s="3"/>
    </row>
    <row r="557" spans="1:26" ht="12.75" customHeight="1" x14ac:dyDescent="0.25">
      <c r="A557" s="3"/>
      <c r="B557" s="3"/>
      <c r="C557" s="3"/>
      <c r="D557" s="200"/>
      <c r="E557" s="3"/>
      <c r="F557" s="3"/>
      <c r="G557" s="3"/>
      <c r="H557" s="3"/>
      <c r="I557" s="3"/>
      <c r="J557" s="3"/>
      <c r="K557" s="3"/>
      <c r="L557" s="3"/>
      <c r="M557" s="3"/>
      <c r="N557" s="3"/>
      <c r="O557" s="3"/>
      <c r="P557" s="3"/>
      <c r="Q557" s="3"/>
      <c r="R557" s="3"/>
      <c r="S557" s="3"/>
      <c r="T557" s="3"/>
      <c r="U557" s="3"/>
      <c r="V557" s="3"/>
      <c r="W557" s="3"/>
      <c r="X557" s="3"/>
      <c r="Y557" s="3"/>
      <c r="Z557" s="3"/>
    </row>
    <row r="558" spans="1:26" ht="12.75" customHeight="1" x14ac:dyDescent="0.25">
      <c r="A558" s="3"/>
      <c r="B558" s="3"/>
      <c r="C558" s="3"/>
      <c r="D558" s="200"/>
      <c r="E558" s="3"/>
      <c r="F558" s="3"/>
      <c r="G558" s="3"/>
      <c r="H558" s="3"/>
      <c r="I558" s="3"/>
      <c r="J558" s="3"/>
      <c r="K558" s="3"/>
      <c r="L558" s="3"/>
      <c r="M558" s="3"/>
      <c r="N558" s="3"/>
      <c r="O558" s="3"/>
      <c r="P558" s="3"/>
      <c r="Q558" s="3"/>
      <c r="R558" s="3"/>
      <c r="S558" s="3"/>
      <c r="T558" s="3"/>
      <c r="U558" s="3"/>
      <c r="V558" s="3"/>
      <c r="W558" s="3"/>
      <c r="X558" s="3"/>
      <c r="Y558" s="3"/>
      <c r="Z558" s="3"/>
    </row>
    <row r="559" spans="1:26" ht="12.75" customHeight="1" x14ac:dyDescent="0.25">
      <c r="A559" s="3"/>
      <c r="B559" s="3"/>
      <c r="C559" s="3"/>
      <c r="D559" s="200"/>
      <c r="E559" s="3"/>
      <c r="F559" s="3"/>
      <c r="G559" s="3"/>
      <c r="H559" s="3"/>
      <c r="I559" s="3"/>
      <c r="J559" s="3"/>
      <c r="K559" s="3"/>
      <c r="L559" s="3"/>
      <c r="M559" s="3"/>
      <c r="N559" s="3"/>
      <c r="O559" s="3"/>
      <c r="P559" s="3"/>
      <c r="Q559" s="3"/>
      <c r="R559" s="3"/>
      <c r="S559" s="3"/>
      <c r="T559" s="3"/>
      <c r="U559" s="3"/>
      <c r="V559" s="3"/>
      <c r="W559" s="3"/>
      <c r="X559" s="3"/>
      <c r="Y559" s="3"/>
      <c r="Z559" s="3"/>
    </row>
    <row r="560" spans="1:26" ht="12.75" customHeight="1" x14ac:dyDescent="0.25">
      <c r="A560" s="3"/>
      <c r="B560" s="3"/>
      <c r="C560" s="3"/>
      <c r="D560" s="200"/>
      <c r="E560" s="3"/>
      <c r="F560" s="3"/>
      <c r="G560" s="3"/>
      <c r="H560" s="3"/>
      <c r="I560" s="3"/>
      <c r="J560" s="3"/>
      <c r="K560" s="3"/>
      <c r="L560" s="3"/>
      <c r="M560" s="3"/>
      <c r="N560" s="3"/>
      <c r="O560" s="3"/>
      <c r="P560" s="3"/>
      <c r="Q560" s="3"/>
      <c r="R560" s="3"/>
      <c r="S560" s="3"/>
      <c r="T560" s="3"/>
      <c r="U560" s="3"/>
      <c r="V560" s="3"/>
      <c r="W560" s="3"/>
      <c r="X560" s="3"/>
      <c r="Y560" s="3"/>
      <c r="Z560" s="3"/>
    </row>
    <row r="561" spans="1:26" ht="12.75" customHeight="1" x14ac:dyDescent="0.25">
      <c r="A561" s="3"/>
      <c r="B561" s="3"/>
      <c r="C561" s="3"/>
      <c r="D561" s="200"/>
      <c r="E561" s="3"/>
      <c r="F561" s="3"/>
      <c r="G561" s="3"/>
      <c r="H561" s="3"/>
      <c r="I561" s="3"/>
      <c r="J561" s="3"/>
      <c r="K561" s="3"/>
      <c r="L561" s="3"/>
      <c r="M561" s="3"/>
      <c r="N561" s="3"/>
      <c r="O561" s="3"/>
      <c r="P561" s="3"/>
      <c r="Q561" s="3"/>
      <c r="R561" s="3"/>
      <c r="S561" s="3"/>
      <c r="T561" s="3"/>
      <c r="U561" s="3"/>
      <c r="V561" s="3"/>
      <c r="W561" s="3"/>
      <c r="X561" s="3"/>
      <c r="Y561" s="3"/>
      <c r="Z561" s="3"/>
    </row>
    <row r="562" spans="1:26" ht="12.75" customHeight="1" x14ac:dyDescent="0.25">
      <c r="A562" s="3"/>
      <c r="B562" s="3"/>
      <c r="C562" s="3"/>
      <c r="D562" s="200"/>
      <c r="E562" s="3"/>
      <c r="F562" s="3"/>
      <c r="G562" s="3"/>
      <c r="H562" s="3"/>
      <c r="I562" s="3"/>
      <c r="J562" s="3"/>
      <c r="K562" s="3"/>
      <c r="L562" s="3"/>
      <c r="M562" s="3"/>
      <c r="N562" s="3"/>
      <c r="O562" s="3"/>
      <c r="P562" s="3"/>
      <c r="Q562" s="3"/>
      <c r="R562" s="3"/>
      <c r="S562" s="3"/>
      <c r="T562" s="3"/>
      <c r="U562" s="3"/>
      <c r="V562" s="3"/>
      <c r="W562" s="3"/>
      <c r="X562" s="3"/>
      <c r="Y562" s="3"/>
      <c r="Z562" s="3"/>
    </row>
    <row r="563" spans="1:26" ht="12.75" customHeight="1" x14ac:dyDescent="0.25">
      <c r="A563" s="3"/>
      <c r="B563" s="3"/>
      <c r="C563" s="3"/>
      <c r="D563" s="200"/>
      <c r="E563" s="3"/>
      <c r="F563" s="3"/>
      <c r="G563" s="3"/>
      <c r="H563" s="3"/>
      <c r="I563" s="3"/>
      <c r="J563" s="3"/>
      <c r="K563" s="3"/>
      <c r="L563" s="3"/>
      <c r="M563" s="3"/>
      <c r="N563" s="3"/>
      <c r="O563" s="3"/>
      <c r="P563" s="3"/>
      <c r="Q563" s="3"/>
      <c r="R563" s="3"/>
      <c r="S563" s="3"/>
      <c r="T563" s="3"/>
      <c r="U563" s="3"/>
      <c r="V563" s="3"/>
      <c r="W563" s="3"/>
      <c r="X563" s="3"/>
      <c r="Y563" s="3"/>
      <c r="Z563" s="3"/>
    </row>
    <row r="564" spans="1:26" ht="12.75" customHeight="1" x14ac:dyDescent="0.25">
      <c r="A564" s="3"/>
      <c r="B564" s="3"/>
      <c r="C564" s="3"/>
      <c r="D564" s="200"/>
      <c r="E564" s="3"/>
      <c r="F564" s="3"/>
      <c r="G564" s="3"/>
      <c r="H564" s="3"/>
      <c r="I564" s="3"/>
      <c r="J564" s="3"/>
      <c r="K564" s="3"/>
      <c r="L564" s="3"/>
      <c r="M564" s="3"/>
      <c r="N564" s="3"/>
      <c r="O564" s="3"/>
      <c r="P564" s="3"/>
      <c r="Q564" s="3"/>
      <c r="R564" s="3"/>
      <c r="S564" s="3"/>
      <c r="T564" s="3"/>
      <c r="U564" s="3"/>
      <c r="V564" s="3"/>
      <c r="W564" s="3"/>
      <c r="X564" s="3"/>
      <c r="Y564" s="3"/>
      <c r="Z564" s="3"/>
    </row>
    <row r="565" spans="1:26" ht="12.75" customHeight="1" x14ac:dyDescent="0.25">
      <c r="A565" s="3"/>
      <c r="B565" s="3"/>
      <c r="C565" s="3"/>
      <c r="D565" s="200"/>
      <c r="E565" s="3"/>
      <c r="F565" s="3"/>
      <c r="G565" s="3"/>
      <c r="H565" s="3"/>
      <c r="I565" s="3"/>
      <c r="J565" s="3"/>
      <c r="K565" s="3"/>
      <c r="L565" s="3"/>
      <c r="M565" s="3"/>
      <c r="N565" s="3"/>
      <c r="O565" s="3"/>
      <c r="P565" s="3"/>
      <c r="Q565" s="3"/>
      <c r="R565" s="3"/>
      <c r="S565" s="3"/>
      <c r="T565" s="3"/>
      <c r="U565" s="3"/>
      <c r="V565" s="3"/>
      <c r="W565" s="3"/>
      <c r="X565" s="3"/>
      <c r="Y565" s="3"/>
      <c r="Z565" s="3"/>
    </row>
    <row r="566" spans="1:26" ht="12.75" customHeight="1" x14ac:dyDescent="0.25">
      <c r="A566" s="3"/>
      <c r="B566" s="3"/>
      <c r="C566" s="3"/>
      <c r="D566" s="200"/>
      <c r="E566" s="3"/>
      <c r="F566" s="3"/>
      <c r="G566" s="3"/>
      <c r="H566" s="3"/>
      <c r="I566" s="3"/>
      <c r="J566" s="3"/>
      <c r="K566" s="3"/>
      <c r="L566" s="3"/>
      <c r="M566" s="3"/>
      <c r="N566" s="3"/>
      <c r="O566" s="3"/>
      <c r="P566" s="3"/>
      <c r="Q566" s="3"/>
      <c r="R566" s="3"/>
      <c r="S566" s="3"/>
      <c r="T566" s="3"/>
      <c r="U566" s="3"/>
      <c r="V566" s="3"/>
      <c r="W566" s="3"/>
      <c r="X566" s="3"/>
      <c r="Y566" s="3"/>
      <c r="Z566" s="3"/>
    </row>
    <row r="567" spans="1:26" ht="12.75" customHeight="1" x14ac:dyDescent="0.25">
      <c r="A567" s="3"/>
      <c r="B567" s="3"/>
      <c r="C567" s="3"/>
      <c r="D567" s="200"/>
      <c r="E567" s="3"/>
      <c r="F567" s="3"/>
      <c r="G567" s="3"/>
      <c r="H567" s="3"/>
      <c r="I567" s="3"/>
      <c r="J567" s="3"/>
      <c r="K567" s="3"/>
      <c r="L567" s="3"/>
      <c r="M567" s="3"/>
      <c r="N567" s="3"/>
      <c r="O567" s="3"/>
      <c r="P567" s="3"/>
      <c r="Q567" s="3"/>
      <c r="R567" s="3"/>
      <c r="S567" s="3"/>
      <c r="T567" s="3"/>
      <c r="U567" s="3"/>
      <c r="V567" s="3"/>
      <c r="W567" s="3"/>
      <c r="X567" s="3"/>
      <c r="Y567" s="3"/>
      <c r="Z567" s="3"/>
    </row>
    <row r="568" spans="1:26" ht="12.75" customHeight="1" x14ac:dyDescent="0.25">
      <c r="A568" s="3"/>
      <c r="B568" s="3"/>
      <c r="C568" s="3"/>
      <c r="D568" s="200"/>
      <c r="E568" s="3"/>
      <c r="F568" s="3"/>
      <c r="G568" s="3"/>
      <c r="H568" s="3"/>
      <c r="I568" s="3"/>
      <c r="J568" s="3"/>
      <c r="K568" s="3"/>
      <c r="L568" s="3"/>
      <c r="M568" s="3"/>
      <c r="N568" s="3"/>
      <c r="O568" s="3"/>
      <c r="P568" s="3"/>
      <c r="Q568" s="3"/>
      <c r="R568" s="3"/>
      <c r="S568" s="3"/>
      <c r="T568" s="3"/>
      <c r="U568" s="3"/>
      <c r="V568" s="3"/>
      <c r="W568" s="3"/>
      <c r="X568" s="3"/>
      <c r="Y568" s="3"/>
      <c r="Z568" s="3"/>
    </row>
    <row r="569" spans="1:26" ht="12.75" customHeight="1" x14ac:dyDescent="0.25">
      <c r="A569" s="3"/>
      <c r="B569" s="3"/>
      <c r="C569" s="3"/>
      <c r="D569" s="200"/>
      <c r="E569" s="3"/>
      <c r="F569" s="3"/>
      <c r="G569" s="3"/>
      <c r="H569" s="3"/>
      <c r="I569" s="3"/>
      <c r="J569" s="3"/>
      <c r="K569" s="3"/>
      <c r="L569" s="3"/>
      <c r="M569" s="3"/>
      <c r="N569" s="3"/>
      <c r="O569" s="3"/>
      <c r="P569" s="3"/>
      <c r="Q569" s="3"/>
      <c r="R569" s="3"/>
      <c r="S569" s="3"/>
      <c r="T569" s="3"/>
      <c r="U569" s="3"/>
      <c r="V569" s="3"/>
      <c r="W569" s="3"/>
      <c r="X569" s="3"/>
      <c r="Y569" s="3"/>
      <c r="Z569" s="3"/>
    </row>
    <row r="570" spans="1:26" ht="12.75" customHeight="1" x14ac:dyDescent="0.25">
      <c r="A570" s="3"/>
      <c r="B570" s="3"/>
      <c r="C570" s="3"/>
      <c r="D570" s="200"/>
      <c r="E570" s="3"/>
      <c r="F570" s="3"/>
      <c r="G570" s="3"/>
      <c r="H570" s="3"/>
      <c r="I570" s="3"/>
      <c r="J570" s="3"/>
      <c r="K570" s="3"/>
      <c r="L570" s="3"/>
      <c r="M570" s="3"/>
      <c r="N570" s="3"/>
      <c r="O570" s="3"/>
      <c r="P570" s="3"/>
      <c r="Q570" s="3"/>
      <c r="R570" s="3"/>
      <c r="S570" s="3"/>
      <c r="T570" s="3"/>
      <c r="U570" s="3"/>
      <c r="V570" s="3"/>
      <c r="W570" s="3"/>
      <c r="X570" s="3"/>
      <c r="Y570" s="3"/>
      <c r="Z570" s="3"/>
    </row>
    <row r="571" spans="1:26" ht="12.75" customHeight="1" x14ac:dyDescent="0.25">
      <c r="A571" s="3"/>
      <c r="B571" s="3"/>
      <c r="C571" s="3"/>
      <c r="D571" s="200"/>
      <c r="E571" s="3"/>
      <c r="F571" s="3"/>
      <c r="G571" s="3"/>
      <c r="H571" s="3"/>
      <c r="I571" s="3"/>
      <c r="J571" s="3"/>
      <c r="K571" s="3"/>
      <c r="L571" s="3"/>
      <c r="M571" s="3"/>
      <c r="N571" s="3"/>
      <c r="O571" s="3"/>
      <c r="P571" s="3"/>
      <c r="Q571" s="3"/>
      <c r="R571" s="3"/>
      <c r="S571" s="3"/>
      <c r="T571" s="3"/>
      <c r="U571" s="3"/>
      <c r="V571" s="3"/>
      <c r="W571" s="3"/>
      <c r="X571" s="3"/>
      <c r="Y571" s="3"/>
      <c r="Z571" s="3"/>
    </row>
    <row r="572" spans="1:26" ht="12.75" customHeight="1" x14ac:dyDescent="0.25">
      <c r="A572" s="3"/>
      <c r="B572" s="3"/>
      <c r="C572" s="3"/>
      <c r="D572" s="200"/>
      <c r="E572" s="3"/>
      <c r="F572" s="3"/>
      <c r="G572" s="3"/>
      <c r="H572" s="3"/>
      <c r="I572" s="3"/>
      <c r="J572" s="3"/>
      <c r="K572" s="3"/>
      <c r="L572" s="3"/>
      <c r="M572" s="3"/>
      <c r="N572" s="3"/>
      <c r="O572" s="3"/>
      <c r="P572" s="3"/>
      <c r="Q572" s="3"/>
      <c r="R572" s="3"/>
      <c r="S572" s="3"/>
      <c r="T572" s="3"/>
      <c r="U572" s="3"/>
      <c r="V572" s="3"/>
      <c r="W572" s="3"/>
      <c r="X572" s="3"/>
      <c r="Y572" s="3"/>
      <c r="Z572" s="3"/>
    </row>
    <row r="573" spans="1:26" ht="12.75" customHeight="1" x14ac:dyDescent="0.25">
      <c r="A573" s="3"/>
      <c r="B573" s="3"/>
      <c r="C573" s="3"/>
      <c r="D573" s="200"/>
      <c r="E573" s="3"/>
      <c r="F573" s="3"/>
      <c r="G573" s="3"/>
      <c r="H573" s="3"/>
      <c r="I573" s="3"/>
      <c r="J573" s="3"/>
      <c r="K573" s="3"/>
      <c r="L573" s="3"/>
      <c r="M573" s="3"/>
      <c r="N573" s="3"/>
      <c r="O573" s="3"/>
      <c r="P573" s="3"/>
      <c r="Q573" s="3"/>
      <c r="R573" s="3"/>
      <c r="S573" s="3"/>
      <c r="T573" s="3"/>
      <c r="U573" s="3"/>
      <c r="V573" s="3"/>
      <c r="W573" s="3"/>
      <c r="X573" s="3"/>
      <c r="Y573" s="3"/>
      <c r="Z573" s="3"/>
    </row>
    <row r="574" spans="1:26" ht="12.75" customHeight="1" x14ac:dyDescent="0.25">
      <c r="A574" s="3"/>
      <c r="B574" s="3"/>
      <c r="C574" s="3"/>
      <c r="D574" s="200"/>
      <c r="E574" s="3"/>
      <c r="F574" s="3"/>
      <c r="G574" s="3"/>
      <c r="H574" s="3"/>
      <c r="I574" s="3"/>
      <c r="J574" s="3"/>
      <c r="K574" s="3"/>
      <c r="L574" s="3"/>
      <c r="M574" s="3"/>
      <c r="N574" s="3"/>
      <c r="O574" s="3"/>
      <c r="P574" s="3"/>
      <c r="Q574" s="3"/>
      <c r="R574" s="3"/>
      <c r="S574" s="3"/>
      <c r="T574" s="3"/>
      <c r="U574" s="3"/>
      <c r="V574" s="3"/>
      <c r="W574" s="3"/>
      <c r="X574" s="3"/>
      <c r="Y574" s="3"/>
      <c r="Z574" s="3"/>
    </row>
    <row r="575" spans="1:26" ht="12.75" customHeight="1" x14ac:dyDescent="0.25">
      <c r="A575" s="3"/>
      <c r="B575" s="3"/>
      <c r="C575" s="3"/>
      <c r="D575" s="200"/>
      <c r="E575" s="3"/>
      <c r="F575" s="3"/>
      <c r="G575" s="3"/>
      <c r="H575" s="3"/>
      <c r="I575" s="3"/>
      <c r="J575" s="3"/>
      <c r="K575" s="3"/>
      <c r="L575" s="3"/>
      <c r="M575" s="3"/>
      <c r="N575" s="3"/>
      <c r="O575" s="3"/>
      <c r="P575" s="3"/>
      <c r="Q575" s="3"/>
      <c r="R575" s="3"/>
      <c r="S575" s="3"/>
      <c r="T575" s="3"/>
      <c r="U575" s="3"/>
      <c r="V575" s="3"/>
      <c r="W575" s="3"/>
      <c r="X575" s="3"/>
      <c r="Y575" s="3"/>
      <c r="Z575" s="3"/>
    </row>
    <row r="576" spans="1:26" ht="12.75" customHeight="1" x14ac:dyDescent="0.25">
      <c r="A576" s="3"/>
      <c r="B576" s="3"/>
      <c r="C576" s="3"/>
      <c r="D576" s="200"/>
      <c r="E576" s="3"/>
      <c r="F576" s="3"/>
      <c r="G576" s="3"/>
      <c r="H576" s="3"/>
      <c r="I576" s="3"/>
      <c r="J576" s="3"/>
      <c r="K576" s="3"/>
      <c r="L576" s="3"/>
      <c r="M576" s="3"/>
      <c r="N576" s="3"/>
      <c r="O576" s="3"/>
      <c r="P576" s="3"/>
      <c r="Q576" s="3"/>
      <c r="R576" s="3"/>
      <c r="S576" s="3"/>
      <c r="T576" s="3"/>
      <c r="U576" s="3"/>
      <c r="V576" s="3"/>
      <c r="W576" s="3"/>
      <c r="X576" s="3"/>
      <c r="Y576" s="3"/>
      <c r="Z576" s="3"/>
    </row>
    <row r="577" spans="1:26" ht="12.75" customHeight="1" x14ac:dyDescent="0.25">
      <c r="A577" s="3"/>
      <c r="B577" s="3"/>
      <c r="C577" s="3"/>
      <c r="D577" s="200"/>
      <c r="E577" s="3"/>
      <c r="F577" s="3"/>
      <c r="G577" s="3"/>
      <c r="H577" s="3"/>
      <c r="I577" s="3"/>
      <c r="J577" s="3"/>
      <c r="K577" s="3"/>
      <c r="L577" s="3"/>
      <c r="M577" s="3"/>
      <c r="N577" s="3"/>
      <c r="O577" s="3"/>
      <c r="P577" s="3"/>
      <c r="Q577" s="3"/>
      <c r="R577" s="3"/>
      <c r="S577" s="3"/>
      <c r="T577" s="3"/>
      <c r="U577" s="3"/>
      <c r="V577" s="3"/>
      <c r="W577" s="3"/>
      <c r="X577" s="3"/>
      <c r="Y577" s="3"/>
      <c r="Z577" s="3"/>
    </row>
    <row r="578" spans="1:26" ht="12.75" customHeight="1" x14ac:dyDescent="0.25">
      <c r="A578" s="3"/>
      <c r="B578" s="3"/>
      <c r="C578" s="3"/>
      <c r="D578" s="200"/>
      <c r="E578" s="3"/>
      <c r="F578" s="3"/>
      <c r="G578" s="3"/>
      <c r="H578" s="3"/>
      <c r="I578" s="3"/>
      <c r="J578" s="3"/>
      <c r="K578" s="3"/>
      <c r="L578" s="3"/>
      <c r="M578" s="3"/>
      <c r="N578" s="3"/>
      <c r="O578" s="3"/>
      <c r="P578" s="3"/>
      <c r="Q578" s="3"/>
      <c r="R578" s="3"/>
      <c r="S578" s="3"/>
      <c r="T578" s="3"/>
      <c r="U578" s="3"/>
      <c r="V578" s="3"/>
      <c r="W578" s="3"/>
      <c r="X578" s="3"/>
      <c r="Y578" s="3"/>
      <c r="Z578" s="3"/>
    </row>
    <row r="579" spans="1:26" ht="12.75" customHeight="1" x14ac:dyDescent="0.25">
      <c r="A579" s="3"/>
      <c r="B579" s="3"/>
      <c r="C579" s="3"/>
      <c r="D579" s="200"/>
      <c r="E579" s="3"/>
      <c r="F579" s="3"/>
      <c r="G579" s="3"/>
      <c r="H579" s="3"/>
      <c r="I579" s="3"/>
      <c r="J579" s="3"/>
      <c r="K579" s="3"/>
      <c r="L579" s="3"/>
      <c r="M579" s="3"/>
      <c r="N579" s="3"/>
      <c r="O579" s="3"/>
      <c r="P579" s="3"/>
      <c r="Q579" s="3"/>
      <c r="R579" s="3"/>
      <c r="S579" s="3"/>
      <c r="T579" s="3"/>
      <c r="U579" s="3"/>
      <c r="V579" s="3"/>
      <c r="W579" s="3"/>
      <c r="X579" s="3"/>
      <c r="Y579" s="3"/>
      <c r="Z579" s="3"/>
    </row>
    <row r="580" spans="1:26" ht="12.75" customHeight="1" x14ac:dyDescent="0.25">
      <c r="A580" s="3"/>
      <c r="B580" s="3"/>
      <c r="C580" s="3"/>
      <c r="D580" s="200"/>
      <c r="E580" s="3"/>
      <c r="F580" s="3"/>
      <c r="G580" s="3"/>
      <c r="H580" s="3"/>
      <c r="I580" s="3"/>
      <c r="J580" s="3"/>
      <c r="K580" s="3"/>
      <c r="L580" s="3"/>
      <c r="M580" s="3"/>
      <c r="N580" s="3"/>
      <c r="O580" s="3"/>
      <c r="P580" s="3"/>
      <c r="Q580" s="3"/>
      <c r="R580" s="3"/>
      <c r="S580" s="3"/>
      <c r="T580" s="3"/>
      <c r="U580" s="3"/>
      <c r="V580" s="3"/>
      <c r="W580" s="3"/>
      <c r="X580" s="3"/>
      <c r="Y580" s="3"/>
      <c r="Z580" s="3"/>
    </row>
    <row r="581" spans="1:26" ht="12.75" customHeight="1" x14ac:dyDescent="0.25">
      <c r="A581" s="3"/>
      <c r="B581" s="3"/>
      <c r="C581" s="3"/>
      <c r="D581" s="200"/>
      <c r="E581" s="3"/>
      <c r="F581" s="3"/>
      <c r="G581" s="3"/>
      <c r="H581" s="3"/>
      <c r="I581" s="3"/>
      <c r="J581" s="3"/>
      <c r="K581" s="3"/>
      <c r="L581" s="3"/>
      <c r="M581" s="3"/>
      <c r="N581" s="3"/>
      <c r="O581" s="3"/>
      <c r="P581" s="3"/>
      <c r="Q581" s="3"/>
      <c r="R581" s="3"/>
      <c r="S581" s="3"/>
      <c r="T581" s="3"/>
      <c r="U581" s="3"/>
      <c r="V581" s="3"/>
      <c r="W581" s="3"/>
      <c r="X581" s="3"/>
      <c r="Y581" s="3"/>
      <c r="Z581" s="3"/>
    </row>
    <row r="582" spans="1:26" ht="12.75" customHeight="1" x14ac:dyDescent="0.25">
      <c r="A582" s="3"/>
      <c r="B582" s="3"/>
      <c r="C582" s="3"/>
      <c r="D582" s="200"/>
      <c r="E582" s="3"/>
      <c r="F582" s="3"/>
      <c r="G582" s="3"/>
      <c r="H582" s="3"/>
      <c r="I582" s="3"/>
      <c r="J582" s="3"/>
      <c r="K582" s="3"/>
      <c r="L582" s="3"/>
      <c r="M582" s="3"/>
      <c r="N582" s="3"/>
      <c r="O582" s="3"/>
      <c r="P582" s="3"/>
      <c r="Q582" s="3"/>
      <c r="R582" s="3"/>
      <c r="S582" s="3"/>
      <c r="T582" s="3"/>
      <c r="U582" s="3"/>
      <c r="V582" s="3"/>
      <c r="W582" s="3"/>
      <c r="X582" s="3"/>
      <c r="Y582" s="3"/>
      <c r="Z582" s="3"/>
    </row>
    <row r="583" spans="1:26" ht="12.75" customHeight="1" x14ac:dyDescent="0.25">
      <c r="A583" s="3"/>
      <c r="B583" s="3"/>
      <c r="C583" s="3"/>
      <c r="D583" s="200"/>
      <c r="E583" s="3"/>
      <c r="F583" s="3"/>
      <c r="G583" s="3"/>
      <c r="H583" s="3"/>
      <c r="I583" s="3"/>
      <c r="J583" s="3"/>
      <c r="K583" s="3"/>
      <c r="L583" s="3"/>
      <c r="M583" s="3"/>
      <c r="N583" s="3"/>
      <c r="O583" s="3"/>
      <c r="P583" s="3"/>
      <c r="Q583" s="3"/>
      <c r="R583" s="3"/>
      <c r="S583" s="3"/>
      <c r="T583" s="3"/>
      <c r="U583" s="3"/>
      <c r="V583" s="3"/>
      <c r="W583" s="3"/>
      <c r="X583" s="3"/>
      <c r="Y583" s="3"/>
      <c r="Z583" s="3"/>
    </row>
    <row r="584" spans="1:26" ht="12.75" customHeight="1" x14ac:dyDescent="0.25">
      <c r="A584" s="3"/>
      <c r="B584" s="3"/>
      <c r="C584" s="3"/>
      <c r="D584" s="200"/>
      <c r="E584" s="3"/>
      <c r="F584" s="3"/>
      <c r="G584" s="3"/>
      <c r="H584" s="3"/>
      <c r="I584" s="3"/>
      <c r="J584" s="3"/>
      <c r="K584" s="3"/>
      <c r="L584" s="3"/>
      <c r="M584" s="3"/>
      <c r="N584" s="3"/>
      <c r="O584" s="3"/>
      <c r="P584" s="3"/>
      <c r="Q584" s="3"/>
      <c r="R584" s="3"/>
      <c r="S584" s="3"/>
      <c r="T584" s="3"/>
      <c r="U584" s="3"/>
      <c r="V584" s="3"/>
      <c r="W584" s="3"/>
      <c r="X584" s="3"/>
      <c r="Y584" s="3"/>
      <c r="Z584" s="3"/>
    </row>
    <row r="585" spans="1:26" ht="12.75" customHeight="1" x14ac:dyDescent="0.25">
      <c r="A585" s="3"/>
      <c r="B585" s="3"/>
      <c r="C585" s="3"/>
      <c r="D585" s="200"/>
      <c r="E585" s="3"/>
      <c r="F585" s="3"/>
      <c r="G585" s="3"/>
      <c r="H585" s="3"/>
      <c r="I585" s="3"/>
      <c r="J585" s="3"/>
      <c r="K585" s="3"/>
      <c r="L585" s="3"/>
      <c r="M585" s="3"/>
      <c r="N585" s="3"/>
      <c r="O585" s="3"/>
      <c r="P585" s="3"/>
      <c r="Q585" s="3"/>
      <c r="R585" s="3"/>
      <c r="S585" s="3"/>
      <c r="T585" s="3"/>
      <c r="U585" s="3"/>
      <c r="V585" s="3"/>
      <c r="W585" s="3"/>
      <c r="X585" s="3"/>
      <c r="Y585" s="3"/>
      <c r="Z585" s="3"/>
    </row>
    <row r="586" spans="1:26" ht="12.75" customHeight="1" x14ac:dyDescent="0.25">
      <c r="A586" s="3"/>
      <c r="B586" s="3"/>
      <c r="C586" s="3"/>
      <c r="D586" s="200"/>
      <c r="E586" s="3"/>
      <c r="F586" s="3"/>
      <c r="G586" s="3"/>
      <c r="H586" s="3"/>
      <c r="I586" s="3"/>
      <c r="J586" s="3"/>
      <c r="K586" s="3"/>
      <c r="L586" s="3"/>
      <c r="M586" s="3"/>
      <c r="N586" s="3"/>
      <c r="O586" s="3"/>
      <c r="P586" s="3"/>
      <c r="Q586" s="3"/>
      <c r="R586" s="3"/>
      <c r="S586" s="3"/>
      <c r="T586" s="3"/>
      <c r="U586" s="3"/>
      <c r="V586" s="3"/>
      <c r="W586" s="3"/>
      <c r="X586" s="3"/>
      <c r="Y586" s="3"/>
      <c r="Z586" s="3"/>
    </row>
    <row r="587" spans="1:26" ht="12.75" customHeight="1" x14ac:dyDescent="0.25">
      <c r="A587" s="3"/>
      <c r="B587" s="3"/>
      <c r="C587" s="3"/>
      <c r="D587" s="200"/>
      <c r="E587" s="3"/>
      <c r="F587" s="3"/>
      <c r="G587" s="3"/>
      <c r="H587" s="3"/>
      <c r="I587" s="3"/>
      <c r="J587" s="3"/>
      <c r="K587" s="3"/>
      <c r="L587" s="3"/>
      <c r="M587" s="3"/>
      <c r="N587" s="3"/>
      <c r="O587" s="3"/>
      <c r="P587" s="3"/>
      <c r="Q587" s="3"/>
      <c r="R587" s="3"/>
      <c r="S587" s="3"/>
      <c r="T587" s="3"/>
      <c r="U587" s="3"/>
      <c r="V587" s="3"/>
      <c r="W587" s="3"/>
      <c r="X587" s="3"/>
      <c r="Y587" s="3"/>
      <c r="Z587" s="3"/>
    </row>
    <row r="588" spans="1:26" ht="12.75" customHeight="1" x14ac:dyDescent="0.25">
      <c r="A588" s="3"/>
      <c r="B588" s="3"/>
      <c r="C588" s="3"/>
      <c r="D588" s="200"/>
      <c r="E588" s="3"/>
      <c r="F588" s="3"/>
      <c r="G588" s="3"/>
      <c r="H588" s="3"/>
      <c r="I588" s="3"/>
      <c r="J588" s="3"/>
      <c r="K588" s="3"/>
      <c r="L588" s="3"/>
      <c r="M588" s="3"/>
      <c r="N588" s="3"/>
      <c r="O588" s="3"/>
      <c r="P588" s="3"/>
      <c r="Q588" s="3"/>
      <c r="R588" s="3"/>
      <c r="S588" s="3"/>
      <c r="T588" s="3"/>
      <c r="U588" s="3"/>
      <c r="V588" s="3"/>
      <c r="W588" s="3"/>
      <c r="X588" s="3"/>
      <c r="Y588" s="3"/>
      <c r="Z588" s="3"/>
    </row>
    <row r="589" spans="1:26" ht="12.75" customHeight="1" x14ac:dyDescent="0.25">
      <c r="A589" s="3"/>
      <c r="B589" s="3"/>
      <c r="C589" s="3"/>
      <c r="D589" s="200"/>
      <c r="E589" s="3"/>
      <c r="F589" s="3"/>
      <c r="G589" s="3"/>
      <c r="H589" s="3"/>
      <c r="I589" s="3"/>
      <c r="J589" s="3"/>
      <c r="K589" s="3"/>
      <c r="L589" s="3"/>
      <c r="M589" s="3"/>
      <c r="N589" s="3"/>
      <c r="O589" s="3"/>
      <c r="P589" s="3"/>
      <c r="Q589" s="3"/>
      <c r="R589" s="3"/>
      <c r="S589" s="3"/>
      <c r="T589" s="3"/>
      <c r="U589" s="3"/>
      <c r="V589" s="3"/>
      <c r="W589" s="3"/>
      <c r="X589" s="3"/>
      <c r="Y589" s="3"/>
      <c r="Z589" s="3"/>
    </row>
    <row r="590" spans="1:26" ht="12.75" customHeight="1" x14ac:dyDescent="0.25">
      <c r="A590" s="3"/>
      <c r="B590" s="3"/>
      <c r="C590" s="3"/>
      <c r="D590" s="200"/>
      <c r="E590" s="3"/>
      <c r="F590" s="3"/>
      <c r="G590" s="3"/>
      <c r="H590" s="3"/>
      <c r="I590" s="3"/>
      <c r="J590" s="3"/>
      <c r="K590" s="3"/>
      <c r="L590" s="3"/>
      <c r="M590" s="3"/>
      <c r="N590" s="3"/>
      <c r="O590" s="3"/>
      <c r="P590" s="3"/>
      <c r="Q590" s="3"/>
      <c r="R590" s="3"/>
      <c r="S590" s="3"/>
      <c r="T590" s="3"/>
      <c r="U590" s="3"/>
      <c r="V590" s="3"/>
      <c r="W590" s="3"/>
      <c r="X590" s="3"/>
      <c r="Y590" s="3"/>
      <c r="Z590" s="3"/>
    </row>
    <row r="591" spans="1:26" ht="12.75" customHeight="1" x14ac:dyDescent="0.25">
      <c r="A591" s="3"/>
      <c r="B591" s="3"/>
      <c r="C591" s="3"/>
      <c r="D591" s="200"/>
      <c r="E591" s="3"/>
      <c r="F591" s="3"/>
      <c r="G591" s="3"/>
      <c r="H591" s="3"/>
      <c r="I591" s="3"/>
      <c r="J591" s="3"/>
      <c r="K591" s="3"/>
      <c r="L591" s="3"/>
      <c r="M591" s="3"/>
      <c r="N591" s="3"/>
      <c r="O591" s="3"/>
      <c r="P591" s="3"/>
      <c r="Q591" s="3"/>
      <c r="R591" s="3"/>
      <c r="S591" s="3"/>
      <c r="T591" s="3"/>
      <c r="U591" s="3"/>
      <c r="V591" s="3"/>
      <c r="W591" s="3"/>
      <c r="X591" s="3"/>
      <c r="Y591" s="3"/>
      <c r="Z591" s="3"/>
    </row>
    <row r="592" spans="1:26" ht="12.75" customHeight="1" x14ac:dyDescent="0.25">
      <c r="A592" s="3"/>
      <c r="B592" s="3"/>
      <c r="C592" s="3"/>
      <c r="D592" s="200"/>
      <c r="E592" s="3"/>
      <c r="F592" s="3"/>
      <c r="G592" s="3"/>
      <c r="H592" s="3"/>
      <c r="I592" s="3"/>
      <c r="J592" s="3"/>
      <c r="K592" s="3"/>
      <c r="L592" s="3"/>
      <c r="M592" s="3"/>
      <c r="N592" s="3"/>
      <c r="O592" s="3"/>
      <c r="P592" s="3"/>
      <c r="Q592" s="3"/>
      <c r="R592" s="3"/>
      <c r="S592" s="3"/>
      <c r="T592" s="3"/>
      <c r="U592" s="3"/>
      <c r="V592" s="3"/>
      <c r="W592" s="3"/>
      <c r="X592" s="3"/>
      <c r="Y592" s="3"/>
      <c r="Z592" s="3"/>
    </row>
    <row r="593" spans="1:26" ht="12.75" customHeight="1" x14ac:dyDescent="0.25">
      <c r="A593" s="3"/>
      <c r="B593" s="3"/>
      <c r="C593" s="3"/>
      <c r="D593" s="200"/>
      <c r="E593" s="3"/>
      <c r="F593" s="3"/>
      <c r="G593" s="3"/>
      <c r="H593" s="3"/>
      <c r="I593" s="3"/>
      <c r="J593" s="3"/>
      <c r="K593" s="3"/>
      <c r="L593" s="3"/>
      <c r="M593" s="3"/>
      <c r="N593" s="3"/>
      <c r="O593" s="3"/>
      <c r="P593" s="3"/>
      <c r="Q593" s="3"/>
      <c r="R593" s="3"/>
      <c r="S593" s="3"/>
      <c r="T593" s="3"/>
      <c r="U593" s="3"/>
      <c r="V593" s="3"/>
      <c r="W593" s="3"/>
      <c r="X593" s="3"/>
      <c r="Y593" s="3"/>
      <c r="Z593" s="3"/>
    </row>
    <row r="594" spans="1:26" ht="12.75" customHeight="1" x14ac:dyDescent="0.25">
      <c r="A594" s="3"/>
      <c r="B594" s="3"/>
      <c r="C594" s="3"/>
      <c r="D594" s="200"/>
      <c r="E594" s="3"/>
      <c r="F594" s="3"/>
      <c r="G594" s="3"/>
      <c r="H594" s="3"/>
      <c r="I594" s="3"/>
      <c r="J594" s="3"/>
      <c r="K594" s="3"/>
      <c r="L594" s="3"/>
      <c r="M594" s="3"/>
      <c r="N594" s="3"/>
      <c r="O594" s="3"/>
      <c r="P594" s="3"/>
      <c r="Q594" s="3"/>
      <c r="R594" s="3"/>
      <c r="S594" s="3"/>
      <c r="T594" s="3"/>
      <c r="U594" s="3"/>
      <c r="V594" s="3"/>
      <c r="W594" s="3"/>
      <c r="X594" s="3"/>
      <c r="Y594" s="3"/>
      <c r="Z594" s="3"/>
    </row>
    <row r="595" spans="1:26" ht="12.75" customHeight="1" x14ac:dyDescent="0.25">
      <c r="A595" s="3"/>
      <c r="B595" s="3"/>
      <c r="C595" s="3"/>
      <c r="D595" s="200"/>
      <c r="E595" s="3"/>
      <c r="F595" s="3"/>
      <c r="G595" s="3"/>
      <c r="H595" s="3"/>
      <c r="I595" s="3"/>
      <c r="J595" s="3"/>
      <c r="K595" s="3"/>
      <c r="L595" s="3"/>
      <c r="M595" s="3"/>
      <c r="N595" s="3"/>
      <c r="O595" s="3"/>
      <c r="P595" s="3"/>
      <c r="Q595" s="3"/>
      <c r="R595" s="3"/>
      <c r="S595" s="3"/>
      <c r="T595" s="3"/>
      <c r="U595" s="3"/>
      <c r="V595" s="3"/>
      <c r="W595" s="3"/>
      <c r="X595" s="3"/>
      <c r="Y595" s="3"/>
      <c r="Z595" s="3"/>
    </row>
    <row r="596" spans="1:26" ht="12.75" customHeight="1" x14ac:dyDescent="0.25">
      <c r="A596" s="3"/>
      <c r="B596" s="3"/>
      <c r="C596" s="3"/>
      <c r="D596" s="200"/>
      <c r="E596" s="3"/>
      <c r="F596" s="3"/>
      <c r="G596" s="3"/>
      <c r="H596" s="3"/>
      <c r="I596" s="3"/>
      <c r="J596" s="3"/>
      <c r="K596" s="3"/>
      <c r="L596" s="3"/>
      <c r="M596" s="3"/>
      <c r="N596" s="3"/>
      <c r="O596" s="3"/>
      <c r="P596" s="3"/>
      <c r="Q596" s="3"/>
      <c r="R596" s="3"/>
      <c r="S596" s="3"/>
      <c r="T596" s="3"/>
      <c r="U596" s="3"/>
      <c r="V596" s="3"/>
      <c r="W596" s="3"/>
      <c r="X596" s="3"/>
      <c r="Y596" s="3"/>
      <c r="Z596" s="3"/>
    </row>
    <row r="597" spans="1:26" ht="12.75" customHeight="1" x14ac:dyDescent="0.25">
      <c r="A597" s="3"/>
      <c r="B597" s="3"/>
      <c r="C597" s="3"/>
      <c r="D597" s="200"/>
      <c r="E597" s="3"/>
      <c r="F597" s="3"/>
      <c r="G597" s="3"/>
      <c r="H597" s="3"/>
      <c r="I597" s="3"/>
      <c r="J597" s="3"/>
      <c r="K597" s="3"/>
      <c r="L597" s="3"/>
      <c r="M597" s="3"/>
      <c r="N597" s="3"/>
      <c r="O597" s="3"/>
      <c r="P597" s="3"/>
      <c r="Q597" s="3"/>
      <c r="R597" s="3"/>
      <c r="S597" s="3"/>
      <c r="T597" s="3"/>
      <c r="U597" s="3"/>
      <c r="V597" s="3"/>
      <c r="W597" s="3"/>
      <c r="X597" s="3"/>
      <c r="Y597" s="3"/>
      <c r="Z597" s="3"/>
    </row>
    <row r="598" spans="1:26" ht="12.75" customHeight="1" x14ac:dyDescent="0.25">
      <c r="A598" s="3"/>
      <c r="B598" s="3"/>
      <c r="C598" s="3"/>
      <c r="D598" s="200"/>
      <c r="E598" s="3"/>
      <c r="F598" s="3"/>
      <c r="G598" s="3"/>
      <c r="H598" s="3"/>
      <c r="I598" s="3"/>
      <c r="J598" s="3"/>
      <c r="K598" s="3"/>
      <c r="L598" s="3"/>
      <c r="M598" s="3"/>
      <c r="N598" s="3"/>
      <c r="O598" s="3"/>
      <c r="P598" s="3"/>
      <c r="Q598" s="3"/>
      <c r="R598" s="3"/>
      <c r="S598" s="3"/>
      <c r="T598" s="3"/>
      <c r="U598" s="3"/>
      <c r="V598" s="3"/>
      <c r="W598" s="3"/>
      <c r="X598" s="3"/>
      <c r="Y598" s="3"/>
      <c r="Z598" s="3"/>
    </row>
    <row r="599" spans="1:26" ht="12.75" customHeight="1" x14ac:dyDescent="0.25">
      <c r="A599" s="3"/>
      <c r="B599" s="3"/>
      <c r="C599" s="3"/>
      <c r="D599" s="200"/>
      <c r="E599" s="3"/>
      <c r="F599" s="3"/>
      <c r="G599" s="3"/>
      <c r="H599" s="3"/>
      <c r="I599" s="3"/>
      <c r="J599" s="3"/>
      <c r="K599" s="3"/>
      <c r="L599" s="3"/>
      <c r="M599" s="3"/>
      <c r="N599" s="3"/>
      <c r="O599" s="3"/>
      <c r="P599" s="3"/>
      <c r="Q599" s="3"/>
      <c r="R599" s="3"/>
      <c r="S599" s="3"/>
      <c r="T599" s="3"/>
      <c r="U599" s="3"/>
      <c r="V599" s="3"/>
      <c r="W599" s="3"/>
      <c r="X599" s="3"/>
      <c r="Y599" s="3"/>
      <c r="Z599" s="3"/>
    </row>
    <row r="600" spans="1:26" ht="12.75" customHeight="1" x14ac:dyDescent="0.25">
      <c r="A600" s="3"/>
      <c r="B600" s="3"/>
      <c r="C600" s="3"/>
      <c r="D600" s="200"/>
      <c r="E600" s="3"/>
      <c r="F600" s="3"/>
      <c r="G600" s="3"/>
      <c r="H600" s="3"/>
      <c r="I600" s="3"/>
      <c r="J600" s="3"/>
      <c r="K600" s="3"/>
      <c r="L600" s="3"/>
      <c r="M600" s="3"/>
      <c r="N600" s="3"/>
      <c r="O600" s="3"/>
      <c r="P600" s="3"/>
      <c r="Q600" s="3"/>
      <c r="R600" s="3"/>
      <c r="S600" s="3"/>
      <c r="T600" s="3"/>
      <c r="U600" s="3"/>
      <c r="V600" s="3"/>
      <c r="W600" s="3"/>
      <c r="X600" s="3"/>
      <c r="Y600" s="3"/>
      <c r="Z600" s="3"/>
    </row>
    <row r="601" spans="1:26" ht="12.75" customHeight="1" x14ac:dyDescent="0.25">
      <c r="A601" s="3"/>
      <c r="B601" s="3"/>
      <c r="C601" s="3"/>
      <c r="D601" s="200"/>
      <c r="E601" s="3"/>
      <c r="F601" s="3"/>
      <c r="G601" s="3"/>
      <c r="H601" s="3"/>
      <c r="I601" s="3"/>
      <c r="J601" s="3"/>
      <c r="K601" s="3"/>
      <c r="L601" s="3"/>
      <c r="M601" s="3"/>
      <c r="N601" s="3"/>
      <c r="O601" s="3"/>
      <c r="P601" s="3"/>
      <c r="Q601" s="3"/>
      <c r="R601" s="3"/>
      <c r="S601" s="3"/>
      <c r="T601" s="3"/>
      <c r="U601" s="3"/>
      <c r="V601" s="3"/>
      <c r="W601" s="3"/>
      <c r="X601" s="3"/>
      <c r="Y601" s="3"/>
      <c r="Z601" s="3"/>
    </row>
    <row r="602" spans="1:26" ht="12.75" customHeight="1" x14ac:dyDescent="0.25">
      <c r="A602" s="3"/>
      <c r="B602" s="3"/>
      <c r="C602" s="3"/>
      <c r="D602" s="200"/>
      <c r="E602" s="3"/>
      <c r="F602" s="3"/>
      <c r="G602" s="3"/>
      <c r="H602" s="3"/>
      <c r="I602" s="3"/>
      <c r="J602" s="3"/>
      <c r="K602" s="3"/>
      <c r="L602" s="3"/>
      <c r="M602" s="3"/>
      <c r="N602" s="3"/>
      <c r="O602" s="3"/>
      <c r="P602" s="3"/>
      <c r="Q602" s="3"/>
      <c r="R602" s="3"/>
      <c r="S602" s="3"/>
      <c r="T602" s="3"/>
      <c r="U602" s="3"/>
      <c r="V602" s="3"/>
      <c r="W602" s="3"/>
      <c r="X602" s="3"/>
      <c r="Y602" s="3"/>
      <c r="Z602" s="3"/>
    </row>
    <row r="603" spans="1:26" ht="12.75" customHeight="1" x14ac:dyDescent="0.25">
      <c r="A603" s="3"/>
      <c r="B603" s="3"/>
      <c r="C603" s="3"/>
      <c r="D603" s="200"/>
      <c r="E603" s="3"/>
      <c r="F603" s="3"/>
      <c r="G603" s="3"/>
      <c r="H603" s="3"/>
      <c r="I603" s="3"/>
      <c r="J603" s="3"/>
      <c r="K603" s="3"/>
      <c r="L603" s="3"/>
      <c r="M603" s="3"/>
      <c r="N603" s="3"/>
      <c r="O603" s="3"/>
      <c r="P603" s="3"/>
      <c r="Q603" s="3"/>
      <c r="R603" s="3"/>
      <c r="S603" s="3"/>
      <c r="T603" s="3"/>
      <c r="U603" s="3"/>
      <c r="V603" s="3"/>
      <c r="W603" s="3"/>
      <c r="X603" s="3"/>
      <c r="Y603" s="3"/>
      <c r="Z603" s="3"/>
    </row>
    <row r="604" spans="1:26" ht="12.75" customHeight="1" x14ac:dyDescent="0.25">
      <c r="A604" s="3"/>
      <c r="B604" s="3"/>
      <c r="C604" s="3"/>
      <c r="D604" s="200"/>
      <c r="E604" s="3"/>
      <c r="F604" s="3"/>
      <c r="G604" s="3"/>
      <c r="H604" s="3"/>
      <c r="I604" s="3"/>
      <c r="J604" s="3"/>
      <c r="K604" s="3"/>
      <c r="L604" s="3"/>
      <c r="M604" s="3"/>
      <c r="N604" s="3"/>
      <c r="O604" s="3"/>
      <c r="P604" s="3"/>
      <c r="Q604" s="3"/>
      <c r="R604" s="3"/>
      <c r="S604" s="3"/>
      <c r="T604" s="3"/>
      <c r="U604" s="3"/>
      <c r="V604" s="3"/>
      <c r="W604" s="3"/>
      <c r="X604" s="3"/>
      <c r="Y604" s="3"/>
      <c r="Z604" s="3"/>
    </row>
    <row r="605" spans="1:26" ht="12.75" customHeight="1" x14ac:dyDescent="0.25">
      <c r="A605" s="3"/>
      <c r="B605" s="3"/>
      <c r="C605" s="3"/>
      <c r="D605" s="200"/>
      <c r="E605" s="3"/>
      <c r="F605" s="3"/>
      <c r="G605" s="3"/>
      <c r="H605" s="3"/>
      <c r="I605" s="3"/>
      <c r="J605" s="3"/>
      <c r="K605" s="3"/>
      <c r="L605" s="3"/>
      <c r="M605" s="3"/>
      <c r="N605" s="3"/>
      <c r="O605" s="3"/>
      <c r="P605" s="3"/>
      <c r="Q605" s="3"/>
      <c r="R605" s="3"/>
      <c r="S605" s="3"/>
      <c r="T605" s="3"/>
      <c r="U605" s="3"/>
      <c r="V605" s="3"/>
      <c r="W605" s="3"/>
      <c r="X605" s="3"/>
      <c r="Y605" s="3"/>
      <c r="Z605" s="3"/>
    </row>
    <row r="606" spans="1:26" ht="12.75" customHeight="1" x14ac:dyDescent="0.25">
      <c r="A606" s="3"/>
      <c r="B606" s="3"/>
      <c r="C606" s="3"/>
      <c r="D606" s="200"/>
      <c r="E606" s="3"/>
      <c r="F606" s="3"/>
      <c r="G606" s="3"/>
      <c r="H606" s="3"/>
      <c r="I606" s="3"/>
      <c r="J606" s="3"/>
      <c r="K606" s="3"/>
      <c r="L606" s="3"/>
      <c r="M606" s="3"/>
      <c r="N606" s="3"/>
      <c r="O606" s="3"/>
      <c r="P606" s="3"/>
      <c r="Q606" s="3"/>
      <c r="R606" s="3"/>
      <c r="S606" s="3"/>
      <c r="T606" s="3"/>
      <c r="U606" s="3"/>
      <c r="V606" s="3"/>
      <c r="W606" s="3"/>
      <c r="X606" s="3"/>
      <c r="Y606" s="3"/>
      <c r="Z606" s="3"/>
    </row>
    <row r="607" spans="1:26" ht="12.75" customHeight="1" x14ac:dyDescent="0.25">
      <c r="A607" s="3"/>
      <c r="B607" s="3"/>
      <c r="C607" s="3"/>
      <c r="D607" s="200"/>
      <c r="E607" s="3"/>
      <c r="F607" s="3"/>
      <c r="G607" s="3"/>
      <c r="H607" s="3"/>
      <c r="I607" s="3"/>
      <c r="J607" s="3"/>
      <c r="K607" s="3"/>
      <c r="L607" s="3"/>
      <c r="M607" s="3"/>
      <c r="N607" s="3"/>
      <c r="O607" s="3"/>
      <c r="P607" s="3"/>
      <c r="Q607" s="3"/>
      <c r="R607" s="3"/>
      <c r="S607" s="3"/>
      <c r="T607" s="3"/>
      <c r="U607" s="3"/>
      <c r="V607" s="3"/>
      <c r="W607" s="3"/>
      <c r="X607" s="3"/>
      <c r="Y607" s="3"/>
      <c r="Z607" s="3"/>
    </row>
    <row r="608" spans="1:26" ht="12.75" customHeight="1" x14ac:dyDescent="0.25">
      <c r="A608" s="3"/>
      <c r="B608" s="3"/>
      <c r="C608" s="3"/>
      <c r="D608" s="200"/>
      <c r="E608" s="3"/>
      <c r="F608" s="3"/>
      <c r="G608" s="3"/>
      <c r="H608" s="3"/>
      <c r="I608" s="3"/>
      <c r="J608" s="3"/>
      <c r="K608" s="3"/>
      <c r="L608" s="3"/>
      <c r="M608" s="3"/>
      <c r="N608" s="3"/>
      <c r="O608" s="3"/>
      <c r="P608" s="3"/>
      <c r="Q608" s="3"/>
      <c r="R608" s="3"/>
      <c r="S608" s="3"/>
      <c r="T608" s="3"/>
      <c r="U608" s="3"/>
      <c r="V608" s="3"/>
      <c r="W608" s="3"/>
      <c r="X608" s="3"/>
      <c r="Y608" s="3"/>
      <c r="Z608" s="3"/>
    </row>
    <row r="609" spans="1:26" ht="12.75" customHeight="1" x14ac:dyDescent="0.25">
      <c r="A609" s="3"/>
      <c r="B609" s="3"/>
      <c r="C609" s="3"/>
      <c r="D609" s="200"/>
      <c r="E609" s="3"/>
      <c r="F609" s="3"/>
      <c r="G609" s="3"/>
      <c r="H609" s="3"/>
      <c r="I609" s="3"/>
      <c r="J609" s="3"/>
      <c r="K609" s="3"/>
      <c r="L609" s="3"/>
      <c r="M609" s="3"/>
      <c r="N609" s="3"/>
      <c r="O609" s="3"/>
      <c r="P609" s="3"/>
      <c r="Q609" s="3"/>
      <c r="R609" s="3"/>
      <c r="S609" s="3"/>
      <c r="T609" s="3"/>
      <c r="U609" s="3"/>
      <c r="V609" s="3"/>
      <c r="W609" s="3"/>
      <c r="X609" s="3"/>
      <c r="Y609" s="3"/>
      <c r="Z609" s="3"/>
    </row>
    <row r="610" spans="1:26" ht="12.75" customHeight="1" x14ac:dyDescent="0.25">
      <c r="A610" s="3"/>
      <c r="B610" s="3"/>
      <c r="C610" s="3"/>
      <c r="D610" s="200"/>
      <c r="E610" s="3"/>
      <c r="F610" s="3"/>
      <c r="G610" s="3"/>
      <c r="H610" s="3"/>
      <c r="I610" s="3"/>
      <c r="J610" s="3"/>
      <c r="K610" s="3"/>
      <c r="L610" s="3"/>
      <c r="M610" s="3"/>
      <c r="N610" s="3"/>
      <c r="O610" s="3"/>
      <c r="P610" s="3"/>
      <c r="Q610" s="3"/>
      <c r="R610" s="3"/>
      <c r="S610" s="3"/>
      <c r="T610" s="3"/>
      <c r="U610" s="3"/>
      <c r="V610" s="3"/>
      <c r="W610" s="3"/>
      <c r="X610" s="3"/>
      <c r="Y610" s="3"/>
      <c r="Z610" s="3"/>
    </row>
    <row r="611" spans="1:26" ht="12.75" customHeight="1" x14ac:dyDescent="0.25">
      <c r="A611" s="3"/>
      <c r="B611" s="3"/>
      <c r="C611" s="3"/>
      <c r="D611" s="200"/>
      <c r="E611" s="3"/>
      <c r="F611" s="3"/>
      <c r="G611" s="3"/>
      <c r="H611" s="3"/>
      <c r="I611" s="3"/>
      <c r="J611" s="3"/>
      <c r="K611" s="3"/>
      <c r="L611" s="3"/>
      <c r="M611" s="3"/>
      <c r="N611" s="3"/>
      <c r="O611" s="3"/>
      <c r="P611" s="3"/>
      <c r="Q611" s="3"/>
      <c r="R611" s="3"/>
      <c r="S611" s="3"/>
      <c r="T611" s="3"/>
      <c r="U611" s="3"/>
      <c r="V611" s="3"/>
      <c r="W611" s="3"/>
      <c r="X611" s="3"/>
      <c r="Y611" s="3"/>
      <c r="Z611" s="3"/>
    </row>
    <row r="612" spans="1:26" ht="12.75" customHeight="1" x14ac:dyDescent="0.25">
      <c r="A612" s="3"/>
      <c r="B612" s="3"/>
      <c r="C612" s="3"/>
      <c r="D612" s="200"/>
      <c r="E612" s="3"/>
      <c r="F612" s="3"/>
      <c r="G612" s="3"/>
      <c r="H612" s="3"/>
      <c r="I612" s="3"/>
      <c r="J612" s="3"/>
      <c r="K612" s="3"/>
      <c r="L612" s="3"/>
      <c r="M612" s="3"/>
      <c r="N612" s="3"/>
      <c r="O612" s="3"/>
      <c r="P612" s="3"/>
      <c r="Q612" s="3"/>
      <c r="R612" s="3"/>
      <c r="S612" s="3"/>
      <c r="T612" s="3"/>
      <c r="U612" s="3"/>
      <c r="V612" s="3"/>
      <c r="W612" s="3"/>
      <c r="X612" s="3"/>
      <c r="Y612" s="3"/>
      <c r="Z612" s="3"/>
    </row>
    <row r="613" spans="1:26" ht="12.75" customHeight="1" x14ac:dyDescent="0.25">
      <c r="A613" s="3"/>
      <c r="B613" s="3"/>
      <c r="C613" s="3"/>
      <c r="D613" s="200"/>
      <c r="E613" s="3"/>
      <c r="F613" s="3"/>
      <c r="G613" s="3"/>
      <c r="H613" s="3"/>
      <c r="I613" s="3"/>
      <c r="J613" s="3"/>
      <c r="K613" s="3"/>
      <c r="L613" s="3"/>
      <c r="M613" s="3"/>
      <c r="N613" s="3"/>
      <c r="O613" s="3"/>
      <c r="P613" s="3"/>
      <c r="Q613" s="3"/>
      <c r="R613" s="3"/>
      <c r="S613" s="3"/>
      <c r="T613" s="3"/>
      <c r="U613" s="3"/>
      <c r="V613" s="3"/>
      <c r="W613" s="3"/>
      <c r="X613" s="3"/>
      <c r="Y613" s="3"/>
      <c r="Z613" s="3"/>
    </row>
    <row r="614" spans="1:26" ht="12.75" customHeight="1" x14ac:dyDescent="0.25">
      <c r="A614" s="3"/>
      <c r="B614" s="3"/>
      <c r="C614" s="3"/>
      <c r="D614" s="200"/>
      <c r="E614" s="3"/>
      <c r="F614" s="3"/>
      <c r="G614" s="3"/>
      <c r="H614" s="3"/>
      <c r="I614" s="3"/>
      <c r="J614" s="3"/>
      <c r="K614" s="3"/>
      <c r="L614" s="3"/>
      <c r="M614" s="3"/>
      <c r="N614" s="3"/>
      <c r="O614" s="3"/>
      <c r="P614" s="3"/>
      <c r="Q614" s="3"/>
      <c r="R614" s="3"/>
      <c r="S614" s="3"/>
      <c r="T614" s="3"/>
      <c r="U614" s="3"/>
      <c r="V614" s="3"/>
      <c r="W614" s="3"/>
      <c r="X614" s="3"/>
      <c r="Y614" s="3"/>
      <c r="Z614" s="3"/>
    </row>
    <row r="615" spans="1:26" ht="12.75" customHeight="1" x14ac:dyDescent="0.25">
      <c r="A615" s="3"/>
      <c r="B615" s="3"/>
      <c r="C615" s="3"/>
      <c r="D615" s="200"/>
      <c r="E615" s="3"/>
      <c r="F615" s="3"/>
      <c r="G615" s="3"/>
      <c r="H615" s="3"/>
      <c r="I615" s="3"/>
      <c r="J615" s="3"/>
      <c r="K615" s="3"/>
      <c r="L615" s="3"/>
      <c r="M615" s="3"/>
      <c r="N615" s="3"/>
      <c r="O615" s="3"/>
      <c r="P615" s="3"/>
      <c r="Q615" s="3"/>
      <c r="R615" s="3"/>
      <c r="S615" s="3"/>
      <c r="T615" s="3"/>
      <c r="U615" s="3"/>
      <c r="V615" s="3"/>
      <c r="W615" s="3"/>
      <c r="X615" s="3"/>
      <c r="Y615" s="3"/>
      <c r="Z615" s="3"/>
    </row>
    <row r="616" spans="1:26" ht="12.75" customHeight="1" x14ac:dyDescent="0.25">
      <c r="A616" s="3"/>
      <c r="B616" s="3"/>
      <c r="C616" s="3"/>
      <c r="D616" s="200"/>
      <c r="E616" s="3"/>
      <c r="F616" s="3"/>
      <c r="G616" s="3"/>
      <c r="H616" s="3"/>
      <c r="I616" s="3"/>
      <c r="J616" s="3"/>
      <c r="K616" s="3"/>
      <c r="L616" s="3"/>
      <c r="M616" s="3"/>
      <c r="N616" s="3"/>
      <c r="O616" s="3"/>
      <c r="P616" s="3"/>
      <c r="Q616" s="3"/>
      <c r="R616" s="3"/>
      <c r="S616" s="3"/>
      <c r="T616" s="3"/>
      <c r="U616" s="3"/>
      <c r="V616" s="3"/>
      <c r="W616" s="3"/>
      <c r="X616" s="3"/>
      <c r="Y616" s="3"/>
      <c r="Z616" s="3"/>
    </row>
    <row r="617" spans="1:26" ht="12.75" customHeight="1" x14ac:dyDescent="0.25">
      <c r="A617" s="3"/>
      <c r="B617" s="3"/>
      <c r="C617" s="3"/>
      <c r="D617" s="200"/>
      <c r="E617" s="3"/>
      <c r="F617" s="3"/>
      <c r="G617" s="3"/>
      <c r="H617" s="3"/>
      <c r="I617" s="3"/>
      <c r="J617" s="3"/>
      <c r="K617" s="3"/>
      <c r="L617" s="3"/>
      <c r="M617" s="3"/>
      <c r="N617" s="3"/>
      <c r="O617" s="3"/>
      <c r="P617" s="3"/>
      <c r="Q617" s="3"/>
      <c r="R617" s="3"/>
      <c r="S617" s="3"/>
      <c r="T617" s="3"/>
      <c r="U617" s="3"/>
      <c r="V617" s="3"/>
      <c r="W617" s="3"/>
      <c r="X617" s="3"/>
      <c r="Y617" s="3"/>
      <c r="Z617" s="3"/>
    </row>
    <row r="618" spans="1:26" ht="12.75" customHeight="1" x14ac:dyDescent="0.25">
      <c r="A618" s="3"/>
      <c r="B618" s="3"/>
      <c r="C618" s="3"/>
      <c r="D618" s="200"/>
      <c r="E618" s="3"/>
      <c r="F618" s="3"/>
      <c r="G618" s="3"/>
      <c r="H618" s="3"/>
      <c r="I618" s="3"/>
      <c r="J618" s="3"/>
      <c r="K618" s="3"/>
      <c r="L618" s="3"/>
      <c r="M618" s="3"/>
      <c r="N618" s="3"/>
      <c r="O618" s="3"/>
      <c r="P618" s="3"/>
      <c r="Q618" s="3"/>
      <c r="R618" s="3"/>
      <c r="S618" s="3"/>
      <c r="T618" s="3"/>
      <c r="U618" s="3"/>
      <c r="V618" s="3"/>
      <c r="W618" s="3"/>
      <c r="X618" s="3"/>
      <c r="Y618" s="3"/>
      <c r="Z618" s="3"/>
    </row>
    <row r="619" spans="1:26" ht="12.75" customHeight="1" x14ac:dyDescent="0.25">
      <c r="A619" s="3"/>
      <c r="B619" s="3"/>
      <c r="C619" s="3"/>
      <c r="D619" s="200"/>
      <c r="E619" s="3"/>
      <c r="F619" s="3"/>
      <c r="G619" s="3"/>
      <c r="H619" s="3"/>
      <c r="I619" s="3"/>
      <c r="J619" s="3"/>
      <c r="K619" s="3"/>
      <c r="L619" s="3"/>
      <c r="M619" s="3"/>
      <c r="N619" s="3"/>
      <c r="O619" s="3"/>
      <c r="P619" s="3"/>
      <c r="Q619" s="3"/>
      <c r="R619" s="3"/>
      <c r="S619" s="3"/>
      <c r="T619" s="3"/>
      <c r="U619" s="3"/>
      <c r="V619" s="3"/>
      <c r="W619" s="3"/>
      <c r="X619" s="3"/>
      <c r="Y619" s="3"/>
      <c r="Z619" s="3"/>
    </row>
    <row r="620" spans="1:26" ht="12.75" customHeight="1" x14ac:dyDescent="0.25">
      <c r="A620" s="3"/>
      <c r="B620" s="3"/>
      <c r="C620" s="3"/>
      <c r="D620" s="200"/>
      <c r="E620" s="3"/>
      <c r="F620" s="3"/>
      <c r="G620" s="3"/>
      <c r="H620" s="3"/>
      <c r="I620" s="3"/>
      <c r="J620" s="3"/>
      <c r="K620" s="3"/>
      <c r="L620" s="3"/>
      <c r="M620" s="3"/>
      <c r="N620" s="3"/>
      <c r="O620" s="3"/>
      <c r="P620" s="3"/>
      <c r="Q620" s="3"/>
      <c r="R620" s="3"/>
      <c r="S620" s="3"/>
      <c r="T620" s="3"/>
      <c r="U620" s="3"/>
      <c r="V620" s="3"/>
      <c r="W620" s="3"/>
      <c r="X620" s="3"/>
      <c r="Y620" s="3"/>
      <c r="Z620" s="3"/>
    </row>
    <row r="621" spans="1:26" ht="12.75" customHeight="1" x14ac:dyDescent="0.25">
      <c r="A621" s="3"/>
      <c r="B621" s="3"/>
      <c r="C621" s="3"/>
      <c r="D621" s="200"/>
      <c r="E621" s="3"/>
      <c r="F621" s="3"/>
      <c r="G621" s="3"/>
      <c r="H621" s="3"/>
      <c r="I621" s="3"/>
      <c r="J621" s="3"/>
      <c r="K621" s="3"/>
      <c r="L621" s="3"/>
      <c r="M621" s="3"/>
      <c r="N621" s="3"/>
      <c r="O621" s="3"/>
      <c r="P621" s="3"/>
      <c r="Q621" s="3"/>
      <c r="R621" s="3"/>
      <c r="S621" s="3"/>
      <c r="T621" s="3"/>
      <c r="U621" s="3"/>
      <c r="V621" s="3"/>
      <c r="W621" s="3"/>
      <c r="X621" s="3"/>
      <c r="Y621" s="3"/>
      <c r="Z621" s="3"/>
    </row>
    <row r="622" spans="1:26" ht="12.75" customHeight="1" x14ac:dyDescent="0.25">
      <c r="A622" s="3"/>
      <c r="B622" s="3"/>
      <c r="C622" s="3"/>
      <c r="D622" s="200"/>
      <c r="E622" s="3"/>
      <c r="F622" s="3"/>
      <c r="G622" s="3"/>
      <c r="H622" s="3"/>
      <c r="I622" s="3"/>
      <c r="J622" s="3"/>
      <c r="K622" s="3"/>
      <c r="L622" s="3"/>
      <c r="M622" s="3"/>
      <c r="N622" s="3"/>
      <c r="O622" s="3"/>
      <c r="P622" s="3"/>
      <c r="Q622" s="3"/>
      <c r="R622" s="3"/>
      <c r="S622" s="3"/>
      <c r="T622" s="3"/>
      <c r="U622" s="3"/>
      <c r="V622" s="3"/>
      <c r="W622" s="3"/>
      <c r="X622" s="3"/>
      <c r="Y622" s="3"/>
      <c r="Z622" s="3"/>
    </row>
    <row r="623" spans="1:26" ht="12.75" customHeight="1" x14ac:dyDescent="0.25">
      <c r="A623" s="3"/>
      <c r="B623" s="3"/>
      <c r="C623" s="3"/>
      <c r="D623" s="200"/>
      <c r="E623" s="3"/>
      <c r="F623" s="3"/>
      <c r="G623" s="3"/>
      <c r="H623" s="3"/>
      <c r="I623" s="3"/>
      <c r="J623" s="3"/>
      <c r="K623" s="3"/>
      <c r="L623" s="3"/>
      <c r="M623" s="3"/>
      <c r="N623" s="3"/>
      <c r="O623" s="3"/>
      <c r="P623" s="3"/>
      <c r="Q623" s="3"/>
      <c r="R623" s="3"/>
      <c r="S623" s="3"/>
      <c r="T623" s="3"/>
      <c r="U623" s="3"/>
      <c r="V623" s="3"/>
      <c r="W623" s="3"/>
      <c r="X623" s="3"/>
      <c r="Y623" s="3"/>
      <c r="Z623" s="3"/>
    </row>
    <row r="624" spans="1:26" ht="12.75" customHeight="1" x14ac:dyDescent="0.25">
      <c r="A624" s="3"/>
      <c r="B624" s="3"/>
      <c r="C624" s="3"/>
      <c r="D624" s="200"/>
      <c r="E624" s="3"/>
      <c r="F624" s="3"/>
      <c r="G624" s="3"/>
      <c r="H624" s="3"/>
      <c r="I624" s="3"/>
      <c r="J624" s="3"/>
      <c r="K624" s="3"/>
      <c r="L624" s="3"/>
      <c r="M624" s="3"/>
      <c r="N624" s="3"/>
      <c r="O624" s="3"/>
      <c r="P624" s="3"/>
      <c r="Q624" s="3"/>
      <c r="R624" s="3"/>
      <c r="S624" s="3"/>
      <c r="T624" s="3"/>
      <c r="U624" s="3"/>
      <c r="V624" s="3"/>
      <c r="W624" s="3"/>
      <c r="X624" s="3"/>
      <c r="Y624" s="3"/>
      <c r="Z624" s="3"/>
    </row>
    <row r="625" spans="1:26" ht="12.75" customHeight="1" x14ac:dyDescent="0.25">
      <c r="A625" s="3"/>
      <c r="B625" s="3"/>
      <c r="C625" s="3"/>
      <c r="D625" s="200"/>
      <c r="E625" s="3"/>
      <c r="F625" s="3"/>
      <c r="G625" s="3"/>
      <c r="H625" s="3"/>
      <c r="I625" s="3"/>
      <c r="J625" s="3"/>
      <c r="K625" s="3"/>
      <c r="L625" s="3"/>
      <c r="M625" s="3"/>
      <c r="N625" s="3"/>
      <c r="O625" s="3"/>
      <c r="P625" s="3"/>
      <c r="Q625" s="3"/>
      <c r="R625" s="3"/>
      <c r="S625" s="3"/>
      <c r="T625" s="3"/>
      <c r="U625" s="3"/>
      <c r="V625" s="3"/>
      <c r="W625" s="3"/>
      <c r="X625" s="3"/>
      <c r="Y625" s="3"/>
      <c r="Z625" s="3"/>
    </row>
    <row r="626" spans="1:26" ht="12.75" customHeight="1" x14ac:dyDescent="0.25">
      <c r="A626" s="3"/>
      <c r="B626" s="3"/>
      <c r="C626" s="3"/>
      <c r="D626" s="200"/>
      <c r="E626" s="3"/>
      <c r="F626" s="3"/>
      <c r="G626" s="3"/>
      <c r="H626" s="3"/>
      <c r="I626" s="3"/>
      <c r="J626" s="3"/>
      <c r="K626" s="3"/>
      <c r="L626" s="3"/>
      <c r="M626" s="3"/>
      <c r="N626" s="3"/>
      <c r="O626" s="3"/>
      <c r="P626" s="3"/>
      <c r="Q626" s="3"/>
      <c r="R626" s="3"/>
      <c r="S626" s="3"/>
      <c r="T626" s="3"/>
      <c r="U626" s="3"/>
      <c r="V626" s="3"/>
      <c r="W626" s="3"/>
      <c r="X626" s="3"/>
      <c r="Y626" s="3"/>
      <c r="Z626" s="3"/>
    </row>
    <row r="627" spans="1:26" ht="12.75" customHeight="1" x14ac:dyDescent="0.25">
      <c r="A627" s="3"/>
      <c r="B627" s="3"/>
      <c r="C627" s="3"/>
      <c r="D627" s="200"/>
      <c r="E627" s="3"/>
      <c r="F627" s="3"/>
      <c r="G627" s="3"/>
      <c r="H627" s="3"/>
      <c r="I627" s="3"/>
      <c r="J627" s="3"/>
      <c r="K627" s="3"/>
      <c r="L627" s="3"/>
      <c r="M627" s="3"/>
      <c r="N627" s="3"/>
      <c r="O627" s="3"/>
      <c r="P627" s="3"/>
      <c r="Q627" s="3"/>
      <c r="R627" s="3"/>
      <c r="S627" s="3"/>
      <c r="T627" s="3"/>
      <c r="U627" s="3"/>
      <c r="V627" s="3"/>
      <c r="W627" s="3"/>
      <c r="X627" s="3"/>
      <c r="Y627" s="3"/>
      <c r="Z627" s="3"/>
    </row>
    <row r="628" spans="1:26" ht="12.75" customHeight="1" x14ac:dyDescent="0.25">
      <c r="A628" s="3"/>
      <c r="B628" s="3"/>
      <c r="C628" s="3"/>
      <c r="D628" s="200"/>
      <c r="E628" s="3"/>
      <c r="F628" s="3"/>
      <c r="G628" s="3"/>
      <c r="H628" s="3"/>
      <c r="I628" s="3"/>
      <c r="J628" s="3"/>
      <c r="K628" s="3"/>
      <c r="L628" s="3"/>
      <c r="M628" s="3"/>
      <c r="N628" s="3"/>
      <c r="O628" s="3"/>
      <c r="P628" s="3"/>
      <c r="Q628" s="3"/>
      <c r="R628" s="3"/>
      <c r="S628" s="3"/>
      <c r="T628" s="3"/>
      <c r="U628" s="3"/>
      <c r="V628" s="3"/>
      <c r="W628" s="3"/>
      <c r="X628" s="3"/>
      <c r="Y628" s="3"/>
      <c r="Z628" s="3"/>
    </row>
    <row r="629" spans="1:26" ht="12.75" customHeight="1" x14ac:dyDescent="0.25">
      <c r="A629" s="3"/>
      <c r="B629" s="3"/>
      <c r="C629" s="3"/>
      <c r="D629" s="200"/>
      <c r="E629" s="3"/>
      <c r="F629" s="3"/>
      <c r="G629" s="3"/>
      <c r="H629" s="3"/>
      <c r="I629" s="3"/>
      <c r="J629" s="3"/>
      <c r="K629" s="3"/>
      <c r="L629" s="3"/>
      <c r="M629" s="3"/>
      <c r="N629" s="3"/>
      <c r="O629" s="3"/>
      <c r="P629" s="3"/>
      <c r="Q629" s="3"/>
      <c r="R629" s="3"/>
      <c r="S629" s="3"/>
      <c r="T629" s="3"/>
      <c r="U629" s="3"/>
      <c r="V629" s="3"/>
      <c r="W629" s="3"/>
      <c r="X629" s="3"/>
      <c r="Y629" s="3"/>
      <c r="Z629" s="3"/>
    </row>
    <row r="630" spans="1:26" ht="12.75" customHeight="1" x14ac:dyDescent="0.25">
      <c r="A630" s="3"/>
      <c r="B630" s="3"/>
      <c r="C630" s="3"/>
      <c r="D630" s="200"/>
      <c r="E630" s="3"/>
      <c r="F630" s="3"/>
      <c r="G630" s="3"/>
      <c r="H630" s="3"/>
      <c r="I630" s="3"/>
      <c r="J630" s="3"/>
      <c r="K630" s="3"/>
      <c r="L630" s="3"/>
      <c r="M630" s="3"/>
      <c r="N630" s="3"/>
      <c r="O630" s="3"/>
      <c r="P630" s="3"/>
      <c r="Q630" s="3"/>
      <c r="R630" s="3"/>
      <c r="S630" s="3"/>
      <c r="T630" s="3"/>
      <c r="U630" s="3"/>
      <c r="V630" s="3"/>
      <c r="W630" s="3"/>
      <c r="X630" s="3"/>
      <c r="Y630" s="3"/>
      <c r="Z630" s="3"/>
    </row>
    <row r="631" spans="1:26" ht="12.75" customHeight="1" x14ac:dyDescent="0.25">
      <c r="A631" s="3"/>
      <c r="B631" s="3"/>
      <c r="C631" s="3"/>
      <c r="D631" s="200"/>
      <c r="E631" s="3"/>
      <c r="F631" s="3"/>
      <c r="G631" s="3"/>
      <c r="H631" s="3"/>
      <c r="I631" s="3"/>
      <c r="J631" s="3"/>
      <c r="K631" s="3"/>
      <c r="L631" s="3"/>
      <c r="M631" s="3"/>
      <c r="N631" s="3"/>
      <c r="O631" s="3"/>
      <c r="P631" s="3"/>
      <c r="Q631" s="3"/>
      <c r="R631" s="3"/>
      <c r="S631" s="3"/>
      <c r="T631" s="3"/>
      <c r="U631" s="3"/>
      <c r="V631" s="3"/>
      <c r="W631" s="3"/>
      <c r="X631" s="3"/>
      <c r="Y631" s="3"/>
      <c r="Z631" s="3"/>
    </row>
    <row r="632" spans="1:26" ht="12.75" customHeight="1" x14ac:dyDescent="0.25">
      <c r="A632" s="3"/>
      <c r="B632" s="3"/>
      <c r="C632" s="3"/>
      <c r="D632" s="200"/>
      <c r="E632" s="3"/>
      <c r="F632" s="3"/>
      <c r="G632" s="3"/>
      <c r="H632" s="3"/>
      <c r="I632" s="3"/>
      <c r="J632" s="3"/>
      <c r="K632" s="3"/>
      <c r="L632" s="3"/>
      <c r="M632" s="3"/>
      <c r="N632" s="3"/>
      <c r="O632" s="3"/>
      <c r="P632" s="3"/>
      <c r="Q632" s="3"/>
      <c r="R632" s="3"/>
      <c r="S632" s="3"/>
      <c r="T632" s="3"/>
      <c r="U632" s="3"/>
      <c r="V632" s="3"/>
      <c r="W632" s="3"/>
      <c r="X632" s="3"/>
      <c r="Y632" s="3"/>
      <c r="Z632" s="3"/>
    </row>
    <row r="633" spans="1:26" ht="12.75" customHeight="1" x14ac:dyDescent="0.25">
      <c r="A633" s="3"/>
      <c r="B633" s="3"/>
      <c r="C633" s="3"/>
      <c r="D633" s="200"/>
      <c r="E633" s="3"/>
      <c r="F633" s="3"/>
      <c r="G633" s="3"/>
      <c r="H633" s="3"/>
      <c r="I633" s="3"/>
      <c r="J633" s="3"/>
      <c r="K633" s="3"/>
      <c r="L633" s="3"/>
      <c r="M633" s="3"/>
      <c r="N633" s="3"/>
      <c r="O633" s="3"/>
      <c r="P633" s="3"/>
      <c r="Q633" s="3"/>
      <c r="R633" s="3"/>
      <c r="S633" s="3"/>
      <c r="T633" s="3"/>
      <c r="U633" s="3"/>
      <c r="V633" s="3"/>
      <c r="W633" s="3"/>
      <c r="X633" s="3"/>
      <c r="Y633" s="3"/>
      <c r="Z633" s="3"/>
    </row>
    <row r="634" spans="1:26" ht="12.75" customHeight="1" x14ac:dyDescent="0.25">
      <c r="A634" s="3"/>
      <c r="B634" s="3"/>
      <c r="C634" s="3"/>
      <c r="D634" s="200"/>
      <c r="E634" s="3"/>
      <c r="F634" s="3"/>
      <c r="G634" s="3"/>
      <c r="H634" s="3"/>
      <c r="I634" s="3"/>
      <c r="J634" s="3"/>
      <c r="K634" s="3"/>
      <c r="L634" s="3"/>
      <c r="M634" s="3"/>
      <c r="N634" s="3"/>
      <c r="O634" s="3"/>
      <c r="P634" s="3"/>
      <c r="Q634" s="3"/>
      <c r="R634" s="3"/>
      <c r="S634" s="3"/>
      <c r="T634" s="3"/>
      <c r="U634" s="3"/>
      <c r="V634" s="3"/>
      <c r="W634" s="3"/>
      <c r="X634" s="3"/>
      <c r="Y634" s="3"/>
      <c r="Z634" s="3"/>
    </row>
    <row r="635" spans="1:26" ht="12.75" customHeight="1" x14ac:dyDescent="0.25">
      <c r="A635" s="3"/>
      <c r="B635" s="3"/>
      <c r="C635" s="3"/>
      <c r="D635" s="200"/>
      <c r="E635" s="3"/>
      <c r="F635" s="3"/>
      <c r="G635" s="3"/>
      <c r="H635" s="3"/>
      <c r="I635" s="3"/>
      <c r="J635" s="3"/>
      <c r="K635" s="3"/>
      <c r="L635" s="3"/>
      <c r="M635" s="3"/>
      <c r="N635" s="3"/>
      <c r="O635" s="3"/>
      <c r="P635" s="3"/>
      <c r="Q635" s="3"/>
      <c r="R635" s="3"/>
      <c r="S635" s="3"/>
      <c r="T635" s="3"/>
      <c r="U635" s="3"/>
      <c r="V635" s="3"/>
      <c r="W635" s="3"/>
      <c r="X635" s="3"/>
      <c r="Y635" s="3"/>
      <c r="Z635" s="3"/>
    </row>
    <row r="636" spans="1:26" ht="12.75" customHeight="1" x14ac:dyDescent="0.25">
      <c r="A636" s="3"/>
      <c r="B636" s="3"/>
      <c r="C636" s="3"/>
      <c r="D636" s="200"/>
      <c r="E636" s="3"/>
      <c r="F636" s="3"/>
      <c r="G636" s="3"/>
      <c r="H636" s="3"/>
      <c r="I636" s="3"/>
      <c r="J636" s="3"/>
      <c r="K636" s="3"/>
      <c r="L636" s="3"/>
      <c r="M636" s="3"/>
      <c r="N636" s="3"/>
      <c r="O636" s="3"/>
      <c r="P636" s="3"/>
      <c r="Q636" s="3"/>
      <c r="R636" s="3"/>
      <c r="S636" s="3"/>
      <c r="T636" s="3"/>
      <c r="U636" s="3"/>
      <c r="V636" s="3"/>
      <c r="W636" s="3"/>
      <c r="X636" s="3"/>
      <c r="Y636" s="3"/>
      <c r="Z636" s="3"/>
    </row>
    <row r="637" spans="1:26" ht="12.75" customHeight="1" x14ac:dyDescent="0.25">
      <c r="A637" s="3"/>
      <c r="B637" s="3"/>
      <c r="C637" s="3"/>
      <c r="D637" s="200"/>
      <c r="E637" s="3"/>
      <c r="F637" s="3"/>
      <c r="G637" s="3"/>
      <c r="H637" s="3"/>
      <c r="I637" s="3"/>
      <c r="J637" s="3"/>
      <c r="K637" s="3"/>
      <c r="L637" s="3"/>
      <c r="M637" s="3"/>
      <c r="N637" s="3"/>
      <c r="O637" s="3"/>
      <c r="P637" s="3"/>
      <c r="Q637" s="3"/>
      <c r="R637" s="3"/>
      <c r="S637" s="3"/>
      <c r="T637" s="3"/>
      <c r="U637" s="3"/>
      <c r="V637" s="3"/>
      <c r="W637" s="3"/>
      <c r="X637" s="3"/>
      <c r="Y637" s="3"/>
      <c r="Z637" s="3"/>
    </row>
    <row r="638" spans="1:26" ht="12.75" customHeight="1" x14ac:dyDescent="0.25">
      <c r="A638" s="3"/>
      <c r="B638" s="3"/>
      <c r="C638" s="3"/>
      <c r="D638" s="200"/>
      <c r="E638" s="3"/>
      <c r="F638" s="3"/>
      <c r="G638" s="3"/>
      <c r="H638" s="3"/>
      <c r="I638" s="3"/>
      <c r="J638" s="3"/>
      <c r="K638" s="3"/>
      <c r="L638" s="3"/>
      <c r="M638" s="3"/>
      <c r="N638" s="3"/>
      <c r="O638" s="3"/>
      <c r="P638" s="3"/>
      <c r="Q638" s="3"/>
      <c r="R638" s="3"/>
      <c r="S638" s="3"/>
      <c r="T638" s="3"/>
      <c r="U638" s="3"/>
      <c r="V638" s="3"/>
      <c r="W638" s="3"/>
      <c r="X638" s="3"/>
      <c r="Y638" s="3"/>
      <c r="Z638" s="3"/>
    </row>
    <row r="639" spans="1:26" ht="12.75" customHeight="1" x14ac:dyDescent="0.25">
      <c r="A639" s="3"/>
      <c r="B639" s="3"/>
      <c r="C639" s="3"/>
      <c r="D639" s="200"/>
      <c r="E639" s="3"/>
      <c r="F639" s="3"/>
      <c r="G639" s="3"/>
      <c r="H639" s="3"/>
      <c r="I639" s="3"/>
      <c r="J639" s="3"/>
      <c r="K639" s="3"/>
      <c r="L639" s="3"/>
      <c r="M639" s="3"/>
      <c r="N639" s="3"/>
      <c r="O639" s="3"/>
      <c r="P639" s="3"/>
      <c r="Q639" s="3"/>
      <c r="R639" s="3"/>
      <c r="S639" s="3"/>
      <c r="T639" s="3"/>
      <c r="U639" s="3"/>
      <c r="V639" s="3"/>
      <c r="W639" s="3"/>
      <c r="X639" s="3"/>
      <c r="Y639" s="3"/>
      <c r="Z639" s="3"/>
    </row>
    <row r="640" spans="1:26" ht="12.75" customHeight="1" x14ac:dyDescent="0.25">
      <c r="A640" s="3"/>
      <c r="B640" s="3"/>
      <c r="C640" s="3"/>
      <c r="D640" s="200"/>
      <c r="E640" s="3"/>
      <c r="F640" s="3"/>
      <c r="G640" s="3"/>
      <c r="H640" s="3"/>
      <c r="I640" s="3"/>
      <c r="J640" s="3"/>
      <c r="K640" s="3"/>
      <c r="L640" s="3"/>
      <c r="M640" s="3"/>
      <c r="N640" s="3"/>
      <c r="O640" s="3"/>
      <c r="P640" s="3"/>
      <c r="Q640" s="3"/>
      <c r="R640" s="3"/>
      <c r="S640" s="3"/>
      <c r="T640" s="3"/>
      <c r="U640" s="3"/>
      <c r="V640" s="3"/>
      <c r="W640" s="3"/>
      <c r="X640" s="3"/>
      <c r="Y640" s="3"/>
      <c r="Z640" s="3"/>
    </row>
    <row r="641" spans="1:26" ht="12.75" customHeight="1" x14ac:dyDescent="0.25">
      <c r="A641" s="3"/>
      <c r="B641" s="3"/>
      <c r="C641" s="3"/>
      <c r="D641" s="200"/>
      <c r="E641" s="3"/>
      <c r="F641" s="3"/>
      <c r="G641" s="3"/>
      <c r="H641" s="3"/>
      <c r="I641" s="3"/>
      <c r="J641" s="3"/>
      <c r="K641" s="3"/>
      <c r="L641" s="3"/>
      <c r="M641" s="3"/>
      <c r="N641" s="3"/>
      <c r="O641" s="3"/>
      <c r="P641" s="3"/>
      <c r="Q641" s="3"/>
      <c r="R641" s="3"/>
      <c r="S641" s="3"/>
      <c r="T641" s="3"/>
      <c r="U641" s="3"/>
      <c r="V641" s="3"/>
      <c r="W641" s="3"/>
      <c r="X641" s="3"/>
      <c r="Y641" s="3"/>
      <c r="Z641" s="3"/>
    </row>
    <row r="642" spans="1:26" ht="12.75" customHeight="1" x14ac:dyDescent="0.25">
      <c r="A642" s="3"/>
      <c r="B642" s="3"/>
      <c r="C642" s="3"/>
      <c r="D642" s="200"/>
      <c r="E642" s="3"/>
      <c r="F642" s="3"/>
      <c r="G642" s="3"/>
      <c r="H642" s="3"/>
      <c r="I642" s="3"/>
      <c r="J642" s="3"/>
      <c r="K642" s="3"/>
      <c r="L642" s="3"/>
      <c r="M642" s="3"/>
      <c r="N642" s="3"/>
      <c r="O642" s="3"/>
      <c r="P642" s="3"/>
      <c r="Q642" s="3"/>
      <c r="R642" s="3"/>
      <c r="S642" s="3"/>
      <c r="T642" s="3"/>
      <c r="U642" s="3"/>
      <c r="V642" s="3"/>
      <c r="W642" s="3"/>
      <c r="X642" s="3"/>
      <c r="Y642" s="3"/>
      <c r="Z642" s="3"/>
    </row>
    <row r="643" spans="1:26" ht="12.75" customHeight="1" x14ac:dyDescent="0.25">
      <c r="A643" s="3"/>
      <c r="B643" s="3"/>
      <c r="C643" s="3"/>
      <c r="D643" s="200"/>
      <c r="E643" s="3"/>
      <c r="F643" s="3"/>
      <c r="G643" s="3"/>
      <c r="H643" s="3"/>
      <c r="I643" s="3"/>
      <c r="J643" s="3"/>
      <c r="K643" s="3"/>
      <c r="L643" s="3"/>
      <c r="M643" s="3"/>
      <c r="N643" s="3"/>
      <c r="O643" s="3"/>
      <c r="P643" s="3"/>
      <c r="Q643" s="3"/>
      <c r="R643" s="3"/>
      <c r="S643" s="3"/>
      <c r="T643" s="3"/>
      <c r="U643" s="3"/>
      <c r="V643" s="3"/>
      <c r="W643" s="3"/>
      <c r="X643" s="3"/>
      <c r="Y643" s="3"/>
      <c r="Z643" s="3"/>
    </row>
    <row r="644" spans="1:26" ht="12.75" customHeight="1" x14ac:dyDescent="0.25">
      <c r="A644" s="3"/>
      <c r="B644" s="3"/>
      <c r="C644" s="3"/>
      <c r="D644" s="200"/>
      <c r="E644" s="3"/>
      <c r="F644" s="3"/>
      <c r="G644" s="3"/>
      <c r="H644" s="3"/>
      <c r="I644" s="3"/>
      <c r="J644" s="3"/>
      <c r="K644" s="3"/>
      <c r="L644" s="3"/>
      <c r="M644" s="3"/>
      <c r="N644" s="3"/>
      <c r="O644" s="3"/>
      <c r="P644" s="3"/>
      <c r="Q644" s="3"/>
      <c r="R644" s="3"/>
      <c r="S644" s="3"/>
      <c r="T644" s="3"/>
      <c r="U644" s="3"/>
      <c r="V644" s="3"/>
      <c r="W644" s="3"/>
      <c r="X644" s="3"/>
      <c r="Y644" s="3"/>
      <c r="Z644" s="3"/>
    </row>
    <row r="645" spans="1:26" ht="12.75" customHeight="1" x14ac:dyDescent="0.25">
      <c r="A645" s="3"/>
      <c r="B645" s="3"/>
      <c r="C645" s="3"/>
      <c r="D645" s="200"/>
      <c r="E645" s="3"/>
      <c r="F645" s="3"/>
      <c r="G645" s="3"/>
      <c r="H645" s="3"/>
      <c r="I645" s="3"/>
      <c r="J645" s="3"/>
      <c r="K645" s="3"/>
      <c r="L645" s="3"/>
      <c r="M645" s="3"/>
      <c r="N645" s="3"/>
      <c r="O645" s="3"/>
      <c r="P645" s="3"/>
      <c r="Q645" s="3"/>
      <c r="R645" s="3"/>
      <c r="S645" s="3"/>
      <c r="T645" s="3"/>
      <c r="U645" s="3"/>
      <c r="V645" s="3"/>
      <c r="W645" s="3"/>
      <c r="X645" s="3"/>
      <c r="Y645" s="3"/>
      <c r="Z645" s="3"/>
    </row>
    <row r="646" spans="1:26" ht="12.75" customHeight="1" x14ac:dyDescent="0.25">
      <c r="A646" s="3"/>
      <c r="B646" s="3"/>
      <c r="C646" s="3"/>
      <c r="D646" s="200"/>
      <c r="E646" s="3"/>
      <c r="F646" s="3"/>
      <c r="G646" s="3"/>
      <c r="H646" s="3"/>
      <c r="I646" s="3"/>
      <c r="J646" s="3"/>
      <c r="K646" s="3"/>
      <c r="L646" s="3"/>
      <c r="M646" s="3"/>
      <c r="N646" s="3"/>
      <c r="O646" s="3"/>
      <c r="P646" s="3"/>
      <c r="Q646" s="3"/>
      <c r="R646" s="3"/>
      <c r="S646" s="3"/>
      <c r="T646" s="3"/>
      <c r="U646" s="3"/>
      <c r="V646" s="3"/>
      <c r="W646" s="3"/>
      <c r="X646" s="3"/>
      <c r="Y646" s="3"/>
      <c r="Z646" s="3"/>
    </row>
    <row r="647" spans="1:26" ht="12.75" customHeight="1" x14ac:dyDescent="0.25">
      <c r="A647" s="3"/>
      <c r="B647" s="3"/>
      <c r="C647" s="3"/>
      <c r="D647" s="200"/>
      <c r="E647" s="3"/>
      <c r="F647" s="3"/>
      <c r="G647" s="3"/>
      <c r="H647" s="3"/>
      <c r="I647" s="3"/>
      <c r="J647" s="3"/>
      <c r="K647" s="3"/>
      <c r="L647" s="3"/>
      <c r="M647" s="3"/>
      <c r="N647" s="3"/>
      <c r="O647" s="3"/>
      <c r="P647" s="3"/>
      <c r="Q647" s="3"/>
      <c r="R647" s="3"/>
      <c r="S647" s="3"/>
      <c r="T647" s="3"/>
      <c r="U647" s="3"/>
      <c r="V647" s="3"/>
      <c r="W647" s="3"/>
      <c r="X647" s="3"/>
      <c r="Y647" s="3"/>
      <c r="Z647" s="3"/>
    </row>
    <row r="648" spans="1:26" ht="12.75" customHeight="1" x14ac:dyDescent="0.25">
      <c r="A648" s="3"/>
      <c r="B648" s="3"/>
      <c r="C648" s="3"/>
      <c r="D648" s="200"/>
      <c r="E648" s="3"/>
      <c r="F648" s="3"/>
      <c r="G648" s="3"/>
      <c r="H648" s="3"/>
      <c r="I648" s="3"/>
      <c r="J648" s="3"/>
      <c r="K648" s="3"/>
      <c r="L648" s="3"/>
      <c r="M648" s="3"/>
      <c r="N648" s="3"/>
      <c r="O648" s="3"/>
      <c r="P648" s="3"/>
      <c r="Q648" s="3"/>
      <c r="R648" s="3"/>
      <c r="S648" s="3"/>
      <c r="T648" s="3"/>
      <c r="U648" s="3"/>
      <c r="V648" s="3"/>
      <c r="W648" s="3"/>
      <c r="X648" s="3"/>
      <c r="Y648" s="3"/>
      <c r="Z648" s="3"/>
    </row>
    <row r="649" spans="1:26" ht="12.75" customHeight="1" x14ac:dyDescent="0.25">
      <c r="A649" s="3"/>
      <c r="B649" s="3"/>
      <c r="C649" s="3"/>
      <c r="D649" s="200"/>
      <c r="E649" s="3"/>
      <c r="F649" s="3"/>
      <c r="G649" s="3"/>
      <c r="H649" s="3"/>
      <c r="I649" s="3"/>
      <c r="J649" s="3"/>
      <c r="K649" s="3"/>
      <c r="L649" s="3"/>
      <c r="M649" s="3"/>
      <c r="N649" s="3"/>
      <c r="O649" s="3"/>
      <c r="P649" s="3"/>
      <c r="Q649" s="3"/>
      <c r="R649" s="3"/>
      <c r="S649" s="3"/>
      <c r="T649" s="3"/>
      <c r="U649" s="3"/>
      <c r="V649" s="3"/>
      <c r="W649" s="3"/>
      <c r="X649" s="3"/>
      <c r="Y649" s="3"/>
      <c r="Z649" s="3"/>
    </row>
    <row r="650" spans="1:26" ht="12.75" customHeight="1" x14ac:dyDescent="0.25">
      <c r="A650" s="3"/>
      <c r="B650" s="3"/>
      <c r="C650" s="3"/>
      <c r="D650" s="200"/>
      <c r="E650" s="3"/>
      <c r="F650" s="3"/>
      <c r="G650" s="3"/>
      <c r="H650" s="3"/>
      <c r="I650" s="3"/>
      <c r="J650" s="3"/>
      <c r="K650" s="3"/>
      <c r="L650" s="3"/>
      <c r="M650" s="3"/>
      <c r="N650" s="3"/>
      <c r="O650" s="3"/>
      <c r="P650" s="3"/>
      <c r="Q650" s="3"/>
      <c r="R650" s="3"/>
      <c r="S650" s="3"/>
      <c r="T650" s="3"/>
      <c r="U650" s="3"/>
      <c r="V650" s="3"/>
      <c r="W650" s="3"/>
      <c r="X650" s="3"/>
      <c r="Y650" s="3"/>
      <c r="Z650" s="3"/>
    </row>
    <row r="651" spans="1:26" ht="12.75" customHeight="1" x14ac:dyDescent="0.25">
      <c r="A651" s="3"/>
      <c r="B651" s="3"/>
      <c r="C651" s="3"/>
      <c r="D651" s="200"/>
      <c r="E651" s="3"/>
      <c r="F651" s="3"/>
      <c r="G651" s="3"/>
      <c r="H651" s="3"/>
      <c r="I651" s="3"/>
      <c r="J651" s="3"/>
      <c r="K651" s="3"/>
      <c r="L651" s="3"/>
      <c r="M651" s="3"/>
      <c r="N651" s="3"/>
      <c r="O651" s="3"/>
      <c r="P651" s="3"/>
      <c r="Q651" s="3"/>
      <c r="R651" s="3"/>
      <c r="S651" s="3"/>
      <c r="T651" s="3"/>
      <c r="U651" s="3"/>
      <c r="V651" s="3"/>
      <c r="W651" s="3"/>
      <c r="X651" s="3"/>
      <c r="Y651" s="3"/>
      <c r="Z651" s="3"/>
    </row>
    <row r="652" spans="1:26" ht="12.75" customHeight="1" x14ac:dyDescent="0.25">
      <c r="A652" s="3"/>
      <c r="B652" s="3"/>
      <c r="C652" s="3"/>
      <c r="D652" s="200"/>
      <c r="E652" s="3"/>
      <c r="F652" s="3"/>
      <c r="G652" s="3"/>
      <c r="H652" s="3"/>
      <c r="I652" s="3"/>
      <c r="J652" s="3"/>
      <c r="K652" s="3"/>
      <c r="L652" s="3"/>
      <c r="M652" s="3"/>
      <c r="N652" s="3"/>
      <c r="O652" s="3"/>
      <c r="P652" s="3"/>
      <c r="Q652" s="3"/>
      <c r="R652" s="3"/>
      <c r="S652" s="3"/>
      <c r="T652" s="3"/>
      <c r="U652" s="3"/>
      <c r="V652" s="3"/>
      <c r="W652" s="3"/>
      <c r="X652" s="3"/>
      <c r="Y652" s="3"/>
      <c r="Z652" s="3"/>
    </row>
    <row r="653" spans="1:26" ht="12.75" customHeight="1" x14ac:dyDescent="0.25">
      <c r="A653" s="3"/>
      <c r="B653" s="3"/>
      <c r="C653" s="3"/>
      <c r="D653" s="200"/>
      <c r="E653" s="3"/>
      <c r="F653" s="3"/>
      <c r="G653" s="3"/>
      <c r="H653" s="3"/>
      <c r="I653" s="3"/>
      <c r="J653" s="3"/>
      <c r="K653" s="3"/>
      <c r="L653" s="3"/>
      <c r="M653" s="3"/>
      <c r="N653" s="3"/>
      <c r="O653" s="3"/>
      <c r="P653" s="3"/>
      <c r="Q653" s="3"/>
      <c r="R653" s="3"/>
      <c r="S653" s="3"/>
      <c r="T653" s="3"/>
      <c r="U653" s="3"/>
      <c r="V653" s="3"/>
      <c r="W653" s="3"/>
      <c r="X653" s="3"/>
      <c r="Y653" s="3"/>
      <c r="Z653" s="3"/>
    </row>
    <row r="654" spans="1:26" ht="12.75" customHeight="1" x14ac:dyDescent="0.25">
      <c r="A654" s="3"/>
      <c r="B654" s="3"/>
      <c r="C654" s="3"/>
      <c r="D654" s="200"/>
      <c r="E654" s="3"/>
      <c r="F654" s="3"/>
      <c r="G654" s="3"/>
      <c r="H654" s="3"/>
      <c r="I654" s="3"/>
      <c r="J654" s="3"/>
      <c r="K654" s="3"/>
      <c r="L654" s="3"/>
      <c r="M654" s="3"/>
      <c r="N654" s="3"/>
      <c r="O654" s="3"/>
      <c r="P654" s="3"/>
      <c r="Q654" s="3"/>
      <c r="R654" s="3"/>
      <c r="S654" s="3"/>
      <c r="T654" s="3"/>
      <c r="U654" s="3"/>
      <c r="V654" s="3"/>
      <c r="W654" s="3"/>
      <c r="X654" s="3"/>
      <c r="Y654" s="3"/>
      <c r="Z654" s="3"/>
    </row>
    <row r="655" spans="1:26" ht="12.75" customHeight="1" x14ac:dyDescent="0.25">
      <c r="A655" s="3"/>
      <c r="B655" s="3"/>
      <c r="C655" s="3"/>
      <c r="D655" s="200"/>
      <c r="E655" s="3"/>
      <c r="F655" s="3"/>
      <c r="G655" s="3"/>
      <c r="H655" s="3"/>
      <c r="I655" s="3"/>
      <c r="J655" s="3"/>
      <c r="K655" s="3"/>
      <c r="L655" s="3"/>
      <c r="M655" s="3"/>
      <c r="N655" s="3"/>
      <c r="O655" s="3"/>
      <c r="P655" s="3"/>
      <c r="Q655" s="3"/>
      <c r="R655" s="3"/>
      <c r="S655" s="3"/>
      <c r="T655" s="3"/>
      <c r="U655" s="3"/>
      <c r="V655" s="3"/>
      <c r="W655" s="3"/>
      <c r="X655" s="3"/>
      <c r="Y655" s="3"/>
      <c r="Z655" s="3"/>
    </row>
    <row r="656" spans="1:26" ht="12.75" customHeight="1" x14ac:dyDescent="0.25">
      <c r="A656" s="3"/>
      <c r="B656" s="3"/>
      <c r="C656" s="3"/>
      <c r="D656" s="200"/>
      <c r="E656" s="3"/>
      <c r="F656" s="3"/>
      <c r="G656" s="3"/>
      <c r="H656" s="3"/>
      <c r="I656" s="3"/>
      <c r="J656" s="3"/>
      <c r="K656" s="3"/>
      <c r="L656" s="3"/>
      <c r="M656" s="3"/>
      <c r="N656" s="3"/>
      <c r="O656" s="3"/>
      <c r="P656" s="3"/>
      <c r="Q656" s="3"/>
      <c r="R656" s="3"/>
      <c r="S656" s="3"/>
      <c r="T656" s="3"/>
      <c r="U656" s="3"/>
      <c r="V656" s="3"/>
      <c r="W656" s="3"/>
      <c r="X656" s="3"/>
      <c r="Y656" s="3"/>
      <c r="Z656" s="3"/>
    </row>
    <row r="657" spans="1:26" ht="12.75" customHeight="1" x14ac:dyDescent="0.25">
      <c r="A657" s="3"/>
      <c r="B657" s="3"/>
      <c r="C657" s="3"/>
      <c r="D657" s="200"/>
      <c r="E657" s="3"/>
      <c r="F657" s="3"/>
      <c r="G657" s="3"/>
      <c r="H657" s="3"/>
      <c r="I657" s="3"/>
      <c r="J657" s="3"/>
      <c r="K657" s="3"/>
      <c r="L657" s="3"/>
      <c r="M657" s="3"/>
      <c r="N657" s="3"/>
      <c r="O657" s="3"/>
      <c r="P657" s="3"/>
      <c r="Q657" s="3"/>
      <c r="R657" s="3"/>
      <c r="S657" s="3"/>
      <c r="T657" s="3"/>
      <c r="U657" s="3"/>
      <c r="V657" s="3"/>
      <c r="W657" s="3"/>
      <c r="X657" s="3"/>
      <c r="Y657" s="3"/>
      <c r="Z657" s="3"/>
    </row>
    <row r="658" spans="1:26" ht="12.75" customHeight="1" x14ac:dyDescent="0.25">
      <c r="A658" s="3"/>
      <c r="B658" s="3"/>
      <c r="C658" s="3"/>
      <c r="D658" s="200"/>
      <c r="E658" s="3"/>
      <c r="F658" s="3"/>
      <c r="G658" s="3"/>
      <c r="H658" s="3"/>
      <c r="I658" s="3"/>
      <c r="J658" s="3"/>
      <c r="K658" s="3"/>
      <c r="L658" s="3"/>
      <c r="M658" s="3"/>
      <c r="N658" s="3"/>
      <c r="O658" s="3"/>
      <c r="P658" s="3"/>
      <c r="Q658" s="3"/>
      <c r="R658" s="3"/>
      <c r="S658" s="3"/>
      <c r="T658" s="3"/>
      <c r="U658" s="3"/>
      <c r="V658" s="3"/>
      <c r="W658" s="3"/>
      <c r="X658" s="3"/>
      <c r="Y658" s="3"/>
      <c r="Z658" s="3"/>
    </row>
    <row r="659" spans="1:26" ht="12.75" customHeight="1" x14ac:dyDescent="0.25">
      <c r="A659" s="3"/>
      <c r="B659" s="3"/>
      <c r="C659" s="3"/>
      <c r="D659" s="200"/>
      <c r="E659" s="3"/>
      <c r="F659" s="3"/>
      <c r="G659" s="3"/>
      <c r="H659" s="3"/>
      <c r="I659" s="3"/>
      <c r="J659" s="3"/>
      <c r="K659" s="3"/>
      <c r="L659" s="3"/>
      <c r="M659" s="3"/>
      <c r="N659" s="3"/>
      <c r="O659" s="3"/>
      <c r="P659" s="3"/>
      <c r="Q659" s="3"/>
      <c r="R659" s="3"/>
      <c r="S659" s="3"/>
      <c r="T659" s="3"/>
      <c r="U659" s="3"/>
      <c r="V659" s="3"/>
      <c r="W659" s="3"/>
      <c r="X659" s="3"/>
      <c r="Y659" s="3"/>
      <c r="Z659" s="3"/>
    </row>
    <row r="660" spans="1:26" ht="12.75" customHeight="1" x14ac:dyDescent="0.25">
      <c r="A660" s="3"/>
      <c r="B660" s="3"/>
      <c r="C660" s="3"/>
      <c r="D660" s="200"/>
      <c r="E660" s="3"/>
      <c r="F660" s="3"/>
      <c r="G660" s="3"/>
      <c r="H660" s="3"/>
      <c r="I660" s="3"/>
      <c r="J660" s="3"/>
      <c r="K660" s="3"/>
      <c r="L660" s="3"/>
      <c r="M660" s="3"/>
      <c r="N660" s="3"/>
      <c r="O660" s="3"/>
      <c r="P660" s="3"/>
      <c r="Q660" s="3"/>
      <c r="R660" s="3"/>
      <c r="S660" s="3"/>
      <c r="T660" s="3"/>
      <c r="U660" s="3"/>
      <c r="V660" s="3"/>
      <c r="W660" s="3"/>
      <c r="X660" s="3"/>
      <c r="Y660" s="3"/>
      <c r="Z660" s="3"/>
    </row>
    <row r="661" spans="1:26" ht="12.75" customHeight="1" x14ac:dyDescent="0.25">
      <c r="A661" s="3"/>
      <c r="B661" s="3"/>
      <c r="C661" s="3"/>
      <c r="D661" s="200"/>
      <c r="E661" s="3"/>
      <c r="F661" s="3"/>
      <c r="G661" s="3"/>
      <c r="H661" s="3"/>
      <c r="I661" s="3"/>
      <c r="J661" s="3"/>
      <c r="K661" s="3"/>
      <c r="L661" s="3"/>
      <c r="M661" s="3"/>
      <c r="N661" s="3"/>
      <c r="O661" s="3"/>
      <c r="P661" s="3"/>
      <c r="Q661" s="3"/>
      <c r="R661" s="3"/>
      <c r="S661" s="3"/>
      <c r="T661" s="3"/>
      <c r="U661" s="3"/>
      <c r="V661" s="3"/>
      <c r="W661" s="3"/>
      <c r="X661" s="3"/>
      <c r="Y661" s="3"/>
      <c r="Z661" s="3"/>
    </row>
    <row r="662" spans="1:26" ht="12.75" customHeight="1" x14ac:dyDescent="0.25">
      <c r="A662" s="3"/>
      <c r="B662" s="3"/>
      <c r="C662" s="3"/>
      <c r="D662" s="200"/>
      <c r="E662" s="3"/>
      <c r="F662" s="3"/>
      <c r="G662" s="3"/>
      <c r="H662" s="3"/>
      <c r="I662" s="3"/>
      <c r="J662" s="3"/>
      <c r="K662" s="3"/>
      <c r="L662" s="3"/>
      <c r="M662" s="3"/>
      <c r="N662" s="3"/>
      <c r="O662" s="3"/>
      <c r="P662" s="3"/>
      <c r="Q662" s="3"/>
      <c r="R662" s="3"/>
      <c r="S662" s="3"/>
      <c r="T662" s="3"/>
      <c r="U662" s="3"/>
      <c r="V662" s="3"/>
      <c r="W662" s="3"/>
      <c r="X662" s="3"/>
      <c r="Y662" s="3"/>
      <c r="Z662" s="3"/>
    </row>
    <row r="663" spans="1:26" ht="12.75" customHeight="1" x14ac:dyDescent="0.25">
      <c r="A663" s="3"/>
      <c r="B663" s="3"/>
      <c r="C663" s="3"/>
      <c r="D663" s="200"/>
      <c r="E663" s="3"/>
      <c r="F663" s="3"/>
      <c r="G663" s="3"/>
      <c r="H663" s="3"/>
      <c r="I663" s="3"/>
      <c r="J663" s="3"/>
      <c r="K663" s="3"/>
      <c r="L663" s="3"/>
      <c r="M663" s="3"/>
      <c r="N663" s="3"/>
      <c r="O663" s="3"/>
      <c r="P663" s="3"/>
      <c r="Q663" s="3"/>
      <c r="R663" s="3"/>
      <c r="S663" s="3"/>
      <c r="T663" s="3"/>
      <c r="U663" s="3"/>
      <c r="V663" s="3"/>
      <c r="W663" s="3"/>
      <c r="X663" s="3"/>
      <c r="Y663" s="3"/>
      <c r="Z663" s="3"/>
    </row>
    <row r="664" spans="1:26" ht="12.75" customHeight="1" x14ac:dyDescent="0.25">
      <c r="A664" s="3"/>
      <c r="B664" s="3"/>
      <c r="C664" s="3"/>
      <c r="D664" s="200"/>
      <c r="E664" s="3"/>
      <c r="F664" s="3"/>
      <c r="G664" s="3"/>
      <c r="H664" s="3"/>
      <c r="I664" s="3"/>
      <c r="J664" s="3"/>
      <c r="K664" s="3"/>
      <c r="L664" s="3"/>
      <c r="M664" s="3"/>
      <c r="N664" s="3"/>
      <c r="O664" s="3"/>
      <c r="P664" s="3"/>
      <c r="Q664" s="3"/>
      <c r="R664" s="3"/>
      <c r="S664" s="3"/>
      <c r="T664" s="3"/>
      <c r="U664" s="3"/>
      <c r="V664" s="3"/>
      <c r="W664" s="3"/>
      <c r="X664" s="3"/>
      <c r="Y664" s="3"/>
      <c r="Z664" s="3"/>
    </row>
    <row r="665" spans="1:26" ht="12.75" customHeight="1" x14ac:dyDescent="0.25">
      <c r="A665" s="3"/>
      <c r="B665" s="3"/>
      <c r="C665" s="3"/>
      <c r="D665" s="200"/>
      <c r="E665" s="3"/>
      <c r="F665" s="3"/>
      <c r="G665" s="3"/>
      <c r="H665" s="3"/>
      <c r="I665" s="3"/>
      <c r="J665" s="3"/>
      <c r="K665" s="3"/>
      <c r="L665" s="3"/>
      <c r="M665" s="3"/>
      <c r="N665" s="3"/>
      <c r="O665" s="3"/>
      <c r="P665" s="3"/>
      <c r="Q665" s="3"/>
      <c r="R665" s="3"/>
      <c r="S665" s="3"/>
      <c r="T665" s="3"/>
      <c r="U665" s="3"/>
      <c r="V665" s="3"/>
      <c r="W665" s="3"/>
      <c r="X665" s="3"/>
      <c r="Y665" s="3"/>
      <c r="Z665" s="3"/>
    </row>
    <row r="666" spans="1:26" ht="12.75" customHeight="1" x14ac:dyDescent="0.25">
      <c r="A666" s="3"/>
      <c r="B666" s="3"/>
      <c r="C666" s="3"/>
      <c r="D666" s="200"/>
      <c r="E666" s="3"/>
      <c r="F666" s="3"/>
      <c r="G666" s="3"/>
      <c r="H666" s="3"/>
      <c r="I666" s="3"/>
      <c r="J666" s="3"/>
      <c r="K666" s="3"/>
      <c r="L666" s="3"/>
      <c r="M666" s="3"/>
      <c r="N666" s="3"/>
      <c r="O666" s="3"/>
      <c r="P666" s="3"/>
      <c r="Q666" s="3"/>
      <c r="R666" s="3"/>
      <c r="S666" s="3"/>
      <c r="T666" s="3"/>
      <c r="U666" s="3"/>
      <c r="V666" s="3"/>
      <c r="W666" s="3"/>
      <c r="X666" s="3"/>
      <c r="Y666" s="3"/>
      <c r="Z666" s="3"/>
    </row>
    <row r="667" spans="1:26" ht="12.75" customHeight="1" x14ac:dyDescent="0.25">
      <c r="A667" s="3"/>
      <c r="B667" s="3"/>
      <c r="C667" s="3"/>
      <c r="D667" s="200"/>
      <c r="E667" s="3"/>
      <c r="F667" s="3"/>
      <c r="G667" s="3"/>
      <c r="H667" s="3"/>
      <c r="I667" s="3"/>
      <c r="J667" s="3"/>
      <c r="K667" s="3"/>
      <c r="L667" s="3"/>
      <c r="M667" s="3"/>
      <c r="N667" s="3"/>
      <c r="O667" s="3"/>
      <c r="P667" s="3"/>
      <c r="Q667" s="3"/>
      <c r="R667" s="3"/>
      <c r="S667" s="3"/>
      <c r="T667" s="3"/>
      <c r="U667" s="3"/>
      <c r="V667" s="3"/>
      <c r="W667" s="3"/>
      <c r="X667" s="3"/>
      <c r="Y667" s="3"/>
      <c r="Z667" s="3"/>
    </row>
    <row r="668" spans="1:26" ht="12.75" customHeight="1" x14ac:dyDescent="0.25">
      <c r="A668" s="3"/>
      <c r="B668" s="3"/>
      <c r="C668" s="3"/>
      <c r="D668" s="200"/>
      <c r="E668" s="3"/>
      <c r="F668" s="3"/>
      <c r="G668" s="3"/>
      <c r="H668" s="3"/>
      <c r="I668" s="3"/>
      <c r="J668" s="3"/>
      <c r="K668" s="3"/>
      <c r="L668" s="3"/>
      <c r="M668" s="3"/>
      <c r="N668" s="3"/>
      <c r="O668" s="3"/>
      <c r="P668" s="3"/>
      <c r="Q668" s="3"/>
      <c r="R668" s="3"/>
      <c r="S668" s="3"/>
      <c r="T668" s="3"/>
      <c r="U668" s="3"/>
      <c r="V668" s="3"/>
      <c r="W668" s="3"/>
      <c r="X668" s="3"/>
      <c r="Y668" s="3"/>
      <c r="Z668" s="3"/>
    </row>
    <row r="669" spans="1:26" ht="12.75" customHeight="1" x14ac:dyDescent="0.25">
      <c r="A669" s="3"/>
      <c r="B669" s="3"/>
      <c r="C669" s="3"/>
      <c r="D669" s="200"/>
      <c r="E669" s="3"/>
      <c r="F669" s="3"/>
      <c r="G669" s="3"/>
      <c r="H669" s="3"/>
      <c r="I669" s="3"/>
      <c r="J669" s="3"/>
      <c r="K669" s="3"/>
      <c r="L669" s="3"/>
      <c r="M669" s="3"/>
      <c r="N669" s="3"/>
      <c r="O669" s="3"/>
      <c r="P669" s="3"/>
      <c r="Q669" s="3"/>
      <c r="R669" s="3"/>
      <c r="S669" s="3"/>
      <c r="T669" s="3"/>
      <c r="U669" s="3"/>
      <c r="V669" s="3"/>
      <c r="W669" s="3"/>
      <c r="X669" s="3"/>
      <c r="Y669" s="3"/>
      <c r="Z669" s="3"/>
    </row>
    <row r="670" spans="1:26" ht="12.75" customHeight="1" x14ac:dyDescent="0.25">
      <c r="A670" s="3"/>
      <c r="B670" s="3"/>
      <c r="C670" s="3"/>
      <c r="D670" s="200"/>
      <c r="E670" s="3"/>
      <c r="F670" s="3"/>
      <c r="G670" s="3"/>
      <c r="H670" s="3"/>
      <c r="I670" s="3"/>
      <c r="J670" s="3"/>
      <c r="K670" s="3"/>
      <c r="L670" s="3"/>
      <c r="M670" s="3"/>
      <c r="N670" s="3"/>
      <c r="O670" s="3"/>
      <c r="P670" s="3"/>
      <c r="Q670" s="3"/>
      <c r="R670" s="3"/>
      <c r="S670" s="3"/>
      <c r="T670" s="3"/>
      <c r="U670" s="3"/>
      <c r="V670" s="3"/>
      <c r="W670" s="3"/>
      <c r="X670" s="3"/>
      <c r="Y670" s="3"/>
      <c r="Z670" s="3"/>
    </row>
    <row r="671" spans="1:26" ht="12.75" customHeight="1" x14ac:dyDescent="0.25">
      <c r="A671" s="3"/>
      <c r="B671" s="3"/>
      <c r="C671" s="3"/>
      <c r="D671" s="200"/>
      <c r="E671" s="3"/>
      <c r="F671" s="3"/>
      <c r="G671" s="3"/>
      <c r="H671" s="3"/>
      <c r="I671" s="3"/>
      <c r="J671" s="3"/>
      <c r="K671" s="3"/>
      <c r="L671" s="3"/>
      <c r="M671" s="3"/>
      <c r="N671" s="3"/>
      <c r="O671" s="3"/>
      <c r="P671" s="3"/>
      <c r="Q671" s="3"/>
      <c r="R671" s="3"/>
      <c r="S671" s="3"/>
      <c r="T671" s="3"/>
      <c r="U671" s="3"/>
      <c r="V671" s="3"/>
      <c r="W671" s="3"/>
      <c r="X671" s="3"/>
      <c r="Y671" s="3"/>
      <c r="Z671" s="3"/>
    </row>
    <row r="672" spans="1:26" ht="12.75" customHeight="1" x14ac:dyDescent="0.25">
      <c r="A672" s="3"/>
      <c r="B672" s="3"/>
      <c r="C672" s="3"/>
      <c r="D672" s="200"/>
      <c r="E672" s="3"/>
      <c r="F672" s="3"/>
      <c r="G672" s="3"/>
      <c r="H672" s="3"/>
      <c r="I672" s="3"/>
      <c r="J672" s="3"/>
      <c r="K672" s="3"/>
      <c r="L672" s="3"/>
      <c r="M672" s="3"/>
      <c r="N672" s="3"/>
      <c r="O672" s="3"/>
      <c r="P672" s="3"/>
      <c r="Q672" s="3"/>
      <c r="R672" s="3"/>
      <c r="S672" s="3"/>
      <c r="T672" s="3"/>
      <c r="U672" s="3"/>
      <c r="V672" s="3"/>
      <c r="W672" s="3"/>
      <c r="X672" s="3"/>
      <c r="Y672" s="3"/>
      <c r="Z672" s="3"/>
    </row>
    <row r="673" spans="1:26" ht="12.75" customHeight="1" x14ac:dyDescent="0.25">
      <c r="A673" s="3"/>
      <c r="B673" s="3"/>
      <c r="C673" s="3"/>
      <c r="D673" s="200"/>
      <c r="E673" s="3"/>
      <c r="F673" s="3"/>
      <c r="G673" s="3"/>
      <c r="H673" s="3"/>
      <c r="I673" s="3"/>
      <c r="J673" s="3"/>
      <c r="K673" s="3"/>
      <c r="L673" s="3"/>
      <c r="M673" s="3"/>
      <c r="N673" s="3"/>
      <c r="O673" s="3"/>
      <c r="P673" s="3"/>
      <c r="Q673" s="3"/>
      <c r="R673" s="3"/>
      <c r="S673" s="3"/>
      <c r="T673" s="3"/>
      <c r="U673" s="3"/>
      <c r="V673" s="3"/>
      <c r="W673" s="3"/>
      <c r="X673" s="3"/>
      <c r="Y673" s="3"/>
      <c r="Z673" s="3"/>
    </row>
    <row r="674" spans="1:26" ht="12.75" customHeight="1" x14ac:dyDescent="0.25">
      <c r="A674" s="3"/>
      <c r="B674" s="3"/>
      <c r="C674" s="3"/>
      <c r="D674" s="200"/>
      <c r="E674" s="3"/>
      <c r="F674" s="3"/>
      <c r="G674" s="3"/>
      <c r="H674" s="3"/>
      <c r="I674" s="3"/>
      <c r="J674" s="3"/>
      <c r="K674" s="3"/>
      <c r="L674" s="3"/>
      <c r="M674" s="3"/>
      <c r="N674" s="3"/>
      <c r="O674" s="3"/>
      <c r="P674" s="3"/>
      <c r="Q674" s="3"/>
      <c r="R674" s="3"/>
      <c r="S674" s="3"/>
      <c r="T674" s="3"/>
      <c r="U674" s="3"/>
      <c r="V674" s="3"/>
      <c r="W674" s="3"/>
      <c r="X674" s="3"/>
      <c r="Y674" s="3"/>
      <c r="Z674" s="3"/>
    </row>
    <row r="675" spans="1:26" ht="12.75" customHeight="1" x14ac:dyDescent="0.25">
      <c r="A675" s="3"/>
      <c r="B675" s="3"/>
      <c r="C675" s="3"/>
      <c r="D675" s="200"/>
      <c r="E675" s="3"/>
      <c r="F675" s="3"/>
      <c r="G675" s="3"/>
      <c r="H675" s="3"/>
      <c r="I675" s="3"/>
      <c r="J675" s="3"/>
      <c r="K675" s="3"/>
      <c r="L675" s="3"/>
      <c r="M675" s="3"/>
      <c r="N675" s="3"/>
      <c r="O675" s="3"/>
      <c r="P675" s="3"/>
      <c r="Q675" s="3"/>
      <c r="R675" s="3"/>
      <c r="S675" s="3"/>
      <c r="T675" s="3"/>
      <c r="U675" s="3"/>
      <c r="V675" s="3"/>
      <c r="W675" s="3"/>
      <c r="X675" s="3"/>
      <c r="Y675" s="3"/>
      <c r="Z675" s="3"/>
    </row>
    <row r="676" spans="1:26" ht="12.75" customHeight="1" x14ac:dyDescent="0.25">
      <c r="A676" s="3"/>
      <c r="B676" s="3"/>
      <c r="C676" s="3"/>
      <c r="D676" s="200"/>
      <c r="E676" s="3"/>
      <c r="F676" s="3"/>
      <c r="G676" s="3"/>
      <c r="H676" s="3"/>
      <c r="I676" s="3"/>
      <c r="J676" s="3"/>
      <c r="K676" s="3"/>
      <c r="L676" s="3"/>
      <c r="M676" s="3"/>
      <c r="N676" s="3"/>
      <c r="O676" s="3"/>
      <c r="P676" s="3"/>
      <c r="Q676" s="3"/>
      <c r="R676" s="3"/>
      <c r="S676" s="3"/>
      <c r="T676" s="3"/>
      <c r="U676" s="3"/>
      <c r="V676" s="3"/>
      <c r="W676" s="3"/>
      <c r="X676" s="3"/>
      <c r="Y676" s="3"/>
      <c r="Z676" s="3"/>
    </row>
    <row r="677" spans="1:26" ht="12.75" customHeight="1" x14ac:dyDescent="0.25">
      <c r="A677" s="3"/>
      <c r="B677" s="3"/>
      <c r="C677" s="3"/>
      <c r="D677" s="200"/>
      <c r="E677" s="3"/>
      <c r="F677" s="3"/>
      <c r="G677" s="3"/>
      <c r="H677" s="3"/>
      <c r="I677" s="3"/>
      <c r="J677" s="3"/>
      <c r="K677" s="3"/>
      <c r="L677" s="3"/>
      <c r="M677" s="3"/>
      <c r="N677" s="3"/>
      <c r="O677" s="3"/>
      <c r="P677" s="3"/>
      <c r="Q677" s="3"/>
      <c r="R677" s="3"/>
      <c r="S677" s="3"/>
      <c r="T677" s="3"/>
      <c r="U677" s="3"/>
      <c r="V677" s="3"/>
      <c r="W677" s="3"/>
      <c r="X677" s="3"/>
      <c r="Y677" s="3"/>
      <c r="Z677" s="3"/>
    </row>
    <row r="678" spans="1:26" ht="12.75" customHeight="1" x14ac:dyDescent="0.25">
      <c r="A678" s="3"/>
      <c r="B678" s="3"/>
      <c r="C678" s="3"/>
      <c r="D678" s="200"/>
      <c r="E678" s="3"/>
      <c r="F678" s="3"/>
      <c r="G678" s="3"/>
      <c r="H678" s="3"/>
      <c r="I678" s="3"/>
      <c r="J678" s="3"/>
      <c r="K678" s="3"/>
      <c r="L678" s="3"/>
      <c r="M678" s="3"/>
      <c r="N678" s="3"/>
      <c r="O678" s="3"/>
      <c r="P678" s="3"/>
      <c r="Q678" s="3"/>
      <c r="R678" s="3"/>
      <c r="S678" s="3"/>
      <c r="T678" s="3"/>
      <c r="U678" s="3"/>
      <c r="V678" s="3"/>
      <c r="W678" s="3"/>
      <c r="X678" s="3"/>
      <c r="Y678" s="3"/>
      <c r="Z678" s="3"/>
    </row>
    <row r="679" spans="1:26" ht="12.75" customHeight="1" x14ac:dyDescent="0.25">
      <c r="A679" s="3"/>
      <c r="B679" s="3"/>
      <c r="C679" s="3"/>
      <c r="D679" s="200"/>
      <c r="E679" s="3"/>
      <c r="F679" s="3"/>
      <c r="G679" s="3"/>
      <c r="H679" s="3"/>
      <c r="I679" s="3"/>
      <c r="J679" s="3"/>
      <c r="K679" s="3"/>
      <c r="L679" s="3"/>
      <c r="M679" s="3"/>
      <c r="N679" s="3"/>
      <c r="O679" s="3"/>
      <c r="P679" s="3"/>
      <c r="Q679" s="3"/>
      <c r="R679" s="3"/>
      <c r="S679" s="3"/>
      <c r="T679" s="3"/>
      <c r="U679" s="3"/>
      <c r="V679" s="3"/>
      <c r="W679" s="3"/>
      <c r="X679" s="3"/>
      <c r="Y679" s="3"/>
      <c r="Z679" s="3"/>
    </row>
    <row r="680" spans="1:26" ht="12.75" customHeight="1" x14ac:dyDescent="0.25">
      <c r="A680" s="3"/>
      <c r="B680" s="3"/>
      <c r="C680" s="3"/>
      <c r="D680" s="200"/>
      <c r="E680" s="3"/>
      <c r="F680" s="3"/>
      <c r="G680" s="3"/>
      <c r="H680" s="3"/>
      <c r="I680" s="3"/>
      <c r="J680" s="3"/>
      <c r="K680" s="3"/>
      <c r="L680" s="3"/>
      <c r="M680" s="3"/>
      <c r="N680" s="3"/>
      <c r="O680" s="3"/>
      <c r="P680" s="3"/>
      <c r="Q680" s="3"/>
      <c r="R680" s="3"/>
      <c r="S680" s="3"/>
      <c r="T680" s="3"/>
      <c r="U680" s="3"/>
      <c r="V680" s="3"/>
      <c r="W680" s="3"/>
      <c r="X680" s="3"/>
      <c r="Y680" s="3"/>
      <c r="Z680" s="3"/>
    </row>
    <row r="681" spans="1:26" ht="12.75" customHeight="1" x14ac:dyDescent="0.25">
      <c r="A681" s="3"/>
      <c r="B681" s="3"/>
      <c r="C681" s="3"/>
      <c r="D681" s="200"/>
      <c r="E681" s="3"/>
      <c r="F681" s="3"/>
      <c r="G681" s="3"/>
      <c r="H681" s="3"/>
      <c r="I681" s="3"/>
      <c r="J681" s="3"/>
      <c r="K681" s="3"/>
      <c r="L681" s="3"/>
      <c r="M681" s="3"/>
      <c r="N681" s="3"/>
      <c r="O681" s="3"/>
      <c r="P681" s="3"/>
      <c r="Q681" s="3"/>
      <c r="R681" s="3"/>
      <c r="S681" s="3"/>
      <c r="T681" s="3"/>
      <c r="U681" s="3"/>
      <c r="V681" s="3"/>
      <c r="W681" s="3"/>
      <c r="X681" s="3"/>
      <c r="Y681" s="3"/>
      <c r="Z681" s="3"/>
    </row>
    <row r="682" spans="1:26" ht="12.75" customHeight="1" x14ac:dyDescent="0.25">
      <c r="A682" s="3"/>
      <c r="B682" s="3"/>
      <c r="C682" s="3"/>
      <c r="D682" s="200"/>
      <c r="E682" s="3"/>
      <c r="F682" s="3"/>
      <c r="G682" s="3"/>
      <c r="H682" s="3"/>
      <c r="I682" s="3"/>
      <c r="J682" s="3"/>
      <c r="K682" s="3"/>
      <c r="L682" s="3"/>
      <c r="M682" s="3"/>
      <c r="N682" s="3"/>
      <c r="O682" s="3"/>
      <c r="P682" s="3"/>
      <c r="Q682" s="3"/>
      <c r="R682" s="3"/>
      <c r="S682" s="3"/>
      <c r="T682" s="3"/>
      <c r="U682" s="3"/>
      <c r="V682" s="3"/>
      <c r="W682" s="3"/>
      <c r="X682" s="3"/>
      <c r="Y682" s="3"/>
      <c r="Z682" s="3"/>
    </row>
    <row r="683" spans="1:26" ht="12.75" customHeight="1" x14ac:dyDescent="0.25">
      <c r="A683" s="3"/>
      <c r="B683" s="3"/>
      <c r="C683" s="3"/>
      <c r="D683" s="200"/>
      <c r="E683" s="3"/>
      <c r="F683" s="3"/>
      <c r="G683" s="3"/>
      <c r="H683" s="3"/>
      <c r="I683" s="3"/>
      <c r="J683" s="3"/>
      <c r="K683" s="3"/>
      <c r="L683" s="3"/>
      <c r="M683" s="3"/>
      <c r="N683" s="3"/>
      <c r="O683" s="3"/>
      <c r="P683" s="3"/>
      <c r="Q683" s="3"/>
      <c r="R683" s="3"/>
      <c r="S683" s="3"/>
      <c r="T683" s="3"/>
      <c r="U683" s="3"/>
      <c r="V683" s="3"/>
      <c r="W683" s="3"/>
      <c r="X683" s="3"/>
      <c r="Y683" s="3"/>
      <c r="Z683" s="3"/>
    </row>
    <row r="684" spans="1:26" ht="12.75" customHeight="1" x14ac:dyDescent="0.25">
      <c r="A684" s="3"/>
      <c r="B684" s="3"/>
      <c r="C684" s="3"/>
      <c r="D684" s="200"/>
      <c r="E684" s="3"/>
      <c r="F684" s="3"/>
      <c r="G684" s="3"/>
      <c r="H684" s="3"/>
      <c r="I684" s="3"/>
      <c r="J684" s="3"/>
      <c r="K684" s="3"/>
      <c r="L684" s="3"/>
      <c r="M684" s="3"/>
      <c r="N684" s="3"/>
      <c r="O684" s="3"/>
      <c r="P684" s="3"/>
      <c r="Q684" s="3"/>
      <c r="R684" s="3"/>
      <c r="S684" s="3"/>
      <c r="T684" s="3"/>
      <c r="U684" s="3"/>
      <c r="V684" s="3"/>
      <c r="W684" s="3"/>
      <c r="X684" s="3"/>
      <c r="Y684" s="3"/>
      <c r="Z684" s="3"/>
    </row>
    <row r="685" spans="1:26" ht="12.75" customHeight="1" x14ac:dyDescent="0.25">
      <c r="A685" s="3"/>
      <c r="B685" s="3"/>
      <c r="C685" s="3"/>
      <c r="D685" s="200"/>
      <c r="E685" s="3"/>
      <c r="F685" s="3"/>
      <c r="G685" s="3"/>
      <c r="H685" s="3"/>
      <c r="I685" s="3"/>
      <c r="J685" s="3"/>
      <c r="K685" s="3"/>
      <c r="L685" s="3"/>
      <c r="M685" s="3"/>
      <c r="N685" s="3"/>
      <c r="O685" s="3"/>
      <c r="P685" s="3"/>
      <c r="Q685" s="3"/>
      <c r="R685" s="3"/>
      <c r="S685" s="3"/>
      <c r="T685" s="3"/>
      <c r="U685" s="3"/>
      <c r="V685" s="3"/>
      <c r="W685" s="3"/>
      <c r="X685" s="3"/>
      <c r="Y685" s="3"/>
      <c r="Z685" s="3"/>
    </row>
    <row r="686" spans="1:26" ht="12.75" customHeight="1" x14ac:dyDescent="0.25">
      <c r="A686" s="3"/>
      <c r="B686" s="3"/>
      <c r="C686" s="3"/>
      <c r="D686" s="200"/>
      <c r="E686" s="3"/>
      <c r="F686" s="3"/>
      <c r="G686" s="3"/>
      <c r="H686" s="3"/>
      <c r="I686" s="3"/>
      <c r="J686" s="3"/>
      <c r="K686" s="3"/>
      <c r="L686" s="3"/>
      <c r="M686" s="3"/>
      <c r="N686" s="3"/>
      <c r="O686" s="3"/>
      <c r="P686" s="3"/>
      <c r="Q686" s="3"/>
      <c r="R686" s="3"/>
      <c r="S686" s="3"/>
      <c r="T686" s="3"/>
      <c r="U686" s="3"/>
      <c r="V686" s="3"/>
      <c r="W686" s="3"/>
      <c r="X686" s="3"/>
      <c r="Y686" s="3"/>
      <c r="Z686" s="3"/>
    </row>
    <row r="687" spans="1:26" ht="12.75" customHeight="1" x14ac:dyDescent="0.25">
      <c r="A687" s="3"/>
      <c r="B687" s="3"/>
      <c r="C687" s="3"/>
      <c r="D687" s="200"/>
      <c r="E687" s="3"/>
      <c r="F687" s="3"/>
      <c r="G687" s="3"/>
      <c r="H687" s="3"/>
      <c r="I687" s="3"/>
      <c r="J687" s="3"/>
      <c r="K687" s="3"/>
      <c r="L687" s="3"/>
      <c r="M687" s="3"/>
      <c r="N687" s="3"/>
      <c r="O687" s="3"/>
      <c r="P687" s="3"/>
      <c r="Q687" s="3"/>
      <c r="R687" s="3"/>
      <c r="S687" s="3"/>
      <c r="T687" s="3"/>
      <c r="U687" s="3"/>
      <c r="V687" s="3"/>
      <c r="W687" s="3"/>
      <c r="X687" s="3"/>
      <c r="Y687" s="3"/>
      <c r="Z687" s="3"/>
    </row>
    <row r="688" spans="1:26" ht="12.75" customHeight="1" x14ac:dyDescent="0.25">
      <c r="A688" s="3"/>
      <c r="B688" s="3"/>
      <c r="C688" s="3"/>
      <c r="D688" s="200"/>
      <c r="E688" s="3"/>
      <c r="F688" s="3"/>
      <c r="G688" s="3"/>
      <c r="H688" s="3"/>
      <c r="I688" s="3"/>
      <c r="J688" s="3"/>
      <c r="K688" s="3"/>
      <c r="L688" s="3"/>
      <c r="M688" s="3"/>
      <c r="N688" s="3"/>
      <c r="O688" s="3"/>
      <c r="P688" s="3"/>
      <c r="Q688" s="3"/>
      <c r="R688" s="3"/>
      <c r="S688" s="3"/>
      <c r="T688" s="3"/>
      <c r="U688" s="3"/>
      <c r="V688" s="3"/>
      <c r="W688" s="3"/>
      <c r="X688" s="3"/>
      <c r="Y688" s="3"/>
      <c r="Z688" s="3"/>
    </row>
    <row r="689" spans="1:26" ht="12.75" customHeight="1" x14ac:dyDescent="0.25">
      <c r="A689" s="3"/>
      <c r="B689" s="3"/>
      <c r="C689" s="3"/>
      <c r="D689" s="200"/>
      <c r="E689" s="3"/>
      <c r="F689" s="3"/>
      <c r="G689" s="3"/>
      <c r="H689" s="3"/>
      <c r="I689" s="3"/>
      <c r="J689" s="3"/>
      <c r="K689" s="3"/>
      <c r="L689" s="3"/>
      <c r="M689" s="3"/>
      <c r="N689" s="3"/>
      <c r="O689" s="3"/>
      <c r="P689" s="3"/>
      <c r="Q689" s="3"/>
      <c r="R689" s="3"/>
      <c r="S689" s="3"/>
      <c r="T689" s="3"/>
      <c r="U689" s="3"/>
      <c r="V689" s="3"/>
      <c r="W689" s="3"/>
      <c r="X689" s="3"/>
      <c r="Y689" s="3"/>
      <c r="Z689" s="3"/>
    </row>
    <row r="690" spans="1:26" ht="12.75" customHeight="1" x14ac:dyDescent="0.25">
      <c r="A690" s="3"/>
      <c r="B690" s="3"/>
      <c r="C690" s="3"/>
      <c r="D690" s="200"/>
      <c r="E690" s="3"/>
      <c r="F690" s="3"/>
      <c r="G690" s="3"/>
      <c r="H690" s="3"/>
      <c r="I690" s="3"/>
      <c r="J690" s="3"/>
      <c r="K690" s="3"/>
      <c r="L690" s="3"/>
      <c r="M690" s="3"/>
      <c r="N690" s="3"/>
      <c r="O690" s="3"/>
      <c r="P690" s="3"/>
      <c r="Q690" s="3"/>
      <c r="R690" s="3"/>
      <c r="S690" s="3"/>
      <c r="T690" s="3"/>
      <c r="U690" s="3"/>
      <c r="V690" s="3"/>
      <c r="W690" s="3"/>
      <c r="X690" s="3"/>
      <c r="Y690" s="3"/>
      <c r="Z690" s="3"/>
    </row>
    <row r="691" spans="1:26" ht="12.75" customHeight="1" x14ac:dyDescent="0.25">
      <c r="A691" s="3"/>
      <c r="B691" s="3"/>
      <c r="C691" s="3"/>
      <c r="D691" s="200"/>
      <c r="E691" s="3"/>
      <c r="F691" s="3"/>
      <c r="G691" s="3"/>
      <c r="H691" s="3"/>
      <c r="I691" s="3"/>
      <c r="J691" s="3"/>
      <c r="K691" s="3"/>
      <c r="L691" s="3"/>
      <c r="M691" s="3"/>
      <c r="N691" s="3"/>
      <c r="O691" s="3"/>
      <c r="P691" s="3"/>
      <c r="Q691" s="3"/>
      <c r="R691" s="3"/>
      <c r="S691" s="3"/>
      <c r="T691" s="3"/>
      <c r="U691" s="3"/>
      <c r="V691" s="3"/>
      <c r="W691" s="3"/>
      <c r="X691" s="3"/>
      <c r="Y691" s="3"/>
      <c r="Z691" s="3"/>
    </row>
    <row r="692" spans="1:26" ht="12.75" customHeight="1" x14ac:dyDescent="0.25">
      <c r="A692" s="3"/>
      <c r="B692" s="3"/>
      <c r="C692" s="3"/>
      <c r="D692" s="200"/>
      <c r="E692" s="3"/>
      <c r="F692" s="3"/>
      <c r="G692" s="3"/>
      <c r="H692" s="3"/>
      <c r="I692" s="3"/>
      <c r="J692" s="3"/>
      <c r="K692" s="3"/>
      <c r="L692" s="3"/>
      <c r="M692" s="3"/>
      <c r="N692" s="3"/>
      <c r="O692" s="3"/>
      <c r="P692" s="3"/>
      <c r="Q692" s="3"/>
      <c r="R692" s="3"/>
      <c r="S692" s="3"/>
      <c r="T692" s="3"/>
      <c r="U692" s="3"/>
      <c r="V692" s="3"/>
      <c r="W692" s="3"/>
      <c r="X692" s="3"/>
      <c r="Y692" s="3"/>
      <c r="Z692" s="3"/>
    </row>
    <row r="693" spans="1:26" ht="12.75" customHeight="1" x14ac:dyDescent="0.25">
      <c r="A693" s="3"/>
      <c r="B693" s="3"/>
      <c r="C693" s="3"/>
      <c r="D693" s="200"/>
      <c r="E693" s="3"/>
      <c r="F693" s="3"/>
      <c r="G693" s="3"/>
      <c r="H693" s="3"/>
      <c r="I693" s="3"/>
      <c r="J693" s="3"/>
      <c r="K693" s="3"/>
      <c r="L693" s="3"/>
      <c r="M693" s="3"/>
      <c r="N693" s="3"/>
      <c r="O693" s="3"/>
      <c r="P693" s="3"/>
      <c r="Q693" s="3"/>
      <c r="R693" s="3"/>
      <c r="S693" s="3"/>
      <c r="T693" s="3"/>
      <c r="U693" s="3"/>
      <c r="V693" s="3"/>
      <c r="W693" s="3"/>
      <c r="X693" s="3"/>
      <c r="Y693" s="3"/>
      <c r="Z693" s="3"/>
    </row>
    <row r="694" spans="1:26" ht="12.75" customHeight="1" x14ac:dyDescent="0.25">
      <c r="A694" s="3"/>
      <c r="B694" s="3"/>
      <c r="C694" s="3"/>
      <c r="D694" s="200"/>
      <c r="E694" s="3"/>
      <c r="F694" s="3"/>
      <c r="G694" s="3"/>
      <c r="H694" s="3"/>
      <c r="I694" s="3"/>
      <c r="J694" s="3"/>
      <c r="K694" s="3"/>
      <c r="L694" s="3"/>
      <c r="M694" s="3"/>
      <c r="N694" s="3"/>
      <c r="O694" s="3"/>
      <c r="P694" s="3"/>
      <c r="Q694" s="3"/>
      <c r="R694" s="3"/>
      <c r="S694" s="3"/>
      <c r="T694" s="3"/>
      <c r="U694" s="3"/>
      <c r="V694" s="3"/>
      <c r="W694" s="3"/>
      <c r="X694" s="3"/>
      <c r="Y694" s="3"/>
      <c r="Z694" s="3"/>
    </row>
    <row r="695" spans="1:26" ht="12.75" customHeight="1" x14ac:dyDescent="0.25">
      <c r="A695" s="3"/>
      <c r="B695" s="3"/>
      <c r="C695" s="3"/>
      <c r="D695" s="200"/>
      <c r="E695" s="3"/>
      <c r="F695" s="3"/>
      <c r="G695" s="3"/>
      <c r="H695" s="3"/>
      <c r="I695" s="3"/>
      <c r="J695" s="3"/>
      <c r="K695" s="3"/>
      <c r="L695" s="3"/>
      <c r="M695" s="3"/>
      <c r="N695" s="3"/>
      <c r="O695" s="3"/>
      <c r="P695" s="3"/>
      <c r="Q695" s="3"/>
      <c r="R695" s="3"/>
      <c r="S695" s="3"/>
      <c r="T695" s="3"/>
      <c r="U695" s="3"/>
      <c r="V695" s="3"/>
      <c r="W695" s="3"/>
      <c r="X695" s="3"/>
      <c r="Y695" s="3"/>
      <c r="Z695" s="3"/>
    </row>
    <row r="696" spans="1:26" ht="12.75" customHeight="1" x14ac:dyDescent="0.25">
      <c r="A696" s="3"/>
      <c r="B696" s="3"/>
      <c r="C696" s="3"/>
      <c r="D696" s="200"/>
      <c r="E696" s="3"/>
      <c r="F696" s="3"/>
      <c r="G696" s="3"/>
      <c r="H696" s="3"/>
      <c r="I696" s="3"/>
      <c r="J696" s="3"/>
      <c r="K696" s="3"/>
      <c r="L696" s="3"/>
      <c r="M696" s="3"/>
      <c r="N696" s="3"/>
      <c r="O696" s="3"/>
      <c r="P696" s="3"/>
      <c r="Q696" s="3"/>
      <c r="R696" s="3"/>
      <c r="S696" s="3"/>
      <c r="T696" s="3"/>
      <c r="U696" s="3"/>
      <c r="V696" s="3"/>
      <c r="W696" s="3"/>
      <c r="X696" s="3"/>
      <c r="Y696" s="3"/>
      <c r="Z696" s="3"/>
    </row>
    <row r="697" spans="1:26" ht="12.75" customHeight="1" x14ac:dyDescent="0.25">
      <c r="A697" s="3"/>
      <c r="B697" s="3"/>
      <c r="C697" s="3"/>
      <c r="D697" s="200"/>
      <c r="E697" s="3"/>
      <c r="F697" s="3"/>
      <c r="G697" s="3"/>
      <c r="H697" s="3"/>
      <c r="I697" s="3"/>
      <c r="J697" s="3"/>
      <c r="K697" s="3"/>
      <c r="L697" s="3"/>
      <c r="M697" s="3"/>
      <c r="N697" s="3"/>
      <c r="O697" s="3"/>
      <c r="P697" s="3"/>
      <c r="Q697" s="3"/>
      <c r="R697" s="3"/>
      <c r="S697" s="3"/>
      <c r="T697" s="3"/>
      <c r="U697" s="3"/>
      <c r="V697" s="3"/>
      <c r="W697" s="3"/>
      <c r="X697" s="3"/>
      <c r="Y697" s="3"/>
      <c r="Z697" s="3"/>
    </row>
    <row r="698" spans="1:26" ht="12.75" customHeight="1" x14ac:dyDescent="0.25">
      <c r="A698" s="3"/>
      <c r="B698" s="3"/>
      <c r="C698" s="3"/>
      <c r="D698" s="200"/>
      <c r="E698" s="3"/>
      <c r="F698" s="3"/>
      <c r="G698" s="3"/>
      <c r="H698" s="3"/>
      <c r="I698" s="3"/>
      <c r="J698" s="3"/>
      <c r="K698" s="3"/>
      <c r="L698" s="3"/>
      <c r="M698" s="3"/>
      <c r="N698" s="3"/>
      <c r="O698" s="3"/>
      <c r="P698" s="3"/>
      <c r="Q698" s="3"/>
      <c r="R698" s="3"/>
      <c r="S698" s="3"/>
      <c r="T698" s="3"/>
      <c r="U698" s="3"/>
      <c r="V698" s="3"/>
      <c r="W698" s="3"/>
      <c r="X698" s="3"/>
      <c r="Y698" s="3"/>
      <c r="Z698" s="3"/>
    </row>
    <row r="699" spans="1:26" ht="12.75" customHeight="1" x14ac:dyDescent="0.25">
      <c r="A699" s="3"/>
      <c r="B699" s="3"/>
      <c r="C699" s="3"/>
      <c r="D699" s="200"/>
      <c r="E699" s="3"/>
      <c r="F699" s="3"/>
      <c r="G699" s="3"/>
      <c r="H699" s="3"/>
      <c r="I699" s="3"/>
      <c r="J699" s="3"/>
      <c r="K699" s="3"/>
      <c r="L699" s="3"/>
      <c r="M699" s="3"/>
      <c r="N699" s="3"/>
      <c r="O699" s="3"/>
      <c r="P699" s="3"/>
      <c r="Q699" s="3"/>
      <c r="R699" s="3"/>
      <c r="S699" s="3"/>
      <c r="T699" s="3"/>
      <c r="U699" s="3"/>
      <c r="V699" s="3"/>
      <c r="W699" s="3"/>
      <c r="X699" s="3"/>
      <c r="Y699" s="3"/>
      <c r="Z699" s="3"/>
    </row>
    <row r="700" spans="1:26" ht="12.75" customHeight="1" x14ac:dyDescent="0.25">
      <c r="A700" s="3"/>
      <c r="B700" s="3"/>
      <c r="C700" s="3"/>
      <c r="D700" s="200"/>
      <c r="E700" s="3"/>
      <c r="F700" s="3"/>
      <c r="G700" s="3"/>
      <c r="H700" s="3"/>
      <c r="I700" s="3"/>
      <c r="J700" s="3"/>
      <c r="K700" s="3"/>
      <c r="L700" s="3"/>
      <c r="M700" s="3"/>
      <c r="N700" s="3"/>
      <c r="O700" s="3"/>
      <c r="P700" s="3"/>
      <c r="Q700" s="3"/>
      <c r="R700" s="3"/>
      <c r="S700" s="3"/>
      <c r="T700" s="3"/>
      <c r="U700" s="3"/>
      <c r="V700" s="3"/>
      <c r="W700" s="3"/>
      <c r="X700" s="3"/>
      <c r="Y700" s="3"/>
      <c r="Z700" s="3"/>
    </row>
    <row r="701" spans="1:26" ht="12.75" customHeight="1" x14ac:dyDescent="0.25">
      <c r="A701" s="3"/>
      <c r="B701" s="3"/>
      <c r="C701" s="3"/>
      <c r="D701" s="200"/>
      <c r="E701" s="3"/>
      <c r="F701" s="3"/>
      <c r="G701" s="3"/>
      <c r="H701" s="3"/>
      <c r="I701" s="3"/>
      <c r="J701" s="3"/>
      <c r="K701" s="3"/>
      <c r="L701" s="3"/>
      <c r="M701" s="3"/>
      <c r="N701" s="3"/>
      <c r="O701" s="3"/>
      <c r="P701" s="3"/>
      <c r="Q701" s="3"/>
      <c r="R701" s="3"/>
      <c r="S701" s="3"/>
      <c r="T701" s="3"/>
      <c r="U701" s="3"/>
      <c r="V701" s="3"/>
      <c r="W701" s="3"/>
      <c r="X701" s="3"/>
      <c r="Y701" s="3"/>
      <c r="Z701" s="3"/>
    </row>
    <row r="702" spans="1:26" ht="12.75" customHeight="1" x14ac:dyDescent="0.25">
      <c r="A702" s="3"/>
      <c r="B702" s="3"/>
      <c r="C702" s="3"/>
      <c r="D702" s="200"/>
      <c r="E702" s="3"/>
      <c r="F702" s="3"/>
      <c r="G702" s="3"/>
      <c r="H702" s="3"/>
      <c r="I702" s="3"/>
      <c r="J702" s="3"/>
      <c r="K702" s="3"/>
      <c r="L702" s="3"/>
      <c r="M702" s="3"/>
      <c r="N702" s="3"/>
      <c r="O702" s="3"/>
      <c r="P702" s="3"/>
      <c r="Q702" s="3"/>
      <c r="R702" s="3"/>
      <c r="S702" s="3"/>
      <c r="T702" s="3"/>
      <c r="U702" s="3"/>
      <c r="V702" s="3"/>
      <c r="W702" s="3"/>
      <c r="X702" s="3"/>
      <c r="Y702" s="3"/>
      <c r="Z702" s="3"/>
    </row>
    <row r="703" spans="1:26" ht="12.75" customHeight="1" x14ac:dyDescent="0.25">
      <c r="A703" s="3"/>
      <c r="B703" s="3"/>
      <c r="C703" s="3"/>
      <c r="D703" s="200"/>
      <c r="E703" s="3"/>
      <c r="F703" s="3"/>
      <c r="G703" s="3"/>
      <c r="H703" s="3"/>
      <c r="I703" s="3"/>
      <c r="J703" s="3"/>
      <c r="K703" s="3"/>
      <c r="L703" s="3"/>
      <c r="M703" s="3"/>
      <c r="N703" s="3"/>
      <c r="O703" s="3"/>
      <c r="P703" s="3"/>
      <c r="Q703" s="3"/>
      <c r="R703" s="3"/>
      <c r="S703" s="3"/>
      <c r="T703" s="3"/>
      <c r="U703" s="3"/>
      <c r="V703" s="3"/>
      <c r="W703" s="3"/>
      <c r="X703" s="3"/>
      <c r="Y703" s="3"/>
      <c r="Z703" s="3"/>
    </row>
    <row r="704" spans="1:26" ht="12.75" customHeight="1" x14ac:dyDescent="0.25">
      <c r="A704" s="3"/>
      <c r="B704" s="3"/>
      <c r="C704" s="3"/>
      <c r="D704" s="200"/>
      <c r="E704" s="3"/>
      <c r="F704" s="3"/>
      <c r="G704" s="3"/>
      <c r="H704" s="3"/>
      <c r="I704" s="3"/>
      <c r="J704" s="3"/>
      <c r="K704" s="3"/>
      <c r="L704" s="3"/>
      <c r="M704" s="3"/>
      <c r="N704" s="3"/>
      <c r="O704" s="3"/>
      <c r="P704" s="3"/>
      <c r="Q704" s="3"/>
      <c r="R704" s="3"/>
      <c r="S704" s="3"/>
      <c r="T704" s="3"/>
      <c r="U704" s="3"/>
      <c r="V704" s="3"/>
      <c r="W704" s="3"/>
      <c r="X704" s="3"/>
      <c r="Y704" s="3"/>
      <c r="Z704" s="3"/>
    </row>
    <row r="705" spans="1:26" ht="12.75" customHeight="1" x14ac:dyDescent="0.25">
      <c r="A705" s="3"/>
      <c r="B705" s="3"/>
      <c r="C705" s="3"/>
      <c r="D705" s="200"/>
      <c r="E705" s="3"/>
      <c r="F705" s="3"/>
      <c r="G705" s="3"/>
      <c r="H705" s="3"/>
      <c r="I705" s="3"/>
      <c r="J705" s="3"/>
      <c r="K705" s="3"/>
      <c r="L705" s="3"/>
      <c r="M705" s="3"/>
      <c r="N705" s="3"/>
      <c r="O705" s="3"/>
      <c r="P705" s="3"/>
      <c r="Q705" s="3"/>
      <c r="R705" s="3"/>
      <c r="S705" s="3"/>
      <c r="T705" s="3"/>
      <c r="U705" s="3"/>
      <c r="V705" s="3"/>
      <c r="W705" s="3"/>
      <c r="X705" s="3"/>
      <c r="Y705" s="3"/>
      <c r="Z705" s="3"/>
    </row>
    <row r="706" spans="1:26" ht="12.75" customHeight="1" x14ac:dyDescent="0.25">
      <c r="A706" s="3"/>
      <c r="B706" s="3"/>
      <c r="C706" s="3"/>
      <c r="D706" s="200"/>
      <c r="E706" s="3"/>
      <c r="F706" s="3"/>
      <c r="G706" s="3"/>
      <c r="H706" s="3"/>
      <c r="I706" s="3"/>
      <c r="J706" s="3"/>
      <c r="K706" s="3"/>
      <c r="L706" s="3"/>
      <c r="M706" s="3"/>
      <c r="N706" s="3"/>
      <c r="O706" s="3"/>
      <c r="P706" s="3"/>
      <c r="Q706" s="3"/>
      <c r="R706" s="3"/>
      <c r="S706" s="3"/>
      <c r="T706" s="3"/>
      <c r="U706" s="3"/>
      <c r="V706" s="3"/>
      <c r="W706" s="3"/>
      <c r="X706" s="3"/>
      <c r="Y706" s="3"/>
      <c r="Z706" s="3"/>
    </row>
    <row r="707" spans="1:26" ht="12.75" customHeight="1" x14ac:dyDescent="0.25">
      <c r="A707" s="3"/>
      <c r="B707" s="3"/>
      <c r="C707" s="3"/>
      <c r="D707" s="200"/>
      <c r="E707" s="3"/>
      <c r="F707" s="3"/>
      <c r="G707" s="3"/>
      <c r="H707" s="3"/>
      <c r="I707" s="3"/>
      <c r="J707" s="3"/>
      <c r="K707" s="3"/>
      <c r="L707" s="3"/>
      <c r="M707" s="3"/>
      <c r="N707" s="3"/>
      <c r="O707" s="3"/>
      <c r="P707" s="3"/>
      <c r="Q707" s="3"/>
      <c r="R707" s="3"/>
      <c r="S707" s="3"/>
      <c r="T707" s="3"/>
      <c r="U707" s="3"/>
      <c r="V707" s="3"/>
      <c r="W707" s="3"/>
      <c r="X707" s="3"/>
      <c r="Y707" s="3"/>
      <c r="Z707" s="3"/>
    </row>
    <row r="708" spans="1:26" ht="12.75" customHeight="1" x14ac:dyDescent="0.25">
      <c r="A708" s="3"/>
      <c r="B708" s="3"/>
      <c r="C708" s="3"/>
      <c r="D708" s="200"/>
      <c r="E708" s="3"/>
      <c r="F708" s="3"/>
      <c r="G708" s="3"/>
      <c r="H708" s="3"/>
      <c r="I708" s="3"/>
      <c r="J708" s="3"/>
      <c r="K708" s="3"/>
      <c r="L708" s="3"/>
      <c r="M708" s="3"/>
      <c r="N708" s="3"/>
      <c r="O708" s="3"/>
      <c r="P708" s="3"/>
      <c r="Q708" s="3"/>
      <c r="R708" s="3"/>
      <c r="S708" s="3"/>
      <c r="T708" s="3"/>
      <c r="U708" s="3"/>
      <c r="V708" s="3"/>
      <c r="W708" s="3"/>
      <c r="X708" s="3"/>
      <c r="Y708" s="3"/>
      <c r="Z708" s="3"/>
    </row>
    <row r="709" spans="1:26" ht="12.75" customHeight="1" x14ac:dyDescent="0.25">
      <c r="A709" s="3"/>
      <c r="B709" s="3"/>
      <c r="C709" s="3"/>
      <c r="D709" s="200"/>
      <c r="E709" s="3"/>
      <c r="F709" s="3"/>
      <c r="G709" s="3"/>
      <c r="H709" s="3"/>
      <c r="I709" s="3"/>
      <c r="J709" s="3"/>
      <c r="K709" s="3"/>
      <c r="L709" s="3"/>
      <c r="M709" s="3"/>
      <c r="N709" s="3"/>
      <c r="O709" s="3"/>
      <c r="P709" s="3"/>
      <c r="Q709" s="3"/>
      <c r="R709" s="3"/>
      <c r="S709" s="3"/>
      <c r="T709" s="3"/>
      <c r="U709" s="3"/>
      <c r="V709" s="3"/>
      <c r="W709" s="3"/>
      <c r="X709" s="3"/>
      <c r="Y709" s="3"/>
      <c r="Z709" s="3"/>
    </row>
    <row r="710" spans="1:26" ht="12.75" customHeight="1" x14ac:dyDescent="0.25">
      <c r="A710" s="3"/>
      <c r="B710" s="3"/>
      <c r="C710" s="3"/>
      <c r="D710" s="200"/>
      <c r="E710" s="3"/>
      <c r="F710" s="3"/>
      <c r="G710" s="3"/>
      <c r="H710" s="3"/>
      <c r="I710" s="3"/>
      <c r="J710" s="3"/>
      <c r="K710" s="3"/>
      <c r="L710" s="3"/>
      <c r="M710" s="3"/>
      <c r="N710" s="3"/>
      <c r="O710" s="3"/>
      <c r="P710" s="3"/>
      <c r="Q710" s="3"/>
      <c r="R710" s="3"/>
      <c r="S710" s="3"/>
      <c r="T710" s="3"/>
      <c r="U710" s="3"/>
      <c r="V710" s="3"/>
      <c r="W710" s="3"/>
      <c r="X710" s="3"/>
      <c r="Y710" s="3"/>
      <c r="Z710" s="3"/>
    </row>
    <row r="711" spans="1:26" ht="12.75" customHeight="1" x14ac:dyDescent="0.25">
      <c r="A711" s="3"/>
      <c r="B711" s="3"/>
      <c r="C711" s="3"/>
      <c r="D711" s="200"/>
      <c r="E711" s="3"/>
      <c r="F711" s="3"/>
      <c r="G711" s="3"/>
      <c r="H711" s="3"/>
      <c r="I711" s="3"/>
      <c r="J711" s="3"/>
      <c r="K711" s="3"/>
      <c r="L711" s="3"/>
      <c r="M711" s="3"/>
      <c r="N711" s="3"/>
      <c r="O711" s="3"/>
      <c r="P711" s="3"/>
      <c r="Q711" s="3"/>
      <c r="R711" s="3"/>
      <c r="S711" s="3"/>
      <c r="T711" s="3"/>
      <c r="U711" s="3"/>
      <c r="V711" s="3"/>
      <c r="W711" s="3"/>
      <c r="X711" s="3"/>
      <c r="Y711" s="3"/>
      <c r="Z711" s="3"/>
    </row>
    <row r="712" spans="1:26" ht="12.75" customHeight="1" x14ac:dyDescent="0.25">
      <c r="A712" s="3"/>
      <c r="B712" s="3"/>
      <c r="C712" s="3"/>
      <c r="D712" s="200"/>
      <c r="E712" s="3"/>
      <c r="F712" s="3"/>
      <c r="G712" s="3"/>
      <c r="H712" s="3"/>
      <c r="I712" s="3"/>
      <c r="J712" s="3"/>
      <c r="K712" s="3"/>
      <c r="L712" s="3"/>
      <c r="M712" s="3"/>
      <c r="N712" s="3"/>
      <c r="O712" s="3"/>
      <c r="P712" s="3"/>
      <c r="Q712" s="3"/>
      <c r="R712" s="3"/>
      <c r="S712" s="3"/>
      <c r="T712" s="3"/>
      <c r="U712" s="3"/>
      <c r="V712" s="3"/>
      <c r="W712" s="3"/>
      <c r="X712" s="3"/>
      <c r="Y712" s="3"/>
      <c r="Z712" s="3"/>
    </row>
    <row r="713" spans="1:26" ht="12.75" customHeight="1" x14ac:dyDescent="0.25">
      <c r="A713" s="3"/>
      <c r="B713" s="3"/>
      <c r="C713" s="3"/>
      <c r="D713" s="200"/>
      <c r="E713" s="3"/>
      <c r="F713" s="3"/>
      <c r="G713" s="3"/>
      <c r="H713" s="3"/>
      <c r="I713" s="3"/>
      <c r="J713" s="3"/>
      <c r="K713" s="3"/>
      <c r="L713" s="3"/>
      <c r="M713" s="3"/>
      <c r="N713" s="3"/>
      <c r="O713" s="3"/>
      <c r="P713" s="3"/>
      <c r="Q713" s="3"/>
      <c r="R713" s="3"/>
      <c r="S713" s="3"/>
      <c r="T713" s="3"/>
      <c r="U713" s="3"/>
      <c r="V713" s="3"/>
      <c r="W713" s="3"/>
      <c r="X713" s="3"/>
      <c r="Y713" s="3"/>
      <c r="Z713" s="3"/>
    </row>
    <row r="714" spans="1:26" ht="12.75" customHeight="1" x14ac:dyDescent="0.25">
      <c r="A714" s="3"/>
      <c r="B714" s="3"/>
      <c r="C714" s="3"/>
      <c r="D714" s="200"/>
      <c r="E714" s="3"/>
      <c r="F714" s="3"/>
      <c r="G714" s="3"/>
      <c r="H714" s="3"/>
      <c r="I714" s="3"/>
      <c r="J714" s="3"/>
      <c r="K714" s="3"/>
      <c r="L714" s="3"/>
      <c r="M714" s="3"/>
      <c r="N714" s="3"/>
      <c r="O714" s="3"/>
      <c r="P714" s="3"/>
      <c r="Q714" s="3"/>
      <c r="R714" s="3"/>
      <c r="S714" s="3"/>
      <c r="T714" s="3"/>
      <c r="U714" s="3"/>
      <c r="V714" s="3"/>
      <c r="W714" s="3"/>
      <c r="X714" s="3"/>
      <c r="Y714" s="3"/>
      <c r="Z714" s="3"/>
    </row>
    <row r="715" spans="1:26" ht="12.75" customHeight="1" x14ac:dyDescent="0.25">
      <c r="A715" s="3"/>
      <c r="B715" s="3"/>
      <c r="C715" s="3"/>
      <c r="D715" s="200"/>
      <c r="E715" s="3"/>
      <c r="F715" s="3"/>
      <c r="G715" s="3"/>
      <c r="H715" s="3"/>
      <c r="I715" s="3"/>
      <c r="J715" s="3"/>
      <c r="K715" s="3"/>
      <c r="L715" s="3"/>
      <c r="M715" s="3"/>
      <c r="N715" s="3"/>
      <c r="O715" s="3"/>
      <c r="P715" s="3"/>
      <c r="Q715" s="3"/>
      <c r="R715" s="3"/>
      <c r="S715" s="3"/>
      <c r="T715" s="3"/>
      <c r="U715" s="3"/>
      <c r="V715" s="3"/>
      <c r="W715" s="3"/>
      <c r="X715" s="3"/>
      <c r="Y715" s="3"/>
      <c r="Z715" s="3"/>
    </row>
    <row r="716" spans="1:26" ht="12.75" customHeight="1" x14ac:dyDescent="0.25">
      <c r="A716" s="3"/>
      <c r="B716" s="3"/>
      <c r="C716" s="3"/>
      <c r="D716" s="200"/>
      <c r="E716" s="3"/>
      <c r="F716" s="3"/>
      <c r="G716" s="3"/>
      <c r="H716" s="3"/>
      <c r="I716" s="3"/>
      <c r="J716" s="3"/>
      <c r="K716" s="3"/>
      <c r="L716" s="3"/>
      <c r="M716" s="3"/>
      <c r="N716" s="3"/>
      <c r="O716" s="3"/>
      <c r="P716" s="3"/>
      <c r="Q716" s="3"/>
      <c r="R716" s="3"/>
      <c r="S716" s="3"/>
      <c r="T716" s="3"/>
      <c r="U716" s="3"/>
      <c r="V716" s="3"/>
      <c r="W716" s="3"/>
      <c r="X716" s="3"/>
      <c r="Y716" s="3"/>
      <c r="Z716" s="3"/>
    </row>
    <row r="717" spans="1:26" ht="12.75" customHeight="1" x14ac:dyDescent="0.25">
      <c r="A717" s="3"/>
      <c r="B717" s="3"/>
      <c r="C717" s="3"/>
      <c r="D717" s="200"/>
      <c r="E717" s="3"/>
      <c r="F717" s="3"/>
      <c r="G717" s="3"/>
      <c r="H717" s="3"/>
      <c r="I717" s="3"/>
      <c r="J717" s="3"/>
      <c r="K717" s="3"/>
      <c r="L717" s="3"/>
      <c r="M717" s="3"/>
      <c r="N717" s="3"/>
      <c r="O717" s="3"/>
      <c r="P717" s="3"/>
      <c r="Q717" s="3"/>
      <c r="R717" s="3"/>
      <c r="S717" s="3"/>
      <c r="T717" s="3"/>
      <c r="U717" s="3"/>
      <c r="V717" s="3"/>
      <c r="W717" s="3"/>
      <c r="X717" s="3"/>
      <c r="Y717" s="3"/>
      <c r="Z717" s="3"/>
    </row>
    <row r="718" spans="1:26" ht="12.75" customHeight="1" x14ac:dyDescent="0.25">
      <c r="A718" s="3"/>
      <c r="B718" s="3"/>
      <c r="C718" s="3"/>
      <c r="D718" s="200"/>
      <c r="E718" s="3"/>
      <c r="F718" s="3"/>
      <c r="G718" s="3"/>
      <c r="H718" s="3"/>
      <c r="I718" s="3"/>
      <c r="J718" s="3"/>
      <c r="K718" s="3"/>
      <c r="L718" s="3"/>
      <c r="M718" s="3"/>
      <c r="N718" s="3"/>
      <c r="O718" s="3"/>
      <c r="P718" s="3"/>
      <c r="Q718" s="3"/>
      <c r="R718" s="3"/>
      <c r="S718" s="3"/>
      <c r="T718" s="3"/>
      <c r="U718" s="3"/>
      <c r="V718" s="3"/>
      <c r="W718" s="3"/>
      <c r="X718" s="3"/>
      <c r="Y718" s="3"/>
      <c r="Z718" s="3"/>
    </row>
    <row r="719" spans="1:26" ht="12.75" customHeight="1" x14ac:dyDescent="0.25">
      <c r="A719" s="3"/>
      <c r="B719" s="3"/>
      <c r="C719" s="3"/>
      <c r="D719" s="200"/>
      <c r="E719" s="3"/>
      <c r="F719" s="3"/>
      <c r="G719" s="3"/>
      <c r="H719" s="3"/>
      <c r="I719" s="3"/>
      <c r="J719" s="3"/>
      <c r="K719" s="3"/>
      <c r="L719" s="3"/>
      <c r="M719" s="3"/>
      <c r="N719" s="3"/>
      <c r="O719" s="3"/>
      <c r="P719" s="3"/>
      <c r="Q719" s="3"/>
      <c r="R719" s="3"/>
      <c r="S719" s="3"/>
      <c r="T719" s="3"/>
      <c r="U719" s="3"/>
      <c r="V719" s="3"/>
      <c r="W719" s="3"/>
      <c r="X719" s="3"/>
      <c r="Y719" s="3"/>
      <c r="Z719" s="3"/>
    </row>
    <row r="720" spans="1:26" ht="12.75" customHeight="1" x14ac:dyDescent="0.25">
      <c r="A720" s="3"/>
      <c r="B720" s="3"/>
      <c r="C720" s="3"/>
      <c r="D720" s="200"/>
      <c r="E720" s="3"/>
      <c r="F720" s="3"/>
      <c r="G720" s="3"/>
      <c r="H720" s="3"/>
      <c r="I720" s="3"/>
      <c r="J720" s="3"/>
      <c r="K720" s="3"/>
      <c r="L720" s="3"/>
      <c r="M720" s="3"/>
      <c r="N720" s="3"/>
      <c r="O720" s="3"/>
      <c r="P720" s="3"/>
      <c r="Q720" s="3"/>
      <c r="R720" s="3"/>
      <c r="S720" s="3"/>
      <c r="T720" s="3"/>
      <c r="U720" s="3"/>
      <c r="V720" s="3"/>
      <c r="W720" s="3"/>
      <c r="X720" s="3"/>
      <c r="Y720" s="3"/>
      <c r="Z720" s="3"/>
    </row>
    <row r="721" spans="1:26" ht="12.75" customHeight="1" x14ac:dyDescent="0.25">
      <c r="A721" s="3"/>
      <c r="B721" s="3"/>
      <c r="C721" s="3"/>
      <c r="D721" s="200"/>
      <c r="E721" s="3"/>
      <c r="F721" s="3"/>
      <c r="G721" s="3"/>
      <c r="H721" s="3"/>
      <c r="I721" s="3"/>
      <c r="J721" s="3"/>
      <c r="K721" s="3"/>
      <c r="L721" s="3"/>
      <c r="M721" s="3"/>
      <c r="N721" s="3"/>
      <c r="O721" s="3"/>
      <c r="P721" s="3"/>
      <c r="Q721" s="3"/>
      <c r="R721" s="3"/>
      <c r="S721" s="3"/>
      <c r="T721" s="3"/>
      <c r="U721" s="3"/>
      <c r="V721" s="3"/>
      <c r="W721" s="3"/>
      <c r="X721" s="3"/>
      <c r="Y721" s="3"/>
      <c r="Z721" s="3"/>
    </row>
    <row r="722" spans="1:26" ht="12.75" customHeight="1" x14ac:dyDescent="0.25">
      <c r="A722" s="3"/>
      <c r="B722" s="3"/>
      <c r="C722" s="3"/>
      <c r="D722" s="200"/>
      <c r="E722" s="3"/>
      <c r="F722" s="3"/>
      <c r="G722" s="3"/>
      <c r="H722" s="3"/>
      <c r="I722" s="3"/>
      <c r="J722" s="3"/>
      <c r="K722" s="3"/>
      <c r="L722" s="3"/>
      <c r="M722" s="3"/>
      <c r="N722" s="3"/>
      <c r="O722" s="3"/>
      <c r="P722" s="3"/>
      <c r="Q722" s="3"/>
      <c r="R722" s="3"/>
      <c r="S722" s="3"/>
      <c r="T722" s="3"/>
      <c r="U722" s="3"/>
      <c r="V722" s="3"/>
      <c r="W722" s="3"/>
      <c r="X722" s="3"/>
      <c r="Y722" s="3"/>
      <c r="Z722" s="3"/>
    </row>
    <row r="723" spans="1:26" ht="12.75" customHeight="1" x14ac:dyDescent="0.25">
      <c r="A723" s="3"/>
      <c r="B723" s="3"/>
      <c r="C723" s="3"/>
      <c r="D723" s="200"/>
      <c r="E723" s="3"/>
      <c r="F723" s="3"/>
      <c r="G723" s="3"/>
      <c r="H723" s="3"/>
      <c r="I723" s="3"/>
      <c r="J723" s="3"/>
      <c r="K723" s="3"/>
      <c r="L723" s="3"/>
      <c r="M723" s="3"/>
      <c r="N723" s="3"/>
      <c r="O723" s="3"/>
      <c r="P723" s="3"/>
      <c r="Q723" s="3"/>
      <c r="R723" s="3"/>
      <c r="S723" s="3"/>
      <c r="T723" s="3"/>
      <c r="U723" s="3"/>
      <c r="V723" s="3"/>
      <c r="W723" s="3"/>
      <c r="X723" s="3"/>
      <c r="Y723" s="3"/>
      <c r="Z723" s="3"/>
    </row>
    <row r="724" spans="1:26" ht="12.75" customHeight="1" x14ac:dyDescent="0.25">
      <c r="A724" s="3"/>
      <c r="B724" s="3"/>
      <c r="C724" s="3"/>
      <c r="D724" s="200"/>
      <c r="E724" s="3"/>
      <c r="F724" s="3"/>
      <c r="G724" s="3"/>
      <c r="H724" s="3"/>
      <c r="I724" s="3"/>
      <c r="J724" s="3"/>
      <c r="K724" s="3"/>
      <c r="L724" s="3"/>
      <c r="M724" s="3"/>
      <c r="N724" s="3"/>
      <c r="O724" s="3"/>
      <c r="P724" s="3"/>
      <c r="Q724" s="3"/>
      <c r="R724" s="3"/>
      <c r="S724" s="3"/>
      <c r="T724" s="3"/>
      <c r="U724" s="3"/>
      <c r="V724" s="3"/>
      <c r="W724" s="3"/>
      <c r="X724" s="3"/>
      <c r="Y724" s="3"/>
      <c r="Z724" s="3"/>
    </row>
    <row r="725" spans="1:26" ht="12.75" customHeight="1" x14ac:dyDescent="0.25">
      <c r="A725" s="3"/>
      <c r="B725" s="3"/>
      <c r="C725" s="3"/>
      <c r="D725" s="200"/>
      <c r="E725" s="3"/>
      <c r="F725" s="3"/>
      <c r="G725" s="3"/>
      <c r="H725" s="3"/>
      <c r="I725" s="3"/>
      <c r="J725" s="3"/>
      <c r="K725" s="3"/>
      <c r="L725" s="3"/>
      <c r="M725" s="3"/>
      <c r="N725" s="3"/>
      <c r="O725" s="3"/>
      <c r="P725" s="3"/>
      <c r="Q725" s="3"/>
      <c r="R725" s="3"/>
      <c r="S725" s="3"/>
      <c r="T725" s="3"/>
      <c r="U725" s="3"/>
      <c r="V725" s="3"/>
      <c r="W725" s="3"/>
      <c r="X725" s="3"/>
      <c r="Y725" s="3"/>
      <c r="Z725" s="3"/>
    </row>
    <row r="726" spans="1:26" ht="12.75" customHeight="1" x14ac:dyDescent="0.25">
      <c r="A726" s="3"/>
      <c r="B726" s="3"/>
      <c r="C726" s="3"/>
      <c r="D726" s="200"/>
      <c r="E726" s="3"/>
      <c r="F726" s="3"/>
      <c r="G726" s="3"/>
      <c r="H726" s="3"/>
      <c r="I726" s="3"/>
      <c r="J726" s="3"/>
      <c r="K726" s="3"/>
      <c r="L726" s="3"/>
      <c r="M726" s="3"/>
      <c r="N726" s="3"/>
      <c r="O726" s="3"/>
      <c r="P726" s="3"/>
      <c r="Q726" s="3"/>
      <c r="R726" s="3"/>
      <c r="S726" s="3"/>
      <c r="T726" s="3"/>
      <c r="U726" s="3"/>
      <c r="V726" s="3"/>
      <c r="W726" s="3"/>
      <c r="X726" s="3"/>
      <c r="Y726" s="3"/>
      <c r="Z726" s="3"/>
    </row>
    <row r="727" spans="1:26" ht="12.75" customHeight="1" x14ac:dyDescent="0.25">
      <c r="A727" s="3"/>
      <c r="B727" s="3"/>
      <c r="C727" s="3"/>
      <c r="D727" s="200"/>
      <c r="E727" s="3"/>
      <c r="F727" s="3"/>
      <c r="G727" s="3"/>
      <c r="H727" s="3"/>
      <c r="I727" s="3"/>
      <c r="J727" s="3"/>
      <c r="K727" s="3"/>
      <c r="L727" s="3"/>
      <c r="M727" s="3"/>
      <c r="N727" s="3"/>
      <c r="O727" s="3"/>
      <c r="P727" s="3"/>
      <c r="Q727" s="3"/>
      <c r="R727" s="3"/>
      <c r="S727" s="3"/>
      <c r="T727" s="3"/>
      <c r="U727" s="3"/>
      <c r="V727" s="3"/>
      <c r="W727" s="3"/>
      <c r="X727" s="3"/>
      <c r="Y727" s="3"/>
      <c r="Z727" s="3"/>
    </row>
    <row r="728" spans="1:26" ht="12.75" customHeight="1" x14ac:dyDescent="0.25">
      <c r="A728" s="3"/>
      <c r="B728" s="3"/>
      <c r="C728" s="3"/>
      <c r="D728" s="200"/>
      <c r="E728" s="3"/>
      <c r="F728" s="3"/>
      <c r="G728" s="3"/>
      <c r="H728" s="3"/>
      <c r="I728" s="3"/>
      <c r="J728" s="3"/>
      <c r="K728" s="3"/>
      <c r="L728" s="3"/>
      <c r="M728" s="3"/>
      <c r="N728" s="3"/>
      <c r="O728" s="3"/>
      <c r="P728" s="3"/>
      <c r="Q728" s="3"/>
      <c r="R728" s="3"/>
      <c r="S728" s="3"/>
      <c r="T728" s="3"/>
      <c r="U728" s="3"/>
      <c r="V728" s="3"/>
      <c r="W728" s="3"/>
      <c r="X728" s="3"/>
      <c r="Y728" s="3"/>
      <c r="Z728" s="3"/>
    </row>
    <row r="729" spans="1:26" ht="12.75" customHeight="1" x14ac:dyDescent="0.25">
      <c r="A729" s="3"/>
      <c r="B729" s="3"/>
      <c r="C729" s="3"/>
      <c r="D729" s="200"/>
      <c r="E729" s="3"/>
      <c r="F729" s="3"/>
      <c r="G729" s="3"/>
      <c r="H729" s="3"/>
      <c r="I729" s="3"/>
      <c r="J729" s="3"/>
      <c r="K729" s="3"/>
      <c r="L729" s="3"/>
      <c r="M729" s="3"/>
      <c r="N729" s="3"/>
      <c r="O729" s="3"/>
      <c r="P729" s="3"/>
      <c r="Q729" s="3"/>
      <c r="R729" s="3"/>
      <c r="S729" s="3"/>
      <c r="T729" s="3"/>
      <c r="U729" s="3"/>
      <c r="V729" s="3"/>
      <c r="W729" s="3"/>
      <c r="X729" s="3"/>
      <c r="Y729" s="3"/>
      <c r="Z729" s="3"/>
    </row>
    <row r="730" spans="1:26" ht="12.75" customHeight="1" x14ac:dyDescent="0.25">
      <c r="A730" s="3"/>
      <c r="B730" s="3"/>
      <c r="C730" s="3"/>
      <c r="D730" s="200"/>
      <c r="E730" s="3"/>
      <c r="F730" s="3"/>
      <c r="G730" s="3"/>
      <c r="H730" s="3"/>
      <c r="I730" s="3"/>
      <c r="J730" s="3"/>
      <c r="K730" s="3"/>
      <c r="L730" s="3"/>
      <c r="M730" s="3"/>
      <c r="N730" s="3"/>
      <c r="O730" s="3"/>
      <c r="P730" s="3"/>
      <c r="Q730" s="3"/>
      <c r="R730" s="3"/>
      <c r="S730" s="3"/>
      <c r="T730" s="3"/>
      <c r="U730" s="3"/>
      <c r="V730" s="3"/>
      <c r="W730" s="3"/>
      <c r="X730" s="3"/>
      <c r="Y730" s="3"/>
      <c r="Z730" s="3"/>
    </row>
    <row r="731" spans="1:26" ht="12.75" customHeight="1" x14ac:dyDescent="0.25">
      <c r="A731" s="3"/>
      <c r="B731" s="3"/>
      <c r="C731" s="3"/>
      <c r="D731" s="200"/>
      <c r="E731" s="3"/>
      <c r="F731" s="3"/>
      <c r="G731" s="3"/>
      <c r="H731" s="3"/>
      <c r="I731" s="3"/>
      <c r="J731" s="3"/>
      <c r="K731" s="3"/>
      <c r="L731" s="3"/>
      <c r="M731" s="3"/>
      <c r="N731" s="3"/>
      <c r="O731" s="3"/>
      <c r="P731" s="3"/>
      <c r="Q731" s="3"/>
      <c r="R731" s="3"/>
      <c r="S731" s="3"/>
      <c r="T731" s="3"/>
      <c r="U731" s="3"/>
      <c r="V731" s="3"/>
      <c r="W731" s="3"/>
      <c r="X731" s="3"/>
      <c r="Y731" s="3"/>
      <c r="Z731" s="3"/>
    </row>
    <row r="732" spans="1:26" ht="12.75" customHeight="1" x14ac:dyDescent="0.25">
      <c r="A732" s="3"/>
      <c r="B732" s="3"/>
      <c r="C732" s="3"/>
      <c r="D732" s="200"/>
      <c r="E732" s="3"/>
      <c r="F732" s="3"/>
      <c r="G732" s="3"/>
      <c r="H732" s="3"/>
      <c r="I732" s="3"/>
      <c r="J732" s="3"/>
      <c r="K732" s="3"/>
      <c r="L732" s="3"/>
      <c r="M732" s="3"/>
      <c r="N732" s="3"/>
      <c r="O732" s="3"/>
      <c r="P732" s="3"/>
      <c r="Q732" s="3"/>
      <c r="R732" s="3"/>
      <c r="S732" s="3"/>
      <c r="T732" s="3"/>
      <c r="U732" s="3"/>
      <c r="V732" s="3"/>
      <c r="W732" s="3"/>
      <c r="X732" s="3"/>
      <c r="Y732" s="3"/>
      <c r="Z732" s="3"/>
    </row>
    <row r="733" spans="1:26" ht="12.75" customHeight="1" x14ac:dyDescent="0.25">
      <c r="A733" s="3"/>
      <c r="B733" s="3"/>
      <c r="C733" s="3"/>
      <c r="D733" s="200"/>
      <c r="E733" s="3"/>
      <c r="F733" s="3"/>
      <c r="G733" s="3"/>
      <c r="H733" s="3"/>
      <c r="I733" s="3"/>
      <c r="J733" s="3"/>
      <c r="K733" s="3"/>
      <c r="L733" s="3"/>
      <c r="M733" s="3"/>
      <c r="N733" s="3"/>
      <c r="O733" s="3"/>
      <c r="P733" s="3"/>
      <c r="Q733" s="3"/>
      <c r="R733" s="3"/>
      <c r="S733" s="3"/>
      <c r="T733" s="3"/>
      <c r="U733" s="3"/>
      <c r="V733" s="3"/>
      <c r="W733" s="3"/>
      <c r="X733" s="3"/>
      <c r="Y733" s="3"/>
      <c r="Z733" s="3"/>
    </row>
    <row r="734" spans="1:26" ht="12.75" customHeight="1" x14ac:dyDescent="0.25">
      <c r="A734" s="3"/>
      <c r="B734" s="3"/>
      <c r="C734" s="3"/>
      <c r="D734" s="200"/>
      <c r="E734" s="3"/>
      <c r="F734" s="3"/>
      <c r="G734" s="3"/>
      <c r="H734" s="3"/>
      <c r="I734" s="3"/>
      <c r="J734" s="3"/>
      <c r="K734" s="3"/>
      <c r="L734" s="3"/>
      <c r="M734" s="3"/>
      <c r="N734" s="3"/>
      <c r="O734" s="3"/>
      <c r="P734" s="3"/>
      <c r="Q734" s="3"/>
      <c r="R734" s="3"/>
      <c r="S734" s="3"/>
      <c r="T734" s="3"/>
      <c r="U734" s="3"/>
      <c r="V734" s="3"/>
      <c r="W734" s="3"/>
      <c r="X734" s="3"/>
      <c r="Y734" s="3"/>
      <c r="Z734" s="3"/>
    </row>
    <row r="735" spans="1:26" ht="12.75" customHeight="1" x14ac:dyDescent="0.25">
      <c r="A735" s="3"/>
      <c r="B735" s="3"/>
      <c r="C735" s="3"/>
      <c r="D735" s="200"/>
      <c r="E735" s="3"/>
      <c r="F735" s="3"/>
      <c r="G735" s="3"/>
      <c r="H735" s="3"/>
      <c r="I735" s="3"/>
      <c r="J735" s="3"/>
      <c r="K735" s="3"/>
      <c r="L735" s="3"/>
      <c r="M735" s="3"/>
      <c r="N735" s="3"/>
      <c r="O735" s="3"/>
      <c r="P735" s="3"/>
      <c r="Q735" s="3"/>
      <c r="R735" s="3"/>
      <c r="S735" s="3"/>
      <c r="T735" s="3"/>
      <c r="U735" s="3"/>
      <c r="V735" s="3"/>
      <c r="W735" s="3"/>
      <c r="X735" s="3"/>
      <c r="Y735" s="3"/>
      <c r="Z735" s="3"/>
    </row>
    <row r="736" spans="1:26" ht="12.75" customHeight="1" x14ac:dyDescent="0.25">
      <c r="A736" s="3"/>
      <c r="B736" s="3"/>
      <c r="C736" s="3"/>
      <c r="D736" s="200"/>
      <c r="E736" s="3"/>
      <c r="F736" s="3"/>
      <c r="G736" s="3"/>
      <c r="H736" s="3"/>
      <c r="I736" s="3"/>
      <c r="J736" s="3"/>
      <c r="K736" s="3"/>
      <c r="L736" s="3"/>
      <c r="M736" s="3"/>
      <c r="N736" s="3"/>
      <c r="O736" s="3"/>
      <c r="P736" s="3"/>
      <c r="Q736" s="3"/>
      <c r="R736" s="3"/>
      <c r="S736" s="3"/>
      <c r="T736" s="3"/>
      <c r="U736" s="3"/>
      <c r="V736" s="3"/>
      <c r="W736" s="3"/>
      <c r="X736" s="3"/>
      <c r="Y736" s="3"/>
      <c r="Z736" s="3"/>
    </row>
    <row r="737" spans="1:26" ht="12.75" customHeight="1" x14ac:dyDescent="0.25">
      <c r="A737" s="3"/>
      <c r="B737" s="3"/>
      <c r="C737" s="3"/>
      <c r="D737" s="200"/>
      <c r="E737" s="3"/>
      <c r="F737" s="3"/>
      <c r="G737" s="3"/>
      <c r="H737" s="3"/>
      <c r="I737" s="3"/>
      <c r="J737" s="3"/>
      <c r="K737" s="3"/>
      <c r="L737" s="3"/>
      <c r="M737" s="3"/>
      <c r="N737" s="3"/>
      <c r="O737" s="3"/>
      <c r="P737" s="3"/>
      <c r="Q737" s="3"/>
      <c r="R737" s="3"/>
      <c r="S737" s="3"/>
      <c r="T737" s="3"/>
      <c r="U737" s="3"/>
      <c r="V737" s="3"/>
      <c r="W737" s="3"/>
      <c r="X737" s="3"/>
      <c r="Y737" s="3"/>
      <c r="Z737" s="3"/>
    </row>
    <row r="738" spans="1:26" ht="12.75" customHeight="1" x14ac:dyDescent="0.25">
      <c r="A738" s="3"/>
      <c r="B738" s="3"/>
      <c r="C738" s="3"/>
      <c r="D738" s="200"/>
      <c r="E738" s="3"/>
      <c r="F738" s="3"/>
      <c r="G738" s="3"/>
      <c r="H738" s="3"/>
      <c r="I738" s="3"/>
      <c r="J738" s="3"/>
      <c r="K738" s="3"/>
      <c r="L738" s="3"/>
      <c r="M738" s="3"/>
      <c r="N738" s="3"/>
      <c r="O738" s="3"/>
      <c r="P738" s="3"/>
      <c r="Q738" s="3"/>
      <c r="R738" s="3"/>
      <c r="S738" s="3"/>
      <c r="T738" s="3"/>
      <c r="U738" s="3"/>
      <c r="V738" s="3"/>
      <c r="W738" s="3"/>
      <c r="X738" s="3"/>
      <c r="Y738" s="3"/>
      <c r="Z738" s="3"/>
    </row>
    <row r="739" spans="1:26" ht="12.75" customHeight="1" x14ac:dyDescent="0.25">
      <c r="A739" s="3"/>
      <c r="B739" s="3"/>
      <c r="C739" s="3"/>
      <c r="D739" s="200"/>
      <c r="E739" s="3"/>
      <c r="F739" s="3"/>
      <c r="G739" s="3"/>
      <c r="H739" s="3"/>
      <c r="I739" s="3"/>
      <c r="J739" s="3"/>
      <c r="K739" s="3"/>
      <c r="L739" s="3"/>
      <c r="M739" s="3"/>
      <c r="N739" s="3"/>
      <c r="O739" s="3"/>
      <c r="P739" s="3"/>
      <c r="Q739" s="3"/>
      <c r="R739" s="3"/>
      <c r="S739" s="3"/>
      <c r="T739" s="3"/>
      <c r="U739" s="3"/>
      <c r="V739" s="3"/>
      <c r="W739" s="3"/>
      <c r="X739" s="3"/>
      <c r="Y739" s="3"/>
      <c r="Z739" s="3"/>
    </row>
    <row r="740" spans="1:26" ht="12.75" customHeight="1" x14ac:dyDescent="0.25">
      <c r="A740" s="3"/>
      <c r="B740" s="3"/>
      <c r="C740" s="3"/>
      <c r="D740" s="200"/>
      <c r="E740" s="3"/>
      <c r="F740" s="3"/>
      <c r="G740" s="3"/>
      <c r="H740" s="3"/>
      <c r="I740" s="3"/>
      <c r="J740" s="3"/>
      <c r="K740" s="3"/>
      <c r="L740" s="3"/>
      <c r="M740" s="3"/>
      <c r="N740" s="3"/>
      <c r="O740" s="3"/>
      <c r="P740" s="3"/>
      <c r="Q740" s="3"/>
      <c r="R740" s="3"/>
      <c r="S740" s="3"/>
      <c r="T740" s="3"/>
      <c r="U740" s="3"/>
      <c r="V740" s="3"/>
      <c r="W740" s="3"/>
      <c r="X740" s="3"/>
      <c r="Y740" s="3"/>
      <c r="Z740" s="3"/>
    </row>
    <row r="741" spans="1:26" ht="12.75" customHeight="1" x14ac:dyDescent="0.25">
      <c r="A741" s="3"/>
      <c r="B741" s="3"/>
      <c r="C741" s="3"/>
      <c r="D741" s="200"/>
      <c r="E741" s="3"/>
      <c r="F741" s="3"/>
      <c r="G741" s="3"/>
      <c r="H741" s="3"/>
      <c r="I741" s="3"/>
      <c r="J741" s="3"/>
      <c r="K741" s="3"/>
      <c r="L741" s="3"/>
      <c r="M741" s="3"/>
      <c r="N741" s="3"/>
      <c r="O741" s="3"/>
      <c r="P741" s="3"/>
      <c r="Q741" s="3"/>
      <c r="R741" s="3"/>
      <c r="S741" s="3"/>
      <c r="T741" s="3"/>
      <c r="U741" s="3"/>
      <c r="V741" s="3"/>
      <c r="W741" s="3"/>
      <c r="X741" s="3"/>
      <c r="Y741" s="3"/>
      <c r="Z741" s="3"/>
    </row>
    <row r="742" spans="1:26" ht="12.75" customHeight="1" x14ac:dyDescent="0.25">
      <c r="A742" s="3"/>
      <c r="B742" s="3"/>
      <c r="C742" s="3"/>
      <c r="D742" s="200"/>
      <c r="E742" s="3"/>
      <c r="F742" s="3"/>
      <c r="G742" s="3"/>
      <c r="H742" s="3"/>
      <c r="I742" s="3"/>
      <c r="J742" s="3"/>
      <c r="K742" s="3"/>
      <c r="L742" s="3"/>
      <c r="M742" s="3"/>
      <c r="N742" s="3"/>
      <c r="O742" s="3"/>
      <c r="P742" s="3"/>
      <c r="Q742" s="3"/>
      <c r="R742" s="3"/>
      <c r="S742" s="3"/>
      <c r="T742" s="3"/>
      <c r="U742" s="3"/>
      <c r="V742" s="3"/>
      <c r="W742" s="3"/>
      <c r="X742" s="3"/>
      <c r="Y742" s="3"/>
      <c r="Z742" s="3"/>
    </row>
    <row r="743" spans="1:26" ht="12.75" customHeight="1" x14ac:dyDescent="0.25">
      <c r="A743" s="3"/>
      <c r="B743" s="3"/>
      <c r="C743" s="3"/>
      <c r="D743" s="200"/>
      <c r="E743" s="3"/>
      <c r="F743" s="3"/>
      <c r="G743" s="3"/>
      <c r="H743" s="3"/>
      <c r="I743" s="3"/>
      <c r="J743" s="3"/>
      <c r="K743" s="3"/>
      <c r="L743" s="3"/>
      <c r="M743" s="3"/>
      <c r="N743" s="3"/>
      <c r="O743" s="3"/>
      <c r="P743" s="3"/>
      <c r="Q743" s="3"/>
      <c r="R743" s="3"/>
      <c r="S743" s="3"/>
      <c r="T743" s="3"/>
      <c r="U743" s="3"/>
      <c r="V743" s="3"/>
      <c r="W743" s="3"/>
      <c r="X743" s="3"/>
      <c r="Y743" s="3"/>
      <c r="Z743" s="3"/>
    </row>
    <row r="744" spans="1:26" ht="12.75" customHeight="1" x14ac:dyDescent="0.25">
      <c r="A744" s="3"/>
      <c r="B744" s="3"/>
      <c r="C744" s="3"/>
      <c r="D744" s="200"/>
      <c r="E744" s="3"/>
      <c r="F744" s="3"/>
      <c r="G744" s="3"/>
      <c r="H744" s="3"/>
      <c r="I744" s="3"/>
      <c r="J744" s="3"/>
      <c r="K744" s="3"/>
      <c r="L744" s="3"/>
      <c r="M744" s="3"/>
      <c r="N744" s="3"/>
      <c r="O744" s="3"/>
      <c r="P744" s="3"/>
      <c r="Q744" s="3"/>
      <c r="R744" s="3"/>
      <c r="S744" s="3"/>
      <c r="T744" s="3"/>
      <c r="U744" s="3"/>
      <c r="V744" s="3"/>
      <c r="W744" s="3"/>
      <c r="X744" s="3"/>
      <c r="Y744" s="3"/>
      <c r="Z744" s="3"/>
    </row>
    <row r="745" spans="1:26" ht="12.75" customHeight="1" x14ac:dyDescent="0.25">
      <c r="A745" s="3"/>
      <c r="B745" s="3"/>
      <c r="C745" s="3"/>
      <c r="D745" s="200"/>
      <c r="E745" s="3"/>
      <c r="F745" s="3"/>
      <c r="G745" s="3"/>
      <c r="H745" s="3"/>
      <c r="I745" s="3"/>
      <c r="J745" s="3"/>
      <c r="K745" s="3"/>
      <c r="L745" s="3"/>
      <c r="M745" s="3"/>
      <c r="N745" s="3"/>
      <c r="O745" s="3"/>
      <c r="P745" s="3"/>
      <c r="Q745" s="3"/>
      <c r="R745" s="3"/>
      <c r="S745" s="3"/>
      <c r="T745" s="3"/>
      <c r="U745" s="3"/>
      <c r="V745" s="3"/>
      <c r="W745" s="3"/>
      <c r="X745" s="3"/>
      <c r="Y745" s="3"/>
      <c r="Z745" s="3"/>
    </row>
    <row r="746" spans="1:26" ht="12.75" customHeight="1" x14ac:dyDescent="0.25">
      <c r="A746" s="3"/>
      <c r="B746" s="3"/>
      <c r="C746" s="3"/>
      <c r="D746" s="200"/>
      <c r="E746" s="3"/>
      <c r="F746" s="3"/>
      <c r="G746" s="3"/>
      <c r="H746" s="3"/>
      <c r="I746" s="3"/>
      <c r="J746" s="3"/>
      <c r="K746" s="3"/>
      <c r="L746" s="3"/>
      <c r="M746" s="3"/>
      <c r="N746" s="3"/>
      <c r="O746" s="3"/>
      <c r="P746" s="3"/>
      <c r="Q746" s="3"/>
      <c r="R746" s="3"/>
      <c r="S746" s="3"/>
      <c r="T746" s="3"/>
      <c r="U746" s="3"/>
      <c r="V746" s="3"/>
      <c r="W746" s="3"/>
      <c r="X746" s="3"/>
      <c r="Y746" s="3"/>
      <c r="Z746" s="3"/>
    </row>
    <row r="747" spans="1:26" ht="12.75" customHeight="1" x14ac:dyDescent="0.25">
      <c r="A747" s="3"/>
      <c r="B747" s="3"/>
      <c r="C747" s="3"/>
      <c r="D747" s="200"/>
      <c r="E747" s="3"/>
      <c r="F747" s="3"/>
      <c r="G747" s="3"/>
      <c r="H747" s="3"/>
      <c r="I747" s="3"/>
      <c r="J747" s="3"/>
      <c r="K747" s="3"/>
      <c r="L747" s="3"/>
      <c r="M747" s="3"/>
      <c r="N747" s="3"/>
      <c r="O747" s="3"/>
      <c r="P747" s="3"/>
      <c r="Q747" s="3"/>
      <c r="R747" s="3"/>
      <c r="S747" s="3"/>
      <c r="T747" s="3"/>
      <c r="U747" s="3"/>
      <c r="V747" s="3"/>
      <c r="W747" s="3"/>
      <c r="X747" s="3"/>
      <c r="Y747" s="3"/>
      <c r="Z747" s="3"/>
    </row>
    <row r="748" spans="1:26" ht="12.75" customHeight="1" x14ac:dyDescent="0.25">
      <c r="A748" s="3"/>
      <c r="B748" s="3"/>
      <c r="C748" s="3"/>
      <c r="D748" s="200"/>
      <c r="E748" s="3"/>
      <c r="F748" s="3"/>
      <c r="G748" s="3"/>
      <c r="H748" s="3"/>
      <c r="I748" s="3"/>
      <c r="J748" s="3"/>
      <c r="K748" s="3"/>
      <c r="L748" s="3"/>
      <c r="M748" s="3"/>
      <c r="N748" s="3"/>
      <c r="O748" s="3"/>
      <c r="P748" s="3"/>
      <c r="Q748" s="3"/>
      <c r="R748" s="3"/>
      <c r="S748" s="3"/>
      <c r="T748" s="3"/>
      <c r="U748" s="3"/>
      <c r="V748" s="3"/>
      <c r="W748" s="3"/>
      <c r="X748" s="3"/>
      <c r="Y748" s="3"/>
      <c r="Z748" s="3"/>
    </row>
    <row r="749" spans="1:26" ht="12.75" customHeight="1" x14ac:dyDescent="0.25">
      <c r="A749" s="3"/>
      <c r="B749" s="3"/>
      <c r="C749" s="3"/>
      <c r="D749" s="200"/>
      <c r="E749" s="3"/>
      <c r="F749" s="3"/>
      <c r="G749" s="3"/>
      <c r="H749" s="3"/>
      <c r="I749" s="3"/>
      <c r="J749" s="3"/>
      <c r="K749" s="3"/>
      <c r="L749" s="3"/>
      <c r="M749" s="3"/>
      <c r="N749" s="3"/>
      <c r="O749" s="3"/>
      <c r="P749" s="3"/>
      <c r="Q749" s="3"/>
      <c r="R749" s="3"/>
      <c r="S749" s="3"/>
      <c r="T749" s="3"/>
      <c r="U749" s="3"/>
      <c r="V749" s="3"/>
      <c r="W749" s="3"/>
      <c r="X749" s="3"/>
      <c r="Y749" s="3"/>
      <c r="Z749" s="3"/>
    </row>
    <row r="750" spans="1:26" ht="12.75" customHeight="1" x14ac:dyDescent="0.25">
      <c r="A750" s="3"/>
      <c r="B750" s="3"/>
      <c r="C750" s="3"/>
      <c r="D750" s="200"/>
      <c r="E750" s="3"/>
      <c r="F750" s="3"/>
      <c r="G750" s="3"/>
      <c r="H750" s="3"/>
      <c r="I750" s="3"/>
      <c r="J750" s="3"/>
      <c r="K750" s="3"/>
      <c r="L750" s="3"/>
      <c r="M750" s="3"/>
      <c r="N750" s="3"/>
      <c r="O750" s="3"/>
      <c r="P750" s="3"/>
      <c r="Q750" s="3"/>
      <c r="R750" s="3"/>
      <c r="S750" s="3"/>
      <c r="T750" s="3"/>
      <c r="U750" s="3"/>
      <c r="V750" s="3"/>
      <c r="W750" s="3"/>
      <c r="X750" s="3"/>
      <c r="Y750" s="3"/>
      <c r="Z750" s="3"/>
    </row>
    <row r="751" spans="1:26" ht="12.75" customHeight="1" x14ac:dyDescent="0.25">
      <c r="A751" s="3"/>
      <c r="B751" s="3"/>
      <c r="C751" s="3"/>
      <c r="D751" s="200"/>
      <c r="E751" s="3"/>
      <c r="F751" s="3"/>
      <c r="G751" s="3"/>
      <c r="H751" s="3"/>
      <c r="I751" s="3"/>
      <c r="J751" s="3"/>
      <c r="K751" s="3"/>
      <c r="L751" s="3"/>
      <c r="M751" s="3"/>
      <c r="N751" s="3"/>
      <c r="O751" s="3"/>
      <c r="P751" s="3"/>
      <c r="Q751" s="3"/>
      <c r="R751" s="3"/>
      <c r="S751" s="3"/>
      <c r="T751" s="3"/>
      <c r="U751" s="3"/>
      <c r="V751" s="3"/>
      <c r="W751" s="3"/>
      <c r="X751" s="3"/>
      <c r="Y751" s="3"/>
      <c r="Z751" s="3"/>
    </row>
    <row r="752" spans="1:26" ht="12.75" customHeight="1" x14ac:dyDescent="0.25">
      <c r="A752" s="3"/>
      <c r="B752" s="3"/>
      <c r="C752" s="3"/>
      <c r="D752" s="200"/>
      <c r="E752" s="3"/>
      <c r="F752" s="3"/>
      <c r="G752" s="3"/>
      <c r="H752" s="3"/>
      <c r="I752" s="3"/>
      <c r="J752" s="3"/>
      <c r="K752" s="3"/>
      <c r="L752" s="3"/>
      <c r="M752" s="3"/>
      <c r="N752" s="3"/>
      <c r="O752" s="3"/>
      <c r="P752" s="3"/>
      <c r="Q752" s="3"/>
      <c r="R752" s="3"/>
      <c r="S752" s="3"/>
      <c r="T752" s="3"/>
      <c r="U752" s="3"/>
      <c r="V752" s="3"/>
      <c r="W752" s="3"/>
      <c r="X752" s="3"/>
      <c r="Y752" s="3"/>
      <c r="Z752" s="3"/>
    </row>
    <row r="753" spans="1:26" ht="12.75" customHeight="1" x14ac:dyDescent="0.25">
      <c r="A753" s="3"/>
      <c r="B753" s="3"/>
      <c r="C753" s="3"/>
      <c r="D753" s="200"/>
      <c r="E753" s="3"/>
      <c r="F753" s="3"/>
      <c r="G753" s="3"/>
      <c r="H753" s="3"/>
      <c r="I753" s="3"/>
      <c r="J753" s="3"/>
      <c r="K753" s="3"/>
      <c r="L753" s="3"/>
      <c r="M753" s="3"/>
      <c r="N753" s="3"/>
      <c r="O753" s="3"/>
      <c r="P753" s="3"/>
      <c r="Q753" s="3"/>
      <c r="R753" s="3"/>
      <c r="S753" s="3"/>
      <c r="T753" s="3"/>
      <c r="U753" s="3"/>
      <c r="V753" s="3"/>
      <c r="W753" s="3"/>
      <c r="X753" s="3"/>
      <c r="Y753" s="3"/>
      <c r="Z753" s="3"/>
    </row>
    <row r="754" spans="1:26" ht="12.75" customHeight="1" x14ac:dyDescent="0.25">
      <c r="A754" s="3"/>
      <c r="B754" s="3"/>
      <c r="C754" s="3"/>
      <c r="D754" s="200"/>
      <c r="E754" s="3"/>
      <c r="F754" s="3"/>
      <c r="G754" s="3"/>
      <c r="H754" s="3"/>
      <c r="I754" s="3"/>
      <c r="J754" s="3"/>
      <c r="K754" s="3"/>
      <c r="L754" s="3"/>
      <c r="M754" s="3"/>
      <c r="N754" s="3"/>
      <c r="O754" s="3"/>
      <c r="P754" s="3"/>
      <c r="Q754" s="3"/>
      <c r="R754" s="3"/>
      <c r="S754" s="3"/>
      <c r="T754" s="3"/>
      <c r="U754" s="3"/>
      <c r="V754" s="3"/>
      <c r="W754" s="3"/>
      <c r="X754" s="3"/>
      <c r="Y754" s="3"/>
      <c r="Z754" s="3"/>
    </row>
    <row r="755" spans="1:26" ht="12.75" customHeight="1" x14ac:dyDescent="0.25">
      <c r="A755" s="3"/>
      <c r="B755" s="3"/>
      <c r="C755" s="3"/>
      <c r="D755" s="200"/>
      <c r="E755" s="3"/>
      <c r="F755" s="3"/>
      <c r="G755" s="3"/>
      <c r="H755" s="3"/>
      <c r="I755" s="3"/>
      <c r="J755" s="3"/>
      <c r="K755" s="3"/>
      <c r="L755" s="3"/>
      <c r="M755" s="3"/>
      <c r="N755" s="3"/>
      <c r="O755" s="3"/>
      <c r="P755" s="3"/>
      <c r="Q755" s="3"/>
      <c r="R755" s="3"/>
      <c r="S755" s="3"/>
      <c r="T755" s="3"/>
      <c r="U755" s="3"/>
      <c r="V755" s="3"/>
      <c r="W755" s="3"/>
      <c r="X755" s="3"/>
      <c r="Y755" s="3"/>
      <c r="Z755" s="3"/>
    </row>
    <row r="756" spans="1:26" ht="12.75" customHeight="1" x14ac:dyDescent="0.25">
      <c r="A756" s="3"/>
      <c r="B756" s="3"/>
      <c r="C756" s="3"/>
      <c r="D756" s="200"/>
      <c r="E756" s="3"/>
      <c r="F756" s="3"/>
      <c r="G756" s="3"/>
      <c r="H756" s="3"/>
      <c r="I756" s="3"/>
      <c r="J756" s="3"/>
      <c r="K756" s="3"/>
      <c r="L756" s="3"/>
      <c r="M756" s="3"/>
      <c r="N756" s="3"/>
      <c r="O756" s="3"/>
      <c r="P756" s="3"/>
      <c r="Q756" s="3"/>
      <c r="R756" s="3"/>
      <c r="S756" s="3"/>
      <c r="T756" s="3"/>
      <c r="U756" s="3"/>
      <c r="V756" s="3"/>
      <c r="W756" s="3"/>
      <c r="X756" s="3"/>
      <c r="Y756" s="3"/>
      <c r="Z756" s="3"/>
    </row>
    <row r="757" spans="1:26" ht="12.75" customHeight="1" x14ac:dyDescent="0.25">
      <c r="A757" s="3"/>
      <c r="B757" s="3"/>
      <c r="C757" s="3"/>
      <c r="D757" s="200"/>
      <c r="E757" s="3"/>
      <c r="F757" s="3"/>
      <c r="G757" s="3"/>
      <c r="H757" s="3"/>
      <c r="I757" s="3"/>
      <c r="J757" s="3"/>
      <c r="K757" s="3"/>
      <c r="L757" s="3"/>
      <c r="M757" s="3"/>
      <c r="N757" s="3"/>
      <c r="O757" s="3"/>
      <c r="P757" s="3"/>
      <c r="Q757" s="3"/>
      <c r="R757" s="3"/>
      <c r="S757" s="3"/>
      <c r="T757" s="3"/>
      <c r="U757" s="3"/>
      <c r="V757" s="3"/>
      <c r="W757" s="3"/>
      <c r="X757" s="3"/>
      <c r="Y757" s="3"/>
      <c r="Z757" s="3"/>
    </row>
    <row r="758" spans="1:26" ht="12.75" customHeight="1" x14ac:dyDescent="0.25">
      <c r="A758" s="3"/>
      <c r="B758" s="3"/>
      <c r="C758" s="3"/>
      <c r="D758" s="200"/>
      <c r="E758" s="3"/>
      <c r="F758" s="3"/>
      <c r="G758" s="3"/>
      <c r="H758" s="3"/>
      <c r="I758" s="3"/>
      <c r="J758" s="3"/>
      <c r="K758" s="3"/>
      <c r="L758" s="3"/>
      <c r="M758" s="3"/>
      <c r="N758" s="3"/>
      <c r="O758" s="3"/>
      <c r="P758" s="3"/>
      <c r="Q758" s="3"/>
      <c r="R758" s="3"/>
      <c r="S758" s="3"/>
      <c r="T758" s="3"/>
      <c r="U758" s="3"/>
      <c r="V758" s="3"/>
      <c r="W758" s="3"/>
      <c r="X758" s="3"/>
      <c r="Y758" s="3"/>
      <c r="Z758" s="3"/>
    </row>
    <row r="759" spans="1:26" ht="12.75" customHeight="1" x14ac:dyDescent="0.25">
      <c r="A759" s="3"/>
      <c r="B759" s="3"/>
      <c r="C759" s="3"/>
      <c r="D759" s="200"/>
      <c r="E759" s="3"/>
      <c r="F759" s="3"/>
      <c r="G759" s="3"/>
      <c r="H759" s="3"/>
      <c r="I759" s="3"/>
      <c r="J759" s="3"/>
      <c r="K759" s="3"/>
      <c r="L759" s="3"/>
      <c r="M759" s="3"/>
      <c r="N759" s="3"/>
      <c r="O759" s="3"/>
      <c r="P759" s="3"/>
      <c r="Q759" s="3"/>
      <c r="R759" s="3"/>
      <c r="S759" s="3"/>
      <c r="T759" s="3"/>
      <c r="U759" s="3"/>
      <c r="V759" s="3"/>
      <c r="W759" s="3"/>
      <c r="X759" s="3"/>
      <c r="Y759" s="3"/>
      <c r="Z759" s="3"/>
    </row>
    <row r="760" spans="1:26" ht="12.75" customHeight="1" x14ac:dyDescent="0.25">
      <c r="A760" s="3"/>
      <c r="B760" s="3"/>
      <c r="C760" s="3"/>
      <c r="D760" s="200"/>
      <c r="E760" s="3"/>
      <c r="F760" s="3"/>
      <c r="G760" s="3"/>
      <c r="H760" s="3"/>
      <c r="I760" s="3"/>
      <c r="J760" s="3"/>
      <c r="K760" s="3"/>
      <c r="L760" s="3"/>
      <c r="M760" s="3"/>
      <c r="N760" s="3"/>
      <c r="O760" s="3"/>
      <c r="P760" s="3"/>
      <c r="Q760" s="3"/>
      <c r="R760" s="3"/>
      <c r="S760" s="3"/>
      <c r="T760" s="3"/>
      <c r="U760" s="3"/>
      <c r="V760" s="3"/>
      <c r="W760" s="3"/>
      <c r="X760" s="3"/>
      <c r="Y760" s="3"/>
      <c r="Z760" s="3"/>
    </row>
    <row r="761" spans="1:26" ht="12.75" customHeight="1" x14ac:dyDescent="0.25">
      <c r="A761" s="3"/>
      <c r="B761" s="3"/>
      <c r="C761" s="3"/>
      <c r="D761" s="200"/>
      <c r="E761" s="3"/>
      <c r="F761" s="3"/>
      <c r="G761" s="3"/>
      <c r="H761" s="3"/>
      <c r="I761" s="3"/>
      <c r="J761" s="3"/>
      <c r="K761" s="3"/>
      <c r="L761" s="3"/>
      <c r="M761" s="3"/>
      <c r="N761" s="3"/>
      <c r="O761" s="3"/>
      <c r="P761" s="3"/>
      <c r="Q761" s="3"/>
      <c r="R761" s="3"/>
      <c r="S761" s="3"/>
      <c r="T761" s="3"/>
      <c r="U761" s="3"/>
      <c r="V761" s="3"/>
      <c r="W761" s="3"/>
      <c r="X761" s="3"/>
      <c r="Y761" s="3"/>
      <c r="Z761" s="3"/>
    </row>
    <row r="762" spans="1:26" ht="12.75" customHeight="1" x14ac:dyDescent="0.25">
      <c r="A762" s="3"/>
      <c r="B762" s="3"/>
      <c r="C762" s="3"/>
      <c r="D762" s="200"/>
      <c r="E762" s="3"/>
      <c r="F762" s="3"/>
      <c r="G762" s="3"/>
      <c r="H762" s="3"/>
      <c r="I762" s="3"/>
      <c r="J762" s="3"/>
      <c r="K762" s="3"/>
      <c r="L762" s="3"/>
      <c r="M762" s="3"/>
      <c r="N762" s="3"/>
      <c r="O762" s="3"/>
      <c r="P762" s="3"/>
      <c r="Q762" s="3"/>
      <c r="R762" s="3"/>
      <c r="S762" s="3"/>
      <c r="T762" s="3"/>
      <c r="U762" s="3"/>
      <c r="V762" s="3"/>
      <c r="W762" s="3"/>
      <c r="X762" s="3"/>
      <c r="Y762" s="3"/>
      <c r="Z762" s="3"/>
    </row>
    <row r="763" spans="1:26" ht="12.75" customHeight="1" x14ac:dyDescent="0.25">
      <c r="A763" s="3"/>
      <c r="B763" s="3"/>
      <c r="C763" s="3"/>
      <c r="D763" s="200"/>
      <c r="E763" s="3"/>
      <c r="F763" s="3"/>
      <c r="G763" s="3"/>
      <c r="H763" s="3"/>
      <c r="I763" s="3"/>
      <c r="J763" s="3"/>
      <c r="K763" s="3"/>
      <c r="L763" s="3"/>
      <c r="M763" s="3"/>
      <c r="N763" s="3"/>
      <c r="O763" s="3"/>
      <c r="P763" s="3"/>
      <c r="Q763" s="3"/>
      <c r="R763" s="3"/>
      <c r="S763" s="3"/>
      <c r="T763" s="3"/>
      <c r="U763" s="3"/>
      <c r="V763" s="3"/>
      <c r="W763" s="3"/>
      <c r="X763" s="3"/>
      <c r="Y763" s="3"/>
      <c r="Z763" s="3"/>
    </row>
    <row r="764" spans="1:26" ht="12.75" customHeight="1" x14ac:dyDescent="0.25">
      <c r="A764" s="3"/>
      <c r="B764" s="3"/>
      <c r="C764" s="3"/>
      <c r="D764" s="200"/>
      <c r="E764" s="3"/>
      <c r="F764" s="3"/>
      <c r="G764" s="3"/>
      <c r="H764" s="3"/>
      <c r="I764" s="3"/>
      <c r="J764" s="3"/>
      <c r="K764" s="3"/>
      <c r="L764" s="3"/>
      <c r="M764" s="3"/>
      <c r="N764" s="3"/>
      <c r="O764" s="3"/>
      <c r="P764" s="3"/>
      <c r="Q764" s="3"/>
      <c r="R764" s="3"/>
      <c r="S764" s="3"/>
      <c r="T764" s="3"/>
      <c r="U764" s="3"/>
      <c r="V764" s="3"/>
      <c r="W764" s="3"/>
      <c r="X764" s="3"/>
      <c r="Y764" s="3"/>
      <c r="Z764" s="3"/>
    </row>
    <row r="765" spans="1:26" ht="12.75" customHeight="1" x14ac:dyDescent="0.25">
      <c r="A765" s="3"/>
      <c r="B765" s="3"/>
      <c r="C765" s="3"/>
      <c r="D765" s="200"/>
      <c r="E765" s="3"/>
      <c r="F765" s="3"/>
      <c r="G765" s="3"/>
      <c r="H765" s="3"/>
      <c r="I765" s="3"/>
      <c r="J765" s="3"/>
      <c r="K765" s="3"/>
      <c r="L765" s="3"/>
      <c r="M765" s="3"/>
      <c r="N765" s="3"/>
      <c r="O765" s="3"/>
      <c r="P765" s="3"/>
      <c r="Q765" s="3"/>
      <c r="R765" s="3"/>
      <c r="S765" s="3"/>
      <c r="T765" s="3"/>
      <c r="U765" s="3"/>
      <c r="V765" s="3"/>
      <c r="W765" s="3"/>
      <c r="X765" s="3"/>
      <c r="Y765" s="3"/>
      <c r="Z765" s="3"/>
    </row>
    <row r="766" spans="1:26" ht="12.75" customHeight="1" x14ac:dyDescent="0.25">
      <c r="A766" s="3"/>
      <c r="B766" s="3"/>
      <c r="C766" s="3"/>
      <c r="D766" s="200"/>
      <c r="E766" s="3"/>
      <c r="F766" s="3"/>
      <c r="G766" s="3"/>
      <c r="H766" s="3"/>
      <c r="I766" s="3"/>
      <c r="J766" s="3"/>
      <c r="K766" s="3"/>
      <c r="L766" s="3"/>
      <c r="M766" s="3"/>
      <c r="N766" s="3"/>
      <c r="O766" s="3"/>
      <c r="P766" s="3"/>
      <c r="Q766" s="3"/>
      <c r="R766" s="3"/>
      <c r="S766" s="3"/>
      <c r="T766" s="3"/>
      <c r="U766" s="3"/>
      <c r="V766" s="3"/>
      <c r="W766" s="3"/>
      <c r="X766" s="3"/>
      <c r="Y766" s="3"/>
      <c r="Z766" s="3"/>
    </row>
    <row r="767" spans="1:26" ht="12.75" customHeight="1" x14ac:dyDescent="0.25">
      <c r="A767" s="3"/>
      <c r="B767" s="3"/>
      <c r="C767" s="3"/>
      <c r="D767" s="200"/>
      <c r="E767" s="3"/>
      <c r="F767" s="3"/>
      <c r="G767" s="3"/>
      <c r="H767" s="3"/>
      <c r="I767" s="3"/>
      <c r="J767" s="3"/>
      <c r="K767" s="3"/>
      <c r="L767" s="3"/>
      <c r="M767" s="3"/>
      <c r="N767" s="3"/>
      <c r="O767" s="3"/>
      <c r="P767" s="3"/>
      <c r="Q767" s="3"/>
      <c r="R767" s="3"/>
      <c r="S767" s="3"/>
      <c r="T767" s="3"/>
      <c r="U767" s="3"/>
      <c r="V767" s="3"/>
      <c r="W767" s="3"/>
      <c r="X767" s="3"/>
      <c r="Y767" s="3"/>
      <c r="Z767" s="3"/>
    </row>
    <row r="768" spans="1:26" ht="12.75" customHeight="1" x14ac:dyDescent="0.25">
      <c r="A768" s="3"/>
      <c r="B768" s="3"/>
      <c r="C768" s="3"/>
      <c r="D768" s="200"/>
      <c r="E768" s="3"/>
      <c r="F768" s="3"/>
      <c r="G768" s="3"/>
      <c r="H768" s="3"/>
      <c r="I768" s="3"/>
      <c r="J768" s="3"/>
      <c r="K768" s="3"/>
      <c r="L768" s="3"/>
      <c r="M768" s="3"/>
      <c r="N768" s="3"/>
      <c r="O768" s="3"/>
      <c r="P768" s="3"/>
      <c r="Q768" s="3"/>
      <c r="R768" s="3"/>
      <c r="S768" s="3"/>
      <c r="T768" s="3"/>
      <c r="U768" s="3"/>
      <c r="V768" s="3"/>
      <c r="W768" s="3"/>
      <c r="X768" s="3"/>
      <c r="Y768" s="3"/>
      <c r="Z768" s="3"/>
    </row>
    <row r="769" spans="1:26" ht="12.75" customHeight="1" x14ac:dyDescent="0.25">
      <c r="A769" s="3"/>
      <c r="B769" s="3"/>
      <c r="C769" s="3"/>
      <c r="D769" s="200"/>
      <c r="E769" s="3"/>
      <c r="F769" s="3"/>
      <c r="G769" s="3"/>
      <c r="H769" s="3"/>
      <c r="I769" s="3"/>
      <c r="J769" s="3"/>
      <c r="K769" s="3"/>
      <c r="L769" s="3"/>
      <c r="M769" s="3"/>
      <c r="N769" s="3"/>
      <c r="O769" s="3"/>
      <c r="P769" s="3"/>
      <c r="Q769" s="3"/>
      <c r="R769" s="3"/>
      <c r="S769" s="3"/>
      <c r="T769" s="3"/>
      <c r="U769" s="3"/>
      <c r="V769" s="3"/>
      <c r="W769" s="3"/>
      <c r="X769" s="3"/>
      <c r="Y769" s="3"/>
      <c r="Z769" s="3"/>
    </row>
    <row r="770" spans="1:26" ht="12.75" customHeight="1" x14ac:dyDescent="0.25">
      <c r="A770" s="3"/>
      <c r="B770" s="3"/>
      <c r="C770" s="3"/>
      <c r="D770" s="200"/>
      <c r="E770" s="3"/>
      <c r="F770" s="3"/>
      <c r="G770" s="3"/>
      <c r="H770" s="3"/>
      <c r="I770" s="3"/>
      <c r="J770" s="3"/>
      <c r="K770" s="3"/>
      <c r="L770" s="3"/>
      <c r="M770" s="3"/>
      <c r="N770" s="3"/>
      <c r="O770" s="3"/>
      <c r="P770" s="3"/>
      <c r="Q770" s="3"/>
      <c r="R770" s="3"/>
      <c r="S770" s="3"/>
      <c r="T770" s="3"/>
      <c r="U770" s="3"/>
      <c r="V770" s="3"/>
      <c r="W770" s="3"/>
      <c r="X770" s="3"/>
      <c r="Y770" s="3"/>
      <c r="Z770" s="3"/>
    </row>
    <row r="771" spans="1:26" ht="12.75" customHeight="1" x14ac:dyDescent="0.25">
      <c r="A771" s="3"/>
      <c r="B771" s="3"/>
      <c r="C771" s="3"/>
      <c r="D771" s="200"/>
      <c r="E771" s="3"/>
      <c r="F771" s="3"/>
      <c r="G771" s="3"/>
      <c r="H771" s="3"/>
      <c r="I771" s="3"/>
      <c r="J771" s="3"/>
      <c r="K771" s="3"/>
      <c r="L771" s="3"/>
      <c r="M771" s="3"/>
      <c r="N771" s="3"/>
      <c r="O771" s="3"/>
      <c r="P771" s="3"/>
      <c r="Q771" s="3"/>
      <c r="R771" s="3"/>
      <c r="S771" s="3"/>
      <c r="T771" s="3"/>
      <c r="U771" s="3"/>
      <c r="V771" s="3"/>
      <c r="W771" s="3"/>
      <c r="X771" s="3"/>
      <c r="Y771" s="3"/>
      <c r="Z771" s="3"/>
    </row>
    <row r="772" spans="1:26" ht="12.75" customHeight="1" x14ac:dyDescent="0.25">
      <c r="A772" s="3"/>
      <c r="B772" s="3"/>
      <c r="C772" s="3"/>
      <c r="D772" s="200"/>
      <c r="E772" s="3"/>
      <c r="F772" s="3"/>
      <c r="G772" s="3"/>
      <c r="H772" s="3"/>
      <c r="I772" s="3"/>
      <c r="J772" s="3"/>
      <c r="K772" s="3"/>
      <c r="L772" s="3"/>
      <c r="M772" s="3"/>
      <c r="N772" s="3"/>
      <c r="O772" s="3"/>
      <c r="P772" s="3"/>
      <c r="Q772" s="3"/>
      <c r="R772" s="3"/>
      <c r="S772" s="3"/>
      <c r="T772" s="3"/>
      <c r="U772" s="3"/>
      <c r="V772" s="3"/>
      <c r="W772" s="3"/>
      <c r="X772" s="3"/>
      <c r="Y772" s="3"/>
      <c r="Z772" s="3"/>
    </row>
    <row r="773" spans="1:26" ht="12.75" customHeight="1" x14ac:dyDescent="0.25">
      <c r="A773" s="3"/>
      <c r="B773" s="3"/>
      <c r="C773" s="3"/>
      <c r="D773" s="200"/>
      <c r="E773" s="3"/>
      <c r="F773" s="3"/>
      <c r="G773" s="3"/>
      <c r="H773" s="3"/>
      <c r="I773" s="3"/>
      <c r="J773" s="3"/>
      <c r="K773" s="3"/>
      <c r="L773" s="3"/>
      <c r="M773" s="3"/>
      <c r="N773" s="3"/>
      <c r="O773" s="3"/>
      <c r="P773" s="3"/>
      <c r="Q773" s="3"/>
      <c r="R773" s="3"/>
      <c r="S773" s="3"/>
      <c r="T773" s="3"/>
      <c r="U773" s="3"/>
      <c r="V773" s="3"/>
      <c r="W773" s="3"/>
      <c r="X773" s="3"/>
      <c r="Y773" s="3"/>
      <c r="Z773" s="3"/>
    </row>
    <row r="774" spans="1:26" ht="12.75" customHeight="1" x14ac:dyDescent="0.25">
      <c r="A774" s="3"/>
      <c r="B774" s="3"/>
      <c r="C774" s="3"/>
      <c r="D774" s="200"/>
      <c r="E774" s="3"/>
      <c r="F774" s="3"/>
      <c r="G774" s="3"/>
      <c r="H774" s="3"/>
      <c r="I774" s="3"/>
      <c r="J774" s="3"/>
      <c r="K774" s="3"/>
      <c r="L774" s="3"/>
      <c r="M774" s="3"/>
      <c r="N774" s="3"/>
      <c r="O774" s="3"/>
      <c r="P774" s="3"/>
      <c r="Q774" s="3"/>
      <c r="R774" s="3"/>
      <c r="S774" s="3"/>
      <c r="T774" s="3"/>
      <c r="U774" s="3"/>
      <c r="V774" s="3"/>
      <c r="W774" s="3"/>
      <c r="X774" s="3"/>
      <c r="Y774" s="3"/>
      <c r="Z774" s="3"/>
    </row>
    <row r="775" spans="1:26" ht="12.75" customHeight="1" x14ac:dyDescent="0.25">
      <c r="A775" s="3"/>
      <c r="B775" s="3"/>
      <c r="C775" s="3"/>
      <c r="D775" s="200"/>
      <c r="E775" s="3"/>
      <c r="F775" s="3"/>
      <c r="G775" s="3"/>
      <c r="H775" s="3"/>
      <c r="I775" s="3"/>
      <c r="J775" s="3"/>
      <c r="K775" s="3"/>
      <c r="L775" s="3"/>
      <c r="M775" s="3"/>
      <c r="N775" s="3"/>
      <c r="O775" s="3"/>
      <c r="P775" s="3"/>
      <c r="Q775" s="3"/>
      <c r="R775" s="3"/>
      <c r="S775" s="3"/>
      <c r="T775" s="3"/>
      <c r="U775" s="3"/>
      <c r="V775" s="3"/>
      <c r="W775" s="3"/>
      <c r="X775" s="3"/>
      <c r="Y775" s="3"/>
      <c r="Z775" s="3"/>
    </row>
    <row r="776" spans="1:26" ht="12.75" customHeight="1" x14ac:dyDescent="0.25">
      <c r="A776" s="3"/>
      <c r="B776" s="3"/>
      <c r="C776" s="3"/>
      <c r="D776" s="200"/>
      <c r="E776" s="3"/>
      <c r="F776" s="3"/>
      <c r="G776" s="3"/>
      <c r="H776" s="3"/>
      <c r="I776" s="3"/>
      <c r="J776" s="3"/>
      <c r="K776" s="3"/>
      <c r="L776" s="3"/>
      <c r="M776" s="3"/>
      <c r="N776" s="3"/>
      <c r="O776" s="3"/>
      <c r="P776" s="3"/>
      <c r="Q776" s="3"/>
      <c r="R776" s="3"/>
      <c r="S776" s="3"/>
      <c r="T776" s="3"/>
      <c r="U776" s="3"/>
      <c r="V776" s="3"/>
      <c r="W776" s="3"/>
      <c r="X776" s="3"/>
      <c r="Y776" s="3"/>
      <c r="Z776" s="3"/>
    </row>
    <row r="777" spans="1:26" ht="12.75" customHeight="1" x14ac:dyDescent="0.25">
      <c r="A777" s="3"/>
      <c r="B777" s="3"/>
      <c r="C777" s="3"/>
      <c r="D777" s="200"/>
      <c r="E777" s="3"/>
      <c r="F777" s="3"/>
      <c r="G777" s="3"/>
      <c r="H777" s="3"/>
      <c r="I777" s="3"/>
      <c r="J777" s="3"/>
      <c r="K777" s="3"/>
      <c r="L777" s="3"/>
      <c r="M777" s="3"/>
      <c r="N777" s="3"/>
      <c r="O777" s="3"/>
      <c r="P777" s="3"/>
      <c r="Q777" s="3"/>
      <c r="R777" s="3"/>
      <c r="S777" s="3"/>
      <c r="T777" s="3"/>
      <c r="U777" s="3"/>
      <c r="V777" s="3"/>
      <c r="W777" s="3"/>
      <c r="X777" s="3"/>
      <c r="Y777" s="3"/>
      <c r="Z777" s="3"/>
    </row>
    <row r="778" spans="1:26" ht="12.75" customHeight="1" x14ac:dyDescent="0.25">
      <c r="A778" s="3"/>
      <c r="B778" s="3"/>
      <c r="C778" s="3"/>
      <c r="D778" s="200"/>
      <c r="E778" s="3"/>
      <c r="F778" s="3"/>
      <c r="G778" s="3"/>
      <c r="H778" s="3"/>
      <c r="I778" s="3"/>
      <c r="J778" s="3"/>
      <c r="K778" s="3"/>
      <c r="L778" s="3"/>
      <c r="M778" s="3"/>
      <c r="N778" s="3"/>
      <c r="O778" s="3"/>
      <c r="P778" s="3"/>
      <c r="Q778" s="3"/>
      <c r="R778" s="3"/>
      <c r="S778" s="3"/>
      <c r="T778" s="3"/>
      <c r="U778" s="3"/>
      <c r="V778" s="3"/>
      <c r="W778" s="3"/>
      <c r="X778" s="3"/>
      <c r="Y778" s="3"/>
      <c r="Z778" s="3"/>
    </row>
    <row r="779" spans="1:26" ht="12.75" customHeight="1" x14ac:dyDescent="0.25">
      <c r="A779" s="3"/>
      <c r="B779" s="3"/>
      <c r="C779" s="3"/>
      <c r="D779" s="200"/>
      <c r="E779" s="3"/>
      <c r="F779" s="3"/>
      <c r="G779" s="3"/>
      <c r="H779" s="3"/>
      <c r="I779" s="3"/>
      <c r="J779" s="3"/>
      <c r="K779" s="3"/>
      <c r="L779" s="3"/>
      <c r="M779" s="3"/>
      <c r="N779" s="3"/>
      <c r="O779" s="3"/>
      <c r="P779" s="3"/>
      <c r="Q779" s="3"/>
      <c r="R779" s="3"/>
      <c r="S779" s="3"/>
      <c r="T779" s="3"/>
      <c r="U779" s="3"/>
      <c r="V779" s="3"/>
      <c r="W779" s="3"/>
      <c r="X779" s="3"/>
      <c r="Y779" s="3"/>
      <c r="Z779" s="3"/>
    </row>
    <row r="780" spans="1:26" ht="12.75" customHeight="1" x14ac:dyDescent="0.25">
      <c r="A780" s="3"/>
      <c r="B780" s="3"/>
      <c r="C780" s="3"/>
      <c r="D780" s="200"/>
      <c r="E780" s="3"/>
      <c r="F780" s="3"/>
      <c r="G780" s="3"/>
      <c r="H780" s="3"/>
      <c r="I780" s="3"/>
      <c r="J780" s="3"/>
      <c r="K780" s="3"/>
      <c r="L780" s="3"/>
      <c r="M780" s="3"/>
      <c r="N780" s="3"/>
      <c r="O780" s="3"/>
      <c r="P780" s="3"/>
      <c r="Q780" s="3"/>
      <c r="R780" s="3"/>
      <c r="S780" s="3"/>
      <c r="T780" s="3"/>
      <c r="U780" s="3"/>
      <c r="V780" s="3"/>
      <c r="W780" s="3"/>
      <c r="X780" s="3"/>
      <c r="Y780" s="3"/>
      <c r="Z780" s="3"/>
    </row>
    <row r="781" spans="1:26" ht="12.75" customHeight="1" x14ac:dyDescent="0.25">
      <c r="A781" s="3"/>
      <c r="B781" s="3"/>
      <c r="C781" s="3"/>
      <c r="D781" s="200"/>
      <c r="E781" s="3"/>
      <c r="F781" s="3"/>
      <c r="G781" s="3"/>
      <c r="H781" s="3"/>
      <c r="I781" s="3"/>
      <c r="J781" s="3"/>
      <c r="K781" s="3"/>
      <c r="L781" s="3"/>
      <c r="M781" s="3"/>
      <c r="N781" s="3"/>
      <c r="O781" s="3"/>
      <c r="P781" s="3"/>
      <c r="Q781" s="3"/>
      <c r="R781" s="3"/>
      <c r="S781" s="3"/>
      <c r="T781" s="3"/>
      <c r="U781" s="3"/>
      <c r="V781" s="3"/>
      <c r="W781" s="3"/>
      <c r="X781" s="3"/>
      <c r="Y781" s="3"/>
      <c r="Z781" s="3"/>
    </row>
    <row r="782" spans="1:26" ht="12.75" customHeight="1" x14ac:dyDescent="0.25">
      <c r="A782" s="3"/>
      <c r="B782" s="3"/>
      <c r="C782" s="3"/>
      <c r="D782" s="200"/>
      <c r="E782" s="3"/>
      <c r="F782" s="3"/>
      <c r="G782" s="3"/>
      <c r="H782" s="3"/>
      <c r="I782" s="3"/>
      <c r="J782" s="3"/>
      <c r="K782" s="3"/>
      <c r="L782" s="3"/>
      <c r="M782" s="3"/>
      <c r="N782" s="3"/>
      <c r="O782" s="3"/>
      <c r="P782" s="3"/>
      <c r="Q782" s="3"/>
      <c r="R782" s="3"/>
      <c r="S782" s="3"/>
      <c r="T782" s="3"/>
      <c r="U782" s="3"/>
      <c r="V782" s="3"/>
      <c r="W782" s="3"/>
      <c r="X782" s="3"/>
      <c r="Y782" s="3"/>
      <c r="Z782" s="3"/>
    </row>
    <row r="783" spans="1:26" ht="12.75" customHeight="1" x14ac:dyDescent="0.25">
      <c r="A783" s="3"/>
      <c r="B783" s="3"/>
      <c r="C783" s="3"/>
      <c r="D783" s="200"/>
      <c r="E783" s="3"/>
      <c r="F783" s="3"/>
      <c r="G783" s="3"/>
      <c r="H783" s="3"/>
      <c r="I783" s="3"/>
      <c r="J783" s="3"/>
      <c r="K783" s="3"/>
      <c r="L783" s="3"/>
      <c r="M783" s="3"/>
      <c r="N783" s="3"/>
      <c r="O783" s="3"/>
      <c r="P783" s="3"/>
      <c r="Q783" s="3"/>
      <c r="R783" s="3"/>
      <c r="S783" s="3"/>
      <c r="T783" s="3"/>
      <c r="U783" s="3"/>
      <c r="V783" s="3"/>
      <c r="W783" s="3"/>
      <c r="X783" s="3"/>
      <c r="Y783" s="3"/>
      <c r="Z783" s="3"/>
    </row>
    <row r="784" spans="1:26" ht="12.75" customHeight="1" x14ac:dyDescent="0.25">
      <c r="A784" s="3"/>
      <c r="B784" s="3"/>
      <c r="C784" s="3"/>
      <c r="D784" s="200"/>
      <c r="E784" s="3"/>
      <c r="F784" s="3"/>
      <c r="G784" s="3"/>
      <c r="H784" s="3"/>
      <c r="I784" s="3"/>
      <c r="J784" s="3"/>
      <c r="K784" s="3"/>
      <c r="L784" s="3"/>
      <c r="M784" s="3"/>
      <c r="N784" s="3"/>
      <c r="O784" s="3"/>
      <c r="P784" s="3"/>
      <c r="Q784" s="3"/>
      <c r="R784" s="3"/>
      <c r="S784" s="3"/>
      <c r="T784" s="3"/>
      <c r="U784" s="3"/>
      <c r="V784" s="3"/>
      <c r="W784" s="3"/>
      <c r="X784" s="3"/>
      <c r="Y784" s="3"/>
      <c r="Z784" s="3"/>
    </row>
    <row r="785" spans="1:26" ht="12.75" customHeight="1" x14ac:dyDescent="0.25">
      <c r="A785" s="3"/>
      <c r="B785" s="3"/>
      <c r="C785" s="3"/>
      <c r="D785" s="200"/>
      <c r="E785" s="3"/>
      <c r="F785" s="3"/>
      <c r="G785" s="3"/>
      <c r="H785" s="3"/>
      <c r="I785" s="3"/>
      <c r="J785" s="3"/>
      <c r="K785" s="3"/>
      <c r="L785" s="3"/>
      <c r="M785" s="3"/>
      <c r="N785" s="3"/>
      <c r="O785" s="3"/>
      <c r="P785" s="3"/>
      <c r="Q785" s="3"/>
      <c r="R785" s="3"/>
      <c r="S785" s="3"/>
      <c r="T785" s="3"/>
      <c r="U785" s="3"/>
      <c r="V785" s="3"/>
      <c r="W785" s="3"/>
      <c r="X785" s="3"/>
      <c r="Y785" s="3"/>
      <c r="Z785" s="3"/>
    </row>
    <row r="786" spans="1:26" ht="12.75" customHeight="1" x14ac:dyDescent="0.25">
      <c r="A786" s="3"/>
      <c r="B786" s="3"/>
      <c r="C786" s="3"/>
      <c r="D786" s="200"/>
      <c r="E786" s="3"/>
      <c r="F786" s="3"/>
      <c r="G786" s="3"/>
      <c r="H786" s="3"/>
      <c r="I786" s="3"/>
      <c r="J786" s="3"/>
      <c r="K786" s="3"/>
      <c r="L786" s="3"/>
      <c r="M786" s="3"/>
      <c r="N786" s="3"/>
      <c r="O786" s="3"/>
      <c r="P786" s="3"/>
      <c r="Q786" s="3"/>
      <c r="R786" s="3"/>
      <c r="S786" s="3"/>
      <c r="T786" s="3"/>
      <c r="U786" s="3"/>
      <c r="V786" s="3"/>
      <c r="W786" s="3"/>
      <c r="X786" s="3"/>
      <c r="Y786" s="3"/>
      <c r="Z786" s="3"/>
    </row>
    <row r="787" spans="1:26" ht="12.75" customHeight="1" x14ac:dyDescent="0.25">
      <c r="A787" s="3"/>
      <c r="B787" s="3"/>
      <c r="C787" s="3"/>
      <c r="D787" s="200"/>
      <c r="E787" s="3"/>
      <c r="F787" s="3"/>
      <c r="G787" s="3"/>
      <c r="H787" s="3"/>
      <c r="I787" s="3"/>
      <c r="J787" s="3"/>
      <c r="K787" s="3"/>
      <c r="L787" s="3"/>
      <c r="M787" s="3"/>
      <c r="N787" s="3"/>
      <c r="O787" s="3"/>
      <c r="P787" s="3"/>
      <c r="Q787" s="3"/>
      <c r="R787" s="3"/>
      <c r="S787" s="3"/>
      <c r="T787" s="3"/>
      <c r="U787" s="3"/>
      <c r="V787" s="3"/>
      <c r="W787" s="3"/>
      <c r="X787" s="3"/>
      <c r="Y787" s="3"/>
      <c r="Z787" s="3"/>
    </row>
    <row r="788" spans="1:26" ht="12.75" customHeight="1" x14ac:dyDescent="0.25">
      <c r="A788" s="3"/>
      <c r="B788" s="3"/>
      <c r="C788" s="3"/>
      <c r="D788" s="200"/>
      <c r="E788" s="3"/>
      <c r="F788" s="3"/>
      <c r="G788" s="3"/>
      <c r="H788" s="3"/>
      <c r="I788" s="3"/>
      <c r="J788" s="3"/>
      <c r="K788" s="3"/>
      <c r="L788" s="3"/>
      <c r="M788" s="3"/>
      <c r="N788" s="3"/>
      <c r="O788" s="3"/>
      <c r="P788" s="3"/>
      <c r="Q788" s="3"/>
      <c r="R788" s="3"/>
      <c r="S788" s="3"/>
      <c r="T788" s="3"/>
      <c r="U788" s="3"/>
      <c r="V788" s="3"/>
      <c r="W788" s="3"/>
      <c r="X788" s="3"/>
      <c r="Y788" s="3"/>
      <c r="Z788" s="3"/>
    </row>
    <row r="789" spans="1:26" ht="12.75" customHeight="1" x14ac:dyDescent="0.25">
      <c r="A789" s="3"/>
      <c r="B789" s="3"/>
      <c r="C789" s="3"/>
      <c r="D789" s="200"/>
      <c r="E789" s="3"/>
      <c r="F789" s="3"/>
      <c r="G789" s="3"/>
      <c r="H789" s="3"/>
      <c r="I789" s="3"/>
      <c r="J789" s="3"/>
      <c r="K789" s="3"/>
      <c r="L789" s="3"/>
      <c r="M789" s="3"/>
      <c r="N789" s="3"/>
      <c r="O789" s="3"/>
      <c r="P789" s="3"/>
      <c r="Q789" s="3"/>
      <c r="R789" s="3"/>
      <c r="S789" s="3"/>
      <c r="T789" s="3"/>
      <c r="U789" s="3"/>
      <c r="V789" s="3"/>
      <c r="W789" s="3"/>
      <c r="X789" s="3"/>
      <c r="Y789" s="3"/>
      <c r="Z789" s="3"/>
    </row>
    <row r="790" spans="1:26" ht="12.75" customHeight="1" x14ac:dyDescent="0.25">
      <c r="A790" s="3"/>
      <c r="B790" s="3"/>
      <c r="C790" s="3"/>
      <c r="D790" s="200"/>
      <c r="E790" s="3"/>
      <c r="F790" s="3"/>
      <c r="G790" s="3"/>
      <c r="H790" s="3"/>
      <c r="I790" s="3"/>
      <c r="J790" s="3"/>
      <c r="K790" s="3"/>
      <c r="L790" s="3"/>
      <c r="M790" s="3"/>
      <c r="N790" s="3"/>
      <c r="O790" s="3"/>
      <c r="P790" s="3"/>
      <c r="Q790" s="3"/>
      <c r="R790" s="3"/>
      <c r="S790" s="3"/>
      <c r="T790" s="3"/>
      <c r="U790" s="3"/>
      <c r="V790" s="3"/>
      <c r="W790" s="3"/>
      <c r="X790" s="3"/>
      <c r="Y790" s="3"/>
      <c r="Z790" s="3"/>
    </row>
    <row r="791" spans="1:26" ht="12.75" customHeight="1" x14ac:dyDescent="0.25">
      <c r="A791" s="3"/>
      <c r="B791" s="3"/>
      <c r="C791" s="3"/>
      <c r="D791" s="200"/>
      <c r="E791" s="3"/>
      <c r="F791" s="3"/>
      <c r="G791" s="3"/>
      <c r="H791" s="3"/>
      <c r="I791" s="3"/>
      <c r="J791" s="3"/>
      <c r="K791" s="3"/>
      <c r="L791" s="3"/>
      <c r="M791" s="3"/>
      <c r="N791" s="3"/>
      <c r="O791" s="3"/>
      <c r="P791" s="3"/>
      <c r="Q791" s="3"/>
      <c r="R791" s="3"/>
      <c r="S791" s="3"/>
      <c r="T791" s="3"/>
      <c r="U791" s="3"/>
      <c r="V791" s="3"/>
      <c r="W791" s="3"/>
      <c r="X791" s="3"/>
      <c r="Y791" s="3"/>
      <c r="Z791" s="3"/>
    </row>
    <row r="792" spans="1:26" ht="12.75" customHeight="1" x14ac:dyDescent="0.25">
      <c r="A792" s="3"/>
      <c r="B792" s="3"/>
      <c r="C792" s="3"/>
      <c r="D792" s="200"/>
      <c r="E792" s="3"/>
      <c r="F792" s="3"/>
      <c r="G792" s="3"/>
      <c r="H792" s="3"/>
      <c r="I792" s="3"/>
      <c r="J792" s="3"/>
      <c r="K792" s="3"/>
      <c r="L792" s="3"/>
      <c r="M792" s="3"/>
      <c r="N792" s="3"/>
      <c r="O792" s="3"/>
      <c r="P792" s="3"/>
      <c r="Q792" s="3"/>
      <c r="R792" s="3"/>
      <c r="S792" s="3"/>
      <c r="T792" s="3"/>
      <c r="U792" s="3"/>
      <c r="V792" s="3"/>
      <c r="W792" s="3"/>
      <c r="X792" s="3"/>
      <c r="Y792" s="3"/>
      <c r="Z792" s="3"/>
    </row>
    <row r="793" spans="1:26" ht="12.75" customHeight="1" x14ac:dyDescent="0.25">
      <c r="A793" s="3"/>
      <c r="B793" s="3"/>
      <c r="C793" s="3"/>
      <c r="D793" s="200"/>
      <c r="E793" s="3"/>
      <c r="F793" s="3"/>
      <c r="G793" s="3"/>
      <c r="H793" s="3"/>
      <c r="I793" s="3"/>
      <c r="J793" s="3"/>
      <c r="K793" s="3"/>
      <c r="L793" s="3"/>
      <c r="M793" s="3"/>
      <c r="N793" s="3"/>
      <c r="O793" s="3"/>
      <c r="P793" s="3"/>
      <c r="Q793" s="3"/>
      <c r="R793" s="3"/>
      <c r="S793" s="3"/>
      <c r="T793" s="3"/>
      <c r="U793" s="3"/>
      <c r="V793" s="3"/>
      <c r="W793" s="3"/>
      <c r="X793" s="3"/>
      <c r="Y793" s="3"/>
      <c r="Z793" s="3"/>
    </row>
    <row r="794" spans="1:26" ht="12.75" customHeight="1" x14ac:dyDescent="0.25">
      <c r="A794" s="3"/>
      <c r="B794" s="3"/>
      <c r="C794" s="3"/>
      <c r="D794" s="200"/>
      <c r="E794" s="3"/>
      <c r="F794" s="3"/>
      <c r="G794" s="3"/>
      <c r="H794" s="3"/>
      <c r="I794" s="3"/>
      <c r="J794" s="3"/>
      <c r="K794" s="3"/>
      <c r="L794" s="3"/>
      <c r="M794" s="3"/>
      <c r="N794" s="3"/>
      <c r="O794" s="3"/>
      <c r="P794" s="3"/>
      <c r="Q794" s="3"/>
      <c r="R794" s="3"/>
      <c r="S794" s="3"/>
      <c r="T794" s="3"/>
      <c r="U794" s="3"/>
      <c r="V794" s="3"/>
      <c r="W794" s="3"/>
      <c r="X794" s="3"/>
      <c r="Y794" s="3"/>
      <c r="Z794" s="3"/>
    </row>
    <row r="795" spans="1:26" ht="12.75" customHeight="1" x14ac:dyDescent="0.25">
      <c r="A795" s="3"/>
      <c r="B795" s="3"/>
      <c r="C795" s="3"/>
      <c r="D795" s="200"/>
      <c r="E795" s="3"/>
      <c r="F795" s="3"/>
      <c r="G795" s="3"/>
      <c r="H795" s="3"/>
      <c r="I795" s="3"/>
      <c r="J795" s="3"/>
      <c r="K795" s="3"/>
      <c r="L795" s="3"/>
      <c r="M795" s="3"/>
      <c r="N795" s="3"/>
      <c r="O795" s="3"/>
      <c r="P795" s="3"/>
      <c r="Q795" s="3"/>
      <c r="R795" s="3"/>
      <c r="S795" s="3"/>
      <c r="T795" s="3"/>
      <c r="U795" s="3"/>
      <c r="V795" s="3"/>
      <c r="W795" s="3"/>
      <c r="X795" s="3"/>
      <c r="Y795" s="3"/>
      <c r="Z795" s="3"/>
    </row>
    <row r="796" spans="1:26" ht="12.75" customHeight="1" x14ac:dyDescent="0.25">
      <c r="A796" s="3"/>
      <c r="B796" s="3"/>
      <c r="C796" s="3"/>
      <c r="D796" s="200"/>
      <c r="E796" s="3"/>
      <c r="F796" s="3"/>
      <c r="G796" s="3"/>
      <c r="H796" s="3"/>
      <c r="I796" s="3"/>
      <c r="J796" s="3"/>
      <c r="K796" s="3"/>
      <c r="L796" s="3"/>
      <c r="M796" s="3"/>
      <c r="N796" s="3"/>
      <c r="O796" s="3"/>
      <c r="P796" s="3"/>
      <c r="Q796" s="3"/>
      <c r="R796" s="3"/>
      <c r="S796" s="3"/>
      <c r="T796" s="3"/>
      <c r="U796" s="3"/>
      <c r="V796" s="3"/>
      <c r="W796" s="3"/>
      <c r="X796" s="3"/>
      <c r="Y796" s="3"/>
      <c r="Z796" s="3"/>
    </row>
    <row r="797" spans="1:26" ht="12.75" customHeight="1" x14ac:dyDescent="0.25">
      <c r="A797" s="3"/>
      <c r="B797" s="3"/>
      <c r="C797" s="3"/>
      <c r="D797" s="200"/>
      <c r="E797" s="3"/>
      <c r="F797" s="3"/>
      <c r="G797" s="3"/>
      <c r="H797" s="3"/>
      <c r="I797" s="3"/>
      <c r="J797" s="3"/>
      <c r="K797" s="3"/>
      <c r="L797" s="3"/>
      <c r="M797" s="3"/>
      <c r="N797" s="3"/>
      <c r="O797" s="3"/>
      <c r="P797" s="3"/>
      <c r="Q797" s="3"/>
      <c r="R797" s="3"/>
      <c r="S797" s="3"/>
      <c r="T797" s="3"/>
      <c r="U797" s="3"/>
      <c r="V797" s="3"/>
      <c r="W797" s="3"/>
      <c r="X797" s="3"/>
      <c r="Y797" s="3"/>
      <c r="Z797" s="3"/>
    </row>
    <row r="798" spans="1:26" ht="12.75" customHeight="1" x14ac:dyDescent="0.25">
      <c r="A798" s="3"/>
      <c r="B798" s="3"/>
      <c r="C798" s="3"/>
      <c r="D798" s="200"/>
      <c r="E798" s="3"/>
      <c r="F798" s="3"/>
      <c r="G798" s="3"/>
      <c r="H798" s="3"/>
      <c r="I798" s="3"/>
      <c r="J798" s="3"/>
      <c r="K798" s="3"/>
      <c r="L798" s="3"/>
      <c r="M798" s="3"/>
      <c r="N798" s="3"/>
      <c r="O798" s="3"/>
      <c r="P798" s="3"/>
      <c r="Q798" s="3"/>
      <c r="R798" s="3"/>
      <c r="S798" s="3"/>
      <c r="T798" s="3"/>
      <c r="U798" s="3"/>
      <c r="V798" s="3"/>
      <c r="W798" s="3"/>
      <c r="X798" s="3"/>
      <c r="Y798" s="3"/>
      <c r="Z798" s="3"/>
    </row>
    <row r="799" spans="1:26" ht="12.75" customHeight="1" x14ac:dyDescent="0.25">
      <c r="A799" s="3"/>
      <c r="B799" s="3"/>
      <c r="C799" s="3"/>
      <c r="D799" s="200"/>
      <c r="E799" s="3"/>
      <c r="F799" s="3"/>
      <c r="G799" s="3"/>
      <c r="H799" s="3"/>
      <c r="I799" s="3"/>
      <c r="J799" s="3"/>
      <c r="K799" s="3"/>
      <c r="L799" s="3"/>
      <c r="M799" s="3"/>
      <c r="N799" s="3"/>
      <c r="O799" s="3"/>
      <c r="P799" s="3"/>
      <c r="Q799" s="3"/>
      <c r="R799" s="3"/>
      <c r="S799" s="3"/>
      <c r="T799" s="3"/>
      <c r="U799" s="3"/>
      <c r="V799" s="3"/>
      <c r="W799" s="3"/>
      <c r="X799" s="3"/>
      <c r="Y799" s="3"/>
      <c r="Z799" s="3"/>
    </row>
    <row r="800" spans="1:26" ht="12.75" customHeight="1" x14ac:dyDescent="0.25">
      <c r="A800" s="3"/>
      <c r="B800" s="3"/>
      <c r="C800" s="3"/>
      <c r="D800" s="200"/>
      <c r="E800" s="3"/>
      <c r="F800" s="3"/>
      <c r="G800" s="3"/>
      <c r="H800" s="3"/>
      <c r="I800" s="3"/>
      <c r="J800" s="3"/>
      <c r="K800" s="3"/>
      <c r="L800" s="3"/>
      <c r="M800" s="3"/>
      <c r="N800" s="3"/>
      <c r="O800" s="3"/>
      <c r="P800" s="3"/>
      <c r="Q800" s="3"/>
      <c r="R800" s="3"/>
      <c r="S800" s="3"/>
      <c r="T800" s="3"/>
      <c r="U800" s="3"/>
      <c r="V800" s="3"/>
      <c r="W800" s="3"/>
      <c r="X800" s="3"/>
      <c r="Y800" s="3"/>
      <c r="Z800" s="3"/>
    </row>
    <row r="801" spans="1:26" ht="12.75" customHeight="1" x14ac:dyDescent="0.25">
      <c r="A801" s="3"/>
      <c r="B801" s="3"/>
      <c r="C801" s="3"/>
      <c r="D801" s="200"/>
      <c r="E801" s="3"/>
      <c r="F801" s="3"/>
      <c r="G801" s="3"/>
      <c r="H801" s="3"/>
      <c r="I801" s="3"/>
      <c r="J801" s="3"/>
      <c r="K801" s="3"/>
      <c r="L801" s="3"/>
      <c r="M801" s="3"/>
      <c r="N801" s="3"/>
      <c r="O801" s="3"/>
      <c r="P801" s="3"/>
      <c r="Q801" s="3"/>
      <c r="R801" s="3"/>
      <c r="S801" s="3"/>
      <c r="T801" s="3"/>
      <c r="U801" s="3"/>
      <c r="V801" s="3"/>
      <c r="W801" s="3"/>
      <c r="X801" s="3"/>
      <c r="Y801" s="3"/>
      <c r="Z801" s="3"/>
    </row>
    <row r="802" spans="1:26" ht="12.75" customHeight="1" x14ac:dyDescent="0.25">
      <c r="A802" s="3"/>
      <c r="B802" s="3"/>
      <c r="C802" s="3"/>
      <c r="D802" s="200"/>
      <c r="E802" s="3"/>
      <c r="F802" s="3"/>
      <c r="G802" s="3"/>
      <c r="H802" s="3"/>
      <c r="I802" s="3"/>
      <c r="J802" s="3"/>
      <c r="K802" s="3"/>
      <c r="L802" s="3"/>
      <c r="M802" s="3"/>
      <c r="N802" s="3"/>
      <c r="O802" s="3"/>
      <c r="P802" s="3"/>
      <c r="Q802" s="3"/>
      <c r="R802" s="3"/>
      <c r="S802" s="3"/>
      <c r="T802" s="3"/>
      <c r="U802" s="3"/>
      <c r="V802" s="3"/>
      <c r="W802" s="3"/>
      <c r="X802" s="3"/>
      <c r="Y802" s="3"/>
      <c r="Z802" s="3"/>
    </row>
    <row r="803" spans="1:26" ht="12.75" customHeight="1" x14ac:dyDescent="0.25">
      <c r="A803" s="3"/>
      <c r="B803" s="3"/>
      <c r="C803" s="3"/>
      <c r="D803" s="200"/>
      <c r="E803" s="3"/>
      <c r="F803" s="3"/>
      <c r="G803" s="3"/>
      <c r="H803" s="3"/>
      <c r="I803" s="3"/>
      <c r="J803" s="3"/>
      <c r="K803" s="3"/>
      <c r="L803" s="3"/>
      <c r="M803" s="3"/>
      <c r="N803" s="3"/>
      <c r="O803" s="3"/>
      <c r="P803" s="3"/>
      <c r="Q803" s="3"/>
      <c r="R803" s="3"/>
      <c r="S803" s="3"/>
      <c r="T803" s="3"/>
      <c r="U803" s="3"/>
      <c r="V803" s="3"/>
      <c r="W803" s="3"/>
      <c r="X803" s="3"/>
      <c r="Y803" s="3"/>
      <c r="Z803" s="3"/>
    </row>
    <row r="804" spans="1:26" ht="12.75" customHeight="1" x14ac:dyDescent="0.25">
      <c r="A804" s="3"/>
      <c r="B804" s="3"/>
      <c r="C804" s="3"/>
      <c r="D804" s="200"/>
      <c r="E804" s="3"/>
      <c r="F804" s="3"/>
      <c r="G804" s="3"/>
      <c r="H804" s="3"/>
      <c r="I804" s="3"/>
      <c r="J804" s="3"/>
      <c r="K804" s="3"/>
      <c r="L804" s="3"/>
      <c r="M804" s="3"/>
      <c r="N804" s="3"/>
      <c r="O804" s="3"/>
      <c r="P804" s="3"/>
      <c r="Q804" s="3"/>
      <c r="R804" s="3"/>
      <c r="S804" s="3"/>
      <c r="T804" s="3"/>
      <c r="U804" s="3"/>
      <c r="V804" s="3"/>
      <c r="W804" s="3"/>
      <c r="X804" s="3"/>
      <c r="Y804" s="3"/>
      <c r="Z804" s="3"/>
    </row>
    <row r="805" spans="1:26" ht="12.75" customHeight="1" x14ac:dyDescent="0.25">
      <c r="A805" s="3"/>
      <c r="B805" s="3"/>
      <c r="C805" s="3"/>
      <c r="D805" s="200"/>
      <c r="E805" s="3"/>
      <c r="F805" s="3"/>
      <c r="G805" s="3"/>
      <c r="H805" s="3"/>
      <c r="I805" s="3"/>
      <c r="J805" s="3"/>
      <c r="K805" s="3"/>
      <c r="L805" s="3"/>
      <c r="M805" s="3"/>
      <c r="N805" s="3"/>
      <c r="O805" s="3"/>
      <c r="P805" s="3"/>
      <c r="Q805" s="3"/>
      <c r="R805" s="3"/>
      <c r="S805" s="3"/>
      <c r="T805" s="3"/>
      <c r="U805" s="3"/>
      <c r="V805" s="3"/>
      <c r="W805" s="3"/>
      <c r="X805" s="3"/>
      <c r="Y805" s="3"/>
      <c r="Z805" s="3"/>
    </row>
    <row r="806" spans="1:26" ht="12.75" customHeight="1" x14ac:dyDescent="0.25">
      <c r="A806" s="3"/>
      <c r="B806" s="3"/>
      <c r="C806" s="3"/>
      <c r="D806" s="200"/>
      <c r="E806" s="3"/>
      <c r="F806" s="3"/>
      <c r="G806" s="3"/>
      <c r="H806" s="3"/>
      <c r="I806" s="3"/>
      <c r="J806" s="3"/>
      <c r="K806" s="3"/>
      <c r="L806" s="3"/>
      <c r="M806" s="3"/>
      <c r="N806" s="3"/>
      <c r="O806" s="3"/>
      <c r="P806" s="3"/>
      <c r="Q806" s="3"/>
      <c r="R806" s="3"/>
      <c r="S806" s="3"/>
      <c r="T806" s="3"/>
      <c r="U806" s="3"/>
      <c r="V806" s="3"/>
      <c r="W806" s="3"/>
      <c r="X806" s="3"/>
      <c r="Y806" s="3"/>
      <c r="Z806" s="3"/>
    </row>
    <row r="807" spans="1:26" ht="12.75" customHeight="1" x14ac:dyDescent="0.25">
      <c r="A807" s="3"/>
      <c r="B807" s="3"/>
      <c r="C807" s="3"/>
      <c r="D807" s="200"/>
      <c r="E807" s="3"/>
      <c r="F807" s="3"/>
      <c r="G807" s="3"/>
      <c r="H807" s="3"/>
      <c r="I807" s="3"/>
      <c r="J807" s="3"/>
      <c r="K807" s="3"/>
      <c r="L807" s="3"/>
      <c r="M807" s="3"/>
      <c r="N807" s="3"/>
      <c r="O807" s="3"/>
      <c r="P807" s="3"/>
      <c r="Q807" s="3"/>
      <c r="R807" s="3"/>
      <c r="S807" s="3"/>
      <c r="T807" s="3"/>
      <c r="U807" s="3"/>
      <c r="V807" s="3"/>
      <c r="W807" s="3"/>
      <c r="X807" s="3"/>
      <c r="Y807" s="3"/>
      <c r="Z807" s="3"/>
    </row>
    <row r="808" spans="1:26" ht="12.75" customHeight="1" x14ac:dyDescent="0.25">
      <c r="A808" s="3"/>
      <c r="B808" s="3"/>
      <c r="C808" s="3"/>
      <c r="D808" s="200"/>
      <c r="E808" s="3"/>
      <c r="F808" s="3"/>
      <c r="G808" s="3"/>
      <c r="H808" s="3"/>
      <c r="I808" s="3"/>
      <c r="J808" s="3"/>
      <c r="K808" s="3"/>
      <c r="L808" s="3"/>
      <c r="M808" s="3"/>
      <c r="N808" s="3"/>
      <c r="O808" s="3"/>
      <c r="P808" s="3"/>
      <c r="Q808" s="3"/>
      <c r="R808" s="3"/>
      <c r="S808" s="3"/>
      <c r="T808" s="3"/>
      <c r="U808" s="3"/>
      <c r="V808" s="3"/>
      <c r="W808" s="3"/>
      <c r="X808" s="3"/>
      <c r="Y808" s="3"/>
      <c r="Z808" s="3"/>
    </row>
    <row r="809" spans="1:26" ht="12.75" customHeight="1" x14ac:dyDescent="0.25">
      <c r="A809" s="3"/>
      <c r="B809" s="3"/>
      <c r="C809" s="3"/>
      <c r="D809" s="200"/>
      <c r="E809" s="3"/>
      <c r="F809" s="3"/>
      <c r="G809" s="3"/>
      <c r="H809" s="3"/>
      <c r="I809" s="3"/>
      <c r="J809" s="3"/>
      <c r="K809" s="3"/>
      <c r="L809" s="3"/>
      <c r="M809" s="3"/>
      <c r="N809" s="3"/>
      <c r="O809" s="3"/>
      <c r="P809" s="3"/>
      <c r="Q809" s="3"/>
      <c r="R809" s="3"/>
      <c r="S809" s="3"/>
      <c r="T809" s="3"/>
      <c r="U809" s="3"/>
      <c r="V809" s="3"/>
      <c r="W809" s="3"/>
      <c r="X809" s="3"/>
      <c r="Y809" s="3"/>
      <c r="Z809" s="3"/>
    </row>
    <row r="810" spans="1:26" ht="12.75" customHeight="1" x14ac:dyDescent="0.25">
      <c r="A810" s="3"/>
      <c r="B810" s="3"/>
      <c r="C810" s="3"/>
      <c r="D810" s="200"/>
      <c r="E810" s="3"/>
      <c r="F810" s="3"/>
      <c r="G810" s="3"/>
      <c r="H810" s="3"/>
      <c r="I810" s="3"/>
      <c r="J810" s="3"/>
      <c r="K810" s="3"/>
      <c r="L810" s="3"/>
      <c r="M810" s="3"/>
      <c r="N810" s="3"/>
      <c r="O810" s="3"/>
      <c r="P810" s="3"/>
      <c r="Q810" s="3"/>
      <c r="R810" s="3"/>
      <c r="S810" s="3"/>
      <c r="T810" s="3"/>
      <c r="U810" s="3"/>
      <c r="V810" s="3"/>
      <c r="W810" s="3"/>
      <c r="X810" s="3"/>
      <c r="Y810" s="3"/>
      <c r="Z810" s="3"/>
    </row>
    <row r="811" spans="1:26" ht="12.75" customHeight="1" x14ac:dyDescent="0.25">
      <c r="A811" s="3"/>
      <c r="B811" s="3"/>
      <c r="C811" s="3"/>
      <c r="D811" s="200"/>
      <c r="E811" s="3"/>
      <c r="F811" s="3"/>
      <c r="G811" s="3"/>
      <c r="H811" s="3"/>
      <c r="I811" s="3"/>
      <c r="J811" s="3"/>
      <c r="K811" s="3"/>
      <c r="L811" s="3"/>
      <c r="M811" s="3"/>
      <c r="N811" s="3"/>
      <c r="O811" s="3"/>
      <c r="P811" s="3"/>
      <c r="Q811" s="3"/>
      <c r="R811" s="3"/>
      <c r="S811" s="3"/>
      <c r="T811" s="3"/>
      <c r="U811" s="3"/>
      <c r="V811" s="3"/>
      <c r="W811" s="3"/>
      <c r="X811" s="3"/>
      <c r="Y811" s="3"/>
      <c r="Z811" s="3"/>
    </row>
    <row r="812" spans="1:26" ht="12.75" customHeight="1" x14ac:dyDescent="0.25">
      <c r="A812" s="3"/>
      <c r="B812" s="3"/>
      <c r="C812" s="3"/>
      <c r="D812" s="200"/>
      <c r="E812" s="3"/>
      <c r="F812" s="3"/>
      <c r="G812" s="3"/>
      <c r="H812" s="3"/>
      <c r="I812" s="3"/>
      <c r="J812" s="3"/>
      <c r="K812" s="3"/>
      <c r="L812" s="3"/>
      <c r="M812" s="3"/>
      <c r="N812" s="3"/>
      <c r="O812" s="3"/>
      <c r="P812" s="3"/>
      <c r="Q812" s="3"/>
      <c r="R812" s="3"/>
      <c r="S812" s="3"/>
      <c r="T812" s="3"/>
      <c r="U812" s="3"/>
      <c r="V812" s="3"/>
      <c r="W812" s="3"/>
      <c r="X812" s="3"/>
      <c r="Y812" s="3"/>
      <c r="Z812" s="3"/>
    </row>
    <row r="813" spans="1:26" ht="12.75" customHeight="1" x14ac:dyDescent="0.25">
      <c r="A813" s="3"/>
      <c r="B813" s="3"/>
      <c r="C813" s="3"/>
      <c r="D813" s="200"/>
      <c r="E813" s="3"/>
      <c r="F813" s="3"/>
      <c r="G813" s="3"/>
      <c r="H813" s="3"/>
      <c r="I813" s="3"/>
      <c r="J813" s="3"/>
      <c r="K813" s="3"/>
      <c r="L813" s="3"/>
      <c r="M813" s="3"/>
      <c r="N813" s="3"/>
      <c r="O813" s="3"/>
      <c r="P813" s="3"/>
      <c r="Q813" s="3"/>
      <c r="R813" s="3"/>
      <c r="S813" s="3"/>
      <c r="T813" s="3"/>
      <c r="U813" s="3"/>
      <c r="V813" s="3"/>
      <c r="W813" s="3"/>
      <c r="X813" s="3"/>
      <c r="Y813" s="3"/>
      <c r="Z813" s="3"/>
    </row>
    <row r="814" spans="1:26" ht="12.75" customHeight="1" x14ac:dyDescent="0.25">
      <c r="A814" s="3"/>
      <c r="B814" s="3"/>
      <c r="C814" s="3"/>
      <c r="D814" s="200"/>
      <c r="E814" s="3"/>
      <c r="F814" s="3"/>
      <c r="G814" s="3"/>
      <c r="H814" s="3"/>
      <c r="I814" s="3"/>
      <c r="J814" s="3"/>
      <c r="K814" s="3"/>
      <c r="L814" s="3"/>
      <c r="M814" s="3"/>
      <c r="N814" s="3"/>
      <c r="O814" s="3"/>
      <c r="P814" s="3"/>
      <c r="Q814" s="3"/>
      <c r="R814" s="3"/>
      <c r="S814" s="3"/>
      <c r="T814" s="3"/>
      <c r="U814" s="3"/>
      <c r="V814" s="3"/>
      <c r="W814" s="3"/>
      <c r="X814" s="3"/>
      <c r="Y814" s="3"/>
      <c r="Z814" s="3"/>
    </row>
    <row r="815" spans="1:26" ht="12.75" customHeight="1" x14ac:dyDescent="0.25">
      <c r="A815" s="3"/>
      <c r="B815" s="3"/>
      <c r="C815" s="3"/>
      <c r="D815" s="200"/>
      <c r="E815" s="3"/>
      <c r="F815" s="3"/>
      <c r="G815" s="3"/>
      <c r="H815" s="3"/>
      <c r="I815" s="3"/>
      <c r="J815" s="3"/>
      <c r="K815" s="3"/>
      <c r="L815" s="3"/>
      <c r="M815" s="3"/>
      <c r="N815" s="3"/>
      <c r="O815" s="3"/>
      <c r="P815" s="3"/>
      <c r="Q815" s="3"/>
      <c r="R815" s="3"/>
      <c r="S815" s="3"/>
      <c r="T815" s="3"/>
      <c r="U815" s="3"/>
      <c r="V815" s="3"/>
      <c r="W815" s="3"/>
      <c r="X815" s="3"/>
      <c r="Y815" s="3"/>
      <c r="Z815" s="3"/>
    </row>
    <row r="816" spans="1:26" ht="12.75" customHeight="1" x14ac:dyDescent="0.25">
      <c r="A816" s="3"/>
      <c r="B816" s="3"/>
      <c r="C816" s="3"/>
      <c r="D816" s="200"/>
      <c r="E816" s="3"/>
      <c r="F816" s="3"/>
      <c r="G816" s="3"/>
      <c r="H816" s="3"/>
      <c r="I816" s="3"/>
      <c r="J816" s="3"/>
      <c r="K816" s="3"/>
      <c r="L816" s="3"/>
      <c r="M816" s="3"/>
      <c r="N816" s="3"/>
      <c r="O816" s="3"/>
      <c r="P816" s="3"/>
      <c r="Q816" s="3"/>
      <c r="R816" s="3"/>
      <c r="S816" s="3"/>
      <c r="T816" s="3"/>
      <c r="U816" s="3"/>
      <c r="V816" s="3"/>
      <c r="W816" s="3"/>
      <c r="X816" s="3"/>
      <c r="Y816" s="3"/>
      <c r="Z816" s="3"/>
    </row>
    <row r="817" spans="1:26" ht="12.75" customHeight="1" x14ac:dyDescent="0.25">
      <c r="A817" s="3"/>
      <c r="B817" s="3"/>
      <c r="C817" s="3"/>
      <c r="D817" s="200"/>
      <c r="E817" s="3"/>
      <c r="F817" s="3"/>
      <c r="G817" s="3"/>
      <c r="H817" s="3"/>
      <c r="I817" s="3"/>
      <c r="J817" s="3"/>
      <c r="K817" s="3"/>
      <c r="L817" s="3"/>
      <c r="M817" s="3"/>
      <c r="N817" s="3"/>
      <c r="O817" s="3"/>
      <c r="P817" s="3"/>
      <c r="Q817" s="3"/>
      <c r="R817" s="3"/>
      <c r="S817" s="3"/>
      <c r="T817" s="3"/>
      <c r="U817" s="3"/>
      <c r="V817" s="3"/>
      <c r="W817" s="3"/>
      <c r="X817" s="3"/>
      <c r="Y817" s="3"/>
      <c r="Z817" s="3"/>
    </row>
    <row r="818" spans="1:26" ht="12.75" customHeight="1" x14ac:dyDescent="0.25">
      <c r="A818" s="3"/>
      <c r="B818" s="3"/>
      <c r="C818" s="3"/>
      <c r="D818" s="200"/>
      <c r="E818" s="3"/>
      <c r="F818" s="3"/>
      <c r="G818" s="3"/>
      <c r="H818" s="3"/>
      <c r="I818" s="3"/>
      <c r="J818" s="3"/>
      <c r="K818" s="3"/>
      <c r="L818" s="3"/>
      <c r="M818" s="3"/>
      <c r="N818" s="3"/>
      <c r="O818" s="3"/>
      <c r="P818" s="3"/>
      <c r="Q818" s="3"/>
      <c r="R818" s="3"/>
      <c r="S818" s="3"/>
      <c r="T818" s="3"/>
      <c r="U818" s="3"/>
      <c r="V818" s="3"/>
      <c r="W818" s="3"/>
      <c r="X818" s="3"/>
      <c r="Y818" s="3"/>
      <c r="Z818" s="3"/>
    </row>
    <row r="819" spans="1:26" ht="12.75" customHeight="1" x14ac:dyDescent="0.25">
      <c r="A819" s="3"/>
      <c r="B819" s="3"/>
      <c r="C819" s="3"/>
      <c r="D819" s="200"/>
      <c r="E819" s="3"/>
      <c r="F819" s="3"/>
      <c r="G819" s="3"/>
      <c r="H819" s="3"/>
      <c r="I819" s="3"/>
      <c r="J819" s="3"/>
      <c r="K819" s="3"/>
      <c r="L819" s="3"/>
      <c r="M819" s="3"/>
      <c r="N819" s="3"/>
      <c r="O819" s="3"/>
      <c r="P819" s="3"/>
      <c r="Q819" s="3"/>
      <c r="R819" s="3"/>
      <c r="S819" s="3"/>
      <c r="T819" s="3"/>
      <c r="U819" s="3"/>
      <c r="V819" s="3"/>
      <c r="W819" s="3"/>
      <c r="X819" s="3"/>
      <c r="Y819" s="3"/>
      <c r="Z819" s="3"/>
    </row>
    <row r="820" spans="1:26" ht="12.75" customHeight="1" x14ac:dyDescent="0.25">
      <c r="A820" s="3"/>
      <c r="B820" s="3"/>
      <c r="C820" s="3"/>
      <c r="D820" s="200"/>
      <c r="E820" s="3"/>
      <c r="F820" s="3"/>
      <c r="G820" s="3"/>
      <c r="H820" s="3"/>
      <c r="I820" s="3"/>
      <c r="J820" s="3"/>
      <c r="K820" s="3"/>
      <c r="L820" s="3"/>
      <c r="M820" s="3"/>
      <c r="N820" s="3"/>
      <c r="O820" s="3"/>
      <c r="P820" s="3"/>
      <c r="Q820" s="3"/>
      <c r="R820" s="3"/>
      <c r="S820" s="3"/>
      <c r="T820" s="3"/>
      <c r="U820" s="3"/>
      <c r="V820" s="3"/>
      <c r="W820" s="3"/>
      <c r="X820" s="3"/>
      <c r="Y820" s="3"/>
      <c r="Z820" s="3"/>
    </row>
    <row r="821" spans="1:26" ht="12.75" customHeight="1" x14ac:dyDescent="0.25">
      <c r="A821" s="3"/>
      <c r="B821" s="3"/>
      <c r="C821" s="3"/>
      <c r="D821" s="200"/>
      <c r="E821" s="3"/>
      <c r="F821" s="3"/>
      <c r="G821" s="3"/>
      <c r="H821" s="3"/>
      <c r="I821" s="3"/>
      <c r="J821" s="3"/>
      <c r="K821" s="3"/>
      <c r="L821" s="3"/>
      <c r="M821" s="3"/>
      <c r="N821" s="3"/>
      <c r="O821" s="3"/>
      <c r="P821" s="3"/>
      <c r="Q821" s="3"/>
      <c r="R821" s="3"/>
      <c r="S821" s="3"/>
      <c r="T821" s="3"/>
      <c r="U821" s="3"/>
      <c r="V821" s="3"/>
      <c r="W821" s="3"/>
      <c r="X821" s="3"/>
      <c r="Y821" s="3"/>
      <c r="Z821" s="3"/>
    </row>
    <row r="822" spans="1:26" ht="12.75" customHeight="1" x14ac:dyDescent="0.25">
      <c r="A822" s="3"/>
      <c r="B822" s="3"/>
      <c r="C822" s="3"/>
      <c r="D822" s="200"/>
      <c r="E822" s="3"/>
      <c r="F822" s="3"/>
      <c r="G822" s="3"/>
      <c r="H822" s="3"/>
      <c r="I822" s="3"/>
      <c r="J822" s="3"/>
      <c r="K822" s="3"/>
      <c r="L822" s="3"/>
      <c r="M822" s="3"/>
      <c r="N822" s="3"/>
      <c r="O822" s="3"/>
      <c r="P822" s="3"/>
      <c r="Q822" s="3"/>
      <c r="R822" s="3"/>
      <c r="S822" s="3"/>
      <c r="T822" s="3"/>
      <c r="U822" s="3"/>
      <c r="V822" s="3"/>
      <c r="W822" s="3"/>
      <c r="X822" s="3"/>
      <c r="Y822" s="3"/>
      <c r="Z822" s="3"/>
    </row>
    <row r="823" spans="1:26" ht="12.75" customHeight="1" x14ac:dyDescent="0.25">
      <c r="A823" s="3"/>
      <c r="B823" s="3"/>
      <c r="C823" s="3"/>
      <c r="D823" s="200"/>
      <c r="E823" s="3"/>
      <c r="F823" s="3"/>
      <c r="G823" s="3"/>
      <c r="H823" s="3"/>
      <c r="I823" s="3"/>
      <c r="J823" s="3"/>
      <c r="K823" s="3"/>
      <c r="L823" s="3"/>
      <c r="M823" s="3"/>
      <c r="N823" s="3"/>
      <c r="O823" s="3"/>
      <c r="P823" s="3"/>
      <c r="Q823" s="3"/>
      <c r="R823" s="3"/>
      <c r="S823" s="3"/>
      <c r="T823" s="3"/>
      <c r="U823" s="3"/>
      <c r="V823" s="3"/>
      <c r="W823" s="3"/>
      <c r="X823" s="3"/>
      <c r="Y823" s="3"/>
      <c r="Z823" s="3"/>
    </row>
    <row r="824" spans="1:26" ht="12.75" customHeight="1" x14ac:dyDescent="0.25">
      <c r="A824" s="3"/>
      <c r="B824" s="3"/>
      <c r="C824" s="3"/>
      <c r="D824" s="200"/>
      <c r="E824" s="3"/>
      <c r="F824" s="3"/>
      <c r="G824" s="3"/>
      <c r="H824" s="3"/>
      <c r="I824" s="3"/>
      <c r="J824" s="3"/>
      <c r="K824" s="3"/>
      <c r="L824" s="3"/>
      <c r="M824" s="3"/>
      <c r="N824" s="3"/>
      <c r="O824" s="3"/>
      <c r="P824" s="3"/>
      <c r="Q824" s="3"/>
      <c r="R824" s="3"/>
      <c r="S824" s="3"/>
      <c r="T824" s="3"/>
      <c r="U824" s="3"/>
      <c r="V824" s="3"/>
      <c r="W824" s="3"/>
      <c r="X824" s="3"/>
      <c r="Y824" s="3"/>
      <c r="Z824" s="3"/>
    </row>
    <row r="825" spans="1:26" ht="12.75" customHeight="1" x14ac:dyDescent="0.25">
      <c r="A825" s="3"/>
      <c r="B825" s="3"/>
      <c r="C825" s="3"/>
      <c r="D825" s="200"/>
      <c r="E825" s="3"/>
      <c r="F825" s="3"/>
      <c r="G825" s="3"/>
      <c r="H825" s="3"/>
      <c r="I825" s="3"/>
      <c r="J825" s="3"/>
      <c r="K825" s="3"/>
      <c r="L825" s="3"/>
      <c r="M825" s="3"/>
      <c r="N825" s="3"/>
      <c r="O825" s="3"/>
      <c r="P825" s="3"/>
      <c r="Q825" s="3"/>
      <c r="R825" s="3"/>
      <c r="S825" s="3"/>
      <c r="T825" s="3"/>
      <c r="U825" s="3"/>
      <c r="V825" s="3"/>
      <c r="W825" s="3"/>
      <c r="X825" s="3"/>
      <c r="Y825" s="3"/>
      <c r="Z825" s="3"/>
    </row>
    <row r="826" spans="1:26" ht="12.75" customHeight="1" x14ac:dyDescent="0.25">
      <c r="A826" s="3"/>
      <c r="B826" s="3"/>
      <c r="C826" s="3"/>
      <c r="D826" s="200"/>
      <c r="E826" s="3"/>
      <c r="F826" s="3"/>
      <c r="G826" s="3"/>
      <c r="H826" s="3"/>
      <c r="I826" s="3"/>
      <c r="J826" s="3"/>
      <c r="K826" s="3"/>
      <c r="L826" s="3"/>
      <c r="M826" s="3"/>
      <c r="N826" s="3"/>
      <c r="O826" s="3"/>
      <c r="P826" s="3"/>
      <c r="Q826" s="3"/>
      <c r="R826" s="3"/>
      <c r="S826" s="3"/>
      <c r="T826" s="3"/>
      <c r="U826" s="3"/>
      <c r="V826" s="3"/>
      <c r="W826" s="3"/>
      <c r="X826" s="3"/>
      <c r="Y826" s="3"/>
      <c r="Z826" s="3"/>
    </row>
    <row r="827" spans="1:26" ht="12.75" customHeight="1" x14ac:dyDescent="0.25">
      <c r="A827" s="3"/>
      <c r="B827" s="3"/>
      <c r="C827" s="3"/>
      <c r="D827" s="200"/>
      <c r="E827" s="3"/>
      <c r="F827" s="3"/>
      <c r="G827" s="3"/>
      <c r="H827" s="3"/>
      <c r="I827" s="3"/>
      <c r="J827" s="3"/>
      <c r="K827" s="3"/>
      <c r="L827" s="3"/>
      <c r="M827" s="3"/>
      <c r="N827" s="3"/>
      <c r="O827" s="3"/>
      <c r="P827" s="3"/>
      <c r="Q827" s="3"/>
      <c r="R827" s="3"/>
      <c r="S827" s="3"/>
      <c r="T827" s="3"/>
      <c r="U827" s="3"/>
      <c r="V827" s="3"/>
      <c r="W827" s="3"/>
      <c r="X827" s="3"/>
      <c r="Y827" s="3"/>
      <c r="Z827" s="3"/>
    </row>
    <row r="828" spans="1:26" ht="12.75" customHeight="1" x14ac:dyDescent="0.25">
      <c r="A828" s="3"/>
      <c r="B828" s="3"/>
      <c r="C828" s="3"/>
      <c r="D828" s="200"/>
      <c r="E828" s="3"/>
      <c r="F828" s="3"/>
      <c r="G828" s="3"/>
      <c r="H828" s="3"/>
      <c r="I828" s="3"/>
      <c r="J828" s="3"/>
      <c r="K828" s="3"/>
      <c r="L828" s="3"/>
      <c r="M828" s="3"/>
      <c r="N828" s="3"/>
      <c r="O828" s="3"/>
      <c r="P828" s="3"/>
      <c r="Q828" s="3"/>
      <c r="R828" s="3"/>
      <c r="S828" s="3"/>
      <c r="T828" s="3"/>
      <c r="U828" s="3"/>
      <c r="V828" s="3"/>
      <c r="W828" s="3"/>
      <c r="X828" s="3"/>
      <c r="Y828" s="3"/>
      <c r="Z828" s="3"/>
    </row>
    <row r="829" spans="1:26" ht="12.75" customHeight="1" x14ac:dyDescent="0.25">
      <c r="A829" s="3"/>
      <c r="B829" s="3"/>
      <c r="C829" s="3"/>
      <c r="D829" s="200"/>
      <c r="E829" s="3"/>
      <c r="F829" s="3"/>
      <c r="G829" s="3"/>
      <c r="H829" s="3"/>
      <c r="I829" s="3"/>
      <c r="J829" s="3"/>
      <c r="K829" s="3"/>
      <c r="L829" s="3"/>
      <c r="M829" s="3"/>
      <c r="N829" s="3"/>
      <c r="O829" s="3"/>
      <c r="P829" s="3"/>
      <c r="Q829" s="3"/>
      <c r="R829" s="3"/>
      <c r="S829" s="3"/>
      <c r="T829" s="3"/>
      <c r="U829" s="3"/>
      <c r="V829" s="3"/>
      <c r="W829" s="3"/>
      <c r="X829" s="3"/>
      <c r="Y829" s="3"/>
      <c r="Z829" s="3"/>
    </row>
    <row r="830" spans="1:26" ht="12.75" customHeight="1" x14ac:dyDescent="0.25">
      <c r="A830" s="3"/>
      <c r="B830" s="3"/>
      <c r="C830" s="3"/>
      <c r="D830" s="200"/>
      <c r="E830" s="3"/>
      <c r="F830" s="3"/>
      <c r="G830" s="3"/>
      <c r="H830" s="3"/>
      <c r="I830" s="3"/>
      <c r="J830" s="3"/>
      <c r="K830" s="3"/>
      <c r="L830" s="3"/>
      <c r="M830" s="3"/>
      <c r="N830" s="3"/>
      <c r="O830" s="3"/>
      <c r="P830" s="3"/>
      <c r="Q830" s="3"/>
      <c r="R830" s="3"/>
      <c r="S830" s="3"/>
      <c r="T830" s="3"/>
      <c r="U830" s="3"/>
      <c r="V830" s="3"/>
      <c r="W830" s="3"/>
      <c r="X830" s="3"/>
      <c r="Y830" s="3"/>
      <c r="Z830" s="3"/>
    </row>
    <row r="831" spans="1:26" ht="12.75" customHeight="1" x14ac:dyDescent="0.25">
      <c r="A831" s="3"/>
      <c r="B831" s="3"/>
      <c r="C831" s="3"/>
      <c r="D831" s="200"/>
      <c r="E831" s="3"/>
      <c r="F831" s="3"/>
      <c r="G831" s="3"/>
      <c r="H831" s="3"/>
      <c r="I831" s="3"/>
      <c r="J831" s="3"/>
      <c r="K831" s="3"/>
      <c r="L831" s="3"/>
      <c r="M831" s="3"/>
      <c r="N831" s="3"/>
      <c r="O831" s="3"/>
      <c r="P831" s="3"/>
      <c r="Q831" s="3"/>
      <c r="R831" s="3"/>
      <c r="S831" s="3"/>
      <c r="T831" s="3"/>
      <c r="U831" s="3"/>
      <c r="V831" s="3"/>
      <c r="W831" s="3"/>
      <c r="X831" s="3"/>
      <c r="Y831" s="3"/>
      <c r="Z831" s="3"/>
    </row>
    <row r="832" spans="1:26" ht="12.75" customHeight="1" x14ac:dyDescent="0.25">
      <c r="A832" s="3"/>
      <c r="B832" s="3"/>
      <c r="C832" s="3"/>
      <c r="D832" s="200"/>
      <c r="E832" s="3"/>
      <c r="F832" s="3"/>
      <c r="G832" s="3"/>
      <c r="H832" s="3"/>
      <c r="I832" s="3"/>
      <c r="J832" s="3"/>
      <c r="K832" s="3"/>
      <c r="L832" s="3"/>
      <c r="M832" s="3"/>
      <c r="N832" s="3"/>
      <c r="O832" s="3"/>
      <c r="P832" s="3"/>
      <c r="Q832" s="3"/>
      <c r="R832" s="3"/>
      <c r="S832" s="3"/>
      <c r="T832" s="3"/>
      <c r="U832" s="3"/>
      <c r="V832" s="3"/>
      <c r="W832" s="3"/>
      <c r="X832" s="3"/>
      <c r="Y832" s="3"/>
      <c r="Z832" s="3"/>
    </row>
    <row r="833" spans="1:26" ht="12.75" customHeight="1" x14ac:dyDescent="0.25">
      <c r="A833" s="3"/>
      <c r="B833" s="3"/>
      <c r="C833" s="3"/>
      <c r="D833" s="200"/>
      <c r="E833" s="3"/>
      <c r="F833" s="3"/>
      <c r="G833" s="3"/>
      <c r="H833" s="3"/>
      <c r="I833" s="3"/>
      <c r="J833" s="3"/>
      <c r="K833" s="3"/>
      <c r="L833" s="3"/>
      <c r="M833" s="3"/>
      <c r="N833" s="3"/>
      <c r="O833" s="3"/>
      <c r="P833" s="3"/>
      <c r="Q833" s="3"/>
      <c r="R833" s="3"/>
      <c r="S833" s="3"/>
      <c r="T833" s="3"/>
      <c r="U833" s="3"/>
      <c r="V833" s="3"/>
      <c r="W833" s="3"/>
      <c r="X833" s="3"/>
      <c r="Y833" s="3"/>
      <c r="Z833" s="3"/>
    </row>
    <row r="834" spans="1:26" ht="12.75" customHeight="1" x14ac:dyDescent="0.25">
      <c r="A834" s="3"/>
      <c r="B834" s="3"/>
      <c r="C834" s="3"/>
      <c r="D834" s="200"/>
      <c r="E834" s="3"/>
      <c r="F834" s="3"/>
      <c r="G834" s="3"/>
      <c r="H834" s="3"/>
      <c r="I834" s="3"/>
      <c r="J834" s="3"/>
      <c r="K834" s="3"/>
      <c r="L834" s="3"/>
      <c r="M834" s="3"/>
      <c r="N834" s="3"/>
      <c r="O834" s="3"/>
      <c r="P834" s="3"/>
      <c r="Q834" s="3"/>
      <c r="R834" s="3"/>
      <c r="S834" s="3"/>
      <c r="T834" s="3"/>
      <c r="U834" s="3"/>
      <c r="V834" s="3"/>
      <c r="W834" s="3"/>
      <c r="X834" s="3"/>
      <c r="Y834" s="3"/>
      <c r="Z834" s="3"/>
    </row>
    <row r="835" spans="1:26" ht="12.75" customHeight="1" x14ac:dyDescent="0.25">
      <c r="A835" s="3"/>
      <c r="B835" s="3"/>
      <c r="C835" s="3"/>
      <c r="D835" s="200"/>
      <c r="E835" s="3"/>
      <c r="F835" s="3"/>
      <c r="G835" s="3"/>
      <c r="H835" s="3"/>
      <c r="I835" s="3"/>
      <c r="J835" s="3"/>
      <c r="K835" s="3"/>
      <c r="L835" s="3"/>
      <c r="M835" s="3"/>
      <c r="N835" s="3"/>
      <c r="O835" s="3"/>
      <c r="P835" s="3"/>
      <c r="Q835" s="3"/>
      <c r="R835" s="3"/>
      <c r="S835" s="3"/>
      <c r="T835" s="3"/>
      <c r="U835" s="3"/>
      <c r="V835" s="3"/>
      <c r="W835" s="3"/>
      <c r="X835" s="3"/>
      <c r="Y835" s="3"/>
      <c r="Z835" s="3"/>
    </row>
    <row r="836" spans="1:26" ht="12.75" customHeight="1" x14ac:dyDescent="0.25">
      <c r="A836" s="3"/>
      <c r="B836" s="3"/>
      <c r="C836" s="3"/>
      <c r="D836" s="200"/>
      <c r="E836" s="3"/>
      <c r="F836" s="3"/>
      <c r="G836" s="3"/>
      <c r="H836" s="3"/>
      <c r="I836" s="3"/>
      <c r="J836" s="3"/>
      <c r="K836" s="3"/>
      <c r="L836" s="3"/>
      <c r="M836" s="3"/>
      <c r="N836" s="3"/>
      <c r="O836" s="3"/>
      <c r="P836" s="3"/>
      <c r="Q836" s="3"/>
      <c r="R836" s="3"/>
      <c r="S836" s="3"/>
      <c r="T836" s="3"/>
      <c r="U836" s="3"/>
      <c r="V836" s="3"/>
      <c r="W836" s="3"/>
      <c r="X836" s="3"/>
      <c r="Y836" s="3"/>
      <c r="Z836" s="3"/>
    </row>
    <row r="837" spans="1:26" ht="12.75" customHeight="1" x14ac:dyDescent="0.25">
      <c r="A837" s="3"/>
      <c r="B837" s="3"/>
      <c r="C837" s="3"/>
      <c r="D837" s="200"/>
      <c r="E837" s="3"/>
      <c r="F837" s="3"/>
      <c r="G837" s="3"/>
      <c r="H837" s="3"/>
      <c r="I837" s="3"/>
      <c r="J837" s="3"/>
      <c r="K837" s="3"/>
      <c r="L837" s="3"/>
      <c r="M837" s="3"/>
      <c r="N837" s="3"/>
      <c r="O837" s="3"/>
      <c r="P837" s="3"/>
      <c r="Q837" s="3"/>
      <c r="R837" s="3"/>
      <c r="S837" s="3"/>
      <c r="T837" s="3"/>
      <c r="U837" s="3"/>
      <c r="V837" s="3"/>
      <c r="W837" s="3"/>
      <c r="X837" s="3"/>
      <c r="Y837" s="3"/>
      <c r="Z837" s="3"/>
    </row>
    <row r="838" spans="1:26" ht="12.75" customHeight="1" x14ac:dyDescent="0.25">
      <c r="A838" s="3"/>
      <c r="B838" s="3"/>
      <c r="C838" s="3"/>
      <c r="D838" s="200"/>
      <c r="E838" s="3"/>
      <c r="F838" s="3"/>
      <c r="G838" s="3"/>
      <c r="H838" s="3"/>
      <c r="I838" s="3"/>
      <c r="J838" s="3"/>
      <c r="K838" s="3"/>
      <c r="L838" s="3"/>
      <c r="M838" s="3"/>
      <c r="N838" s="3"/>
      <c r="O838" s="3"/>
      <c r="P838" s="3"/>
      <c r="Q838" s="3"/>
      <c r="R838" s="3"/>
      <c r="S838" s="3"/>
      <c r="T838" s="3"/>
      <c r="U838" s="3"/>
      <c r="V838" s="3"/>
      <c r="W838" s="3"/>
      <c r="X838" s="3"/>
      <c r="Y838" s="3"/>
      <c r="Z838" s="3"/>
    </row>
    <row r="839" spans="1:26" ht="12.75" customHeight="1" x14ac:dyDescent="0.25">
      <c r="A839" s="3"/>
      <c r="B839" s="3"/>
      <c r="C839" s="3"/>
      <c r="D839" s="200"/>
      <c r="E839" s="3"/>
      <c r="F839" s="3"/>
      <c r="G839" s="3"/>
      <c r="H839" s="3"/>
      <c r="I839" s="3"/>
      <c r="J839" s="3"/>
      <c r="K839" s="3"/>
      <c r="L839" s="3"/>
      <c r="M839" s="3"/>
      <c r="N839" s="3"/>
      <c r="O839" s="3"/>
      <c r="P839" s="3"/>
      <c r="Q839" s="3"/>
      <c r="R839" s="3"/>
      <c r="S839" s="3"/>
      <c r="T839" s="3"/>
      <c r="U839" s="3"/>
      <c r="V839" s="3"/>
      <c r="W839" s="3"/>
      <c r="X839" s="3"/>
      <c r="Y839" s="3"/>
      <c r="Z839" s="3"/>
    </row>
    <row r="840" spans="1:26" ht="12.75" customHeight="1" x14ac:dyDescent="0.25">
      <c r="A840" s="3"/>
      <c r="B840" s="3"/>
      <c r="C840" s="3"/>
      <c r="D840" s="200"/>
      <c r="E840" s="3"/>
      <c r="F840" s="3"/>
      <c r="G840" s="3"/>
      <c r="H840" s="3"/>
      <c r="I840" s="3"/>
      <c r="J840" s="3"/>
      <c r="K840" s="3"/>
      <c r="L840" s="3"/>
      <c r="M840" s="3"/>
      <c r="N840" s="3"/>
      <c r="O840" s="3"/>
      <c r="P840" s="3"/>
      <c r="Q840" s="3"/>
      <c r="R840" s="3"/>
      <c r="S840" s="3"/>
      <c r="T840" s="3"/>
      <c r="U840" s="3"/>
      <c r="V840" s="3"/>
      <c r="W840" s="3"/>
      <c r="X840" s="3"/>
      <c r="Y840" s="3"/>
      <c r="Z840" s="3"/>
    </row>
    <row r="841" spans="1:26" ht="12.75" customHeight="1" x14ac:dyDescent="0.25">
      <c r="A841" s="3"/>
      <c r="B841" s="3"/>
      <c r="C841" s="3"/>
      <c r="D841" s="200"/>
      <c r="E841" s="3"/>
      <c r="F841" s="3"/>
      <c r="G841" s="3"/>
      <c r="H841" s="3"/>
      <c r="I841" s="3"/>
      <c r="J841" s="3"/>
      <c r="K841" s="3"/>
      <c r="L841" s="3"/>
      <c r="M841" s="3"/>
      <c r="N841" s="3"/>
      <c r="O841" s="3"/>
      <c r="P841" s="3"/>
      <c r="Q841" s="3"/>
      <c r="R841" s="3"/>
      <c r="S841" s="3"/>
      <c r="T841" s="3"/>
      <c r="U841" s="3"/>
      <c r="V841" s="3"/>
      <c r="W841" s="3"/>
      <c r="X841" s="3"/>
      <c r="Y841" s="3"/>
      <c r="Z841" s="3"/>
    </row>
    <row r="842" spans="1:26" ht="12.75" customHeight="1" x14ac:dyDescent="0.25">
      <c r="A842" s="3"/>
      <c r="B842" s="3"/>
      <c r="C842" s="3"/>
      <c r="D842" s="200"/>
      <c r="E842" s="3"/>
      <c r="F842" s="3"/>
      <c r="G842" s="3"/>
      <c r="H842" s="3"/>
      <c r="I842" s="3"/>
      <c r="J842" s="3"/>
      <c r="K842" s="3"/>
      <c r="L842" s="3"/>
      <c r="M842" s="3"/>
      <c r="N842" s="3"/>
      <c r="O842" s="3"/>
      <c r="P842" s="3"/>
      <c r="Q842" s="3"/>
      <c r="R842" s="3"/>
      <c r="S842" s="3"/>
      <c r="T842" s="3"/>
      <c r="U842" s="3"/>
      <c r="V842" s="3"/>
      <c r="W842" s="3"/>
      <c r="X842" s="3"/>
      <c r="Y842" s="3"/>
      <c r="Z842" s="3"/>
    </row>
    <row r="843" spans="1:26" ht="12.75" customHeight="1" x14ac:dyDescent="0.25">
      <c r="A843" s="3"/>
      <c r="B843" s="3"/>
      <c r="C843" s="3"/>
      <c r="D843" s="200"/>
      <c r="E843" s="3"/>
      <c r="F843" s="3"/>
      <c r="G843" s="3"/>
      <c r="H843" s="3"/>
      <c r="I843" s="3"/>
      <c r="J843" s="3"/>
      <c r="K843" s="3"/>
      <c r="L843" s="3"/>
      <c r="M843" s="3"/>
      <c r="N843" s="3"/>
      <c r="O843" s="3"/>
      <c r="P843" s="3"/>
      <c r="Q843" s="3"/>
      <c r="R843" s="3"/>
      <c r="S843" s="3"/>
      <c r="T843" s="3"/>
      <c r="U843" s="3"/>
      <c r="V843" s="3"/>
      <c r="W843" s="3"/>
      <c r="X843" s="3"/>
      <c r="Y843" s="3"/>
      <c r="Z843" s="3"/>
    </row>
    <row r="844" spans="1:26" ht="12.75" customHeight="1" x14ac:dyDescent="0.25">
      <c r="A844" s="3"/>
      <c r="B844" s="3"/>
      <c r="C844" s="3"/>
      <c r="D844" s="200"/>
      <c r="E844" s="3"/>
      <c r="F844" s="3"/>
      <c r="G844" s="3"/>
      <c r="H844" s="3"/>
      <c r="I844" s="3"/>
      <c r="J844" s="3"/>
      <c r="K844" s="3"/>
      <c r="L844" s="3"/>
      <c r="M844" s="3"/>
      <c r="N844" s="3"/>
      <c r="O844" s="3"/>
      <c r="P844" s="3"/>
      <c r="Q844" s="3"/>
      <c r="R844" s="3"/>
      <c r="S844" s="3"/>
      <c r="T844" s="3"/>
      <c r="U844" s="3"/>
      <c r="V844" s="3"/>
      <c r="W844" s="3"/>
      <c r="X844" s="3"/>
      <c r="Y844" s="3"/>
      <c r="Z844" s="3"/>
    </row>
    <row r="845" spans="1:26" ht="12.75" customHeight="1" x14ac:dyDescent="0.25">
      <c r="A845" s="3"/>
      <c r="B845" s="3"/>
      <c r="C845" s="3"/>
      <c r="D845" s="200"/>
      <c r="E845" s="3"/>
      <c r="F845" s="3"/>
      <c r="G845" s="3"/>
      <c r="H845" s="3"/>
      <c r="I845" s="3"/>
      <c r="J845" s="3"/>
      <c r="K845" s="3"/>
      <c r="L845" s="3"/>
      <c r="M845" s="3"/>
      <c r="N845" s="3"/>
      <c r="O845" s="3"/>
      <c r="P845" s="3"/>
      <c r="Q845" s="3"/>
      <c r="R845" s="3"/>
      <c r="S845" s="3"/>
      <c r="T845" s="3"/>
      <c r="U845" s="3"/>
      <c r="V845" s="3"/>
      <c r="W845" s="3"/>
      <c r="X845" s="3"/>
      <c r="Y845" s="3"/>
      <c r="Z845" s="3"/>
    </row>
    <row r="846" spans="1:26" ht="12.75" customHeight="1" x14ac:dyDescent="0.25">
      <c r="A846" s="3"/>
      <c r="B846" s="3"/>
      <c r="C846" s="3"/>
      <c r="D846" s="200"/>
      <c r="E846" s="3"/>
      <c r="F846" s="3"/>
      <c r="G846" s="3"/>
      <c r="H846" s="3"/>
      <c r="I846" s="3"/>
      <c r="J846" s="3"/>
      <c r="K846" s="3"/>
      <c r="L846" s="3"/>
      <c r="M846" s="3"/>
      <c r="N846" s="3"/>
      <c r="O846" s="3"/>
      <c r="P846" s="3"/>
      <c r="Q846" s="3"/>
      <c r="R846" s="3"/>
      <c r="S846" s="3"/>
      <c r="T846" s="3"/>
      <c r="U846" s="3"/>
      <c r="V846" s="3"/>
      <c r="W846" s="3"/>
      <c r="X846" s="3"/>
      <c r="Y846" s="3"/>
      <c r="Z846" s="3"/>
    </row>
    <row r="847" spans="1:26" ht="12.75" customHeight="1" x14ac:dyDescent="0.25">
      <c r="A847" s="3"/>
      <c r="B847" s="3"/>
      <c r="C847" s="3"/>
      <c r="D847" s="200"/>
      <c r="E847" s="3"/>
      <c r="F847" s="3"/>
      <c r="G847" s="3"/>
      <c r="H847" s="3"/>
      <c r="I847" s="3"/>
      <c r="J847" s="3"/>
      <c r="K847" s="3"/>
      <c r="L847" s="3"/>
      <c r="M847" s="3"/>
      <c r="N847" s="3"/>
      <c r="O847" s="3"/>
      <c r="P847" s="3"/>
      <c r="Q847" s="3"/>
      <c r="R847" s="3"/>
      <c r="S847" s="3"/>
      <c r="T847" s="3"/>
      <c r="U847" s="3"/>
      <c r="V847" s="3"/>
      <c r="W847" s="3"/>
      <c r="X847" s="3"/>
      <c r="Y847" s="3"/>
      <c r="Z847" s="3"/>
    </row>
    <row r="848" spans="1:26" ht="12.75" customHeight="1" x14ac:dyDescent="0.25">
      <c r="A848" s="3"/>
      <c r="B848" s="3"/>
      <c r="C848" s="3"/>
      <c r="D848" s="200"/>
      <c r="E848" s="3"/>
      <c r="F848" s="3"/>
      <c r="G848" s="3"/>
      <c r="H848" s="3"/>
      <c r="I848" s="3"/>
      <c r="J848" s="3"/>
      <c r="K848" s="3"/>
      <c r="L848" s="3"/>
      <c r="M848" s="3"/>
      <c r="N848" s="3"/>
      <c r="O848" s="3"/>
      <c r="P848" s="3"/>
      <c r="Q848" s="3"/>
      <c r="R848" s="3"/>
      <c r="S848" s="3"/>
      <c r="T848" s="3"/>
      <c r="U848" s="3"/>
      <c r="V848" s="3"/>
      <c r="W848" s="3"/>
      <c r="X848" s="3"/>
      <c r="Y848" s="3"/>
      <c r="Z848" s="3"/>
    </row>
    <row r="849" spans="1:26" ht="12.75" customHeight="1" x14ac:dyDescent="0.25">
      <c r="A849" s="3"/>
      <c r="B849" s="3"/>
      <c r="C849" s="3"/>
      <c r="D849" s="200"/>
      <c r="E849" s="3"/>
      <c r="F849" s="3"/>
      <c r="G849" s="3"/>
      <c r="H849" s="3"/>
      <c r="I849" s="3"/>
      <c r="J849" s="3"/>
      <c r="K849" s="3"/>
      <c r="L849" s="3"/>
      <c r="M849" s="3"/>
      <c r="N849" s="3"/>
      <c r="O849" s="3"/>
      <c r="P849" s="3"/>
      <c r="Q849" s="3"/>
      <c r="R849" s="3"/>
      <c r="S849" s="3"/>
      <c r="T849" s="3"/>
      <c r="U849" s="3"/>
      <c r="V849" s="3"/>
      <c r="W849" s="3"/>
      <c r="X849" s="3"/>
      <c r="Y849" s="3"/>
      <c r="Z849" s="3"/>
    </row>
    <row r="850" spans="1:26" ht="12.75" customHeight="1" x14ac:dyDescent="0.25">
      <c r="A850" s="3"/>
      <c r="B850" s="3"/>
      <c r="C850" s="3"/>
      <c r="D850" s="200"/>
      <c r="E850" s="3"/>
      <c r="F850" s="3"/>
      <c r="G850" s="3"/>
      <c r="H850" s="3"/>
      <c r="I850" s="3"/>
      <c r="J850" s="3"/>
      <c r="K850" s="3"/>
      <c r="L850" s="3"/>
      <c r="M850" s="3"/>
      <c r="N850" s="3"/>
      <c r="O850" s="3"/>
      <c r="P850" s="3"/>
      <c r="Q850" s="3"/>
      <c r="R850" s="3"/>
      <c r="S850" s="3"/>
      <c r="T850" s="3"/>
      <c r="U850" s="3"/>
      <c r="V850" s="3"/>
      <c r="W850" s="3"/>
      <c r="X850" s="3"/>
      <c r="Y850" s="3"/>
      <c r="Z850" s="3"/>
    </row>
    <row r="851" spans="1:26" ht="12.75" customHeight="1" x14ac:dyDescent="0.25">
      <c r="A851" s="3"/>
      <c r="B851" s="3"/>
      <c r="C851" s="3"/>
      <c r="D851" s="200"/>
      <c r="E851" s="3"/>
      <c r="F851" s="3"/>
      <c r="G851" s="3"/>
      <c r="H851" s="3"/>
      <c r="I851" s="3"/>
      <c r="J851" s="3"/>
      <c r="K851" s="3"/>
      <c r="L851" s="3"/>
      <c r="M851" s="3"/>
      <c r="N851" s="3"/>
      <c r="O851" s="3"/>
      <c r="P851" s="3"/>
      <c r="Q851" s="3"/>
      <c r="R851" s="3"/>
      <c r="S851" s="3"/>
      <c r="T851" s="3"/>
      <c r="U851" s="3"/>
      <c r="V851" s="3"/>
      <c r="W851" s="3"/>
      <c r="X851" s="3"/>
      <c r="Y851" s="3"/>
      <c r="Z851" s="3"/>
    </row>
    <row r="852" spans="1:26" ht="12.75" customHeight="1" x14ac:dyDescent="0.25">
      <c r="A852" s="3"/>
      <c r="B852" s="3"/>
      <c r="C852" s="3"/>
      <c r="D852" s="200"/>
      <c r="E852" s="3"/>
      <c r="F852" s="3"/>
      <c r="G852" s="3"/>
      <c r="H852" s="3"/>
      <c r="I852" s="3"/>
      <c r="J852" s="3"/>
      <c r="K852" s="3"/>
      <c r="L852" s="3"/>
      <c r="M852" s="3"/>
      <c r="N852" s="3"/>
      <c r="O852" s="3"/>
      <c r="P852" s="3"/>
      <c r="Q852" s="3"/>
      <c r="R852" s="3"/>
      <c r="S852" s="3"/>
      <c r="T852" s="3"/>
      <c r="U852" s="3"/>
      <c r="V852" s="3"/>
      <c r="W852" s="3"/>
      <c r="X852" s="3"/>
      <c r="Y852" s="3"/>
      <c r="Z852" s="3"/>
    </row>
    <row r="853" spans="1:26" ht="12.75" customHeight="1" x14ac:dyDescent="0.25">
      <c r="A853" s="3"/>
      <c r="B853" s="3"/>
      <c r="C853" s="3"/>
      <c r="D853" s="200"/>
      <c r="E853" s="3"/>
      <c r="F853" s="3"/>
      <c r="G853" s="3"/>
      <c r="H853" s="3"/>
      <c r="I853" s="3"/>
      <c r="J853" s="3"/>
      <c r="K853" s="3"/>
      <c r="L853" s="3"/>
      <c r="M853" s="3"/>
      <c r="N853" s="3"/>
      <c r="O853" s="3"/>
      <c r="P853" s="3"/>
      <c r="Q853" s="3"/>
      <c r="R853" s="3"/>
      <c r="S853" s="3"/>
      <c r="T853" s="3"/>
      <c r="U853" s="3"/>
      <c r="V853" s="3"/>
      <c r="W853" s="3"/>
      <c r="X853" s="3"/>
      <c r="Y853" s="3"/>
      <c r="Z853" s="3"/>
    </row>
    <row r="854" spans="1:26" ht="12.75" customHeight="1" x14ac:dyDescent="0.25">
      <c r="A854" s="3"/>
      <c r="B854" s="3"/>
      <c r="C854" s="3"/>
      <c r="D854" s="200"/>
      <c r="E854" s="3"/>
      <c r="F854" s="3"/>
      <c r="G854" s="3"/>
      <c r="H854" s="3"/>
      <c r="I854" s="3"/>
      <c r="J854" s="3"/>
      <c r="K854" s="3"/>
      <c r="L854" s="3"/>
      <c r="M854" s="3"/>
      <c r="N854" s="3"/>
      <c r="O854" s="3"/>
      <c r="P854" s="3"/>
      <c r="Q854" s="3"/>
      <c r="R854" s="3"/>
      <c r="S854" s="3"/>
      <c r="T854" s="3"/>
      <c r="U854" s="3"/>
      <c r="V854" s="3"/>
      <c r="W854" s="3"/>
      <c r="X854" s="3"/>
      <c r="Y854" s="3"/>
      <c r="Z854" s="3"/>
    </row>
    <row r="855" spans="1:26" ht="12.75" customHeight="1" x14ac:dyDescent="0.25">
      <c r="A855" s="3"/>
      <c r="B855" s="3"/>
      <c r="C855" s="3"/>
      <c r="D855" s="200"/>
      <c r="E855" s="3"/>
      <c r="F855" s="3"/>
      <c r="G855" s="3"/>
      <c r="H855" s="3"/>
      <c r="I855" s="3"/>
      <c r="J855" s="3"/>
      <c r="K855" s="3"/>
      <c r="L855" s="3"/>
      <c r="M855" s="3"/>
      <c r="N855" s="3"/>
      <c r="O855" s="3"/>
      <c r="P855" s="3"/>
      <c r="Q855" s="3"/>
      <c r="R855" s="3"/>
      <c r="S855" s="3"/>
      <c r="T855" s="3"/>
      <c r="U855" s="3"/>
      <c r="V855" s="3"/>
      <c r="W855" s="3"/>
      <c r="X855" s="3"/>
      <c r="Y855" s="3"/>
      <c r="Z855" s="3"/>
    </row>
    <row r="856" spans="1:26" ht="12.75" customHeight="1" x14ac:dyDescent="0.25">
      <c r="A856" s="3"/>
      <c r="B856" s="3"/>
      <c r="C856" s="3"/>
      <c r="D856" s="200"/>
      <c r="E856" s="3"/>
      <c r="F856" s="3"/>
      <c r="G856" s="3"/>
      <c r="H856" s="3"/>
      <c r="I856" s="3"/>
      <c r="J856" s="3"/>
      <c r="K856" s="3"/>
      <c r="L856" s="3"/>
      <c r="M856" s="3"/>
      <c r="N856" s="3"/>
      <c r="O856" s="3"/>
      <c r="P856" s="3"/>
      <c r="Q856" s="3"/>
      <c r="R856" s="3"/>
      <c r="S856" s="3"/>
      <c r="T856" s="3"/>
      <c r="U856" s="3"/>
      <c r="V856" s="3"/>
      <c r="W856" s="3"/>
      <c r="X856" s="3"/>
      <c r="Y856" s="3"/>
      <c r="Z856" s="3"/>
    </row>
    <row r="857" spans="1:26" ht="12.75" customHeight="1" x14ac:dyDescent="0.25">
      <c r="A857" s="3"/>
      <c r="B857" s="3"/>
      <c r="C857" s="3"/>
      <c r="D857" s="200"/>
      <c r="E857" s="3"/>
      <c r="F857" s="3"/>
      <c r="G857" s="3"/>
      <c r="H857" s="3"/>
      <c r="I857" s="3"/>
      <c r="J857" s="3"/>
      <c r="K857" s="3"/>
      <c r="L857" s="3"/>
      <c r="M857" s="3"/>
      <c r="N857" s="3"/>
      <c r="O857" s="3"/>
      <c r="P857" s="3"/>
      <c r="Q857" s="3"/>
      <c r="R857" s="3"/>
      <c r="S857" s="3"/>
      <c r="T857" s="3"/>
      <c r="U857" s="3"/>
      <c r="V857" s="3"/>
      <c r="W857" s="3"/>
      <c r="X857" s="3"/>
      <c r="Y857" s="3"/>
      <c r="Z857" s="3"/>
    </row>
    <row r="858" spans="1:26" ht="12.75" customHeight="1" x14ac:dyDescent="0.25">
      <c r="A858" s="3"/>
      <c r="B858" s="3"/>
      <c r="C858" s="3"/>
      <c r="D858" s="200"/>
      <c r="E858" s="3"/>
      <c r="F858" s="3"/>
      <c r="G858" s="3"/>
      <c r="H858" s="3"/>
      <c r="I858" s="3"/>
      <c r="J858" s="3"/>
      <c r="K858" s="3"/>
      <c r="L858" s="3"/>
      <c r="M858" s="3"/>
      <c r="N858" s="3"/>
      <c r="O858" s="3"/>
      <c r="P858" s="3"/>
      <c r="Q858" s="3"/>
      <c r="R858" s="3"/>
      <c r="S858" s="3"/>
      <c r="T858" s="3"/>
      <c r="U858" s="3"/>
      <c r="V858" s="3"/>
      <c r="W858" s="3"/>
      <c r="X858" s="3"/>
      <c r="Y858" s="3"/>
      <c r="Z858" s="3"/>
    </row>
    <row r="859" spans="1:26" ht="12.75" customHeight="1" x14ac:dyDescent="0.25">
      <c r="A859" s="3"/>
      <c r="B859" s="3"/>
      <c r="C859" s="3"/>
      <c r="D859" s="200"/>
      <c r="E859" s="3"/>
      <c r="F859" s="3"/>
      <c r="G859" s="3"/>
      <c r="H859" s="3"/>
      <c r="I859" s="3"/>
      <c r="J859" s="3"/>
      <c r="K859" s="3"/>
      <c r="L859" s="3"/>
      <c r="M859" s="3"/>
      <c r="N859" s="3"/>
      <c r="O859" s="3"/>
      <c r="P859" s="3"/>
      <c r="Q859" s="3"/>
      <c r="R859" s="3"/>
      <c r="S859" s="3"/>
      <c r="T859" s="3"/>
      <c r="U859" s="3"/>
      <c r="V859" s="3"/>
      <c r="W859" s="3"/>
      <c r="X859" s="3"/>
      <c r="Y859" s="3"/>
      <c r="Z859" s="3"/>
    </row>
    <row r="860" spans="1:26" ht="12.75" customHeight="1" x14ac:dyDescent="0.25">
      <c r="A860" s="3"/>
      <c r="B860" s="3"/>
      <c r="C860" s="3"/>
      <c r="D860" s="200"/>
      <c r="E860" s="3"/>
      <c r="F860" s="3"/>
      <c r="G860" s="3"/>
      <c r="H860" s="3"/>
      <c r="I860" s="3"/>
      <c r="J860" s="3"/>
      <c r="K860" s="3"/>
      <c r="L860" s="3"/>
      <c r="M860" s="3"/>
      <c r="N860" s="3"/>
      <c r="O860" s="3"/>
      <c r="P860" s="3"/>
      <c r="Q860" s="3"/>
      <c r="R860" s="3"/>
      <c r="S860" s="3"/>
      <c r="T860" s="3"/>
      <c r="U860" s="3"/>
      <c r="V860" s="3"/>
      <c r="W860" s="3"/>
      <c r="X860" s="3"/>
      <c r="Y860" s="3"/>
      <c r="Z860" s="3"/>
    </row>
    <row r="861" spans="1:26" ht="12.75" customHeight="1" x14ac:dyDescent="0.25">
      <c r="A861" s="3"/>
      <c r="B861" s="3"/>
      <c r="C861" s="3"/>
      <c r="D861" s="200"/>
      <c r="E861" s="3"/>
      <c r="F861" s="3"/>
      <c r="G861" s="3"/>
      <c r="H861" s="3"/>
      <c r="I861" s="3"/>
      <c r="J861" s="3"/>
      <c r="K861" s="3"/>
      <c r="L861" s="3"/>
      <c r="M861" s="3"/>
      <c r="N861" s="3"/>
      <c r="O861" s="3"/>
      <c r="P861" s="3"/>
      <c r="Q861" s="3"/>
      <c r="R861" s="3"/>
      <c r="S861" s="3"/>
      <c r="T861" s="3"/>
      <c r="U861" s="3"/>
      <c r="V861" s="3"/>
      <c r="W861" s="3"/>
      <c r="X861" s="3"/>
      <c r="Y861" s="3"/>
      <c r="Z861" s="3"/>
    </row>
    <row r="862" spans="1:26" ht="12.75" customHeight="1" x14ac:dyDescent="0.25">
      <c r="A862" s="3"/>
      <c r="B862" s="3"/>
      <c r="C862" s="3"/>
      <c r="D862" s="200"/>
      <c r="E862" s="3"/>
      <c r="F862" s="3"/>
      <c r="G862" s="3"/>
      <c r="H862" s="3"/>
      <c r="I862" s="3"/>
      <c r="J862" s="3"/>
      <c r="K862" s="3"/>
      <c r="L862" s="3"/>
      <c r="M862" s="3"/>
      <c r="N862" s="3"/>
      <c r="O862" s="3"/>
      <c r="P862" s="3"/>
      <c r="Q862" s="3"/>
      <c r="R862" s="3"/>
      <c r="S862" s="3"/>
      <c r="T862" s="3"/>
      <c r="U862" s="3"/>
      <c r="V862" s="3"/>
      <c r="W862" s="3"/>
      <c r="X862" s="3"/>
      <c r="Y862" s="3"/>
      <c r="Z862" s="3"/>
    </row>
    <row r="863" spans="1:26" ht="12.75" customHeight="1" x14ac:dyDescent="0.25">
      <c r="A863" s="3"/>
      <c r="B863" s="3"/>
      <c r="C863" s="3"/>
      <c r="D863" s="200"/>
      <c r="E863" s="3"/>
      <c r="F863" s="3"/>
      <c r="G863" s="3"/>
      <c r="H863" s="3"/>
      <c r="I863" s="3"/>
      <c r="J863" s="3"/>
      <c r="K863" s="3"/>
      <c r="L863" s="3"/>
      <c r="M863" s="3"/>
      <c r="N863" s="3"/>
      <c r="O863" s="3"/>
      <c r="P863" s="3"/>
      <c r="Q863" s="3"/>
      <c r="R863" s="3"/>
      <c r="S863" s="3"/>
      <c r="T863" s="3"/>
      <c r="U863" s="3"/>
      <c r="V863" s="3"/>
      <c r="W863" s="3"/>
      <c r="X863" s="3"/>
      <c r="Y863" s="3"/>
      <c r="Z863" s="3"/>
    </row>
    <row r="864" spans="1:26" ht="12.75" customHeight="1" x14ac:dyDescent="0.25">
      <c r="A864" s="3"/>
      <c r="B864" s="3"/>
      <c r="C864" s="3"/>
      <c r="D864" s="200"/>
      <c r="E864" s="3"/>
      <c r="F864" s="3"/>
      <c r="G864" s="3"/>
      <c r="H864" s="3"/>
      <c r="I864" s="3"/>
      <c r="J864" s="3"/>
      <c r="K864" s="3"/>
      <c r="L864" s="3"/>
      <c r="M864" s="3"/>
      <c r="N864" s="3"/>
      <c r="O864" s="3"/>
      <c r="P864" s="3"/>
      <c r="Q864" s="3"/>
      <c r="R864" s="3"/>
      <c r="S864" s="3"/>
      <c r="T864" s="3"/>
      <c r="U864" s="3"/>
      <c r="V864" s="3"/>
      <c r="W864" s="3"/>
      <c r="X864" s="3"/>
      <c r="Y864" s="3"/>
      <c r="Z864" s="3"/>
    </row>
    <row r="865" spans="1:26" ht="12.75" customHeight="1" x14ac:dyDescent="0.25">
      <c r="A865" s="3"/>
      <c r="B865" s="3"/>
      <c r="C865" s="3"/>
      <c r="D865" s="200"/>
      <c r="E865" s="3"/>
      <c r="F865" s="3"/>
      <c r="G865" s="3"/>
      <c r="H865" s="3"/>
      <c r="I865" s="3"/>
      <c r="J865" s="3"/>
      <c r="K865" s="3"/>
      <c r="L865" s="3"/>
      <c r="M865" s="3"/>
      <c r="N865" s="3"/>
      <c r="O865" s="3"/>
      <c r="P865" s="3"/>
      <c r="Q865" s="3"/>
      <c r="R865" s="3"/>
      <c r="S865" s="3"/>
      <c r="T865" s="3"/>
      <c r="U865" s="3"/>
      <c r="V865" s="3"/>
      <c r="W865" s="3"/>
      <c r="X865" s="3"/>
      <c r="Y865" s="3"/>
      <c r="Z865" s="3"/>
    </row>
    <row r="866" spans="1:26" ht="12.75" customHeight="1" x14ac:dyDescent="0.25">
      <c r="A866" s="3"/>
      <c r="B866" s="3"/>
      <c r="C866" s="3"/>
      <c r="D866" s="200"/>
      <c r="E866" s="3"/>
      <c r="F866" s="3"/>
      <c r="G866" s="3"/>
      <c r="H866" s="3"/>
      <c r="I866" s="3"/>
      <c r="J866" s="3"/>
      <c r="K866" s="3"/>
      <c r="L866" s="3"/>
      <c r="M866" s="3"/>
      <c r="N866" s="3"/>
      <c r="O866" s="3"/>
      <c r="P866" s="3"/>
      <c r="Q866" s="3"/>
      <c r="R866" s="3"/>
      <c r="S866" s="3"/>
      <c r="T866" s="3"/>
      <c r="U866" s="3"/>
      <c r="V866" s="3"/>
      <c r="W866" s="3"/>
      <c r="X866" s="3"/>
      <c r="Y866" s="3"/>
      <c r="Z866" s="3"/>
    </row>
    <row r="867" spans="1:26" ht="12.75" customHeight="1" x14ac:dyDescent="0.25">
      <c r="A867" s="3"/>
      <c r="B867" s="3"/>
      <c r="C867" s="3"/>
      <c r="D867" s="200"/>
      <c r="E867" s="3"/>
      <c r="F867" s="3"/>
      <c r="G867" s="3"/>
      <c r="H867" s="3"/>
      <c r="I867" s="3"/>
      <c r="J867" s="3"/>
      <c r="K867" s="3"/>
      <c r="L867" s="3"/>
      <c r="M867" s="3"/>
      <c r="N867" s="3"/>
      <c r="O867" s="3"/>
      <c r="P867" s="3"/>
      <c r="Q867" s="3"/>
      <c r="R867" s="3"/>
      <c r="S867" s="3"/>
      <c r="T867" s="3"/>
      <c r="U867" s="3"/>
      <c r="V867" s="3"/>
      <c r="W867" s="3"/>
      <c r="X867" s="3"/>
      <c r="Y867" s="3"/>
      <c r="Z867" s="3"/>
    </row>
    <row r="868" spans="1:26" ht="12.75" customHeight="1" x14ac:dyDescent="0.25">
      <c r="A868" s="3"/>
      <c r="B868" s="3"/>
      <c r="C868" s="3"/>
      <c r="D868" s="200"/>
      <c r="E868" s="3"/>
      <c r="F868" s="3"/>
      <c r="G868" s="3"/>
      <c r="H868" s="3"/>
      <c r="I868" s="3"/>
      <c r="J868" s="3"/>
      <c r="K868" s="3"/>
      <c r="L868" s="3"/>
      <c r="M868" s="3"/>
      <c r="N868" s="3"/>
      <c r="O868" s="3"/>
      <c r="P868" s="3"/>
      <c r="Q868" s="3"/>
      <c r="R868" s="3"/>
      <c r="S868" s="3"/>
      <c r="T868" s="3"/>
      <c r="U868" s="3"/>
      <c r="V868" s="3"/>
      <c r="W868" s="3"/>
      <c r="X868" s="3"/>
      <c r="Y868" s="3"/>
      <c r="Z868" s="3"/>
    </row>
    <row r="869" spans="1:26" ht="12.75" customHeight="1" x14ac:dyDescent="0.25">
      <c r="A869" s="3"/>
      <c r="B869" s="3"/>
      <c r="C869" s="3"/>
      <c r="D869" s="200"/>
      <c r="E869" s="3"/>
      <c r="F869" s="3"/>
      <c r="G869" s="3"/>
      <c r="H869" s="3"/>
      <c r="I869" s="3"/>
      <c r="J869" s="3"/>
      <c r="K869" s="3"/>
      <c r="L869" s="3"/>
      <c r="M869" s="3"/>
      <c r="N869" s="3"/>
      <c r="O869" s="3"/>
      <c r="P869" s="3"/>
      <c r="Q869" s="3"/>
      <c r="R869" s="3"/>
      <c r="S869" s="3"/>
      <c r="T869" s="3"/>
      <c r="U869" s="3"/>
      <c r="V869" s="3"/>
      <c r="W869" s="3"/>
      <c r="X869" s="3"/>
      <c r="Y869" s="3"/>
      <c r="Z869" s="3"/>
    </row>
    <row r="870" spans="1:26" ht="12.75" customHeight="1" x14ac:dyDescent="0.25">
      <c r="A870" s="3"/>
      <c r="B870" s="3"/>
      <c r="C870" s="3"/>
      <c r="D870" s="200"/>
      <c r="E870" s="3"/>
      <c r="F870" s="3"/>
      <c r="G870" s="3"/>
      <c r="H870" s="3"/>
      <c r="I870" s="3"/>
      <c r="J870" s="3"/>
      <c r="K870" s="3"/>
      <c r="L870" s="3"/>
      <c r="M870" s="3"/>
      <c r="N870" s="3"/>
      <c r="O870" s="3"/>
      <c r="P870" s="3"/>
      <c r="Q870" s="3"/>
      <c r="R870" s="3"/>
      <c r="S870" s="3"/>
      <c r="T870" s="3"/>
      <c r="U870" s="3"/>
      <c r="V870" s="3"/>
      <c r="W870" s="3"/>
      <c r="X870" s="3"/>
      <c r="Y870" s="3"/>
      <c r="Z870" s="3"/>
    </row>
    <row r="871" spans="1:26" ht="12.75" customHeight="1" x14ac:dyDescent="0.25">
      <c r="A871" s="3"/>
      <c r="B871" s="3"/>
      <c r="C871" s="3"/>
      <c r="D871" s="200"/>
      <c r="E871" s="3"/>
      <c r="F871" s="3"/>
      <c r="G871" s="3"/>
      <c r="H871" s="3"/>
      <c r="I871" s="3"/>
      <c r="J871" s="3"/>
      <c r="K871" s="3"/>
      <c r="L871" s="3"/>
      <c r="M871" s="3"/>
      <c r="N871" s="3"/>
      <c r="O871" s="3"/>
      <c r="P871" s="3"/>
      <c r="Q871" s="3"/>
      <c r="R871" s="3"/>
      <c r="S871" s="3"/>
      <c r="T871" s="3"/>
      <c r="U871" s="3"/>
      <c r="V871" s="3"/>
      <c r="W871" s="3"/>
      <c r="X871" s="3"/>
      <c r="Y871" s="3"/>
      <c r="Z871" s="3"/>
    </row>
    <row r="872" spans="1:26" ht="12.75" customHeight="1" x14ac:dyDescent="0.25">
      <c r="A872" s="3"/>
      <c r="B872" s="3"/>
      <c r="C872" s="3"/>
      <c r="D872" s="200"/>
      <c r="E872" s="3"/>
      <c r="F872" s="3"/>
      <c r="G872" s="3"/>
      <c r="H872" s="3"/>
      <c r="I872" s="3"/>
      <c r="J872" s="3"/>
      <c r="K872" s="3"/>
      <c r="L872" s="3"/>
      <c r="M872" s="3"/>
      <c r="N872" s="3"/>
      <c r="O872" s="3"/>
      <c r="P872" s="3"/>
      <c r="Q872" s="3"/>
      <c r="R872" s="3"/>
      <c r="S872" s="3"/>
      <c r="T872" s="3"/>
      <c r="U872" s="3"/>
      <c r="V872" s="3"/>
      <c r="W872" s="3"/>
      <c r="X872" s="3"/>
      <c r="Y872" s="3"/>
      <c r="Z872" s="3"/>
    </row>
    <row r="873" spans="1:26" ht="12.75" customHeight="1" x14ac:dyDescent="0.25">
      <c r="A873" s="3"/>
      <c r="B873" s="3"/>
      <c r="C873" s="3"/>
      <c r="D873" s="200"/>
      <c r="E873" s="3"/>
      <c r="F873" s="3"/>
      <c r="G873" s="3"/>
      <c r="H873" s="3"/>
      <c r="I873" s="3"/>
      <c r="J873" s="3"/>
      <c r="K873" s="3"/>
      <c r="L873" s="3"/>
      <c r="M873" s="3"/>
      <c r="N873" s="3"/>
      <c r="O873" s="3"/>
      <c r="P873" s="3"/>
      <c r="Q873" s="3"/>
      <c r="R873" s="3"/>
      <c r="S873" s="3"/>
      <c r="T873" s="3"/>
      <c r="U873" s="3"/>
      <c r="V873" s="3"/>
      <c r="W873" s="3"/>
      <c r="X873" s="3"/>
      <c r="Y873" s="3"/>
      <c r="Z873" s="3"/>
    </row>
    <row r="874" spans="1:26" ht="12.75" customHeight="1" x14ac:dyDescent="0.25">
      <c r="A874" s="3"/>
      <c r="B874" s="3"/>
      <c r="C874" s="3"/>
      <c r="D874" s="200"/>
      <c r="E874" s="3"/>
      <c r="F874" s="3"/>
      <c r="G874" s="3"/>
      <c r="H874" s="3"/>
      <c r="I874" s="3"/>
      <c r="J874" s="3"/>
      <c r="K874" s="3"/>
      <c r="L874" s="3"/>
      <c r="M874" s="3"/>
      <c r="N874" s="3"/>
      <c r="O874" s="3"/>
      <c r="P874" s="3"/>
      <c r="Q874" s="3"/>
      <c r="R874" s="3"/>
      <c r="S874" s="3"/>
      <c r="T874" s="3"/>
      <c r="U874" s="3"/>
      <c r="V874" s="3"/>
      <c r="W874" s="3"/>
      <c r="X874" s="3"/>
      <c r="Y874" s="3"/>
      <c r="Z874" s="3"/>
    </row>
    <row r="875" spans="1:26" ht="12.75" customHeight="1" x14ac:dyDescent="0.25">
      <c r="A875" s="3"/>
      <c r="B875" s="3"/>
      <c r="C875" s="3"/>
      <c r="D875" s="200"/>
      <c r="E875" s="3"/>
      <c r="F875" s="3"/>
      <c r="G875" s="3"/>
      <c r="H875" s="3"/>
      <c r="I875" s="3"/>
      <c r="J875" s="3"/>
      <c r="K875" s="3"/>
      <c r="L875" s="3"/>
      <c r="M875" s="3"/>
      <c r="N875" s="3"/>
      <c r="O875" s="3"/>
      <c r="P875" s="3"/>
      <c r="Q875" s="3"/>
      <c r="R875" s="3"/>
      <c r="S875" s="3"/>
      <c r="T875" s="3"/>
      <c r="U875" s="3"/>
      <c r="V875" s="3"/>
      <c r="W875" s="3"/>
      <c r="X875" s="3"/>
      <c r="Y875" s="3"/>
      <c r="Z875" s="3"/>
    </row>
    <row r="876" spans="1:26" ht="12.75" customHeight="1" x14ac:dyDescent="0.25">
      <c r="A876" s="3"/>
      <c r="B876" s="3"/>
      <c r="C876" s="3"/>
      <c r="D876" s="200"/>
      <c r="E876" s="3"/>
      <c r="F876" s="3"/>
      <c r="G876" s="3"/>
      <c r="H876" s="3"/>
      <c r="I876" s="3"/>
      <c r="J876" s="3"/>
      <c r="K876" s="3"/>
      <c r="L876" s="3"/>
      <c r="M876" s="3"/>
      <c r="N876" s="3"/>
      <c r="O876" s="3"/>
      <c r="P876" s="3"/>
      <c r="Q876" s="3"/>
      <c r="R876" s="3"/>
      <c r="S876" s="3"/>
      <c r="T876" s="3"/>
      <c r="U876" s="3"/>
      <c r="V876" s="3"/>
      <c r="W876" s="3"/>
      <c r="X876" s="3"/>
      <c r="Y876" s="3"/>
      <c r="Z876" s="3"/>
    </row>
    <row r="877" spans="1:26" ht="12.75" customHeight="1" x14ac:dyDescent="0.25">
      <c r="A877" s="3"/>
      <c r="B877" s="3"/>
      <c r="C877" s="3"/>
      <c r="D877" s="200"/>
      <c r="E877" s="3"/>
      <c r="F877" s="3"/>
      <c r="G877" s="3"/>
      <c r="H877" s="3"/>
      <c r="I877" s="3"/>
      <c r="J877" s="3"/>
      <c r="K877" s="3"/>
      <c r="L877" s="3"/>
      <c r="M877" s="3"/>
      <c r="N877" s="3"/>
      <c r="O877" s="3"/>
      <c r="P877" s="3"/>
      <c r="Q877" s="3"/>
      <c r="R877" s="3"/>
      <c r="S877" s="3"/>
      <c r="T877" s="3"/>
      <c r="U877" s="3"/>
      <c r="V877" s="3"/>
      <c r="W877" s="3"/>
      <c r="X877" s="3"/>
      <c r="Y877" s="3"/>
      <c r="Z877" s="3"/>
    </row>
    <row r="878" spans="1:26" ht="12.75" customHeight="1" x14ac:dyDescent="0.25">
      <c r="A878" s="3"/>
      <c r="B878" s="3"/>
      <c r="C878" s="3"/>
      <c r="D878" s="200"/>
      <c r="E878" s="3"/>
      <c r="F878" s="3"/>
      <c r="G878" s="3"/>
      <c r="H878" s="3"/>
      <c r="I878" s="3"/>
      <c r="J878" s="3"/>
      <c r="K878" s="3"/>
      <c r="L878" s="3"/>
      <c r="M878" s="3"/>
      <c r="N878" s="3"/>
      <c r="O878" s="3"/>
      <c r="P878" s="3"/>
      <c r="Q878" s="3"/>
      <c r="R878" s="3"/>
      <c r="S878" s="3"/>
      <c r="T878" s="3"/>
      <c r="U878" s="3"/>
      <c r="V878" s="3"/>
      <c r="W878" s="3"/>
      <c r="X878" s="3"/>
      <c r="Y878" s="3"/>
      <c r="Z878" s="3"/>
    </row>
    <row r="879" spans="1:26" ht="12.75" customHeight="1" x14ac:dyDescent="0.25">
      <c r="A879" s="3"/>
      <c r="B879" s="3"/>
      <c r="C879" s="3"/>
      <c r="D879" s="200"/>
      <c r="E879" s="3"/>
      <c r="F879" s="3"/>
      <c r="G879" s="3"/>
      <c r="H879" s="3"/>
      <c r="I879" s="3"/>
      <c r="J879" s="3"/>
      <c r="K879" s="3"/>
      <c r="L879" s="3"/>
      <c r="M879" s="3"/>
      <c r="N879" s="3"/>
      <c r="O879" s="3"/>
      <c r="P879" s="3"/>
      <c r="Q879" s="3"/>
      <c r="R879" s="3"/>
      <c r="S879" s="3"/>
      <c r="T879" s="3"/>
      <c r="U879" s="3"/>
      <c r="V879" s="3"/>
      <c r="W879" s="3"/>
      <c r="X879" s="3"/>
      <c r="Y879" s="3"/>
      <c r="Z879" s="3"/>
    </row>
    <row r="880" spans="1:26" ht="12.75" customHeight="1" x14ac:dyDescent="0.25">
      <c r="A880" s="3"/>
      <c r="B880" s="3"/>
      <c r="C880" s="3"/>
      <c r="D880" s="200"/>
      <c r="E880" s="3"/>
      <c r="F880" s="3"/>
      <c r="G880" s="3"/>
      <c r="H880" s="3"/>
      <c r="I880" s="3"/>
      <c r="J880" s="3"/>
      <c r="K880" s="3"/>
      <c r="L880" s="3"/>
      <c r="M880" s="3"/>
      <c r="N880" s="3"/>
      <c r="O880" s="3"/>
      <c r="P880" s="3"/>
      <c r="Q880" s="3"/>
      <c r="R880" s="3"/>
      <c r="S880" s="3"/>
      <c r="T880" s="3"/>
      <c r="U880" s="3"/>
      <c r="V880" s="3"/>
      <c r="W880" s="3"/>
      <c r="X880" s="3"/>
      <c r="Y880" s="3"/>
      <c r="Z880" s="3"/>
    </row>
    <row r="881" spans="1:26" ht="12.75" customHeight="1" x14ac:dyDescent="0.25">
      <c r="A881" s="3"/>
      <c r="B881" s="3"/>
      <c r="C881" s="3"/>
      <c r="D881" s="200"/>
      <c r="E881" s="3"/>
      <c r="F881" s="3"/>
      <c r="G881" s="3"/>
      <c r="H881" s="3"/>
      <c r="I881" s="3"/>
      <c r="J881" s="3"/>
      <c r="K881" s="3"/>
      <c r="L881" s="3"/>
      <c r="M881" s="3"/>
      <c r="N881" s="3"/>
      <c r="O881" s="3"/>
      <c r="P881" s="3"/>
      <c r="Q881" s="3"/>
      <c r="R881" s="3"/>
      <c r="S881" s="3"/>
      <c r="T881" s="3"/>
      <c r="U881" s="3"/>
      <c r="V881" s="3"/>
      <c r="W881" s="3"/>
      <c r="X881" s="3"/>
      <c r="Y881" s="3"/>
      <c r="Z881" s="3"/>
    </row>
    <row r="882" spans="1:26" ht="12.75" customHeight="1" x14ac:dyDescent="0.25">
      <c r="A882" s="3"/>
      <c r="B882" s="3"/>
      <c r="C882" s="3"/>
      <c r="D882" s="200"/>
      <c r="E882" s="3"/>
      <c r="F882" s="3"/>
      <c r="G882" s="3"/>
      <c r="H882" s="3"/>
      <c r="I882" s="3"/>
      <c r="J882" s="3"/>
      <c r="K882" s="3"/>
      <c r="L882" s="3"/>
      <c r="M882" s="3"/>
      <c r="N882" s="3"/>
      <c r="O882" s="3"/>
      <c r="P882" s="3"/>
      <c r="Q882" s="3"/>
      <c r="R882" s="3"/>
      <c r="S882" s="3"/>
      <c r="T882" s="3"/>
      <c r="U882" s="3"/>
      <c r="V882" s="3"/>
      <c r="W882" s="3"/>
      <c r="X882" s="3"/>
      <c r="Y882" s="3"/>
      <c r="Z882" s="3"/>
    </row>
    <row r="883" spans="1:26" ht="12.75" customHeight="1" x14ac:dyDescent="0.25">
      <c r="A883" s="3"/>
      <c r="B883" s="3"/>
      <c r="C883" s="3"/>
      <c r="D883" s="200"/>
      <c r="E883" s="3"/>
      <c r="F883" s="3"/>
      <c r="G883" s="3"/>
      <c r="H883" s="3"/>
      <c r="I883" s="3"/>
      <c r="J883" s="3"/>
      <c r="K883" s="3"/>
      <c r="L883" s="3"/>
      <c r="M883" s="3"/>
      <c r="N883" s="3"/>
      <c r="O883" s="3"/>
      <c r="P883" s="3"/>
      <c r="Q883" s="3"/>
      <c r="R883" s="3"/>
      <c r="S883" s="3"/>
      <c r="T883" s="3"/>
      <c r="U883" s="3"/>
      <c r="V883" s="3"/>
      <c r="W883" s="3"/>
      <c r="X883" s="3"/>
      <c r="Y883" s="3"/>
      <c r="Z883" s="3"/>
    </row>
    <row r="884" spans="1:26" ht="12.75" customHeight="1" x14ac:dyDescent="0.25">
      <c r="A884" s="3"/>
      <c r="B884" s="3"/>
      <c r="C884" s="3"/>
      <c r="D884" s="200"/>
      <c r="E884" s="3"/>
      <c r="F884" s="3"/>
      <c r="G884" s="3"/>
      <c r="H884" s="3"/>
      <c r="I884" s="3"/>
      <c r="J884" s="3"/>
      <c r="K884" s="3"/>
      <c r="L884" s="3"/>
      <c r="M884" s="3"/>
      <c r="N884" s="3"/>
      <c r="O884" s="3"/>
      <c r="P884" s="3"/>
      <c r="Q884" s="3"/>
      <c r="R884" s="3"/>
      <c r="S884" s="3"/>
      <c r="T884" s="3"/>
      <c r="U884" s="3"/>
      <c r="V884" s="3"/>
      <c r="W884" s="3"/>
      <c r="X884" s="3"/>
      <c r="Y884" s="3"/>
      <c r="Z884" s="3"/>
    </row>
    <row r="885" spans="1:26" ht="12.75" customHeight="1" x14ac:dyDescent="0.25">
      <c r="A885" s="3"/>
      <c r="B885" s="3"/>
      <c r="C885" s="3"/>
      <c r="D885" s="200"/>
      <c r="E885" s="3"/>
      <c r="F885" s="3"/>
      <c r="G885" s="3"/>
      <c r="H885" s="3"/>
      <c r="I885" s="3"/>
      <c r="J885" s="3"/>
      <c r="K885" s="3"/>
      <c r="L885" s="3"/>
      <c r="M885" s="3"/>
      <c r="N885" s="3"/>
      <c r="O885" s="3"/>
      <c r="P885" s="3"/>
      <c r="Q885" s="3"/>
      <c r="R885" s="3"/>
      <c r="S885" s="3"/>
      <c r="T885" s="3"/>
      <c r="U885" s="3"/>
      <c r="V885" s="3"/>
      <c r="W885" s="3"/>
      <c r="X885" s="3"/>
      <c r="Y885" s="3"/>
      <c r="Z885" s="3"/>
    </row>
    <row r="886" spans="1:26" ht="12.75" customHeight="1" x14ac:dyDescent="0.25">
      <c r="A886" s="3"/>
      <c r="B886" s="3"/>
      <c r="C886" s="3"/>
      <c r="D886" s="200"/>
      <c r="E886" s="3"/>
      <c r="F886" s="3"/>
      <c r="G886" s="3"/>
      <c r="H886" s="3"/>
      <c r="I886" s="3"/>
      <c r="J886" s="3"/>
      <c r="K886" s="3"/>
      <c r="L886" s="3"/>
      <c r="M886" s="3"/>
      <c r="N886" s="3"/>
      <c r="O886" s="3"/>
      <c r="P886" s="3"/>
      <c r="Q886" s="3"/>
      <c r="R886" s="3"/>
      <c r="S886" s="3"/>
      <c r="T886" s="3"/>
      <c r="U886" s="3"/>
      <c r="V886" s="3"/>
      <c r="W886" s="3"/>
      <c r="X886" s="3"/>
      <c r="Y886" s="3"/>
      <c r="Z886" s="3"/>
    </row>
    <row r="887" spans="1:26" ht="12.75" customHeight="1" x14ac:dyDescent="0.25">
      <c r="A887" s="3"/>
      <c r="B887" s="3"/>
      <c r="C887" s="3"/>
      <c r="D887" s="200"/>
      <c r="E887" s="3"/>
      <c r="F887" s="3"/>
      <c r="G887" s="3"/>
      <c r="H887" s="3"/>
      <c r="I887" s="3"/>
      <c r="J887" s="3"/>
      <c r="K887" s="3"/>
      <c r="L887" s="3"/>
      <c r="M887" s="3"/>
      <c r="N887" s="3"/>
      <c r="O887" s="3"/>
      <c r="P887" s="3"/>
      <c r="Q887" s="3"/>
      <c r="R887" s="3"/>
      <c r="S887" s="3"/>
      <c r="T887" s="3"/>
      <c r="U887" s="3"/>
      <c r="V887" s="3"/>
      <c r="W887" s="3"/>
      <c r="X887" s="3"/>
      <c r="Y887" s="3"/>
      <c r="Z887" s="3"/>
    </row>
    <row r="888" spans="1:26" ht="12.75" customHeight="1" x14ac:dyDescent="0.25">
      <c r="A888" s="3"/>
      <c r="B888" s="3"/>
      <c r="C888" s="3"/>
      <c r="D888" s="200"/>
      <c r="E888" s="3"/>
      <c r="F888" s="3"/>
      <c r="G888" s="3"/>
      <c r="H888" s="3"/>
      <c r="I888" s="3"/>
      <c r="J888" s="3"/>
      <c r="K888" s="3"/>
      <c r="L888" s="3"/>
      <c r="M888" s="3"/>
      <c r="N888" s="3"/>
      <c r="O888" s="3"/>
      <c r="P888" s="3"/>
      <c r="Q888" s="3"/>
      <c r="R888" s="3"/>
      <c r="S888" s="3"/>
      <c r="T888" s="3"/>
      <c r="U888" s="3"/>
      <c r="V888" s="3"/>
      <c r="W888" s="3"/>
      <c r="X888" s="3"/>
      <c r="Y888" s="3"/>
      <c r="Z888" s="3"/>
    </row>
    <row r="889" spans="1:26" ht="12.75" customHeight="1" x14ac:dyDescent="0.25">
      <c r="A889" s="3"/>
      <c r="B889" s="3"/>
      <c r="C889" s="3"/>
      <c r="D889" s="200"/>
      <c r="E889" s="3"/>
      <c r="F889" s="3"/>
      <c r="G889" s="3"/>
      <c r="H889" s="3"/>
      <c r="I889" s="3"/>
      <c r="J889" s="3"/>
      <c r="K889" s="3"/>
      <c r="L889" s="3"/>
      <c r="M889" s="3"/>
      <c r="N889" s="3"/>
      <c r="O889" s="3"/>
      <c r="P889" s="3"/>
      <c r="Q889" s="3"/>
      <c r="R889" s="3"/>
      <c r="S889" s="3"/>
      <c r="T889" s="3"/>
      <c r="U889" s="3"/>
      <c r="V889" s="3"/>
      <c r="W889" s="3"/>
      <c r="X889" s="3"/>
      <c r="Y889" s="3"/>
      <c r="Z889" s="3"/>
    </row>
    <row r="890" spans="1:26" ht="12.75" customHeight="1" x14ac:dyDescent="0.25">
      <c r="A890" s="3"/>
      <c r="B890" s="3"/>
      <c r="C890" s="3"/>
      <c r="D890" s="200"/>
      <c r="E890" s="3"/>
      <c r="F890" s="3"/>
      <c r="G890" s="3"/>
      <c r="H890" s="3"/>
      <c r="I890" s="3"/>
      <c r="J890" s="3"/>
      <c r="K890" s="3"/>
      <c r="L890" s="3"/>
      <c r="M890" s="3"/>
      <c r="N890" s="3"/>
      <c r="O890" s="3"/>
      <c r="P890" s="3"/>
      <c r="Q890" s="3"/>
      <c r="R890" s="3"/>
      <c r="S890" s="3"/>
      <c r="T890" s="3"/>
      <c r="U890" s="3"/>
      <c r="V890" s="3"/>
      <c r="W890" s="3"/>
      <c r="X890" s="3"/>
      <c r="Y890" s="3"/>
      <c r="Z890" s="3"/>
    </row>
    <row r="891" spans="1:26" ht="12.75" customHeight="1" x14ac:dyDescent="0.25">
      <c r="A891" s="3"/>
      <c r="B891" s="3"/>
      <c r="C891" s="3"/>
      <c r="D891" s="200"/>
      <c r="E891" s="3"/>
      <c r="F891" s="3"/>
      <c r="G891" s="3"/>
      <c r="H891" s="3"/>
      <c r="I891" s="3"/>
      <c r="J891" s="3"/>
      <c r="K891" s="3"/>
      <c r="L891" s="3"/>
      <c r="M891" s="3"/>
      <c r="N891" s="3"/>
      <c r="O891" s="3"/>
      <c r="P891" s="3"/>
      <c r="Q891" s="3"/>
      <c r="R891" s="3"/>
      <c r="S891" s="3"/>
      <c r="T891" s="3"/>
      <c r="U891" s="3"/>
      <c r="V891" s="3"/>
      <c r="W891" s="3"/>
      <c r="X891" s="3"/>
      <c r="Y891" s="3"/>
      <c r="Z891" s="3"/>
    </row>
    <row r="892" spans="1:26" ht="12.75" customHeight="1" x14ac:dyDescent="0.25">
      <c r="A892" s="3"/>
      <c r="B892" s="3"/>
      <c r="C892" s="3"/>
      <c r="D892" s="200"/>
      <c r="E892" s="3"/>
      <c r="F892" s="3"/>
      <c r="G892" s="3"/>
      <c r="H892" s="3"/>
      <c r="I892" s="3"/>
      <c r="J892" s="3"/>
      <c r="K892" s="3"/>
      <c r="L892" s="3"/>
      <c r="M892" s="3"/>
      <c r="N892" s="3"/>
      <c r="O892" s="3"/>
      <c r="P892" s="3"/>
      <c r="Q892" s="3"/>
      <c r="R892" s="3"/>
      <c r="S892" s="3"/>
      <c r="T892" s="3"/>
      <c r="U892" s="3"/>
      <c r="V892" s="3"/>
      <c r="W892" s="3"/>
      <c r="X892" s="3"/>
      <c r="Y892" s="3"/>
      <c r="Z892" s="3"/>
    </row>
    <row r="893" spans="1:26" ht="12.75" customHeight="1" x14ac:dyDescent="0.25">
      <c r="A893" s="3"/>
      <c r="B893" s="3"/>
      <c r="C893" s="3"/>
      <c r="D893" s="200"/>
      <c r="E893" s="3"/>
      <c r="F893" s="3"/>
      <c r="G893" s="3"/>
      <c r="H893" s="3"/>
      <c r="I893" s="3"/>
      <c r="J893" s="3"/>
      <c r="K893" s="3"/>
      <c r="L893" s="3"/>
      <c r="M893" s="3"/>
      <c r="N893" s="3"/>
      <c r="O893" s="3"/>
      <c r="P893" s="3"/>
      <c r="Q893" s="3"/>
      <c r="R893" s="3"/>
      <c r="S893" s="3"/>
      <c r="T893" s="3"/>
      <c r="U893" s="3"/>
      <c r="V893" s="3"/>
      <c r="W893" s="3"/>
      <c r="X893" s="3"/>
      <c r="Y893" s="3"/>
      <c r="Z893" s="3"/>
    </row>
    <row r="894" spans="1:26" ht="12.75" customHeight="1" x14ac:dyDescent="0.25">
      <c r="A894" s="3"/>
      <c r="B894" s="3"/>
      <c r="C894" s="3"/>
      <c r="D894" s="200"/>
      <c r="E894" s="3"/>
      <c r="F894" s="3"/>
      <c r="G894" s="3"/>
      <c r="H894" s="3"/>
      <c r="I894" s="3"/>
      <c r="J894" s="3"/>
      <c r="K894" s="3"/>
      <c r="L894" s="3"/>
      <c r="M894" s="3"/>
      <c r="N894" s="3"/>
      <c r="O894" s="3"/>
      <c r="P894" s="3"/>
      <c r="Q894" s="3"/>
      <c r="R894" s="3"/>
      <c r="S894" s="3"/>
      <c r="T894" s="3"/>
      <c r="U894" s="3"/>
      <c r="V894" s="3"/>
      <c r="W894" s="3"/>
      <c r="X894" s="3"/>
      <c r="Y894" s="3"/>
      <c r="Z894" s="3"/>
    </row>
    <row r="895" spans="1:26" ht="12.75" customHeight="1" x14ac:dyDescent="0.25">
      <c r="A895" s="3"/>
      <c r="B895" s="3"/>
      <c r="C895" s="3"/>
      <c r="D895" s="200"/>
      <c r="E895" s="3"/>
      <c r="F895" s="3"/>
      <c r="G895" s="3"/>
      <c r="H895" s="3"/>
      <c r="I895" s="3"/>
      <c r="J895" s="3"/>
      <c r="K895" s="3"/>
      <c r="L895" s="3"/>
      <c r="M895" s="3"/>
      <c r="N895" s="3"/>
      <c r="O895" s="3"/>
      <c r="P895" s="3"/>
      <c r="Q895" s="3"/>
      <c r="R895" s="3"/>
      <c r="S895" s="3"/>
      <c r="T895" s="3"/>
      <c r="U895" s="3"/>
      <c r="V895" s="3"/>
      <c r="W895" s="3"/>
      <c r="X895" s="3"/>
      <c r="Y895" s="3"/>
      <c r="Z895" s="3"/>
    </row>
    <row r="896" spans="1:26" ht="12.75" customHeight="1" x14ac:dyDescent="0.25">
      <c r="A896" s="3"/>
      <c r="B896" s="3"/>
      <c r="C896" s="3"/>
      <c r="D896" s="200"/>
      <c r="E896" s="3"/>
      <c r="F896" s="3"/>
      <c r="G896" s="3"/>
      <c r="H896" s="3"/>
      <c r="I896" s="3"/>
      <c r="J896" s="3"/>
      <c r="K896" s="3"/>
      <c r="L896" s="3"/>
      <c r="M896" s="3"/>
      <c r="N896" s="3"/>
      <c r="O896" s="3"/>
      <c r="P896" s="3"/>
      <c r="Q896" s="3"/>
      <c r="R896" s="3"/>
      <c r="S896" s="3"/>
      <c r="T896" s="3"/>
      <c r="U896" s="3"/>
      <c r="V896" s="3"/>
      <c r="W896" s="3"/>
      <c r="X896" s="3"/>
      <c r="Y896" s="3"/>
      <c r="Z896" s="3"/>
    </row>
    <row r="897" spans="1:26" ht="12.75" customHeight="1" x14ac:dyDescent="0.25">
      <c r="A897" s="3"/>
      <c r="B897" s="3"/>
      <c r="C897" s="3"/>
      <c r="D897" s="200"/>
      <c r="E897" s="3"/>
      <c r="F897" s="3"/>
      <c r="G897" s="3"/>
      <c r="H897" s="3"/>
      <c r="I897" s="3"/>
      <c r="J897" s="3"/>
      <c r="K897" s="3"/>
      <c r="L897" s="3"/>
      <c r="M897" s="3"/>
      <c r="N897" s="3"/>
      <c r="O897" s="3"/>
      <c r="P897" s="3"/>
      <c r="Q897" s="3"/>
      <c r="R897" s="3"/>
      <c r="S897" s="3"/>
      <c r="T897" s="3"/>
      <c r="U897" s="3"/>
      <c r="V897" s="3"/>
      <c r="W897" s="3"/>
      <c r="X897" s="3"/>
      <c r="Y897" s="3"/>
      <c r="Z897" s="3"/>
    </row>
    <row r="898" spans="1:26" ht="12.75" customHeight="1" x14ac:dyDescent="0.25">
      <c r="A898" s="3"/>
      <c r="B898" s="3"/>
      <c r="C898" s="3"/>
      <c r="D898" s="200"/>
      <c r="E898" s="3"/>
      <c r="F898" s="3"/>
      <c r="G898" s="3"/>
      <c r="H898" s="3"/>
      <c r="I898" s="3"/>
      <c r="J898" s="3"/>
      <c r="K898" s="3"/>
      <c r="L898" s="3"/>
      <c r="M898" s="3"/>
      <c r="N898" s="3"/>
      <c r="O898" s="3"/>
      <c r="P898" s="3"/>
      <c r="Q898" s="3"/>
      <c r="R898" s="3"/>
      <c r="S898" s="3"/>
      <c r="T898" s="3"/>
      <c r="U898" s="3"/>
      <c r="V898" s="3"/>
      <c r="W898" s="3"/>
      <c r="X898" s="3"/>
      <c r="Y898" s="3"/>
      <c r="Z898" s="3"/>
    </row>
    <row r="899" spans="1:26" ht="12.75" customHeight="1" x14ac:dyDescent="0.25">
      <c r="A899" s="3"/>
      <c r="B899" s="3"/>
      <c r="C899" s="3"/>
      <c r="D899" s="200"/>
      <c r="E899" s="3"/>
      <c r="F899" s="3"/>
      <c r="G899" s="3"/>
      <c r="H899" s="3"/>
      <c r="I899" s="3"/>
      <c r="J899" s="3"/>
      <c r="K899" s="3"/>
      <c r="L899" s="3"/>
      <c r="M899" s="3"/>
      <c r="N899" s="3"/>
      <c r="O899" s="3"/>
      <c r="P899" s="3"/>
      <c r="Q899" s="3"/>
      <c r="R899" s="3"/>
      <c r="S899" s="3"/>
      <c r="T899" s="3"/>
      <c r="U899" s="3"/>
      <c r="V899" s="3"/>
      <c r="W899" s="3"/>
      <c r="X899" s="3"/>
      <c r="Y899" s="3"/>
      <c r="Z899" s="3"/>
    </row>
    <row r="900" spans="1:26" ht="12.75" customHeight="1" x14ac:dyDescent="0.25">
      <c r="A900" s="3"/>
      <c r="B900" s="3"/>
      <c r="C900" s="3"/>
      <c r="D900" s="200"/>
      <c r="E900" s="3"/>
      <c r="F900" s="3"/>
      <c r="G900" s="3"/>
      <c r="H900" s="3"/>
      <c r="I900" s="3"/>
      <c r="J900" s="3"/>
      <c r="K900" s="3"/>
      <c r="L900" s="3"/>
      <c r="M900" s="3"/>
      <c r="N900" s="3"/>
      <c r="O900" s="3"/>
      <c r="P900" s="3"/>
      <c r="Q900" s="3"/>
      <c r="R900" s="3"/>
      <c r="S900" s="3"/>
      <c r="T900" s="3"/>
      <c r="U900" s="3"/>
      <c r="V900" s="3"/>
      <c r="W900" s="3"/>
      <c r="X900" s="3"/>
      <c r="Y900" s="3"/>
      <c r="Z900" s="3"/>
    </row>
    <row r="901" spans="1:26" ht="12.75" customHeight="1" x14ac:dyDescent="0.25">
      <c r="A901" s="3"/>
      <c r="B901" s="3"/>
      <c r="C901" s="3"/>
      <c r="D901" s="200"/>
      <c r="E901" s="3"/>
      <c r="F901" s="3"/>
      <c r="G901" s="3"/>
      <c r="H901" s="3"/>
      <c r="I901" s="3"/>
      <c r="J901" s="3"/>
      <c r="K901" s="3"/>
      <c r="L901" s="3"/>
      <c r="M901" s="3"/>
      <c r="N901" s="3"/>
      <c r="O901" s="3"/>
      <c r="P901" s="3"/>
      <c r="Q901" s="3"/>
      <c r="R901" s="3"/>
      <c r="S901" s="3"/>
      <c r="T901" s="3"/>
      <c r="U901" s="3"/>
      <c r="V901" s="3"/>
      <c r="W901" s="3"/>
      <c r="X901" s="3"/>
      <c r="Y901" s="3"/>
      <c r="Z901" s="3"/>
    </row>
    <row r="902" spans="1:26" ht="12.75" customHeight="1" x14ac:dyDescent="0.25">
      <c r="A902" s="3"/>
      <c r="B902" s="3"/>
      <c r="C902" s="3"/>
      <c r="D902" s="200"/>
      <c r="E902" s="3"/>
      <c r="F902" s="3"/>
      <c r="G902" s="3"/>
      <c r="H902" s="3"/>
      <c r="I902" s="3"/>
      <c r="J902" s="3"/>
      <c r="K902" s="3"/>
      <c r="L902" s="3"/>
      <c r="M902" s="3"/>
      <c r="N902" s="3"/>
      <c r="O902" s="3"/>
      <c r="P902" s="3"/>
      <c r="Q902" s="3"/>
      <c r="R902" s="3"/>
      <c r="S902" s="3"/>
      <c r="T902" s="3"/>
      <c r="U902" s="3"/>
      <c r="V902" s="3"/>
      <c r="W902" s="3"/>
      <c r="X902" s="3"/>
      <c r="Y902" s="3"/>
      <c r="Z902" s="3"/>
    </row>
    <row r="903" spans="1:26" ht="12.75" customHeight="1" x14ac:dyDescent="0.25">
      <c r="A903" s="3"/>
      <c r="B903" s="3"/>
      <c r="C903" s="3"/>
      <c r="D903" s="200"/>
      <c r="E903" s="3"/>
      <c r="F903" s="3"/>
      <c r="G903" s="3"/>
      <c r="H903" s="3"/>
      <c r="I903" s="3"/>
      <c r="J903" s="3"/>
      <c r="K903" s="3"/>
      <c r="L903" s="3"/>
      <c r="M903" s="3"/>
      <c r="N903" s="3"/>
      <c r="O903" s="3"/>
      <c r="P903" s="3"/>
      <c r="Q903" s="3"/>
      <c r="R903" s="3"/>
      <c r="S903" s="3"/>
      <c r="T903" s="3"/>
      <c r="U903" s="3"/>
      <c r="V903" s="3"/>
      <c r="W903" s="3"/>
      <c r="X903" s="3"/>
      <c r="Y903" s="3"/>
      <c r="Z903" s="3"/>
    </row>
    <row r="904" spans="1:26" ht="12.75" customHeight="1" x14ac:dyDescent="0.25">
      <c r="A904" s="3"/>
      <c r="B904" s="3"/>
      <c r="C904" s="3"/>
      <c r="D904" s="200"/>
      <c r="E904" s="3"/>
      <c r="F904" s="3"/>
      <c r="G904" s="3"/>
      <c r="H904" s="3"/>
      <c r="I904" s="3"/>
      <c r="J904" s="3"/>
      <c r="K904" s="3"/>
      <c r="L904" s="3"/>
      <c r="M904" s="3"/>
      <c r="N904" s="3"/>
      <c r="O904" s="3"/>
      <c r="P904" s="3"/>
      <c r="Q904" s="3"/>
      <c r="R904" s="3"/>
      <c r="S904" s="3"/>
      <c r="T904" s="3"/>
      <c r="U904" s="3"/>
      <c r="V904" s="3"/>
      <c r="W904" s="3"/>
      <c r="X904" s="3"/>
      <c r="Y904" s="3"/>
      <c r="Z904" s="3"/>
    </row>
    <row r="905" spans="1:26" ht="12.75" customHeight="1" x14ac:dyDescent="0.25">
      <c r="A905" s="3"/>
      <c r="B905" s="3"/>
      <c r="C905" s="3"/>
      <c r="D905" s="200"/>
      <c r="E905" s="3"/>
      <c r="F905" s="3"/>
      <c r="G905" s="3"/>
      <c r="H905" s="3"/>
      <c r="I905" s="3"/>
      <c r="J905" s="3"/>
      <c r="K905" s="3"/>
      <c r="L905" s="3"/>
      <c r="M905" s="3"/>
      <c r="N905" s="3"/>
      <c r="O905" s="3"/>
      <c r="P905" s="3"/>
      <c r="Q905" s="3"/>
      <c r="R905" s="3"/>
      <c r="S905" s="3"/>
      <c r="T905" s="3"/>
      <c r="U905" s="3"/>
      <c r="V905" s="3"/>
      <c r="W905" s="3"/>
      <c r="X905" s="3"/>
      <c r="Y905" s="3"/>
      <c r="Z905" s="3"/>
    </row>
    <row r="906" spans="1:26" ht="12.75" customHeight="1" x14ac:dyDescent="0.25">
      <c r="A906" s="3"/>
      <c r="B906" s="3"/>
      <c r="C906" s="3"/>
      <c r="D906" s="200"/>
      <c r="E906" s="3"/>
      <c r="F906" s="3"/>
      <c r="G906" s="3"/>
      <c r="H906" s="3"/>
      <c r="I906" s="3"/>
      <c r="J906" s="3"/>
      <c r="K906" s="3"/>
      <c r="L906" s="3"/>
      <c r="M906" s="3"/>
      <c r="N906" s="3"/>
      <c r="O906" s="3"/>
      <c r="P906" s="3"/>
      <c r="Q906" s="3"/>
      <c r="R906" s="3"/>
      <c r="S906" s="3"/>
      <c r="T906" s="3"/>
      <c r="U906" s="3"/>
      <c r="V906" s="3"/>
      <c r="W906" s="3"/>
      <c r="X906" s="3"/>
      <c r="Y906" s="3"/>
      <c r="Z906" s="3"/>
    </row>
    <row r="907" spans="1:26" ht="12.75" customHeight="1" x14ac:dyDescent="0.25">
      <c r="A907" s="3"/>
      <c r="B907" s="3"/>
      <c r="C907" s="3"/>
      <c r="D907" s="200"/>
      <c r="E907" s="3"/>
      <c r="F907" s="3"/>
      <c r="G907" s="3"/>
      <c r="H907" s="3"/>
      <c r="I907" s="3"/>
      <c r="J907" s="3"/>
      <c r="K907" s="3"/>
      <c r="L907" s="3"/>
      <c r="M907" s="3"/>
      <c r="N907" s="3"/>
      <c r="O907" s="3"/>
      <c r="P907" s="3"/>
      <c r="Q907" s="3"/>
      <c r="R907" s="3"/>
      <c r="S907" s="3"/>
      <c r="T907" s="3"/>
      <c r="U907" s="3"/>
      <c r="V907" s="3"/>
      <c r="W907" s="3"/>
      <c r="X907" s="3"/>
      <c r="Y907" s="3"/>
      <c r="Z907" s="3"/>
    </row>
    <row r="908" spans="1:26" ht="12.75" customHeight="1" x14ac:dyDescent="0.25">
      <c r="A908" s="3"/>
      <c r="B908" s="3"/>
      <c r="C908" s="3"/>
      <c r="D908" s="200"/>
      <c r="E908" s="3"/>
      <c r="F908" s="3"/>
      <c r="G908" s="3"/>
      <c r="H908" s="3"/>
      <c r="I908" s="3"/>
      <c r="J908" s="3"/>
      <c r="K908" s="3"/>
      <c r="L908" s="3"/>
      <c r="M908" s="3"/>
      <c r="N908" s="3"/>
      <c r="O908" s="3"/>
      <c r="P908" s="3"/>
      <c r="Q908" s="3"/>
      <c r="R908" s="3"/>
      <c r="S908" s="3"/>
      <c r="T908" s="3"/>
      <c r="U908" s="3"/>
      <c r="V908" s="3"/>
      <c r="W908" s="3"/>
      <c r="X908" s="3"/>
      <c r="Y908" s="3"/>
      <c r="Z908" s="3"/>
    </row>
    <row r="909" spans="1:26" ht="12.75" customHeight="1" x14ac:dyDescent="0.25">
      <c r="A909" s="3"/>
      <c r="B909" s="3"/>
      <c r="C909" s="3"/>
      <c r="D909" s="200"/>
      <c r="E909" s="3"/>
      <c r="F909" s="3"/>
      <c r="G909" s="3"/>
      <c r="H909" s="3"/>
      <c r="I909" s="3"/>
      <c r="J909" s="3"/>
      <c r="K909" s="3"/>
      <c r="L909" s="3"/>
      <c r="M909" s="3"/>
      <c r="N909" s="3"/>
      <c r="O909" s="3"/>
      <c r="P909" s="3"/>
      <c r="Q909" s="3"/>
      <c r="R909" s="3"/>
      <c r="S909" s="3"/>
      <c r="T909" s="3"/>
      <c r="U909" s="3"/>
      <c r="V909" s="3"/>
      <c r="W909" s="3"/>
      <c r="X909" s="3"/>
      <c r="Y909" s="3"/>
      <c r="Z909" s="3"/>
    </row>
    <row r="910" spans="1:26" ht="12.75" customHeight="1" x14ac:dyDescent="0.25">
      <c r="A910" s="3"/>
      <c r="B910" s="3"/>
      <c r="C910" s="3"/>
      <c r="D910" s="200"/>
      <c r="E910" s="3"/>
      <c r="F910" s="3"/>
      <c r="G910" s="3"/>
      <c r="H910" s="3"/>
      <c r="I910" s="3"/>
      <c r="J910" s="3"/>
      <c r="K910" s="3"/>
      <c r="L910" s="3"/>
      <c r="M910" s="3"/>
      <c r="N910" s="3"/>
      <c r="O910" s="3"/>
      <c r="P910" s="3"/>
      <c r="Q910" s="3"/>
      <c r="R910" s="3"/>
      <c r="S910" s="3"/>
      <c r="T910" s="3"/>
      <c r="U910" s="3"/>
      <c r="V910" s="3"/>
      <c r="W910" s="3"/>
      <c r="X910" s="3"/>
      <c r="Y910" s="3"/>
      <c r="Z910" s="3"/>
    </row>
    <row r="911" spans="1:26" ht="12.75" customHeight="1" x14ac:dyDescent="0.25">
      <c r="A911" s="3"/>
      <c r="B911" s="3"/>
      <c r="C911" s="3"/>
      <c r="D911" s="200"/>
      <c r="E911" s="3"/>
      <c r="F911" s="3"/>
      <c r="G911" s="3"/>
      <c r="H911" s="3"/>
      <c r="I911" s="3"/>
      <c r="J911" s="3"/>
      <c r="K911" s="3"/>
      <c r="L911" s="3"/>
      <c r="M911" s="3"/>
      <c r="N911" s="3"/>
      <c r="O911" s="3"/>
      <c r="P911" s="3"/>
      <c r="Q911" s="3"/>
      <c r="R911" s="3"/>
      <c r="S911" s="3"/>
      <c r="T911" s="3"/>
      <c r="U911" s="3"/>
      <c r="V911" s="3"/>
      <c r="W911" s="3"/>
      <c r="X911" s="3"/>
      <c r="Y911" s="3"/>
      <c r="Z911" s="3"/>
    </row>
    <row r="912" spans="1:26" ht="12.75" customHeight="1" x14ac:dyDescent="0.25">
      <c r="A912" s="3"/>
      <c r="B912" s="3"/>
      <c r="C912" s="3"/>
      <c r="D912" s="200"/>
      <c r="E912" s="3"/>
      <c r="F912" s="3"/>
      <c r="G912" s="3"/>
      <c r="H912" s="3"/>
      <c r="I912" s="3"/>
      <c r="J912" s="3"/>
      <c r="K912" s="3"/>
      <c r="L912" s="3"/>
      <c r="M912" s="3"/>
      <c r="N912" s="3"/>
      <c r="O912" s="3"/>
      <c r="P912" s="3"/>
      <c r="Q912" s="3"/>
      <c r="R912" s="3"/>
      <c r="S912" s="3"/>
      <c r="T912" s="3"/>
      <c r="U912" s="3"/>
      <c r="V912" s="3"/>
      <c r="W912" s="3"/>
      <c r="X912" s="3"/>
      <c r="Y912" s="3"/>
      <c r="Z912" s="3"/>
    </row>
    <row r="913" spans="1:26" ht="12.75" customHeight="1" x14ac:dyDescent="0.25">
      <c r="A913" s="3"/>
      <c r="B913" s="3"/>
      <c r="C913" s="3"/>
      <c r="D913" s="200"/>
      <c r="E913" s="3"/>
      <c r="F913" s="3"/>
      <c r="G913" s="3"/>
      <c r="H913" s="3"/>
      <c r="I913" s="3"/>
      <c r="J913" s="3"/>
      <c r="K913" s="3"/>
      <c r="L913" s="3"/>
      <c r="M913" s="3"/>
      <c r="N913" s="3"/>
      <c r="O913" s="3"/>
      <c r="P913" s="3"/>
      <c r="Q913" s="3"/>
      <c r="R913" s="3"/>
      <c r="S913" s="3"/>
      <c r="T913" s="3"/>
      <c r="U913" s="3"/>
      <c r="V913" s="3"/>
      <c r="W913" s="3"/>
      <c r="X913" s="3"/>
      <c r="Y913" s="3"/>
      <c r="Z913" s="3"/>
    </row>
    <row r="914" spans="1:26" ht="12.75" customHeight="1" x14ac:dyDescent="0.25">
      <c r="A914" s="3"/>
      <c r="B914" s="3"/>
      <c r="C914" s="3"/>
      <c r="D914" s="200"/>
      <c r="E914" s="3"/>
      <c r="F914" s="3"/>
      <c r="G914" s="3"/>
      <c r="H914" s="3"/>
      <c r="I914" s="3"/>
      <c r="J914" s="3"/>
      <c r="K914" s="3"/>
      <c r="L914" s="3"/>
      <c r="M914" s="3"/>
      <c r="N914" s="3"/>
      <c r="O914" s="3"/>
      <c r="P914" s="3"/>
      <c r="Q914" s="3"/>
      <c r="R914" s="3"/>
      <c r="S914" s="3"/>
      <c r="T914" s="3"/>
      <c r="U914" s="3"/>
      <c r="V914" s="3"/>
      <c r="W914" s="3"/>
      <c r="X914" s="3"/>
      <c r="Y914" s="3"/>
      <c r="Z914" s="3"/>
    </row>
    <row r="915" spans="1:26" ht="12.75" customHeight="1" x14ac:dyDescent="0.25">
      <c r="A915" s="3"/>
      <c r="B915" s="3"/>
      <c r="C915" s="3"/>
      <c r="D915" s="200"/>
      <c r="E915" s="3"/>
      <c r="F915" s="3"/>
      <c r="G915" s="3"/>
      <c r="H915" s="3"/>
      <c r="I915" s="3"/>
      <c r="J915" s="3"/>
      <c r="K915" s="3"/>
      <c r="L915" s="3"/>
      <c r="M915" s="3"/>
      <c r="N915" s="3"/>
      <c r="O915" s="3"/>
      <c r="P915" s="3"/>
      <c r="Q915" s="3"/>
      <c r="R915" s="3"/>
      <c r="S915" s="3"/>
      <c r="T915" s="3"/>
      <c r="U915" s="3"/>
      <c r="V915" s="3"/>
      <c r="W915" s="3"/>
      <c r="X915" s="3"/>
      <c r="Y915" s="3"/>
      <c r="Z915" s="3"/>
    </row>
    <row r="916" spans="1:26" ht="12.75" customHeight="1" x14ac:dyDescent="0.25">
      <c r="A916" s="3"/>
      <c r="B916" s="3"/>
      <c r="C916" s="3"/>
      <c r="D916" s="200"/>
      <c r="E916" s="3"/>
      <c r="F916" s="3"/>
      <c r="G916" s="3"/>
      <c r="H916" s="3"/>
      <c r="I916" s="3"/>
      <c r="J916" s="3"/>
      <c r="K916" s="3"/>
      <c r="L916" s="3"/>
      <c r="M916" s="3"/>
      <c r="N916" s="3"/>
      <c r="O916" s="3"/>
      <c r="P916" s="3"/>
      <c r="Q916" s="3"/>
      <c r="R916" s="3"/>
      <c r="S916" s="3"/>
      <c r="T916" s="3"/>
      <c r="U916" s="3"/>
      <c r="V916" s="3"/>
      <c r="W916" s="3"/>
      <c r="X916" s="3"/>
      <c r="Y916" s="3"/>
      <c r="Z916" s="3"/>
    </row>
    <row r="917" spans="1:26" ht="12.75" customHeight="1" x14ac:dyDescent="0.25">
      <c r="A917" s="3"/>
      <c r="B917" s="3"/>
      <c r="C917" s="3"/>
      <c r="D917" s="200"/>
      <c r="E917" s="3"/>
      <c r="F917" s="3"/>
      <c r="G917" s="3"/>
      <c r="H917" s="3"/>
      <c r="I917" s="3"/>
      <c r="J917" s="3"/>
      <c r="K917" s="3"/>
      <c r="L917" s="3"/>
      <c r="M917" s="3"/>
      <c r="N917" s="3"/>
      <c r="O917" s="3"/>
      <c r="P917" s="3"/>
      <c r="Q917" s="3"/>
      <c r="R917" s="3"/>
      <c r="S917" s="3"/>
      <c r="T917" s="3"/>
      <c r="U917" s="3"/>
      <c r="V917" s="3"/>
      <c r="W917" s="3"/>
      <c r="X917" s="3"/>
      <c r="Y917" s="3"/>
      <c r="Z917" s="3"/>
    </row>
    <row r="918" spans="1:26" ht="12.75" customHeight="1" x14ac:dyDescent="0.25">
      <c r="A918" s="3"/>
      <c r="B918" s="3"/>
      <c r="C918" s="3"/>
      <c r="D918" s="200"/>
      <c r="E918" s="3"/>
      <c r="F918" s="3"/>
      <c r="G918" s="3"/>
      <c r="H918" s="3"/>
      <c r="I918" s="3"/>
      <c r="J918" s="3"/>
      <c r="K918" s="3"/>
      <c r="L918" s="3"/>
      <c r="M918" s="3"/>
      <c r="N918" s="3"/>
      <c r="O918" s="3"/>
      <c r="P918" s="3"/>
      <c r="Q918" s="3"/>
      <c r="R918" s="3"/>
      <c r="S918" s="3"/>
      <c r="T918" s="3"/>
      <c r="U918" s="3"/>
      <c r="V918" s="3"/>
      <c r="W918" s="3"/>
      <c r="X918" s="3"/>
      <c r="Y918" s="3"/>
      <c r="Z918" s="3"/>
    </row>
    <row r="919" spans="1:26" ht="12.75" customHeight="1" x14ac:dyDescent="0.25">
      <c r="A919" s="3"/>
      <c r="B919" s="3"/>
      <c r="C919" s="3"/>
      <c r="D919" s="200"/>
      <c r="E919" s="3"/>
      <c r="F919" s="3"/>
      <c r="G919" s="3"/>
      <c r="H919" s="3"/>
      <c r="I919" s="3"/>
      <c r="J919" s="3"/>
      <c r="K919" s="3"/>
      <c r="L919" s="3"/>
      <c r="M919" s="3"/>
      <c r="N919" s="3"/>
      <c r="O919" s="3"/>
      <c r="P919" s="3"/>
      <c r="Q919" s="3"/>
      <c r="R919" s="3"/>
      <c r="S919" s="3"/>
      <c r="T919" s="3"/>
      <c r="U919" s="3"/>
      <c r="V919" s="3"/>
      <c r="W919" s="3"/>
      <c r="X919" s="3"/>
      <c r="Y919" s="3"/>
      <c r="Z919" s="3"/>
    </row>
    <row r="920" spans="1:26" ht="12.75" customHeight="1" x14ac:dyDescent="0.25">
      <c r="A920" s="3"/>
      <c r="B920" s="3"/>
      <c r="C920" s="3"/>
      <c r="D920" s="200"/>
      <c r="E920" s="3"/>
      <c r="F920" s="3"/>
      <c r="G920" s="3"/>
      <c r="H920" s="3"/>
      <c r="I920" s="3"/>
      <c r="J920" s="3"/>
      <c r="K920" s="3"/>
      <c r="L920" s="3"/>
      <c r="M920" s="3"/>
      <c r="N920" s="3"/>
      <c r="O920" s="3"/>
      <c r="P920" s="3"/>
      <c r="Q920" s="3"/>
      <c r="R920" s="3"/>
      <c r="S920" s="3"/>
      <c r="T920" s="3"/>
      <c r="U920" s="3"/>
      <c r="V920" s="3"/>
      <c r="W920" s="3"/>
      <c r="X920" s="3"/>
      <c r="Y920" s="3"/>
      <c r="Z920" s="3"/>
    </row>
    <row r="921" spans="1:26" ht="12.75" customHeight="1" x14ac:dyDescent="0.25">
      <c r="A921" s="3"/>
      <c r="B921" s="3"/>
      <c r="C921" s="3"/>
      <c r="D921" s="200"/>
      <c r="E921" s="3"/>
      <c r="F921" s="3"/>
      <c r="G921" s="3"/>
      <c r="H921" s="3"/>
      <c r="I921" s="3"/>
      <c r="J921" s="3"/>
      <c r="K921" s="3"/>
      <c r="L921" s="3"/>
      <c r="M921" s="3"/>
      <c r="N921" s="3"/>
      <c r="O921" s="3"/>
      <c r="P921" s="3"/>
      <c r="Q921" s="3"/>
      <c r="R921" s="3"/>
      <c r="S921" s="3"/>
      <c r="T921" s="3"/>
      <c r="U921" s="3"/>
      <c r="V921" s="3"/>
      <c r="W921" s="3"/>
      <c r="X921" s="3"/>
      <c r="Y921" s="3"/>
      <c r="Z921" s="3"/>
    </row>
    <row r="922" spans="1:26" ht="12.75" customHeight="1" x14ac:dyDescent="0.25">
      <c r="A922" s="3"/>
      <c r="B922" s="3"/>
      <c r="C922" s="3"/>
      <c r="D922" s="200"/>
      <c r="E922" s="3"/>
      <c r="F922" s="3"/>
      <c r="G922" s="3"/>
      <c r="H922" s="3"/>
      <c r="I922" s="3"/>
      <c r="J922" s="3"/>
      <c r="K922" s="3"/>
      <c r="L922" s="3"/>
      <c r="M922" s="3"/>
      <c r="N922" s="3"/>
      <c r="O922" s="3"/>
      <c r="P922" s="3"/>
      <c r="Q922" s="3"/>
      <c r="R922" s="3"/>
      <c r="S922" s="3"/>
      <c r="T922" s="3"/>
      <c r="U922" s="3"/>
      <c r="V922" s="3"/>
      <c r="W922" s="3"/>
      <c r="X922" s="3"/>
      <c r="Y922" s="3"/>
      <c r="Z922" s="3"/>
    </row>
    <row r="923" spans="1:26" ht="12.75" customHeight="1" x14ac:dyDescent="0.25">
      <c r="A923" s="3"/>
      <c r="B923" s="3"/>
      <c r="C923" s="3"/>
      <c r="D923" s="200"/>
      <c r="E923" s="3"/>
      <c r="F923" s="3"/>
      <c r="G923" s="3"/>
      <c r="H923" s="3"/>
      <c r="I923" s="3"/>
      <c r="J923" s="3"/>
      <c r="K923" s="3"/>
      <c r="L923" s="3"/>
      <c r="M923" s="3"/>
      <c r="N923" s="3"/>
      <c r="O923" s="3"/>
      <c r="P923" s="3"/>
      <c r="Q923" s="3"/>
      <c r="R923" s="3"/>
      <c r="S923" s="3"/>
      <c r="T923" s="3"/>
      <c r="U923" s="3"/>
      <c r="V923" s="3"/>
      <c r="W923" s="3"/>
      <c r="X923" s="3"/>
      <c r="Y923" s="3"/>
      <c r="Z923" s="3"/>
    </row>
    <row r="924" spans="1:26" ht="12.75" customHeight="1" x14ac:dyDescent="0.25">
      <c r="A924" s="3"/>
      <c r="B924" s="3"/>
      <c r="C924" s="3"/>
      <c r="D924" s="200"/>
      <c r="E924" s="3"/>
      <c r="F924" s="3"/>
      <c r="G924" s="3"/>
      <c r="H924" s="3"/>
      <c r="I924" s="3"/>
      <c r="J924" s="3"/>
      <c r="K924" s="3"/>
      <c r="L924" s="3"/>
      <c r="M924" s="3"/>
      <c r="N924" s="3"/>
      <c r="O924" s="3"/>
      <c r="P924" s="3"/>
      <c r="Q924" s="3"/>
      <c r="R924" s="3"/>
      <c r="S924" s="3"/>
      <c r="T924" s="3"/>
      <c r="U924" s="3"/>
      <c r="V924" s="3"/>
      <c r="W924" s="3"/>
      <c r="X924" s="3"/>
      <c r="Y924" s="3"/>
      <c r="Z924" s="3"/>
    </row>
    <row r="925" spans="1:26" ht="12.75" customHeight="1" x14ac:dyDescent="0.25">
      <c r="A925" s="3"/>
      <c r="B925" s="3"/>
      <c r="C925" s="3"/>
      <c r="D925" s="200"/>
      <c r="E925" s="3"/>
      <c r="F925" s="3"/>
      <c r="G925" s="3"/>
      <c r="H925" s="3"/>
      <c r="I925" s="3"/>
      <c r="J925" s="3"/>
      <c r="K925" s="3"/>
      <c r="L925" s="3"/>
      <c r="M925" s="3"/>
      <c r="N925" s="3"/>
      <c r="O925" s="3"/>
      <c r="P925" s="3"/>
      <c r="Q925" s="3"/>
      <c r="R925" s="3"/>
      <c r="S925" s="3"/>
      <c r="T925" s="3"/>
      <c r="U925" s="3"/>
      <c r="V925" s="3"/>
      <c r="W925" s="3"/>
      <c r="X925" s="3"/>
      <c r="Y925" s="3"/>
      <c r="Z925" s="3"/>
    </row>
    <row r="926" spans="1:26" ht="12.75" customHeight="1" x14ac:dyDescent="0.25">
      <c r="A926" s="3"/>
      <c r="B926" s="3"/>
      <c r="C926" s="3"/>
      <c r="D926" s="200"/>
      <c r="E926" s="3"/>
      <c r="F926" s="3"/>
      <c r="G926" s="3"/>
      <c r="H926" s="3"/>
      <c r="I926" s="3"/>
      <c r="J926" s="3"/>
      <c r="K926" s="3"/>
      <c r="L926" s="3"/>
      <c r="M926" s="3"/>
      <c r="N926" s="3"/>
      <c r="O926" s="3"/>
      <c r="P926" s="3"/>
      <c r="Q926" s="3"/>
      <c r="R926" s="3"/>
      <c r="S926" s="3"/>
      <c r="T926" s="3"/>
      <c r="U926" s="3"/>
      <c r="V926" s="3"/>
      <c r="W926" s="3"/>
      <c r="X926" s="3"/>
      <c r="Y926" s="3"/>
      <c r="Z926" s="3"/>
    </row>
    <row r="927" spans="1:26" ht="12.75" customHeight="1" x14ac:dyDescent="0.25">
      <c r="A927" s="3"/>
      <c r="B927" s="3"/>
      <c r="C927" s="3"/>
      <c r="D927" s="200"/>
      <c r="E927" s="3"/>
      <c r="F927" s="3"/>
      <c r="G927" s="3"/>
      <c r="H927" s="3"/>
      <c r="I927" s="3"/>
      <c r="J927" s="3"/>
      <c r="K927" s="3"/>
      <c r="L927" s="3"/>
      <c r="M927" s="3"/>
      <c r="N927" s="3"/>
      <c r="O927" s="3"/>
      <c r="P927" s="3"/>
      <c r="Q927" s="3"/>
      <c r="R927" s="3"/>
      <c r="S927" s="3"/>
      <c r="T927" s="3"/>
      <c r="U927" s="3"/>
      <c r="V927" s="3"/>
      <c r="W927" s="3"/>
      <c r="X927" s="3"/>
      <c r="Y927" s="3"/>
      <c r="Z927" s="3"/>
    </row>
    <row r="928" spans="1:26" ht="12.75" customHeight="1" x14ac:dyDescent="0.25">
      <c r="A928" s="3"/>
      <c r="B928" s="3"/>
      <c r="C928" s="3"/>
      <c r="D928" s="200"/>
      <c r="E928" s="3"/>
      <c r="F928" s="3"/>
      <c r="G928" s="3"/>
      <c r="H928" s="3"/>
      <c r="I928" s="3"/>
      <c r="J928" s="3"/>
      <c r="K928" s="3"/>
      <c r="L928" s="3"/>
      <c r="M928" s="3"/>
      <c r="N928" s="3"/>
      <c r="O928" s="3"/>
      <c r="P928" s="3"/>
      <c r="Q928" s="3"/>
      <c r="R928" s="3"/>
      <c r="S928" s="3"/>
      <c r="T928" s="3"/>
      <c r="U928" s="3"/>
      <c r="V928" s="3"/>
      <c r="W928" s="3"/>
      <c r="X928" s="3"/>
      <c r="Y928" s="3"/>
      <c r="Z928" s="3"/>
    </row>
    <row r="929" spans="1:26" ht="12.75" customHeight="1" x14ac:dyDescent="0.25">
      <c r="A929" s="3"/>
      <c r="B929" s="3"/>
      <c r="C929" s="3"/>
      <c r="D929" s="200"/>
      <c r="E929" s="3"/>
      <c r="F929" s="3"/>
      <c r="G929" s="3"/>
      <c r="H929" s="3"/>
      <c r="I929" s="3"/>
      <c r="J929" s="3"/>
      <c r="K929" s="3"/>
      <c r="L929" s="3"/>
      <c r="M929" s="3"/>
      <c r="N929" s="3"/>
      <c r="O929" s="3"/>
      <c r="P929" s="3"/>
      <c r="Q929" s="3"/>
      <c r="R929" s="3"/>
      <c r="S929" s="3"/>
      <c r="T929" s="3"/>
      <c r="U929" s="3"/>
      <c r="V929" s="3"/>
      <c r="W929" s="3"/>
      <c r="X929" s="3"/>
      <c r="Y929" s="3"/>
      <c r="Z929" s="3"/>
    </row>
    <row r="930" spans="1:26" ht="12.75" customHeight="1" x14ac:dyDescent="0.25">
      <c r="A930" s="3"/>
      <c r="B930" s="3"/>
      <c r="C930" s="3"/>
      <c r="D930" s="200"/>
      <c r="E930" s="3"/>
      <c r="F930" s="3"/>
      <c r="G930" s="3"/>
      <c r="H930" s="3"/>
      <c r="I930" s="3"/>
      <c r="J930" s="3"/>
      <c r="K930" s="3"/>
      <c r="L930" s="3"/>
      <c r="M930" s="3"/>
      <c r="N930" s="3"/>
      <c r="O930" s="3"/>
      <c r="P930" s="3"/>
      <c r="Q930" s="3"/>
      <c r="R930" s="3"/>
      <c r="S930" s="3"/>
      <c r="T930" s="3"/>
      <c r="U930" s="3"/>
      <c r="V930" s="3"/>
      <c r="W930" s="3"/>
      <c r="X930" s="3"/>
      <c r="Y930" s="3"/>
      <c r="Z930" s="3"/>
    </row>
    <row r="931" spans="1:26" ht="12.75" customHeight="1" x14ac:dyDescent="0.25">
      <c r="A931" s="3"/>
      <c r="B931" s="3"/>
      <c r="C931" s="3"/>
      <c r="D931" s="200"/>
      <c r="E931" s="3"/>
      <c r="F931" s="3"/>
      <c r="G931" s="3"/>
      <c r="H931" s="3"/>
      <c r="I931" s="3"/>
      <c r="J931" s="3"/>
      <c r="K931" s="3"/>
      <c r="L931" s="3"/>
      <c r="M931" s="3"/>
      <c r="N931" s="3"/>
      <c r="O931" s="3"/>
      <c r="P931" s="3"/>
      <c r="Q931" s="3"/>
      <c r="R931" s="3"/>
      <c r="S931" s="3"/>
      <c r="T931" s="3"/>
      <c r="U931" s="3"/>
      <c r="V931" s="3"/>
      <c r="W931" s="3"/>
      <c r="X931" s="3"/>
      <c r="Y931" s="3"/>
      <c r="Z931" s="3"/>
    </row>
    <row r="932" spans="1:26" ht="12.75" customHeight="1" x14ac:dyDescent="0.25">
      <c r="A932" s="3"/>
      <c r="B932" s="3"/>
      <c r="C932" s="3"/>
      <c r="D932" s="200"/>
      <c r="E932" s="3"/>
      <c r="F932" s="3"/>
      <c r="G932" s="3"/>
      <c r="H932" s="3"/>
      <c r="I932" s="3"/>
      <c r="J932" s="3"/>
      <c r="K932" s="3"/>
      <c r="L932" s="3"/>
      <c r="M932" s="3"/>
      <c r="N932" s="3"/>
      <c r="O932" s="3"/>
      <c r="P932" s="3"/>
      <c r="Q932" s="3"/>
      <c r="R932" s="3"/>
      <c r="S932" s="3"/>
      <c r="T932" s="3"/>
      <c r="U932" s="3"/>
      <c r="V932" s="3"/>
      <c r="W932" s="3"/>
      <c r="X932" s="3"/>
      <c r="Y932" s="3"/>
      <c r="Z932" s="3"/>
    </row>
    <row r="933" spans="1:26" ht="12.75" customHeight="1" x14ac:dyDescent="0.25">
      <c r="A933" s="3"/>
      <c r="B933" s="3"/>
      <c r="C933" s="3"/>
      <c r="D933" s="200"/>
      <c r="E933" s="3"/>
      <c r="F933" s="3"/>
      <c r="G933" s="3"/>
      <c r="H933" s="3"/>
      <c r="I933" s="3"/>
      <c r="J933" s="3"/>
      <c r="K933" s="3"/>
      <c r="L933" s="3"/>
      <c r="M933" s="3"/>
      <c r="N933" s="3"/>
      <c r="O933" s="3"/>
      <c r="P933" s="3"/>
      <c r="Q933" s="3"/>
      <c r="R933" s="3"/>
      <c r="S933" s="3"/>
      <c r="T933" s="3"/>
      <c r="U933" s="3"/>
      <c r="V933" s="3"/>
      <c r="W933" s="3"/>
      <c r="X933" s="3"/>
      <c r="Y933" s="3"/>
      <c r="Z933" s="3"/>
    </row>
    <row r="934" spans="1:26" ht="12.75" customHeight="1" x14ac:dyDescent="0.25">
      <c r="A934" s="3"/>
      <c r="B934" s="3"/>
      <c r="C934" s="3"/>
      <c r="D934" s="200"/>
      <c r="E934" s="3"/>
      <c r="F934" s="3"/>
      <c r="G934" s="3"/>
      <c r="H934" s="3"/>
      <c r="I934" s="3"/>
      <c r="J934" s="3"/>
      <c r="K934" s="3"/>
      <c r="L934" s="3"/>
      <c r="M934" s="3"/>
      <c r="N934" s="3"/>
      <c r="O934" s="3"/>
      <c r="P934" s="3"/>
      <c r="Q934" s="3"/>
      <c r="R934" s="3"/>
      <c r="S934" s="3"/>
      <c r="T934" s="3"/>
      <c r="U934" s="3"/>
      <c r="V934" s="3"/>
      <c r="W934" s="3"/>
      <c r="X934" s="3"/>
      <c r="Y934" s="3"/>
      <c r="Z934" s="3"/>
    </row>
    <row r="935" spans="1:26" ht="12.75" customHeight="1" x14ac:dyDescent="0.25">
      <c r="A935" s="3"/>
      <c r="B935" s="3"/>
      <c r="C935" s="3"/>
      <c r="D935" s="200"/>
      <c r="E935" s="3"/>
      <c r="F935" s="3"/>
      <c r="G935" s="3"/>
      <c r="H935" s="3"/>
      <c r="I935" s="3"/>
      <c r="J935" s="3"/>
      <c r="K935" s="3"/>
      <c r="L935" s="3"/>
      <c r="M935" s="3"/>
      <c r="N935" s="3"/>
      <c r="O935" s="3"/>
      <c r="P935" s="3"/>
      <c r="Q935" s="3"/>
      <c r="R935" s="3"/>
      <c r="S935" s="3"/>
      <c r="T935" s="3"/>
      <c r="U935" s="3"/>
      <c r="V935" s="3"/>
      <c r="W935" s="3"/>
      <c r="X935" s="3"/>
      <c r="Y935" s="3"/>
      <c r="Z935" s="3"/>
    </row>
    <row r="936" spans="1:26" ht="12.75" customHeight="1" x14ac:dyDescent="0.25">
      <c r="A936" s="3"/>
      <c r="B936" s="3"/>
      <c r="C936" s="3"/>
      <c r="D936" s="200"/>
      <c r="E936" s="3"/>
      <c r="F936" s="3"/>
      <c r="G936" s="3"/>
      <c r="H936" s="3"/>
      <c r="I936" s="3"/>
      <c r="J936" s="3"/>
      <c r="K936" s="3"/>
      <c r="L936" s="3"/>
      <c r="M936" s="3"/>
      <c r="N936" s="3"/>
      <c r="O936" s="3"/>
      <c r="P936" s="3"/>
      <c r="Q936" s="3"/>
      <c r="R936" s="3"/>
      <c r="S936" s="3"/>
      <c r="T936" s="3"/>
      <c r="U936" s="3"/>
      <c r="V936" s="3"/>
      <c r="W936" s="3"/>
      <c r="X936" s="3"/>
      <c r="Y936" s="3"/>
      <c r="Z936" s="3"/>
    </row>
    <row r="937" spans="1:26" ht="12.75" customHeight="1" x14ac:dyDescent="0.25">
      <c r="A937" s="3"/>
      <c r="B937" s="3"/>
      <c r="C937" s="3"/>
      <c r="D937" s="200"/>
      <c r="E937" s="3"/>
      <c r="F937" s="3"/>
      <c r="G937" s="3"/>
      <c r="H937" s="3"/>
      <c r="I937" s="3"/>
      <c r="J937" s="3"/>
      <c r="K937" s="3"/>
      <c r="L937" s="3"/>
      <c r="M937" s="3"/>
      <c r="N937" s="3"/>
      <c r="O937" s="3"/>
      <c r="P937" s="3"/>
      <c r="Q937" s="3"/>
      <c r="R937" s="3"/>
      <c r="S937" s="3"/>
      <c r="T937" s="3"/>
      <c r="U937" s="3"/>
      <c r="V937" s="3"/>
      <c r="W937" s="3"/>
      <c r="X937" s="3"/>
      <c r="Y937" s="3"/>
      <c r="Z937" s="3"/>
    </row>
    <row r="938" spans="1:26" ht="12.75" customHeight="1" x14ac:dyDescent="0.25">
      <c r="A938" s="3"/>
      <c r="B938" s="3"/>
      <c r="C938" s="3"/>
      <c r="D938" s="200"/>
      <c r="E938" s="3"/>
      <c r="F938" s="3"/>
      <c r="G938" s="3"/>
      <c r="H938" s="3"/>
      <c r="I938" s="3"/>
      <c r="J938" s="3"/>
      <c r="K938" s="3"/>
      <c r="L938" s="3"/>
      <c r="M938" s="3"/>
      <c r="N938" s="3"/>
      <c r="O938" s="3"/>
      <c r="P938" s="3"/>
      <c r="Q938" s="3"/>
      <c r="R938" s="3"/>
      <c r="S938" s="3"/>
      <c r="T938" s="3"/>
      <c r="U938" s="3"/>
      <c r="V938" s="3"/>
      <c r="W938" s="3"/>
      <c r="X938" s="3"/>
      <c r="Y938" s="3"/>
      <c r="Z938" s="3"/>
    </row>
    <row r="939" spans="1:26" ht="12.75" customHeight="1" x14ac:dyDescent="0.25">
      <c r="A939" s="3"/>
      <c r="B939" s="3"/>
      <c r="C939" s="3"/>
      <c r="D939" s="200"/>
      <c r="E939" s="3"/>
      <c r="F939" s="3"/>
      <c r="G939" s="3"/>
      <c r="H939" s="3"/>
      <c r="I939" s="3"/>
      <c r="J939" s="3"/>
      <c r="K939" s="3"/>
      <c r="L939" s="3"/>
      <c r="M939" s="3"/>
      <c r="N939" s="3"/>
      <c r="O939" s="3"/>
      <c r="P939" s="3"/>
      <c r="Q939" s="3"/>
      <c r="R939" s="3"/>
      <c r="S939" s="3"/>
      <c r="T939" s="3"/>
      <c r="U939" s="3"/>
      <c r="V939" s="3"/>
      <c r="W939" s="3"/>
      <c r="X939" s="3"/>
      <c r="Y939" s="3"/>
      <c r="Z939" s="3"/>
    </row>
    <row r="940" spans="1:26" ht="12.75" customHeight="1" x14ac:dyDescent="0.25">
      <c r="A940" s="3"/>
      <c r="B940" s="3"/>
      <c r="C940" s="3"/>
      <c r="D940" s="200"/>
      <c r="E940" s="3"/>
      <c r="F940" s="3"/>
      <c r="G940" s="3"/>
      <c r="H940" s="3"/>
      <c r="I940" s="3"/>
      <c r="J940" s="3"/>
      <c r="K940" s="3"/>
      <c r="L940" s="3"/>
      <c r="M940" s="3"/>
      <c r="N940" s="3"/>
      <c r="O940" s="3"/>
      <c r="P940" s="3"/>
      <c r="Q940" s="3"/>
      <c r="R940" s="3"/>
      <c r="S940" s="3"/>
      <c r="T940" s="3"/>
      <c r="U940" s="3"/>
      <c r="V940" s="3"/>
      <c r="W940" s="3"/>
      <c r="X940" s="3"/>
      <c r="Y940" s="3"/>
      <c r="Z940" s="3"/>
    </row>
    <row r="941" spans="1:26" ht="12.75" customHeight="1" x14ac:dyDescent="0.25">
      <c r="A941" s="3"/>
      <c r="B941" s="3"/>
      <c r="C941" s="3"/>
      <c r="D941" s="200"/>
      <c r="E941" s="3"/>
      <c r="F941" s="3"/>
      <c r="G941" s="3"/>
      <c r="H941" s="3"/>
      <c r="I941" s="3"/>
      <c r="J941" s="3"/>
      <c r="K941" s="3"/>
      <c r="L941" s="3"/>
      <c r="M941" s="3"/>
      <c r="N941" s="3"/>
      <c r="O941" s="3"/>
      <c r="P941" s="3"/>
      <c r="Q941" s="3"/>
      <c r="R941" s="3"/>
      <c r="S941" s="3"/>
      <c r="T941" s="3"/>
      <c r="U941" s="3"/>
      <c r="V941" s="3"/>
      <c r="W941" s="3"/>
      <c r="X941" s="3"/>
      <c r="Y941" s="3"/>
      <c r="Z941" s="3"/>
    </row>
    <row r="942" spans="1:26" ht="12.75" customHeight="1" x14ac:dyDescent="0.25">
      <c r="A942" s="3"/>
      <c r="B942" s="3"/>
      <c r="C942" s="3"/>
      <c r="D942" s="200"/>
      <c r="E942" s="3"/>
      <c r="F942" s="3"/>
      <c r="G942" s="3"/>
      <c r="H942" s="3"/>
      <c r="I942" s="3"/>
      <c r="J942" s="3"/>
      <c r="K942" s="3"/>
      <c r="L942" s="3"/>
      <c r="M942" s="3"/>
      <c r="N942" s="3"/>
      <c r="O942" s="3"/>
      <c r="P942" s="3"/>
      <c r="Q942" s="3"/>
      <c r="R942" s="3"/>
      <c r="S942" s="3"/>
      <c r="T942" s="3"/>
      <c r="U942" s="3"/>
      <c r="V942" s="3"/>
      <c r="W942" s="3"/>
      <c r="X942" s="3"/>
      <c r="Y942" s="3"/>
      <c r="Z942" s="3"/>
    </row>
    <row r="943" spans="1:26" ht="12.75" customHeight="1" x14ac:dyDescent="0.25">
      <c r="A943" s="3"/>
      <c r="B943" s="3"/>
      <c r="C943" s="3"/>
      <c r="D943" s="200"/>
      <c r="E943" s="3"/>
      <c r="F943" s="3"/>
      <c r="G943" s="3"/>
      <c r="H943" s="3"/>
      <c r="I943" s="3"/>
      <c r="J943" s="3"/>
      <c r="K943" s="3"/>
      <c r="L943" s="3"/>
      <c r="M943" s="3"/>
      <c r="N943" s="3"/>
      <c r="O943" s="3"/>
      <c r="P943" s="3"/>
      <c r="Q943" s="3"/>
      <c r="R943" s="3"/>
      <c r="S943" s="3"/>
      <c r="T943" s="3"/>
      <c r="U943" s="3"/>
      <c r="V943" s="3"/>
      <c r="W943" s="3"/>
      <c r="X943" s="3"/>
      <c r="Y943" s="3"/>
      <c r="Z943" s="3"/>
    </row>
    <row r="944" spans="1:26" ht="12.75" customHeight="1" x14ac:dyDescent="0.25">
      <c r="A944" s="3"/>
      <c r="B944" s="3"/>
      <c r="C944" s="3"/>
      <c r="D944" s="200"/>
      <c r="E944" s="3"/>
      <c r="F944" s="3"/>
      <c r="G944" s="3"/>
      <c r="H944" s="3"/>
      <c r="I944" s="3"/>
      <c r="J944" s="3"/>
      <c r="K944" s="3"/>
      <c r="L944" s="3"/>
      <c r="M944" s="3"/>
      <c r="N944" s="3"/>
      <c r="O944" s="3"/>
      <c r="P944" s="3"/>
      <c r="Q944" s="3"/>
      <c r="R944" s="3"/>
      <c r="S944" s="3"/>
      <c r="T944" s="3"/>
      <c r="U944" s="3"/>
      <c r="V944" s="3"/>
      <c r="W944" s="3"/>
      <c r="X944" s="3"/>
      <c r="Y944" s="3"/>
      <c r="Z944" s="3"/>
    </row>
    <row r="945" spans="1:26" ht="12.75" customHeight="1" x14ac:dyDescent="0.25">
      <c r="A945" s="3"/>
      <c r="B945" s="3"/>
      <c r="C945" s="3"/>
      <c r="D945" s="200"/>
      <c r="E945" s="3"/>
      <c r="F945" s="3"/>
      <c r="G945" s="3"/>
      <c r="H945" s="3"/>
      <c r="I945" s="3"/>
      <c r="J945" s="3"/>
      <c r="K945" s="3"/>
      <c r="L945" s="3"/>
      <c r="M945" s="3"/>
      <c r="N945" s="3"/>
      <c r="O945" s="3"/>
      <c r="P945" s="3"/>
      <c r="Q945" s="3"/>
      <c r="R945" s="3"/>
      <c r="S945" s="3"/>
      <c r="T945" s="3"/>
      <c r="U945" s="3"/>
      <c r="V945" s="3"/>
      <c r="W945" s="3"/>
      <c r="X945" s="3"/>
      <c r="Y945" s="3"/>
      <c r="Z945" s="3"/>
    </row>
    <row r="946" spans="1:26" ht="12.75" customHeight="1" x14ac:dyDescent="0.25">
      <c r="A946" s="3"/>
      <c r="B946" s="3"/>
      <c r="C946" s="3"/>
      <c r="D946" s="200"/>
      <c r="E946" s="3"/>
      <c r="F946" s="3"/>
      <c r="G946" s="3"/>
      <c r="H946" s="3"/>
      <c r="I946" s="3"/>
      <c r="J946" s="3"/>
      <c r="K946" s="3"/>
      <c r="L946" s="3"/>
      <c r="M946" s="3"/>
      <c r="N946" s="3"/>
      <c r="O946" s="3"/>
      <c r="P946" s="3"/>
      <c r="Q946" s="3"/>
      <c r="R946" s="3"/>
      <c r="S946" s="3"/>
      <c r="T946" s="3"/>
      <c r="U946" s="3"/>
      <c r="V946" s="3"/>
      <c r="W946" s="3"/>
      <c r="X946" s="3"/>
      <c r="Y946" s="3"/>
      <c r="Z946" s="3"/>
    </row>
    <row r="947" spans="1:26" ht="12.75" customHeight="1" x14ac:dyDescent="0.25">
      <c r="A947" s="3"/>
      <c r="B947" s="3"/>
      <c r="C947" s="3"/>
      <c r="D947" s="200"/>
      <c r="E947" s="3"/>
      <c r="F947" s="3"/>
      <c r="G947" s="3"/>
      <c r="H947" s="3"/>
      <c r="I947" s="3"/>
      <c r="J947" s="3"/>
      <c r="K947" s="3"/>
      <c r="L947" s="3"/>
      <c r="M947" s="3"/>
      <c r="N947" s="3"/>
      <c r="O947" s="3"/>
      <c r="P947" s="3"/>
      <c r="Q947" s="3"/>
      <c r="R947" s="3"/>
      <c r="S947" s="3"/>
      <c r="T947" s="3"/>
      <c r="U947" s="3"/>
      <c r="V947" s="3"/>
      <c r="W947" s="3"/>
      <c r="X947" s="3"/>
      <c r="Y947" s="3"/>
      <c r="Z947" s="3"/>
    </row>
    <row r="948" spans="1:26" ht="12.75" customHeight="1" x14ac:dyDescent="0.25">
      <c r="A948" s="3"/>
      <c r="B948" s="3"/>
      <c r="C948" s="3"/>
      <c r="D948" s="200"/>
      <c r="E948" s="3"/>
      <c r="F948" s="3"/>
      <c r="G948" s="3"/>
      <c r="H948" s="3"/>
      <c r="I948" s="3"/>
      <c r="J948" s="3"/>
      <c r="K948" s="3"/>
      <c r="L948" s="3"/>
      <c r="M948" s="3"/>
      <c r="N948" s="3"/>
      <c r="O948" s="3"/>
      <c r="P948" s="3"/>
      <c r="Q948" s="3"/>
      <c r="R948" s="3"/>
      <c r="S948" s="3"/>
      <c r="T948" s="3"/>
      <c r="U948" s="3"/>
      <c r="V948" s="3"/>
      <c r="W948" s="3"/>
      <c r="X948" s="3"/>
      <c r="Y948" s="3"/>
      <c r="Z948" s="3"/>
    </row>
    <row r="949" spans="1:26" ht="12.75" customHeight="1" x14ac:dyDescent="0.25">
      <c r="A949" s="3"/>
      <c r="B949" s="3"/>
      <c r="C949" s="3"/>
      <c r="D949" s="200"/>
      <c r="E949" s="3"/>
      <c r="F949" s="3"/>
      <c r="G949" s="3"/>
      <c r="H949" s="3"/>
      <c r="I949" s="3"/>
      <c r="J949" s="3"/>
      <c r="K949" s="3"/>
      <c r="L949" s="3"/>
      <c r="M949" s="3"/>
      <c r="N949" s="3"/>
      <c r="O949" s="3"/>
      <c r="P949" s="3"/>
      <c r="Q949" s="3"/>
      <c r="R949" s="3"/>
      <c r="S949" s="3"/>
      <c r="T949" s="3"/>
      <c r="U949" s="3"/>
      <c r="V949" s="3"/>
      <c r="W949" s="3"/>
      <c r="X949" s="3"/>
      <c r="Y949" s="3"/>
      <c r="Z949" s="3"/>
    </row>
    <row r="950" spans="1:26" ht="12.75" customHeight="1" x14ac:dyDescent="0.25">
      <c r="A950" s="3"/>
      <c r="B950" s="3"/>
      <c r="C950" s="3"/>
      <c r="D950" s="200"/>
      <c r="E950" s="3"/>
      <c r="F950" s="3"/>
      <c r="G950" s="3"/>
      <c r="H950" s="3"/>
      <c r="I950" s="3"/>
      <c r="J950" s="3"/>
      <c r="K950" s="3"/>
      <c r="L950" s="3"/>
      <c r="M950" s="3"/>
      <c r="N950" s="3"/>
      <c r="O950" s="3"/>
      <c r="P950" s="3"/>
      <c r="Q950" s="3"/>
      <c r="R950" s="3"/>
      <c r="S950" s="3"/>
      <c r="T950" s="3"/>
      <c r="U950" s="3"/>
      <c r="V950" s="3"/>
      <c r="W950" s="3"/>
      <c r="X950" s="3"/>
      <c r="Y950" s="3"/>
      <c r="Z950" s="3"/>
    </row>
    <row r="951" spans="1:26" ht="12.75" customHeight="1" x14ac:dyDescent="0.25">
      <c r="A951" s="3"/>
      <c r="B951" s="3"/>
      <c r="C951" s="3"/>
      <c r="D951" s="200"/>
      <c r="E951" s="3"/>
      <c r="F951" s="3"/>
      <c r="G951" s="3"/>
      <c r="H951" s="3"/>
      <c r="I951" s="3"/>
      <c r="J951" s="3"/>
      <c r="K951" s="3"/>
      <c r="L951" s="3"/>
      <c r="M951" s="3"/>
      <c r="N951" s="3"/>
      <c r="O951" s="3"/>
      <c r="P951" s="3"/>
      <c r="Q951" s="3"/>
      <c r="R951" s="3"/>
      <c r="S951" s="3"/>
      <c r="T951" s="3"/>
      <c r="U951" s="3"/>
      <c r="V951" s="3"/>
      <c r="W951" s="3"/>
      <c r="X951" s="3"/>
      <c r="Y951" s="3"/>
      <c r="Z951" s="3"/>
    </row>
    <row r="952" spans="1:26" ht="12.75" customHeight="1" x14ac:dyDescent="0.25">
      <c r="A952" s="3"/>
      <c r="B952" s="3"/>
      <c r="C952" s="3"/>
      <c r="D952" s="200"/>
      <c r="E952" s="3"/>
      <c r="F952" s="3"/>
      <c r="G952" s="3"/>
      <c r="H952" s="3"/>
      <c r="I952" s="3"/>
      <c r="J952" s="3"/>
      <c r="K952" s="3"/>
      <c r="L952" s="3"/>
      <c r="M952" s="3"/>
      <c r="N952" s="3"/>
      <c r="O952" s="3"/>
      <c r="P952" s="3"/>
      <c r="Q952" s="3"/>
      <c r="R952" s="3"/>
      <c r="S952" s="3"/>
      <c r="T952" s="3"/>
      <c r="U952" s="3"/>
      <c r="V952" s="3"/>
      <c r="W952" s="3"/>
      <c r="X952" s="3"/>
      <c r="Y952" s="3"/>
      <c r="Z952" s="3"/>
    </row>
    <row r="953" spans="1:26" ht="12.75" customHeight="1" x14ac:dyDescent="0.25">
      <c r="A953" s="3"/>
      <c r="B953" s="3"/>
      <c r="C953" s="3"/>
      <c r="D953" s="200"/>
      <c r="E953" s="3"/>
      <c r="F953" s="3"/>
      <c r="G953" s="3"/>
      <c r="H953" s="3"/>
      <c r="I953" s="3"/>
      <c r="J953" s="3"/>
      <c r="K953" s="3"/>
      <c r="L953" s="3"/>
      <c r="M953" s="3"/>
      <c r="N953" s="3"/>
      <c r="O953" s="3"/>
      <c r="P953" s="3"/>
      <c r="Q953" s="3"/>
      <c r="R953" s="3"/>
      <c r="S953" s="3"/>
      <c r="T953" s="3"/>
      <c r="U953" s="3"/>
      <c r="V953" s="3"/>
      <c r="W953" s="3"/>
      <c r="X953" s="3"/>
      <c r="Y953" s="3"/>
      <c r="Z953" s="3"/>
    </row>
    <row r="954" spans="1:26" ht="12.75" customHeight="1" x14ac:dyDescent="0.25">
      <c r="A954" s="3"/>
      <c r="B954" s="3"/>
      <c r="C954" s="3"/>
      <c r="D954" s="200"/>
      <c r="E954" s="3"/>
      <c r="F954" s="3"/>
      <c r="G954" s="3"/>
      <c r="H954" s="3"/>
      <c r="I954" s="3"/>
      <c r="J954" s="3"/>
      <c r="K954" s="3"/>
      <c r="L954" s="3"/>
      <c r="M954" s="3"/>
      <c r="N954" s="3"/>
      <c r="O954" s="3"/>
      <c r="P954" s="3"/>
      <c r="Q954" s="3"/>
      <c r="R954" s="3"/>
      <c r="S954" s="3"/>
      <c r="T954" s="3"/>
      <c r="U954" s="3"/>
      <c r="V954" s="3"/>
      <c r="W954" s="3"/>
      <c r="X954" s="3"/>
      <c r="Y954" s="3"/>
      <c r="Z954" s="3"/>
    </row>
    <row r="955" spans="1:26" ht="12.75" customHeight="1" x14ac:dyDescent="0.25">
      <c r="A955" s="3"/>
      <c r="B955" s="3"/>
      <c r="C955" s="3"/>
      <c r="D955" s="200"/>
      <c r="E955" s="3"/>
      <c r="F955" s="3"/>
      <c r="G955" s="3"/>
      <c r="H955" s="3"/>
      <c r="I955" s="3"/>
      <c r="J955" s="3"/>
      <c r="K955" s="3"/>
      <c r="L955" s="3"/>
      <c r="M955" s="3"/>
      <c r="N955" s="3"/>
      <c r="O955" s="3"/>
      <c r="P955" s="3"/>
      <c r="Q955" s="3"/>
      <c r="R955" s="3"/>
      <c r="S955" s="3"/>
      <c r="T955" s="3"/>
      <c r="U955" s="3"/>
      <c r="V955" s="3"/>
      <c r="W955" s="3"/>
      <c r="X955" s="3"/>
      <c r="Y955" s="3"/>
      <c r="Z955" s="3"/>
    </row>
    <row r="956" spans="1:26" ht="12.75" customHeight="1" x14ac:dyDescent="0.25">
      <c r="A956" s="3"/>
      <c r="B956" s="3"/>
      <c r="C956" s="3"/>
      <c r="D956" s="200"/>
      <c r="E956" s="3"/>
      <c r="F956" s="3"/>
      <c r="G956" s="3"/>
      <c r="H956" s="3"/>
      <c r="I956" s="3"/>
      <c r="J956" s="3"/>
      <c r="K956" s="3"/>
      <c r="L956" s="3"/>
      <c r="M956" s="3"/>
      <c r="N956" s="3"/>
      <c r="O956" s="3"/>
      <c r="P956" s="3"/>
      <c r="Q956" s="3"/>
      <c r="R956" s="3"/>
      <c r="S956" s="3"/>
      <c r="T956" s="3"/>
      <c r="U956" s="3"/>
      <c r="V956" s="3"/>
      <c r="W956" s="3"/>
      <c r="X956" s="3"/>
      <c r="Y956" s="3"/>
      <c r="Z956" s="3"/>
    </row>
    <row r="957" spans="1:26" ht="12.75" customHeight="1" x14ac:dyDescent="0.25">
      <c r="A957" s="3"/>
      <c r="B957" s="3"/>
      <c r="C957" s="3"/>
      <c r="D957" s="200"/>
      <c r="E957" s="3"/>
      <c r="F957" s="3"/>
      <c r="G957" s="3"/>
      <c r="H957" s="3"/>
      <c r="I957" s="3"/>
      <c r="J957" s="3"/>
      <c r="K957" s="3"/>
      <c r="L957" s="3"/>
      <c r="M957" s="3"/>
      <c r="N957" s="3"/>
      <c r="O957" s="3"/>
      <c r="P957" s="3"/>
      <c r="Q957" s="3"/>
      <c r="R957" s="3"/>
      <c r="S957" s="3"/>
      <c r="T957" s="3"/>
      <c r="U957" s="3"/>
      <c r="V957" s="3"/>
      <c r="W957" s="3"/>
      <c r="X957" s="3"/>
      <c r="Y957" s="3"/>
      <c r="Z957" s="3"/>
    </row>
    <row r="958" spans="1:26" ht="12.75" customHeight="1" x14ac:dyDescent="0.25">
      <c r="A958" s="3"/>
      <c r="B958" s="3"/>
      <c r="C958" s="3"/>
      <c r="D958" s="200"/>
      <c r="E958" s="3"/>
      <c r="F958" s="3"/>
      <c r="G958" s="3"/>
      <c r="H958" s="3"/>
      <c r="I958" s="3"/>
      <c r="J958" s="3"/>
      <c r="K958" s="3"/>
      <c r="L958" s="3"/>
      <c r="M958" s="3"/>
      <c r="N958" s="3"/>
      <c r="O958" s="3"/>
      <c r="P958" s="3"/>
      <c r="Q958" s="3"/>
      <c r="R958" s="3"/>
      <c r="S958" s="3"/>
      <c r="T958" s="3"/>
      <c r="U958" s="3"/>
      <c r="V958" s="3"/>
      <c r="W958" s="3"/>
      <c r="X958" s="3"/>
      <c r="Y958" s="3"/>
      <c r="Z958" s="3"/>
    </row>
    <row r="959" spans="1:26" ht="12.75" customHeight="1" x14ac:dyDescent="0.25">
      <c r="A959" s="3"/>
      <c r="B959" s="3"/>
      <c r="C959" s="3"/>
      <c r="D959" s="200"/>
      <c r="E959" s="3"/>
      <c r="F959" s="3"/>
      <c r="G959" s="3"/>
      <c r="H959" s="3"/>
      <c r="I959" s="3"/>
      <c r="J959" s="3"/>
      <c r="K959" s="3"/>
      <c r="L959" s="3"/>
      <c r="M959" s="3"/>
      <c r="N959" s="3"/>
      <c r="O959" s="3"/>
      <c r="P959" s="3"/>
      <c r="Q959" s="3"/>
      <c r="R959" s="3"/>
      <c r="S959" s="3"/>
      <c r="T959" s="3"/>
      <c r="U959" s="3"/>
      <c r="V959" s="3"/>
      <c r="W959" s="3"/>
      <c r="X959" s="3"/>
      <c r="Y959" s="3"/>
      <c r="Z959" s="3"/>
    </row>
    <row r="960" spans="1:26" ht="12.75" customHeight="1" x14ac:dyDescent="0.25">
      <c r="A960" s="3"/>
      <c r="B960" s="3"/>
      <c r="C960" s="3"/>
      <c r="D960" s="200"/>
      <c r="E960" s="3"/>
      <c r="F960" s="3"/>
      <c r="G960" s="3"/>
      <c r="H960" s="3"/>
      <c r="I960" s="3"/>
      <c r="J960" s="3"/>
      <c r="K960" s="3"/>
      <c r="L960" s="3"/>
      <c r="M960" s="3"/>
      <c r="N960" s="3"/>
      <c r="O960" s="3"/>
      <c r="P960" s="3"/>
      <c r="Q960" s="3"/>
      <c r="R960" s="3"/>
      <c r="S960" s="3"/>
      <c r="T960" s="3"/>
      <c r="U960" s="3"/>
      <c r="V960" s="3"/>
      <c r="W960" s="3"/>
      <c r="X960" s="3"/>
      <c r="Y960" s="3"/>
      <c r="Z960" s="3"/>
    </row>
    <row r="961" spans="1:26" ht="12.75" customHeight="1" x14ac:dyDescent="0.25">
      <c r="A961" s="3"/>
      <c r="B961" s="3"/>
      <c r="C961" s="3"/>
      <c r="D961" s="200"/>
      <c r="E961" s="3"/>
      <c r="F961" s="3"/>
      <c r="G961" s="3"/>
      <c r="H961" s="3"/>
      <c r="I961" s="3"/>
      <c r="J961" s="3"/>
      <c r="K961" s="3"/>
      <c r="L961" s="3"/>
      <c r="M961" s="3"/>
      <c r="N961" s="3"/>
      <c r="O961" s="3"/>
      <c r="P961" s="3"/>
      <c r="Q961" s="3"/>
      <c r="R961" s="3"/>
      <c r="S961" s="3"/>
      <c r="T961" s="3"/>
      <c r="U961" s="3"/>
      <c r="V961" s="3"/>
      <c r="W961" s="3"/>
      <c r="X961" s="3"/>
      <c r="Y961" s="3"/>
      <c r="Z961" s="3"/>
    </row>
    <row r="962" spans="1:26" ht="12.75" customHeight="1" x14ac:dyDescent="0.25">
      <c r="A962" s="3"/>
      <c r="B962" s="3"/>
      <c r="C962" s="3"/>
      <c r="D962" s="200"/>
      <c r="E962" s="3"/>
      <c r="F962" s="3"/>
      <c r="G962" s="3"/>
      <c r="H962" s="3"/>
      <c r="I962" s="3"/>
      <c r="J962" s="3"/>
      <c r="K962" s="3"/>
      <c r="L962" s="3"/>
      <c r="M962" s="3"/>
      <c r="N962" s="3"/>
      <c r="O962" s="3"/>
      <c r="P962" s="3"/>
      <c r="Q962" s="3"/>
      <c r="R962" s="3"/>
      <c r="S962" s="3"/>
      <c r="T962" s="3"/>
      <c r="U962" s="3"/>
      <c r="V962" s="3"/>
      <c r="W962" s="3"/>
      <c r="X962" s="3"/>
      <c r="Y962" s="3"/>
      <c r="Z962" s="3"/>
    </row>
    <row r="963" spans="1:26" ht="12.75" customHeight="1" x14ac:dyDescent="0.25">
      <c r="A963" s="3"/>
      <c r="B963" s="3"/>
      <c r="C963" s="3"/>
      <c r="D963" s="200"/>
      <c r="E963" s="3"/>
      <c r="F963" s="3"/>
      <c r="G963" s="3"/>
      <c r="H963" s="3"/>
      <c r="I963" s="3"/>
      <c r="J963" s="3"/>
      <c r="K963" s="3"/>
      <c r="L963" s="3"/>
      <c r="M963" s="3"/>
      <c r="N963" s="3"/>
      <c r="O963" s="3"/>
      <c r="P963" s="3"/>
      <c r="Q963" s="3"/>
      <c r="R963" s="3"/>
      <c r="S963" s="3"/>
      <c r="T963" s="3"/>
      <c r="U963" s="3"/>
      <c r="V963" s="3"/>
      <c r="W963" s="3"/>
      <c r="X963" s="3"/>
      <c r="Y963" s="3"/>
      <c r="Z963" s="3"/>
    </row>
    <row r="964" spans="1:26" ht="12.75" customHeight="1" x14ac:dyDescent="0.25">
      <c r="A964" s="3"/>
      <c r="B964" s="3"/>
      <c r="C964" s="3"/>
      <c r="D964" s="200"/>
      <c r="E964" s="3"/>
      <c r="F964" s="3"/>
      <c r="G964" s="3"/>
      <c r="H964" s="3"/>
      <c r="I964" s="3"/>
      <c r="J964" s="3"/>
      <c r="K964" s="3"/>
      <c r="L964" s="3"/>
      <c r="M964" s="3"/>
      <c r="N964" s="3"/>
      <c r="O964" s="3"/>
      <c r="P964" s="3"/>
      <c r="Q964" s="3"/>
      <c r="R964" s="3"/>
      <c r="S964" s="3"/>
      <c r="T964" s="3"/>
      <c r="U964" s="3"/>
      <c r="V964" s="3"/>
      <c r="W964" s="3"/>
      <c r="X964" s="3"/>
      <c r="Y964" s="3"/>
      <c r="Z964" s="3"/>
    </row>
    <row r="965" spans="1:26" ht="12.75" customHeight="1" x14ac:dyDescent="0.25">
      <c r="A965" s="3"/>
      <c r="B965" s="3"/>
      <c r="C965" s="3"/>
      <c r="D965" s="200"/>
      <c r="E965" s="3"/>
      <c r="F965" s="3"/>
      <c r="G965" s="3"/>
      <c r="H965" s="3"/>
      <c r="I965" s="3"/>
      <c r="J965" s="3"/>
      <c r="K965" s="3"/>
      <c r="L965" s="3"/>
      <c r="M965" s="3"/>
      <c r="N965" s="3"/>
      <c r="O965" s="3"/>
      <c r="P965" s="3"/>
      <c r="Q965" s="3"/>
      <c r="R965" s="3"/>
      <c r="S965" s="3"/>
      <c r="T965" s="3"/>
      <c r="U965" s="3"/>
      <c r="V965" s="3"/>
      <c r="W965" s="3"/>
      <c r="X965" s="3"/>
      <c r="Y965" s="3"/>
      <c r="Z965" s="3"/>
    </row>
    <row r="966" spans="1:26" ht="12.75" customHeight="1" x14ac:dyDescent="0.25">
      <c r="A966" s="3"/>
      <c r="B966" s="3"/>
      <c r="C966" s="3"/>
      <c r="D966" s="200"/>
      <c r="E966" s="3"/>
      <c r="F966" s="3"/>
      <c r="G966" s="3"/>
      <c r="H966" s="3"/>
      <c r="I966" s="3"/>
      <c r="J966" s="3"/>
      <c r="K966" s="3"/>
      <c r="L966" s="3"/>
      <c r="M966" s="3"/>
      <c r="N966" s="3"/>
      <c r="O966" s="3"/>
      <c r="P966" s="3"/>
      <c r="Q966" s="3"/>
      <c r="R966" s="3"/>
      <c r="S966" s="3"/>
      <c r="T966" s="3"/>
      <c r="U966" s="3"/>
      <c r="V966" s="3"/>
      <c r="W966" s="3"/>
      <c r="X966" s="3"/>
      <c r="Y966" s="3"/>
      <c r="Z966" s="3"/>
    </row>
    <row r="967" spans="1:26" ht="12.75" customHeight="1" x14ac:dyDescent="0.25">
      <c r="A967" s="3"/>
      <c r="B967" s="3"/>
      <c r="C967" s="3"/>
      <c r="D967" s="200"/>
      <c r="E967" s="3"/>
      <c r="F967" s="3"/>
      <c r="G967" s="3"/>
      <c r="H967" s="3"/>
      <c r="I967" s="3"/>
      <c r="J967" s="3"/>
      <c r="K967" s="3"/>
      <c r="L967" s="3"/>
      <c r="M967" s="3"/>
      <c r="N967" s="3"/>
      <c r="O967" s="3"/>
      <c r="P967" s="3"/>
      <c r="Q967" s="3"/>
      <c r="R967" s="3"/>
      <c r="S967" s="3"/>
      <c r="T967" s="3"/>
      <c r="U967" s="3"/>
      <c r="V967" s="3"/>
      <c r="W967" s="3"/>
      <c r="X967" s="3"/>
      <c r="Y967" s="3"/>
      <c r="Z967" s="3"/>
    </row>
    <row r="968" spans="1:26" ht="12.75" customHeight="1" x14ac:dyDescent="0.25">
      <c r="A968" s="3"/>
      <c r="B968" s="3"/>
      <c r="C968" s="3"/>
      <c r="D968" s="200"/>
      <c r="E968" s="3"/>
      <c r="F968" s="3"/>
      <c r="G968" s="3"/>
      <c r="H968" s="3"/>
      <c r="I968" s="3"/>
      <c r="J968" s="3"/>
      <c r="K968" s="3"/>
      <c r="L968" s="3"/>
      <c r="M968" s="3"/>
      <c r="N968" s="3"/>
      <c r="O968" s="3"/>
      <c r="P968" s="3"/>
      <c r="Q968" s="3"/>
      <c r="R968" s="3"/>
      <c r="S968" s="3"/>
      <c r="T968" s="3"/>
      <c r="U968" s="3"/>
      <c r="V968" s="3"/>
      <c r="W968" s="3"/>
      <c r="X968" s="3"/>
      <c r="Y968" s="3"/>
      <c r="Z968" s="3"/>
    </row>
    <row r="969" spans="1:26" ht="12.75" customHeight="1" x14ac:dyDescent="0.25">
      <c r="A969" s="3"/>
      <c r="B969" s="3"/>
      <c r="C969" s="3"/>
      <c r="D969" s="200"/>
      <c r="E969" s="3"/>
      <c r="F969" s="3"/>
      <c r="G969" s="3"/>
      <c r="H969" s="3"/>
      <c r="I969" s="3"/>
      <c r="J969" s="3"/>
      <c r="K969" s="3"/>
      <c r="L969" s="3"/>
      <c r="M969" s="3"/>
      <c r="N969" s="3"/>
      <c r="O969" s="3"/>
      <c r="P969" s="3"/>
      <c r="Q969" s="3"/>
      <c r="R969" s="3"/>
      <c r="S969" s="3"/>
      <c r="T969" s="3"/>
      <c r="U969" s="3"/>
      <c r="V969" s="3"/>
      <c r="W969" s="3"/>
      <c r="X969" s="3"/>
      <c r="Y969" s="3"/>
      <c r="Z969" s="3"/>
    </row>
    <row r="970" spans="1:26" ht="12.75" customHeight="1" x14ac:dyDescent="0.25">
      <c r="A970" s="3"/>
      <c r="B970" s="3"/>
      <c r="C970" s="3"/>
      <c r="D970" s="200"/>
      <c r="E970" s="3"/>
      <c r="F970" s="3"/>
      <c r="G970" s="3"/>
      <c r="H970" s="3"/>
      <c r="I970" s="3"/>
      <c r="J970" s="3"/>
      <c r="K970" s="3"/>
      <c r="L970" s="3"/>
      <c r="M970" s="3"/>
      <c r="N970" s="3"/>
      <c r="O970" s="3"/>
      <c r="P970" s="3"/>
      <c r="Q970" s="3"/>
      <c r="R970" s="3"/>
      <c r="S970" s="3"/>
      <c r="T970" s="3"/>
      <c r="U970" s="3"/>
      <c r="V970" s="3"/>
      <c r="W970" s="3"/>
      <c r="X970" s="3"/>
      <c r="Y970" s="3"/>
      <c r="Z970" s="3"/>
    </row>
    <row r="971" spans="1:26" ht="12.75" customHeight="1" x14ac:dyDescent="0.25">
      <c r="A971" s="3"/>
      <c r="B971" s="3"/>
      <c r="C971" s="3"/>
      <c r="D971" s="200"/>
      <c r="E971" s="3"/>
      <c r="F971" s="3"/>
      <c r="G971" s="3"/>
      <c r="H971" s="3"/>
      <c r="I971" s="3"/>
      <c r="J971" s="3"/>
      <c r="K971" s="3"/>
      <c r="L971" s="3"/>
      <c r="M971" s="3"/>
      <c r="N971" s="3"/>
      <c r="O971" s="3"/>
      <c r="P971" s="3"/>
      <c r="Q971" s="3"/>
      <c r="R971" s="3"/>
      <c r="S971" s="3"/>
      <c r="T971" s="3"/>
      <c r="U971" s="3"/>
      <c r="V971" s="3"/>
      <c r="W971" s="3"/>
      <c r="X971" s="3"/>
      <c r="Y971" s="3"/>
      <c r="Z971" s="3"/>
    </row>
    <row r="972" spans="1:26" ht="12.75" customHeight="1" x14ac:dyDescent="0.25">
      <c r="A972" s="3"/>
      <c r="B972" s="3"/>
      <c r="C972" s="3"/>
      <c r="D972" s="200"/>
      <c r="E972" s="3"/>
      <c r="F972" s="3"/>
      <c r="G972" s="3"/>
      <c r="H972" s="3"/>
      <c r="I972" s="3"/>
      <c r="J972" s="3"/>
      <c r="K972" s="3"/>
      <c r="L972" s="3"/>
      <c r="M972" s="3"/>
      <c r="N972" s="3"/>
      <c r="O972" s="3"/>
      <c r="P972" s="3"/>
      <c r="Q972" s="3"/>
      <c r="R972" s="3"/>
      <c r="S972" s="3"/>
      <c r="T972" s="3"/>
      <c r="U972" s="3"/>
      <c r="V972" s="3"/>
      <c r="W972" s="3"/>
      <c r="X972" s="3"/>
      <c r="Y972" s="3"/>
      <c r="Z972" s="3"/>
    </row>
    <row r="973" spans="1:26" ht="12.75" customHeight="1" x14ac:dyDescent="0.25">
      <c r="A973" s="3"/>
      <c r="B973" s="3"/>
      <c r="C973" s="3"/>
      <c r="D973" s="200"/>
      <c r="E973" s="3"/>
      <c r="F973" s="3"/>
      <c r="G973" s="3"/>
      <c r="H973" s="3"/>
      <c r="I973" s="3"/>
      <c r="J973" s="3"/>
      <c r="K973" s="3"/>
      <c r="L973" s="3"/>
      <c r="M973" s="3"/>
      <c r="N973" s="3"/>
      <c r="O973" s="3"/>
      <c r="P973" s="3"/>
      <c r="Q973" s="3"/>
      <c r="R973" s="3"/>
      <c r="S973" s="3"/>
      <c r="T973" s="3"/>
      <c r="U973" s="3"/>
      <c r="V973" s="3"/>
      <c r="W973" s="3"/>
      <c r="X973" s="3"/>
      <c r="Y973" s="3"/>
      <c r="Z973" s="3"/>
    </row>
    <row r="974" spans="1:26" ht="12.75" customHeight="1" x14ac:dyDescent="0.25">
      <c r="A974" s="3"/>
      <c r="B974" s="3"/>
      <c r="C974" s="3"/>
      <c r="D974" s="200"/>
      <c r="E974" s="3"/>
      <c r="F974" s="3"/>
      <c r="G974" s="3"/>
      <c r="H974" s="3"/>
      <c r="I974" s="3"/>
      <c r="J974" s="3"/>
      <c r="K974" s="3"/>
      <c r="L974" s="3"/>
      <c r="M974" s="3"/>
      <c r="N974" s="3"/>
      <c r="O974" s="3"/>
      <c r="P974" s="3"/>
      <c r="Q974" s="3"/>
      <c r="R974" s="3"/>
      <c r="S974" s="3"/>
      <c r="T974" s="3"/>
      <c r="U974" s="3"/>
      <c r="V974" s="3"/>
      <c r="W974" s="3"/>
      <c r="X974" s="3"/>
      <c r="Y974" s="3"/>
      <c r="Z974" s="3"/>
    </row>
    <row r="975" spans="1:26" ht="12.75" customHeight="1" x14ac:dyDescent="0.25">
      <c r="A975" s="3"/>
      <c r="B975" s="3"/>
      <c r="C975" s="3"/>
      <c r="D975" s="200"/>
      <c r="E975" s="3"/>
      <c r="F975" s="3"/>
      <c r="G975" s="3"/>
      <c r="H975" s="3"/>
      <c r="I975" s="3"/>
      <c r="J975" s="3"/>
      <c r="K975" s="3"/>
      <c r="L975" s="3"/>
      <c r="M975" s="3"/>
      <c r="N975" s="3"/>
      <c r="O975" s="3"/>
      <c r="P975" s="3"/>
      <c r="Q975" s="3"/>
      <c r="R975" s="3"/>
      <c r="S975" s="3"/>
      <c r="T975" s="3"/>
      <c r="U975" s="3"/>
      <c r="V975" s="3"/>
      <c r="W975" s="3"/>
      <c r="X975" s="3"/>
      <c r="Y975" s="3"/>
      <c r="Z975" s="3"/>
    </row>
    <row r="976" spans="1:26" ht="12.75" customHeight="1" x14ac:dyDescent="0.25">
      <c r="A976" s="3"/>
      <c r="B976" s="3"/>
      <c r="C976" s="3"/>
      <c r="D976" s="200"/>
      <c r="E976" s="3"/>
      <c r="F976" s="3"/>
      <c r="G976" s="3"/>
      <c r="H976" s="3"/>
      <c r="I976" s="3"/>
      <c r="J976" s="3"/>
      <c r="K976" s="3"/>
      <c r="L976" s="3"/>
      <c r="M976" s="3"/>
      <c r="N976" s="3"/>
      <c r="O976" s="3"/>
      <c r="P976" s="3"/>
      <c r="Q976" s="3"/>
      <c r="R976" s="3"/>
      <c r="S976" s="3"/>
      <c r="T976" s="3"/>
      <c r="U976" s="3"/>
      <c r="V976" s="3"/>
      <c r="W976" s="3"/>
      <c r="X976" s="3"/>
      <c r="Y976" s="3"/>
      <c r="Z976" s="3"/>
    </row>
    <row r="977" spans="1:26" ht="12.75" customHeight="1" x14ac:dyDescent="0.25">
      <c r="A977" s="3"/>
      <c r="B977" s="3"/>
      <c r="C977" s="3"/>
      <c r="D977" s="200"/>
      <c r="E977" s="3"/>
      <c r="F977" s="3"/>
      <c r="G977" s="3"/>
      <c r="H977" s="3"/>
      <c r="I977" s="3"/>
      <c r="J977" s="3"/>
      <c r="K977" s="3"/>
      <c r="L977" s="3"/>
      <c r="M977" s="3"/>
      <c r="N977" s="3"/>
      <c r="O977" s="3"/>
      <c r="P977" s="3"/>
      <c r="Q977" s="3"/>
      <c r="R977" s="3"/>
      <c r="S977" s="3"/>
      <c r="T977" s="3"/>
      <c r="U977" s="3"/>
      <c r="V977" s="3"/>
      <c r="W977" s="3"/>
      <c r="X977" s="3"/>
      <c r="Y977" s="3"/>
      <c r="Z977" s="3"/>
    </row>
    <row r="978" spans="1:26" ht="12.75" customHeight="1" x14ac:dyDescent="0.25">
      <c r="A978" s="3"/>
      <c r="B978" s="3"/>
      <c r="C978" s="3"/>
      <c r="D978" s="200"/>
      <c r="E978" s="3"/>
      <c r="F978" s="3"/>
      <c r="G978" s="3"/>
      <c r="H978" s="3"/>
      <c r="I978" s="3"/>
      <c r="J978" s="3"/>
      <c r="K978" s="3"/>
      <c r="L978" s="3"/>
      <c r="M978" s="3"/>
      <c r="N978" s="3"/>
      <c r="O978" s="3"/>
      <c r="P978" s="3"/>
      <c r="Q978" s="3"/>
      <c r="R978" s="3"/>
      <c r="S978" s="3"/>
      <c r="T978" s="3"/>
      <c r="U978" s="3"/>
      <c r="V978" s="3"/>
      <c r="W978" s="3"/>
      <c r="X978" s="3"/>
      <c r="Y978" s="3"/>
      <c r="Z978" s="3"/>
    </row>
    <row r="979" spans="1:26" ht="12.75" customHeight="1" x14ac:dyDescent="0.25">
      <c r="A979" s="3"/>
      <c r="B979" s="3"/>
      <c r="C979" s="3"/>
      <c r="D979" s="200"/>
      <c r="E979" s="3"/>
      <c r="F979" s="3"/>
      <c r="G979" s="3"/>
      <c r="H979" s="3"/>
      <c r="I979" s="3"/>
      <c r="J979" s="3"/>
      <c r="K979" s="3"/>
      <c r="L979" s="3"/>
      <c r="M979" s="3"/>
      <c r="N979" s="3"/>
      <c r="O979" s="3"/>
      <c r="P979" s="3"/>
      <c r="Q979" s="3"/>
      <c r="R979" s="3"/>
      <c r="S979" s="3"/>
      <c r="T979" s="3"/>
      <c r="U979" s="3"/>
      <c r="V979" s="3"/>
      <c r="W979" s="3"/>
      <c r="X979" s="3"/>
      <c r="Y979" s="3"/>
      <c r="Z979" s="3"/>
    </row>
    <row r="980" spans="1:26" ht="12.75" customHeight="1" x14ac:dyDescent="0.25">
      <c r="A980" s="3"/>
      <c r="B980" s="3"/>
      <c r="C980" s="3"/>
      <c r="D980" s="200"/>
      <c r="E980" s="3"/>
      <c r="F980" s="3"/>
      <c r="G980" s="3"/>
      <c r="H980" s="3"/>
      <c r="I980" s="3"/>
      <c r="J980" s="3"/>
      <c r="K980" s="3"/>
      <c r="L980" s="3"/>
      <c r="M980" s="3"/>
      <c r="N980" s="3"/>
      <c r="O980" s="3"/>
      <c r="P980" s="3"/>
      <c r="Q980" s="3"/>
      <c r="R980" s="3"/>
      <c r="S980" s="3"/>
      <c r="T980" s="3"/>
      <c r="U980" s="3"/>
      <c r="V980" s="3"/>
      <c r="W980" s="3"/>
      <c r="X980" s="3"/>
      <c r="Y980" s="3"/>
      <c r="Z980" s="3"/>
    </row>
    <row r="981" spans="1:26" ht="12.75" customHeight="1" x14ac:dyDescent="0.25">
      <c r="A981" s="3"/>
      <c r="B981" s="3"/>
      <c r="C981" s="3"/>
      <c r="D981" s="200"/>
      <c r="E981" s="3"/>
      <c r="F981" s="3"/>
      <c r="G981" s="3"/>
      <c r="H981" s="3"/>
      <c r="I981" s="3"/>
      <c r="J981" s="3"/>
      <c r="K981" s="3"/>
      <c r="L981" s="3"/>
      <c r="M981" s="3"/>
      <c r="N981" s="3"/>
      <c r="O981" s="3"/>
      <c r="P981" s="3"/>
      <c r="Q981" s="3"/>
      <c r="R981" s="3"/>
      <c r="S981" s="3"/>
      <c r="T981" s="3"/>
      <c r="U981" s="3"/>
      <c r="V981" s="3"/>
      <c r="W981" s="3"/>
      <c r="X981" s="3"/>
      <c r="Y981" s="3"/>
      <c r="Z981" s="3"/>
    </row>
    <row r="982" spans="1:26" ht="12.75" customHeight="1" x14ac:dyDescent="0.25">
      <c r="A982" s="3"/>
      <c r="B982" s="3"/>
      <c r="C982" s="3"/>
      <c r="D982" s="200"/>
      <c r="E982" s="3"/>
      <c r="F982" s="3"/>
      <c r="G982" s="3"/>
      <c r="H982" s="3"/>
      <c r="I982" s="3"/>
      <c r="J982" s="3"/>
      <c r="K982" s="3"/>
      <c r="L982" s="3"/>
      <c r="M982" s="3"/>
      <c r="N982" s="3"/>
      <c r="O982" s="3"/>
      <c r="P982" s="3"/>
      <c r="Q982" s="3"/>
      <c r="R982" s="3"/>
      <c r="S982" s="3"/>
      <c r="T982" s="3"/>
      <c r="U982" s="3"/>
      <c r="V982" s="3"/>
      <c r="W982" s="3"/>
      <c r="X982" s="3"/>
      <c r="Y982" s="3"/>
      <c r="Z982" s="3"/>
    </row>
    <row r="983" spans="1:26" ht="12.75" customHeight="1" x14ac:dyDescent="0.25">
      <c r="A983" s="3"/>
      <c r="B983" s="3"/>
      <c r="C983" s="3"/>
      <c r="D983" s="200"/>
      <c r="E983" s="3"/>
      <c r="F983" s="3"/>
      <c r="G983" s="3"/>
      <c r="H983" s="3"/>
      <c r="I983" s="3"/>
      <c r="J983" s="3"/>
      <c r="K983" s="3"/>
      <c r="L983" s="3"/>
      <c r="M983" s="3"/>
      <c r="N983" s="3"/>
      <c r="O983" s="3"/>
      <c r="P983" s="3"/>
      <c r="Q983" s="3"/>
      <c r="R983" s="3"/>
      <c r="S983" s="3"/>
      <c r="T983" s="3"/>
      <c r="U983" s="3"/>
      <c r="V983" s="3"/>
      <c r="W983" s="3"/>
      <c r="X983" s="3"/>
      <c r="Y983" s="3"/>
      <c r="Z983" s="3"/>
    </row>
    <row r="984" spans="1:26" ht="12.75" customHeight="1" x14ac:dyDescent="0.25">
      <c r="A984" s="3"/>
      <c r="B984" s="3"/>
      <c r="C984" s="3"/>
      <c r="D984" s="200"/>
      <c r="E984" s="3"/>
      <c r="F984" s="3"/>
      <c r="G984" s="3"/>
      <c r="H984" s="3"/>
      <c r="I984" s="3"/>
      <c r="J984" s="3"/>
      <c r="K984" s="3"/>
      <c r="L984" s="3"/>
      <c r="M984" s="3"/>
      <c r="N984" s="3"/>
      <c r="O984" s="3"/>
      <c r="P984" s="3"/>
      <c r="Q984" s="3"/>
      <c r="R984" s="3"/>
      <c r="S984" s="3"/>
      <c r="T984" s="3"/>
      <c r="U984" s="3"/>
      <c r="V984" s="3"/>
      <c r="W984" s="3"/>
      <c r="X984" s="3"/>
      <c r="Y984" s="3"/>
      <c r="Z984" s="3"/>
    </row>
    <row r="985" spans="1:26" ht="12.75" customHeight="1" x14ac:dyDescent="0.25">
      <c r="A985" s="3"/>
      <c r="B985" s="3"/>
      <c r="C985" s="3"/>
      <c r="D985" s="200"/>
      <c r="E985" s="3"/>
      <c r="F985" s="3"/>
      <c r="G985" s="3"/>
      <c r="H985" s="3"/>
      <c r="I985" s="3"/>
      <c r="J985" s="3"/>
      <c r="K985" s="3"/>
      <c r="L985" s="3"/>
      <c r="M985" s="3"/>
      <c r="N985" s="3"/>
      <c r="O985" s="3"/>
      <c r="P985" s="3"/>
      <c r="Q985" s="3"/>
      <c r="R985" s="3"/>
      <c r="S985" s="3"/>
      <c r="T985" s="3"/>
      <c r="U985" s="3"/>
      <c r="V985" s="3"/>
      <c r="W985" s="3"/>
      <c r="X985" s="3"/>
      <c r="Y985" s="3"/>
      <c r="Z985" s="3"/>
    </row>
    <row r="986" spans="1:26" ht="12.75" customHeight="1" x14ac:dyDescent="0.25">
      <c r="A986" s="3"/>
      <c r="B986" s="3"/>
      <c r="C986" s="3"/>
      <c r="D986" s="200"/>
      <c r="E986" s="3"/>
      <c r="F986" s="3"/>
      <c r="G986" s="3"/>
      <c r="H986" s="3"/>
      <c r="I986" s="3"/>
      <c r="J986" s="3"/>
      <c r="K986" s="3"/>
      <c r="L986" s="3"/>
      <c r="M986" s="3"/>
      <c r="N986" s="3"/>
      <c r="O986" s="3"/>
      <c r="P986" s="3"/>
      <c r="Q986" s="3"/>
      <c r="R986" s="3"/>
      <c r="S986" s="3"/>
      <c r="T986" s="3"/>
      <c r="U986" s="3"/>
      <c r="V986" s="3"/>
      <c r="W986" s="3"/>
      <c r="X986" s="3"/>
      <c r="Y986" s="3"/>
      <c r="Z986" s="3"/>
    </row>
    <row r="987" spans="1:26" ht="12.75" customHeight="1" x14ac:dyDescent="0.25">
      <c r="A987" s="3"/>
      <c r="B987" s="3"/>
      <c r="C987" s="3"/>
      <c r="D987" s="200"/>
      <c r="E987" s="3"/>
      <c r="F987" s="3"/>
      <c r="G987" s="3"/>
      <c r="H987" s="3"/>
      <c r="I987" s="3"/>
      <c r="J987" s="3"/>
      <c r="K987" s="3"/>
      <c r="L987" s="3"/>
      <c r="M987" s="3"/>
      <c r="N987" s="3"/>
      <c r="O987" s="3"/>
      <c r="P987" s="3"/>
      <c r="Q987" s="3"/>
      <c r="R987" s="3"/>
      <c r="S987" s="3"/>
      <c r="T987" s="3"/>
      <c r="U987" s="3"/>
      <c r="V987" s="3"/>
      <c r="W987" s="3"/>
      <c r="X987" s="3"/>
      <c r="Y987" s="3"/>
      <c r="Z987" s="3"/>
    </row>
    <row r="988" spans="1:26" ht="12.75" customHeight="1" x14ac:dyDescent="0.25">
      <c r="A988" s="3"/>
      <c r="B988" s="3"/>
      <c r="C988" s="3"/>
      <c r="D988" s="200"/>
      <c r="E988" s="3"/>
      <c r="F988" s="3"/>
      <c r="G988" s="3"/>
      <c r="H988" s="3"/>
      <c r="I988" s="3"/>
      <c r="J988" s="3"/>
      <c r="K988" s="3"/>
      <c r="L988" s="3"/>
      <c r="M988" s="3"/>
      <c r="N988" s="3"/>
      <c r="O988" s="3"/>
      <c r="P988" s="3"/>
      <c r="Q988" s="3"/>
      <c r="R988" s="3"/>
      <c r="S988" s="3"/>
      <c r="T988" s="3"/>
      <c r="U988" s="3"/>
      <c r="V988" s="3"/>
      <c r="W988" s="3"/>
      <c r="X988" s="3"/>
      <c r="Y988" s="3"/>
      <c r="Z988" s="3"/>
    </row>
    <row r="989" spans="1:26" ht="12.75" customHeight="1" x14ac:dyDescent="0.25">
      <c r="A989" s="3"/>
      <c r="B989" s="3"/>
      <c r="C989" s="3"/>
      <c r="D989" s="200"/>
      <c r="E989" s="3"/>
      <c r="F989" s="3"/>
      <c r="G989" s="3"/>
      <c r="H989" s="3"/>
      <c r="I989" s="3"/>
      <c r="J989" s="3"/>
      <c r="K989" s="3"/>
      <c r="L989" s="3"/>
      <c r="M989" s="3"/>
      <c r="N989" s="3"/>
      <c r="O989" s="3"/>
      <c r="P989" s="3"/>
      <c r="Q989" s="3"/>
      <c r="R989" s="3"/>
      <c r="S989" s="3"/>
      <c r="T989" s="3"/>
      <c r="U989" s="3"/>
      <c r="V989" s="3"/>
      <c r="W989" s="3"/>
      <c r="X989" s="3"/>
      <c r="Y989" s="3"/>
      <c r="Z989" s="3"/>
    </row>
    <row r="990" spans="1:26" ht="12.75" customHeight="1" x14ac:dyDescent="0.25">
      <c r="A990" s="3"/>
      <c r="B990" s="3"/>
      <c r="C990" s="3"/>
      <c r="D990" s="200"/>
      <c r="E990" s="3"/>
      <c r="F990" s="3"/>
      <c r="G990" s="3"/>
      <c r="H990" s="3"/>
      <c r="I990" s="3"/>
      <c r="J990" s="3"/>
      <c r="K990" s="3"/>
      <c r="L990" s="3"/>
      <c r="M990" s="3"/>
      <c r="N990" s="3"/>
      <c r="O990" s="3"/>
      <c r="P990" s="3"/>
      <c r="Q990" s="3"/>
      <c r="R990" s="3"/>
      <c r="S990" s="3"/>
      <c r="T990" s="3"/>
      <c r="U990" s="3"/>
      <c r="V990" s="3"/>
      <c r="W990" s="3"/>
      <c r="X990" s="3"/>
      <c r="Y990" s="3"/>
      <c r="Z990" s="3"/>
    </row>
    <row r="991" spans="1:26" ht="12.75" customHeight="1" x14ac:dyDescent="0.25">
      <c r="A991" s="3"/>
      <c r="B991" s="3"/>
      <c r="C991" s="3"/>
      <c r="D991" s="200"/>
      <c r="E991" s="3"/>
      <c r="F991" s="3"/>
      <c r="G991" s="3"/>
      <c r="H991" s="3"/>
      <c r="I991" s="3"/>
      <c r="J991" s="3"/>
      <c r="K991" s="3"/>
      <c r="L991" s="3"/>
      <c r="M991" s="3"/>
      <c r="N991" s="3"/>
      <c r="O991" s="3"/>
      <c r="P991" s="3"/>
      <c r="Q991" s="3"/>
      <c r="R991" s="3"/>
      <c r="S991" s="3"/>
      <c r="T991" s="3"/>
      <c r="U991" s="3"/>
      <c r="V991" s="3"/>
      <c r="W991" s="3"/>
      <c r="X991" s="3"/>
      <c r="Y991" s="3"/>
      <c r="Z991" s="3"/>
    </row>
    <row r="992" spans="1:26" ht="12.75" customHeight="1" x14ac:dyDescent="0.25">
      <c r="A992" s="3"/>
      <c r="B992" s="3"/>
      <c r="C992" s="3"/>
      <c r="D992" s="200"/>
      <c r="E992" s="3"/>
      <c r="F992" s="3"/>
      <c r="G992" s="3"/>
      <c r="H992" s="3"/>
      <c r="I992" s="3"/>
      <c r="J992" s="3"/>
      <c r="K992" s="3"/>
      <c r="L992" s="3"/>
      <c r="M992" s="3"/>
      <c r="N992" s="3"/>
      <c r="O992" s="3"/>
      <c r="P992" s="3"/>
      <c r="Q992" s="3"/>
      <c r="R992" s="3"/>
      <c r="S992" s="3"/>
      <c r="T992" s="3"/>
      <c r="U992" s="3"/>
      <c r="V992" s="3"/>
      <c r="W992" s="3"/>
      <c r="X992" s="3"/>
      <c r="Y992" s="3"/>
      <c r="Z992" s="3"/>
    </row>
    <row r="993" spans="1:26" ht="12.75" customHeight="1" x14ac:dyDescent="0.25">
      <c r="A993" s="3"/>
      <c r="B993" s="3"/>
      <c r="C993" s="3"/>
      <c r="D993" s="200"/>
      <c r="E993" s="3"/>
      <c r="F993" s="3"/>
      <c r="G993" s="3"/>
      <c r="H993" s="3"/>
      <c r="I993" s="3"/>
      <c r="J993" s="3"/>
      <c r="K993" s="3"/>
      <c r="L993" s="3"/>
      <c r="M993" s="3"/>
      <c r="N993" s="3"/>
      <c r="O993" s="3"/>
      <c r="P993" s="3"/>
      <c r="Q993" s="3"/>
      <c r="R993" s="3"/>
      <c r="S993" s="3"/>
      <c r="T993" s="3"/>
      <c r="U993" s="3"/>
      <c r="V993" s="3"/>
      <c r="W993" s="3"/>
      <c r="X993" s="3"/>
      <c r="Y993" s="3"/>
      <c r="Z993" s="3"/>
    </row>
    <row r="994" spans="1:26" ht="12.75" customHeight="1" x14ac:dyDescent="0.25">
      <c r="A994" s="3"/>
      <c r="B994" s="3"/>
      <c r="C994" s="3"/>
      <c r="D994" s="200"/>
      <c r="E994" s="3"/>
      <c r="F994" s="3"/>
      <c r="G994" s="3"/>
      <c r="H994" s="3"/>
      <c r="I994" s="3"/>
      <c r="J994" s="3"/>
      <c r="K994" s="3"/>
      <c r="L994" s="3"/>
      <c r="M994" s="3"/>
      <c r="N994" s="3"/>
      <c r="O994" s="3"/>
      <c r="P994" s="3"/>
      <c r="Q994" s="3"/>
      <c r="R994" s="3"/>
      <c r="S994" s="3"/>
      <c r="T994" s="3"/>
      <c r="U994" s="3"/>
      <c r="V994" s="3"/>
      <c r="W994" s="3"/>
      <c r="X994" s="3"/>
      <c r="Y994" s="3"/>
      <c r="Z994" s="3"/>
    </row>
    <row r="995" spans="1:26" ht="12.75" customHeight="1" x14ac:dyDescent="0.25">
      <c r="A995" s="3"/>
      <c r="B995" s="3"/>
      <c r="C995" s="3"/>
      <c r="D995" s="200"/>
      <c r="E995" s="3"/>
      <c r="F995" s="3"/>
      <c r="G995" s="3"/>
      <c r="H995" s="3"/>
      <c r="I995" s="3"/>
      <c r="J995" s="3"/>
      <c r="K995" s="3"/>
      <c r="L995" s="3"/>
      <c r="M995" s="3"/>
      <c r="N995" s="3"/>
      <c r="O995" s="3"/>
      <c r="P995" s="3"/>
      <c r="Q995" s="3"/>
      <c r="R995" s="3"/>
      <c r="S995" s="3"/>
      <c r="T995" s="3"/>
      <c r="U995" s="3"/>
      <c r="V995" s="3"/>
      <c r="W995" s="3"/>
      <c r="X995" s="3"/>
      <c r="Y995" s="3"/>
      <c r="Z995" s="3"/>
    </row>
    <row r="996" spans="1:26" ht="12.75" customHeight="1" x14ac:dyDescent="0.25">
      <c r="A996" s="3"/>
      <c r="B996" s="3"/>
      <c r="C996" s="3"/>
      <c r="D996" s="200"/>
      <c r="E996" s="3"/>
      <c r="F996" s="3"/>
      <c r="G996" s="3"/>
      <c r="H996" s="3"/>
      <c r="I996" s="3"/>
      <c r="J996" s="3"/>
      <c r="K996" s="3"/>
      <c r="L996" s="3"/>
      <c r="M996" s="3"/>
      <c r="N996" s="3"/>
      <c r="O996" s="3"/>
      <c r="P996" s="3"/>
      <c r="Q996" s="3"/>
      <c r="R996" s="3"/>
      <c r="S996" s="3"/>
      <c r="T996" s="3"/>
      <c r="U996" s="3"/>
      <c r="V996" s="3"/>
      <c r="W996" s="3"/>
      <c r="X996" s="3"/>
      <c r="Y996" s="3"/>
      <c r="Z996" s="3"/>
    </row>
    <row r="997" spans="1:26" ht="12.75" customHeight="1" x14ac:dyDescent="0.25">
      <c r="A997" s="3"/>
      <c r="B997" s="3"/>
      <c r="C997" s="3"/>
      <c r="D997" s="200"/>
      <c r="E997" s="3"/>
      <c r="F997" s="3"/>
      <c r="G997" s="3"/>
      <c r="H997" s="3"/>
      <c r="I997" s="3"/>
      <c r="J997" s="3"/>
      <c r="K997" s="3"/>
      <c r="L997" s="3"/>
      <c r="M997" s="3"/>
      <c r="N997" s="3"/>
      <c r="O997" s="3"/>
      <c r="P997" s="3"/>
      <c r="Q997" s="3"/>
      <c r="R997" s="3"/>
      <c r="S997" s="3"/>
      <c r="T997" s="3"/>
      <c r="U997" s="3"/>
      <c r="V997" s="3"/>
      <c r="W997" s="3"/>
      <c r="X997" s="3"/>
      <c r="Y997" s="3"/>
      <c r="Z997" s="3"/>
    </row>
    <row r="998" spans="1:26" ht="12.75" customHeight="1" x14ac:dyDescent="0.25">
      <c r="A998" s="3"/>
      <c r="B998" s="3"/>
      <c r="C998" s="3"/>
      <c r="D998" s="200"/>
      <c r="E998" s="3"/>
      <c r="F998" s="3"/>
      <c r="G998" s="3"/>
      <c r="H998" s="3"/>
      <c r="I998" s="3"/>
      <c r="J998" s="3"/>
      <c r="K998" s="3"/>
      <c r="L998" s="3"/>
      <c r="M998" s="3"/>
      <c r="N998" s="3"/>
      <c r="O998" s="3"/>
      <c r="P998" s="3"/>
      <c r="Q998" s="3"/>
      <c r="R998" s="3"/>
      <c r="S998" s="3"/>
      <c r="T998" s="3"/>
      <c r="U998" s="3"/>
      <c r="V998" s="3"/>
      <c r="W998" s="3"/>
      <c r="X998" s="3"/>
      <c r="Y998" s="3"/>
      <c r="Z998" s="3"/>
    </row>
    <row r="999" spans="1:26" ht="12.75" customHeight="1" x14ac:dyDescent="0.25">
      <c r="A999" s="3"/>
      <c r="B999" s="3"/>
      <c r="C999" s="3"/>
      <c r="D999" s="200"/>
      <c r="E999" s="3"/>
      <c r="F999" s="3"/>
      <c r="G999" s="3"/>
      <c r="H999" s="3"/>
      <c r="I999" s="3"/>
      <c r="J999" s="3"/>
      <c r="K999" s="3"/>
      <c r="L999" s="3"/>
      <c r="M999" s="3"/>
      <c r="N999" s="3"/>
      <c r="O999" s="3"/>
      <c r="P999" s="3"/>
      <c r="Q999" s="3"/>
      <c r="R999" s="3"/>
      <c r="S999" s="3"/>
      <c r="T999" s="3"/>
      <c r="U999" s="3"/>
      <c r="V999" s="3"/>
      <c r="W999" s="3"/>
      <c r="X999" s="3"/>
      <c r="Y999" s="3"/>
      <c r="Z999" s="3"/>
    </row>
    <row r="1000" spans="1:26" ht="12.75" customHeight="1" x14ac:dyDescent="0.25">
      <c r="A1000" s="3"/>
      <c r="B1000" s="3"/>
      <c r="C1000" s="3"/>
      <c r="D1000" s="200"/>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 footer="0"/>
  <pageSetup orientation="landscape"/>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ilha14"/>
  <dimension ref="A1:Z1000"/>
  <sheetViews>
    <sheetView showGridLines="0" topLeftCell="A4" workbookViewId="0">
      <selection activeCell="M20" sqref="M20"/>
    </sheetView>
  </sheetViews>
  <sheetFormatPr defaultColWidth="14.44140625" defaultRowHeight="15" customHeight="1" x14ac:dyDescent="0.25"/>
  <cols>
    <col min="1" max="1" width="3.5546875" customWidth="1"/>
    <col min="2" max="2" width="5.44140625" customWidth="1"/>
    <col min="3" max="3" width="9" customWidth="1"/>
    <col min="4" max="4" width="7.5546875" customWidth="1"/>
    <col min="5" max="5" width="10.88671875" customWidth="1"/>
    <col min="6" max="6" width="10.5546875" customWidth="1"/>
    <col min="7" max="7" width="10.109375" customWidth="1"/>
    <col min="8" max="8" width="14.109375" customWidth="1"/>
    <col min="9" max="9" width="11.5546875" customWidth="1"/>
    <col min="10" max="10" width="10.44140625" customWidth="1"/>
    <col min="11" max="20" width="9.109375" customWidth="1"/>
    <col min="21" max="26" width="8" customWidth="1"/>
  </cols>
  <sheetData>
    <row r="1" spans="1:26" ht="12.75" customHeight="1" x14ac:dyDescent="0.25">
      <c r="A1" s="3"/>
      <c r="B1" s="3"/>
      <c r="C1" s="3"/>
      <c r="D1" s="200"/>
      <c r="E1" s="3"/>
      <c r="F1" s="3"/>
      <c r="G1" s="3"/>
      <c r="H1" s="3"/>
      <c r="I1" s="3"/>
      <c r="J1" s="3"/>
      <c r="K1" s="3"/>
      <c r="L1" s="3"/>
      <c r="M1" s="3"/>
      <c r="N1" s="3"/>
      <c r="O1" s="3"/>
      <c r="P1" s="3"/>
      <c r="Q1" s="3"/>
      <c r="R1" s="3"/>
      <c r="S1" s="3"/>
      <c r="T1" s="3"/>
      <c r="U1" s="3"/>
      <c r="V1" s="3"/>
      <c r="W1" s="3"/>
      <c r="X1" s="3"/>
      <c r="Y1" s="3"/>
      <c r="Z1" s="3"/>
    </row>
    <row r="2" spans="1:26" ht="15.75" customHeight="1" x14ac:dyDescent="0.3">
      <c r="A2" s="3"/>
      <c r="B2" s="326" t="s">
        <v>287</v>
      </c>
      <c r="C2" s="327"/>
      <c r="D2" s="328"/>
      <c r="E2" s="329"/>
      <c r="F2" s="329"/>
      <c r="G2" s="329"/>
      <c r="H2" s="329"/>
      <c r="I2" s="329"/>
      <c r="J2" s="329"/>
      <c r="K2" s="3"/>
      <c r="L2" s="3"/>
      <c r="M2" s="3"/>
      <c r="N2" s="3"/>
      <c r="O2" s="3"/>
      <c r="P2" s="3"/>
      <c r="Q2" s="3"/>
      <c r="R2" s="3"/>
      <c r="S2" s="3"/>
      <c r="T2" s="3"/>
      <c r="U2" s="3"/>
      <c r="V2" s="3"/>
      <c r="W2" s="3"/>
      <c r="X2" s="3"/>
      <c r="Y2" s="3"/>
      <c r="Z2" s="3"/>
    </row>
    <row r="3" spans="1:26" x14ac:dyDescent="0.25">
      <c r="A3" s="3"/>
      <c r="B3" s="169" t="str">
        <f>IF(Select2=2,"Having chosen the bulk waste option, this sheet applies only to Harvested Wood Products calculations","")</f>
        <v/>
      </c>
      <c r="C3" s="327"/>
      <c r="D3" s="328"/>
      <c r="E3" s="329"/>
      <c r="F3" s="329"/>
      <c r="G3" s="329"/>
      <c r="H3" s="329"/>
      <c r="I3" s="329"/>
      <c r="J3" s="329"/>
      <c r="K3" s="3"/>
      <c r="L3" s="3"/>
      <c r="M3" s="3"/>
      <c r="N3" s="3"/>
      <c r="O3" s="3"/>
      <c r="P3" s="3"/>
      <c r="Q3" s="3"/>
      <c r="R3" s="3"/>
      <c r="S3" s="3"/>
      <c r="T3" s="3"/>
      <c r="U3" s="3"/>
      <c r="V3" s="3"/>
      <c r="W3" s="3"/>
      <c r="X3" s="3"/>
      <c r="Y3" s="3"/>
      <c r="Z3" s="3"/>
    </row>
    <row r="4" spans="1:26" ht="16.5" customHeight="1" x14ac:dyDescent="0.3">
      <c r="A4" s="3"/>
      <c r="B4" s="90"/>
      <c r="C4" s="2"/>
      <c r="D4" s="330"/>
      <c r="E4" s="239"/>
      <c r="F4" s="239"/>
      <c r="G4" s="239"/>
      <c r="H4" s="239"/>
      <c r="I4" s="239"/>
      <c r="J4" s="239"/>
      <c r="K4" s="3"/>
      <c r="L4" s="3"/>
      <c r="M4" s="3"/>
      <c r="N4" s="3"/>
      <c r="O4" s="3"/>
      <c r="P4" s="3"/>
      <c r="Q4" s="3"/>
      <c r="R4" s="3"/>
      <c r="S4" s="3"/>
      <c r="T4" s="3"/>
      <c r="U4" s="3"/>
      <c r="V4" s="3"/>
      <c r="W4" s="3"/>
      <c r="X4" s="3"/>
      <c r="Y4" s="3"/>
      <c r="Z4" s="3"/>
    </row>
    <row r="5" spans="1:26" ht="26.25" customHeight="1" x14ac:dyDescent="0.25">
      <c r="A5" s="3"/>
      <c r="B5" s="4"/>
      <c r="C5" s="102"/>
      <c r="D5" s="331"/>
      <c r="E5" s="332"/>
      <c r="F5" s="332"/>
      <c r="G5" s="332"/>
      <c r="H5" s="332"/>
      <c r="I5" s="333" t="s">
        <v>148</v>
      </c>
      <c r="J5" s="332"/>
      <c r="K5" s="3"/>
      <c r="L5" s="3"/>
      <c r="M5" s="3"/>
      <c r="N5" s="3"/>
      <c r="O5" s="3"/>
      <c r="P5" s="3"/>
      <c r="Q5" s="3"/>
      <c r="R5" s="3"/>
      <c r="S5" s="3"/>
      <c r="T5" s="3"/>
      <c r="U5" s="3"/>
      <c r="V5" s="3"/>
      <c r="W5" s="3"/>
      <c r="X5" s="3"/>
      <c r="Y5" s="3"/>
      <c r="Z5" s="3"/>
    </row>
    <row r="6" spans="1:26" ht="12.75" customHeight="1" x14ac:dyDescent="0.25">
      <c r="A6" s="3"/>
      <c r="B6" s="4"/>
      <c r="C6" s="102"/>
      <c r="D6" s="334" t="s">
        <v>149</v>
      </c>
      <c r="E6" s="335"/>
      <c r="F6" s="335"/>
      <c r="G6" s="336"/>
      <c r="H6" s="337" t="s">
        <v>149</v>
      </c>
      <c r="I6" s="338">
        <f>Parameters!M15</f>
        <v>0</v>
      </c>
      <c r="J6" s="332"/>
      <c r="K6" s="3"/>
      <c r="L6" s="3"/>
      <c r="M6" s="3"/>
      <c r="N6" s="3"/>
      <c r="O6" s="3"/>
      <c r="P6" s="3"/>
      <c r="Q6" s="3"/>
      <c r="R6" s="3"/>
      <c r="S6" s="3"/>
      <c r="T6" s="3"/>
      <c r="U6" s="3"/>
      <c r="V6" s="3"/>
      <c r="W6" s="3"/>
      <c r="X6" s="3"/>
      <c r="Y6" s="3"/>
      <c r="Z6" s="3"/>
    </row>
    <row r="7" spans="1:26" ht="13.5" customHeight="1" x14ac:dyDescent="0.25">
      <c r="A7" s="3"/>
      <c r="B7" s="4"/>
      <c r="C7" s="102"/>
      <c r="D7" s="339" t="s">
        <v>150</v>
      </c>
      <c r="E7" s="340"/>
      <c r="F7" s="340"/>
      <c r="G7" s="341"/>
      <c r="H7" s="342" t="s">
        <v>150</v>
      </c>
      <c r="I7" s="343">
        <f>DOCF</f>
        <v>0</v>
      </c>
      <c r="J7" s="332"/>
      <c r="K7" s="3"/>
      <c r="L7" s="3"/>
      <c r="M7" s="3"/>
      <c r="N7" s="3"/>
      <c r="O7" s="3"/>
      <c r="P7" s="3"/>
      <c r="Q7" s="3"/>
      <c r="R7" s="3"/>
      <c r="S7" s="3"/>
      <c r="T7" s="3"/>
      <c r="U7" s="3"/>
      <c r="V7" s="3"/>
      <c r="W7" s="3"/>
      <c r="X7" s="3"/>
      <c r="Y7" s="3"/>
      <c r="Z7" s="3"/>
    </row>
    <row r="8" spans="1:26" ht="12.75" customHeight="1" x14ac:dyDescent="0.25">
      <c r="A8" s="3"/>
      <c r="B8" s="3"/>
      <c r="C8" s="3"/>
      <c r="D8" s="334" t="s">
        <v>151</v>
      </c>
      <c r="E8" s="335"/>
      <c r="F8" s="335"/>
      <c r="G8" s="336"/>
      <c r="H8" s="337" t="s">
        <v>152</v>
      </c>
      <c r="I8" s="344">
        <f>Parameters!M29</f>
        <v>0</v>
      </c>
      <c r="J8" s="184"/>
      <c r="K8" s="3"/>
      <c r="L8" s="3"/>
      <c r="M8" s="3"/>
      <c r="N8" s="3"/>
      <c r="O8" s="3"/>
      <c r="P8" s="3"/>
      <c r="Q8" s="3"/>
      <c r="R8" s="3"/>
      <c r="S8" s="3"/>
      <c r="T8" s="3"/>
      <c r="U8" s="3"/>
      <c r="V8" s="3"/>
      <c r="W8" s="3"/>
      <c r="X8" s="3"/>
      <c r="Y8" s="3"/>
      <c r="Z8" s="3"/>
    </row>
    <row r="9" spans="1:26" ht="15.75" customHeight="1" x14ac:dyDescent="0.25">
      <c r="A9" s="3"/>
      <c r="B9" s="3"/>
      <c r="C9" s="3"/>
      <c r="D9" s="345" t="s">
        <v>288</v>
      </c>
      <c r="E9" s="346"/>
      <c r="F9" s="346"/>
      <c r="G9" s="347"/>
      <c r="H9" s="348" t="s">
        <v>154</v>
      </c>
      <c r="I9" s="349" t="e">
        <f>LN(2)/$I$8</f>
        <v>#DIV/0!</v>
      </c>
      <c r="J9" s="184"/>
      <c r="K9" s="3"/>
      <c r="L9" s="3"/>
      <c r="M9" s="3"/>
      <c r="N9" s="3"/>
      <c r="O9" s="3"/>
      <c r="P9" s="3"/>
      <c r="Q9" s="3"/>
      <c r="R9" s="3"/>
      <c r="S9" s="3"/>
      <c r="T9" s="3"/>
      <c r="U9" s="3"/>
      <c r="V9" s="3"/>
      <c r="W9" s="3"/>
      <c r="X9" s="3"/>
      <c r="Y9" s="3"/>
      <c r="Z9" s="3"/>
    </row>
    <row r="10" spans="1:26" ht="12.75" customHeight="1" x14ac:dyDescent="0.25">
      <c r="A10" s="3"/>
      <c r="B10" s="3"/>
      <c r="C10" s="3"/>
      <c r="D10" s="350" t="s">
        <v>155</v>
      </c>
      <c r="E10" s="351"/>
      <c r="F10" s="351"/>
      <c r="G10" s="352"/>
      <c r="H10" s="353" t="s">
        <v>156</v>
      </c>
      <c r="I10" s="354">
        <f>EXP(-$I$8)</f>
        <v>1</v>
      </c>
      <c r="J10" s="184"/>
      <c r="K10" s="3"/>
      <c r="L10" s="3"/>
      <c r="M10" s="3"/>
      <c r="N10" s="3"/>
      <c r="O10" s="3"/>
      <c r="P10" s="3"/>
      <c r="Q10" s="3"/>
      <c r="R10" s="3"/>
      <c r="S10" s="3"/>
      <c r="T10" s="3"/>
      <c r="U10" s="3"/>
      <c r="V10" s="3"/>
      <c r="W10" s="3"/>
      <c r="X10" s="3"/>
      <c r="Y10" s="3"/>
      <c r="Z10" s="3"/>
    </row>
    <row r="11" spans="1:26" ht="12.75" customHeight="1" x14ac:dyDescent="0.25">
      <c r="A11" s="3"/>
      <c r="B11" s="3"/>
      <c r="C11" s="3"/>
      <c r="D11" s="350" t="s">
        <v>157</v>
      </c>
      <c r="E11" s="351"/>
      <c r="F11" s="351"/>
      <c r="G11" s="352"/>
      <c r="H11" s="353" t="s">
        <v>158</v>
      </c>
      <c r="I11" s="354">
        <f>Parameters!E37+7</f>
        <v>7</v>
      </c>
      <c r="J11" s="184"/>
      <c r="K11" s="3"/>
      <c r="L11" s="3"/>
      <c r="M11" s="3"/>
      <c r="N11" s="3"/>
      <c r="O11" s="3"/>
      <c r="P11" s="3"/>
      <c r="Q11" s="3"/>
      <c r="R11" s="3"/>
      <c r="S11" s="3"/>
      <c r="T11" s="3"/>
      <c r="U11" s="3"/>
      <c r="V11" s="3"/>
      <c r="W11" s="3"/>
      <c r="X11" s="3"/>
      <c r="Y11" s="3"/>
      <c r="Z11" s="3"/>
    </row>
    <row r="12" spans="1:26" ht="13.5" customHeight="1" x14ac:dyDescent="0.25">
      <c r="A12" s="3"/>
      <c r="B12" s="3"/>
      <c r="C12" s="3"/>
      <c r="D12" s="355" t="s">
        <v>159</v>
      </c>
      <c r="E12" s="356"/>
      <c r="F12" s="356"/>
      <c r="G12" s="357"/>
      <c r="H12" s="358" t="s">
        <v>160</v>
      </c>
      <c r="I12" s="359">
        <f>EXP(-$I$8*((13-I11)/12))</f>
        <v>1</v>
      </c>
      <c r="J12" s="184"/>
      <c r="K12" s="3"/>
      <c r="L12" s="3"/>
      <c r="M12" s="3"/>
      <c r="N12" s="3"/>
      <c r="O12" s="3"/>
      <c r="P12" s="3"/>
      <c r="Q12" s="3"/>
      <c r="R12" s="3"/>
      <c r="S12" s="3"/>
      <c r="T12" s="3"/>
      <c r="U12" s="3"/>
      <c r="V12" s="3"/>
      <c r="W12" s="3"/>
      <c r="X12" s="3"/>
      <c r="Y12" s="3"/>
      <c r="Z12" s="3"/>
    </row>
    <row r="13" spans="1:26" ht="13.5" customHeight="1" x14ac:dyDescent="0.25">
      <c r="A13" s="3"/>
      <c r="B13" s="3"/>
      <c r="C13" s="360"/>
      <c r="D13" s="361" t="s">
        <v>161</v>
      </c>
      <c r="E13" s="362"/>
      <c r="F13" s="362"/>
      <c r="G13" s="363"/>
      <c r="H13" s="364" t="s">
        <v>121</v>
      </c>
      <c r="I13" s="365">
        <f>CH4_fraction</f>
        <v>0</v>
      </c>
      <c r="J13" s="184"/>
      <c r="K13" s="3"/>
      <c r="L13" s="3"/>
      <c r="M13" s="3"/>
      <c r="N13" s="3"/>
      <c r="O13" s="3"/>
      <c r="P13" s="3"/>
      <c r="Q13" s="3"/>
      <c r="R13" s="3"/>
      <c r="S13" s="3"/>
      <c r="T13" s="3"/>
      <c r="U13" s="3"/>
      <c r="V13" s="3"/>
      <c r="W13" s="3"/>
      <c r="X13" s="3"/>
      <c r="Y13" s="3"/>
      <c r="Z13" s="3"/>
    </row>
    <row r="14" spans="1:26" ht="13.5" customHeight="1" x14ac:dyDescent="0.25">
      <c r="A14" s="3"/>
      <c r="B14" s="3"/>
      <c r="C14" s="3"/>
      <c r="D14" s="200"/>
      <c r="E14" s="184"/>
      <c r="F14" s="184"/>
      <c r="G14" s="184"/>
      <c r="H14" s="184"/>
      <c r="I14" s="184"/>
      <c r="J14" s="184"/>
      <c r="K14" s="3"/>
      <c r="L14" s="3"/>
      <c r="M14" s="3"/>
      <c r="N14" s="3"/>
      <c r="O14" s="3"/>
      <c r="P14" s="3"/>
      <c r="Q14" s="3"/>
      <c r="R14" s="3"/>
      <c r="S14" s="3"/>
      <c r="T14" s="3"/>
      <c r="U14" s="3"/>
      <c r="V14" s="3"/>
      <c r="W14" s="3"/>
      <c r="X14" s="3"/>
      <c r="Y14" s="3"/>
      <c r="Z14" s="3"/>
    </row>
    <row r="15" spans="1:26" ht="63.75" customHeight="1" x14ac:dyDescent="0.25">
      <c r="A15" s="3"/>
      <c r="B15" s="130" t="s">
        <v>63</v>
      </c>
      <c r="C15" s="366" t="s">
        <v>162</v>
      </c>
      <c r="D15" s="367" t="s">
        <v>57</v>
      </c>
      <c r="E15" s="368" t="s">
        <v>163</v>
      </c>
      <c r="F15" s="368" t="s">
        <v>164</v>
      </c>
      <c r="G15" s="368" t="s">
        <v>165</v>
      </c>
      <c r="H15" s="368" t="s">
        <v>166</v>
      </c>
      <c r="I15" s="368" t="s">
        <v>167</v>
      </c>
      <c r="J15" s="369" t="s">
        <v>289</v>
      </c>
      <c r="K15" s="3"/>
      <c r="L15" s="3"/>
      <c r="M15" s="3"/>
      <c r="N15" s="3"/>
      <c r="O15" s="3"/>
      <c r="P15" s="3"/>
      <c r="Q15" s="3"/>
      <c r="R15" s="3"/>
      <c r="S15" s="3"/>
      <c r="T15" s="3"/>
      <c r="U15" s="3"/>
      <c r="V15" s="3"/>
      <c r="W15" s="3"/>
      <c r="X15" s="3"/>
      <c r="Y15" s="3"/>
      <c r="Z15" s="3"/>
    </row>
    <row r="16" spans="1:26" ht="22.5" customHeight="1" x14ac:dyDescent="0.25">
      <c r="A16" s="31"/>
      <c r="B16" s="370"/>
      <c r="C16" s="371" t="s">
        <v>169</v>
      </c>
      <c r="D16" s="372" t="s">
        <v>57</v>
      </c>
      <c r="E16" s="229" t="s">
        <v>170</v>
      </c>
      <c r="F16" s="229" t="s">
        <v>171</v>
      </c>
      <c r="G16" s="229" t="s">
        <v>172</v>
      </c>
      <c r="H16" s="229" t="s">
        <v>290</v>
      </c>
      <c r="I16" s="229" t="s">
        <v>291</v>
      </c>
      <c r="J16" s="373" t="s">
        <v>175</v>
      </c>
      <c r="K16" s="3"/>
      <c r="L16" s="3"/>
      <c r="M16" s="3"/>
      <c r="N16" s="3"/>
      <c r="O16" s="3"/>
      <c r="P16" s="3"/>
      <c r="Q16" s="3"/>
      <c r="R16" s="3"/>
      <c r="S16" s="3"/>
      <c r="T16" s="3"/>
      <c r="U16" s="3"/>
      <c r="V16" s="3"/>
      <c r="W16" s="3"/>
      <c r="X16" s="3"/>
      <c r="Y16" s="3"/>
      <c r="Z16" s="3"/>
    </row>
    <row r="17" spans="1:26" ht="13.5" customHeight="1" x14ac:dyDescent="0.25">
      <c r="A17" s="3"/>
      <c r="B17" s="133"/>
      <c r="C17" s="134" t="s">
        <v>92</v>
      </c>
      <c r="D17" s="374" t="s">
        <v>176</v>
      </c>
      <c r="E17" s="230" t="s">
        <v>92</v>
      </c>
      <c r="F17" s="230" t="s">
        <v>92</v>
      </c>
      <c r="G17" s="230" t="s">
        <v>92</v>
      </c>
      <c r="H17" s="230" t="s">
        <v>92</v>
      </c>
      <c r="I17" s="230" t="s">
        <v>92</v>
      </c>
      <c r="J17" s="375" t="s">
        <v>92</v>
      </c>
      <c r="K17" s="3"/>
      <c r="L17" s="3"/>
      <c r="M17" s="3"/>
      <c r="N17" s="3"/>
      <c r="O17" s="3"/>
      <c r="P17" s="3"/>
      <c r="Q17" s="3"/>
      <c r="R17" s="3"/>
      <c r="S17" s="3"/>
      <c r="T17" s="3"/>
      <c r="U17" s="3"/>
      <c r="V17" s="3"/>
      <c r="W17" s="3"/>
      <c r="X17" s="3"/>
      <c r="Y17" s="3"/>
      <c r="Z17" s="3"/>
    </row>
    <row r="18" spans="1:26" ht="13.5" customHeight="1" x14ac:dyDescent="0.25">
      <c r="A18" s="3"/>
      <c r="B18" s="16"/>
      <c r="C18" s="258"/>
      <c r="D18" s="377"/>
      <c r="E18" s="255"/>
      <c r="F18" s="378"/>
      <c r="G18" s="378"/>
      <c r="H18" s="378"/>
      <c r="I18" s="378"/>
      <c r="J18" s="379"/>
      <c r="K18" s="3"/>
      <c r="L18" s="3"/>
      <c r="M18" s="3"/>
      <c r="N18" s="3"/>
      <c r="O18" s="3"/>
      <c r="P18" s="3"/>
      <c r="Q18" s="3"/>
      <c r="R18" s="3"/>
      <c r="S18" s="3"/>
      <c r="T18" s="3"/>
      <c r="U18" s="3"/>
      <c r="V18" s="3"/>
      <c r="W18" s="3"/>
      <c r="X18" s="3"/>
      <c r="Y18" s="3"/>
      <c r="Z18" s="3"/>
    </row>
    <row r="19" spans="1:26" ht="12.75" customHeight="1" x14ac:dyDescent="0.25">
      <c r="A19" s="3"/>
      <c r="B19" s="492">
        <f>Amnt_Deposited!B11</f>
        <v>0</v>
      </c>
      <c r="C19" s="231">
        <f>IF(Select2=1,Amnt_Deposited!E11,(Amnt_Deposited!E11+Amnt_Deposited!L11*Parameters!$E$46))</f>
        <v>0</v>
      </c>
      <c r="D19" s="493">
        <f>MCF!R18</f>
        <v>0</v>
      </c>
      <c r="E19" s="232">
        <f t="shared" ref="E19:E50" si="0">C19*$I$6*DOCF*D19</f>
        <v>0</v>
      </c>
      <c r="F19" s="383">
        <f t="shared" ref="F19:F99" si="1">E19*$I$12</f>
        <v>0</v>
      </c>
      <c r="G19" s="383">
        <f t="shared" ref="G19:G99" si="2">E19*(1-$I$12)</f>
        <v>0</v>
      </c>
      <c r="H19" s="383">
        <f t="shared" ref="H19:H99" si="3">F19+H18*$I$10</f>
        <v>0</v>
      </c>
      <c r="I19" s="383">
        <f t="shared" ref="I19:I99" si="4">H18*(1-$I$10)+G19</f>
        <v>0</v>
      </c>
      <c r="J19" s="384">
        <f t="shared" ref="J19:J50" si="5">I19*CH4_fraction*conv</f>
        <v>0</v>
      </c>
      <c r="K19" s="3"/>
      <c r="L19" s="3"/>
      <c r="M19" s="3"/>
      <c r="N19" s="3"/>
      <c r="O19" s="3"/>
      <c r="P19" s="3"/>
      <c r="Q19" s="3"/>
      <c r="R19" s="3"/>
      <c r="S19" s="3"/>
      <c r="T19" s="3"/>
      <c r="U19" s="3"/>
      <c r="V19" s="3"/>
      <c r="W19" s="3"/>
      <c r="X19" s="3"/>
      <c r="Y19" s="3"/>
      <c r="Z19" s="3"/>
    </row>
    <row r="20" spans="1:26" ht="12.75" customHeight="1" x14ac:dyDescent="0.25">
      <c r="A20" s="3"/>
      <c r="B20" s="494">
        <f>Amnt_Deposited!B12</f>
        <v>1</v>
      </c>
      <c r="C20" s="235">
        <f>IF(Select2=1,Amnt_Deposited!E12,(Amnt_Deposited!E12+Amnt_Deposited!L12*Parameters!$E$46))</f>
        <v>0</v>
      </c>
      <c r="D20" s="495">
        <f>MCF!R19</f>
        <v>0</v>
      </c>
      <c r="E20" s="236">
        <f t="shared" si="0"/>
        <v>0</v>
      </c>
      <c r="F20" s="236">
        <f t="shared" si="1"/>
        <v>0</v>
      </c>
      <c r="G20" s="236">
        <f t="shared" si="2"/>
        <v>0</v>
      </c>
      <c r="H20" s="236">
        <f t="shared" si="3"/>
        <v>0</v>
      </c>
      <c r="I20" s="236">
        <f t="shared" si="4"/>
        <v>0</v>
      </c>
      <c r="J20" s="387">
        <f t="shared" si="5"/>
        <v>0</v>
      </c>
      <c r="K20" s="3"/>
      <c r="L20" s="3"/>
      <c r="M20" s="3"/>
      <c r="N20" s="3"/>
      <c r="O20" s="3"/>
      <c r="P20" s="3"/>
      <c r="Q20" s="3"/>
      <c r="R20" s="3"/>
      <c r="S20" s="3"/>
      <c r="T20" s="3"/>
      <c r="U20" s="3"/>
      <c r="V20" s="3"/>
      <c r="W20" s="3"/>
      <c r="X20" s="3"/>
      <c r="Y20" s="3"/>
      <c r="Z20" s="3"/>
    </row>
    <row r="21" spans="1:26" ht="12.75" customHeight="1" x14ac:dyDescent="0.25">
      <c r="A21" s="3"/>
      <c r="B21" s="494">
        <f>Amnt_Deposited!B13</f>
        <v>2</v>
      </c>
      <c r="C21" s="235">
        <f>IF(Select2=1,Amnt_Deposited!E13,(Amnt_Deposited!E13+Amnt_Deposited!L13*Parameters!$E$46))</f>
        <v>0</v>
      </c>
      <c r="D21" s="495">
        <f>MCF!R20</f>
        <v>0</v>
      </c>
      <c r="E21" s="236">
        <f t="shared" si="0"/>
        <v>0</v>
      </c>
      <c r="F21" s="236">
        <f t="shared" si="1"/>
        <v>0</v>
      </c>
      <c r="G21" s="236">
        <f t="shared" si="2"/>
        <v>0</v>
      </c>
      <c r="H21" s="236">
        <f t="shared" si="3"/>
        <v>0</v>
      </c>
      <c r="I21" s="236">
        <f t="shared" si="4"/>
        <v>0</v>
      </c>
      <c r="J21" s="387">
        <f t="shared" si="5"/>
        <v>0</v>
      </c>
      <c r="K21" s="3"/>
      <c r="L21" s="3"/>
      <c r="M21" s="3"/>
      <c r="N21" s="3"/>
      <c r="O21" s="3"/>
      <c r="P21" s="3"/>
      <c r="Q21" s="3"/>
      <c r="R21" s="3"/>
      <c r="S21" s="3"/>
      <c r="T21" s="3"/>
      <c r="U21" s="3"/>
      <c r="V21" s="3"/>
      <c r="W21" s="3"/>
      <c r="X21" s="3"/>
      <c r="Y21" s="3"/>
      <c r="Z21" s="3"/>
    </row>
    <row r="22" spans="1:26" ht="12.75" customHeight="1" x14ac:dyDescent="0.25">
      <c r="A22" s="3"/>
      <c r="B22" s="494">
        <f>Amnt_Deposited!B14</f>
        <v>3</v>
      </c>
      <c r="C22" s="235">
        <f>IF(Select2=1,Amnt_Deposited!E14,(Amnt_Deposited!E14+Amnt_Deposited!L14*Parameters!$E$46))</f>
        <v>0</v>
      </c>
      <c r="D22" s="495">
        <f>MCF!R21</f>
        <v>0</v>
      </c>
      <c r="E22" s="236">
        <f t="shared" si="0"/>
        <v>0</v>
      </c>
      <c r="F22" s="236">
        <f t="shared" si="1"/>
        <v>0</v>
      </c>
      <c r="G22" s="236">
        <f t="shared" si="2"/>
        <v>0</v>
      </c>
      <c r="H22" s="236">
        <f t="shared" si="3"/>
        <v>0</v>
      </c>
      <c r="I22" s="236">
        <f t="shared" si="4"/>
        <v>0</v>
      </c>
      <c r="J22" s="387">
        <f t="shared" si="5"/>
        <v>0</v>
      </c>
      <c r="K22" s="3"/>
      <c r="L22" s="3"/>
      <c r="M22" s="3"/>
      <c r="N22" s="3"/>
      <c r="O22" s="3"/>
      <c r="P22" s="3"/>
      <c r="Q22" s="3"/>
      <c r="R22" s="3"/>
      <c r="S22" s="3"/>
      <c r="T22" s="3"/>
      <c r="U22" s="3"/>
      <c r="V22" s="3"/>
      <c r="W22" s="3"/>
      <c r="X22" s="3"/>
      <c r="Y22" s="3"/>
      <c r="Z22" s="3"/>
    </row>
    <row r="23" spans="1:26" ht="12.75" customHeight="1" x14ac:dyDescent="0.25">
      <c r="A23" s="3"/>
      <c r="B23" s="494">
        <f>Amnt_Deposited!B15</f>
        <v>4</v>
      </c>
      <c r="C23" s="235">
        <f>IF(Select2=1,Amnt_Deposited!E15,(Amnt_Deposited!E15+Amnt_Deposited!L15*Parameters!$E$46))</f>
        <v>0</v>
      </c>
      <c r="D23" s="495">
        <f>MCF!R22</f>
        <v>0</v>
      </c>
      <c r="E23" s="236">
        <f t="shared" si="0"/>
        <v>0</v>
      </c>
      <c r="F23" s="236">
        <f t="shared" si="1"/>
        <v>0</v>
      </c>
      <c r="G23" s="236">
        <f t="shared" si="2"/>
        <v>0</v>
      </c>
      <c r="H23" s="236">
        <f t="shared" si="3"/>
        <v>0</v>
      </c>
      <c r="I23" s="236">
        <f t="shared" si="4"/>
        <v>0</v>
      </c>
      <c r="J23" s="387">
        <f t="shared" si="5"/>
        <v>0</v>
      </c>
      <c r="K23" s="3"/>
      <c r="L23" s="3"/>
      <c r="M23" s="3"/>
      <c r="N23" s="3"/>
      <c r="O23" s="3"/>
      <c r="P23" s="3"/>
      <c r="Q23" s="3"/>
      <c r="R23" s="3"/>
      <c r="S23" s="3"/>
      <c r="T23" s="3"/>
      <c r="U23" s="3"/>
      <c r="V23" s="3"/>
      <c r="W23" s="3"/>
      <c r="X23" s="3"/>
      <c r="Y23" s="3"/>
      <c r="Z23" s="3"/>
    </row>
    <row r="24" spans="1:26" ht="12.75" customHeight="1" x14ac:dyDescent="0.25">
      <c r="A24" s="3"/>
      <c r="B24" s="494">
        <f>Amnt_Deposited!B16</f>
        <v>5</v>
      </c>
      <c r="C24" s="235">
        <f>IF(Select2=1,Amnt_Deposited!E16,(Amnt_Deposited!E16+Amnt_Deposited!L16*Parameters!$E$46))</f>
        <v>0</v>
      </c>
      <c r="D24" s="495">
        <f>MCF!R23</f>
        <v>0</v>
      </c>
      <c r="E24" s="236">
        <f t="shared" si="0"/>
        <v>0</v>
      </c>
      <c r="F24" s="236">
        <f t="shared" si="1"/>
        <v>0</v>
      </c>
      <c r="G24" s="236">
        <f t="shared" si="2"/>
        <v>0</v>
      </c>
      <c r="H24" s="236">
        <f t="shared" si="3"/>
        <v>0</v>
      </c>
      <c r="I24" s="236">
        <f t="shared" si="4"/>
        <v>0</v>
      </c>
      <c r="J24" s="387">
        <f t="shared" si="5"/>
        <v>0</v>
      </c>
      <c r="K24" s="3"/>
      <c r="L24" s="3"/>
      <c r="M24" s="3"/>
      <c r="N24" s="3"/>
      <c r="O24" s="3"/>
      <c r="P24" s="3"/>
      <c r="Q24" s="3"/>
      <c r="R24" s="3"/>
      <c r="S24" s="3"/>
      <c r="T24" s="3"/>
      <c r="U24" s="3"/>
      <c r="V24" s="3"/>
      <c r="W24" s="3"/>
      <c r="X24" s="3"/>
      <c r="Y24" s="3"/>
      <c r="Z24" s="3"/>
    </row>
    <row r="25" spans="1:26" ht="12.75" customHeight="1" x14ac:dyDescent="0.25">
      <c r="A25" s="3"/>
      <c r="B25" s="494">
        <f>Amnt_Deposited!B17</f>
        <v>6</v>
      </c>
      <c r="C25" s="235">
        <f>IF(Select2=1,Amnt_Deposited!E17,(Amnt_Deposited!E17+Amnt_Deposited!L17*Parameters!$E$46))</f>
        <v>0</v>
      </c>
      <c r="D25" s="495">
        <f>MCF!R24</f>
        <v>0</v>
      </c>
      <c r="E25" s="236">
        <f t="shared" si="0"/>
        <v>0</v>
      </c>
      <c r="F25" s="236">
        <f t="shared" si="1"/>
        <v>0</v>
      </c>
      <c r="G25" s="236">
        <f t="shared" si="2"/>
        <v>0</v>
      </c>
      <c r="H25" s="236">
        <f t="shared" si="3"/>
        <v>0</v>
      </c>
      <c r="I25" s="236">
        <f t="shared" si="4"/>
        <v>0</v>
      </c>
      <c r="J25" s="387">
        <f t="shared" si="5"/>
        <v>0</v>
      </c>
      <c r="K25" s="3"/>
      <c r="L25" s="3"/>
      <c r="M25" s="3"/>
      <c r="N25" s="3"/>
      <c r="O25" s="3"/>
      <c r="P25" s="3"/>
      <c r="Q25" s="3"/>
      <c r="R25" s="3"/>
      <c r="S25" s="3"/>
      <c r="T25" s="3"/>
      <c r="U25" s="3"/>
      <c r="V25" s="3"/>
      <c r="W25" s="3"/>
      <c r="X25" s="3"/>
      <c r="Y25" s="3"/>
      <c r="Z25" s="3"/>
    </row>
    <row r="26" spans="1:26" ht="12.75" customHeight="1" x14ac:dyDescent="0.25">
      <c r="A26" s="3"/>
      <c r="B26" s="494">
        <f>Amnt_Deposited!B18</f>
        <v>7</v>
      </c>
      <c r="C26" s="235">
        <f>IF(Select2=1,Amnt_Deposited!E18,(Amnt_Deposited!E18+Amnt_Deposited!L18*Parameters!$E$46))</f>
        <v>0</v>
      </c>
      <c r="D26" s="495">
        <f>MCF!R25</f>
        <v>0</v>
      </c>
      <c r="E26" s="236">
        <f t="shared" si="0"/>
        <v>0</v>
      </c>
      <c r="F26" s="236">
        <f t="shared" si="1"/>
        <v>0</v>
      </c>
      <c r="G26" s="236">
        <f t="shared" si="2"/>
        <v>0</v>
      </c>
      <c r="H26" s="236">
        <f t="shared" si="3"/>
        <v>0</v>
      </c>
      <c r="I26" s="236">
        <f t="shared" si="4"/>
        <v>0</v>
      </c>
      <c r="J26" s="387">
        <f t="shared" si="5"/>
        <v>0</v>
      </c>
      <c r="K26" s="3"/>
      <c r="L26" s="3"/>
      <c r="M26" s="3"/>
      <c r="N26" s="3"/>
      <c r="O26" s="3"/>
      <c r="P26" s="3"/>
      <c r="Q26" s="3"/>
      <c r="R26" s="3"/>
      <c r="S26" s="3"/>
      <c r="T26" s="3"/>
      <c r="U26" s="3"/>
      <c r="V26" s="3"/>
      <c r="W26" s="3"/>
      <c r="X26" s="3"/>
      <c r="Y26" s="3"/>
      <c r="Z26" s="3"/>
    </row>
    <row r="27" spans="1:26" ht="12.75" customHeight="1" x14ac:dyDescent="0.25">
      <c r="A27" s="3"/>
      <c r="B27" s="494">
        <f>Amnt_Deposited!B19</f>
        <v>8</v>
      </c>
      <c r="C27" s="235">
        <f>IF(Select2=1,Amnt_Deposited!E19,(Amnt_Deposited!E19+Amnt_Deposited!L19*Parameters!$E$46))</f>
        <v>0</v>
      </c>
      <c r="D27" s="495">
        <f>MCF!R26</f>
        <v>0</v>
      </c>
      <c r="E27" s="236">
        <f t="shared" si="0"/>
        <v>0</v>
      </c>
      <c r="F27" s="236">
        <f t="shared" si="1"/>
        <v>0</v>
      </c>
      <c r="G27" s="236">
        <f t="shared" si="2"/>
        <v>0</v>
      </c>
      <c r="H27" s="236">
        <f t="shared" si="3"/>
        <v>0</v>
      </c>
      <c r="I27" s="236">
        <f t="shared" si="4"/>
        <v>0</v>
      </c>
      <c r="J27" s="387">
        <f t="shared" si="5"/>
        <v>0</v>
      </c>
      <c r="K27" s="3"/>
      <c r="L27" s="3"/>
      <c r="M27" s="3"/>
      <c r="N27" s="3"/>
      <c r="O27" s="3"/>
      <c r="P27" s="3"/>
      <c r="Q27" s="3"/>
      <c r="R27" s="3"/>
      <c r="S27" s="3"/>
      <c r="T27" s="3"/>
      <c r="U27" s="3"/>
      <c r="V27" s="3"/>
      <c r="W27" s="3"/>
      <c r="X27" s="3"/>
      <c r="Y27" s="3"/>
      <c r="Z27" s="3"/>
    </row>
    <row r="28" spans="1:26" ht="12.75" customHeight="1" x14ac:dyDescent="0.25">
      <c r="A28" s="3"/>
      <c r="B28" s="494">
        <f>Amnt_Deposited!B20</f>
        <v>9</v>
      </c>
      <c r="C28" s="235">
        <f>IF(Select2=1,Amnt_Deposited!E20,(Amnt_Deposited!E20+Amnt_Deposited!L20*Parameters!$E$46))</f>
        <v>0</v>
      </c>
      <c r="D28" s="495">
        <f>MCF!R27</f>
        <v>0</v>
      </c>
      <c r="E28" s="236">
        <f t="shared" si="0"/>
        <v>0</v>
      </c>
      <c r="F28" s="236">
        <f t="shared" si="1"/>
        <v>0</v>
      </c>
      <c r="G28" s="236">
        <f t="shared" si="2"/>
        <v>0</v>
      </c>
      <c r="H28" s="236">
        <f t="shared" si="3"/>
        <v>0</v>
      </c>
      <c r="I28" s="236">
        <f t="shared" si="4"/>
        <v>0</v>
      </c>
      <c r="J28" s="387">
        <f t="shared" si="5"/>
        <v>0</v>
      </c>
      <c r="K28" s="3"/>
      <c r="L28" s="3"/>
      <c r="M28" s="3"/>
      <c r="N28" s="3"/>
      <c r="O28" s="3"/>
      <c r="P28" s="3"/>
      <c r="Q28" s="3"/>
      <c r="R28" s="3"/>
      <c r="S28" s="3"/>
      <c r="T28" s="3"/>
      <c r="U28" s="3"/>
      <c r="V28" s="3"/>
      <c r="W28" s="3"/>
      <c r="X28" s="3"/>
      <c r="Y28" s="3"/>
      <c r="Z28" s="3"/>
    </row>
    <row r="29" spans="1:26" ht="12.75" customHeight="1" x14ac:dyDescent="0.25">
      <c r="A29" s="3"/>
      <c r="B29" s="494">
        <f>Amnt_Deposited!B21</f>
        <v>10</v>
      </c>
      <c r="C29" s="235">
        <f>IF(Select2=1,Amnt_Deposited!E21,(Amnt_Deposited!E21+Amnt_Deposited!L21*Parameters!$E$46))</f>
        <v>0</v>
      </c>
      <c r="D29" s="495">
        <f>MCF!R28</f>
        <v>0</v>
      </c>
      <c r="E29" s="236">
        <f t="shared" si="0"/>
        <v>0</v>
      </c>
      <c r="F29" s="236">
        <f t="shared" si="1"/>
        <v>0</v>
      </c>
      <c r="G29" s="236">
        <f t="shared" si="2"/>
        <v>0</v>
      </c>
      <c r="H29" s="236">
        <f t="shared" si="3"/>
        <v>0</v>
      </c>
      <c r="I29" s="236">
        <f t="shared" si="4"/>
        <v>0</v>
      </c>
      <c r="J29" s="387">
        <f t="shared" si="5"/>
        <v>0</v>
      </c>
      <c r="K29" s="3"/>
      <c r="L29" s="3"/>
      <c r="M29" s="3"/>
      <c r="N29" s="3"/>
      <c r="O29" s="3"/>
      <c r="P29" s="3"/>
      <c r="Q29" s="3"/>
      <c r="R29" s="3"/>
      <c r="S29" s="3"/>
      <c r="T29" s="3"/>
      <c r="U29" s="3"/>
      <c r="V29" s="3"/>
      <c r="W29" s="3"/>
      <c r="X29" s="3"/>
      <c r="Y29" s="3"/>
      <c r="Z29" s="3"/>
    </row>
    <row r="30" spans="1:26" ht="12.75" customHeight="1" x14ac:dyDescent="0.25">
      <c r="A30" s="3"/>
      <c r="B30" s="494">
        <f>Amnt_Deposited!B22</f>
        <v>11</v>
      </c>
      <c r="C30" s="235">
        <f>IF(Select2=1,Amnt_Deposited!E22,(Amnt_Deposited!E22+Amnt_Deposited!L22*Parameters!$E$46))</f>
        <v>0</v>
      </c>
      <c r="D30" s="495">
        <f>MCF!R29</f>
        <v>0</v>
      </c>
      <c r="E30" s="236">
        <f t="shared" si="0"/>
        <v>0</v>
      </c>
      <c r="F30" s="236">
        <f t="shared" si="1"/>
        <v>0</v>
      </c>
      <c r="G30" s="236">
        <f t="shared" si="2"/>
        <v>0</v>
      </c>
      <c r="H30" s="236">
        <f t="shared" si="3"/>
        <v>0</v>
      </c>
      <c r="I30" s="236">
        <f t="shared" si="4"/>
        <v>0</v>
      </c>
      <c r="J30" s="387">
        <f t="shared" si="5"/>
        <v>0</v>
      </c>
      <c r="K30" s="3"/>
      <c r="L30" s="3"/>
      <c r="M30" s="3"/>
      <c r="N30" s="3"/>
      <c r="O30" s="3"/>
      <c r="P30" s="3"/>
      <c r="Q30" s="3"/>
      <c r="R30" s="3"/>
      <c r="S30" s="3"/>
      <c r="T30" s="3"/>
      <c r="U30" s="3"/>
      <c r="V30" s="3"/>
      <c r="W30" s="3"/>
      <c r="X30" s="3"/>
      <c r="Y30" s="3"/>
      <c r="Z30" s="3"/>
    </row>
    <row r="31" spans="1:26" ht="12.75" customHeight="1" x14ac:dyDescent="0.25">
      <c r="A31" s="3"/>
      <c r="B31" s="494">
        <f>Amnt_Deposited!B23</f>
        <v>12</v>
      </c>
      <c r="C31" s="235">
        <f>IF(Select2=1,Amnt_Deposited!E23,(Amnt_Deposited!E23+Amnt_Deposited!L23*Parameters!$E$46))</f>
        <v>0</v>
      </c>
      <c r="D31" s="495">
        <f>MCF!R30</f>
        <v>0</v>
      </c>
      <c r="E31" s="236">
        <f t="shared" si="0"/>
        <v>0</v>
      </c>
      <c r="F31" s="236">
        <f t="shared" si="1"/>
        <v>0</v>
      </c>
      <c r="G31" s="236">
        <f t="shared" si="2"/>
        <v>0</v>
      </c>
      <c r="H31" s="236">
        <f t="shared" si="3"/>
        <v>0</v>
      </c>
      <c r="I31" s="236">
        <f t="shared" si="4"/>
        <v>0</v>
      </c>
      <c r="J31" s="387">
        <f t="shared" si="5"/>
        <v>0</v>
      </c>
      <c r="K31" s="3"/>
      <c r="L31" s="3"/>
      <c r="M31" s="3"/>
      <c r="N31" s="3"/>
      <c r="O31" s="3"/>
      <c r="P31" s="3"/>
      <c r="Q31" s="3"/>
      <c r="R31" s="3"/>
      <c r="S31" s="3"/>
      <c r="T31" s="3"/>
      <c r="U31" s="3"/>
      <c r="V31" s="3"/>
      <c r="W31" s="3"/>
      <c r="X31" s="3"/>
      <c r="Y31" s="3"/>
      <c r="Z31" s="3"/>
    </row>
    <row r="32" spans="1:26" ht="12.75" customHeight="1" x14ac:dyDescent="0.25">
      <c r="A32" s="3"/>
      <c r="B32" s="494">
        <f>Amnt_Deposited!B24</f>
        <v>13</v>
      </c>
      <c r="C32" s="235">
        <f>IF(Select2=1,Amnt_Deposited!E24,(Amnt_Deposited!E24+Amnt_Deposited!L24*Parameters!$E$46))</f>
        <v>0</v>
      </c>
      <c r="D32" s="495">
        <f>MCF!R31</f>
        <v>0</v>
      </c>
      <c r="E32" s="236">
        <f t="shared" si="0"/>
        <v>0</v>
      </c>
      <c r="F32" s="236">
        <f t="shared" si="1"/>
        <v>0</v>
      </c>
      <c r="G32" s="236">
        <f t="shared" si="2"/>
        <v>0</v>
      </c>
      <c r="H32" s="236">
        <f t="shared" si="3"/>
        <v>0</v>
      </c>
      <c r="I32" s="236">
        <f t="shared" si="4"/>
        <v>0</v>
      </c>
      <c r="J32" s="387">
        <f t="shared" si="5"/>
        <v>0</v>
      </c>
      <c r="K32" s="3"/>
      <c r="L32" s="3"/>
      <c r="M32" s="3"/>
      <c r="N32" s="3"/>
      <c r="O32" s="3"/>
      <c r="P32" s="3"/>
      <c r="Q32" s="3"/>
      <c r="R32" s="3"/>
      <c r="S32" s="3"/>
      <c r="T32" s="3"/>
      <c r="U32" s="3"/>
      <c r="V32" s="3"/>
      <c r="W32" s="3"/>
      <c r="X32" s="3"/>
      <c r="Y32" s="3"/>
      <c r="Z32" s="3"/>
    </row>
    <row r="33" spans="1:26" ht="12.75" customHeight="1" x14ac:dyDescent="0.25">
      <c r="A33" s="3"/>
      <c r="B33" s="494">
        <f>Amnt_Deposited!B25</f>
        <v>14</v>
      </c>
      <c r="C33" s="235">
        <f>IF(Select2=1,Amnt_Deposited!E25,(Amnt_Deposited!E25+Amnt_Deposited!L25*Parameters!$E$46))</f>
        <v>0</v>
      </c>
      <c r="D33" s="495">
        <f>MCF!R32</f>
        <v>0</v>
      </c>
      <c r="E33" s="236">
        <f t="shared" si="0"/>
        <v>0</v>
      </c>
      <c r="F33" s="236">
        <f t="shared" si="1"/>
        <v>0</v>
      </c>
      <c r="G33" s="236">
        <f t="shared" si="2"/>
        <v>0</v>
      </c>
      <c r="H33" s="236">
        <f t="shared" si="3"/>
        <v>0</v>
      </c>
      <c r="I33" s="236">
        <f t="shared" si="4"/>
        <v>0</v>
      </c>
      <c r="J33" s="387">
        <f t="shared" si="5"/>
        <v>0</v>
      </c>
      <c r="K33" s="3"/>
      <c r="L33" s="3"/>
      <c r="M33" s="3"/>
      <c r="N33" s="3"/>
      <c r="O33" s="3"/>
      <c r="P33" s="3"/>
      <c r="Q33" s="3"/>
      <c r="R33" s="3"/>
      <c r="S33" s="3"/>
      <c r="T33" s="3"/>
      <c r="U33" s="3"/>
      <c r="V33" s="3"/>
      <c r="W33" s="3"/>
      <c r="X33" s="3"/>
      <c r="Y33" s="3"/>
      <c r="Z33" s="3"/>
    </row>
    <row r="34" spans="1:26" ht="12.75" customHeight="1" x14ac:dyDescent="0.25">
      <c r="A34" s="3"/>
      <c r="B34" s="494">
        <f>Amnt_Deposited!B26</f>
        <v>15</v>
      </c>
      <c r="C34" s="235">
        <f>IF(Select2=1,Amnt_Deposited!E26,(Amnt_Deposited!E26+Amnt_Deposited!L26*Parameters!$E$46))</f>
        <v>0</v>
      </c>
      <c r="D34" s="495">
        <f>MCF!R33</f>
        <v>0</v>
      </c>
      <c r="E34" s="236">
        <f t="shared" si="0"/>
        <v>0</v>
      </c>
      <c r="F34" s="236">
        <f t="shared" si="1"/>
        <v>0</v>
      </c>
      <c r="G34" s="236">
        <f t="shared" si="2"/>
        <v>0</v>
      </c>
      <c r="H34" s="236">
        <f t="shared" si="3"/>
        <v>0</v>
      </c>
      <c r="I34" s="236">
        <f t="shared" si="4"/>
        <v>0</v>
      </c>
      <c r="J34" s="387">
        <f t="shared" si="5"/>
        <v>0</v>
      </c>
      <c r="K34" s="3"/>
      <c r="L34" s="3"/>
      <c r="M34" s="3"/>
      <c r="N34" s="3"/>
      <c r="O34" s="3"/>
      <c r="P34" s="3"/>
      <c r="Q34" s="3"/>
      <c r="R34" s="3"/>
      <c r="S34" s="3"/>
      <c r="T34" s="3"/>
      <c r="U34" s="3"/>
      <c r="V34" s="3"/>
      <c r="W34" s="3"/>
      <c r="X34" s="3"/>
      <c r="Y34" s="3"/>
      <c r="Z34" s="3"/>
    </row>
    <row r="35" spans="1:26" ht="12.75" customHeight="1" x14ac:dyDescent="0.25">
      <c r="A35" s="3"/>
      <c r="B35" s="494">
        <f>Amnt_Deposited!B27</f>
        <v>16</v>
      </c>
      <c r="C35" s="235">
        <f>IF(Select2=1,Amnt_Deposited!E27,(Amnt_Deposited!E27+Amnt_Deposited!L27*Parameters!$E$46))</f>
        <v>0</v>
      </c>
      <c r="D35" s="495">
        <f>MCF!R34</f>
        <v>0</v>
      </c>
      <c r="E35" s="236">
        <f t="shared" si="0"/>
        <v>0</v>
      </c>
      <c r="F35" s="236">
        <f t="shared" si="1"/>
        <v>0</v>
      </c>
      <c r="G35" s="236">
        <f t="shared" si="2"/>
        <v>0</v>
      </c>
      <c r="H35" s="236">
        <f t="shared" si="3"/>
        <v>0</v>
      </c>
      <c r="I35" s="236">
        <f t="shared" si="4"/>
        <v>0</v>
      </c>
      <c r="J35" s="387">
        <f t="shared" si="5"/>
        <v>0</v>
      </c>
      <c r="K35" s="3"/>
      <c r="L35" s="3"/>
      <c r="M35" s="3"/>
      <c r="N35" s="3"/>
      <c r="O35" s="3"/>
      <c r="P35" s="3"/>
      <c r="Q35" s="3"/>
      <c r="R35" s="3"/>
      <c r="S35" s="3"/>
      <c r="T35" s="3"/>
      <c r="U35" s="3"/>
      <c r="V35" s="3"/>
      <c r="W35" s="3"/>
      <c r="X35" s="3"/>
      <c r="Y35" s="3"/>
      <c r="Z35" s="3"/>
    </row>
    <row r="36" spans="1:26" ht="12.75" customHeight="1" x14ac:dyDescent="0.25">
      <c r="A36" s="3"/>
      <c r="B36" s="494">
        <f>Amnt_Deposited!B28</f>
        <v>17</v>
      </c>
      <c r="C36" s="235">
        <f>IF(Select2=1,Amnt_Deposited!E28,(Amnt_Deposited!E28+Amnt_Deposited!L28*Parameters!$E$46))</f>
        <v>0</v>
      </c>
      <c r="D36" s="495">
        <f>MCF!R35</f>
        <v>0</v>
      </c>
      <c r="E36" s="236">
        <f t="shared" si="0"/>
        <v>0</v>
      </c>
      <c r="F36" s="236">
        <f t="shared" si="1"/>
        <v>0</v>
      </c>
      <c r="G36" s="236">
        <f t="shared" si="2"/>
        <v>0</v>
      </c>
      <c r="H36" s="236">
        <f t="shared" si="3"/>
        <v>0</v>
      </c>
      <c r="I36" s="236">
        <f t="shared" si="4"/>
        <v>0</v>
      </c>
      <c r="J36" s="387">
        <f t="shared" si="5"/>
        <v>0</v>
      </c>
      <c r="K36" s="3"/>
      <c r="L36" s="3"/>
      <c r="M36" s="3"/>
      <c r="N36" s="3"/>
      <c r="O36" s="3"/>
      <c r="P36" s="3"/>
      <c r="Q36" s="3"/>
      <c r="R36" s="3"/>
      <c r="S36" s="3"/>
      <c r="T36" s="3"/>
      <c r="U36" s="3"/>
      <c r="V36" s="3"/>
      <c r="W36" s="3"/>
      <c r="X36" s="3"/>
      <c r="Y36" s="3"/>
      <c r="Z36" s="3"/>
    </row>
    <row r="37" spans="1:26" ht="12.75" customHeight="1" x14ac:dyDescent="0.25">
      <c r="A37" s="3"/>
      <c r="B37" s="494">
        <f>Amnt_Deposited!B29</f>
        <v>18</v>
      </c>
      <c r="C37" s="235">
        <f>IF(Select2=1,Amnt_Deposited!E29,(Amnt_Deposited!E29+Amnt_Deposited!L29*Parameters!$E$46))</f>
        <v>0</v>
      </c>
      <c r="D37" s="495">
        <f>MCF!R36</f>
        <v>0</v>
      </c>
      <c r="E37" s="236">
        <f t="shared" si="0"/>
        <v>0</v>
      </c>
      <c r="F37" s="236">
        <f t="shared" si="1"/>
        <v>0</v>
      </c>
      <c r="G37" s="236">
        <f t="shared" si="2"/>
        <v>0</v>
      </c>
      <c r="H37" s="236">
        <f t="shared" si="3"/>
        <v>0</v>
      </c>
      <c r="I37" s="236">
        <f t="shared" si="4"/>
        <v>0</v>
      </c>
      <c r="J37" s="387">
        <f t="shared" si="5"/>
        <v>0</v>
      </c>
      <c r="K37" s="3"/>
      <c r="L37" s="3"/>
      <c r="M37" s="3"/>
      <c r="N37" s="3"/>
      <c r="O37" s="3"/>
      <c r="P37" s="3"/>
      <c r="Q37" s="3"/>
      <c r="R37" s="3"/>
      <c r="S37" s="3"/>
      <c r="T37" s="3"/>
      <c r="U37" s="3"/>
      <c r="V37" s="3"/>
      <c r="W37" s="3"/>
      <c r="X37" s="3"/>
      <c r="Y37" s="3"/>
      <c r="Z37" s="3"/>
    </row>
    <row r="38" spans="1:26" ht="12.75" customHeight="1" x14ac:dyDescent="0.25">
      <c r="A38" s="3"/>
      <c r="B38" s="494">
        <f>Amnt_Deposited!B30</f>
        <v>19</v>
      </c>
      <c r="C38" s="235">
        <f>IF(Select2=1,Amnt_Deposited!E30,(Amnt_Deposited!E30+Amnt_Deposited!L30*Parameters!$E$46))</f>
        <v>0</v>
      </c>
      <c r="D38" s="495">
        <f>MCF!R37</f>
        <v>0</v>
      </c>
      <c r="E38" s="236">
        <f t="shared" si="0"/>
        <v>0</v>
      </c>
      <c r="F38" s="236">
        <f t="shared" si="1"/>
        <v>0</v>
      </c>
      <c r="G38" s="236">
        <f t="shared" si="2"/>
        <v>0</v>
      </c>
      <c r="H38" s="236">
        <f t="shared" si="3"/>
        <v>0</v>
      </c>
      <c r="I38" s="236">
        <f t="shared" si="4"/>
        <v>0</v>
      </c>
      <c r="J38" s="387">
        <f t="shared" si="5"/>
        <v>0</v>
      </c>
      <c r="K38" s="3"/>
      <c r="L38" s="3"/>
      <c r="M38" s="3"/>
      <c r="N38" s="3"/>
      <c r="O38" s="3"/>
      <c r="P38" s="3"/>
      <c r="Q38" s="3"/>
      <c r="R38" s="3"/>
      <c r="S38" s="3"/>
      <c r="T38" s="3"/>
      <c r="U38" s="3"/>
      <c r="V38" s="3"/>
      <c r="W38" s="3"/>
      <c r="X38" s="3"/>
      <c r="Y38" s="3"/>
      <c r="Z38" s="3"/>
    </row>
    <row r="39" spans="1:26" ht="12.75" customHeight="1" x14ac:dyDescent="0.25">
      <c r="A39" s="3"/>
      <c r="B39" s="494">
        <f>Amnt_Deposited!B31</f>
        <v>20</v>
      </c>
      <c r="C39" s="235">
        <f>IF(Select2=1,Amnt_Deposited!E31,(Amnt_Deposited!E31+Amnt_Deposited!L31*Parameters!$E$46))</f>
        <v>0</v>
      </c>
      <c r="D39" s="495">
        <f>MCF!R38</f>
        <v>0</v>
      </c>
      <c r="E39" s="236">
        <f t="shared" si="0"/>
        <v>0</v>
      </c>
      <c r="F39" s="236">
        <f t="shared" si="1"/>
        <v>0</v>
      </c>
      <c r="G39" s="236">
        <f t="shared" si="2"/>
        <v>0</v>
      </c>
      <c r="H39" s="236">
        <f t="shared" si="3"/>
        <v>0</v>
      </c>
      <c r="I39" s="236">
        <f t="shared" si="4"/>
        <v>0</v>
      </c>
      <c r="J39" s="387">
        <f t="shared" si="5"/>
        <v>0</v>
      </c>
      <c r="K39" s="3"/>
      <c r="L39" s="3"/>
      <c r="M39" s="3"/>
      <c r="N39" s="3"/>
      <c r="O39" s="3"/>
      <c r="P39" s="3"/>
      <c r="Q39" s="3"/>
      <c r="R39" s="3"/>
      <c r="S39" s="3"/>
      <c r="T39" s="3"/>
      <c r="U39" s="3"/>
      <c r="V39" s="3"/>
      <c r="W39" s="3"/>
      <c r="X39" s="3"/>
      <c r="Y39" s="3"/>
      <c r="Z39" s="3"/>
    </row>
    <row r="40" spans="1:26" ht="12.75" customHeight="1" x14ac:dyDescent="0.25">
      <c r="A40" s="3"/>
      <c r="B40" s="494">
        <f>Amnt_Deposited!B32</f>
        <v>21</v>
      </c>
      <c r="C40" s="235">
        <f>IF(Select2=1,Amnt_Deposited!E32,(Amnt_Deposited!E32+Amnt_Deposited!L32*Parameters!$E$46))</f>
        <v>0</v>
      </c>
      <c r="D40" s="495">
        <f>MCF!R39</f>
        <v>0</v>
      </c>
      <c r="E40" s="236">
        <f t="shared" si="0"/>
        <v>0</v>
      </c>
      <c r="F40" s="236">
        <f t="shared" si="1"/>
        <v>0</v>
      </c>
      <c r="G40" s="236">
        <f t="shared" si="2"/>
        <v>0</v>
      </c>
      <c r="H40" s="236">
        <f t="shared" si="3"/>
        <v>0</v>
      </c>
      <c r="I40" s="236">
        <f t="shared" si="4"/>
        <v>0</v>
      </c>
      <c r="J40" s="387">
        <f t="shared" si="5"/>
        <v>0</v>
      </c>
      <c r="K40" s="3"/>
      <c r="L40" s="3"/>
      <c r="M40" s="3"/>
      <c r="N40" s="3"/>
      <c r="O40" s="3"/>
      <c r="P40" s="3"/>
      <c r="Q40" s="3"/>
      <c r="R40" s="3"/>
      <c r="S40" s="3"/>
      <c r="T40" s="3"/>
      <c r="U40" s="3"/>
      <c r="V40" s="3"/>
      <c r="W40" s="3"/>
      <c r="X40" s="3"/>
      <c r="Y40" s="3"/>
      <c r="Z40" s="3"/>
    </row>
    <row r="41" spans="1:26" ht="12.75" customHeight="1" x14ac:dyDescent="0.25">
      <c r="A41" s="3"/>
      <c r="B41" s="494">
        <f>Amnt_Deposited!B33</f>
        <v>22</v>
      </c>
      <c r="C41" s="235">
        <f>IF(Select2=1,Amnt_Deposited!E33,(Amnt_Deposited!E33+Amnt_Deposited!L33*Parameters!$E$46))</f>
        <v>0</v>
      </c>
      <c r="D41" s="495">
        <f>MCF!R40</f>
        <v>0</v>
      </c>
      <c r="E41" s="236">
        <f t="shared" si="0"/>
        <v>0</v>
      </c>
      <c r="F41" s="236">
        <f t="shared" si="1"/>
        <v>0</v>
      </c>
      <c r="G41" s="236">
        <f t="shared" si="2"/>
        <v>0</v>
      </c>
      <c r="H41" s="236">
        <f t="shared" si="3"/>
        <v>0</v>
      </c>
      <c r="I41" s="236">
        <f t="shared" si="4"/>
        <v>0</v>
      </c>
      <c r="J41" s="387">
        <f t="shared" si="5"/>
        <v>0</v>
      </c>
      <c r="K41" s="3"/>
      <c r="L41" s="3"/>
      <c r="M41" s="3"/>
      <c r="N41" s="3"/>
      <c r="O41" s="3"/>
      <c r="P41" s="3"/>
      <c r="Q41" s="3"/>
      <c r="R41" s="3"/>
      <c r="S41" s="3"/>
      <c r="T41" s="3"/>
      <c r="U41" s="3"/>
      <c r="V41" s="3"/>
      <c r="W41" s="3"/>
      <c r="X41" s="3"/>
      <c r="Y41" s="3"/>
      <c r="Z41" s="3"/>
    </row>
    <row r="42" spans="1:26" ht="12.75" customHeight="1" x14ac:dyDescent="0.25">
      <c r="A42" s="3"/>
      <c r="B42" s="494">
        <f>Amnt_Deposited!B34</f>
        <v>23</v>
      </c>
      <c r="C42" s="235">
        <f>IF(Select2=1,Amnt_Deposited!E34,(Amnt_Deposited!E34+Amnt_Deposited!L34*Parameters!$E$46))</f>
        <v>0</v>
      </c>
      <c r="D42" s="495">
        <f>MCF!R41</f>
        <v>0</v>
      </c>
      <c r="E42" s="236">
        <f t="shared" si="0"/>
        <v>0</v>
      </c>
      <c r="F42" s="236">
        <f t="shared" si="1"/>
        <v>0</v>
      </c>
      <c r="G42" s="236">
        <f t="shared" si="2"/>
        <v>0</v>
      </c>
      <c r="H42" s="236">
        <f t="shared" si="3"/>
        <v>0</v>
      </c>
      <c r="I42" s="236">
        <f t="shared" si="4"/>
        <v>0</v>
      </c>
      <c r="J42" s="387">
        <f t="shared" si="5"/>
        <v>0</v>
      </c>
      <c r="K42" s="3"/>
      <c r="L42" s="3"/>
      <c r="M42" s="3"/>
      <c r="N42" s="3"/>
      <c r="O42" s="3"/>
      <c r="P42" s="3"/>
      <c r="Q42" s="3"/>
      <c r="R42" s="3"/>
      <c r="S42" s="3"/>
      <c r="T42" s="3"/>
      <c r="U42" s="3"/>
      <c r="V42" s="3"/>
      <c r="W42" s="3"/>
      <c r="X42" s="3"/>
      <c r="Y42" s="3"/>
      <c r="Z42" s="3"/>
    </row>
    <row r="43" spans="1:26" ht="12.75" customHeight="1" x14ac:dyDescent="0.25">
      <c r="A43" s="3"/>
      <c r="B43" s="494">
        <f>Amnt_Deposited!B35</f>
        <v>24</v>
      </c>
      <c r="C43" s="235">
        <f>IF(Select2=1,Amnt_Deposited!E35,(Amnt_Deposited!E35+Amnt_Deposited!L35*Parameters!$E$46))</f>
        <v>0</v>
      </c>
      <c r="D43" s="495">
        <f>MCF!R42</f>
        <v>0</v>
      </c>
      <c r="E43" s="236">
        <f t="shared" si="0"/>
        <v>0</v>
      </c>
      <c r="F43" s="236">
        <f t="shared" si="1"/>
        <v>0</v>
      </c>
      <c r="G43" s="236">
        <f t="shared" si="2"/>
        <v>0</v>
      </c>
      <c r="H43" s="236">
        <f t="shared" si="3"/>
        <v>0</v>
      </c>
      <c r="I43" s="236">
        <f t="shared" si="4"/>
        <v>0</v>
      </c>
      <c r="J43" s="387">
        <f t="shared" si="5"/>
        <v>0</v>
      </c>
      <c r="K43" s="3"/>
      <c r="L43" s="3"/>
      <c r="M43" s="3"/>
      <c r="N43" s="3"/>
      <c r="O43" s="3"/>
      <c r="P43" s="3"/>
      <c r="Q43" s="3"/>
      <c r="R43" s="3"/>
      <c r="S43" s="3"/>
      <c r="T43" s="3"/>
      <c r="U43" s="3"/>
      <c r="V43" s="3"/>
      <c r="W43" s="3"/>
      <c r="X43" s="3"/>
      <c r="Y43" s="3"/>
      <c r="Z43" s="3"/>
    </row>
    <row r="44" spans="1:26" ht="12.75" customHeight="1" x14ac:dyDescent="0.25">
      <c r="A44" s="3"/>
      <c r="B44" s="494">
        <f>Amnt_Deposited!B36</f>
        <v>25</v>
      </c>
      <c r="C44" s="235">
        <f>IF(Select2=1,Amnt_Deposited!E36,(Amnt_Deposited!E36+Amnt_Deposited!L36*Parameters!$E$46))</f>
        <v>0</v>
      </c>
      <c r="D44" s="495">
        <f>MCF!R43</f>
        <v>0</v>
      </c>
      <c r="E44" s="236">
        <f t="shared" si="0"/>
        <v>0</v>
      </c>
      <c r="F44" s="236">
        <f t="shared" si="1"/>
        <v>0</v>
      </c>
      <c r="G44" s="236">
        <f t="shared" si="2"/>
        <v>0</v>
      </c>
      <c r="H44" s="236">
        <f t="shared" si="3"/>
        <v>0</v>
      </c>
      <c r="I44" s="236">
        <f t="shared" si="4"/>
        <v>0</v>
      </c>
      <c r="J44" s="387">
        <f t="shared" si="5"/>
        <v>0</v>
      </c>
      <c r="K44" s="3"/>
      <c r="L44" s="3"/>
      <c r="M44" s="3"/>
      <c r="N44" s="3"/>
      <c r="O44" s="3"/>
      <c r="P44" s="3"/>
      <c r="Q44" s="3"/>
      <c r="R44" s="3"/>
      <c r="S44" s="3"/>
      <c r="T44" s="3"/>
      <c r="U44" s="3"/>
      <c r="V44" s="3"/>
      <c r="W44" s="3"/>
      <c r="X44" s="3"/>
      <c r="Y44" s="3"/>
      <c r="Z44" s="3"/>
    </row>
    <row r="45" spans="1:26" ht="12.75" customHeight="1" x14ac:dyDescent="0.25">
      <c r="A45" s="3"/>
      <c r="B45" s="494">
        <f>Amnt_Deposited!B37</f>
        <v>26</v>
      </c>
      <c r="C45" s="235">
        <f>IF(Select2=1,Amnt_Deposited!E37,(Amnt_Deposited!E37+Amnt_Deposited!L37*Parameters!$E$46))</f>
        <v>0</v>
      </c>
      <c r="D45" s="495">
        <f>MCF!R44</f>
        <v>0</v>
      </c>
      <c r="E45" s="236">
        <f t="shared" si="0"/>
        <v>0</v>
      </c>
      <c r="F45" s="236">
        <f t="shared" si="1"/>
        <v>0</v>
      </c>
      <c r="G45" s="236">
        <f t="shared" si="2"/>
        <v>0</v>
      </c>
      <c r="H45" s="236">
        <f t="shared" si="3"/>
        <v>0</v>
      </c>
      <c r="I45" s="236">
        <f t="shared" si="4"/>
        <v>0</v>
      </c>
      <c r="J45" s="387">
        <f t="shared" si="5"/>
        <v>0</v>
      </c>
      <c r="K45" s="3"/>
      <c r="L45" s="3"/>
      <c r="M45" s="3"/>
      <c r="N45" s="3"/>
      <c r="O45" s="3"/>
      <c r="P45" s="3"/>
      <c r="Q45" s="3"/>
      <c r="R45" s="3"/>
      <c r="S45" s="3"/>
      <c r="T45" s="3"/>
      <c r="U45" s="3"/>
      <c r="V45" s="3"/>
      <c r="W45" s="3"/>
      <c r="X45" s="3"/>
      <c r="Y45" s="3"/>
      <c r="Z45" s="3"/>
    </row>
    <row r="46" spans="1:26" ht="12.75" customHeight="1" x14ac:dyDescent="0.25">
      <c r="A46" s="3"/>
      <c r="B46" s="494">
        <f>Amnt_Deposited!B38</f>
        <v>27</v>
      </c>
      <c r="C46" s="235">
        <f>IF(Select2=1,Amnt_Deposited!E38,(Amnt_Deposited!E38+Amnt_Deposited!L38*Parameters!$E$46))</f>
        <v>0</v>
      </c>
      <c r="D46" s="495">
        <f>MCF!R45</f>
        <v>0</v>
      </c>
      <c r="E46" s="236">
        <f t="shared" si="0"/>
        <v>0</v>
      </c>
      <c r="F46" s="236">
        <f t="shared" si="1"/>
        <v>0</v>
      </c>
      <c r="G46" s="236">
        <f t="shared" si="2"/>
        <v>0</v>
      </c>
      <c r="H46" s="236">
        <f t="shared" si="3"/>
        <v>0</v>
      </c>
      <c r="I46" s="236">
        <f t="shared" si="4"/>
        <v>0</v>
      </c>
      <c r="J46" s="387">
        <f t="shared" si="5"/>
        <v>0</v>
      </c>
      <c r="K46" s="3"/>
      <c r="L46" s="3"/>
      <c r="M46" s="3"/>
      <c r="N46" s="3"/>
      <c r="O46" s="3"/>
      <c r="P46" s="3"/>
      <c r="Q46" s="3"/>
      <c r="R46" s="3"/>
      <c r="S46" s="3"/>
      <c r="T46" s="3"/>
      <c r="U46" s="3"/>
      <c r="V46" s="3"/>
      <c r="W46" s="3"/>
      <c r="X46" s="3"/>
      <c r="Y46" s="3"/>
      <c r="Z46" s="3"/>
    </row>
    <row r="47" spans="1:26" ht="12.75" customHeight="1" x14ac:dyDescent="0.25">
      <c r="A47" s="3"/>
      <c r="B47" s="494">
        <f>Amnt_Deposited!B39</f>
        <v>28</v>
      </c>
      <c r="C47" s="235">
        <f>IF(Select2=1,Amnt_Deposited!E39,(Amnt_Deposited!E39+Amnt_Deposited!L39*Parameters!$E$46))</f>
        <v>0</v>
      </c>
      <c r="D47" s="495">
        <f>MCF!R46</f>
        <v>0</v>
      </c>
      <c r="E47" s="236">
        <f t="shared" si="0"/>
        <v>0</v>
      </c>
      <c r="F47" s="236">
        <f t="shared" si="1"/>
        <v>0</v>
      </c>
      <c r="G47" s="236">
        <f t="shared" si="2"/>
        <v>0</v>
      </c>
      <c r="H47" s="236">
        <f t="shared" si="3"/>
        <v>0</v>
      </c>
      <c r="I47" s="236">
        <f t="shared" si="4"/>
        <v>0</v>
      </c>
      <c r="J47" s="387">
        <f t="shared" si="5"/>
        <v>0</v>
      </c>
      <c r="K47" s="3"/>
      <c r="L47" s="3"/>
      <c r="M47" s="3"/>
      <c r="N47" s="3"/>
      <c r="O47" s="3"/>
      <c r="P47" s="3"/>
      <c r="Q47" s="3"/>
      <c r="R47" s="3"/>
      <c r="S47" s="3"/>
      <c r="T47" s="3"/>
      <c r="U47" s="3"/>
      <c r="V47" s="3"/>
      <c r="W47" s="3"/>
      <c r="X47" s="3"/>
      <c r="Y47" s="3"/>
      <c r="Z47" s="3"/>
    </row>
    <row r="48" spans="1:26" ht="12.75" customHeight="1" x14ac:dyDescent="0.25">
      <c r="A48" s="3"/>
      <c r="B48" s="494">
        <f>Amnt_Deposited!B40</f>
        <v>29</v>
      </c>
      <c r="C48" s="235">
        <f>IF(Select2=1,Amnt_Deposited!E40,(Amnt_Deposited!E40+Amnt_Deposited!L40*Parameters!$E$46))</f>
        <v>0</v>
      </c>
      <c r="D48" s="495">
        <f>MCF!R47</f>
        <v>0</v>
      </c>
      <c r="E48" s="236">
        <f t="shared" si="0"/>
        <v>0</v>
      </c>
      <c r="F48" s="236">
        <f t="shared" si="1"/>
        <v>0</v>
      </c>
      <c r="G48" s="236">
        <f t="shared" si="2"/>
        <v>0</v>
      </c>
      <c r="H48" s="236">
        <f t="shared" si="3"/>
        <v>0</v>
      </c>
      <c r="I48" s="236">
        <f t="shared" si="4"/>
        <v>0</v>
      </c>
      <c r="J48" s="387">
        <f t="shared" si="5"/>
        <v>0</v>
      </c>
      <c r="K48" s="3"/>
      <c r="L48" s="3"/>
      <c r="M48" s="3"/>
      <c r="N48" s="3"/>
      <c r="O48" s="3"/>
      <c r="P48" s="3"/>
      <c r="Q48" s="3"/>
      <c r="R48" s="3"/>
      <c r="S48" s="3"/>
      <c r="T48" s="3"/>
      <c r="U48" s="3"/>
      <c r="V48" s="3"/>
      <c r="W48" s="3"/>
      <c r="X48" s="3"/>
      <c r="Y48" s="3"/>
      <c r="Z48" s="3"/>
    </row>
    <row r="49" spans="1:26" ht="12.75" customHeight="1" x14ac:dyDescent="0.25">
      <c r="A49" s="3"/>
      <c r="B49" s="494">
        <f>Amnt_Deposited!B41</f>
        <v>30</v>
      </c>
      <c r="C49" s="235">
        <f>IF(Select2=1,Amnt_Deposited!E41,(Amnt_Deposited!E41+Amnt_Deposited!L41*Parameters!$E$46))</f>
        <v>0</v>
      </c>
      <c r="D49" s="495">
        <f>MCF!R48</f>
        <v>0</v>
      </c>
      <c r="E49" s="236">
        <f t="shared" si="0"/>
        <v>0</v>
      </c>
      <c r="F49" s="236">
        <f t="shared" si="1"/>
        <v>0</v>
      </c>
      <c r="G49" s="236">
        <f t="shared" si="2"/>
        <v>0</v>
      </c>
      <c r="H49" s="236">
        <f t="shared" si="3"/>
        <v>0</v>
      </c>
      <c r="I49" s="236">
        <f t="shared" si="4"/>
        <v>0</v>
      </c>
      <c r="J49" s="387">
        <f t="shared" si="5"/>
        <v>0</v>
      </c>
      <c r="K49" s="3"/>
      <c r="L49" s="3"/>
      <c r="M49" s="3"/>
      <c r="N49" s="3"/>
      <c r="O49" s="3"/>
      <c r="P49" s="3"/>
      <c r="Q49" s="3"/>
      <c r="R49" s="3"/>
      <c r="S49" s="3"/>
      <c r="T49" s="3"/>
      <c r="U49" s="3"/>
      <c r="V49" s="3"/>
      <c r="W49" s="3"/>
      <c r="X49" s="3"/>
      <c r="Y49" s="3"/>
      <c r="Z49" s="3"/>
    </row>
    <row r="50" spans="1:26" ht="12.75" customHeight="1" x14ac:dyDescent="0.25">
      <c r="A50" s="3"/>
      <c r="B50" s="494">
        <f>Amnt_Deposited!B42</f>
        <v>31</v>
      </c>
      <c r="C50" s="235">
        <f>IF(Select2=1,Amnt_Deposited!E42,(Amnt_Deposited!E42+Amnt_Deposited!L42*Parameters!$E$46))</f>
        <v>0</v>
      </c>
      <c r="D50" s="495">
        <f>MCF!R49</f>
        <v>0</v>
      </c>
      <c r="E50" s="236">
        <f t="shared" si="0"/>
        <v>0</v>
      </c>
      <c r="F50" s="236">
        <f t="shared" si="1"/>
        <v>0</v>
      </c>
      <c r="G50" s="236">
        <f t="shared" si="2"/>
        <v>0</v>
      </c>
      <c r="H50" s="236">
        <f t="shared" si="3"/>
        <v>0</v>
      </c>
      <c r="I50" s="236">
        <f t="shared" si="4"/>
        <v>0</v>
      </c>
      <c r="J50" s="387">
        <f t="shared" si="5"/>
        <v>0</v>
      </c>
      <c r="K50" s="3"/>
      <c r="L50" s="3"/>
      <c r="M50" s="3"/>
      <c r="N50" s="3"/>
      <c r="O50" s="3"/>
      <c r="P50" s="3"/>
      <c r="Q50" s="3"/>
      <c r="R50" s="3"/>
      <c r="S50" s="3"/>
      <c r="T50" s="3"/>
      <c r="U50" s="3"/>
      <c r="V50" s="3"/>
      <c r="W50" s="3"/>
      <c r="X50" s="3"/>
      <c r="Y50" s="3"/>
      <c r="Z50" s="3"/>
    </row>
    <row r="51" spans="1:26" ht="12.75" customHeight="1" x14ac:dyDescent="0.25">
      <c r="A51" s="3"/>
      <c r="B51" s="494">
        <f>Amnt_Deposited!B43</f>
        <v>32</v>
      </c>
      <c r="C51" s="235">
        <f>IF(Select2=1,Amnt_Deposited!E43,(Amnt_Deposited!E43+Amnt_Deposited!L43*Parameters!$E$46))</f>
        <v>0</v>
      </c>
      <c r="D51" s="495">
        <f>MCF!R50</f>
        <v>0</v>
      </c>
      <c r="E51" s="236">
        <f t="shared" ref="E51:E82" si="6">C51*$I$6*DOCF*D51</f>
        <v>0</v>
      </c>
      <c r="F51" s="236">
        <f t="shared" si="1"/>
        <v>0</v>
      </c>
      <c r="G51" s="236">
        <f t="shared" si="2"/>
        <v>0</v>
      </c>
      <c r="H51" s="236">
        <f t="shared" si="3"/>
        <v>0</v>
      </c>
      <c r="I51" s="236">
        <f t="shared" si="4"/>
        <v>0</v>
      </c>
      <c r="J51" s="387">
        <f t="shared" ref="J51:J82" si="7">I51*CH4_fraction*conv</f>
        <v>0</v>
      </c>
      <c r="K51" s="3"/>
      <c r="L51" s="3"/>
      <c r="M51" s="3"/>
      <c r="N51" s="3"/>
      <c r="O51" s="3"/>
      <c r="P51" s="3"/>
      <c r="Q51" s="3"/>
      <c r="R51" s="3"/>
      <c r="S51" s="3"/>
      <c r="T51" s="3"/>
      <c r="U51" s="3"/>
      <c r="V51" s="3"/>
      <c r="W51" s="3"/>
      <c r="X51" s="3"/>
      <c r="Y51" s="3"/>
      <c r="Z51" s="3"/>
    </row>
    <row r="52" spans="1:26" ht="12.75" customHeight="1" x14ac:dyDescent="0.25">
      <c r="A52" s="3"/>
      <c r="B52" s="494">
        <f>Amnt_Deposited!B44</f>
        <v>33</v>
      </c>
      <c r="C52" s="235">
        <f>IF(Select2=1,Amnt_Deposited!E44,(Amnt_Deposited!E44+Amnt_Deposited!L44*Parameters!$E$46))</f>
        <v>0</v>
      </c>
      <c r="D52" s="495">
        <f>MCF!R51</f>
        <v>0</v>
      </c>
      <c r="E52" s="236">
        <f t="shared" si="6"/>
        <v>0</v>
      </c>
      <c r="F52" s="236">
        <f t="shared" si="1"/>
        <v>0</v>
      </c>
      <c r="G52" s="236">
        <f t="shared" si="2"/>
        <v>0</v>
      </c>
      <c r="H52" s="236">
        <f t="shared" si="3"/>
        <v>0</v>
      </c>
      <c r="I52" s="236">
        <f t="shared" si="4"/>
        <v>0</v>
      </c>
      <c r="J52" s="387">
        <f t="shared" si="7"/>
        <v>0</v>
      </c>
      <c r="K52" s="3"/>
      <c r="L52" s="3"/>
      <c r="M52" s="3"/>
      <c r="N52" s="3"/>
      <c r="O52" s="3"/>
      <c r="P52" s="3"/>
      <c r="Q52" s="3"/>
      <c r="R52" s="3"/>
      <c r="S52" s="3"/>
      <c r="T52" s="3"/>
      <c r="U52" s="3"/>
      <c r="V52" s="3"/>
      <c r="W52" s="3"/>
      <c r="X52" s="3"/>
      <c r="Y52" s="3"/>
      <c r="Z52" s="3"/>
    </row>
    <row r="53" spans="1:26" ht="12.75" customHeight="1" x14ac:dyDescent="0.25">
      <c r="A53" s="3"/>
      <c r="B53" s="494">
        <f>Amnt_Deposited!B45</f>
        <v>34</v>
      </c>
      <c r="C53" s="235">
        <f>IF(Select2=1,Amnt_Deposited!E45,(Amnt_Deposited!E45+Amnt_Deposited!L45*Parameters!$E$46))</f>
        <v>0</v>
      </c>
      <c r="D53" s="495">
        <f>MCF!R52</f>
        <v>0</v>
      </c>
      <c r="E53" s="236">
        <f t="shared" si="6"/>
        <v>0</v>
      </c>
      <c r="F53" s="236">
        <f t="shared" si="1"/>
        <v>0</v>
      </c>
      <c r="G53" s="236">
        <f t="shared" si="2"/>
        <v>0</v>
      </c>
      <c r="H53" s="236">
        <f t="shared" si="3"/>
        <v>0</v>
      </c>
      <c r="I53" s="236">
        <f t="shared" si="4"/>
        <v>0</v>
      </c>
      <c r="J53" s="387">
        <f t="shared" si="7"/>
        <v>0</v>
      </c>
      <c r="K53" s="3"/>
      <c r="L53" s="3"/>
      <c r="M53" s="3"/>
      <c r="N53" s="3"/>
      <c r="O53" s="3"/>
      <c r="P53" s="3"/>
      <c r="Q53" s="3"/>
      <c r="R53" s="3"/>
      <c r="S53" s="3"/>
      <c r="T53" s="3"/>
      <c r="U53" s="3"/>
      <c r="V53" s="3"/>
      <c r="W53" s="3"/>
      <c r="X53" s="3"/>
      <c r="Y53" s="3"/>
      <c r="Z53" s="3"/>
    </row>
    <row r="54" spans="1:26" ht="12.75" customHeight="1" x14ac:dyDescent="0.25">
      <c r="A54" s="3"/>
      <c r="B54" s="494">
        <f>Amnt_Deposited!B46</f>
        <v>35</v>
      </c>
      <c r="C54" s="235">
        <f>IF(Select2=1,Amnt_Deposited!E46,(Amnt_Deposited!E46+Amnt_Deposited!L46*Parameters!$E$46))</f>
        <v>0</v>
      </c>
      <c r="D54" s="495">
        <f>MCF!R53</f>
        <v>0</v>
      </c>
      <c r="E54" s="236">
        <f t="shared" si="6"/>
        <v>0</v>
      </c>
      <c r="F54" s="236">
        <f t="shared" si="1"/>
        <v>0</v>
      </c>
      <c r="G54" s="236">
        <f t="shared" si="2"/>
        <v>0</v>
      </c>
      <c r="H54" s="236">
        <f t="shared" si="3"/>
        <v>0</v>
      </c>
      <c r="I54" s="236">
        <f t="shared" si="4"/>
        <v>0</v>
      </c>
      <c r="J54" s="387">
        <f t="shared" si="7"/>
        <v>0</v>
      </c>
      <c r="K54" s="3"/>
      <c r="L54" s="3"/>
      <c r="M54" s="3"/>
      <c r="N54" s="3"/>
      <c r="O54" s="3"/>
      <c r="P54" s="3"/>
      <c r="Q54" s="3"/>
      <c r="R54" s="3"/>
      <c r="S54" s="3"/>
      <c r="T54" s="3"/>
      <c r="U54" s="3"/>
      <c r="V54" s="3"/>
      <c r="W54" s="3"/>
      <c r="X54" s="3"/>
      <c r="Y54" s="3"/>
      <c r="Z54" s="3"/>
    </row>
    <row r="55" spans="1:26" ht="12.75" customHeight="1" x14ac:dyDescent="0.25">
      <c r="A55" s="3"/>
      <c r="B55" s="494">
        <f>Amnt_Deposited!B47</f>
        <v>36</v>
      </c>
      <c r="C55" s="235">
        <f>IF(Select2=1,Amnt_Deposited!E47,(Amnt_Deposited!E47+Amnt_Deposited!L47*Parameters!$E$46))</f>
        <v>0</v>
      </c>
      <c r="D55" s="495">
        <f>MCF!R54</f>
        <v>0</v>
      </c>
      <c r="E55" s="236">
        <f t="shared" si="6"/>
        <v>0</v>
      </c>
      <c r="F55" s="236">
        <f t="shared" si="1"/>
        <v>0</v>
      </c>
      <c r="G55" s="236">
        <f t="shared" si="2"/>
        <v>0</v>
      </c>
      <c r="H55" s="236">
        <f t="shared" si="3"/>
        <v>0</v>
      </c>
      <c r="I55" s="236">
        <f t="shared" si="4"/>
        <v>0</v>
      </c>
      <c r="J55" s="387">
        <f t="shared" si="7"/>
        <v>0</v>
      </c>
      <c r="K55" s="3"/>
      <c r="L55" s="3"/>
      <c r="M55" s="3"/>
      <c r="N55" s="3"/>
      <c r="O55" s="3"/>
      <c r="P55" s="3"/>
      <c r="Q55" s="3"/>
      <c r="R55" s="3"/>
      <c r="S55" s="3"/>
      <c r="T55" s="3"/>
      <c r="U55" s="3"/>
      <c r="V55" s="3"/>
      <c r="W55" s="3"/>
      <c r="X55" s="3"/>
      <c r="Y55" s="3"/>
      <c r="Z55" s="3"/>
    </row>
    <row r="56" spans="1:26" ht="12.75" customHeight="1" x14ac:dyDescent="0.25">
      <c r="A56" s="3"/>
      <c r="B56" s="494">
        <f>Amnt_Deposited!B48</f>
        <v>37</v>
      </c>
      <c r="C56" s="235">
        <f>IF(Select2=1,Amnt_Deposited!E48,(Amnt_Deposited!E48+Amnt_Deposited!L48*Parameters!$E$46))</f>
        <v>0</v>
      </c>
      <c r="D56" s="495">
        <f>MCF!R55</f>
        <v>0</v>
      </c>
      <c r="E56" s="236">
        <f t="shared" si="6"/>
        <v>0</v>
      </c>
      <c r="F56" s="236">
        <f t="shared" si="1"/>
        <v>0</v>
      </c>
      <c r="G56" s="236">
        <f t="shared" si="2"/>
        <v>0</v>
      </c>
      <c r="H56" s="236">
        <f t="shared" si="3"/>
        <v>0</v>
      </c>
      <c r="I56" s="236">
        <f t="shared" si="4"/>
        <v>0</v>
      </c>
      <c r="J56" s="387">
        <f t="shared" si="7"/>
        <v>0</v>
      </c>
      <c r="K56" s="3"/>
      <c r="L56" s="3"/>
      <c r="M56" s="3"/>
      <c r="N56" s="3"/>
      <c r="O56" s="3"/>
      <c r="P56" s="3"/>
      <c r="Q56" s="3"/>
      <c r="R56" s="3"/>
      <c r="S56" s="3"/>
      <c r="T56" s="3"/>
      <c r="U56" s="3"/>
      <c r="V56" s="3"/>
      <c r="W56" s="3"/>
      <c r="X56" s="3"/>
      <c r="Y56" s="3"/>
      <c r="Z56" s="3"/>
    </row>
    <row r="57" spans="1:26" ht="12.75" customHeight="1" x14ac:dyDescent="0.25">
      <c r="A57" s="3"/>
      <c r="B57" s="494">
        <f>Amnt_Deposited!B49</f>
        <v>38</v>
      </c>
      <c r="C57" s="235">
        <f>IF(Select2=1,Amnt_Deposited!E49,(Amnt_Deposited!E49+Amnt_Deposited!L49*Parameters!$E$46))</f>
        <v>0</v>
      </c>
      <c r="D57" s="495">
        <f>MCF!R56</f>
        <v>0</v>
      </c>
      <c r="E57" s="236">
        <f t="shared" si="6"/>
        <v>0</v>
      </c>
      <c r="F57" s="236">
        <f t="shared" si="1"/>
        <v>0</v>
      </c>
      <c r="G57" s="236">
        <f t="shared" si="2"/>
        <v>0</v>
      </c>
      <c r="H57" s="236">
        <f t="shared" si="3"/>
        <v>0</v>
      </c>
      <c r="I57" s="236">
        <f t="shared" si="4"/>
        <v>0</v>
      </c>
      <c r="J57" s="387">
        <f t="shared" si="7"/>
        <v>0</v>
      </c>
      <c r="K57" s="3"/>
      <c r="L57" s="3"/>
      <c r="M57" s="3"/>
      <c r="N57" s="3"/>
      <c r="O57" s="3"/>
      <c r="P57" s="3"/>
      <c r="Q57" s="3"/>
      <c r="R57" s="3"/>
      <c r="S57" s="3"/>
      <c r="T57" s="3"/>
      <c r="U57" s="3"/>
      <c r="V57" s="3"/>
      <c r="W57" s="3"/>
      <c r="X57" s="3"/>
      <c r="Y57" s="3"/>
      <c r="Z57" s="3"/>
    </row>
    <row r="58" spans="1:26" ht="12.75" customHeight="1" x14ac:dyDescent="0.25">
      <c r="A58" s="3"/>
      <c r="B58" s="494">
        <f>Amnt_Deposited!B50</f>
        <v>39</v>
      </c>
      <c r="C58" s="235">
        <f>IF(Select2=1,Amnt_Deposited!E50,(Amnt_Deposited!E50+Amnt_Deposited!L50*Parameters!$E$46))</f>
        <v>0</v>
      </c>
      <c r="D58" s="495">
        <f>MCF!R57</f>
        <v>0</v>
      </c>
      <c r="E58" s="236">
        <f t="shared" si="6"/>
        <v>0</v>
      </c>
      <c r="F58" s="236">
        <f t="shared" si="1"/>
        <v>0</v>
      </c>
      <c r="G58" s="236">
        <f t="shared" si="2"/>
        <v>0</v>
      </c>
      <c r="H58" s="236">
        <f t="shared" si="3"/>
        <v>0</v>
      </c>
      <c r="I58" s="236">
        <f t="shared" si="4"/>
        <v>0</v>
      </c>
      <c r="J58" s="387">
        <f t="shared" si="7"/>
        <v>0</v>
      </c>
      <c r="K58" s="3"/>
      <c r="L58" s="3"/>
      <c r="M58" s="3"/>
      <c r="N58" s="3"/>
      <c r="O58" s="3"/>
      <c r="P58" s="3"/>
      <c r="Q58" s="3"/>
      <c r="R58" s="3"/>
      <c r="S58" s="3"/>
      <c r="T58" s="3"/>
      <c r="U58" s="3"/>
      <c r="V58" s="3"/>
      <c r="W58" s="3"/>
      <c r="X58" s="3"/>
      <c r="Y58" s="3"/>
      <c r="Z58" s="3"/>
    </row>
    <row r="59" spans="1:26" ht="12.75" customHeight="1" x14ac:dyDescent="0.25">
      <c r="A59" s="3"/>
      <c r="B59" s="494">
        <f>Amnt_Deposited!B51</f>
        <v>40</v>
      </c>
      <c r="C59" s="235">
        <f>IF(Select2=1,Amnt_Deposited!E51,(Amnt_Deposited!E51+Amnt_Deposited!L51*Parameters!$E$46))</f>
        <v>0</v>
      </c>
      <c r="D59" s="495">
        <f>MCF!R58</f>
        <v>0</v>
      </c>
      <c r="E59" s="236">
        <f t="shared" si="6"/>
        <v>0</v>
      </c>
      <c r="F59" s="236">
        <f t="shared" si="1"/>
        <v>0</v>
      </c>
      <c r="G59" s="236">
        <f t="shared" si="2"/>
        <v>0</v>
      </c>
      <c r="H59" s="236">
        <f t="shared" si="3"/>
        <v>0</v>
      </c>
      <c r="I59" s="236">
        <f t="shared" si="4"/>
        <v>0</v>
      </c>
      <c r="J59" s="387">
        <f t="shared" si="7"/>
        <v>0</v>
      </c>
      <c r="K59" s="3"/>
      <c r="L59" s="3"/>
      <c r="M59" s="3"/>
      <c r="N59" s="3"/>
      <c r="O59" s="3"/>
      <c r="P59" s="3"/>
      <c r="Q59" s="3"/>
      <c r="R59" s="3"/>
      <c r="S59" s="3"/>
      <c r="T59" s="3"/>
      <c r="U59" s="3"/>
      <c r="V59" s="3"/>
      <c r="W59" s="3"/>
      <c r="X59" s="3"/>
      <c r="Y59" s="3"/>
      <c r="Z59" s="3"/>
    </row>
    <row r="60" spans="1:26" ht="12.75" customHeight="1" x14ac:dyDescent="0.25">
      <c r="A60" s="3"/>
      <c r="B60" s="494">
        <f>Amnt_Deposited!B52</f>
        <v>41</v>
      </c>
      <c r="C60" s="235">
        <f>IF(Select2=1,Amnt_Deposited!E52,(Amnt_Deposited!E52+Amnt_Deposited!L52*Parameters!$E$46))</f>
        <v>0</v>
      </c>
      <c r="D60" s="495">
        <f>MCF!R59</f>
        <v>0</v>
      </c>
      <c r="E60" s="236">
        <f t="shared" si="6"/>
        <v>0</v>
      </c>
      <c r="F60" s="236">
        <f t="shared" si="1"/>
        <v>0</v>
      </c>
      <c r="G60" s="236">
        <f t="shared" si="2"/>
        <v>0</v>
      </c>
      <c r="H60" s="236">
        <f t="shared" si="3"/>
        <v>0</v>
      </c>
      <c r="I60" s="236">
        <f t="shared" si="4"/>
        <v>0</v>
      </c>
      <c r="J60" s="387">
        <f t="shared" si="7"/>
        <v>0</v>
      </c>
      <c r="K60" s="3"/>
      <c r="L60" s="3"/>
      <c r="M60" s="3"/>
      <c r="N60" s="3"/>
      <c r="O60" s="3"/>
      <c r="P60" s="3"/>
      <c r="Q60" s="3"/>
      <c r="R60" s="3"/>
      <c r="S60" s="3"/>
      <c r="T60" s="3"/>
      <c r="U60" s="3"/>
      <c r="V60" s="3"/>
      <c r="W60" s="3"/>
      <c r="X60" s="3"/>
      <c r="Y60" s="3"/>
      <c r="Z60" s="3"/>
    </row>
    <row r="61" spans="1:26" ht="12.75" customHeight="1" x14ac:dyDescent="0.25">
      <c r="A61" s="3"/>
      <c r="B61" s="494">
        <f>Amnt_Deposited!B53</f>
        <v>42</v>
      </c>
      <c r="C61" s="235">
        <f>IF(Select2=1,Amnt_Deposited!E53,(Amnt_Deposited!E53+Amnt_Deposited!L53*Parameters!$E$46))</f>
        <v>0</v>
      </c>
      <c r="D61" s="495">
        <f>MCF!R60</f>
        <v>0</v>
      </c>
      <c r="E61" s="236">
        <f t="shared" si="6"/>
        <v>0</v>
      </c>
      <c r="F61" s="236">
        <f t="shared" si="1"/>
        <v>0</v>
      </c>
      <c r="G61" s="236">
        <f t="shared" si="2"/>
        <v>0</v>
      </c>
      <c r="H61" s="236">
        <f t="shared" si="3"/>
        <v>0</v>
      </c>
      <c r="I61" s="236">
        <f t="shared" si="4"/>
        <v>0</v>
      </c>
      <c r="J61" s="387">
        <f t="shared" si="7"/>
        <v>0</v>
      </c>
      <c r="K61" s="3"/>
      <c r="L61" s="3"/>
      <c r="M61" s="3"/>
      <c r="N61" s="3"/>
      <c r="O61" s="3"/>
      <c r="P61" s="3"/>
      <c r="Q61" s="3"/>
      <c r="R61" s="3"/>
      <c r="S61" s="3"/>
      <c r="T61" s="3"/>
      <c r="U61" s="3"/>
      <c r="V61" s="3"/>
      <c r="W61" s="3"/>
      <c r="X61" s="3"/>
      <c r="Y61" s="3"/>
      <c r="Z61" s="3"/>
    </row>
    <row r="62" spans="1:26" ht="12.75" customHeight="1" x14ac:dyDescent="0.25">
      <c r="A62" s="3"/>
      <c r="B62" s="494">
        <f>Amnt_Deposited!B54</f>
        <v>43</v>
      </c>
      <c r="C62" s="235">
        <f>IF(Select2=1,Amnt_Deposited!E54,(Amnt_Deposited!E54+Amnt_Deposited!L54*Parameters!$E$46))</f>
        <v>0</v>
      </c>
      <c r="D62" s="495">
        <f>MCF!R61</f>
        <v>0</v>
      </c>
      <c r="E62" s="236">
        <f t="shared" si="6"/>
        <v>0</v>
      </c>
      <c r="F62" s="236">
        <f t="shared" si="1"/>
        <v>0</v>
      </c>
      <c r="G62" s="236">
        <f t="shared" si="2"/>
        <v>0</v>
      </c>
      <c r="H62" s="236">
        <f t="shared" si="3"/>
        <v>0</v>
      </c>
      <c r="I62" s="236">
        <f t="shared" si="4"/>
        <v>0</v>
      </c>
      <c r="J62" s="387">
        <f t="shared" si="7"/>
        <v>0</v>
      </c>
      <c r="K62" s="3"/>
      <c r="L62" s="3"/>
      <c r="M62" s="3"/>
      <c r="N62" s="3"/>
      <c r="O62" s="3"/>
      <c r="P62" s="3"/>
      <c r="Q62" s="3"/>
      <c r="R62" s="3"/>
      <c r="S62" s="3"/>
      <c r="T62" s="3"/>
      <c r="U62" s="3"/>
      <c r="V62" s="3"/>
      <c r="W62" s="3"/>
      <c r="X62" s="3"/>
      <c r="Y62" s="3"/>
      <c r="Z62" s="3"/>
    </row>
    <row r="63" spans="1:26" ht="12.75" customHeight="1" x14ac:dyDescent="0.25">
      <c r="A63" s="3"/>
      <c r="B63" s="494">
        <f>Amnt_Deposited!B55</f>
        <v>44</v>
      </c>
      <c r="C63" s="235">
        <f>IF(Select2=1,Amnt_Deposited!E55,(Amnt_Deposited!E55+Amnt_Deposited!L55*Parameters!$E$46))</f>
        <v>0</v>
      </c>
      <c r="D63" s="495">
        <f>MCF!R62</f>
        <v>0</v>
      </c>
      <c r="E63" s="236">
        <f t="shared" si="6"/>
        <v>0</v>
      </c>
      <c r="F63" s="236">
        <f t="shared" si="1"/>
        <v>0</v>
      </c>
      <c r="G63" s="236">
        <f t="shared" si="2"/>
        <v>0</v>
      </c>
      <c r="H63" s="236">
        <f t="shared" si="3"/>
        <v>0</v>
      </c>
      <c r="I63" s="236">
        <f t="shared" si="4"/>
        <v>0</v>
      </c>
      <c r="J63" s="387">
        <f t="shared" si="7"/>
        <v>0</v>
      </c>
      <c r="K63" s="3"/>
      <c r="L63" s="3"/>
      <c r="M63" s="3"/>
      <c r="N63" s="3"/>
      <c r="O63" s="3"/>
      <c r="P63" s="3"/>
      <c r="Q63" s="3"/>
      <c r="R63" s="3"/>
      <c r="S63" s="3"/>
      <c r="T63" s="3"/>
      <c r="U63" s="3"/>
      <c r="V63" s="3"/>
      <c r="W63" s="3"/>
      <c r="X63" s="3"/>
      <c r="Y63" s="3"/>
      <c r="Z63" s="3"/>
    </row>
    <row r="64" spans="1:26" ht="12.75" customHeight="1" x14ac:dyDescent="0.25">
      <c r="A64" s="3"/>
      <c r="B64" s="494">
        <f>Amnt_Deposited!B56</f>
        <v>45</v>
      </c>
      <c r="C64" s="235">
        <f>IF(Select2=1,Amnt_Deposited!E56,(Amnt_Deposited!E56+Amnt_Deposited!L56*Parameters!$E$46))</f>
        <v>0</v>
      </c>
      <c r="D64" s="495">
        <f>MCF!R63</f>
        <v>0</v>
      </c>
      <c r="E64" s="236">
        <f t="shared" si="6"/>
        <v>0</v>
      </c>
      <c r="F64" s="236">
        <f t="shared" si="1"/>
        <v>0</v>
      </c>
      <c r="G64" s="236">
        <f t="shared" si="2"/>
        <v>0</v>
      </c>
      <c r="H64" s="236">
        <f t="shared" si="3"/>
        <v>0</v>
      </c>
      <c r="I64" s="236">
        <f t="shared" si="4"/>
        <v>0</v>
      </c>
      <c r="J64" s="387">
        <f t="shared" si="7"/>
        <v>0</v>
      </c>
      <c r="K64" s="3"/>
      <c r="L64" s="3"/>
      <c r="M64" s="3"/>
      <c r="N64" s="3"/>
      <c r="O64" s="3"/>
      <c r="P64" s="3"/>
      <c r="Q64" s="3"/>
      <c r="R64" s="3"/>
      <c r="S64" s="3"/>
      <c r="T64" s="3"/>
      <c r="U64" s="3"/>
      <c r="V64" s="3"/>
      <c r="W64" s="3"/>
      <c r="X64" s="3"/>
      <c r="Y64" s="3"/>
      <c r="Z64" s="3"/>
    </row>
    <row r="65" spans="1:26" ht="12.75" customHeight="1" x14ac:dyDescent="0.25">
      <c r="A65" s="3"/>
      <c r="B65" s="494">
        <f>Amnt_Deposited!B57</f>
        <v>46</v>
      </c>
      <c r="C65" s="235">
        <f>IF(Select2=1,Amnt_Deposited!E57,(Amnt_Deposited!E57+Amnt_Deposited!L57*Parameters!$E$46))</f>
        <v>0</v>
      </c>
      <c r="D65" s="495">
        <f>MCF!R64</f>
        <v>0</v>
      </c>
      <c r="E65" s="236">
        <f t="shared" si="6"/>
        <v>0</v>
      </c>
      <c r="F65" s="236">
        <f t="shared" si="1"/>
        <v>0</v>
      </c>
      <c r="G65" s="236">
        <f t="shared" si="2"/>
        <v>0</v>
      </c>
      <c r="H65" s="236">
        <f t="shared" si="3"/>
        <v>0</v>
      </c>
      <c r="I65" s="236">
        <f t="shared" si="4"/>
        <v>0</v>
      </c>
      <c r="J65" s="387">
        <f t="shared" si="7"/>
        <v>0</v>
      </c>
      <c r="K65" s="3"/>
      <c r="L65" s="3"/>
      <c r="M65" s="3"/>
      <c r="N65" s="3"/>
      <c r="O65" s="3"/>
      <c r="P65" s="3"/>
      <c r="Q65" s="3"/>
      <c r="R65" s="3"/>
      <c r="S65" s="3"/>
      <c r="T65" s="3"/>
      <c r="U65" s="3"/>
      <c r="V65" s="3"/>
      <c r="W65" s="3"/>
      <c r="X65" s="3"/>
      <c r="Y65" s="3"/>
      <c r="Z65" s="3"/>
    </row>
    <row r="66" spans="1:26" ht="12.75" customHeight="1" x14ac:dyDescent="0.25">
      <c r="A66" s="3"/>
      <c r="B66" s="494">
        <f>Amnt_Deposited!B58</f>
        <v>47</v>
      </c>
      <c r="C66" s="235">
        <f>IF(Select2=1,Amnt_Deposited!E58,(Amnt_Deposited!E58+Amnt_Deposited!L58*Parameters!$E$46))</f>
        <v>0</v>
      </c>
      <c r="D66" s="495">
        <f>MCF!R65</f>
        <v>0</v>
      </c>
      <c r="E66" s="236">
        <f t="shared" si="6"/>
        <v>0</v>
      </c>
      <c r="F66" s="236">
        <f t="shared" si="1"/>
        <v>0</v>
      </c>
      <c r="G66" s="236">
        <f t="shared" si="2"/>
        <v>0</v>
      </c>
      <c r="H66" s="236">
        <f t="shared" si="3"/>
        <v>0</v>
      </c>
      <c r="I66" s="236">
        <f t="shared" si="4"/>
        <v>0</v>
      </c>
      <c r="J66" s="387">
        <f t="shared" si="7"/>
        <v>0</v>
      </c>
      <c r="K66" s="3"/>
      <c r="L66" s="3"/>
      <c r="M66" s="3"/>
      <c r="N66" s="3"/>
      <c r="O66" s="3"/>
      <c r="P66" s="3"/>
      <c r="Q66" s="3"/>
      <c r="R66" s="3"/>
      <c r="S66" s="3"/>
      <c r="T66" s="3"/>
      <c r="U66" s="3"/>
      <c r="V66" s="3"/>
      <c r="W66" s="3"/>
      <c r="X66" s="3"/>
      <c r="Y66" s="3"/>
      <c r="Z66" s="3"/>
    </row>
    <row r="67" spans="1:26" ht="12.75" customHeight="1" x14ac:dyDescent="0.25">
      <c r="A67" s="3"/>
      <c r="B67" s="494">
        <f>Amnt_Deposited!B59</f>
        <v>48</v>
      </c>
      <c r="C67" s="235">
        <f>IF(Select2=1,Amnt_Deposited!E59,(Amnt_Deposited!E59+Amnt_Deposited!L59*Parameters!$E$46))</f>
        <v>0</v>
      </c>
      <c r="D67" s="495">
        <f>MCF!R66</f>
        <v>0</v>
      </c>
      <c r="E67" s="236">
        <f t="shared" si="6"/>
        <v>0</v>
      </c>
      <c r="F67" s="236">
        <f t="shared" si="1"/>
        <v>0</v>
      </c>
      <c r="G67" s="236">
        <f t="shared" si="2"/>
        <v>0</v>
      </c>
      <c r="H67" s="236">
        <f t="shared" si="3"/>
        <v>0</v>
      </c>
      <c r="I67" s="236">
        <f t="shared" si="4"/>
        <v>0</v>
      </c>
      <c r="J67" s="387">
        <f t="shared" si="7"/>
        <v>0</v>
      </c>
      <c r="K67" s="3"/>
      <c r="L67" s="3"/>
      <c r="M67" s="3"/>
      <c r="N67" s="3"/>
      <c r="O67" s="3"/>
      <c r="P67" s="3"/>
      <c r="Q67" s="3"/>
      <c r="R67" s="3"/>
      <c r="S67" s="3"/>
      <c r="T67" s="3"/>
      <c r="U67" s="3"/>
      <c r="V67" s="3"/>
      <c r="W67" s="3"/>
      <c r="X67" s="3"/>
      <c r="Y67" s="3"/>
      <c r="Z67" s="3"/>
    </row>
    <row r="68" spans="1:26" ht="12.75" customHeight="1" x14ac:dyDescent="0.25">
      <c r="A68" s="3"/>
      <c r="B68" s="494">
        <f>Amnt_Deposited!B60</f>
        <v>49</v>
      </c>
      <c r="C68" s="235">
        <f>IF(Select2=1,Amnt_Deposited!E60,(Amnt_Deposited!E60+Amnt_Deposited!L60*Parameters!$E$46))</f>
        <v>0</v>
      </c>
      <c r="D68" s="495">
        <f>MCF!R67</f>
        <v>0</v>
      </c>
      <c r="E68" s="236">
        <f t="shared" si="6"/>
        <v>0</v>
      </c>
      <c r="F68" s="236">
        <f t="shared" si="1"/>
        <v>0</v>
      </c>
      <c r="G68" s="236">
        <f t="shared" si="2"/>
        <v>0</v>
      </c>
      <c r="H68" s="236">
        <f t="shared" si="3"/>
        <v>0</v>
      </c>
      <c r="I68" s="236">
        <f t="shared" si="4"/>
        <v>0</v>
      </c>
      <c r="J68" s="387">
        <f t="shared" si="7"/>
        <v>0</v>
      </c>
      <c r="K68" s="3"/>
      <c r="L68" s="3"/>
      <c r="M68" s="3"/>
      <c r="N68" s="3"/>
      <c r="O68" s="3"/>
      <c r="P68" s="3"/>
      <c r="Q68" s="3"/>
      <c r="R68" s="3"/>
      <c r="S68" s="3"/>
      <c r="T68" s="3"/>
      <c r="U68" s="3"/>
      <c r="V68" s="3"/>
      <c r="W68" s="3"/>
      <c r="X68" s="3"/>
      <c r="Y68" s="3"/>
      <c r="Z68" s="3"/>
    </row>
    <row r="69" spans="1:26" ht="12.75" customHeight="1" x14ac:dyDescent="0.25">
      <c r="A69" s="3"/>
      <c r="B69" s="494">
        <f>Amnt_Deposited!B61</f>
        <v>50</v>
      </c>
      <c r="C69" s="235">
        <f>IF(Select2=1,Amnt_Deposited!E61,(Amnt_Deposited!E61+Amnt_Deposited!L61*Parameters!$E$46))</f>
        <v>0</v>
      </c>
      <c r="D69" s="495">
        <f>MCF!R68</f>
        <v>0</v>
      </c>
      <c r="E69" s="236">
        <f t="shared" si="6"/>
        <v>0</v>
      </c>
      <c r="F69" s="236">
        <f t="shared" si="1"/>
        <v>0</v>
      </c>
      <c r="G69" s="236">
        <f t="shared" si="2"/>
        <v>0</v>
      </c>
      <c r="H69" s="236">
        <f t="shared" si="3"/>
        <v>0</v>
      </c>
      <c r="I69" s="236">
        <f t="shared" si="4"/>
        <v>0</v>
      </c>
      <c r="J69" s="387">
        <f t="shared" si="7"/>
        <v>0</v>
      </c>
      <c r="K69" s="3"/>
      <c r="L69" s="3"/>
      <c r="M69" s="3"/>
      <c r="N69" s="3"/>
      <c r="O69" s="3"/>
      <c r="P69" s="3"/>
      <c r="Q69" s="3"/>
      <c r="R69" s="3"/>
      <c r="S69" s="3"/>
      <c r="T69" s="3"/>
      <c r="U69" s="3"/>
      <c r="V69" s="3"/>
      <c r="W69" s="3"/>
      <c r="X69" s="3"/>
      <c r="Y69" s="3"/>
      <c r="Z69" s="3"/>
    </row>
    <row r="70" spans="1:26" ht="12.75" customHeight="1" x14ac:dyDescent="0.25">
      <c r="A70" s="3"/>
      <c r="B70" s="494">
        <f>Amnt_Deposited!B62</f>
        <v>51</v>
      </c>
      <c r="C70" s="235">
        <f>IF(Select2=1,Amnt_Deposited!E62,(Amnt_Deposited!E62+Amnt_Deposited!L62*Parameters!$E$46))</f>
        <v>0</v>
      </c>
      <c r="D70" s="495">
        <f>MCF!R69</f>
        <v>0</v>
      </c>
      <c r="E70" s="236">
        <f t="shared" si="6"/>
        <v>0</v>
      </c>
      <c r="F70" s="236">
        <f t="shared" si="1"/>
        <v>0</v>
      </c>
      <c r="G70" s="236">
        <f t="shared" si="2"/>
        <v>0</v>
      </c>
      <c r="H70" s="236">
        <f t="shared" si="3"/>
        <v>0</v>
      </c>
      <c r="I70" s="236">
        <f t="shared" si="4"/>
        <v>0</v>
      </c>
      <c r="J70" s="387">
        <f t="shared" si="7"/>
        <v>0</v>
      </c>
      <c r="K70" s="3"/>
      <c r="L70" s="3"/>
      <c r="M70" s="3"/>
      <c r="N70" s="3"/>
      <c r="O70" s="3"/>
      <c r="P70" s="3"/>
      <c r="Q70" s="3"/>
      <c r="R70" s="3"/>
      <c r="S70" s="3"/>
      <c r="T70" s="3"/>
      <c r="U70" s="3"/>
      <c r="V70" s="3"/>
      <c r="W70" s="3"/>
      <c r="X70" s="3"/>
      <c r="Y70" s="3"/>
      <c r="Z70" s="3"/>
    </row>
    <row r="71" spans="1:26" ht="12.75" customHeight="1" x14ac:dyDescent="0.25">
      <c r="A71" s="3"/>
      <c r="B71" s="494">
        <f>Amnt_Deposited!B63</f>
        <v>52</v>
      </c>
      <c r="C71" s="235">
        <f>IF(Select2=1,Amnt_Deposited!E63,(Amnt_Deposited!E63+Amnt_Deposited!L63*Parameters!$E$46))</f>
        <v>0</v>
      </c>
      <c r="D71" s="495">
        <f>MCF!R70</f>
        <v>0</v>
      </c>
      <c r="E71" s="236">
        <f t="shared" si="6"/>
        <v>0</v>
      </c>
      <c r="F71" s="236">
        <f t="shared" si="1"/>
        <v>0</v>
      </c>
      <c r="G71" s="236">
        <f t="shared" si="2"/>
        <v>0</v>
      </c>
      <c r="H71" s="236">
        <f t="shared" si="3"/>
        <v>0</v>
      </c>
      <c r="I71" s="236">
        <f t="shared" si="4"/>
        <v>0</v>
      </c>
      <c r="J71" s="387">
        <f t="shared" si="7"/>
        <v>0</v>
      </c>
      <c r="K71" s="3"/>
      <c r="L71" s="3"/>
      <c r="M71" s="3"/>
      <c r="N71" s="3"/>
      <c r="O71" s="3"/>
      <c r="P71" s="3"/>
      <c r="Q71" s="3"/>
      <c r="R71" s="3"/>
      <c r="S71" s="3"/>
      <c r="T71" s="3"/>
      <c r="U71" s="3"/>
      <c r="V71" s="3"/>
      <c r="W71" s="3"/>
      <c r="X71" s="3"/>
      <c r="Y71" s="3"/>
      <c r="Z71" s="3"/>
    </row>
    <row r="72" spans="1:26" ht="12.75" customHeight="1" x14ac:dyDescent="0.25">
      <c r="A72" s="3"/>
      <c r="B72" s="494">
        <f>Amnt_Deposited!B64</f>
        <v>53</v>
      </c>
      <c r="C72" s="235">
        <f>IF(Select2=1,Amnt_Deposited!E64,(Amnt_Deposited!E64+Amnt_Deposited!L64*Parameters!$E$46))</f>
        <v>0</v>
      </c>
      <c r="D72" s="495">
        <f>MCF!R71</f>
        <v>0</v>
      </c>
      <c r="E72" s="236">
        <f t="shared" si="6"/>
        <v>0</v>
      </c>
      <c r="F72" s="236">
        <f t="shared" si="1"/>
        <v>0</v>
      </c>
      <c r="G72" s="236">
        <f t="shared" si="2"/>
        <v>0</v>
      </c>
      <c r="H72" s="236">
        <f t="shared" si="3"/>
        <v>0</v>
      </c>
      <c r="I72" s="236">
        <f t="shared" si="4"/>
        <v>0</v>
      </c>
      <c r="J72" s="387">
        <f t="shared" si="7"/>
        <v>0</v>
      </c>
      <c r="K72" s="3"/>
      <c r="L72" s="3"/>
      <c r="M72" s="3"/>
      <c r="N72" s="3"/>
      <c r="O72" s="3"/>
      <c r="P72" s="3"/>
      <c r="Q72" s="3"/>
      <c r="R72" s="3"/>
      <c r="S72" s="3"/>
      <c r="T72" s="3"/>
      <c r="U72" s="3"/>
      <c r="V72" s="3"/>
      <c r="W72" s="3"/>
      <c r="X72" s="3"/>
      <c r="Y72" s="3"/>
      <c r="Z72" s="3"/>
    </row>
    <row r="73" spans="1:26" ht="12.75" customHeight="1" x14ac:dyDescent="0.25">
      <c r="A73" s="3"/>
      <c r="B73" s="494">
        <f>Amnt_Deposited!B65</f>
        <v>54</v>
      </c>
      <c r="C73" s="235">
        <f>IF(Select2=1,Amnt_Deposited!E65,(Amnt_Deposited!E65+Amnt_Deposited!L65*Parameters!$E$46))</f>
        <v>0</v>
      </c>
      <c r="D73" s="495">
        <f>MCF!R72</f>
        <v>0</v>
      </c>
      <c r="E73" s="236">
        <f t="shared" si="6"/>
        <v>0</v>
      </c>
      <c r="F73" s="236">
        <f t="shared" si="1"/>
        <v>0</v>
      </c>
      <c r="G73" s="236">
        <f t="shared" si="2"/>
        <v>0</v>
      </c>
      <c r="H73" s="236">
        <f t="shared" si="3"/>
        <v>0</v>
      </c>
      <c r="I73" s="236">
        <f t="shared" si="4"/>
        <v>0</v>
      </c>
      <c r="J73" s="387">
        <f t="shared" si="7"/>
        <v>0</v>
      </c>
      <c r="K73" s="3"/>
      <c r="L73" s="3"/>
      <c r="M73" s="3"/>
      <c r="N73" s="3"/>
      <c r="O73" s="3"/>
      <c r="P73" s="3"/>
      <c r="Q73" s="3"/>
      <c r="R73" s="3"/>
      <c r="S73" s="3"/>
      <c r="T73" s="3"/>
      <c r="U73" s="3"/>
      <c r="V73" s="3"/>
      <c r="W73" s="3"/>
      <c r="X73" s="3"/>
      <c r="Y73" s="3"/>
      <c r="Z73" s="3"/>
    </row>
    <row r="74" spans="1:26" ht="12.75" customHeight="1" x14ac:dyDescent="0.25">
      <c r="A74" s="3"/>
      <c r="B74" s="494">
        <f>Amnt_Deposited!B66</f>
        <v>55</v>
      </c>
      <c r="C74" s="235">
        <f>IF(Select2=1,Amnt_Deposited!E66,(Amnt_Deposited!E66+Amnt_Deposited!L66*Parameters!$E$46))</f>
        <v>0</v>
      </c>
      <c r="D74" s="495">
        <f>MCF!R73</f>
        <v>0</v>
      </c>
      <c r="E74" s="236">
        <f t="shared" si="6"/>
        <v>0</v>
      </c>
      <c r="F74" s="236">
        <f t="shared" si="1"/>
        <v>0</v>
      </c>
      <c r="G74" s="236">
        <f t="shared" si="2"/>
        <v>0</v>
      </c>
      <c r="H74" s="236">
        <f t="shared" si="3"/>
        <v>0</v>
      </c>
      <c r="I74" s="236">
        <f t="shared" si="4"/>
        <v>0</v>
      </c>
      <c r="J74" s="387">
        <f t="shared" si="7"/>
        <v>0</v>
      </c>
      <c r="K74" s="3"/>
      <c r="L74" s="3"/>
      <c r="M74" s="3"/>
      <c r="N74" s="3"/>
      <c r="O74" s="3"/>
      <c r="P74" s="3"/>
      <c r="Q74" s="3"/>
      <c r="R74" s="3"/>
      <c r="S74" s="3"/>
      <c r="T74" s="3"/>
      <c r="U74" s="3"/>
      <c r="V74" s="3"/>
      <c r="W74" s="3"/>
      <c r="X74" s="3"/>
      <c r="Y74" s="3"/>
      <c r="Z74" s="3"/>
    </row>
    <row r="75" spans="1:26" ht="12.75" customHeight="1" x14ac:dyDescent="0.25">
      <c r="A75" s="3"/>
      <c r="B75" s="494">
        <f>Amnt_Deposited!B67</f>
        <v>56</v>
      </c>
      <c r="C75" s="235">
        <f>IF(Select2=1,Amnt_Deposited!E67,(Amnt_Deposited!E67+Amnt_Deposited!L67*Parameters!$E$46))</f>
        <v>0</v>
      </c>
      <c r="D75" s="495">
        <f>MCF!R74</f>
        <v>0</v>
      </c>
      <c r="E75" s="236">
        <f t="shared" si="6"/>
        <v>0</v>
      </c>
      <c r="F75" s="236">
        <f t="shared" si="1"/>
        <v>0</v>
      </c>
      <c r="G75" s="236">
        <f t="shared" si="2"/>
        <v>0</v>
      </c>
      <c r="H75" s="236">
        <f t="shared" si="3"/>
        <v>0</v>
      </c>
      <c r="I75" s="236">
        <f t="shared" si="4"/>
        <v>0</v>
      </c>
      <c r="J75" s="387">
        <f t="shared" si="7"/>
        <v>0</v>
      </c>
      <c r="K75" s="3"/>
      <c r="L75" s="3"/>
      <c r="M75" s="3"/>
      <c r="N75" s="3"/>
      <c r="O75" s="3"/>
      <c r="P75" s="3"/>
      <c r="Q75" s="3"/>
      <c r="R75" s="3"/>
      <c r="S75" s="3"/>
      <c r="T75" s="3"/>
      <c r="U75" s="3"/>
      <c r="V75" s="3"/>
      <c r="W75" s="3"/>
      <c r="X75" s="3"/>
      <c r="Y75" s="3"/>
      <c r="Z75" s="3"/>
    </row>
    <row r="76" spans="1:26" ht="12.75" customHeight="1" x14ac:dyDescent="0.25">
      <c r="A76" s="3"/>
      <c r="B76" s="494">
        <f>Amnt_Deposited!B68</f>
        <v>57</v>
      </c>
      <c r="C76" s="235">
        <f>IF(Select2=1,Amnt_Deposited!E68,(Amnt_Deposited!E68+Amnt_Deposited!L68*Parameters!$E$46))</f>
        <v>0</v>
      </c>
      <c r="D76" s="495">
        <f>MCF!R75</f>
        <v>0</v>
      </c>
      <c r="E76" s="236">
        <f t="shared" si="6"/>
        <v>0</v>
      </c>
      <c r="F76" s="236">
        <f t="shared" si="1"/>
        <v>0</v>
      </c>
      <c r="G76" s="236">
        <f t="shared" si="2"/>
        <v>0</v>
      </c>
      <c r="H76" s="236">
        <f t="shared" si="3"/>
        <v>0</v>
      </c>
      <c r="I76" s="236">
        <f t="shared" si="4"/>
        <v>0</v>
      </c>
      <c r="J76" s="387">
        <f t="shared" si="7"/>
        <v>0</v>
      </c>
      <c r="K76" s="3"/>
      <c r="L76" s="3"/>
      <c r="M76" s="3"/>
      <c r="N76" s="3"/>
      <c r="O76" s="3"/>
      <c r="P76" s="3"/>
      <c r="Q76" s="3"/>
      <c r="R76" s="3"/>
      <c r="S76" s="3"/>
      <c r="T76" s="3"/>
      <c r="U76" s="3"/>
      <c r="V76" s="3"/>
      <c r="W76" s="3"/>
      <c r="X76" s="3"/>
      <c r="Y76" s="3"/>
      <c r="Z76" s="3"/>
    </row>
    <row r="77" spans="1:26" ht="12.75" customHeight="1" x14ac:dyDescent="0.25">
      <c r="A77" s="3"/>
      <c r="B77" s="494">
        <f>Amnt_Deposited!B69</f>
        <v>58</v>
      </c>
      <c r="C77" s="235">
        <f>IF(Select2=1,Amnt_Deposited!E69,(Amnt_Deposited!E69+Amnt_Deposited!L69*Parameters!$E$46))</f>
        <v>0</v>
      </c>
      <c r="D77" s="495">
        <f>MCF!R76</f>
        <v>0</v>
      </c>
      <c r="E77" s="236">
        <f t="shared" si="6"/>
        <v>0</v>
      </c>
      <c r="F77" s="236">
        <f t="shared" si="1"/>
        <v>0</v>
      </c>
      <c r="G77" s="236">
        <f t="shared" si="2"/>
        <v>0</v>
      </c>
      <c r="H77" s="236">
        <f t="shared" si="3"/>
        <v>0</v>
      </c>
      <c r="I77" s="236">
        <f t="shared" si="4"/>
        <v>0</v>
      </c>
      <c r="J77" s="387">
        <f t="shared" si="7"/>
        <v>0</v>
      </c>
      <c r="K77" s="3"/>
      <c r="L77" s="3"/>
      <c r="M77" s="3"/>
      <c r="N77" s="3"/>
      <c r="O77" s="3"/>
      <c r="P77" s="3"/>
      <c r="Q77" s="3"/>
      <c r="R77" s="3"/>
      <c r="S77" s="3"/>
      <c r="T77" s="3"/>
      <c r="U77" s="3"/>
      <c r="V77" s="3"/>
      <c r="W77" s="3"/>
      <c r="X77" s="3"/>
      <c r="Y77" s="3"/>
      <c r="Z77" s="3"/>
    </row>
    <row r="78" spans="1:26" ht="12.75" customHeight="1" x14ac:dyDescent="0.25">
      <c r="A78" s="3"/>
      <c r="B78" s="494">
        <f>Amnt_Deposited!B70</f>
        <v>59</v>
      </c>
      <c r="C78" s="235">
        <f>IF(Select2=1,Amnt_Deposited!E70,(Amnt_Deposited!E70+Amnt_Deposited!L70*Parameters!$E$46))</f>
        <v>0</v>
      </c>
      <c r="D78" s="495">
        <f>MCF!R77</f>
        <v>0</v>
      </c>
      <c r="E78" s="236">
        <f t="shared" si="6"/>
        <v>0</v>
      </c>
      <c r="F78" s="236">
        <f t="shared" si="1"/>
        <v>0</v>
      </c>
      <c r="G78" s="236">
        <f t="shared" si="2"/>
        <v>0</v>
      </c>
      <c r="H78" s="236">
        <f t="shared" si="3"/>
        <v>0</v>
      </c>
      <c r="I78" s="236">
        <f t="shared" si="4"/>
        <v>0</v>
      </c>
      <c r="J78" s="387">
        <f t="shared" si="7"/>
        <v>0</v>
      </c>
      <c r="K78" s="3"/>
      <c r="L78" s="3"/>
      <c r="M78" s="3"/>
      <c r="N78" s="3"/>
      <c r="O78" s="3"/>
      <c r="P78" s="3"/>
      <c r="Q78" s="3"/>
      <c r="R78" s="3"/>
      <c r="S78" s="3"/>
      <c r="T78" s="3"/>
      <c r="U78" s="3"/>
      <c r="V78" s="3"/>
      <c r="W78" s="3"/>
      <c r="X78" s="3"/>
      <c r="Y78" s="3"/>
      <c r="Z78" s="3"/>
    </row>
    <row r="79" spans="1:26" ht="12.75" customHeight="1" x14ac:dyDescent="0.25">
      <c r="A79" s="3"/>
      <c r="B79" s="494">
        <f>Amnt_Deposited!B71</f>
        <v>60</v>
      </c>
      <c r="C79" s="235">
        <f>IF(Select2=1,Amnt_Deposited!E71,(Amnt_Deposited!E71+Amnt_Deposited!L71*Parameters!$E$46))</f>
        <v>0</v>
      </c>
      <c r="D79" s="495">
        <f>MCF!R78</f>
        <v>0</v>
      </c>
      <c r="E79" s="236">
        <f t="shared" si="6"/>
        <v>0</v>
      </c>
      <c r="F79" s="236">
        <f t="shared" si="1"/>
        <v>0</v>
      </c>
      <c r="G79" s="236">
        <f t="shared" si="2"/>
        <v>0</v>
      </c>
      <c r="H79" s="236">
        <f t="shared" si="3"/>
        <v>0</v>
      </c>
      <c r="I79" s="236">
        <f t="shared" si="4"/>
        <v>0</v>
      </c>
      <c r="J79" s="387">
        <f t="shared" si="7"/>
        <v>0</v>
      </c>
      <c r="K79" s="3"/>
      <c r="L79" s="3"/>
      <c r="M79" s="3"/>
      <c r="N79" s="3"/>
      <c r="O79" s="3"/>
      <c r="P79" s="3"/>
      <c r="Q79" s="3"/>
      <c r="R79" s="3"/>
      <c r="S79" s="3"/>
      <c r="T79" s="3"/>
      <c r="U79" s="3"/>
      <c r="V79" s="3"/>
      <c r="W79" s="3"/>
      <c r="X79" s="3"/>
      <c r="Y79" s="3"/>
      <c r="Z79" s="3"/>
    </row>
    <row r="80" spans="1:26" ht="12.75" customHeight="1" x14ac:dyDescent="0.25">
      <c r="A80" s="3"/>
      <c r="B80" s="494">
        <f>Amnt_Deposited!B72</f>
        <v>61</v>
      </c>
      <c r="C80" s="235">
        <f>IF(Select2=1,Amnt_Deposited!E72,(Amnt_Deposited!E72+Amnt_Deposited!L72*Parameters!$E$46))</f>
        <v>0</v>
      </c>
      <c r="D80" s="495">
        <f>MCF!R79</f>
        <v>0</v>
      </c>
      <c r="E80" s="236">
        <f t="shared" si="6"/>
        <v>0</v>
      </c>
      <c r="F80" s="236">
        <f t="shared" si="1"/>
        <v>0</v>
      </c>
      <c r="G80" s="236">
        <f t="shared" si="2"/>
        <v>0</v>
      </c>
      <c r="H80" s="236">
        <f t="shared" si="3"/>
        <v>0</v>
      </c>
      <c r="I80" s="236">
        <f t="shared" si="4"/>
        <v>0</v>
      </c>
      <c r="J80" s="387">
        <f t="shared" si="7"/>
        <v>0</v>
      </c>
      <c r="K80" s="3"/>
      <c r="L80" s="3"/>
      <c r="M80" s="3"/>
      <c r="N80" s="3"/>
      <c r="O80" s="3"/>
      <c r="P80" s="3"/>
      <c r="Q80" s="3"/>
      <c r="R80" s="3"/>
      <c r="S80" s="3"/>
      <c r="T80" s="3"/>
      <c r="U80" s="3"/>
      <c r="V80" s="3"/>
      <c r="W80" s="3"/>
      <c r="X80" s="3"/>
      <c r="Y80" s="3"/>
      <c r="Z80" s="3"/>
    </row>
    <row r="81" spans="1:26" ht="12.75" customHeight="1" x14ac:dyDescent="0.25">
      <c r="A81" s="3"/>
      <c r="B81" s="494">
        <f>Amnt_Deposited!B73</f>
        <v>62</v>
      </c>
      <c r="C81" s="235">
        <f>IF(Select2=1,Amnt_Deposited!E73,(Amnt_Deposited!E73+Amnt_Deposited!L73*Parameters!$E$46))</f>
        <v>0</v>
      </c>
      <c r="D81" s="495">
        <f>MCF!R80</f>
        <v>0</v>
      </c>
      <c r="E81" s="236">
        <f t="shared" si="6"/>
        <v>0</v>
      </c>
      <c r="F81" s="236">
        <f t="shared" si="1"/>
        <v>0</v>
      </c>
      <c r="G81" s="236">
        <f t="shared" si="2"/>
        <v>0</v>
      </c>
      <c r="H81" s="236">
        <f t="shared" si="3"/>
        <v>0</v>
      </c>
      <c r="I81" s="236">
        <f t="shared" si="4"/>
        <v>0</v>
      </c>
      <c r="J81" s="387">
        <f t="shared" si="7"/>
        <v>0</v>
      </c>
      <c r="K81" s="3"/>
      <c r="L81" s="3"/>
      <c r="M81" s="3"/>
      <c r="N81" s="3"/>
      <c r="O81" s="3"/>
      <c r="P81" s="3"/>
      <c r="Q81" s="3"/>
      <c r="R81" s="3"/>
      <c r="S81" s="3"/>
      <c r="T81" s="3"/>
      <c r="U81" s="3"/>
      <c r="V81" s="3"/>
      <c r="W81" s="3"/>
      <c r="X81" s="3"/>
      <c r="Y81" s="3"/>
      <c r="Z81" s="3"/>
    </row>
    <row r="82" spans="1:26" ht="12.75" customHeight="1" x14ac:dyDescent="0.25">
      <c r="A82" s="3"/>
      <c r="B82" s="494">
        <f>Amnt_Deposited!B74</f>
        <v>63</v>
      </c>
      <c r="C82" s="235">
        <f>IF(Select2=1,Amnt_Deposited!E74,(Amnt_Deposited!E74+Amnt_Deposited!L74*Parameters!$E$46))</f>
        <v>0</v>
      </c>
      <c r="D82" s="495">
        <f>MCF!R81</f>
        <v>0</v>
      </c>
      <c r="E82" s="236">
        <f t="shared" si="6"/>
        <v>0</v>
      </c>
      <c r="F82" s="236">
        <f t="shared" si="1"/>
        <v>0</v>
      </c>
      <c r="G82" s="236">
        <f t="shared" si="2"/>
        <v>0</v>
      </c>
      <c r="H82" s="236">
        <f t="shared" si="3"/>
        <v>0</v>
      </c>
      <c r="I82" s="236">
        <f t="shared" si="4"/>
        <v>0</v>
      </c>
      <c r="J82" s="387">
        <f t="shared" si="7"/>
        <v>0</v>
      </c>
      <c r="K82" s="3"/>
      <c r="L82" s="3"/>
      <c r="M82" s="3"/>
      <c r="N82" s="3"/>
      <c r="O82" s="3"/>
      <c r="P82" s="3"/>
      <c r="Q82" s="3"/>
      <c r="R82" s="3"/>
      <c r="S82" s="3"/>
      <c r="T82" s="3"/>
      <c r="U82" s="3"/>
      <c r="V82" s="3"/>
      <c r="W82" s="3"/>
      <c r="X82" s="3"/>
      <c r="Y82" s="3"/>
      <c r="Z82" s="3"/>
    </row>
    <row r="83" spans="1:26" ht="12.75" customHeight="1" x14ac:dyDescent="0.25">
      <c r="A83" s="3"/>
      <c r="B83" s="494">
        <f>Amnt_Deposited!B75</f>
        <v>64</v>
      </c>
      <c r="C83" s="235">
        <f>IF(Select2=1,Amnt_Deposited!E75,(Amnt_Deposited!E75+Amnt_Deposited!L75*Parameters!$E$46))</f>
        <v>0</v>
      </c>
      <c r="D83" s="495">
        <f>MCF!R82</f>
        <v>0</v>
      </c>
      <c r="E83" s="236">
        <f t="shared" ref="E83:E99" si="8">C83*$I$6*DOCF*D83</f>
        <v>0</v>
      </c>
      <c r="F83" s="236">
        <f t="shared" si="1"/>
        <v>0</v>
      </c>
      <c r="G83" s="236">
        <f t="shared" si="2"/>
        <v>0</v>
      </c>
      <c r="H83" s="236">
        <f t="shared" si="3"/>
        <v>0</v>
      </c>
      <c r="I83" s="236">
        <f t="shared" si="4"/>
        <v>0</v>
      </c>
      <c r="J83" s="387">
        <f t="shared" ref="J83:J99" si="9">I83*CH4_fraction*conv</f>
        <v>0</v>
      </c>
      <c r="K83" s="3"/>
      <c r="L83" s="3"/>
      <c r="M83" s="3"/>
      <c r="N83" s="3"/>
      <c r="O83" s="3"/>
      <c r="P83" s="3"/>
      <c r="Q83" s="3"/>
      <c r="R83" s="3"/>
      <c r="S83" s="3"/>
      <c r="T83" s="3"/>
      <c r="U83" s="3"/>
      <c r="V83" s="3"/>
      <c r="W83" s="3"/>
      <c r="X83" s="3"/>
      <c r="Y83" s="3"/>
      <c r="Z83" s="3"/>
    </row>
    <row r="84" spans="1:26" ht="12.75" customHeight="1" x14ac:dyDescent="0.25">
      <c r="A84" s="3"/>
      <c r="B84" s="494">
        <f>Amnt_Deposited!B76</f>
        <v>65</v>
      </c>
      <c r="C84" s="235">
        <f>IF(Select2=1,Amnt_Deposited!E76,(Amnt_Deposited!E76+Amnt_Deposited!L76*Parameters!$E$46))</f>
        <v>0</v>
      </c>
      <c r="D84" s="495">
        <f>MCF!R83</f>
        <v>0</v>
      </c>
      <c r="E84" s="236">
        <f t="shared" si="8"/>
        <v>0</v>
      </c>
      <c r="F84" s="236">
        <f t="shared" si="1"/>
        <v>0</v>
      </c>
      <c r="G84" s="236">
        <f t="shared" si="2"/>
        <v>0</v>
      </c>
      <c r="H84" s="236">
        <f t="shared" si="3"/>
        <v>0</v>
      </c>
      <c r="I84" s="236">
        <f t="shared" si="4"/>
        <v>0</v>
      </c>
      <c r="J84" s="387">
        <f t="shared" si="9"/>
        <v>0</v>
      </c>
      <c r="K84" s="3"/>
      <c r="L84" s="3"/>
      <c r="M84" s="3"/>
      <c r="N84" s="3"/>
      <c r="O84" s="3"/>
      <c r="P84" s="3"/>
      <c r="Q84" s="3"/>
      <c r="R84" s="3"/>
      <c r="S84" s="3"/>
      <c r="T84" s="3"/>
      <c r="U84" s="3"/>
      <c r="V84" s="3"/>
      <c r="W84" s="3"/>
      <c r="X84" s="3"/>
      <c r="Y84" s="3"/>
      <c r="Z84" s="3"/>
    </row>
    <row r="85" spans="1:26" ht="12.75" customHeight="1" x14ac:dyDescent="0.25">
      <c r="A85" s="3"/>
      <c r="B85" s="494">
        <f>Amnt_Deposited!B77</f>
        <v>66</v>
      </c>
      <c r="C85" s="235">
        <f>IF(Select2=1,Amnt_Deposited!E77,(Amnt_Deposited!E77+Amnt_Deposited!L77*Parameters!$E$46))</f>
        <v>0</v>
      </c>
      <c r="D85" s="495">
        <f>MCF!R84</f>
        <v>0</v>
      </c>
      <c r="E85" s="236">
        <f t="shared" si="8"/>
        <v>0</v>
      </c>
      <c r="F85" s="236">
        <f t="shared" si="1"/>
        <v>0</v>
      </c>
      <c r="G85" s="236">
        <f t="shared" si="2"/>
        <v>0</v>
      </c>
      <c r="H85" s="236">
        <f t="shared" si="3"/>
        <v>0</v>
      </c>
      <c r="I85" s="236">
        <f t="shared" si="4"/>
        <v>0</v>
      </c>
      <c r="J85" s="387">
        <f t="shared" si="9"/>
        <v>0</v>
      </c>
      <c r="K85" s="3"/>
      <c r="L85" s="3"/>
      <c r="M85" s="3"/>
      <c r="N85" s="3"/>
      <c r="O85" s="3"/>
      <c r="P85" s="3"/>
      <c r="Q85" s="3"/>
      <c r="R85" s="3"/>
      <c r="S85" s="3"/>
      <c r="T85" s="3"/>
      <c r="U85" s="3"/>
      <c r="V85" s="3"/>
      <c r="W85" s="3"/>
      <c r="X85" s="3"/>
      <c r="Y85" s="3"/>
      <c r="Z85" s="3"/>
    </row>
    <row r="86" spans="1:26" ht="12.75" customHeight="1" x14ac:dyDescent="0.25">
      <c r="A86" s="3"/>
      <c r="B86" s="494">
        <f>Amnt_Deposited!B78</f>
        <v>67</v>
      </c>
      <c r="C86" s="235">
        <f>IF(Select2=1,Amnt_Deposited!E78,(Amnt_Deposited!E78+Amnt_Deposited!L78*Parameters!$E$46))</f>
        <v>0</v>
      </c>
      <c r="D86" s="495">
        <f>MCF!R85</f>
        <v>0</v>
      </c>
      <c r="E86" s="236">
        <f t="shared" si="8"/>
        <v>0</v>
      </c>
      <c r="F86" s="236">
        <f t="shared" si="1"/>
        <v>0</v>
      </c>
      <c r="G86" s="236">
        <f t="shared" si="2"/>
        <v>0</v>
      </c>
      <c r="H86" s="236">
        <f t="shared" si="3"/>
        <v>0</v>
      </c>
      <c r="I86" s="236">
        <f t="shared" si="4"/>
        <v>0</v>
      </c>
      <c r="J86" s="387">
        <f t="shared" si="9"/>
        <v>0</v>
      </c>
      <c r="K86" s="3"/>
      <c r="L86" s="3"/>
      <c r="M86" s="3"/>
      <c r="N86" s="3"/>
      <c r="O86" s="3"/>
      <c r="P86" s="3"/>
      <c r="Q86" s="3"/>
      <c r="R86" s="3"/>
      <c r="S86" s="3"/>
      <c r="T86" s="3"/>
      <c r="U86" s="3"/>
      <c r="V86" s="3"/>
      <c r="W86" s="3"/>
      <c r="X86" s="3"/>
      <c r="Y86" s="3"/>
      <c r="Z86" s="3"/>
    </row>
    <row r="87" spans="1:26" ht="12.75" customHeight="1" x14ac:dyDescent="0.25">
      <c r="A87" s="3"/>
      <c r="B87" s="494">
        <f>Amnt_Deposited!B79</f>
        <v>68</v>
      </c>
      <c r="C87" s="235">
        <f>IF(Select2=1,Amnt_Deposited!E79,(Amnt_Deposited!E79+Amnt_Deposited!L79*Parameters!$E$46))</f>
        <v>0</v>
      </c>
      <c r="D87" s="495">
        <f>MCF!R86</f>
        <v>0</v>
      </c>
      <c r="E87" s="236">
        <f t="shared" si="8"/>
        <v>0</v>
      </c>
      <c r="F87" s="236">
        <f t="shared" si="1"/>
        <v>0</v>
      </c>
      <c r="G87" s="236">
        <f t="shared" si="2"/>
        <v>0</v>
      </c>
      <c r="H87" s="236">
        <f t="shared" si="3"/>
        <v>0</v>
      </c>
      <c r="I87" s="236">
        <f t="shared" si="4"/>
        <v>0</v>
      </c>
      <c r="J87" s="387">
        <f t="shared" si="9"/>
        <v>0</v>
      </c>
      <c r="K87" s="3"/>
      <c r="L87" s="3"/>
      <c r="M87" s="3"/>
      <c r="N87" s="3"/>
      <c r="O87" s="3"/>
      <c r="P87" s="3"/>
      <c r="Q87" s="3"/>
      <c r="R87" s="3"/>
      <c r="S87" s="3"/>
      <c r="T87" s="3"/>
      <c r="U87" s="3"/>
      <c r="V87" s="3"/>
      <c r="W87" s="3"/>
      <c r="X87" s="3"/>
      <c r="Y87" s="3"/>
      <c r="Z87" s="3"/>
    </row>
    <row r="88" spans="1:26" ht="12.75" customHeight="1" x14ac:dyDescent="0.25">
      <c r="A88" s="3"/>
      <c r="B88" s="494">
        <f>Amnt_Deposited!B80</f>
        <v>69</v>
      </c>
      <c r="C88" s="235">
        <f>IF(Select2=1,Amnt_Deposited!E80,(Amnt_Deposited!E80+Amnt_Deposited!L80*Parameters!$E$46))</f>
        <v>0</v>
      </c>
      <c r="D88" s="495">
        <f>MCF!R87</f>
        <v>0</v>
      </c>
      <c r="E88" s="236">
        <f t="shared" si="8"/>
        <v>0</v>
      </c>
      <c r="F88" s="236">
        <f t="shared" si="1"/>
        <v>0</v>
      </c>
      <c r="G88" s="236">
        <f t="shared" si="2"/>
        <v>0</v>
      </c>
      <c r="H88" s="236">
        <f t="shared" si="3"/>
        <v>0</v>
      </c>
      <c r="I88" s="236">
        <f t="shared" si="4"/>
        <v>0</v>
      </c>
      <c r="J88" s="387">
        <f t="shared" si="9"/>
        <v>0</v>
      </c>
      <c r="K88" s="3"/>
      <c r="L88" s="3"/>
      <c r="M88" s="3"/>
      <c r="N88" s="3"/>
      <c r="O88" s="3"/>
      <c r="P88" s="3"/>
      <c r="Q88" s="3"/>
      <c r="R88" s="3"/>
      <c r="S88" s="3"/>
      <c r="T88" s="3"/>
      <c r="U88" s="3"/>
      <c r="V88" s="3"/>
      <c r="W88" s="3"/>
      <c r="X88" s="3"/>
      <c r="Y88" s="3"/>
      <c r="Z88" s="3"/>
    </row>
    <row r="89" spans="1:26" ht="12.75" customHeight="1" x14ac:dyDescent="0.25">
      <c r="A89" s="3"/>
      <c r="B89" s="494">
        <f>Amnt_Deposited!B81</f>
        <v>70</v>
      </c>
      <c r="C89" s="235">
        <f>IF(Select2=1,Amnt_Deposited!E81,(Amnt_Deposited!E81+Amnt_Deposited!L81*Parameters!$E$46))</f>
        <v>0</v>
      </c>
      <c r="D89" s="495">
        <f>MCF!R88</f>
        <v>0</v>
      </c>
      <c r="E89" s="236">
        <f t="shared" si="8"/>
        <v>0</v>
      </c>
      <c r="F89" s="236">
        <f t="shared" si="1"/>
        <v>0</v>
      </c>
      <c r="G89" s="236">
        <f t="shared" si="2"/>
        <v>0</v>
      </c>
      <c r="H89" s="236">
        <f t="shared" si="3"/>
        <v>0</v>
      </c>
      <c r="I89" s="236">
        <f t="shared" si="4"/>
        <v>0</v>
      </c>
      <c r="J89" s="387">
        <f t="shared" si="9"/>
        <v>0</v>
      </c>
      <c r="K89" s="3"/>
      <c r="L89" s="3"/>
      <c r="M89" s="3"/>
      <c r="N89" s="3"/>
      <c r="O89" s="3"/>
      <c r="P89" s="3"/>
      <c r="Q89" s="3"/>
      <c r="R89" s="3"/>
      <c r="S89" s="3"/>
      <c r="T89" s="3"/>
      <c r="U89" s="3"/>
      <c r="V89" s="3"/>
      <c r="W89" s="3"/>
      <c r="X89" s="3"/>
      <c r="Y89" s="3"/>
      <c r="Z89" s="3"/>
    </row>
    <row r="90" spans="1:26" ht="12.75" customHeight="1" x14ac:dyDescent="0.25">
      <c r="A90" s="3"/>
      <c r="B90" s="494">
        <f>Amnt_Deposited!B82</f>
        <v>71</v>
      </c>
      <c r="C90" s="235">
        <f>IF(Select2=1,Amnt_Deposited!E82,(Amnt_Deposited!E82+Amnt_Deposited!L82*Parameters!$E$46))</f>
        <v>0</v>
      </c>
      <c r="D90" s="495">
        <f>MCF!R89</f>
        <v>0</v>
      </c>
      <c r="E90" s="236">
        <f t="shared" si="8"/>
        <v>0</v>
      </c>
      <c r="F90" s="236">
        <f t="shared" si="1"/>
        <v>0</v>
      </c>
      <c r="G90" s="236">
        <f t="shared" si="2"/>
        <v>0</v>
      </c>
      <c r="H90" s="236">
        <f t="shared" si="3"/>
        <v>0</v>
      </c>
      <c r="I90" s="236">
        <f t="shared" si="4"/>
        <v>0</v>
      </c>
      <c r="J90" s="387">
        <f t="shared" si="9"/>
        <v>0</v>
      </c>
      <c r="K90" s="3"/>
      <c r="L90" s="3"/>
      <c r="M90" s="3"/>
      <c r="N90" s="3"/>
      <c r="O90" s="3"/>
      <c r="P90" s="3"/>
      <c r="Q90" s="3"/>
      <c r="R90" s="3"/>
      <c r="S90" s="3"/>
      <c r="T90" s="3"/>
      <c r="U90" s="3"/>
      <c r="V90" s="3"/>
      <c r="W90" s="3"/>
      <c r="X90" s="3"/>
      <c r="Y90" s="3"/>
      <c r="Z90" s="3"/>
    </row>
    <row r="91" spans="1:26" ht="12.75" customHeight="1" x14ac:dyDescent="0.25">
      <c r="A91" s="3"/>
      <c r="B91" s="494">
        <f>Amnt_Deposited!B83</f>
        <v>72</v>
      </c>
      <c r="C91" s="235">
        <f>IF(Select2=1,Amnt_Deposited!E83,(Amnt_Deposited!E83+Amnt_Deposited!L83*Parameters!$E$46))</f>
        <v>0</v>
      </c>
      <c r="D91" s="495">
        <f>MCF!R90</f>
        <v>0</v>
      </c>
      <c r="E91" s="236">
        <f t="shared" si="8"/>
        <v>0</v>
      </c>
      <c r="F91" s="236">
        <f t="shared" si="1"/>
        <v>0</v>
      </c>
      <c r="G91" s="236">
        <f t="shared" si="2"/>
        <v>0</v>
      </c>
      <c r="H91" s="236">
        <f t="shared" si="3"/>
        <v>0</v>
      </c>
      <c r="I91" s="236">
        <f t="shared" si="4"/>
        <v>0</v>
      </c>
      <c r="J91" s="387">
        <f t="shared" si="9"/>
        <v>0</v>
      </c>
      <c r="K91" s="3"/>
      <c r="L91" s="3"/>
      <c r="M91" s="3"/>
      <c r="N91" s="3"/>
      <c r="O91" s="3"/>
      <c r="P91" s="3"/>
      <c r="Q91" s="3"/>
      <c r="R91" s="3"/>
      <c r="S91" s="3"/>
      <c r="T91" s="3"/>
      <c r="U91" s="3"/>
      <c r="V91" s="3"/>
      <c r="W91" s="3"/>
      <c r="X91" s="3"/>
      <c r="Y91" s="3"/>
      <c r="Z91" s="3"/>
    </row>
    <row r="92" spans="1:26" ht="12.75" customHeight="1" x14ac:dyDescent="0.25">
      <c r="A92" s="3"/>
      <c r="B92" s="494">
        <f>Amnt_Deposited!B84</f>
        <v>73</v>
      </c>
      <c r="C92" s="235">
        <f>IF(Select2=1,Amnt_Deposited!E84,(Amnt_Deposited!E84+Amnt_Deposited!L84*Parameters!$E$46))</f>
        <v>0</v>
      </c>
      <c r="D92" s="495">
        <f>MCF!R91</f>
        <v>0</v>
      </c>
      <c r="E92" s="236">
        <f t="shared" si="8"/>
        <v>0</v>
      </c>
      <c r="F92" s="236">
        <f t="shared" si="1"/>
        <v>0</v>
      </c>
      <c r="G92" s="236">
        <f t="shared" si="2"/>
        <v>0</v>
      </c>
      <c r="H92" s="236">
        <f t="shared" si="3"/>
        <v>0</v>
      </c>
      <c r="I92" s="236">
        <f t="shared" si="4"/>
        <v>0</v>
      </c>
      <c r="J92" s="387">
        <f t="shared" si="9"/>
        <v>0</v>
      </c>
      <c r="K92" s="3"/>
      <c r="L92" s="3"/>
      <c r="M92" s="3"/>
      <c r="N92" s="3"/>
      <c r="O92" s="3"/>
      <c r="P92" s="3"/>
      <c r="Q92" s="3"/>
      <c r="R92" s="3"/>
      <c r="S92" s="3"/>
      <c r="T92" s="3"/>
      <c r="U92" s="3"/>
      <c r="V92" s="3"/>
      <c r="W92" s="3"/>
      <c r="X92" s="3"/>
      <c r="Y92" s="3"/>
      <c r="Z92" s="3"/>
    </row>
    <row r="93" spans="1:26" ht="12.75" customHeight="1" x14ac:dyDescent="0.25">
      <c r="A93" s="3"/>
      <c r="B93" s="494">
        <f>Amnt_Deposited!B85</f>
        <v>74</v>
      </c>
      <c r="C93" s="235">
        <f>IF(Select2=1,Amnt_Deposited!E85,(Amnt_Deposited!E85+Amnt_Deposited!L85*Parameters!$E$46))</f>
        <v>0</v>
      </c>
      <c r="D93" s="495">
        <f>MCF!R92</f>
        <v>0</v>
      </c>
      <c r="E93" s="236">
        <f t="shared" si="8"/>
        <v>0</v>
      </c>
      <c r="F93" s="236">
        <f t="shared" si="1"/>
        <v>0</v>
      </c>
      <c r="G93" s="236">
        <f t="shared" si="2"/>
        <v>0</v>
      </c>
      <c r="H93" s="236">
        <f t="shared" si="3"/>
        <v>0</v>
      </c>
      <c r="I93" s="236">
        <f t="shared" si="4"/>
        <v>0</v>
      </c>
      <c r="J93" s="387">
        <f t="shared" si="9"/>
        <v>0</v>
      </c>
      <c r="K93" s="3"/>
      <c r="L93" s="3"/>
      <c r="M93" s="3"/>
      <c r="N93" s="3"/>
      <c r="O93" s="3"/>
      <c r="P93" s="3"/>
      <c r="Q93" s="3"/>
      <c r="R93" s="3"/>
      <c r="S93" s="3"/>
      <c r="T93" s="3"/>
      <c r="U93" s="3"/>
      <c r="V93" s="3"/>
      <c r="W93" s="3"/>
      <c r="X93" s="3"/>
      <c r="Y93" s="3"/>
      <c r="Z93" s="3"/>
    </row>
    <row r="94" spans="1:26" ht="12.75" customHeight="1" x14ac:dyDescent="0.25">
      <c r="A94" s="3"/>
      <c r="B94" s="494">
        <f>Amnt_Deposited!B86</f>
        <v>75</v>
      </c>
      <c r="C94" s="235">
        <f>IF(Select2=1,Amnt_Deposited!E86,(Amnt_Deposited!E86+Amnt_Deposited!L86*Parameters!$E$46))</f>
        <v>0</v>
      </c>
      <c r="D94" s="495">
        <f>MCF!R93</f>
        <v>0</v>
      </c>
      <c r="E94" s="236">
        <f t="shared" si="8"/>
        <v>0</v>
      </c>
      <c r="F94" s="236">
        <f t="shared" si="1"/>
        <v>0</v>
      </c>
      <c r="G94" s="236">
        <f t="shared" si="2"/>
        <v>0</v>
      </c>
      <c r="H94" s="236">
        <f t="shared" si="3"/>
        <v>0</v>
      </c>
      <c r="I94" s="236">
        <f t="shared" si="4"/>
        <v>0</v>
      </c>
      <c r="J94" s="387">
        <f t="shared" si="9"/>
        <v>0</v>
      </c>
      <c r="K94" s="3"/>
      <c r="L94" s="3"/>
      <c r="M94" s="3"/>
      <c r="N94" s="3"/>
      <c r="O94" s="3"/>
      <c r="P94" s="3"/>
      <c r="Q94" s="3"/>
      <c r="R94" s="3"/>
      <c r="S94" s="3"/>
      <c r="T94" s="3"/>
      <c r="U94" s="3"/>
      <c r="V94" s="3"/>
      <c r="W94" s="3"/>
      <c r="X94" s="3"/>
      <c r="Y94" s="3"/>
      <c r="Z94" s="3"/>
    </row>
    <row r="95" spans="1:26" ht="12.75" customHeight="1" x14ac:dyDescent="0.25">
      <c r="A95" s="3"/>
      <c r="B95" s="494">
        <f>Amnt_Deposited!B87</f>
        <v>76</v>
      </c>
      <c r="C95" s="235">
        <f>IF(Select2=1,Amnt_Deposited!E87,(Amnt_Deposited!E87+Amnt_Deposited!L87*Parameters!$E$46))</f>
        <v>0</v>
      </c>
      <c r="D95" s="495">
        <f>MCF!R94</f>
        <v>0</v>
      </c>
      <c r="E95" s="236">
        <f t="shared" si="8"/>
        <v>0</v>
      </c>
      <c r="F95" s="236">
        <f t="shared" si="1"/>
        <v>0</v>
      </c>
      <c r="G95" s="236">
        <f t="shared" si="2"/>
        <v>0</v>
      </c>
      <c r="H95" s="236">
        <f t="shared" si="3"/>
        <v>0</v>
      </c>
      <c r="I95" s="236">
        <f t="shared" si="4"/>
        <v>0</v>
      </c>
      <c r="J95" s="387">
        <f t="shared" si="9"/>
        <v>0</v>
      </c>
      <c r="K95" s="3"/>
      <c r="L95" s="3"/>
      <c r="M95" s="3"/>
      <c r="N95" s="3"/>
      <c r="O95" s="3"/>
      <c r="P95" s="3"/>
      <c r="Q95" s="3"/>
      <c r="R95" s="3"/>
      <c r="S95" s="3"/>
      <c r="T95" s="3"/>
      <c r="U95" s="3"/>
      <c r="V95" s="3"/>
      <c r="W95" s="3"/>
      <c r="X95" s="3"/>
      <c r="Y95" s="3"/>
      <c r="Z95" s="3"/>
    </row>
    <row r="96" spans="1:26" ht="12.75" customHeight="1" x14ac:dyDescent="0.25">
      <c r="A96" s="3"/>
      <c r="B96" s="494">
        <f>Amnt_Deposited!B88</f>
        <v>77</v>
      </c>
      <c r="C96" s="235">
        <f>IF(Select2=1,Amnt_Deposited!E88,(Amnt_Deposited!E88+Amnt_Deposited!L88*Parameters!$E$46))</f>
        <v>0</v>
      </c>
      <c r="D96" s="495">
        <f>MCF!R95</f>
        <v>0</v>
      </c>
      <c r="E96" s="236">
        <f t="shared" si="8"/>
        <v>0</v>
      </c>
      <c r="F96" s="236">
        <f t="shared" si="1"/>
        <v>0</v>
      </c>
      <c r="G96" s="236">
        <f t="shared" si="2"/>
        <v>0</v>
      </c>
      <c r="H96" s="236">
        <f t="shared" si="3"/>
        <v>0</v>
      </c>
      <c r="I96" s="236">
        <f t="shared" si="4"/>
        <v>0</v>
      </c>
      <c r="J96" s="387">
        <f t="shared" si="9"/>
        <v>0</v>
      </c>
      <c r="K96" s="3"/>
      <c r="L96" s="3"/>
      <c r="M96" s="3"/>
      <c r="N96" s="3"/>
      <c r="O96" s="3"/>
      <c r="P96" s="3"/>
      <c r="Q96" s="3"/>
      <c r="R96" s="3"/>
      <c r="S96" s="3"/>
      <c r="T96" s="3"/>
      <c r="U96" s="3"/>
      <c r="V96" s="3"/>
      <c r="W96" s="3"/>
      <c r="X96" s="3"/>
      <c r="Y96" s="3"/>
      <c r="Z96" s="3"/>
    </row>
    <row r="97" spans="1:26" ht="12.75" customHeight="1" x14ac:dyDescent="0.25">
      <c r="A97" s="3"/>
      <c r="B97" s="494">
        <f>Amnt_Deposited!B89</f>
        <v>78</v>
      </c>
      <c r="C97" s="235">
        <f>IF(Select2=1,Amnt_Deposited!E89,(Amnt_Deposited!E89+Amnt_Deposited!L89*Parameters!$E$46))</f>
        <v>0</v>
      </c>
      <c r="D97" s="495">
        <f>MCF!R96</f>
        <v>0</v>
      </c>
      <c r="E97" s="236">
        <f t="shared" si="8"/>
        <v>0</v>
      </c>
      <c r="F97" s="236">
        <f t="shared" si="1"/>
        <v>0</v>
      </c>
      <c r="G97" s="236">
        <f t="shared" si="2"/>
        <v>0</v>
      </c>
      <c r="H97" s="236">
        <f t="shared" si="3"/>
        <v>0</v>
      </c>
      <c r="I97" s="236">
        <f t="shared" si="4"/>
        <v>0</v>
      </c>
      <c r="J97" s="387">
        <f t="shared" si="9"/>
        <v>0</v>
      </c>
      <c r="K97" s="3"/>
      <c r="L97" s="3"/>
      <c r="M97" s="3"/>
      <c r="N97" s="3"/>
      <c r="O97" s="3"/>
      <c r="P97" s="3"/>
      <c r="Q97" s="3"/>
      <c r="R97" s="3"/>
      <c r="S97" s="3"/>
      <c r="T97" s="3"/>
      <c r="U97" s="3"/>
      <c r="V97" s="3"/>
      <c r="W97" s="3"/>
      <c r="X97" s="3"/>
      <c r="Y97" s="3"/>
      <c r="Z97" s="3"/>
    </row>
    <row r="98" spans="1:26" ht="12.75" customHeight="1" x14ac:dyDescent="0.25">
      <c r="A98" s="3"/>
      <c r="B98" s="494">
        <f>Amnt_Deposited!B90</f>
        <v>79</v>
      </c>
      <c r="C98" s="235">
        <f>IF(Select2=1,Amnt_Deposited!E90,(Amnt_Deposited!E90+Amnt_Deposited!L90*Parameters!$E$46))</f>
        <v>0</v>
      </c>
      <c r="D98" s="495">
        <f>MCF!R97</f>
        <v>0</v>
      </c>
      <c r="E98" s="236">
        <f t="shared" si="8"/>
        <v>0</v>
      </c>
      <c r="F98" s="236">
        <f t="shared" si="1"/>
        <v>0</v>
      </c>
      <c r="G98" s="236">
        <f t="shared" si="2"/>
        <v>0</v>
      </c>
      <c r="H98" s="236">
        <f t="shared" si="3"/>
        <v>0</v>
      </c>
      <c r="I98" s="236">
        <f t="shared" si="4"/>
        <v>0</v>
      </c>
      <c r="J98" s="387">
        <f t="shared" si="9"/>
        <v>0</v>
      </c>
      <c r="K98" s="3"/>
      <c r="L98" s="3"/>
      <c r="M98" s="3"/>
      <c r="N98" s="3"/>
      <c r="O98" s="3"/>
      <c r="P98" s="3"/>
      <c r="Q98" s="3"/>
      <c r="R98" s="3"/>
      <c r="S98" s="3"/>
      <c r="T98" s="3"/>
      <c r="U98" s="3"/>
      <c r="V98" s="3"/>
      <c r="W98" s="3"/>
      <c r="X98" s="3"/>
      <c r="Y98" s="3"/>
      <c r="Z98" s="3"/>
    </row>
    <row r="99" spans="1:26" ht="13.5" customHeight="1" x14ac:dyDescent="0.25">
      <c r="A99" s="3"/>
      <c r="B99" s="496">
        <f>Amnt_Deposited!B91</f>
        <v>80</v>
      </c>
      <c r="C99" s="323">
        <f>IF(Select2=1,Amnt_Deposited!E91,(Amnt_Deposited!E91+Amnt_Deposited!L91*Parameters!$E$46))</f>
        <v>0</v>
      </c>
      <c r="D99" s="497">
        <f>MCF!R98</f>
        <v>0</v>
      </c>
      <c r="E99" s="280">
        <f t="shared" si="8"/>
        <v>0</v>
      </c>
      <c r="F99" s="280">
        <f t="shared" si="1"/>
        <v>0</v>
      </c>
      <c r="G99" s="280">
        <f t="shared" si="2"/>
        <v>0</v>
      </c>
      <c r="H99" s="280">
        <f t="shared" si="3"/>
        <v>0</v>
      </c>
      <c r="I99" s="280">
        <f t="shared" si="4"/>
        <v>0</v>
      </c>
      <c r="J99" s="491">
        <f t="shared" si="9"/>
        <v>0</v>
      </c>
      <c r="K99" s="3"/>
      <c r="L99" s="3"/>
      <c r="M99" s="3"/>
      <c r="N99" s="3"/>
      <c r="O99" s="3"/>
      <c r="P99" s="3"/>
      <c r="Q99" s="3"/>
      <c r="R99" s="3"/>
      <c r="S99" s="3"/>
      <c r="T99" s="3"/>
      <c r="U99" s="3"/>
      <c r="V99" s="3"/>
      <c r="W99" s="3"/>
      <c r="X99" s="3"/>
      <c r="Y99" s="3"/>
      <c r="Z99" s="3"/>
    </row>
    <row r="100" spans="1:26" ht="12.75" customHeight="1" x14ac:dyDescent="0.25">
      <c r="A100" s="3"/>
      <c r="B100" s="3"/>
      <c r="C100" s="3"/>
      <c r="D100" s="200"/>
      <c r="E100" s="3"/>
      <c r="F100" s="3"/>
      <c r="G100" s="3"/>
      <c r="H100" s="3"/>
      <c r="I100" s="3"/>
      <c r="J100" s="3"/>
      <c r="K100" s="3"/>
      <c r="L100" s="3"/>
      <c r="M100" s="3"/>
      <c r="N100" s="3"/>
      <c r="O100" s="3"/>
      <c r="P100" s="3"/>
      <c r="Q100" s="3"/>
      <c r="R100" s="3"/>
      <c r="S100" s="3"/>
      <c r="T100" s="3"/>
      <c r="U100" s="3"/>
      <c r="V100" s="3"/>
      <c r="W100" s="3"/>
      <c r="X100" s="3"/>
      <c r="Y100" s="3"/>
      <c r="Z100" s="3"/>
    </row>
    <row r="101" spans="1:26" ht="12.75" customHeight="1" x14ac:dyDescent="0.25">
      <c r="A101" s="3"/>
      <c r="B101" s="3"/>
      <c r="C101" s="3"/>
      <c r="D101" s="200"/>
      <c r="E101" s="3"/>
      <c r="F101" s="3"/>
      <c r="G101" s="3"/>
      <c r="H101" s="3"/>
      <c r="I101" s="3"/>
      <c r="J101" s="3"/>
      <c r="K101" s="3"/>
      <c r="L101" s="3"/>
      <c r="M101" s="3"/>
      <c r="N101" s="3"/>
      <c r="O101" s="3"/>
      <c r="P101" s="3"/>
      <c r="Q101" s="3"/>
      <c r="R101" s="3"/>
      <c r="S101" s="3"/>
      <c r="T101" s="3"/>
      <c r="U101" s="3"/>
      <c r="V101" s="3"/>
      <c r="W101" s="3"/>
      <c r="X101" s="3"/>
      <c r="Y101" s="3"/>
      <c r="Z101" s="3"/>
    </row>
    <row r="102" spans="1:26" ht="12.75" customHeight="1" x14ac:dyDescent="0.25">
      <c r="A102" s="3"/>
      <c r="B102" s="3"/>
      <c r="C102" s="3"/>
      <c r="D102" s="200"/>
      <c r="E102" s="3"/>
      <c r="F102" s="3"/>
      <c r="G102" s="3"/>
      <c r="H102" s="3"/>
      <c r="I102" s="3"/>
      <c r="J102" s="3"/>
      <c r="K102" s="3"/>
      <c r="L102" s="3"/>
      <c r="M102" s="3"/>
      <c r="N102" s="3"/>
      <c r="O102" s="3"/>
      <c r="P102" s="3"/>
      <c r="Q102" s="3"/>
      <c r="R102" s="3"/>
      <c r="S102" s="3"/>
      <c r="T102" s="3"/>
      <c r="U102" s="3"/>
      <c r="V102" s="3"/>
      <c r="W102" s="3"/>
      <c r="X102" s="3"/>
      <c r="Y102" s="3"/>
      <c r="Z102" s="3"/>
    </row>
    <row r="103" spans="1:26" ht="12.75" customHeight="1" x14ac:dyDescent="0.25">
      <c r="A103" s="3"/>
      <c r="B103" s="3"/>
      <c r="C103" s="3"/>
      <c r="D103" s="200"/>
      <c r="E103" s="3"/>
      <c r="F103" s="3"/>
      <c r="G103" s="3"/>
      <c r="H103" s="3"/>
      <c r="I103" s="3"/>
      <c r="J103" s="3"/>
      <c r="K103" s="3"/>
      <c r="L103" s="3"/>
      <c r="M103" s="3"/>
      <c r="N103" s="3"/>
      <c r="O103" s="3"/>
      <c r="P103" s="3"/>
      <c r="Q103" s="3"/>
      <c r="R103" s="3"/>
      <c r="S103" s="3"/>
      <c r="T103" s="3"/>
      <c r="U103" s="3"/>
      <c r="V103" s="3"/>
      <c r="W103" s="3"/>
      <c r="X103" s="3"/>
      <c r="Y103" s="3"/>
      <c r="Z103" s="3"/>
    </row>
    <row r="104" spans="1:26" ht="12.75" customHeight="1" x14ac:dyDescent="0.25">
      <c r="A104" s="3"/>
      <c r="B104" s="3"/>
      <c r="C104" s="3"/>
      <c r="D104" s="200"/>
      <c r="E104" s="3"/>
      <c r="F104" s="3"/>
      <c r="G104" s="3"/>
      <c r="H104" s="3"/>
      <c r="I104" s="3"/>
      <c r="J104" s="3"/>
      <c r="K104" s="3"/>
      <c r="L104" s="3"/>
      <c r="M104" s="3"/>
      <c r="N104" s="3"/>
      <c r="O104" s="3"/>
      <c r="P104" s="3"/>
      <c r="Q104" s="3"/>
      <c r="R104" s="3"/>
      <c r="S104" s="3"/>
      <c r="T104" s="3"/>
      <c r="U104" s="3"/>
      <c r="V104" s="3"/>
      <c r="W104" s="3"/>
      <c r="X104" s="3"/>
      <c r="Y104" s="3"/>
      <c r="Z104" s="3"/>
    </row>
    <row r="105" spans="1:26" ht="12.75" customHeight="1" x14ac:dyDescent="0.25">
      <c r="A105" s="3"/>
      <c r="B105" s="3"/>
      <c r="C105" s="3"/>
      <c r="D105" s="200"/>
      <c r="E105" s="3"/>
      <c r="F105" s="3"/>
      <c r="G105" s="3"/>
      <c r="H105" s="3"/>
      <c r="I105" s="3"/>
      <c r="J105" s="3"/>
      <c r="K105" s="3"/>
      <c r="L105" s="3"/>
      <c r="M105" s="3"/>
      <c r="N105" s="3"/>
      <c r="O105" s="3"/>
      <c r="P105" s="3"/>
      <c r="Q105" s="3"/>
      <c r="R105" s="3"/>
      <c r="S105" s="3"/>
      <c r="T105" s="3"/>
      <c r="U105" s="3"/>
      <c r="V105" s="3"/>
      <c r="W105" s="3"/>
      <c r="X105" s="3"/>
      <c r="Y105" s="3"/>
      <c r="Z105" s="3"/>
    </row>
    <row r="106" spans="1:26" ht="12.75" customHeight="1" x14ac:dyDescent="0.25">
      <c r="A106" s="3"/>
      <c r="B106" s="3"/>
      <c r="C106" s="3"/>
      <c r="D106" s="200"/>
      <c r="E106" s="3"/>
      <c r="F106" s="3"/>
      <c r="G106" s="3"/>
      <c r="H106" s="3"/>
      <c r="I106" s="3"/>
      <c r="J106" s="3"/>
      <c r="K106" s="3"/>
      <c r="L106" s="3"/>
      <c r="M106" s="3"/>
      <c r="N106" s="3"/>
      <c r="O106" s="3"/>
      <c r="P106" s="3"/>
      <c r="Q106" s="3"/>
      <c r="R106" s="3"/>
      <c r="S106" s="3"/>
      <c r="T106" s="3"/>
      <c r="U106" s="3"/>
      <c r="V106" s="3"/>
      <c r="W106" s="3"/>
      <c r="X106" s="3"/>
      <c r="Y106" s="3"/>
      <c r="Z106" s="3"/>
    </row>
    <row r="107" spans="1:26" ht="12.75" customHeight="1" x14ac:dyDescent="0.25">
      <c r="A107" s="3"/>
      <c r="B107" s="3"/>
      <c r="C107" s="3"/>
      <c r="D107" s="200"/>
      <c r="E107" s="3"/>
      <c r="F107" s="3"/>
      <c r="G107" s="3"/>
      <c r="H107" s="3"/>
      <c r="I107" s="3"/>
      <c r="J107" s="3"/>
      <c r="K107" s="3"/>
      <c r="L107" s="3"/>
      <c r="M107" s="3"/>
      <c r="N107" s="3"/>
      <c r="O107" s="3"/>
      <c r="P107" s="3"/>
      <c r="Q107" s="3"/>
      <c r="R107" s="3"/>
      <c r="S107" s="3"/>
      <c r="T107" s="3"/>
      <c r="U107" s="3"/>
      <c r="V107" s="3"/>
      <c r="W107" s="3"/>
      <c r="X107" s="3"/>
      <c r="Y107" s="3"/>
      <c r="Z107" s="3"/>
    </row>
    <row r="108" spans="1:26" ht="12.75" customHeight="1" x14ac:dyDescent="0.25">
      <c r="A108" s="3"/>
      <c r="B108" s="3"/>
      <c r="C108" s="3"/>
      <c r="D108" s="200"/>
      <c r="E108" s="3"/>
      <c r="F108" s="3"/>
      <c r="G108" s="3"/>
      <c r="H108" s="3"/>
      <c r="I108" s="3"/>
      <c r="J108" s="3"/>
      <c r="K108" s="3"/>
      <c r="L108" s="3"/>
      <c r="M108" s="3"/>
      <c r="N108" s="3"/>
      <c r="O108" s="3"/>
      <c r="P108" s="3"/>
      <c r="Q108" s="3"/>
      <c r="R108" s="3"/>
      <c r="S108" s="3"/>
      <c r="T108" s="3"/>
      <c r="U108" s="3"/>
      <c r="V108" s="3"/>
      <c r="W108" s="3"/>
      <c r="X108" s="3"/>
      <c r="Y108" s="3"/>
      <c r="Z108" s="3"/>
    </row>
    <row r="109" spans="1:26" ht="12.75" customHeight="1" x14ac:dyDescent="0.25">
      <c r="A109" s="3"/>
      <c r="B109" s="3"/>
      <c r="C109" s="3"/>
      <c r="D109" s="200"/>
      <c r="E109" s="3"/>
      <c r="F109" s="3"/>
      <c r="G109" s="3"/>
      <c r="H109" s="3"/>
      <c r="I109" s="3"/>
      <c r="J109" s="3"/>
      <c r="K109" s="3"/>
      <c r="L109" s="3"/>
      <c r="M109" s="3"/>
      <c r="N109" s="3"/>
      <c r="O109" s="3"/>
      <c r="P109" s="3"/>
      <c r="Q109" s="3"/>
      <c r="R109" s="3"/>
      <c r="S109" s="3"/>
      <c r="T109" s="3"/>
      <c r="U109" s="3"/>
      <c r="V109" s="3"/>
      <c r="W109" s="3"/>
      <c r="X109" s="3"/>
      <c r="Y109" s="3"/>
      <c r="Z109" s="3"/>
    </row>
    <row r="110" spans="1:26" ht="12.75" customHeight="1" x14ac:dyDescent="0.25">
      <c r="A110" s="3"/>
      <c r="B110" s="3"/>
      <c r="C110" s="3"/>
      <c r="D110" s="200"/>
      <c r="E110" s="3"/>
      <c r="F110" s="3"/>
      <c r="G110" s="3"/>
      <c r="H110" s="3"/>
      <c r="I110" s="3"/>
      <c r="J110" s="3"/>
      <c r="K110" s="3"/>
      <c r="L110" s="3"/>
      <c r="M110" s="3"/>
      <c r="N110" s="3"/>
      <c r="O110" s="3"/>
      <c r="P110" s="3"/>
      <c r="Q110" s="3"/>
      <c r="R110" s="3"/>
      <c r="S110" s="3"/>
      <c r="T110" s="3"/>
      <c r="U110" s="3"/>
      <c r="V110" s="3"/>
      <c r="W110" s="3"/>
      <c r="X110" s="3"/>
      <c r="Y110" s="3"/>
      <c r="Z110" s="3"/>
    </row>
    <row r="111" spans="1:26" ht="12.75" customHeight="1" x14ac:dyDescent="0.25">
      <c r="A111" s="3"/>
      <c r="B111" s="3"/>
      <c r="C111" s="3"/>
      <c r="D111" s="200"/>
      <c r="E111" s="3"/>
      <c r="F111" s="3"/>
      <c r="G111" s="3"/>
      <c r="H111" s="3"/>
      <c r="I111" s="3"/>
      <c r="J111" s="3"/>
      <c r="K111" s="3"/>
      <c r="L111" s="3"/>
      <c r="M111" s="3"/>
      <c r="N111" s="3"/>
      <c r="O111" s="3"/>
      <c r="P111" s="3"/>
      <c r="Q111" s="3"/>
      <c r="R111" s="3"/>
      <c r="S111" s="3"/>
      <c r="T111" s="3"/>
      <c r="U111" s="3"/>
      <c r="V111" s="3"/>
      <c r="W111" s="3"/>
      <c r="X111" s="3"/>
      <c r="Y111" s="3"/>
      <c r="Z111" s="3"/>
    </row>
    <row r="112" spans="1:26" ht="12.75" customHeight="1" x14ac:dyDescent="0.25">
      <c r="A112" s="3"/>
      <c r="B112" s="3"/>
      <c r="C112" s="3"/>
      <c r="D112" s="200"/>
      <c r="E112" s="3"/>
      <c r="F112" s="3"/>
      <c r="G112" s="3"/>
      <c r="H112" s="3"/>
      <c r="I112" s="3"/>
      <c r="J112" s="3"/>
      <c r="K112" s="3"/>
      <c r="L112" s="3"/>
      <c r="M112" s="3"/>
      <c r="N112" s="3"/>
      <c r="O112" s="3"/>
      <c r="P112" s="3"/>
      <c r="Q112" s="3"/>
      <c r="R112" s="3"/>
      <c r="S112" s="3"/>
      <c r="T112" s="3"/>
      <c r="U112" s="3"/>
      <c r="V112" s="3"/>
      <c r="W112" s="3"/>
      <c r="X112" s="3"/>
      <c r="Y112" s="3"/>
      <c r="Z112" s="3"/>
    </row>
    <row r="113" spans="1:26" ht="12.75" customHeight="1" x14ac:dyDescent="0.25">
      <c r="A113" s="3"/>
      <c r="B113" s="3"/>
      <c r="C113" s="3"/>
      <c r="D113" s="200"/>
      <c r="E113" s="3"/>
      <c r="F113" s="3"/>
      <c r="G113" s="3"/>
      <c r="H113" s="3"/>
      <c r="I113" s="3"/>
      <c r="J113" s="3"/>
      <c r="K113" s="3"/>
      <c r="L113" s="3"/>
      <c r="M113" s="3"/>
      <c r="N113" s="3"/>
      <c r="O113" s="3"/>
      <c r="P113" s="3"/>
      <c r="Q113" s="3"/>
      <c r="R113" s="3"/>
      <c r="S113" s="3"/>
      <c r="T113" s="3"/>
      <c r="U113" s="3"/>
      <c r="V113" s="3"/>
      <c r="W113" s="3"/>
      <c r="X113" s="3"/>
      <c r="Y113" s="3"/>
      <c r="Z113" s="3"/>
    </row>
    <row r="114" spans="1:26" ht="12.75" customHeight="1" x14ac:dyDescent="0.25">
      <c r="A114" s="3"/>
      <c r="B114" s="3"/>
      <c r="C114" s="3"/>
      <c r="D114" s="200"/>
      <c r="E114" s="3"/>
      <c r="F114" s="3"/>
      <c r="G114" s="3"/>
      <c r="H114" s="3"/>
      <c r="I114" s="3"/>
      <c r="J114" s="3"/>
      <c r="K114" s="3"/>
      <c r="L114" s="3"/>
      <c r="M114" s="3"/>
      <c r="N114" s="3"/>
      <c r="O114" s="3"/>
      <c r="P114" s="3"/>
      <c r="Q114" s="3"/>
      <c r="R114" s="3"/>
      <c r="S114" s="3"/>
      <c r="T114" s="3"/>
      <c r="U114" s="3"/>
      <c r="V114" s="3"/>
      <c r="W114" s="3"/>
      <c r="X114" s="3"/>
      <c r="Y114" s="3"/>
      <c r="Z114" s="3"/>
    </row>
    <row r="115" spans="1:26" ht="12.75" customHeight="1" x14ac:dyDescent="0.25">
      <c r="A115" s="3"/>
      <c r="B115" s="3"/>
      <c r="C115" s="3"/>
      <c r="D115" s="200"/>
      <c r="E115" s="3"/>
      <c r="F115" s="3"/>
      <c r="G115" s="3"/>
      <c r="H115" s="3"/>
      <c r="I115" s="3"/>
      <c r="J115" s="3"/>
      <c r="K115" s="3"/>
      <c r="L115" s="3"/>
      <c r="M115" s="3"/>
      <c r="N115" s="3"/>
      <c r="O115" s="3"/>
      <c r="P115" s="3"/>
      <c r="Q115" s="3"/>
      <c r="R115" s="3"/>
      <c r="S115" s="3"/>
      <c r="T115" s="3"/>
      <c r="U115" s="3"/>
      <c r="V115" s="3"/>
      <c r="W115" s="3"/>
      <c r="X115" s="3"/>
      <c r="Y115" s="3"/>
      <c r="Z115" s="3"/>
    </row>
    <row r="116" spans="1:26" ht="12.75" customHeight="1" x14ac:dyDescent="0.25">
      <c r="A116" s="3"/>
      <c r="B116" s="3"/>
      <c r="C116" s="3"/>
      <c r="D116" s="200"/>
      <c r="E116" s="3"/>
      <c r="F116" s="3"/>
      <c r="G116" s="3"/>
      <c r="H116" s="3"/>
      <c r="I116" s="3"/>
      <c r="J116" s="3"/>
      <c r="K116" s="3"/>
      <c r="L116" s="3"/>
      <c r="M116" s="3"/>
      <c r="N116" s="3"/>
      <c r="O116" s="3"/>
      <c r="P116" s="3"/>
      <c r="Q116" s="3"/>
      <c r="R116" s="3"/>
      <c r="S116" s="3"/>
      <c r="T116" s="3"/>
      <c r="U116" s="3"/>
      <c r="V116" s="3"/>
      <c r="W116" s="3"/>
      <c r="X116" s="3"/>
      <c r="Y116" s="3"/>
      <c r="Z116" s="3"/>
    </row>
    <row r="117" spans="1:26" ht="12.75" customHeight="1" x14ac:dyDescent="0.25">
      <c r="A117" s="3"/>
      <c r="B117" s="3"/>
      <c r="C117" s="3"/>
      <c r="D117" s="200"/>
      <c r="E117" s="3"/>
      <c r="F117" s="3"/>
      <c r="G117" s="3"/>
      <c r="H117" s="3"/>
      <c r="I117" s="3"/>
      <c r="J117" s="3"/>
      <c r="K117" s="3"/>
      <c r="L117" s="3"/>
      <c r="M117" s="3"/>
      <c r="N117" s="3"/>
      <c r="O117" s="3"/>
      <c r="P117" s="3"/>
      <c r="Q117" s="3"/>
      <c r="R117" s="3"/>
      <c r="S117" s="3"/>
      <c r="T117" s="3"/>
      <c r="U117" s="3"/>
      <c r="V117" s="3"/>
      <c r="W117" s="3"/>
      <c r="X117" s="3"/>
      <c r="Y117" s="3"/>
      <c r="Z117" s="3"/>
    </row>
    <row r="118" spans="1:26" ht="12.75" customHeight="1" x14ac:dyDescent="0.25">
      <c r="A118" s="3"/>
      <c r="B118" s="3"/>
      <c r="C118" s="3"/>
      <c r="D118" s="200"/>
      <c r="E118" s="3"/>
      <c r="F118" s="3"/>
      <c r="G118" s="3"/>
      <c r="H118" s="3"/>
      <c r="I118" s="3"/>
      <c r="J118" s="3"/>
      <c r="K118" s="3"/>
      <c r="L118" s="3"/>
      <c r="M118" s="3"/>
      <c r="N118" s="3"/>
      <c r="O118" s="3"/>
      <c r="P118" s="3"/>
      <c r="Q118" s="3"/>
      <c r="R118" s="3"/>
      <c r="S118" s="3"/>
      <c r="T118" s="3"/>
      <c r="U118" s="3"/>
      <c r="V118" s="3"/>
      <c r="W118" s="3"/>
      <c r="X118" s="3"/>
      <c r="Y118" s="3"/>
      <c r="Z118" s="3"/>
    </row>
    <row r="119" spans="1:26" ht="12.75" customHeight="1" x14ac:dyDescent="0.25">
      <c r="A119" s="3"/>
      <c r="B119" s="3"/>
      <c r="C119" s="3"/>
      <c r="D119" s="200"/>
      <c r="E119" s="3"/>
      <c r="F119" s="3"/>
      <c r="G119" s="3"/>
      <c r="H119" s="3"/>
      <c r="I119" s="3"/>
      <c r="J119" s="3"/>
      <c r="K119" s="3"/>
      <c r="L119" s="3"/>
      <c r="M119" s="3"/>
      <c r="N119" s="3"/>
      <c r="O119" s="3"/>
      <c r="P119" s="3"/>
      <c r="Q119" s="3"/>
      <c r="R119" s="3"/>
      <c r="S119" s="3"/>
      <c r="T119" s="3"/>
      <c r="U119" s="3"/>
      <c r="V119" s="3"/>
      <c r="W119" s="3"/>
      <c r="X119" s="3"/>
      <c r="Y119" s="3"/>
      <c r="Z119" s="3"/>
    </row>
    <row r="120" spans="1:26" ht="12.75" customHeight="1" x14ac:dyDescent="0.25">
      <c r="A120" s="3"/>
      <c r="B120" s="3"/>
      <c r="C120" s="3"/>
      <c r="D120" s="200"/>
      <c r="E120" s="3"/>
      <c r="F120" s="3"/>
      <c r="G120" s="3"/>
      <c r="H120" s="3"/>
      <c r="I120" s="3"/>
      <c r="J120" s="3"/>
      <c r="K120" s="3"/>
      <c r="L120" s="3"/>
      <c r="M120" s="3"/>
      <c r="N120" s="3"/>
      <c r="O120" s="3"/>
      <c r="P120" s="3"/>
      <c r="Q120" s="3"/>
      <c r="R120" s="3"/>
      <c r="S120" s="3"/>
      <c r="T120" s="3"/>
      <c r="U120" s="3"/>
      <c r="V120" s="3"/>
      <c r="W120" s="3"/>
      <c r="X120" s="3"/>
      <c r="Y120" s="3"/>
      <c r="Z120" s="3"/>
    </row>
    <row r="121" spans="1:26" ht="12.75" customHeight="1" x14ac:dyDescent="0.25">
      <c r="A121" s="3"/>
      <c r="B121" s="3"/>
      <c r="C121" s="3"/>
      <c r="D121" s="200"/>
      <c r="E121" s="3"/>
      <c r="F121" s="3"/>
      <c r="G121" s="3"/>
      <c r="H121" s="3"/>
      <c r="I121" s="3"/>
      <c r="J121" s="3"/>
      <c r="K121" s="3"/>
      <c r="L121" s="3"/>
      <c r="M121" s="3"/>
      <c r="N121" s="3"/>
      <c r="O121" s="3"/>
      <c r="P121" s="3"/>
      <c r="Q121" s="3"/>
      <c r="R121" s="3"/>
      <c r="S121" s="3"/>
      <c r="T121" s="3"/>
      <c r="U121" s="3"/>
      <c r="V121" s="3"/>
      <c r="W121" s="3"/>
      <c r="X121" s="3"/>
      <c r="Y121" s="3"/>
      <c r="Z121" s="3"/>
    </row>
    <row r="122" spans="1:26" ht="12.75" customHeight="1" x14ac:dyDescent="0.25">
      <c r="A122" s="3"/>
      <c r="B122" s="3"/>
      <c r="C122" s="3"/>
      <c r="D122" s="200"/>
      <c r="E122" s="3"/>
      <c r="F122" s="3"/>
      <c r="G122" s="3"/>
      <c r="H122" s="3"/>
      <c r="I122" s="3"/>
      <c r="J122" s="3"/>
      <c r="K122" s="3"/>
      <c r="L122" s="3"/>
      <c r="M122" s="3"/>
      <c r="N122" s="3"/>
      <c r="O122" s="3"/>
      <c r="P122" s="3"/>
      <c r="Q122" s="3"/>
      <c r="R122" s="3"/>
      <c r="S122" s="3"/>
      <c r="T122" s="3"/>
      <c r="U122" s="3"/>
      <c r="V122" s="3"/>
      <c r="W122" s="3"/>
      <c r="X122" s="3"/>
      <c r="Y122" s="3"/>
      <c r="Z122" s="3"/>
    </row>
    <row r="123" spans="1:26" ht="12.75" customHeight="1" x14ac:dyDescent="0.25">
      <c r="A123" s="3"/>
      <c r="B123" s="3"/>
      <c r="C123" s="3"/>
      <c r="D123" s="200"/>
      <c r="E123" s="3"/>
      <c r="F123" s="3"/>
      <c r="G123" s="3"/>
      <c r="H123" s="3"/>
      <c r="I123" s="3"/>
      <c r="J123" s="3"/>
      <c r="K123" s="3"/>
      <c r="L123" s="3"/>
      <c r="M123" s="3"/>
      <c r="N123" s="3"/>
      <c r="O123" s="3"/>
      <c r="P123" s="3"/>
      <c r="Q123" s="3"/>
      <c r="R123" s="3"/>
      <c r="S123" s="3"/>
      <c r="T123" s="3"/>
      <c r="U123" s="3"/>
      <c r="V123" s="3"/>
      <c r="W123" s="3"/>
      <c r="X123" s="3"/>
      <c r="Y123" s="3"/>
      <c r="Z123" s="3"/>
    </row>
    <row r="124" spans="1:26" ht="12.75" customHeight="1" x14ac:dyDescent="0.25">
      <c r="A124" s="3"/>
      <c r="B124" s="3"/>
      <c r="C124" s="3"/>
      <c r="D124" s="200"/>
      <c r="E124" s="3"/>
      <c r="F124" s="3"/>
      <c r="G124" s="3"/>
      <c r="H124" s="3"/>
      <c r="I124" s="3"/>
      <c r="J124" s="3"/>
      <c r="K124" s="3"/>
      <c r="L124" s="3"/>
      <c r="M124" s="3"/>
      <c r="N124" s="3"/>
      <c r="O124" s="3"/>
      <c r="P124" s="3"/>
      <c r="Q124" s="3"/>
      <c r="R124" s="3"/>
      <c r="S124" s="3"/>
      <c r="T124" s="3"/>
      <c r="U124" s="3"/>
      <c r="V124" s="3"/>
      <c r="W124" s="3"/>
      <c r="X124" s="3"/>
      <c r="Y124" s="3"/>
      <c r="Z124" s="3"/>
    </row>
    <row r="125" spans="1:26" ht="12.75" customHeight="1" x14ac:dyDescent="0.25">
      <c r="A125" s="3"/>
      <c r="B125" s="3"/>
      <c r="C125" s="3"/>
      <c r="D125" s="200"/>
      <c r="E125" s="3"/>
      <c r="F125" s="3"/>
      <c r="G125" s="3"/>
      <c r="H125" s="3"/>
      <c r="I125" s="3"/>
      <c r="J125" s="3"/>
      <c r="K125" s="3"/>
      <c r="L125" s="3"/>
      <c r="M125" s="3"/>
      <c r="N125" s="3"/>
      <c r="O125" s="3"/>
      <c r="P125" s="3"/>
      <c r="Q125" s="3"/>
      <c r="R125" s="3"/>
      <c r="S125" s="3"/>
      <c r="T125" s="3"/>
      <c r="U125" s="3"/>
      <c r="V125" s="3"/>
      <c r="W125" s="3"/>
      <c r="X125" s="3"/>
      <c r="Y125" s="3"/>
      <c r="Z125" s="3"/>
    </row>
    <row r="126" spans="1:26" ht="12.75" customHeight="1" x14ac:dyDescent="0.25">
      <c r="A126" s="3"/>
      <c r="B126" s="3"/>
      <c r="C126" s="3"/>
      <c r="D126" s="200"/>
      <c r="E126" s="3"/>
      <c r="F126" s="3"/>
      <c r="G126" s="3"/>
      <c r="H126" s="3"/>
      <c r="I126" s="3"/>
      <c r="J126" s="3"/>
      <c r="K126" s="3"/>
      <c r="L126" s="3"/>
      <c r="M126" s="3"/>
      <c r="N126" s="3"/>
      <c r="O126" s="3"/>
      <c r="P126" s="3"/>
      <c r="Q126" s="3"/>
      <c r="R126" s="3"/>
      <c r="S126" s="3"/>
      <c r="T126" s="3"/>
      <c r="U126" s="3"/>
      <c r="V126" s="3"/>
      <c r="W126" s="3"/>
      <c r="X126" s="3"/>
      <c r="Y126" s="3"/>
      <c r="Z126" s="3"/>
    </row>
    <row r="127" spans="1:26" ht="12.75" customHeight="1" x14ac:dyDescent="0.25">
      <c r="A127" s="3"/>
      <c r="B127" s="3"/>
      <c r="C127" s="3"/>
      <c r="D127" s="200"/>
      <c r="E127" s="3"/>
      <c r="F127" s="3"/>
      <c r="G127" s="3"/>
      <c r="H127" s="3"/>
      <c r="I127" s="3"/>
      <c r="J127" s="3"/>
      <c r="K127" s="3"/>
      <c r="L127" s="3"/>
      <c r="M127" s="3"/>
      <c r="N127" s="3"/>
      <c r="O127" s="3"/>
      <c r="P127" s="3"/>
      <c r="Q127" s="3"/>
      <c r="R127" s="3"/>
      <c r="S127" s="3"/>
      <c r="T127" s="3"/>
      <c r="U127" s="3"/>
      <c r="V127" s="3"/>
      <c r="W127" s="3"/>
      <c r="X127" s="3"/>
      <c r="Y127" s="3"/>
      <c r="Z127" s="3"/>
    </row>
    <row r="128" spans="1:26" ht="12.75" customHeight="1" x14ac:dyDescent="0.25">
      <c r="A128" s="3"/>
      <c r="B128" s="3"/>
      <c r="C128" s="3"/>
      <c r="D128" s="200"/>
      <c r="E128" s="3"/>
      <c r="F128" s="3"/>
      <c r="G128" s="3"/>
      <c r="H128" s="3"/>
      <c r="I128" s="3"/>
      <c r="J128" s="3"/>
      <c r="K128" s="3"/>
      <c r="L128" s="3"/>
      <c r="M128" s="3"/>
      <c r="N128" s="3"/>
      <c r="O128" s="3"/>
      <c r="P128" s="3"/>
      <c r="Q128" s="3"/>
      <c r="R128" s="3"/>
      <c r="S128" s="3"/>
      <c r="T128" s="3"/>
      <c r="U128" s="3"/>
      <c r="V128" s="3"/>
      <c r="W128" s="3"/>
      <c r="X128" s="3"/>
      <c r="Y128" s="3"/>
      <c r="Z128" s="3"/>
    </row>
    <row r="129" spans="1:26" ht="12.75" customHeight="1" x14ac:dyDescent="0.25">
      <c r="A129" s="3"/>
      <c r="B129" s="3"/>
      <c r="C129" s="3"/>
      <c r="D129" s="200"/>
      <c r="E129" s="3"/>
      <c r="F129" s="3"/>
      <c r="G129" s="3"/>
      <c r="H129" s="3"/>
      <c r="I129" s="3"/>
      <c r="J129" s="3"/>
      <c r="K129" s="3"/>
      <c r="L129" s="3"/>
      <c r="M129" s="3"/>
      <c r="N129" s="3"/>
      <c r="O129" s="3"/>
      <c r="P129" s="3"/>
      <c r="Q129" s="3"/>
      <c r="R129" s="3"/>
      <c r="S129" s="3"/>
      <c r="T129" s="3"/>
      <c r="U129" s="3"/>
      <c r="V129" s="3"/>
      <c r="W129" s="3"/>
      <c r="X129" s="3"/>
      <c r="Y129" s="3"/>
      <c r="Z129" s="3"/>
    </row>
    <row r="130" spans="1:26" ht="12.75" customHeight="1" x14ac:dyDescent="0.25">
      <c r="A130" s="3"/>
      <c r="B130" s="3"/>
      <c r="C130" s="3"/>
      <c r="D130" s="200"/>
      <c r="E130" s="3"/>
      <c r="F130" s="3"/>
      <c r="G130" s="3"/>
      <c r="H130" s="3"/>
      <c r="I130" s="3"/>
      <c r="J130" s="3"/>
      <c r="K130" s="3"/>
      <c r="L130" s="3"/>
      <c r="M130" s="3"/>
      <c r="N130" s="3"/>
      <c r="O130" s="3"/>
      <c r="P130" s="3"/>
      <c r="Q130" s="3"/>
      <c r="R130" s="3"/>
      <c r="S130" s="3"/>
      <c r="T130" s="3"/>
      <c r="U130" s="3"/>
      <c r="V130" s="3"/>
      <c r="W130" s="3"/>
      <c r="X130" s="3"/>
      <c r="Y130" s="3"/>
      <c r="Z130" s="3"/>
    </row>
    <row r="131" spans="1:26" ht="12.75" customHeight="1" x14ac:dyDescent="0.25">
      <c r="A131" s="3"/>
      <c r="B131" s="3"/>
      <c r="C131" s="3"/>
      <c r="D131" s="200"/>
      <c r="E131" s="3"/>
      <c r="F131" s="3"/>
      <c r="G131" s="3"/>
      <c r="H131" s="3"/>
      <c r="I131" s="3"/>
      <c r="J131" s="3"/>
      <c r="K131" s="3"/>
      <c r="L131" s="3"/>
      <c r="M131" s="3"/>
      <c r="N131" s="3"/>
      <c r="O131" s="3"/>
      <c r="P131" s="3"/>
      <c r="Q131" s="3"/>
      <c r="R131" s="3"/>
      <c r="S131" s="3"/>
      <c r="T131" s="3"/>
      <c r="U131" s="3"/>
      <c r="V131" s="3"/>
      <c r="W131" s="3"/>
      <c r="X131" s="3"/>
      <c r="Y131" s="3"/>
      <c r="Z131" s="3"/>
    </row>
    <row r="132" spans="1:26" ht="12.75" customHeight="1" x14ac:dyDescent="0.25">
      <c r="A132" s="3"/>
      <c r="B132" s="3"/>
      <c r="C132" s="3"/>
      <c r="D132" s="200"/>
      <c r="E132" s="3"/>
      <c r="F132" s="3"/>
      <c r="G132" s="3"/>
      <c r="H132" s="3"/>
      <c r="I132" s="3"/>
      <c r="J132" s="3"/>
      <c r="K132" s="3"/>
      <c r="L132" s="3"/>
      <c r="M132" s="3"/>
      <c r="N132" s="3"/>
      <c r="O132" s="3"/>
      <c r="P132" s="3"/>
      <c r="Q132" s="3"/>
      <c r="R132" s="3"/>
      <c r="S132" s="3"/>
      <c r="T132" s="3"/>
      <c r="U132" s="3"/>
      <c r="V132" s="3"/>
      <c r="W132" s="3"/>
      <c r="X132" s="3"/>
      <c r="Y132" s="3"/>
      <c r="Z132" s="3"/>
    </row>
    <row r="133" spans="1:26" ht="12.75" customHeight="1" x14ac:dyDescent="0.25">
      <c r="A133" s="3"/>
      <c r="B133" s="3"/>
      <c r="C133" s="3"/>
      <c r="D133" s="200"/>
      <c r="E133" s="3"/>
      <c r="F133" s="3"/>
      <c r="G133" s="3"/>
      <c r="H133" s="3"/>
      <c r="I133" s="3"/>
      <c r="J133" s="3"/>
      <c r="K133" s="3"/>
      <c r="L133" s="3"/>
      <c r="M133" s="3"/>
      <c r="N133" s="3"/>
      <c r="O133" s="3"/>
      <c r="P133" s="3"/>
      <c r="Q133" s="3"/>
      <c r="R133" s="3"/>
      <c r="S133" s="3"/>
      <c r="T133" s="3"/>
      <c r="U133" s="3"/>
      <c r="V133" s="3"/>
      <c r="W133" s="3"/>
      <c r="X133" s="3"/>
      <c r="Y133" s="3"/>
      <c r="Z133" s="3"/>
    </row>
    <row r="134" spans="1:26" ht="12.75" customHeight="1" x14ac:dyDescent="0.25">
      <c r="A134" s="3"/>
      <c r="B134" s="3"/>
      <c r="C134" s="3"/>
      <c r="D134" s="200"/>
      <c r="E134" s="3"/>
      <c r="F134" s="3"/>
      <c r="G134" s="3"/>
      <c r="H134" s="3"/>
      <c r="I134" s="3"/>
      <c r="J134" s="3"/>
      <c r="K134" s="3"/>
      <c r="L134" s="3"/>
      <c r="M134" s="3"/>
      <c r="N134" s="3"/>
      <c r="O134" s="3"/>
      <c r="P134" s="3"/>
      <c r="Q134" s="3"/>
      <c r="R134" s="3"/>
      <c r="S134" s="3"/>
      <c r="T134" s="3"/>
      <c r="U134" s="3"/>
      <c r="V134" s="3"/>
      <c r="W134" s="3"/>
      <c r="X134" s="3"/>
      <c r="Y134" s="3"/>
      <c r="Z134" s="3"/>
    </row>
    <row r="135" spans="1:26" ht="12.75" customHeight="1" x14ac:dyDescent="0.25">
      <c r="A135" s="3"/>
      <c r="B135" s="3"/>
      <c r="C135" s="3"/>
      <c r="D135" s="200"/>
      <c r="E135" s="3"/>
      <c r="F135" s="3"/>
      <c r="G135" s="3"/>
      <c r="H135" s="3"/>
      <c r="I135" s="3"/>
      <c r="J135" s="3"/>
      <c r="K135" s="3"/>
      <c r="L135" s="3"/>
      <c r="M135" s="3"/>
      <c r="N135" s="3"/>
      <c r="O135" s="3"/>
      <c r="P135" s="3"/>
      <c r="Q135" s="3"/>
      <c r="R135" s="3"/>
      <c r="S135" s="3"/>
      <c r="T135" s="3"/>
      <c r="U135" s="3"/>
      <c r="V135" s="3"/>
      <c r="W135" s="3"/>
      <c r="X135" s="3"/>
      <c r="Y135" s="3"/>
      <c r="Z135" s="3"/>
    </row>
    <row r="136" spans="1:26" ht="12.75" customHeight="1" x14ac:dyDescent="0.25">
      <c r="A136" s="3"/>
      <c r="B136" s="3"/>
      <c r="C136" s="3"/>
      <c r="D136" s="200"/>
      <c r="E136" s="3"/>
      <c r="F136" s="3"/>
      <c r="G136" s="3"/>
      <c r="H136" s="3"/>
      <c r="I136" s="3"/>
      <c r="J136" s="3"/>
      <c r="K136" s="3"/>
      <c r="L136" s="3"/>
      <c r="M136" s="3"/>
      <c r="N136" s="3"/>
      <c r="O136" s="3"/>
      <c r="P136" s="3"/>
      <c r="Q136" s="3"/>
      <c r="R136" s="3"/>
      <c r="S136" s="3"/>
      <c r="T136" s="3"/>
      <c r="U136" s="3"/>
      <c r="V136" s="3"/>
      <c r="W136" s="3"/>
      <c r="X136" s="3"/>
      <c r="Y136" s="3"/>
      <c r="Z136" s="3"/>
    </row>
    <row r="137" spans="1:26" ht="12.75" customHeight="1" x14ac:dyDescent="0.25">
      <c r="A137" s="3"/>
      <c r="B137" s="3"/>
      <c r="C137" s="3"/>
      <c r="D137" s="200"/>
      <c r="E137" s="3"/>
      <c r="F137" s="3"/>
      <c r="G137" s="3"/>
      <c r="H137" s="3"/>
      <c r="I137" s="3"/>
      <c r="J137" s="3"/>
      <c r="K137" s="3"/>
      <c r="L137" s="3"/>
      <c r="M137" s="3"/>
      <c r="N137" s="3"/>
      <c r="O137" s="3"/>
      <c r="P137" s="3"/>
      <c r="Q137" s="3"/>
      <c r="R137" s="3"/>
      <c r="S137" s="3"/>
      <c r="T137" s="3"/>
      <c r="U137" s="3"/>
      <c r="V137" s="3"/>
      <c r="W137" s="3"/>
      <c r="X137" s="3"/>
      <c r="Y137" s="3"/>
      <c r="Z137" s="3"/>
    </row>
    <row r="138" spans="1:26" ht="12.75" customHeight="1" x14ac:dyDescent="0.25">
      <c r="A138" s="3"/>
      <c r="B138" s="3"/>
      <c r="C138" s="3"/>
      <c r="D138" s="200"/>
      <c r="E138" s="3"/>
      <c r="F138" s="3"/>
      <c r="G138" s="3"/>
      <c r="H138" s="3"/>
      <c r="I138" s="3"/>
      <c r="J138" s="3"/>
      <c r="K138" s="3"/>
      <c r="L138" s="3"/>
      <c r="M138" s="3"/>
      <c r="N138" s="3"/>
      <c r="O138" s="3"/>
      <c r="P138" s="3"/>
      <c r="Q138" s="3"/>
      <c r="R138" s="3"/>
      <c r="S138" s="3"/>
      <c r="T138" s="3"/>
      <c r="U138" s="3"/>
      <c r="V138" s="3"/>
      <c r="W138" s="3"/>
      <c r="X138" s="3"/>
      <c r="Y138" s="3"/>
      <c r="Z138" s="3"/>
    </row>
    <row r="139" spans="1:26" ht="12.75" customHeight="1" x14ac:dyDescent="0.25">
      <c r="A139" s="3"/>
      <c r="B139" s="3"/>
      <c r="C139" s="3"/>
      <c r="D139" s="200"/>
      <c r="E139" s="3"/>
      <c r="F139" s="3"/>
      <c r="G139" s="3"/>
      <c r="H139" s="3"/>
      <c r="I139" s="3"/>
      <c r="J139" s="3"/>
      <c r="K139" s="3"/>
      <c r="L139" s="3"/>
      <c r="M139" s="3"/>
      <c r="N139" s="3"/>
      <c r="O139" s="3"/>
      <c r="P139" s="3"/>
      <c r="Q139" s="3"/>
      <c r="R139" s="3"/>
      <c r="S139" s="3"/>
      <c r="T139" s="3"/>
      <c r="U139" s="3"/>
      <c r="V139" s="3"/>
      <c r="W139" s="3"/>
      <c r="X139" s="3"/>
      <c r="Y139" s="3"/>
      <c r="Z139" s="3"/>
    </row>
    <row r="140" spans="1:26" ht="12.75" customHeight="1" x14ac:dyDescent="0.25">
      <c r="A140" s="3"/>
      <c r="B140" s="3"/>
      <c r="C140" s="3"/>
      <c r="D140" s="200"/>
      <c r="E140" s="3"/>
      <c r="F140" s="3"/>
      <c r="G140" s="3"/>
      <c r="H140" s="3"/>
      <c r="I140" s="3"/>
      <c r="J140" s="3"/>
      <c r="K140" s="3"/>
      <c r="L140" s="3"/>
      <c r="M140" s="3"/>
      <c r="N140" s="3"/>
      <c r="O140" s="3"/>
      <c r="P140" s="3"/>
      <c r="Q140" s="3"/>
      <c r="R140" s="3"/>
      <c r="S140" s="3"/>
      <c r="T140" s="3"/>
      <c r="U140" s="3"/>
      <c r="V140" s="3"/>
      <c r="W140" s="3"/>
      <c r="X140" s="3"/>
      <c r="Y140" s="3"/>
      <c r="Z140" s="3"/>
    </row>
    <row r="141" spans="1:26" ht="12.75" customHeight="1" x14ac:dyDescent="0.25">
      <c r="A141" s="3"/>
      <c r="B141" s="3"/>
      <c r="C141" s="3"/>
      <c r="D141" s="200"/>
      <c r="E141" s="3"/>
      <c r="F141" s="3"/>
      <c r="G141" s="3"/>
      <c r="H141" s="3"/>
      <c r="I141" s="3"/>
      <c r="J141" s="3"/>
      <c r="K141" s="3"/>
      <c r="L141" s="3"/>
      <c r="M141" s="3"/>
      <c r="N141" s="3"/>
      <c r="O141" s="3"/>
      <c r="P141" s="3"/>
      <c r="Q141" s="3"/>
      <c r="R141" s="3"/>
      <c r="S141" s="3"/>
      <c r="T141" s="3"/>
      <c r="U141" s="3"/>
      <c r="V141" s="3"/>
      <c r="W141" s="3"/>
      <c r="X141" s="3"/>
      <c r="Y141" s="3"/>
      <c r="Z141" s="3"/>
    </row>
    <row r="142" spans="1:26" ht="12.75" customHeight="1" x14ac:dyDescent="0.25">
      <c r="A142" s="3"/>
      <c r="B142" s="3"/>
      <c r="C142" s="3"/>
      <c r="D142" s="200"/>
      <c r="E142" s="3"/>
      <c r="F142" s="3"/>
      <c r="G142" s="3"/>
      <c r="H142" s="3"/>
      <c r="I142" s="3"/>
      <c r="J142" s="3"/>
      <c r="K142" s="3"/>
      <c r="L142" s="3"/>
      <c r="M142" s="3"/>
      <c r="N142" s="3"/>
      <c r="O142" s="3"/>
      <c r="P142" s="3"/>
      <c r="Q142" s="3"/>
      <c r="R142" s="3"/>
      <c r="S142" s="3"/>
      <c r="T142" s="3"/>
      <c r="U142" s="3"/>
      <c r="V142" s="3"/>
      <c r="W142" s="3"/>
      <c r="X142" s="3"/>
      <c r="Y142" s="3"/>
      <c r="Z142" s="3"/>
    </row>
    <row r="143" spans="1:26" ht="12.75" customHeight="1" x14ac:dyDescent="0.25">
      <c r="A143" s="3"/>
      <c r="B143" s="3"/>
      <c r="C143" s="3"/>
      <c r="D143" s="200"/>
      <c r="E143" s="3"/>
      <c r="F143" s="3"/>
      <c r="G143" s="3"/>
      <c r="H143" s="3"/>
      <c r="I143" s="3"/>
      <c r="J143" s="3"/>
      <c r="K143" s="3"/>
      <c r="L143" s="3"/>
      <c r="M143" s="3"/>
      <c r="N143" s="3"/>
      <c r="O143" s="3"/>
      <c r="P143" s="3"/>
      <c r="Q143" s="3"/>
      <c r="R143" s="3"/>
      <c r="S143" s="3"/>
      <c r="T143" s="3"/>
      <c r="U143" s="3"/>
      <c r="V143" s="3"/>
      <c r="W143" s="3"/>
      <c r="X143" s="3"/>
      <c r="Y143" s="3"/>
      <c r="Z143" s="3"/>
    </row>
    <row r="144" spans="1:26" ht="12.75" customHeight="1" x14ac:dyDescent="0.25">
      <c r="A144" s="3"/>
      <c r="B144" s="3"/>
      <c r="C144" s="3"/>
      <c r="D144" s="200"/>
      <c r="E144" s="3"/>
      <c r="F144" s="3"/>
      <c r="G144" s="3"/>
      <c r="H144" s="3"/>
      <c r="I144" s="3"/>
      <c r="J144" s="3"/>
      <c r="K144" s="3"/>
      <c r="L144" s="3"/>
      <c r="M144" s="3"/>
      <c r="N144" s="3"/>
      <c r="O144" s="3"/>
      <c r="P144" s="3"/>
      <c r="Q144" s="3"/>
      <c r="R144" s="3"/>
      <c r="S144" s="3"/>
      <c r="T144" s="3"/>
      <c r="U144" s="3"/>
      <c r="V144" s="3"/>
      <c r="W144" s="3"/>
      <c r="X144" s="3"/>
      <c r="Y144" s="3"/>
      <c r="Z144" s="3"/>
    </row>
    <row r="145" spans="1:26" ht="12.75" customHeight="1" x14ac:dyDescent="0.25">
      <c r="A145" s="3"/>
      <c r="B145" s="3"/>
      <c r="C145" s="3"/>
      <c r="D145" s="200"/>
      <c r="E145" s="3"/>
      <c r="F145" s="3"/>
      <c r="G145" s="3"/>
      <c r="H145" s="3"/>
      <c r="I145" s="3"/>
      <c r="J145" s="3"/>
      <c r="K145" s="3"/>
      <c r="L145" s="3"/>
      <c r="M145" s="3"/>
      <c r="N145" s="3"/>
      <c r="O145" s="3"/>
      <c r="P145" s="3"/>
      <c r="Q145" s="3"/>
      <c r="R145" s="3"/>
      <c r="S145" s="3"/>
      <c r="T145" s="3"/>
      <c r="U145" s="3"/>
      <c r="V145" s="3"/>
      <c r="W145" s="3"/>
      <c r="X145" s="3"/>
      <c r="Y145" s="3"/>
      <c r="Z145" s="3"/>
    </row>
    <row r="146" spans="1:26" ht="12.75" customHeight="1" x14ac:dyDescent="0.25">
      <c r="A146" s="3"/>
      <c r="B146" s="3"/>
      <c r="C146" s="3"/>
      <c r="D146" s="200"/>
      <c r="E146" s="3"/>
      <c r="F146" s="3"/>
      <c r="G146" s="3"/>
      <c r="H146" s="3"/>
      <c r="I146" s="3"/>
      <c r="J146" s="3"/>
      <c r="K146" s="3"/>
      <c r="L146" s="3"/>
      <c r="M146" s="3"/>
      <c r="N146" s="3"/>
      <c r="O146" s="3"/>
      <c r="P146" s="3"/>
      <c r="Q146" s="3"/>
      <c r="R146" s="3"/>
      <c r="S146" s="3"/>
      <c r="T146" s="3"/>
      <c r="U146" s="3"/>
      <c r="V146" s="3"/>
      <c r="W146" s="3"/>
      <c r="X146" s="3"/>
      <c r="Y146" s="3"/>
      <c r="Z146" s="3"/>
    </row>
    <row r="147" spans="1:26" ht="12.75" customHeight="1" x14ac:dyDescent="0.25">
      <c r="A147" s="3"/>
      <c r="B147" s="3"/>
      <c r="C147" s="3"/>
      <c r="D147" s="200"/>
      <c r="E147" s="3"/>
      <c r="F147" s="3"/>
      <c r="G147" s="3"/>
      <c r="H147" s="3"/>
      <c r="I147" s="3"/>
      <c r="J147" s="3"/>
      <c r="K147" s="3"/>
      <c r="L147" s="3"/>
      <c r="M147" s="3"/>
      <c r="N147" s="3"/>
      <c r="O147" s="3"/>
      <c r="P147" s="3"/>
      <c r="Q147" s="3"/>
      <c r="R147" s="3"/>
      <c r="S147" s="3"/>
      <c r="T147" s="3"/>
      <c r="U147" s="3"/>
      <c r="V147" s="3"/>
      <c r="W147" s="3"/>
      <c r="X147" s="3"/>
      <c r="Y147" s="3"/>
      <c r="Z147" s="3"/>
    </row>
    <row r="148" spans="1:26" ht="12.75" customHeight="1" x14ac:dyDescent="0.25">
      <c r="A148" s="3"/>
      <c r="B148" s="3"/>
      <c r="C148" s="3"/>
      <c r="D148" s="200"/>
      <c r="E148" s="3"/>
      <c r="F148" s="3"/>
      <c r="G148" s="3"/>
      <c r="H148" s="3"/>
      <c r="I148" s="3"/>
      <c r="J148" s="3"/>
      <c r="K148" s="3"/>
      <c r="L148" s="3"/>
      <c r="M148" s="3"/>
      <c r="N148" s="3"/>
      <c r="O148" s="3"/>
      <c r="P148" s="3"/>
      <c r="Q148" s="3"/>
      <c r="R148" s="3"/>
      <c r="S148" s="3"/>
      <c r="T148" s="3"/>
      <c r="U148" s="3"/>
      <c r="V148" s="3"/>
      <c r="W148" s="3"/>
      <c r="X148" s="3"/>
      <c r="Y148" s="3"/>
      <c r="Z148" s="3"/>
    </row>
    <row r="149" spans="1:26" ht="12.75" customHeight="1" x14ac:dyDescent="0.25">
      <c r="A149" s="3"/>
      <c r="B149" s="3"/>
      <c r="C149" s="3"/>
      <c r="D149" s="200"/>
      <c r="E149" s="3"/>
      <c r="F149" s="3"/>
      <c r="G149" s="3"/>
      <c r="H149" s="3"/>
      <c r="I149" s="3"/>
      <c r="J149" s="3"/>
      <c r="K149" s="3"/>
      <c r="L149" s="3"/>
      <c r="M149" s="3"/>
      <c r="N149" s="3"/>
      <c r="O149" s="3"/>
      <c r="P149" s="3"/>
      <c r="Q149" s="3"/>
      <c r="R149" s="3"/>
      <c r="S149" s="3"/>
      <c r="T149" s="3"/>
      <c r="U149" s="3"/>
      <c r="V149" s="3"/>
      <c r="W149" s="3"/>
      <c r="X149" s="3"/>
      <c r="Y149" s="3"/>
      <c r="Z149" s="3"/>
    </row>
    <row r="150" spans="1:26" ht="12.75" customHeight="1" x14ac:dyDescent="0.25">
      <c r="A150" s="3"/>
      <c r="B150" s="3"/>
      <c r="C150" s="3"/>
      <c r="D150" s="200"/>
      <c r="E150" s="3"/>
      <c r="F150" s="3"/>
      <c r="G150" s="3"/>
      <c r="H150" s="3"/>
      <c r="I150" s="3"/>
      <c r="J150" s="3"/>
      <c r="K150" s="3"/>
      <c r="L150" s="3"/>
      <c r="M150" s="3"/>
      <c r="N150" s="3"/>
      <c r="O150" s="3"/>
      <c r="P150" s="3"/>
      <c r="Q150" s="3"/>
      <c r="R150" s="3"/>
      <c r="S150" s="3"/>
      <c r="T150" s="3"/>
      <c r="U150" s="3"/>
      <c r="V150" s="3"/>
      <c r="W150" s="3"/>
      <c r="X150" s="3"/>
      <c r="Y150" s="3"/>
      <c r="Z150" s="3"/>
    </row>
    <row r="151" spans="1:26" ht="12.75" customHeight="1" x14ac:dyDescent="0.25">
      <c r="A151" s="3"/>
      <c r="B151" s="3"/>
      <c r="C151" s="3"/>
      <c r="D151" s="200"/>
      <c r="E151" s="3"/>
      <c r="F151" s="3"/>
      <c r="G151" s="3"/>
      <c r="H151" s="3"/>
      <c r="I151" s="3"/>
      <c r="J151" s="3"/>
      <c r="K151" s="3"/>
      <c r="L151" s="3"/>
      <c r="M151" s="3"/>
      <c r="N151" s="3"/>
      <c r="O151" s="3"/>
      <c r="P151" s="3"/>
      <c r="Q151" s="3"/>
      <c r="R151" s="3"/>
      <c r="S151" s="3"/>
      <c r="T151" s="3"/>
      <c r="U151" s="3"/>
      <c r="V151" s="3"/>
      <c r="W151" s="3"/>
      <c r="X151" s="3"/>
      <c r="Y151" s="3"/>
      <c r="Z151" s="3"/>
    </row>
    <row r="152" spans="1:26" ht="12.75" customHeight="1" x14ac:dyDescent="0.25">
      <c r="A152" s="3"/>
      <c r="B152" s="3"/>
      <c r="C152" s="3"/>
      <c r="D152" s="200"/>
      <c r="E152" s="3"/>
      <c r="F152" s="3"/>
      <c r="G152" s="3"/>
      <c r="H152" s="3"/>
      <c r="I152" s="3"/>
      <c r="J152" s="3"/>
      <c r="K152" s="3"/>
      <c r="L152" s="3"/>
      <c r="M152" s="3"/>
      <c r="N152" s="3"/>
      <c r="O152" s="3"/>
      <c r="P152" s="3"/>
      <c r="Q152" s="3"/>
      <c r="R152" s="3"/>
      <c r="S152" s="3"/>
      <c r="T152" s="3"/>
      <c r="U152" s="3"/>
      <c r="V152" s="3"/>
      <c r="W152" s="3"/>
      <c r="X152" s="3"/>
      <c r="Y152" s="3"/>
      <c r="Z152" s="3"/>
    </row>
    <row r="153" spans="1:26" ht="12.75" customHeight="1" x14ac:dyDescent="0.25">
      <c r="A153" s="3"/>
      <c r="B153" s="3"/>
      <c r="C153" s="3"/>
      <c r="D153" s="200"/>
      <c r="E153" s="3"/>
      <c r="F153" s="3"/>
      <c r="G153" s="3"/>
      <c r="H153" s="3"/>
      <c r="I153" s="3"/>
      <c r="J153" s="3"/>
      <c r="K153" s="3"/>
      <c r="L153" s="3"/>
      <c r="M153" s="3"/>
      <c r="N153" s="3"/>
      <c r="O153" s="3"/>
      <c r="P153" s="3"/>
      <c r="Q153" s="3"/>
      <c r="R153" s="3"/>
      <c r="S153" s="3"/>
      <c r="T153" s="3"/>
      <c r="U153" s="3"/>
      <c r="V153" s="3"/>
      <c r="W153" s="3"/>
      <c r="X153" s="3"/>
      <c r="Y153" s="3"/>
      <c r="Z153" s="3"/>
    </row>
    <row r="154" spans="1:26" ht="12.75" customHeight="1" x14ac:dyDescent="0.25">
      <c r="A154" s="3"/>
      <c r="B154" s="3"/>
      <c r="C154" s="3"/>
      <c r="D154" s="200"/>
      <c r="E154" s="3"/>
      <c r="F154" s="3"/>
      <c r="G154" s="3"/>
      <c r="H154" s="3"/>
      <c r="I154" s="3"/>
      <c r="J154" s="3"/>
      <c r="K154" s="3"/>
      <c r="L154" s="3"/>
      <c r="M154" s="3"/>
      <c r="N154" s="3"/>
      <c r="O154" s="3"/>
      <c r="P154" s="3"/>
      <c r="Q154" s="3"/>
      <c r="R154" s="3"/>
      <c r="S154" s="3"/>
      <c r="T154" s="3"/>
      <c r="U154" s="3"/>
      <c r="V154" s="3"/>
      <c r="W154" s="3"/>
      <c r="X154" s="3"/>
      <c r="Y154" s="3"/>
      <c r="Z154" s="3"/>
    </row>
    <row r="155" spans="1:26" ht="12.75" customHeight="1" x14ac:dyDescent="0.25">
      <c r="A155" s="3"/>
      <c r="B155" s="3"/>
      <c r="C155" s="3"/>
      <c r="D155" s="200"/>
      <c r="E155" s="3"/>
      <c r="F155" s="3"/>
      <c r="G155" s="3"/>
      <c r="H155" s="3"/>
      <c r="I155" s="3"/>
      <c r="J155" s="3"/>
      <c r="K155" s="3"/>
      <c r="L155" s="3"/>
      <c r="M155" s="3"/>
      <c r="N155" s="3"/>
      <c r="O155" s="3"/>
      <c r="P155" s="3"/>
      <c r="Q155" s="3"/>
      <c r="R155" s="3"/>
      <c r="S155" s="3"/>
      <c r="T155" s="3"/>
      <c r="U155" s="3"/>
      <c r="V155" s="3"/>
      <c r="W155" s="3"/>
      <c r="X155" s="3"/>
      <c r="Y155" s="3"/>
      <c r="Z155" s="3"/>
    </row>
    <row r="156" spans="1:26" ht="12.75" customHeight="1" x14ac:dyDescent="0.25">
      <c r="A156" s="3"/>
      <c r="B156" s="3"/>
      <c r="C156" s="3"/>
      <c r="D156" s="200"/>
      <c r="E156" s="3"/>
      <c r="F156" s="3"/>
      <c r="G156" s="3"/>
      <c r="H156" s="3"/>
      <c r="I156" s="3"/>
      <c r="J156" s="3"/>
      <c r="K156" s="3"/>
      <c r="L156" s="3"/>
      <c r="M156" s="3"/>
      <c r="N156" s="3"/>
      <c r="O156" s="3"/>
      <c r="P156" s="3"/>
      <c r="Q156" s="3"/>
      <c r="R156" s="3"/>
      <c r="S156" s="3"/>
      <c r="T156" s="3"/>
      <c r="U156" s="3"/>
      <c r="V156" s="3"/>
      <c r="W156" s="3"/>
      <c r="X156" s="3"/>
      <c r="Y156" s="3"/>
      <c r="Z156" s="3"/>
    </row>
    <row r="157" spans="1:26" ht="12.75" customHeight="1" x14ac:dyDescent="0.25">
      <c r="A157" s="3"/>
      <c r="B157" s="3"/>
      <c r="C157" s="3"/>
      <c r="D157" s="200"/>
      <c r="E157" s="3"/>
      <c r="F157" s="3"/>
      <c r="G157" s="3"/>
      <c r="H157" s="3"/>
      <c r="I157" s="3"/>
      <c r="J157" s="3"/>
      <c r="K157" s="3"/>
      <c r="L157" s="3"/>
      <c r="M157" s="3"/>
      <c r="N157" s="3"/>
      <c r="O157" s="3"/>
      <c r="P157" s="3"/>
      <c r="Q157" s="3"/>
      <c r="R157" s="3"/>
      <c r="S157" s="3"/>
      <c r="T157" s="3"/>
      <c r="U157" s="3"/>
      <c r="V157" s="3"/>
      <c r="W157" s="3"/>
      <c r="X157" s="3"/>
      <c r="Y157" s="3"/>
      <c r="Z157" s="3"/>
    </row>
    <row r="158" spans="1:26" ht="12.75" customHeight="1" x14ac:dyDescent="0.25">
      <c r="A158" s="3"/>
      <c r="B158" s="3"/>
      <c r="C158" s="3"/>
      <c r="D158" s="200"/>
      <c r="E158" s="3"/>
      <c r="F158" s="3"/>
      <c r="G158" s="3"/>
      <c r="H158" s="3"/>
      <c r="I158" s="3"/>
      <c r="J158" s="3"/>
      <c r="K158" s="3"/>
      <c r="L158" s="3"/>
      <c r="M158" s="3"/>
      <c r="N158" s="3"/>
      <c r="O158" s="3"/>
      <c r="P158" s="3"/>
      <c r="Q158" s="3"/>
      <c r="R158" s="3"/>
      <c r="S158" s="3"/>
      <c r="T158" s="3"/>
      <c r="U158" s="3"/>
      <c r="V158" s="3"/>
      <c r="W158" s="3"/>
      <c r="X158" s="3"/>
      <c r="Y158" s="3"/>
      <c r="Z158" s="3"/>
    </row>
    <row r="159" spans="1:26" ht="12.75" customHeight="1" x14ac:dyDescent="0.25">
      <c r="A159" s="3"/>
      <c r="B159" s="3"/>
      <c r="C159" s="3"/>
      <c r="D159" s="200"/>
      <c r="E159" s="3"/>
      <c r="F159" s="3"/>
      <c r="G159" s="3"/>
      <c r="H159" s="3"/>
      <c r="I159" s="3"/>
      <c r="J159" s="3"/>
      <c r="K159" s="3"/>
      <c r="L159" s="3"/>
      <c r="M159" s="3"/>
      <c r="N159" s="3"/>
      <c r="O159" s="3"/>
      <c r="P159" s="3"/>
      <c r="Q159" s="3"/>
      <c r="R159" s="3"/>
      <c r="S159" s="3"/>
      <c r="T159" s="3"/>
      <c r="U159" s="3"/>
      <c r="V159" s="3"/>
      <c r="W159" s="3"/>
      <c r="X159" s="3"/>
      <c r="Y159" s="3"/>
      <c r="Z159" s="3"/>
    </row>
    <row r="160" spans="1:26" ht="12.75" customHeight="1" x14ac:dyDescent="0.25">
      <c r="A160" s="3"/>
      <c r="B160" s="3"/>
      <c r="C160" s="3"/>
      <c r="D160" s="200"/>
      <c r="E160" s="3"/>
      <c r="F160" s="3"/>
      <c r="G160" s="3"/>
      <c r="H160" s="3"/>
      <c r="I160" s="3"/>
      <c r="J160" s="3"/>
      <c r="K160" s="3"/>
      <c r="L160" s="3"/>
      <c r="M160" s="3"/>
      <c r="N160" s="3"/>
      <c r="O160" s="3"/>
      <c r="P160" s="3"/>
      <c r="Q160" s="3"/>
      <c r="R160" s="3"/>
      <c r="S160" s="3"/>
      <c r="T160" s="3"/>
      <c r="U160" s="3"/>
      <c r="V160" s="3"/>
      <c r="W160" s="3"/>
      <c r="X160" s="3"/>
      <c r="Y160" s="3"/>
      <c r="Z160" s="3"/>
    </row>
    <row r="161" spans="1:26" ht="12.75" customHeight="1" x14ac:dyDescent="0.25">
      <c r="A161" s="3"/>
      <c r="B161" s="3"/>
      <c r="C161" s="3"/>
      <c r="D161" s="200"/>
      <c r="E161" s="3"/>
      <c r="F161" s="3"/>
      <c r="G161" s="3"/>
      <c r="H161" s="3"/>
      <c r="I161" s="3"/>
      <c r="J161" s="3"/>
      <c r="K161" s="3"/>
      <c r="L161" s="3"/>
      <c r="M161" s="3"/>
      <c r="N161" s="3"/>
      <c r="O161" s="3"/>
      <c r="P161" s="3"/>
      <c r="Q161" s="3"/>
      <c r="R161" s="3"/>
      <c r="S161" s="3"/>
      <c r="T161" s="3"/>
      <c r="U161" s="3"/>
      <c r="V161" s="3"/>
      <c r="W161" s="3"/>
      <c r="X161" s="3"/>
      <c r="Y161" s="3"/>
      <c r="Z161" s="3"/>
    </row>
    <row r="162" spans="1:26" ht="12.75" customHeight="1" x14ac:dyDescent="0.25">
      <c r="A162" s="3"/>
      <c r="B162" s="3"/>
      <c r="C162" s="3"/>
      <c r="D162" s="200"/>
      <c r="E162" s="3"/>
      <c r="F162" s="3"/>
      <c r="G162" s="3"/>
      <c r="H162" s="3"/>
      <c r="I162" s="3"/>
      <c r="J162" s="3"/>
      <c r="K162" s="3"/>
      <c r="L162" s="3"/>
      <c r="M162" s="3"/>
      <c r="N162" s="3"/>
      <c r="O162" s="3"/>
      <c r="P162" s="3"/>
      <c r="Q162" s="3"/>
      <c r="R162" s="3"/>
      <c r="S162" s="3"/>
      <c r="T162" s="3"/>
      <c r="U162" s="3"/>
      <c r="V162" s="3"/>
      <c r="W162" s="3"/>
      <c r="X162" s="3"/>
      <c r="Y162" s="3"/>
      <c r="Z162" s="3"/>
    </row>
    <row r="163" spans="1:26" ht="12.75" customHeight="1" x14ac:dyDescent="0.25">
      <c r="A163" s="3"/>
      <c r="B163" s="3"/>
      <c r="C163" s="3"/>
      <c r="D163" s="200"/>
      <c r="E163" s="3"/>
      <c r="F163" s="3"/>
      <c r="G163" s="3"/>
      <c r="H163" s="3"/>
      <c r="I163" s="3"/>
      <c r="J163" s="3"/>
      <c r="K163" s="3"/>
      <c r="L163" s="3"/>
      <c r="M163" s="3"/>
      <c r="N163" s="3"/>
      <c r="O163" s="3"/>
      <c r="P163" s="3"/>
      <c r="Q163" s="3"/>
      <c r="R163" s="3"/>
      <c r="S163" s="3"/>
      <c r="T163" s="3"/>
      <c r="U163" s="3"/>
      <c r="V163" s="3"/>
      <c r="W163" s="3"/>
      <c r="X163" s="3"/>
      <c r="Y163" s="3"/>
      <c r="Z163" s="3"/>
    </row>
    <row r="164" spans="1:26" ht="12.75" customHeight="1" x14ac:dyDescent="0.25">
      <c r="A164" s="3"/>
      <c r="B164" s="3"/>
      <c r="C164" s="3"/>
      <c r="D164" s="200"/>
      <c r="E164" s="3"/>
      <c r="F164" s="3"/>
      <c r="G164" s="3"/>
      <c r="H164" s="3"/>
      <c r="I164" s="3"/>
      <c r="J164" s="3"/>
      <c r="K164" s="3"/>
      <c r="L164" s="3"/>
      <c r="M164" s="3"/>
      <c r="N164" s="3"/>
      <c r="O164" s="3"/>
      <c r="P164" s="3"/>
      <c r="Q164" s="3"/>
      <c r="R164" s="3"/>
      <c r="S164" s="3"/>
      <c r="T164" s="3"/>
      <c r="U164" s="3"/>
      <c r="V164" s="3"/>
      <c r="W164" s="3"/>
      <c r="X164" s="3"/>
      <c r="Y164" s="3"/>
      <c r="Z164" s="3"/>
    </row>
    <row r="165" spans="1:26" ht="12.75" customHeight="1" x14ac:dyDescent="0.25">
      <c r="A165" s="3"/>
      <c r="B165" s="3"/>
      <c r="C165" s="3"/>
      <c r="D165" s="200"/>
      <c r="E165" s="3"/>
      <c r="F165" s="3"/>
      <c r="G165" s="3"/>
      <c r="H165" s="3"/>
      <c r="I165" s="3"/>
      <c r="J165" s="3"/>
      <c r="K165" s="3"/>
      <c r="L165" s="3"/>
      <c r="M165" s="3"/>
      <c r="N165" s="3"/>
      <c r="O165" s="3"/>
      <c r="P165" s="3"/>
      <c r="Q165" s="3"/>
      <c r="R165" s="3"/>
      <c r="S165" s="3"/>
      <c r="T165" s="3"/>
      <c r="U165" s="3"/>
      <c r="V165" s="3"/>
      <c r="W165" s="3"/>
      <c r="X165" s="3"/>
      <c r="Y165" s="3"/>
      <c r="Z165" s="3"/>
    </row>
    <row r="166" spans="1:26" ht="12.75" customHeight="1" x14ac:dyDescent="0.25">
      <c r="A166" s="3"/>
      <c r="B166" s="3"/>
      <c r="C166" s="3"/>
      <c r="D166" s="200"/>
      <c r="E166" s="3"/>
      <c r="F166" s="3"/>
      <c r="G166" s="3"/>
      <c r="H166" s="3"/>
      <c r="I166" s="3"/>
      <c r="J166" s="3"/>
      <c r="K166" s="3"/>
      <c r="L166" s="3"/>
      <c r="M166" s="3"/>
      <c r="N166" s="3"/>
      <c r="O166" s="3"/>
      <c r="P166" s="3"/>
      <c r="Q166" s="3"/>
      <c r="R166" s="3"/>
      <c r="S166" s="3"/>
      <c r="T166" s="3"/>
      <c r="U166" s="3"/>
      <c r="V166" s="3"/>
      <c r="W166" s="3"/>
      <c r="X166" s="3"/>
      <c r="Y166" s="3"/>
      <c r="Z166" s="3"/>
    </row>
    <row r="167" spans="1:26" ht="12.75" customHeight="1" x14ac:dyDescent="0.25">
      <c r="A167" s="3"/>
      <c r="B167" s="3"/>
      <c r="C167" s="3"/>
      <c r="D167" s="200"/>
      <c r="E167" s="3"/>
      <c r="F167" s="3"/>
      <c r="G167" s="3"/>
      <c r="H167" s="3"/>
      <c r="I167" s="3"/>
      <c r="J167" s="3"/>
      <c r="K167" s="3"/>
      <c r="L167" s="3"/>
      <c r="M167" s="3"/>
      <c r="N167" s="3"/>
      <c r="O167" s="3"/>
      <c r="P167" s="3"/>
      <c r="Q167" s="3"/>
      <c r="R167" s="3"/>
      <c r="S167" s="3"/>
      <c r="T167" s="3"/>
      <c r="U167" s="3"/>
      <c r="V167" s="3"/>
      <c r="W167" s="3"/>
      <c r="X167" s="3"/>
      <c r="Y167" s="3"/>
      <c r="Z167" s="3"/>
    </row>
    <row r="168" spans="1:26" ht="12.75" customHeight="1" x14ac:dyDescent="0.25">
      <c r="A168" s="3"/>
      <c r="B168" s="3"/>
      <c r="C168" s="3"/>
      <c r="D168" s="200"/>
      <c r="E168" s="3"/>
      <c r="F168" s="3"/>
      <c r="G168" s="3"/>
      <c r="H168" s="3"/>
      <c r="I168" s="3"/>
      <c r="J168" s="3"/>
      <c r="K168" s="3"/>
      <c r="L168" s="3"/>
      <c r="M168" s="3"/>
      <c r="N168" s="3"/>
      <c r="O168" s="3"/>
      <c r="P168" s="3"/>
      <c r="Q168" s="3"/>
      <c r="R168" s="3"/>
      <c r="S168" s="3"/>
      <c r="T168" s="3"/>
      <c r="U168" s="3"/>
      <c r="V168" s="3"/>
      <c r="W168" s="3"/>
      <c r="X168" s="3"/>
      <c r="Y168" s="3"/>
      <c r="Z168" s="3"/>
    </row>
    <row r="169" spans="1:26" ht="12.75" customHeight="1" x14ac:dyDescent="0.25">
      <c r="A169" s="3"/>
      <c r="B169" s="3"/>
      <c r="C169" s="3"/>
      <c r="D169" s="200"/>
      <c r="E169" s="3"/>
      <c r="F169" s="3"/>
      <c r="G169" s="3"/>
      <c r="H169" s="3"/>
      <c r="I169" s="3"/>
      <c r="J169" s="3"/>
      <c r="K169" s="3"/>
      <c r="L169" s="3"/>
      <c r="M169" s="3"/>
      <c r="N169" s="3"/>
      <c r="O169" s="3"/>
      <c r="P169" s="3"/>
      <c r="Q169" s="3"/>
      <c r="R169" s="3"/>
      <c r="S169" s="3"/>
      <c r="T169" s="3"/>
      <c r="U169" s="3"/>
      <c r="V169" s="3"/>
      <c r="W169" s="3"/>
      <c r="X169" s="3"/>
      <c r="Y169" s="3"/>
      <c r="Z169" s="3"/>
    </row>
    <row r="170" spans="1:26" ht="12.75" customHeight="1" x14ac:dyDescent="0.25">
      <c r="A170" s="3"/>
      <c r="B170" s="3"/>
      <c r="C170" s="3"/>
      <c r="D170" s="200"/>
      <c r="E170" s="3"/>
      <c r="F170" s="3"/>
      <c r="G170" s="3"/>
      <c r="H170" s="3"/>
      <c r="I170" s="3"/>
      <c r="J170" s="3"/>
      <c r="K170" s="3"/>
      <c r="L170" s="3"/>
      <c r="M170" s="3"/>
      <c r="N170" s="3"/>
      <c r="O170" s="3"/>
      <c r="P170" s="3"/>
      <c r="Q170" s="3"/>
      <c r="R170" s="3"/>
      <c r="S170" s="3"/>
      <c r="T170" s="3"/>
      <c r="U170" s="3"/>
      <c r="V170" s="3"/>
      <c r="W170" s="3"/>
      <c r="X170" s="3"/>
      <c r="Y170" s="3"/>
      <c r="Z170" s="3"/>
    </row>
    <row r="171" spans="1:26" ht="12.75" customHeight="1" x14ac:dyDescent="0.25">
      <c r="A171" s="3"/>
      <c r="B171" s="3"/>
      <c r="C171" s="3"/>
      <c r="D171" s="200"/>
      <c r="E171" s="3"/>
      <c r="F171" s="3"/>
      <c r="G171" s="3"/>
      <c r="H171" s="3"/>
      <c r="I171" s="3"/>
      <c r="J171" s="3"/>
      <c r="K171" s="3"/>
      <c r="L171" s="3"/>
      <c r="M171" s="3"/>
      <c r="N171" s="3"/>
      <c r="O171" s="3"/>
      <c r="P171" s="3"/>
      <c r="Q171" s="3"/>
      <c r="R171" s="3"/>
      <c r="S171" s="3"/>
      <c r="T171" s="3"/>
      <c r="U171" s="3"/>
      <c r="V171" s="3"/>
      <c r="W171" s="3"/>
      <c r="X171" s="3"/>
      <c r="Y171" s="3"/>
      <c r="Z171" s="3"/>
    </row>
    <row r="172" spans="1:26" ht="12.75" customHeight="1" x14ac:dyDescent="0.25">
      <c r="A172" s="3"/>
      <c r="B172" s="3"/>
      <c r="C172" s="3"/>
      <c r="D172" s="200"/>
      <c r="E172" s="3"/>
      <c r="F172" s="3"/>
      <c r="G172" s="3"/>
      <c r="H172" s="3"/>
      <c r="I172" s="3"/>
      <c r="J172" s="3"/>
      <c r="K172" s="3"/>
      <c r="L172" s="3"/>
      <c r="M172" s="3"/>
      <c r="N172" s="3"/>
      <c r="O172" s="3"/>
      <c r="P172" s="3"/>
      <c r="Q172" s="3"/>
      <c r="R172" s="3"/>
      <c r="S172" s="3"/>
      <c r="T172" s="3"/>
      <c r="U172" s="3"/>
      <c r="V172" s="3"/>
      <c r="W172" s="3"/>
      <c r="X172" s="3"/>
      <c r="Y172" s="3"/>
      <c r="Z172" s="3"/>
    </row>
    <row r="173" spans="1:26" ht="12.75" customHeight="1" x14ac:dyDescent="0.25">
      <c r="A173" s="3"/>
      <c r="B173" s="3"/>
      <c r="C173" s="3"/>
      <c r="D173" s="200"/>
      <c r="E173" s="3"/>
      <c r="F173" s="3"/>
      <c r="G173" s="3"/>
      <c r="H173" s="3"/>
      <c r="I173" s="3"/>
      <c r="J173" s="3"/>
      <c r="K173" s="3"/>
      <c r="L173" s="3"/>
      <c r="M173" s="3"/>
      <c r="N173" s="3"/>
      <c r="O173" s="3"/>
      <c r="P173" s="3"/>
      <c r="Q173" s="3"/>
      <c r="R173" s="3"/>
      <c r="S173" s="3"/>
      <c r="T173" s="3"/>
      <c r="U173" s="3"/>
      <c r="V173" s="3"/>
      <c r="W173" s="3"/>
      <c r="X173" s="3"/>
      <c r="Y173" s="3"/>
      <c r="Z173" s="3"/>
    </row>
    <row r="174" spans="1:26" ht="12.75" customHeight="1" x14ac:dyDescent="0.25">
      <c r="A174" s="3"/>
      <c r="B174" s="3"/>
      <c r="C174" s="3"/>
      <c r="D174" s="200"/>
      <c r="E174" s="3"/>
      <c r="F174" s="3"/>
      <c r="G174" s="3"/>
      <c r="H174" s="3"/>
      <c r="I174" s="3"/>
      <c r="J174" s="3"/>
      <c r="K174" s="3"/>
      <c r="L174" s="3"/>
      <c r="M174" s="3"/>
      <c r="N174" s="3"/>
      <c r="O174" s="3"/>
      <c r="P174" s="3"/>
      <c r="Q174" s="3"/>
      <c r="R174" s="3"/>
      <c r="S174" s="3"/>
      <c r="T174" s="3"/>
      <c r="U174" s="3"/>
      <c r="V174" s="3"/>
      <c r="W174" s="3"/>
      <c r="X174" s="3"/>
      <c r="Y174" s="3"/>
      <c r="Z174" s="3"/>
    </row>
    <row r="175" spans="1:26" ht="12.75" customHeight="1" x14ac:dyDescent="0.25">
      <c r="A175" s="3"/>
      <c r="B175" s="3"/>
      <c r="C175" s="3"/>
      <c r="D175" s="200"/>
      <c r="E175" s="3"/>
      <c r="F175" s="3"/>
      <c r="G175" s="3"/>
      <c r="H175" s="3"/>
      <c r="I175" s="3"/>
      <c r="J175" s="3"/>
      <c r="K175" s="3"/>
      <c r="L175" s="3"/>
      <c r="M175" s="3"/>
      <c r="N175" s="3"/>
      <c r="O175" s="3"/>
      <c r="P175" s="3"/>
      <c r="Q175" s="3"/>
      <c r="R175" s="3"/>
      <c r="S175" s="3"/>
      <c r="T175" s="3"/>
      <c r="U175" s="3"/>
      <c r="V175" s="3"/>
      <c r="W175" s="3"/>
      <c r="X175" s="3"/>
      <c r="Y175" s="3"/>
      <c r="Z175" s="3"/>
    </row>
    <row r="176" spans="1:26" ht="12.75" customHeight="1" x14ac:dyDescent="0.25">
      <c r="A176" s="3"/>
      <c r="B176" s="3"/>
      <c r="C176" s="3"/>
      <c r="D176" s="200"/>
      <c r="E176" s="3"/>
      <c r="F176" s="3"/>
      <c r="G176" s="3"/>
      <c r="H176" s="3"/>
      <c r="I176" s="3"/>
      <c r="J176" s="3"/>
      <c r="K176" s="3"/>
      <c r="L176" s="3"/>
      <c r="M176" s="3"/>
      <c r="N176" s="3"/>
      <c r="O176" s="3"/>
      <c r="P176" s="3"/>
      <c r="Q176" s="3"/>
      <c r="R176" s="3"/>
      <c r="S176" s="3"/>
      <c r="T176" s="3"/>
      <c r="U176" s="3"/>
      <c r="V176" s="3"/>
      <c r="W176" s="3"/>
      <c r="X176" s="3"/>
      <c r="Y176" s="3"/>
      <c r="Z176" s="3"/>
    </row>
    <row r="177" spans="1:26" ht="12.75" customHeight="1" x14ac:dyDescent="0.25">
      <c r="A177" s="3"/>
      <c r="B177" s="3"/>
      <c r="C177" s="3"/>
      <c r="D177" s="200"/>
      <c r="E177" s="3"/>
      <c r="F177" s="3"/>
      <c r="G177" s="3"/>
      <c r="H177" s="3"/>
      <c r="I177" s="3"/>
      <c r="J177" s="3"/>
      <c r="K177" s="3"/>
      <c r="L177" s="3"/>
      <c r="M177" s="3"/>
      <c r="N177" s="3"/>
      <c r="O177" s="3"/>
      <c r="P177" s="3"/>
      <c r="Q177" s="3"/>
      <c r="R177" s="3"/>
      <c r="S177" s="3"/>
      <c r="T177" s="3"/>
      <c r="U177" s="3"/>
      <c r="V177" s="3"/>
      <c r="W177" s="3"/>
      <c r="X177" s="3"/>
      <c r="Y177" s="3"/>
      <c r="Z177" s="3"/>
    </row>
    <row r="178" spans="1:26" ht="12.75" customHeight="1" x14ac:dyDescent="0.25">
      <c r="A178" s="3"/>
      <c r="B178" s="3"/>
      <c r="C178" s="3"/>
      <c r="D178" s="200"/>
      <c r="E178" s="3"/>
      <c r="F178" s="3"/>
      <c r="G178" s="3"/>
      <c r="H178" s="3"/>
      <c r="I178" s="3"/>
      <c r="J178" s="3"/>
      <c r="K178" s="3"/>
      <c r="L178" s="3"/>
      <c r="M178" s="3"/>
      <c r="N178" s="3"/>
      <c r="O178" s="3"/>
      <c r="P178" s="3"/>
      <c r="Q178" s="3"/>
      <c r="R178" s="3"/>
      <c r="S178" s="3"/>
      <c r="T178" s="3"/>
      <c r="U178" s="3"/>
      <c r="V178" s="3"/>
      <c r="W178" s="3"/>
      <c r="X178" s="3"/>
      <c r="Y178" s="3"/>
      <c r="Z178" s="3"/>
    </row>
    <row r="179" spans="1:26" ht="12.75" customHeight="1" x14ac:dyDescent="0.25">
      <c r="A179" s="3"/>
      <c r="B179" s="3"/>
      <c r="C179" s="3"/>
      <c r="D179" s="200"/>
      <c r="E179" s="3"/>
      <c r="F179" s="3"/>
      <c r="G179" s="3"/>
      <c r="H179" s="3"/>
      <c r="I179" s="3"/>
      <c r="J179" s="3"/>
      <c r="K179" s="3"/>
      <c r="L179" s="3"/>
      <c r="M179" s="3"/>
      <c r="N179" s="3"/>
      <c r="O179" s="3"/>
      <c r="P179" s="3"/>
      <c r="Q179" s="3"/>
      <c r="R179" s="3"/>
      <c r="S179" s="3"/>
      <c r="T179" s="3"/>
      <c r="U179" s="3"/>
      <c r="V179" s="3"/>
      <c r="W179" s="3"/>
      <c r="X179" s="3"/>
      <c r="Y179" s="3"/>
      <c r="Z179" s="3"/>
    </row>
    <row r="180" spans="1:26" ht="12.75" customHeight="1" x14ac:dyDescent="0.25">
      <c r="A180" s="3"/>
      <c r="B180" s="3"/>
      <c r="C180" s="3"/>
      <c r="D180" s="200"/>
      <c r="E180" s="3"/>
      <c r="F180" s="3"/>
      <c r="G180" s="3"/>
      <c r="H180" s="3"/>
      <c r="I180" s="3"/>
      <c r="J180" s="3"/>
      <c r="K180" s="3"/>
      <c r="L180" s="3"/>
      <c r="M180" s="3"/>
      <c r="N180" s="3"/>
      <c r="O180" s="3"/>
      <c r="P180" s="3"/>
      <c r="Q180" s="3"/>
      <c r="R180" s="3"/>
      <c r="S180" s="3"/>
      <c r="T180" s="3"/>
      <c r="U180" s="3"/>
      <c r="V180" s="3"/>
      <c r="W180" s="3"/>
      <c r="X180" s="3"/>
      <c r="Y180" s="3"/>
      <c r="Z180" s="3"/>
    </row>
    <row r="181" spans="1:26" ht="12.75" customHeight="1" x14ac:dyDescent="0.25">
      <c r="A181" s="3"/>
      <c r="B181" s="3"/>
      <c r="C181" s="3"/>
      <c r="D181" s="200"/>
      <c r="E181" s="3"/>
      <c r="F181" s="3"/>
      <c r="G181" s="3"/>
      <c r="H181" s="3"/>
      <c r="I181" s="3"/>
      <c r="J181" s="3"/>
      <c r="K181" s="3"/>
      <c r="L181" s="3"/>
      <c r="M181" s="3"/>
      <c r="N181" s="3"/>
      <c r="O181" s="3"/>
      <c r="P181" s="3"/>
      <c r="Q181" s="3"/>
      <c r="R181" s="3"/>
      <c r="S181" s="3"/>
      <c r="T181" s="3"/>
      <c r="U181" s="3"/>
      <c r="V181" s="3"/>
      <c r="W181" s="3"/>
      <c r="X181" s="3"/>
      <c r="Y181" s="3"/>
      <c r="Z181" s="3"/>
    </row>
    <row r="182" spans="1:26" ht="12.75" customHeight="1" x14ac:dyDescent="0.25">
      <c r="A182" s="3"/>
      <c r="B182" s="3"/>
      <c r="C182" s="3"/>
      <c r="D182" s="200"/>
      <c r="E182" s="3"/>
      <c r="F182" s="3"/>
      <c r="G182" s="3"/>
      <c r="H182" s="3"/>
      <c r="I182" s="3"/>
      <c r="J182" s="3"/>
      <c r="K182" s="3"/>
      <c r="L182" s="3"/>
      <c r="M182" s="3"/>
      <c r="N182" s="3"/>
      <c r="O182" s="3"/>
      <c r="P182" s="3"/>
      <c r="Q182" s="3"/>
      <c r="R182" s="3"/>
      <c r="S182" s="3"/>
      <c r="T182" s="3"/>
      <c r="U182" s="3"/>
      <c r="V182" s="3"/>
      <c r="W182" s="3"/>
      <c r="X182" s="3"/>
      <c r="Y182" s="3"/>
      <c r="Z182" s="3"/>
    </row>
    <row r="183" spans="1:26" ht="12.75" customHeight="1" x14ac:dyDescent="0.25">
      <c r="A183" s="3"/>
      <c r="B183" s="3"/>
      <c r="C183" s="3"/>
      <c r="D183" s="200"/>
      <c r="E183" s="3"/>
      <c r="F183" s="3"/>
      <c r="G183" s="3"/>
      <c r="H183" s="3"/>
      <c r="I183" s="3"/>
      <c r="J183" s="3"/>
      <c r="K183" s="3"/>
      <c r="L183" s="3"/>
      <c r="M183" s="3"/>
      <c r="N183" s="3"/>
      <c r="O183" s="3"/>
      <c r="P183" s="3"/>
      <c r="Q183" s="3"/>
      <c r="R183" s="3"/>
      <c r="S183" s="3"/>
      <c r="T183" s="3"/>
      <c r="U183" s="3"/>
      <c r="V183" s="3"/>
      <c r="W183" s="3"/>
      <c r="X183" s="3"/>
      <c r="Y183" s="3"/>
      <c r="Z183" s="3"/>
    </row>
    <row r="184" spans="1:26" ht="12.75" customHeight="1" x14ac:dyDescent="0.25">
      <c r="A184" s="3"/>
      <c r="B184" s="3"/>
      <c r="C184" s="3"/>
      <c r="D184" s="200"/>
      <c r="E184" s="3"/>
      <c r="F184" s="3"/>
      <c r="G184" s="3"/>
      <c r="H184" s="3"/>
      <c r="I184" s="3"/>
      <c r="J184" s="3"/>
      <c r="K184" s="3"/>
      <c r="L184" s="3"/>
      <c r="M184" s="3"/>
      <c r="N184" s="3"/>
      <c r="O184" s="3"/>
      <c r="P184" s="3"/>
      <c r="Q184" s="3"/>
      <c r="R184" s="3"/>
      <c r="S184" s="3"/>
      <c r="T184" s="3"/>
      <c r="U184" s="3"/>
      <c r="V184" s="3"/>
      <c r="W184" s="3"/>
      <c r="X184" s="3"/>
      <c r="Y184" s="3"/>
      <c r="Z184" s="3"/>
    </row>
    <row r="185" spans="1:26" ht="12.75" customHeight="1" x14ac:dyDescent="0.25">
      <c r="A185" s="3"/>
      <c r="B185" s="3"/>
      <c r="C185" s="3"/>
      <c r="D185" s="200"/>
      <c r="E185" s="3"/>
      <c r="F185" s="3"/>
      <c r="G185" s="3"/>
      <c r="H185" s="3"/>
      <c r="I185" s="3"/>
      <c r="J185" s="3"/>
      <c r="K185" s="3"/>
      <c r="L185" s="3"/>
      <c r="M185" s="3"/>
      <c r="N185" s="3"/>
      <c r="O185" s="3"/>
      <c r="P185" s="3"/>
      <c r="Q185" s="3"/>
      <c r="R185" s="3"/>
      <c r="S185" s="3"/>
      <c r="T185" s="3"/>
      <c r="U185" s="3"/>
      <c r="V185" s="3"/>
      <c r="W185" s="3"/>
      <c r="X185" s="3"/>
      <c r="Y185" s="3"/>
      <c r="Z185" s="3"/>
    </row>
    <row r="186" spans="1:26" ht="12.75" customHeight="1" x14ac:dyDescent="0.25">
      <c r="A186" s="3"/>
      <c r="B186" s="3"/>
      <c r="C186" s="3"/>
      <c r="D186" s="200"/>
      <c r="E186" s="3"/>
      <c r="F186" s="3"/>
      <c r="G186" s="3"/>
      <c r="H186" s="3"/>
      <c r="I186" s="3"/>
      <c r="J186" s="3"/>
      <c r="K186" s="3"/>
      <c r="L186" s="3"/>
      <c r="M186" s="3"/>
      <c r="N186" s="3"/>
      <c r="O186" s="3"/>
      <c r="P186" s="3"/>
      <c r="Q186" s="3"/>
      <c r="R186" s="3"/>
      <c r="S186" s="3"/>
      <c r="T186" s="3"/>
      <c r="U186" s="3"/>
      <c r="V186" s="3"/>
      <c r="W186" s="3"/>
      <c r="X186" s="3"/>
      <c r="Y186" s="3"/>
      <c r="Z186" s="3"/>
    </row>
    <row r="187" spans="1:26" ht="12.75" customHeight="1" x14ac:dyDescent="0.25">
      <c r="A187" s="3"/>
      <c r="B187" s="3"/>
      <c r="C187" s="3"/>
      <c r="D187" s="200"/>
      <c r="E187" s="3"/>
      <c r="F187" s="3"/>
      <c r="G187" s="3"/>
      <c r="H187" s="3"/>
      <c r="I187" s="3"/>
      <c r="J187" s="3"/>
      <c r="K187" s="3"/>
      <c r="L187" s="3"/>
      <c r="M187" s="3"/>
      <c r="N187" s="3"/>
      <c r="O187" s="3"/>
      <c r="P187" s="3"/>
      <c r="Q187" s="3"/>
      <c r="R187" s="3"/>
      <c r="S187" s="3"/>
      <c r="T187" s="3"/>
      <c r="U187" s="3"/>
      <c r="V187" s="3"/>
      <c r="W187" s="3"/>
      <c r="X187" s="3"/>
      <c r="Y187" s="3"/>
      <c r="Z187" s="3"/>
    </row>
    <row r="188" spans="1:26" ht="12.75" customHeight="1" x14ac:dyDescent="0.25">
      <c r="A188" s="3"/>
      <c r="B188" s="3"/>
      <c r="C188" s="3"/>
      <c r="D188" s="200"/>
      <c r="E188" s="3"/>
      <c r="F188" s="3"/>
      <c r="G188" s="3"/>
      <c r="H188" s="3"/>
      <c r="I188" s="3"/>
      <c r="J188" s="3"/>
      <c r="K188" s="3"/>
      <c r="L188" s="3"/>
      <c r="M188" s="3"/>
      <c r="N188" s="3"/>
      <c r="O188" s="3"/>
      <c r="P188" s="3"/>
      <c r="Q188" s="3"/>
      <c r="R188" s="3"/>
      <c r="S188" s="3"/>
      <c r="T188" s="3"/>
      <c r="U188" s="3"/>
      <c r="V188" s="3"/>
      <c r="W188" s="3"/>
      <c r="X188" s="3"/>
      <c r="Y188" s="3"/>
      <c r="Z188" s="3"/>
    </row>
    <row r="189" spans="1:26" ht="12.75" customHeight="1" x14ac:dyDescent="0.25">
      <c r="A189" s="3"/>
      <c r="B189" s="3"/>
      <c r="C189" s="3"/>
      <c r="D189" s="200"/>
      <c r="E189" s="3"/>
      <c r="F189" s="3"/>
      <c r="G189" s="3"/>
      <c r="H189" s="3"/>
      <c r="I189" s="3"/>
      <c r="J189" s="3"/>
      <c r="K189" s="3"/>
      <c r="L189" s="3"/>
      <c r="M189" s="3"/>
      <c r="N189" s="3"/>
      <c r="O189" s="3"/>
      <c r="P189" s="3"/>
      <c r="Q189" s="3"/>
      <c r="R189" s="3"/>
      <c r="S189" s="3"/>
      <c r="T189" s="3"/>
      <c r="U189" s="3"/>
      <c r="V189" s="3"/>
      <c r="W189" s="3"/>
      <c r="X189" s="3"/>
      <c r="Y189" s="3"/>
      <c r="Z189" s="3"/>
    </row>
    <row r="190" spans="1:26" ht="12.75" customHeight="1" x14ac:dyDescent="0.25">
      <c r="A190" s="3"/>
      <c r="B190" s="3"/>
      <c r="C190" s="3"/>
      <c r="D190" s="200"/>
      <c r="E190" s="3"/>
      <c r="F190" s="3"/>
      <c r="G190" s="3"/>
      <c r="H190" s="3"/>
      <c r="I190" s="3"/>
      <c r="J190" s="3"/>
      <c r="K190" s="3"/>
      <c r="L190" s="3"/>
      <c r="M190" s="3"/>
      <c r="N190" s="3"/>
      <c r="O190" s="3"/>
      <c r="P190" s="3"/>
      <c r="Q190" s="3"/>
      <c r="R190" s="3"/>
      <c r="S190" s="3"/>
      <c r="T190" s="3"/>
      <c r="U190" s="3"/>
      <c r="V190" s="3"/>
      <c r="W190" s="3"/>
      <c r="X190" s="3"/>
      <c r="Y190" s="3"/>
      <c r="Z190" s="3"/>
    </row>
    <row r="191" spans="1:26" ht="12.75" customHeight="1" x14ac:dyDescent="0.25">
      <c r="A191" s="3"/>
      <c r="B191" s="3"/>
      <c r="C191" s="3"/>
      <c r="D191" s="200"/>
      <c r="E191" s="3"/>
      <c r="F191" s="3"/>
      <c r="G191" s="3"/>
      <c r="H191" s="3"/>
      <c r="I191" s="3"/>
      <c r="J191" s="3"/>
      <c r="K191" s="3"/>
      <c r="L191" s="3"/>
      <c r="M191" s="3"/>
      <c r="N191" s="3"/>
      <c r="O191" s="3"/>
      <c r="P191" s="3"/>
      <c r="Q191" s="3"/>
      <c r="R191" s="3"/>
      <c r="S191" s="3"/>
      <c r="T191" s="3"/>
      <c r="U191" s="3"/>
      <c r="V191" s="3"/>
      <c r="W191" s="3"/>
      <c r="X191" s="3"/>
      <c r="Y191" s="3"/>
      <c r="Z191" s="3"/>
    </row>
    <row r="192" spans="1:26" ht="12.75" customHeight="1" x14ac:dyDescent="0.25">
      <c r="A192" s="3"/>
      <c r="B192" s="3"/>
      <c r="C192" s="3"/>
      <c r="D192" s="200"/>
      <c r="E192" s="3"/>
      <c r="F192" s="3"/>
      <c r="G192" s="3"/>
      <c r="H192" s="3"/>
      <c r="I192" s="3"/>
      <c r="J192" s="3"/>
      <c r="K192" s="3"/>
      <c r="L192" s="3"/>
      <c r="M192" s="3"/>
      <c r="N192" s="3"/>
      <c r="O192" s="3"/>
      <c r="P192" s="3"/>
      <c r="Q192" s="3"/>
      <c r="R192" s="3"/>
      <c r="S192" s="3"/>
      <c r="T192" s="3"/>
      <c r="U192" s="3"/>
      <c r="V192" s="3"/>
      <c r="W192" s="3"/>
      <c r="X192" s="3"/>
      <c r="Y192" s="3"/>
      <c r="Z192" s="3"/>
    </row>
    <row r="193" spans="1:26" ht="12.75" customHeight="1" x14ac:dyDescent="0.25">
      <c r="A193" s="3"/>
      <c r="B193" s="3"/>
      <c r="C193" s="3"/>
      <c r="D193" s="200"/>
      <c r="E193" s="3"/>
      <c r="F193" s="3"/>
      <c r="G193" s="3"/>
      <c r="H193" s="3"/>
      <c r="I193" s="3"/>
      <c r="J193" s="3"/>
      <c r="K193" s="3"/>
      <c r="L193" s="3"/>
      <c r="M193" s="3"/>
      <c r="N193" s="3"/>
      <c r="O193" s="3"/>
      <c r="P193" s="3"/>
      <c r="Q193" s="3"/>
      <c r="R193" s="3"/>
      <c r="S193" s="3"/>
      <c r="T193" s="3"/>
      <c r="U193" s="3"/>
      <c r="V193" s="3"/>
      <c r="W193" s="3"/>
      <c r="X193" s="3"/>
      <c r="Y193" s="3"/>
      <c r="Z193" s="3"/>
    </row>
    <row r="194" spans="1:26" ht="12.75" customHeight="1" x14ac:dyDescent="0.25">
      <c r="A194" s="3"/>
      <c r="B194" s="3"/>
      <c r="C194" s="3"/>
      <c r="D194" s="200"/>
      <c r="E194" s="3"/>
      <c r="F194" s="3"/>
      <c r="G194" s="3"/>
      <c r="H194" s="3"/>
      <c r="I194" s="3"/>
      <c r="J194" s="3"/>
      <c r="K194" s="3"/>
      <c r="L194" s="3"/>
      <c r="M194" s="3"/>
      <c r="N194" s="3"/>
      <c r="O194" s="3"/>
      <c r="P194" s="3"/>
      <c r="Q194" s="3"/>
      <c r="R194" s="3"/>
      <c r="S194" s="3"/>
      <c r="T194" s="3"/>
      <c r="U194" s="3"/>
      <c r="V194" s="3"/>
      <c r="W194" s="3"/>
      <c r="X194" s="3"/>
      <c r="Y194" s="3"/>
      <c r="Z194" s="3"/>
    </row>
    <row r="195" spans="1:26" ht="12.75" customHeight="1" x14ac:dyDescent="0.25">
      <c r="A195" s="3"/>
      <c r="B195" s="3"/>
      <c r="C195" s="3"/>
      <c r="D195" s="200"/>
      <c r="E195" s="3"/>
      <c r="F195" s="3"/>
      <c r="G195" s="3"/>
      <c r="H195" s="3"/>
      <c r="I195" s="3"/>
      <c r="J195" s="3"/>
      <c r="K195" s="3"/>
      <c r="L195" s="3"/>
      <c r="M195" s="3"/>
      <c r="N195" s="3"/>
      <c r="O195" s="3"/>
      <c r="P195" s="3"/>
      <c r="Q195" s="3"/>
      <c r="R195" s="3"/>
      <c r="S195" s="3"/>
      <c r="T195" s="3"/>
      <c r="U195" s="3"/>
      <c r="V195" s="3"/>
      <c r="W195" s="3"/>
      <c r="X195" s="3"/>
      <c r="Y195" s="3"/>
      <c r="Z195" s="3"/>
    </row>
    <row r="196" spans="1:26" ht="12.75" customHeight="1" x14ac:dyDescent="0.25">
      <c r="A196" s="3"/>
      <c r="B196" s="3"/>
      <c r="C196" s="3"/>
      <c r="D196" s="200"/>
      <c r="E196" s="3"/>
      <c r="F196" s="3"/>
      <c r="G196" s="3"/>
      <c r="H196" s="3"/>
      <c r="I196" s="3"/>
      <c r="J196" s="3"/>
      <c r="K196" s="3"/>
      <c r="L196" s="3"/>
      <c r="M196" s="3"/>
      <c r="N196" s="3"/>
      <c r="O196" s="3"/>
      <c r="P196" s="3"/>
      <c r="Q196" s="3"/>
      <c r="R196" s="3"/>
      <c r="S196" s="3"/>
      <c r="T196" s="3"/>
      <c r="U196" s="3"/>
      <c r="V196" s="3"/>
      <c r="W196" s="3"/>
      <c r="X196" s="3"/>
      <c r="Y196" s="3"/>
      <c r="Z196" s="3"/>
    </row>
    <row r="197" spans="1:26" ht="12.75" customHeight="1" x14ac:dyDescent="0.25">
      <c r="A197" s="3"/>
      <c r="B197" s="3"/>
      <c r="C197" s="3"/>
      <c r="D197" s="200"/>
      <c r="E197" s="3"/>
      <c r="F197" s="3"/>
      <c r="G197" s="3"/>
      <c r="H197" s="3"/>
      <c r="I197" s="3"/>
      <c r="J197" s="3"/>
      <c r="K197" s="3"/>
      <c r="L197" s="3"/>
      <c r="M197" s="3"/>
      <c r="N197" s="3"/>
      <c r="O197" s="3"/>
      <c r="P197" s="3"/>
      <c r="Q197" s="3"/>
      <c r="R197" s="3"/>
      <c r="S197" s="3"/>
      <c r="T197" s="3"/>
      <c r="U197" s="3"/>
      <c r="V197" s="3"/>
      <c r="W197" s="3"/>
      <c r="X197" s="3"/>
      <c r="Y197" s="3"/>
      <c r="Z197" s="3"/>
    </row>
    <row r="198" spans="1:26" ht="12.75" customHeight="1" x14ac:dyDescent="0.25">
      <c r="A198" s="3"/>
      <c r="B198" s="3"/>
      <c r="C198" s="3"/>
      <c r="D198" s="200"/>
      <c r="E198" s="3"/>
      <c r="F198" s="3"/>
      <c r="G198" s="3"/>
      <c r="H198" s="3"/>
      <c r="I198" s="3"/>
      <c r="J198" s="3"/>
      <c r="K198" s="3"/>
      <c r="L198" s="3"/>
      <c r="M198" s="3"/>
      <c r="N198" s="3"/>
      <c r="O198" s="3"/>
      <c r="P198" s="3"/>
      <c r="Q198" s="3"/>
      <c r="R198" s="3"/>
      <c r="S198" s="3"/>
      <c r="T198" s="3"/>
      <c r="U198" s="3"/>
      <c r="V198" s="3"/>
      <c r="W198" s="3"/>
      <c r="X198" s="3"/>
      <c r="Y198" s="3"/>
      <c r="Z198" s="3"/>
    </row>
    <row r="199" spans="1:26" ht="12.75" customHeight="1" x14ac:dyDescent="0.25">
      <c r="A199" s="3"/>
      <c r="B199" s="3"/>
      <c r="C199" s="3"/>
      <c r="D199" s="200"/>
      <c r="E199" s="3"/>
      <c r="F199" s="3"/>
      <c r="G199" s="3"/>
      <c r="H199" s="3"/>
      <c r="I199" s="3"/>
      <c r="J199" s="3"/>
      <c r="K199" s="3"/>
      <c r="L199" s="3"/>
      <c r="M199" s="3"/>
      <c r="N199" s="3"/>
      <c r="O199" s="3"/>
      <c r="P199" s="3"/>
      <c r="Q199" s="3"/>
      <c r="R199" s="3"/>
      <c r="S199" s="3"/>
      <c r="T199" s="3"/>
      <c r="U199" s="3"/>
      <c r="V199" s="3"/>
      <c r="W199" s="3"/>
      <c r="X199" s="3"/>
      <c r="Y199" s="3"/>
      <c r="Z199" s="3"/>
    </row>
    <row r="200" spans="1:26" ht="12.75" customHeight="1" x14ac:dyDescent="0.25">
      <c r="A200" s="3"/>
      <c r="B200" s="3"/>
      <c r="C200" s="3"/>
      <c r="D200" s="200"/>
      <c r="E200" s="3"/>
      <c r="F200" s="3"/>
      <c r="G200" s="3"/>
      <c r="H200" s="3"/>
      <c r="I200" s="3"/>
      <c r="J200" s="3"/>
      <c r="K200" s="3"/>
      <c r="L200" s="3"/>
      <c r="M200" s="3"/>
      <c r="N200" s="3"/>
      <c r="O200" s="3"/>
      <c r="P200" s="3"/>
      <c r="Q200" s="3"/>
      <c r="R200" s="3"/>
      <c r="S200" s="3"/>
      <c r="T200" s="3"/>
      <c r="U200" s="3"/>
      <c r="V200" s="3"/>
      <c r="W200" s="3"/>
      <c r="X200" s="3"/>
      <c r="Y200" s="3"/>
      <c r="Z200" s="3"/>
    </row>
    <row r="201" spans="1:26" ht="12.75" customHeight="1" x14ac:dyDescent="0.25">
      <c r="A201" s="3"/>
      <c r="B201" s="3"/>
      <c r="C201" s="3"/>
      <c r="D201" s="200"/>
      <c r="E201" s="3"/>
      <c r="F201" s="3"/>
      <c r="G201" s="3"/>
      <c r="H201" s="3"/>
      <c r="I201" s="3"/>
      <c r="J201" s="3"/>
      <c r="K201" s="3"/>
      <c r="L201" s="3"/>
      <c r="M201" s="3"/>
      <c r="N201" s="3"/>
      <c r="O201" s="3"/>
      <c r="P201" s="3"/>
      <c r="Q201" s="3"/>
      <c r="R201" s="3"/>
      <c r="S201" s="3"/>
      <c r="T201" s="3"/>
      <c r="U201" s="3"/>
      <c r="V201" s="3"/>
      <c r="W201" s="3"/>
      <c r="X201" s="3"/>
      <c r="Y201" s="3"/>
      <c r="Z201" s="3"/>
    </row>
    <row r="202" spans="1:26" ht="12.75" customHeight="1" x14ac:dyDescent="0.25">
      <c r="A202" s="3"/>
      <c r="B202" s="3"/>
      <c r="C202" s="3"/>
      <c r="D202" s="200"/>
      <c r="E202" s="3"/>
      <c r="F202" s="3"/>
      <c r="G202" s="3"/>
      <c r="H202" s="3"/>
      <c r="I202" s="3"/>
      <c r="J202" s="3"/>
      <c r="K202" s="3"/>
      <c r="L202" s="3"/>
      <c r="M202" s="3"/>
      <c r="N202" s="3"/>
      <c r="O202" s="3"/>
      <c r="P202" s="3"/>
      <c r="Q202" s="3"/>
      <c r="R202" s="3"/>
      <c r="S202" s="3"/>
      <c r="T202" s="3"/>
      <c r="U202" s="3"/>
      <c r="V202" s="3"/>
      <c r="W202" s="3"/>
      <c r="X202" s="3"/>
      <c r="Y202" s="3"/>
      <c r="Z202" s="3"/>
    </row>
    <row r="203" spans="1:26" ht="12.75" customHeight="1" x14ac:dyDescent="0.25">
      <c r="A203" s="3"/>
      <c r="B203" s="3"/>
      <c r="C203" s="3"/>
      <c r="D203" s="200"/>
      <c r="E203" s="3"/>
      <c r="F203" s="3"/>
      <c r="G203" s="3"/>
      <c r="H203" s="3"/>
      <c r="I203" s="3"/>
      <c r="J203" s="3"/>
      <c r="K203" s="3"/>
      <c r="L203" s="3"/>
      <c r="M203" s="3"/>
      <c r="N203" s="3"/>
      <c r="O203" s="3"/>
      <c r="P203" s="3"/>
      <c r="Q203" s="3"/>
      <c r="R203" s="3"/>
      <c r="S203" s="3"/>
      <c r="T203" s="3"/>
      <c r="U203" s="3"/>
      <c r="V203" s="3"/>
      <c r="W203" s="3"/>
      <c r="X203" s="3"/>
      <c r="Y203" s="3"/>
      <c r="Z203" s="3"/>
    </row>
    <row r="204" spans="1:26" ht="12.75" customHeight="1" x14ac:dyDescent="0.25">
      <c r="A204" s="3"/>
      <c r="B204" s="3"/>
      <c r="C204" s="3"/>
      <c r="D204" s="200"/>
      <c r="E204" s="3"/>
      <c r="F204" s="3"/>
      <c r="G204" s="3"/>
      <c r="H204" s="3"/>
      <c r="I204" s="3"/>
      <c r="J204" s="3"/>
      <c r="K204" s="3"/>
      <c r="L204" s="3"/>
      <c r="M204" s="3"/>
      <c r="N204" s="3"/>
      <c r="O204" s="3"/>
      <c r="P204" s="3"/>
      <c r="Q204" s="3"/>
      <c r="R204" s="3"/>
      <c r="S204" s="3"/>
      <c r="T204" s="3"/>
      <c r="U204" s="3"/>
      <c r="V204" s="3"/>
      <c r="W204" s="3"/>
      <c r="X204" s="3"/>
      <c r="Y204" s="3"/>
      <c r="Z204" s="3"/>
    </row>
    <row r="205" spans="1:26" ht="12.75" customHeight="1" x14ac:dyDescent="0.25">
      <c r="A205" s="3"/>
      <c r="B205" s="3"/>
      <c r="C205" s="3"/>
      <c r="D205" s="200"/>
      <c r="E205" s="3"/>
      <c r="F205" s="3"/>
      <c r="G205" s="3"/>
      <c r="H205" s="3"/>
      <c r="I205" s="3"/>
      <c r="J205" s="3"/>
      <c r="K205" s="3"/>
      <c r="L205" s="3"/>
      <c r="M205" s="3"/>
      <c r="N205" s="3"/>
      <c r="O205" s="3"/>
      <c r="P205" s="3"/>
      <c r="Q205" s="3"/>
      <c r="R205" s="3"/>
      <c r="S205" s="3"/>
      <c r="T205" s="3"/>
      <c r="U205" s="3"/>
      <c r="V205" s="3"/>
      <c r="W205" s="3"/>
      <c r="X205" s="3"/>
      <c r="Y205" s="3"/>
      <c r="Z205" s="3"/>
    </row>
    <row r="206" spans="1:26" ht="12.75" customHeight="1" x14ac:dyDescent="0.25">
      <c r="A206" s="3"/>
      <c r="B206" s="3"/>
      <c r="C206" s="3"/>
      <c r="D206" s="200"/>
      <c r="E206" s="3"/>
      <c r="F206" s="3"/>
      <c r="G206" s="3"/>
      <c r="H206" s="3"/>
      <c r="I206" s="3"/>
      <c r="J206" s="3"/>
      <c r="K206" s="3"/>
      <c r="L206" s="3"/>
      <c r="M206" s="3"/>
      <c r="N206" s="3"/>
      <c r="O206" s="3"/>
      <c r="P206" s="3"/>
      <c r="Q206" s="3"/>
      <c r="R206" s="3"/>
      <c r="S206" s="3"/>
      <c r="T206" s="3"/>
      <c r="U206" s="3"/>
      <c r="V206" s="3"/>
      <c r="W206" s="3"/>
      <c r="X206" s="3"/>
      <c r="Y206" s="3"/>
      <c r="Z206" s="3"/>
    </row>
    <row r="207" spans="1:26" ht="12.75" customHeight="1" x14ac:dyDescent="0.25">
      <c r="A207" s="3"/>
      <c r="B207" s="3"/>
      <c r="C207" s="3"/>
      <c r="D207" s="200"/>
      <c r="E207" s="3"/>
      <c r="F207" s="3"/>
      <c r="G207" s="3"/>
      <c r="H207" s="3"/>
      <c r="I207" s="3"/>
      <c r="J207" s="3"/>
      <c r="K207" s="3"/>
      <c r="L207" s="3"/>
      <c r="M207" s="3"/>
      <c r="N207" s="3"/>
      <c r="O207" s="3"/>
      <c r="P207" s="3"/>
      <c r="Q207" s="3"/>
      <c r="R207" s="3"/>
      <c r="S207" s="3"/>
      <c r="T207" s="3"/>
      <c r="U207" s="3"/>
      <c r="V207" s="3"/>
      <c r="W207" s="3"/>
      <c r="X207" s="3"/>
      <c r="Y207" s="3"/>
      <c r="Z207" s="3"/>
    </row>
    <row r="208" spans="1:26" ht="12.75" customHeight="1" x14ac:dyDescent="0.25">
      <c r="A208" s="3"/>
      <c r="B208" s="3"/>
      <c r="C208" s="3"/>
      <c r="D208" s="200"/>
      <c r="E208" s="3"/>
      <c r="F208" s="3"/>
      <c r="G208" s="3"/>
      <c r="H208" s="3"/>
      <c r="I208" s="3"/>
      <c r="J208" s="3"/>
      <c r="K208" s="3"/>
      <c r="L208" s="3"/>
      <c r="M208" s="3"/>
      <c r="N208" s="3"/>
      <c r="O208" s="3"/>
      <c r="P208" s="3"/>
      <c r="Q208" s="3"/>
      <c r="R208" s="3"/>
      <c r="S208" s="3"/>
      <c r="T208" s="3"/>
      <c r="U208" s="3"/>
      <c r="V208" s="3"/>
      <c r="W208" s="3"/>
      <c r="X208" s="3"/>
      <c r="Y208" s="3"/>
      <c r="Z208" s="3"/>
    </row>
    <row r="209" spans="1:26" ht="12.75" customHeight="1" x14ac:dyDescent="0.25">
      <c r="A209" s="3"/>
      <c r="B209" s="3"/>
      <c r="C209" s="3"/>
      <c r="D209" s="200"/>
      <c r="E209" s="3"/>
      <c r="F209" s="3"/>
      <c r="G209" s="3"/>
      <c r="H209" s="3"/>
      <c r="I209" s="3"/>
      <c r="J209" s="3"/>
      <c r="K209" s="3"/>
      <c r="L209" s="3"/>
      <c r="M209" s="3"/>
      <c r="N209" s="3"/>
      <c r="O209" s="3"/>
      <c r="P209" s="3"/>
      <c r="Q209" s="3"/>
      <c r="R209" s="3"/>
      <c r="S209" s="3"/>
      <c r="T209" s="3"/>
      <c r="U209" s="3"/>
      <c r="V209" s="3"/>
      <c r="W209" s="3"/>
      <c r="X209" s="3"/>
      <c r="Y209" s="3"/>
      <c r="Z209" s="3"/>
    </row>
    <row r="210" spans="1:26" ht="12.75" customHeight="1" x14ac:dyDescent="0.25">
      <c r="A210" s="3"/>
      <c r="B210" s="3"/>
      <c r="C210" s="3"/>
      <c r="D210" s="200"/>
      <c r="E210" s="3"/>
      <c r="F210" s="3"/>
      <c r="G210" s="3"/>
      <c r="H210" s="3"/>
      <c r="I210" s="3"/>
      <c r="J210" s="3"/>
      <c r="K210" s="3"/>
      <c r="L210" s="3"/>
      <c r="M210" s="3"/>
      <c r="N210" s="3"/>
      <c r="O210" s="3"/>
      <c r="P210" s="3"/>
      <c r="Q210" s="3"/>
      <c r="R210" s="3"/>
      <c r="S210" s="3"/>
      <c r="T210" s="3"/>
      <c r="U210" s="3"/>
      <c r="V210" s="3"/>
      <c r="W210" s="3"/>
      <c r="X210" s="3"/>
      <c r="Y210" s="3"/>
      <c r="Z210" s="3"/>
    </row>
    <row r="211" spans="1:26" ht="12.75" customHeight="1" x14ac:dyDescent="0.25">
      <c r="A211" s="3"/>
      <c r="B211" s="3"/>
      <c r="C211" s="3"/>
      <c r="D211" s="200"/>
      <c r="E211" s="3"/>
      <c r="F211" s="3"/>
      <c r="G211" s="3"/>
      <c r="H211" s="3"/>
      <c r="I211" s="3"/>
      <c r="J211" s="3"/>
      <c r="K211" s="3"/>
      <c r="L211" s="3"/>
      <c r="M211" s="3"/>
      <c r="N211" s="3"/>
      <c r="O211" s="3"/>
      <c r="P211" s="3"/>
      <c r="Q211" s="3"/>
      <c r="R211" s="3"/>
      <c r="S211" s="3"/>
      <c r="T211" s="3"/>
      <c r="U211" s="3"/>
      <c r="V211" s="3"/>
      <c r="W211" s="3"/>
      <c r="X211" s="3"/>
      <c r="Y211" s="3"/>
      <c r="Z211" s="3"/>
    </row>
    <row r="212" spans="1:26" ht="12.75" customHeight="1" x14ac:dyDescent="0.25">
      <c r="A212" s="3"/>
      <c r="B212" s="3"/>
      <c r="C212" s="3"/>
      <c r="D212" s="200"/>
      <c r="E212" s="3"/>
      <c r="F212" s="3"/>
      <c r="G212" s="3"/>
      <c r="H212" s="3"/>
      <c r="I212" s="3"/>
      <c r="J212" s="3"/>
      <c r="K212" s="3"/>
      <c r="L212" s="3"/>
      <c r="M212" s="3"/>
      <c r="N212" s="3"/>
      <c r="O212" s="3"/>
      <c r="P212" s="3"/>
      <c r="Q212" s="3"/>
      <c r="R212" s="3"/>
      <c r="S212" s="3"/>
      <c r="T212" s="3"/>
      <c r="U212" s="3"/>
      <c r="V212" s="3"/>
      <c r="W212" s="3"/>
      <c r="X212" s="3"/>
      <c r="Y212" s="3"/>
      <c r="Z212" s="3"/>
    </row>
    <row r="213" spans="1:26" ht="12.75" customHeight="1" x14ac:dyDescent="0.25">
      <c r="A213" s="3"/>
      <c r="B213" s="3"/>
      <c r="C213" s="3"/>
      <c r="D213" s="200"/>
      <c r="E213" s="3"/>
      <c r="F213" s="3"/>
      <c r="G213" s="3"/>
      <c r="H213" s="3"/>
      <c r="I213" s="3"/>
      <c r="J213" s="3"/>
      <c r="K213" s="3"/>
      <c r="L213" s="3"/>
      <c r="M213" s="3"/>
      <c r="N213" s="3"/>
      <c r="O213" s="3"/>
      <c r="P213" s="3"/>
      <c r="Q213" s="3"/>
      <c r="R213" s="3"/>
      <c r="S213" s="3"/>
      <c r="T213" s="3"/>
      <c r="U213" s="3"/>
      <c r="V213" s="3"/>
      <c r="W213" s="3"/>
      <c r="X213" s="3"/>
      <c r="Y213" s="3"/>
      <c r="Z213" s="3"/>
    </row>
    <row r="214" spans="1:26" ht="12.75" customHeight="1" x14ac:dyDescent="0.25">
      <c r="A214" s="3"/>
      <c r="B214" s="3"/>
      <c r="C214" s="3"/>
      <c r="D214" s="200"/>
      <c r="E214" s="3"/>
      <c r="F214" s="3"/>
      <c r="G214" s="3"/>
      <c r="H214" s="3"/>
      <c r="I214" s="3"/>
      <c r="J214" s="3"/>
      <c r="K214" s="3"/>
      <c r="L214" s="3"/>
      <c r="M214" s="3"/>
      <c r="N214" s="3"/>
      <c r="O214" s="3"/>
      <c r="P214" s="3"/>
      <c r="Q214" s="3"/>
      <c r="R214" s="3"/>
      <c r="S214" s="3"/>
      <c r="T214" s="3"/>
      <c r="U214" s="3"/>
      <c r="V214" s="3"/>
      <c r="W214" s="3"/>
      <c r="X214" s="3"/>
      <c r="Y214" s="3"/>
      <c r="Z214" s="3"/>
    </row>
    <row r="215" spans="1:26" ht="12.75" customHeight="1" x14ac:dyDescent="0.25">
      <c r="A215" s="3"/>
      <c r="B215" s="3"/>
      <c r="C215" s="3"/>
      <c r="D215" s="200"/>
      <c r="E215" s="3"/>
      <c r="F215" s="3"/>
      <c r="G215" s="3"/>
      <c r="H215" s="3"/>
      <c r="I215" s="3"/>
      <c r="J215" s="3"/>
      <c r="K215" s="3"/>
      <c r="L215" s="3"/>
      <c r="M215" s="3"/>
      <c r="N215" s="3"/>
      <c r="O215" s="3"/>
      <c r="P215" s="3"/>
      <c r="Q215" s="3"/>
      <c r="R215" s="3"/>
      <c r="S215" s="3"/>
      <c r="T215" s="3"/>
      <c r="U215" s="3"/>
      <c r="V215" s="3"/>
      <c r="W215" s="3"/>
      <c r="X215" s="3"/>
      <c r="Y215" s="3"/>
      <c r="Z215" s="3"/>
    </row>
    <row r="216" spans="1:26" ht="12.75" customHeight="1" x14ac:dyDescent="0.25">
      <c r="A216" s="3"/>
      <c r="B216" s="3"/>
      <c r="C216" s="3"/>
      <c r="D216" s="200"/>
      <c r="E216" s="3"/>
      <c r="F216" s="3"/>
      <c r="G216" s="3"/>
      <c r="H216" s="3"/>
      <c r="I216" s="3"/>
      <c r="J216" s="3"/>
      <c r="K216" s="3"/>
      <c r="L216" s="3"/>
      <c r="M216" s="3"/>
      <c r="N216" s="3"/>
      <c r="O216" s="3"/>
      <c r="P216" s="3"/>
      <c r="Q216" s="3"/>
      <c r="R216" s="3"/>
      <c r="S216" s="3"/>
      <c r="T216" s="3"/>
      <c r="U216" s="3"/>
      <c r="V216" s="3"/>
      <c r="W216" s="3"/>
      <c r="X216" s="3"/>
      <c r="Y216" s="3"/>
      <c r="Z216" s="3"/>
    </row>
    <row r="217" spans="1:26" ht="12.75" customHeight="1" x14ac:dyDescent="0.25">
      <c r="A217" s="3"/>
      <c r="B217" s="3"/>
      <c r="C217" s="3"/>
      <c r="D217" s="200"/>
      <c r="E217" s="3"/>
      <c r="F217" s="3"/>
      <c r="G217" s="3"/>
      <c r="H217" s="3"/>
      <c r="I217" s="3"/>
      <c r="J217" s="3"/>
      <c r="K217" s="3"/>
      <c r="L217" s="3"/>
      <c r="M217" s="3"/>
      <c r="N217" s="3"/>
      <c r="O217" s="3"/>
      <c r="P217" s="3"/>
      <c r="Q217" s="3"/>
      <c r="R217" s="3"/>
      <c r="S217" s="3"/>
      <c r="T217" s="3"/>
      <c r="U217" s="3"/>
      <c r="V217" s="3"/>
      <c r="W217" s="3"/>
      <c r="X217" s="3"/>
      <c r="Y217" s="3"/>
      <c r="Z217" s="3"/>
    </row>
    <row r="218" spans="1:26" ht="12.75" customHeight="1" x14ac:dyDescent="0.25">
      <c r="A218" s="3"/>
      <c r="B218" s="3"/>
      <c r="C218" s="3"/>
      <c r="D218" s="200"/>
      <c r="E218" s="3"/>
      <c r="F218" s="3"/>
      <c r="G218" s="3"/>
      <c r="H218" s="3"/>
      <c r="I218" s="3"/>
      <c r="J218" s="3"/>
      <c r="K218" s="3"/>
      <c r="L218" s="3"/>
      <c r="M218" s="3"/>
      <c r="N218" s="3"/>
      <c r="O218" s="3"/>
      <c r="P218" s="3"/>
      <c r="Q218" s="3"/>
      <c r="R218" s="3"/>
      <c r="S218" s="3"/>
      <c r="T218" s="3"/>
      <c r="U218" s="3"/>
      <c r="V218" s="3"/>
      <c r="W218" s="3"/>
      <c r="X218" s="3"/>
      <c r="Y218" s="3"/>
      <c r="Z218" s="3"/>
    </row>
    <row r="219" spans="1:26" ht="12.75" customHeight="1" x14ac:dyDescent="0.25">
      <c r="A219" s="3"/>
      <c r="B219" s="3"/>
      <c r="C219" s="3"/>
      <c r="D219" s="200"/>
      <c r="E219" s="3"/>
      <c r="F219" s="3"/>
      <c r="G219" s="3"/>
      <c r="H219" s="3"/>
      <c r="I219" s="3"/>
      <c r="J219" s="3"/>
      <c r="K219" s="3"/>
      <c r="L219" s="3"/>
      <c r="M219" s="3"/>
      <c r="N219" s="3"/>
      <c r="O219" s="3"/>
      <c r="P219" s="3"/>
      <c r="Q219" s="3"/>
      <c r="R219" s="3"/>
      <c r="S219" s="3"/>
      <c r="T219" s="3"/>
      <c r="U219" s="3"/>
      <c r="V219" s="3"/>
      <c r="W219" s="3"/>
      <c r="X219" s="3"/>
      <c r="Y219" s="3"/>
      <c r="Z219" s="3"/>
    </row>
    <row r="220" spans="1:26" ht="12.75" customHeight="1" x14ac:dyDescent="0.25">
      <c r="A220" s="3"/>
      <c r="B220" s="3"/>
      <c r="C220" s="3"/>
      <c r="D220" s="200"/>
      <c r="E220" s="3"/>
      <c r="F220" s="3"/>
      <c r="G220" s="3"/>
      <c r="H220" s="3"/>
      <c r="I220" s="3"/>
      <c r="J220" s="3"/>
      <c r="K220" s="3"/>
      <c r="L220" s="3"/>
      <c r="M220" s="3"/>
      <c r="N220" s="3"/>
      <c r="O220" s="3"/>
      <c r="P220" s="3"/>
      <c r="Q220" s="3"/>
      <c r="R220" s="3"/>
      <c r="S220" s="3"/>
      <c r="T220" s="3"/>
      <c r="U220" s="3"/>
      <c r="V220" s="3"/>
      <c r="W220" s="3"/>
      <c r="X220" s="3"/>
      <c r="Y220" s="3"/>
      <c r="Z220" s="3"/>
    </row>
    <row r="221" spans="1:26" ht="12.75" customHeight="1" x14ac:dyDescent="0.25">
      <c r="A221" s="3"/>
      <c r="B221" s="3"/>
      <c r="C221" s="3"/>
      <c r="D221" s="200"/>
      <c r="E221" s="3"/>
      <c r="F221" s="3"/>
      <c r="G221" s="3"/>
      <c r="H221" s="3"/>
      <c r="I221" s="3"/>
      <c r="J221" s="3"/>
      <c r="K221" s="3"/>
      <c r="L221" s="3"/>
      <c r="M221" s="3"/>
      <c r="N221" s="3"/>
      <c r="O221" s="3"/>
      <c r="P221" s="3"/>
      <c r="Q221" s="3"/>
      <c r="R221" s="3"/>
      <c r="S221" s="3"/>
      <c r="T221" s="3"/>
      <c r="U221" s="3"/>
      <c r="V221" s="3"/>
      <c r="W221" s="3"/>
      <c r="X221" s="3"/>
      <c r="Y221" s="3"/>
      <c r="Z221" s="3"/>
    </row>
    <row r="222" spans="1:26" ht="12.75" customHeight="1" x14ac:dyDescent="0.25">
      <c r="A222" s="3"/>
      <c r="B222" s="3"/>
      <c r="C222" s="3"/>
      <c r="D222" s="200"/>
      <c r="E222" s="3"/>
      <c r="F222" s="3"/>
      <c r="G222" s="3"/>
      <c r="H222" s="3"/>
      <c r="I222" s="3"/>
      <c r="J222" s="3"/>
      <c r="K222" s="3"/>
      <c r="L222" s="3"/>
      <c r="M222" s="3"/>
      <c r="N222" s="3"/>
      <c r="O222" s="3"/>
      <c r="P222" s="3"/>
      <c r="Q222" s="3"/>
      <c r="R222" s="3"/>
      <c r="S222" s="3"/>
      <c r="T222" s="3"/>
      <c r="U222" s="3"/>
      <c r="V222" s="3"/>
      <c r="W222" s="3"/>
      <c r="X222" s="3"/>
      <c r="Y222" s="3"/>
      <c r="Z222" s="3"/>
    </row>
    <row r="223" spans="1:26" ht="12.75" customHeight="1" x14ac:dyDescent="0.25">
      <c r="A223" s="3"/>
      <c r="B223" s="3"/>
      <c r="C223" s="3"/>
      <c r="D223" s="200"/>
      <c r="E223" s="3"/>
      <c r="F223" s="3"/>
      <c r="G223" s="3"/>
      <c r="H223" s="3"/>
      <c r="I223" s="3"/>
      <c r="J223" s="3"/>
      <c r="K223" s="3"/>
      <c r="L223" s="3"/>
      <c r="M223" s="3"/>
      <c r="N223" s="3"/>
      <c r="O223" s="3"/>
      <c r="P223" s="3"/>
      <c r="Q223" s="3"/>
      <c r="R223" s="3"/>
      <c r="S223" s="3"/>
      <c r="T223" s="3"/>
      <c r="U223" s="3"/>
      <c r="V223" s="3"/>
      <c r="W223" s="3"/>
      <c r="X223" s="3"/>
      <c r="Y223" s="3"/>
      <c r="Z223" s="3"/>
    </row>
    <row r="224" spans="1:26" ht="12.75" customHeight="1" x14ac:dyDescent="0.25">
      <c r="A224" s="3"/>
      <c r="B224" s="3"/>
      <c r="C224" s="3"/>
      <c r="D224" s="200"/>
      <c r="E224" s="3"/>
      <c r="F224" s="3"/>
      <c r="G224" s="3"/>
      <c r="H224" s="3"/>
      <c r="I224" s="3"/>
      <c r="J224" s="3"/>
      <c r="K224" s="3"/>
      <c r="L224" s="3"/>
      <c r="M224" s="3"/>
      <c r="N224" s="3"/>
      <c r="O224" s="3"/>
      <c r="P224" s="3"/>
      <c r="Q224" s="3"/>
      <c r="R224" s="3"/>
      <c r="S224" s="3"/>
      <c r="T224" s="3"/>
      <c r="U224" s="3"/>
      <c r="V224" s="3"/>
      <c r="W224" s="3"/>
      <c r="X224" s="3"/>
      <c r="Y224" s="3"/>
      <c r="Z224" s="3"/>
    </row>
    <row r="225" spans="1:26" ht="12.75" customHeight="1" x14ac:dyDescent="0.25">
      <c r="A225" s="3"/>
      <c r="B225" s="3"/>
      <c r="C225" s="3"/>
      <c r="D225" s="200"/>
      <c r="E225" s="3"/>
      <c r="F225" s="3"/>
      <c r="G225" s="3"/>
      <c r="H225" s="3"/>
      <c r="I225" s="3"/>
      <c r="J225" s="3"/>
      <c r="K225" s="3"/>
      <c r="L225" s="3"/>
      <c r="M225" s="3"/>
      <c r="N225" s="3"/>
      <c r="O225" s="3"/>
      <c r="P225" s="3"/>
      <c r="Q225" s="3"/>
      <c r="R225" s="3"/>
      <c r="S225" s="3"/>
      <c r="T225" s="3"/>
      <c r="U225" s="3"/>
      <c r="V225" s="3"/>
      <c r="W225" s="3"/>
      <c r="X225" s="3"/>
      <c r="Y225" s="3"/>
      <c r="Z225" s="3"/>
    </row>
    <row r="226" spans="1:26" ht="12.75" customHeight="1" x14ac:dyDescent="0.25">
      <c r="A226" s="3"/>
      <c r="B226" s="3"/>
      <c r="C226" s="3"/>
      <c r="D226" s="200"/>
      <c r="E226" s="3"/>
      <c r="F226" s="3"/>
      <c r="G226" s="3"/>
      <c r="H226" s="3"/>
      <c r="I226" s="3"/>
      <c r="J226" s="3"/>
      <c r="K226" s="3"/>
      <c r="L226" s="3"/>
      <c r="M226" s="3"/>
      <c r="N226" s="3"/>
      <c r="O226" s="3"/>
      <c r="P226" s="3"/>
      <c r="Q226" s="3"/>
      <c r="R226" s="3"/>
      <c r="S226" s="3"/>
      <c r="T226" s="3"/>
      <c r="U226" s="3"/>
      <c r="V226" s="3"/>
      <c r="W226" s="3"/>
      <c r="X226" s="3"/>
      <c r="Y226" s="3"/>
      <c r="Z226" s="3"/>
    </row>
    <row r="227" spans="1:26" ht="12.75" customHeight="1" x14ac:dyDescent="0.25">
      <c r="A227" s="3"/>
      <c r="B227" s="3"/>
      <c r="C227" s="3"/>
      <c r="D227" s="200"/>
      <c r="E227" s="3"/>
      <c r="F227" s="3"/>
      <c r="G227" s="3"/>
      <c r="H227" s="3"/>
      <c r="I227" s="3"/>
      <c r="J227" s="3"/>
      <c r="K227" s="3"/>
      <c r="L227" s="3"/>
      <c r="M227" s="3"/>
      <c r="N227" s="3"/>
      <c r="O227" s="3"/>
      <c r="P227" s="3"/>
      <c r="Q227" s="3"/>
      <c r="R227" s="3"/>
      <c r="S227" s="3"/>
      <c r="T227" s="3"/>
      <c r="U227" s="3"/>
      <c r="V227" s="3"/>
      <c r="W227" s="3"/>
      <c r="X227" s="3"/>
      <c r="Y227" s="3"/>
      <c r="Z227" s="3"/>
    </row>
    <row r="228" spans="1:26" ht="12.75" customHeight="1" x14ac:dyDescent="0.25">
      <c r="A228" s="3"/>
      <c r="B228" s="3"/>
      <c r="C228" s="3"/>
      <c r="D228" s="200"/>
      <c r="E228" s="3"/>
      <c r="F228" s="3"/>
      <c r="G228" s="3"/>
      <c r="H228" s="3"/>
      <c r="I228" s="3"/>
      <c r="J228" s="3"/>
      <c r="K228" s="3"/>
      <c r="L228" s="3"/>
      <c r="M228" s="3"/>
      <c r="N228" s="3"/>
      <c r="O228" s="3"/>
      <c r="P228" s="3"/>
      <c r="Q228" s="3"/>
      <c r="R228" s="3"/>
      <c r="S228" s="3"/>
      <c r="T228" s="3"/>
      <c r="U228" s="3"/>
      <c r="V228" s="3"/>
      <c r="W228" s="3"/>
      <c r="X228" s="3"/>
      <c r="Y228" s="3"/>
      <c r="Z228" s="3"/>
    </row>
    <row r="229" spans="1:26" ht="12.75" customHeight="1" x14ac:dyDescent="0.25">
      <c r="A229" s="3"/>
      <c r="B229" s="3"/>
      <c r="C229" s="3"/>
      <c r="D229" s="200"/>
      <c r="E229" s="3"/>
      <c r="F229" s="3"/>
      <c r="G229" s="3"/>
      <c r="H229" s="3"/>
      <c r="I229" s="3"/>
      <c r="J229" s="3"/>
      <c r="K229" s="3"/>
      <c r="L229" s="3"/>
      <c r="M229" s="3"/>
      <c r="N229" s="3"/>
      <c r="O229" s="3"/>
      <c r="P229" s="3"/>
      <c r="Q229" s="3"/>
      <c r="R229" s="3"/>
      <c r="S229" s="3"/>
      <c r="T229" s="3"/>
      <c r="U229" s="3"/>
      <c r="V229" s="3"/>
      <c r="W229" s="3"/>
      <c r="X229" s="3"/>
      <c r="Y229" s="3"/>
      <c r="Z229" s="3"/>
    </row>
    <row r="230" spans="1:26" ht="12.75" customHeight="1" x14ac:dyDescent="0.25">
      <c r="A230" s="3"/>
      <c r="B230" s="3"/>
      <c r="C230" s="3"/>
      <c r="D230" s="200"/>
      <c r="E230" s="3"/>
      <c r="F230" s="3"/>
      <c r="G230" s="3"/>
      <c r="H230" s="3"/>
      <c r="I230" s="3"/>
      <c r="J230" s="3"/>
      <c r="K230" s="3"/>
      <c r="L230" s="3"/>
      <c r="M230" s="3"/>
      <c r="N230" s="3"/>
      <c r="O230" s="3"/>
      <c r="P230" s="3"/>
      <c r="Q230" s="3"/>
      <c r="R230" s="3"/>
      <c r="S230" s="3"/>
      <c r="T230" s="3"/>
      <c r="U230" s="3"/>
      <c r="V230" s="3"/>
      <c r="W230" s="3"/>
      <c r="X230" s="3"/>
      <c r="Y230" s="3"/>
      <c r="Z230" s="3"/>
    </row>
    <row r="231" spans="1:26" ht="12.75" customHeight="1" x14ac:dyDescent="0.25">
      <c r="A231" s="3"/>
      <c r="B231" s="3"/>
      <c r="C231" s="3"/>
      <c r="D231" s="200"/>
      <c r="E231" s="3"/>
      <c r="F231" s="3"/>
      <c r="G231" s="3"/>
      <c r="H231" s="3"/>
      <c r="I231" s="3"/>
      <c r="J231" s="3"/>
      <c r="K231" s="3"/>
      <c r="L231" s="3"/>
      <c r="M231" s="3"/>
      <c r="N231" s="3"/>
      <c r="O231" s="3"/>
      <c r="P231" s="3"/>
      <c r="Q231" s="3"/>
      <c r="R231" s="3"/>
      <c r="S231" s="3"/>
      <c r="T231" s="3"/>
      <c r="U231" s="3"/>
      <c r="V231" s="3"/>
      <c r="W231" s="3"/>
      <c r="X231" s="3"/>
      <c r="Y231" s="3"/>
      <c r="Z231" s="3"/>
    </row>
    <row r="232" spans="1:26" ht="12.75" customHeight="1" x14ac:dyDescent="0.25">
      <c r="A232" s="3"/>
      <c r="B232" s="3"/>
      <c r="C232" s="3"/>
      <c r="D232" s="200"/>
      <c r="E232" s="3"/>
      <c r="F232" s="3"/>
      <c r="G232" s="3"/>
      <c r="H232" s="3"/>
      <c r="I232" s="3"/>
      <c r="J232" s="3"/>
      <c r="K232" s="3"/>
      <c r="L232" s="3"/>
      <c r="M232" s="3"/>
      <c r="N232" s="3"/>
      <c r="O232" s="3"/>
      <c r="P232" s="3"/>
      <c r="Q232" s="3"/>
      <c r="R232" s="3"/>
      <c r="S232" s="3"/>
      <c r="T232" s="3"/>
      <c r="U232" s="3"/>
      <c r="V232" s="3"/>
      <c r="W232" s="3"/>
      <c r="X232" s="3"/>
      <c r="Y232" s="3"/>
      <c r="Z232" s="3"/>
    </row>
    <row r="233" spans="1:26" ht="12.75" customHeight="1" x14ac:dyDescent="0.25">
      <c r="A233" s="3"/>
      <c r="B233" s="3"/>
      <c r="C233" s="3"/>
      <c r="D233" s="200"/>
      <c r="E233" s="3"/>
      <c r="F233" s="3"/>
      <c r="G233" s="3"/>
      <c r="H233" s="3"/>
      <c r="I233" s="3"/>
      <c r="J233" s="3"/>
      <c r="K233" s="3"/>
      <c r="L233" s="3"/>
      <c r="M233" s="3"/>
      <c r="N233" s="3"/>
      <c r="O233" s="3"/>
      <c r="P233" s="3"/>
      <c r="Q233" s="3"/>
      <c r="R233" s="3"/>
      <c r="S233" s="3"/>
      <c r="T233" s="3"/>
      <c r="U233" s="3"/>
      <c r="V233" s="3"/>
      <c r="W233" s="3"/>
      <c r="X233" s="3"/>
      <c r="Y233" s="3"/>
      <c r="Z233" s="3"/>
    </row>
    <row r="234" spans="1:26" ht="12.75" customHeight="1" x14ac:dyDescent="0.25">
      <c r="A234" s="3"/>
      <c r="B234" s="3"/>
      <c r="C234" s="3"/>
      <c r="D234" s="200"/>
      <c r="E234" s="3"/>
      <c r="F234" s="3"/>
      <c r="G234" s="3"/>
      <c r="H234" s="3"/>
      <c r="I234" s="3"/>
      <c r="J234" s="3"/>
      <c r="K234" s="3"/>
      <c r="L234" s="3"/>
      <c r="M234" s="3"/>
      <c r="N234" s="3"/>
      <c r="O234" s="3"/>
      <c r="P234" s="3"/>
      <c r="Q234" s="3"/>
      <c r="R234" s="3"/>
      <c r="S234" s="3"/>
      <c r="T234" s="3"/>
      <c r="U234" s="3"/>
      <c r="V234" s="3"/>
      <c r="W234" s="3"/>
      <c r="X234" s="3"/>
      <c r="Y234" s="3"/>
      <c r="Z234" s="3"/>
    </row>
    <row r="235" spans="1:26" ht="12.75" customHeight="1" x14ac:dyDescent="0.25">
      <c r="A235" s="3"/>
      <c r="B235" s="3"/>
      <c r="C235" s="3"/>
      <c r="D235" s="200"/>
      <c r="E235" s="3"/>
      <c r="F235" s="3"/>
      <c r="G235" s="3"/>
      <c r="H235" s="3"/>
      <c r="I235" s="3"/>
      <c r="J235" s="3"/>
      <c r="K235" s="3"/>
      <c r="L235" s="3"/>
      <c r="M235" s="3"/>
      <c r="N235" s="3"/>
      <c r="O235" s="3"/>
      <c r="P235" s="3"/>
      <c r="Q235" s="3"/>
      <c r="R235" s="3"/>
      <c r="S235" s="3"/>
      <c r="T235" s="3"/>
      <c r="U235" s="3"/>
      <c r="V235" s="3"/>
      <c r="W235" s="3"/>
      <c r="X235" s="3"/>
      <c r="Y235" s="3"/>
      <c r="Z235" s="3"/>
    </row>
    <row r="236" spans="1:26" ht="12.75" customHeight="1" x14ac:dyDescent="0.25">
      <c r="A236" s="3"/>
      <c r="B236" s="3"/>
      <c r="C236" s="3"/>
      <c r="D236" s="200"/>
      <c r="E236" s="3"/>
      <c r="F236" s="3"/>
      <c r="G236" s="3"/>
      <c r="H236" s="3"/>
      <c r="I236" s="3"/>
      <c r="J236" s="3"/>
      <c r="K236" s="3"/>
      <c r="L236" s="3"/>
      <c r="M236" s="3"/>
      <c r="N236" s="3"/>
      <c r="O236" s="3"/>
      <c r="P236" s="3"/>
      <c r="Q236" s="3"/>
      <c r="R236" s="3"/>
      <c r="S236" s="3"/>
      <c r="T236" s="3"/>
      <c r="U236" s="3"/>
      <c r="V236" s="3"/>
      <c r="W236" s="3"/>
      <c r="X236" s="3"/>
      <c r="Y236" s="3"/>
      <c r="Z236" s="3"/>
    </row>
    <row r="237" spans="1:26" ht="12.75" customHeight="1" x14ac:dyDescent="0.25">
      <c r="A237" s="3"/>
      <c r="B237" s="3"/>
      <c r="C237" s="3"/>
      <c r="D237" s="200"/>
      <c r="E237" s="3"/>
      <c r="F237" s="3"/>
      <c r="G237" s="3"/>
      <c r="H237" s="3"/>
      <c r="I237" s="3"/>
      <c r="J237" s="3"/>
      <c r="K237" s="3"/>
      <c r="L237" s="3"/>
      <c r="M237" s="3"/>
      <c r="N237" s="3"/>
      <c r="O237" s="3"/>
      <c r="P237" s="3"/>
      <c r="Q237" s="3"/>
      <c r="R237" s="3"/>
      <c r="S237" s="3"/>
      <c r="T237" s="3"/>
      <c r="U237" s="3"/>
      <c r="V237" s="3"/>
      <c r="W237" s="3"/>
      <c r="X237" s="3"/>
      <c r="Y237" s="3"/>
      <c r="Z237" s="3"/>
    </row>
    <row r="238" spans="1:26" ht="12.75" customHeight="1" x14ac:dyDescent="0.25">
      <c r="A238" s="3"/>
      <c r="B238" s="3"/>
      <c r="C238" s="3"/>
      <c r="D238" s="200"/>
      <c r="E238" s="3"/>
      <c r="F238" s="3"/>
      <c r="G238" s="3"/>
      <c r="H238" s="3"/>
      <c r="I238" s="3"/>
      <c r="J238" s="3"/>
      <c r="K238" s="3"/>
      <c r="L238" s="3"/>
      <c r="M238" s="3"/>
      <c r="N238" s="3"/>
      <c r="O238" s="3"/>
      <c r="P238" s="3"/>
      <c r="Q238" s="3"/>
      <c r="R238" s="3"/>
      <c r="S238" s="3"/>
      <c r="T238" s="3"/>
      <c r="U238" s="3"/>
      <c r="V238" s="3"/>
      <c r="W238" s="3"/>
      <c r="X238" s="3"/>
      <c r="Y238" s="3"/>
      <c r="Z238" s="3"/>
    </row>
    <row r="239" spans="1:26" ht="12.75" customHeight="1" x14ac:dyDescent="0.25">
      <c r="A239" s="3"/>
      <c r="B239" s="3"/>
      <c r="C239" s="3"/>
      <c r="D239" s="200"/>
      <c r="E239" s="3"/>
      <c r="F239" s="3"/>
      <c r="G239" s="3"/>
      <c r="H239" s="3"/>
      <c r="I239" s="3"/>
      <c r="J239" s="3"/>
      <c r="K239" s="3"/>
      <c r="L239" s="3"/>
      <c r="M239" s="3"/>
      <c r="N239" s="3"/>
      <c r="O239" s="3"/>
      <c r="P239" s="3"/>
      <c r="Q239" s="3"/>
      <c r="R239" s="3"/>
      <c r="S239" s="3"/>
      <c r="T239" s="3"/>
      <c r="U239" s="3"/>
      <c r="V239" s="3"/>
      <c r="W239" s="3"/>
      <c r="X239" s="3"/>
      <c r="Y239" s="3"/>
      <c r="Z239" s="3"/>
    </row>
    <row r="240" spans="1:26" ht="12.75" customHeight="1" x14ac:dyDescent="0.25">
      <c r="A240" s="3"/>
      <c r="B240" s="3"/>
      <c r="C240" s="3"/>
      <c r="D240" s="200"/>
      <c r="E240" s="3"/>
      <c r="F240" s="3"/>
      <c r="G240" s="3"/>
      <c r="H240" s="3"/>
      <c r="I240" s="3"/>
      <c r="J240" s="3"/>
      <c r="K240" s="3"/>
      <c r="L240" s="3"/>
      <c r="M240" s="3"/>
      <c r="N240" s="3"/>
      <c r="O240" s="3"/>
      <c r="P240" s="3"/>
      <c r="Q240" s="3"/>
      <c r="R240" s="3"/>
      <c r="S240" s="3"/>
      <c r="T240" s="3"/>
      <c r="U240" s="3"/>
      <c r="V240" s="3"/>
      <c r="W240" s="3"/>
      <c r="X240" s="3"/>
      <c r="Y240" s="3"/>
      <c r="Z240" s="3"/>
    </row>
    <row r="241" spans="1:26" ht="12.75" customHeight="1" x14ac:dyDescent="0.25">
      <c r="A241" s="3"/>
      <c r="B241" s="3"/>
      <c r="C241" s="3"/>
      <c r="D241" s="200"/>
      <c r="E241" s="3"/>
      <c r="F241" s="3"/>
      <c r="G241" s="3"/>
      <c r="H241" s="3"/>
      <c r="I241" s="3"/>
      <c r="J241" s="3"/>
      <c r="K241" s="3"/>
      <c r="L241" s="3"/>
      <c r="M241" s="3"/>
      <c r="N241" s="3"/>
      <c r="O241" s="3"/>
      <c r="P241" s="3"/>
      <c r="Q241" s="3"/>
      <c r="R241" s="3"/>
      <c r="S241" s="3"/>
      <c r="T241" s="3"/>
      <c r="U241" s="3"/>
      <c r="V241" s="3"/>
      <c r="W241" s="3"/>
      <c r="X241" s="3"/>
      <c r="Y241" s="3"/>
      <c r="Z241" s="3"/>
    </row>
    <row r="242" spans="1:26" ht="12.75" customHeight="1" x14ac:dyDescent="0.25">
      <c r="A242" s="3"/>
      <c r="B242" s="3"/>
      <c r="C242" s="3"/>
      <c r="D242" s="200"/>
      <c r="E242" s="3"/>
      <c r="F242" s="3"/>
      <c r="G242" s="3"/>
      <c r="H242" s="3"/>
      <c r="I242" s="3"/>
      <c r="J242" s="3"/>
      <c r="K242" s="3"/>
      <c r="L242" s="3"/>
      <c r="M242" s="3"/>
      <c r="N242" s="3"/>
      <c r="O242" s="3"/>
      <c r="P242" s="3"/>
      <c r="Q242" s="3"/>
      <c r="R242" s="3"/>
      <c r="S242" s="3"/>
      <c r="T242" s="3"/>
      <c r="U242" s="3"/>
      <c r="V242" s="3"/>
      <c r="W242" s="3"/>
      <c r="X242" s="3"/>
      <c r="Y242" s="3"/>
      <c r="Z242" s="3"/>
    </row>
    <row r="243" spans="1:26" ht="12.75" customHeight="1" x14ac:dyDescent="0.25">
      <c r="A243" s="3"/>
      <c r="B243" s="3"/>
      <c r="C243" s="3"/>
      <c r="D243" s="200"/>
      <c r="E243" s="3"/>
      <c r="F243" s="3"/>
      <c r="G243" s="3"/>
      <c r="H243" s="3"/>
      <c r="I243" s="3"/>
      <c r="J243" s="3"/>
      <c r="K243" s="3"/>
      <c r="L243" s="3"/>
      <c r="M243" s="3"/>
      <c r="N243" s="3"/>
      <c r="O243" s="3"/>
      <c r="P243" s="3"/>
      <c r="Q243" s="3"/>
      <c r="R243" s="3"/>
      <c r="S243" s="3"/>
      <c r="T243" s="3"/>
      <c r="U243" s="3"/>
      <c r="V243" s="3"/>
      <c r="W243" s="3"/>
      <c r="X243" s="3"/>
      <c r="Y243" s="3"/>
      <c r="Z243" s="3"/>
    </row>
    <row r="244" spans="1:26" ht="12.75" customHeight="1" x14ac:dyDescent="0.25">
      <c r="A244" s="3"/>
      <c r="B244" s="3"/>
      <c r="C244" s="3"/>
      <c r="D244" s="200"/>
      <c r="E244" s="3"/>
      <c r="F244" s="3"/>
      <c r="G244" s="3"/>
      <c r="H244" s="3"/>
      <c r="I244" s="3"/>
      <c r="J244" s="3"/>
      <c r="K244" s="3"/>
      <c r="L244" s="3"/>
      <c r="M244" s="3"/>
      <c r="N244" s="3"/>
      <c r="O244" s="3"/>
      <c r="P244" s="3"/>
      <c r="Q244" s="3"/>
      <c r="R244" s="3"/>
      <c r="S244" s="3"/>
      <c r="T244" s="3"/>
      <c r="U244" s="3"/>
      <c r="V244" s="3"/>
      <c r="W244" s="3"/>
      <c r="X244" s="3"/>
      <c r="Y244" s="3"/>
      <c r="Z244" s="3"/>
    </row>
    <row r="245" spans="1:26" ht="12.75" customHeight="1" x14ac:dyDescent="0.25">
      <c r="A245" s="3"/>
      <c r="B245" s="3"/>
      <c r="C245" s="3"/>
      <c r="D245" s="200"/>
      <c r="E245" s="3"/>
      <c r="F245" s="3"/>
      <c r="G245" s="3"/>
      <c r="H245" s="3"/>
      <c r="I245" s="3"/>
      <c r="J245" s="3"/>
      <c r="K245" s="3"/>
      <c r="L245" s="3"/>
      <c r="M245" s="3"/>
      <c r="N245" s="3"/>
      <c r="O245" s="3"/>
      <c r="P245" s="3"/>
      <c r="Q245" s="3"/>
      <c r="R245" s="3"/>
      <c r="S245" s="3"/>
      <c r="T245" s="3"/>
      <c r="U245" s="3"/>
      <c r="V245" s="3"/>
      <c r="W245" s="3"/>
      <c r="X245" s="3"/>
      <c r="Y245" s="3"/>
      <c r="Z245" s="3"/>
    </row>
    <row r="246" spans="1:26" ht="12.75" customHeight="1" x14ac:dyDescent="0.25">
      <c r="A246" s="3"/>
      <c r="B246" s="3"/>
      <c r="C246" s="3"/>
      <c r="D246" s="200"/>
      <c r="E246" s="3"/>
      <c r="F246" s="3"/>
      <c r="G246" s="3"/>
      <c r="H246" s="3"/>
      <c r="I246" s="3"/>
      <c r="J246" s="3"/>
      <c r="K246" s="3"/>
      <c r="L246" s="3"/>
      <c r="M246" s="3"/>
      <c r="N246" s="3"/>
      <c r="O246" s="3"/>
      <c r="P246" s="3"/>
      <c r="Q246" s="3"/>
      <c r="R246" s="3"/>
      <c r="S246" s="3"/>
      <c r="T246" s="3"/>
      <c r="U246" s="3"/>
      <c r="V246" s="3"/>
      <c r="W246" s="3"/>
      <c r="X246" s="3"/>
      <c r="Y246" s="3"/>
      <c r="Z246" s="3"/>
    </row>
    <row r="247" spans="1:26" ht="12.75" customHeight="1" x14ac:dyDescent="0.25">
      <c r="A247" s="3"/>
      <c r="B247" s="3"/>
      <c r="C247" s="3"/>
      <c r="D247" s="200"/>
      <c r="E247" s="3"/>
      <c r="F247" s="3"/>
      <c r="G247" s="3"/>
      <c r="H247" s="3"/>
      <c r="I247" s="3"/>
      <c r="J247" s="3"/>
      <c r="K247" s="3"/>
      <c r="L247" s="3"/>
      <c r="M247" s="3"/>
      <c r="N247" s="3"/>
      <c r="O247" s="3"/>
      <c r="P247" s="3"/>
      <c r="Q247" s="3"/>
      <c r="R247" s="3"/>
      <c r="S247" s="3"/>
      <c r="T247" s="3"/>
      <c r="U247" s="3"/>
      <c r="V247" s="3"/>
      <c r="W247" s="3"/>
      <c r="X247" s="3"/>
      <c r="Y247" s="3"/>
      <c r="Z247" s="3"/>
    </row>
    <row r="248" spans="1:26" ht="12.75" customHeight="1" x14ac:dyDescent="0.25">
      <c r="A248" s="3"/>
      <c r="B248" s="3"/>
      <c r="C248" s="3"/>
      <c r="D248" s="200"/>
      <c r="E248" s="3"/>
      <c r="F248" s="3"/>
      <c r="G248" s="3"/>
      <c r="H248" s="3"/>
      <c r="I248" s="3"/>
      <c r="J248" s="3"/>
      <c r="K248" s="3"/>
      <c r="L248" s="3"/>
      <c r="M248" s="3"/>
      <c r="N248" s="3"/>
      <c r="O248" s="3"/>
      <c r="P248" s="3"/>
      <c r="Q248" s="3"/>
      <c r="R248" s="3"/>
      <c r="S248" s="3"/>
      <c r="T248" s="3"/>
      <c r="U248" s="3"/>
      <c r="V248" s="3"/>
      <c r="W248" s="3"/>
      <c r="X248" s="3"/>
      <c r="Y248" s="3"/>
      <c r="Z248" s="3"/>
    </row>
    <row r="249" spans="1:26" ht="12.75" customHeight="1" x14ac:dyDescent="0.25">
      <c r="A249" s="3"/>
      <c r="B249" s="3"/>
      <c r="C249" s="3"/>
      <c r="D249" s="200"/>
      <c r="E249" s="3"/>
      <c r="F249" s="3"/>
      <c r="G249" s="3"/>
      <c r="H249" s="3"/>
      <c r="I249" s="3"/>
      <c r="J249" s="3"/>
      <c r="K249" s="3"/>
      <c r="L249" s="3"/>
      <c r="M249" s="3"/>
      <c r="N249" s="3"/>
      <c r="O249" s="3"/>
      <c r="P249" s="3"/>
      <c r="Q249" s="3"/>
      <c r="R249" s="3"/>
      <c r="S249" s="3"/>
      <c r="T249" s="3"/>
      <c r="U249" s="3"/>
      <c r="V249" s="3"/>
      <c r="W249" s="3"/>
      <c r="X249" s="3"/>
      <c r="Y249" s="3"/>
      <c r="Z249" s="3"/>
    </row>
    <row r="250" spans="1:26" ht="12.75" customHeight="1" x14ac:dyDescent="0.25">
      <c r="A250" s="3"/>
      <c r="B250" s="3"/>
      <c r="C250" s="3"/>
      <c r="D250" s="200"/>
      <c r="E250" s="3"/>
      <c r="F250" s="3"/>
      <c r="G250" s="3"/>
      <c r="H250" s="3"/>
      <c r="I250" s="3"/>
      <c r="J250" s="3"/>
      <c r="K250" s="3"/>
      <c r="L250" s="3"/>
      <c r="M250" s="3"/>
      <c r="N250" s="3"/>
      <c r="O250" s="3"/>
      <c r="P250" s="3"/>
      <c r="Q250" s="3"/>
      <c r="R250" s="3"/>
      <c r="S250" s="3"/>
      <c r="T250" s="3"/>
      <c r="U250" s="3"/>
      <c r="V250" s="3"/>
      <c r="W250" s="3"/>
      <c r="X250" s="3"/>
      <c r="Y250" s="3"/>
      <c r="Z250" s="3"/>
    </row>
    <row r="251" spans="1:26" ht="12.75" customHeight="1" x14ac:dyDescent="0.25">
      <c r="A251" s="3"/>
      <c r="B251" s="3"/>
      <c r="C251" s="3"/>
      <c r="D251" s="200"/>
      <c r="E251" s="3"/>
      <c r="F251" s="3"/>
      <c r="G251" s="3"/>
      <c r="H251" s="3"/>
      <c r="I251" s="3"/>
      <c r="J251" s="3"/>
      <c r="K251" s="3"/>
      <c r="L251" s="3"/>
      <c r="M251" s="3"/>
      <c r="N251" s="3"/>
      <c r="O251" s="3"/>
      <c r="P251" s="3"/>
      <c r="Q251" s="3"/>
      <c r="R251" s="3"/>
      <c r="S251" s="3"/>
      <c r="T251" s="3"/>
      <c r="U251" s="3"/>
      <c r="V251" s="3"/>
      <c r="W251" s="3"/>
      <c r="X251" s="3"/>
      <c r="Y251" s="3"/>
      <c r="Z251" s="3"/>
    </row>
    <row r="252" spans="1:26" ht="12.75" customHeight="1" x14ac:dyDescent="0.25">
      <c r="A252" s="3"/>
      <c r="B252" s="3"/>
      <c r="C252" s="3"/>
      <c r="D252" s="200"/>
      <c r="E252" s="3"/>
      <c r="F252" s="3"/>
      <c r="G252" s="3"/>
      <c r="H252" s="3"/>
      <c r="I252" s="3"/>
      <c r="J252" s="3"/>
      <c r="K252" s="3"/>
      <c r="L252" s="3"/>
      <c r="M252" s="3"/>
      <c r="N252" s="3"/>
      <c r="O252" s="3"/>
      <c r="P252" s="3"/>
      <c r="Q252" s="3"/>
      <c r="R252" s="3"/>
      <c r="S252" s="3"/>
      <c r="T252" s="3"/>
      <c r="U252" s="3"/>
      <c r="V252" s="3"/>
      <c r="W252" s="3"/>
      <c r="X252" s="3"/>
      <c r="Y252" s="3"/>
      <c r="Z252" s="3"/>
    </row>
    <row r="253" spans="1:26" ht="12.75" customHeight="1" x14ac:dyDescent="0.25">
      <c r="A253" s="3"/>
      <c r="B253" s="3"/>
      <c r="C253" s="3"/>
      <c r="D253" s="200"/>
      <c r="E253" s="3"/>
      <c r="F253" s="3"/>
      <c r="G253" s="3"/>
      <c r="H253" s="3"/>
      <c r="I253" s="3"/>
      <c r="J253" s="3"/>
      <c r="K253" s="3"/>
      <c r="L253" s="3"/>
      <c r="M253" s="3"/>
      <c r="N253" s="3"/>
      <c r="O253" s="3"/>
      <c r="P253" s="3"/>
      <c r="Q253" s="3"/>
      <c r="R253" s="3"/>
      <c r="S253" s="3"/>
      <c r="T253" s="3"/>
      <c r="U253" s="3"/>
      <c r="V253" s="3"/>
      <c r="W253" s="3"/>
      <c r="X253" s="3"/>
      <c r="Y253" s="3"/>
      <c r="Z253" s="3"/>
    </row>
    <row r="254" spans="1:26" ht="12.75" customHeight="1" x14ac:dyDescent="0.25">
      <c r="A254" s="3"/>
      <c r="B254" s="3"/>
      <c r="C254" s="3"/>
      <c r="D254" s="200"/>
      <c r="E254" s="3"/>
      <c r="F254" s="3"/>
      <c r="G254" s="3"/>
      <c r="H254" s="3"/>
      <c r="I254" s="3"/>
      <c r="J254" s="3"/>
      <c r="K254" s="3"/>
      <c r="L254" s="3"/>
      <c r="M254" s="3"/>
      <c r="N254" s="3"/>
      <c r="O254" s="3"/>
      <c r="P254" s="3"/>
      <c r="Q254" s="3"/>
      <c r="R254" s="3"/>
      <c r="S254" s="3"/>
      <c r="T254" s="3"/>
      <c r="U254" s="3"/>
      <c r="V254" s="3"/>
      <c r="W254" s="3"/>
      <c r="X254" s="3"/>
      <c r="Y254" s="3"/>
      <c r="Z254" s="3"/>
    </row>
    <row r="255" spans="1:26" ht="12.75" customHeight="1" x14ac:dyDescent="0.25">
      <c r="A255" s="3"/>
      <c r="B255" s="3"/>
      <c r="C255" s="3"/>
      <c r="D255" s="200"/>
      <c r="E255" s="3"/>
      <c r="F255" s="3"/>
      <c r="G255" s="3"/>
      <c r="H255" s="3"/>
      <c r="I255" s="3"/>
      <c r="J255" s="3"/>
      <c r="K255" s="3"/>
      <c r="L255" s="3"/>
      <c r="M255" s="3"/>
      <c r="N255" s="3"/>
      <c r="O255" s="3"/>
      <c r="P255" s="3"/>
      <c r="Q255" s="3"/>
      <c r="R255" s="3"/>
      <c r="S255" s="3"/>
      <c r="T255" s="3"/>
      <c r="U255" s="3"/>
      <c r="V255" s="3"/>
      <c r="W255" s="3"/>
      <c r="X255" s="3"/>
      <c r="Y255" s="3"/>
      <c r="Z255" s="3"/>
    </row>
    <row r="256" spans="1:26" ht="12.75" customHeight="1" x14ac:dyDescent="0.25">
      <c r="A256" s="3"/>
      <c r="B256" s="3"/>
      <c r="C256" s="3"/>
      <c r="D256" s="200"/>
      <c r="E256" s="3"/>
      <c r="F256" s="3"/>
      <c r="G256" s="3"/>
      <c r="H256" s="3"/>
      <c r="I256" s="3"/>
      <c r="J256" s="3"/>
      <c r="K256" s="3"/>
      <c r="L256" s="3"/>
      <c r="M256" s="3"/>
      <c r="N256" s="3"/>
      <c r="O256" s="3"/>
      <c r="P256" s="3"/>
      <c r="Q256" s="3"/>
      <c r="R256" s="3"/>
      <c r="S256" s="3"/>
      <c r="T256" s="3"/>
      <c r="U256" s="3"/>
      <c r="V256" s="3"/>
      <c r="W256" s="3"/>
      <c r="X256" s="3"/>
      <c r="Y256" s="3"/>
      <c r="Z256" s="3"/>
    </row>
    <row r="257" spans="1:26" ht="12.75" customHeight="1" x14ac:dyDescent="0.25">
      <c r="A257" s="3"/>
      <c r="B257" s="3"/>
      <c r="C257" s="3"/>
      <c r="D257" s="200"/>
      <c r="E257" s="3"/>
      <c r="F257" s="3"/>
      <c r="G257" s="3"/>
      <c r="H257" s="3"/>
      <c r="I257" s="3"/>
      <c r="J257" s="3"/>
      <c r="K257" s="3"/>
      <c r="L257" s="3"/>
      <c r="M257" s="3"/>
      <c r="N257" s="3"/>
      <c r="O257" s="3"/>
      <c r="P257" s="3"/>
      <c r="Q257" s="3"/>
      <c r="R257" s="3"/>
      <c r="S257" s="3"/>
      <c r="T257" s="3"/>
      <c r="U257" s="3"/>
      <c r="V257" s="3"/>
      <c r="W257" s="3"/>
      <c r="X257" s="3"/>
      <c r="Y257" s="3"/>
      <c r="Z257" s="3"/>
    </row>
    <row r="258" spans="1:26" ht="12.75" customHeight="1" x14ac:dyDescent="0.25">
      <c r="A258" s="3"/>
      <c r="B258" s="3"/>
      <c r="C258" s="3"/>
      <c r="D258" s="200"/>
      <c r="E258" s="3"/>
      <c r="F258" s="3"/>
      <c r="G258" s="3"/>
      <c r="H258" s="3"/>
      <c r="I258" s="3"/>
      <c r="J258" s="3"/>
      <c r="K258" s="3"/>
      <c r="L258" s="3"/>
      <c r="M258" s="3"/>
      <c r="N258" s="3"/>
      <c r="O258" s="3"/>
      <c r="P258" s="3"/>
      <c r="Q258" s="3"/>
      <c r="R258" s="3"/>
      <c r="S258" s="3"/>
      <c r="T258" s="3"/>
      <c r="U258" s="3"/>
      <c r="V258" s="3"/>
      <c r="W258" s="3"/>
      <c r="X258" s="3"/>
      <c r="Y258" s="3"/>
      <c r="Z258" s="3"/>
    </row>
    <row r="259" spans="1:26" ht="12.75" customHeight="1" x14ac:dyDescent="0.25">
      <c r="A259" s="3"/>
      <c r="B259" s="3"/>
      <c r="C259" s="3"/>
      <c r="D259" s="200"/>
      <c r="E259" s="3"/>
      <c r="F259" s="3"/>
      <c r="G259" s="3"/>
      <c r="H259" s="3"/>
      <c r="I259" s="3"/>
      <c r="J259" s="3"/>
      <c r="K259" s="3"/>
      <c r="L259" s="3"/>
      <c r="M259" s="3"/>
      <c r="N259" s="3"/>
      <c r="O259" s="3"/>
      <c r="P259" s="3"/>
      <c r="Q259" s="3"/>
      <c r="R259" s="3"/>
      <c r="S259" s="3"/>
      <c r="T259" s="3"/>
      <c r="U259" s="3"/>
      <c r="V259" s="3"/>
      <c r="W259" s="3"/>
      <c r="X259" s="3"/>
      <c r="Y259" s="3"/>
      <c r="Z259" s="3"/>
    </row>
    <row r="260" spans="1:26" ht="12.75" customHeight="1" x14ac:dyDescent="0.25">
      <c r="A260" s="3"/>
      <c r="B260" s="3"/>
      <c r="C260" s="3"/>
      <c r="D260" s="200"/>
      <c r="E260" s="3"/>
      <c r="F260" s="3"/>
      <c r="G260" s="3"/>
      <c r="H260" s="3"/>
      <c r="I260" s="3"/>
      <c r="J260" s="3"/>
      <c r="K260" s="3"/>
      <c r="L260" s="3"/>
      <c r="M260" s="3"/>
      <c r="N260" s="3"/>
      <c r="O260" s="3"/>
      <c r="P260" s="3"/>
      <c r="Q260" s="3"/>
      <c r="R260" s="3"/>
      <c r="S260" s="3"/>
      <c r="T260" s="3"/>
      <c r="U260" s="3"/>
      <c r="V260" s="3"/>
      <c r="W260" s="3"/>
      <c r="X260" s="3"/>
      <c r="Y260" s="3"/>
      <c r="Z260" s="3"/>
    </row>
    <row r="261" spans="1:26" ht="12.75" customHeight="1" x14ac:dyDescent="0.25">
      <c r="A261" s="3"/>
      <c r="B261" s="3"/>
      <c r="C261" s="3"/>
      <c r="D261" s="200"/>
      <c r="E261" s="3"/>
      <c r="F261" s="3"/>
      <c r="G261" s="3"/>
      <c r="H261" s="3"/>
      <c r="I261" s="3"/>
      <c r="J261" s="3"/>
      <c r="K261" s="3"/>
      <c r="L261" s="3"/>
      <c r="M261" s="3"/>
      <c r="N261" s="3"/>
      <c r="O261" s="3"/>
      <c r="P261" s="3"/>
      <c r="Q261" s="3"/>
      <c r="R261" s="3"/>
      <c r="S261" s="3"/>
      <c r="T261" s="3"/>
      <c r="U261" s="3"/>
      <c r="V261" s="3"/>
      <c r="W261" s="3"/>
      <c r="X261" s="3"/>
      <c r="Y261" s="3"/>
      <c r="Z261" s="3"/>
    </row>
    <row r="262" spans="1:26" ht="12.75" customHeight="1" x14ac:dyDescent="0.25">
      <c r="A262" s="3"/>
      <c r="B262" s="3"/>
      <c r="C262" s="3"/>
      <c r="D262" s="200"/>
      <c r="E262" s="3"/>
      <c r="F262" s="3"/>
      <c r="G262" s="3"/>
      <c r="H262" s="3"/>
      <c r="I262" s="3"/>
      <c r="J262" s="3"/>
      <c r="K262" s="3"/>
      <c r="L262" s="3"/>
      <c r="M262" s="3"/>
      <c r="N262" s="3"/>
      <c r="O262" s="3"/>
      <c r="P262" s="3"/>
      <c r="Q262" s="3"/>
      <c r="R262" s="3"/>
      <c r="S262" s="3"/>
      <c r="T262" s="3"/>
      <c r="U262" s="3"/>
      <c r="V262" s="3"/>
      <c r="W262" s="3"/>
      <c r="X262" s="3"/>
      <c r="Y262" s="3"/>
      <c r="Z262" s="3"/>
    </row>
    <row r="263" spans="1:26" ht="12.75" customHeight="1" x14ac:dyDescent="0.25">
      <c r="A263" s="3"/>
      <c r="B263" s="3"/>
      <c r="C263" s="3"/>
      <c r="D263" s="200"/>
      <c r="E263" s="3"/>
      <c r="F263" s="3"/>
      <c r="G263" s="3"/>
      <c r="H263" s="3"/>
      <c r="I263" s="3"/>
      <c r="J263" s="3"/>
      <c r="K263" s="3"/>
      <c r="L263" s="3"/>
      <c r="M263" s="3"/>
      <c r="N263" s="3"/>
      <c r="O263" s="3"/>
      <c r="P263" s="3"/>
      <c r="Q263" s="3"/>
      <c r="R263" s="3"/>
      <c r="S263" s="3"/>
      <c r="T263" s="3"/>
      <c r="U263" s="3"/>
      <c r="V263" s="3"/>
      <c r="W263" s="3"/>
      <c r="X263" s="3"/>
      <c r="Y263" s="3"/>
      <c r="Z263" s="3"/>
    </row>
    <row r="264" spans="1:26" ht="12.75" customHeight="1" x14ac:dyDescent="0.25">
      <c r="A264" s="3"/>
      <c r="B264" s="3"/>
      <c r="C264" s="3"/>
      <c r="D264" s="200"/>
      <c r="E264" s="3"/>
      <c r="F264" s="3"/>
      <c r="G264" s="3"/>
      <c r="H264" s="3"/>
      <c r="I264" s="3"/>
      <c r="J264" s="3"/>
      <c r="K264" s="3"/>
      <c r="L264" s="3"/>
      <c r="M264" s="3"/>
      <c r="N264" s="3"/>
      <c r="O264" s="3"/>
      <c r="P264" s="3"/>
      <c r="Q264" s="3"/>
      <c r="R264" s="3"/>
      <c r="S264" s="3"/>
      <c r="T264" s="3"/>
      <c r="U264" s="3"/>
      <c r="V264" s="3"/>
      <c r="W264" s="3"/>
      <c r="X264" s="3"/>
      <c r="Y264" s="3"/>
      <c r="Z264" s="3"/>
    </row>
    <row r="265" spans="1:26" ht="12.75" customHeight="1" x14ac:dyDescent="0.25">
      <c r="A265" s="3"/>
      <c r="B265" s="3"/>
      <c r="C265" s="3"/>
      <c r="D265" s="200"/>
      <c r="E265" s="3"/>
      <c r="F265" s="3"/>
      <c r="G265" s="3"/>
      <c r="H265" s="3"/>
      <c r="I265" s="3"/>
      <c r="J265" s="3"/>
      <c r="K265" s="3"/>
      <c r="L265" s="3"/>
      <c r="M265" s="3"/>
      <c r="N265" s="3"/>
      <c r="O265" s="3"/>
      <c r="P265" s="3"/>
      <c r="Q265" s="3"/>
      <c r="R265" s="3"/>
      <c r="S265" s="3"/>
      <c r="T265" s="3"/>
      <c r="U265" s="3"/>
      <c r="V265" s="3"/>
      <c r="W265" s="3"/>
      <c r="X265" s="3"/>
      <c r="Y265" s="3"/>
      <c r="Z265" s="3"/>
    </row>
    <row r="266" spans="1:26" ht="12.75" customHeight="1" x14ac:dyDescent="0.25">
      <c r="A266" s="3"/>
      <c r="B266" s="3"/>
      <c r="C266" s="3"/>
      <c r="D266" s="200"/>
      <c r="E266" s="3"/>
      <c r="F266" s="3"/>
      <c r="G266" s="3"/>
      <c r="H266" s="3"/>
      <c r="I266" s="3"/>
      <c r="J266" s="3"/>
      <c r="K266" s="3"/>
      <c r="L266" s="3"/>
      <c r="M266" s="3"/>
      <c r="N266" s="3"/>
      <c r="O266" s="3"/>
      <c r="P266" s="3"/>
      <c r="Q266" s="3"/>
      <c r="R266" s="3"/>
      <c r="S266" s="3"/>
      <c r="T266" s="3"/>
      <c r="U266" s="3"/>
      <c r="V266" s="3"/>
      <c r="W266" s="3"/>
      <c r="X266" s="3"/>
      <c r="Y266" s="3"/>
      <c r="Z266" s="3"/>
    </row>
    <row r="267" spans="1:26" ht="12.75" customHeight="1" x14ac:dyDescent="0.25">
      <c r="A267" s="3"/>
      <c r="B267" s="3"/>
      <c r="C267" s="3"/>
      <c r="D267" s="200"/>
      <c r="E267" s="3"/>
      <c r="F267" s="3"/>
      <c r="G267" s="3"/>
      <c r="H267" s="3"/>
      <c r="I267" s="3"/>
      <c r="J267" s="3"/>
      <c r="K267" s="3"/>
      <c r="L267" s="3"/>
      <c r="M267" s="3"/>
      <c r="N267" s="3"/>
      <c r="O267" s="3"/>
      <c r="P267" s="3"/>
      <c r="Q267" s="3"/>
      <c r="R267" s="3"/>
      <c r="S267" s="3"/>
      <c r="T267" s="3"/>
      <c r="U267" s="3"/>
      <c r="V267" s="3"/>
      <c r="W267" s="3"/>
      <c r="X267" s="3"/>
      <c r="Y267" s="3"/>
      <c r="Z267" s="3"/>
    </row>
    <row r="268" spans="1:26" ht="12.75" customHeight="1" x14ac:dyDescent="0.25">
      <c r="A268" s="3"/>
      <c r="B268" s="3"/>
      <c r="C268" s="3"/>
      <c r="D268" s="200"/>
      <c r="E268" s="3"/>
      <c r="F268" s="3"/>
      <c r="G268" s="3"/>
      <c r="H268" s="3"/>
      <c r="I268" s="3"/>
      <c r="J268" s="3"/>
      <c r="K268" s="3"/>
      <c r="L268" s="3"/>
      <c r="M268" s="3"/>
      <c r="N268" s="3"/>
      <c r="O268" s="3"/>
      <c r="P268" s="3"/>
      <c r="Q268" s="3"/>
      <c r="R268" s="3"/>
      <c r="S268" s="3"/>
      <c r="T268" s="3"/>
      <c r="U268" s="3"/>
      <c r="V268" s="3"/>
      <c r="W268" s="3"/>
      <c r="X268" s="3"/>
      <c r="Y268" s="3"/>
      <c r="Z268" s="3"/>
    </row>
    <row r="269" spans="1:26" ht="12.75" customHeight="1" x14ac:dyDescent="0.25">
      <c r="A269" s="3"/>
      <c r="B269" s="3"/>
      <c r="C269" s="3"/>
      <c r="D269" s="200"/>
      <c r="E269" s="3"/>
      <c r="F269" s="3"/>
      <c r="G269" s="3"/>
      <c r="H269" s="3"/>
      <c r="I269" s="3"/>
      <c r="J269" s="3"/>
      <c r="K269" s="3"/>
      <c r="L269" s="3"/>
      <c r="M269" s="3"/>
      <c r="N269" s="3"/>
      <c r="O269" s="3"/>
      <c r="P269" s="3"/>
      <c r="Q269" s="3"/>
      <c r="R269" s="3"/>
      <c r="S269" s="3"/>
      <c r="T269" s="3"/>
      <c r="U269" s="3"/>
      <c r="V269" s="3"/>
      <c r="W269" s="3"/>
      <c r="X269" s="3"/>
      <c r="Y269" s="3"/>
      <c r="Z269" s="3"/>
    </row>
    <row r="270" spans="1:26" ht="12.75" customHeight="1" x14ac:dyDescent="0.25">
      <c r="A270" s="3"/>
      <c r="B270" s="3"/>
      <c r="C270" s="3"/>
      <c r="D270" s="200"/>
      <c r="E270" s="3"/>
      <c r="F270" s="3"/>
      <c r="G270" s="3"/>
      <c r="H270" s="3"/>
      <c r="I270" s="3"/>
      <c r="J270" s="3"/>
      <c r="K270" s="3"/>
      <c r="L270" s="3"/>
      <c r="M270" s="3"/>
      <c r="N270" s="3"/>
      <c r="O270" s="3"/>
      <c r="P270" s="3"/>
      <c r="Q270" s="3"/>
      <c r="R270" s="3"/>
      <c r="S270" s="3"/>
      <c r="T270" s="3"/>
      <c r="U270" s="3"/>
      <c r="V270" s="3"/>
      <c r="W270" s="3"/>
      <c r="X270" s="3"/>
      <c r="Y270" s="3"/>
      <c r="Z270" s="3"/>
    </row>
    <row r="271" spans="1:26" ht="12.75" customHeight="1" x14ac:dyDescent="0.25">
      <c r="A271" s="3"/>
      <c r="B271" s="3"/>
      <c r="C271" s="3"/>
      <c r="D271" s="200"/>
      <c r="E271" s="3"/>
      <c r="F271" s="3"/>
      <c r="G271" s="3"/>
      <c r="H271" s="3"/>
      <c r="I271" s="3"/>
      <c r="J271" s="3"/>
      <c r="K271" s="3"/>
      <c r="L271" s="3"/>
      <c r="M271" s="3"/>
      <c r="N271" s="3"/>
      <c r="O271" s="3"/>
      <c r="P271" s="3"/>
      <c r="Q271" s="3"/>
      <c r="R271" s="3"/>
      <c r="S271" s="3"/>
      <c r="T271" s="3"/>
      <c r="U271" s="3"/>
      <c r="V271" s="3"/>
      <c r="W271" s="3"/>
      <c r="X271" s="3"/>
      <c r="Y271" s="3"/>
      <c r="Z271" s="3"/>
    </row>
    <row r="272" spans="1:26" ht="12.75" customHeight="1" x14ac:dyDescent="0.25">
      <c r="A272" s="3"/>
      <c r="B272" s="3"/>
      <c r="C272" s="3"/>
      <c r="D272" s="200"/>
      <c r="E272" s="3"/>
      <c r="F272" s="3"/>
      <c r="G272" s="3"/>
      <c r="H272" s="3"/>
      <c r="I272" s="3"/>
      <c r="J272" s="3"/>
      <c r="K272" s="3"/>
      <c r="L272" s="3"/>
      <c r="M272" s="3"/>
      <c r="N272" s="3"/>
      <c r="O272" s="3"/>
      <c r="P272" s="3"/>
      <c r="Q272" s="3"/>
      <c r="R272" s="3"/>
      <c r="S272" s="3"/>
      <c r="T272" s="3"/>
      <c r="U272" s="3"/>
      <c r="V272" s="3"/>
      <c r="W272" s="3"/>
      <c r="X272" s="3"/>
      <c r="Y272" s="3"/>
      <c r="Z272" s="3"/>
    </row>
    <row r="273" spans="1:26" ht="12.75" customHeight="1" x14ac:dyDescent="0.25">
      <c r="A273" s="3"/>
      <c r="B273" s="3"/>
      <c r="C273" s="3"/>
      <c r="D273" s="200"/>
      <c r="E273" s="3"/>
      <c r="F273" s="3"/>
      <c r="G273" s="3"/>
      <c r="H273" s="3"/>
      <c r="I273" s="3"/>
      <c r="J273" s="3"/>
      <c r="K273" s="3"/>
      <c r="L273" s="3"/>
      <c r="M273" s="3"/>
      <c r="N273" s="3"/>
      <c r="O273" s="3"/>
      <c r="P273" s="3"/>
      <c r="Q273" s="3"/>
      <c r="R273" s="3"/>
      <c r="S273" s="3"/>
      <c r="T273" s="3"/>
      <c r="U273" s="3"/>
      <c r="V273" s="3"/>
      <c r="W273" s="3"/>
      <c r="X273" s="3"/>
      <c r="Y273" s="3"/>
      <c r="Z273" s="3"/>
    </row>
    <row r="274" spans="1:26" ht="12.75" customHeight="1" x14ac:dyDescent="0.25">
      <c r="A274" s="3"/>
      <c r="B274" s="3"/>
      <c r="C274" s="3"/>
      <c r="D274" s="200"/>
      <c r="E274" s="3"/>
      <c r="F274" s="3"/>
      <c r="G274" s="3"/>
      <c r="H274" s="3"/>
      <c r="I274" s="3"/>
      <c r="J274" s="3"/>
      <c r="K274" s="3"/>
      <c r="L274" s="3"/>
      <c r="M274" s="3"/>
      <c r="N274" s="3"/>
      <c r="O274" s="3"/>
      <c r="P274" s="3"/>
      <c r="Q274" s="3"/>
      <c r="R274" s="3"/>
      <c r="S274" s="3"/>
      <c r="T274" s="3"/>
      <c r="U274" s="3"/>
      <c r="V274" s="3"/>
      <c r="W274" s="3"/>
      <c r="X274" s="3"/>
      <c r="Y274" s="3"/>
      <c r="Z274" s="3"/>
    </row>
    <row r="275" spans="1:26" ht="12.75" customHeight="1" x14ac:dyDescent="0.25">
      <c r="A275" s="3"/>
      <c r="B275" s="3"/>
      <c r="C275" s="3"/>
      <c r="D275" s="200"/>
      <c r="E275" s="3"/>
      <c r="F275" s="3"/>
      <c r="G275" s="3"/>
      <c r="H275" s="3"/>
      <c r="I275" s="3"/>
      <c r="J275" s="3"/>
      <c r="K275" s="3"/>
      <c r="L275" s="3"/>
      <c r="M275" s="3"/>
      <c r="N275" s="3"/>
      <c r="O275" s="3"/>
      <c r="P275" s="3"/>
      <c r="Q275" s="3"/>
      <c r="R275" s="3"/>
      <c r="S275" s="3"/>
      <c r="T275" s="3"/>
      <c r="U275" s="3"/>
      <c r="V275" s="3"/>
      <c r="W275" s="3"/>
      <c r="X275" s="3"/>
      <c r="Y275" s="3"/>
      <c r="Z275" s="3"/>
    </row>
    <row r="276" spans="1:26" ht="12.75" customHeight="1" x14ac:dyDescent="0.25">
      <c r="A276" s="3"/>
      <c r="B276" s="3"/>
      <c r="C276" s="3"/>
      <c r="D276" s="200"/>
      <c r="E276" s="3"/>
      <c r="F276" s="3"/>
      <c r="G276" s="3"/>
      <c r="H276" s="3"/>
      <c r="I276" s="3"/>
      <c r="J276" s="3"/>
      <c r="K276" s="3"/>
      <c r="L276" s="3"/>
      <c r="M276" s="3"/>
      <c r="N276" s="3"/>
      <c r="O276" s="3"/>
      <c r="P276" s="3"/>
      <c r="Q276" s="3"/>
      <c r="R276" s="3"/>
      <c r="S276" s="3"/>
      <c r="T276" s="3"/>
      <c r="U276" s="3"/>
      <c r="V276" s="3"/>
      <c r="W276" s="3"/>
      <c r="X276" s="3"/>
      <c r="Y276" s="3"/>
      <c r="Z276" s="3"/>
    </row>
    <row r="277" spans="1:26" ht="12.75" customHeight="1" x14ac:dyDescent="0.25">
      <c r="A277" s="3"/>
      <c r="B277" s="3"/>
      <c r="C277" s="3"/>
      <c r="D277" s="200"/>
      <c r="E277" s="3"/>
      <c r="F277" s="3"/>
      <c r="G277" s="3"/>
      <c r="H277" s="3"/>
      <c r="I277" s="3"/>
      <c r="J277" s="3"/>
      <c r="K277" s="3"/>
      <c r="L277" s="3"/>
      <c r="M277" s="3"/>
      <c r="N277" s="3"/>
      <c r="O277" s="3"/>
      <c r="P277" s="3"/>
      <c r="Q277" s="3"/>
      <c r="R277" s="3"/>
      <c r="S277" s="3"/>
      <c r="T277" s="3"/>
      <c r="U277" s="3"/>
      <c r="V277" s="3"/>
      <c r="W277" s="3"/>
      <c r="X277" s="3"/>
      <c r="Y277" s="3"/>
      <c r="Z277" s="3"/>
    </row>
    <row r="278" spans="1:26" ht="12.75" customHeight="1" x14ac:dyDescent="0.25">
      <c r="A278" s="3"/>
      <c r="B278" s="3"/>
      <c r="C278" s="3"/>
      <c r="D278" s="200"/>
      <c r="E278" s="3"/>
      <c r="F278" s="3"/>
      <c r="G278" s="3"/>
      <c r="H278" s="3"/>
      <c r="I278" s="3"/>
      <c r="J278" s="3"/>
      <c r="K278" s="3"/>
      <c r="L278" s="3"/>
      <c r="M278" s="3"/>
      <c r="N278" s="3"/>
      <c r="O278" s="3"/>
      <c r="P278" s="3"/>
      <c r="Q278" s="3"/>
      <c r="R278" s="3"/>
      <c r="S278" s="3"/>
      <c r="T278" s="3"/>
      <c r="U278" s="3"/>
      <c r="V278" s="3"/>
      <c r="W278" s="3"/>
      <c r="X278" s="3"/>
      <c r="Y278" s="3"/>
      <c r="Z278" s="3"/>
    </row>
    <row r="279" spans="1:26" ht="12.75" customHeight="1" x14ac:dyDescent="0.25">
      <c r="A279" s="3"/>
      <c r="B279" s="3"/>
      <c r="C279" s="3"/>
      <c r="D279" s="200"/>
      <c r="E279" s="3"/>
      <c r="F279" s="3"/>
      <c r="G279" s="3"/>
      <c r="H279" s="3"/>
      <c r="I279" s="3"/>
      <c r="J279" s="3"/>
      <c r="K279" s="3"/>
      <c r="L279" s="3"/>
      <c r="M279" s="3"/>
      <c r="N279" s="3"/>
      <c r="O279" s="3"/>
      <c r="P279" s="3"/>
      <c r="Q279" s="3"/>
      <c r="R279" s="3"/>
      <c r="S279" s="3"/>
      <c r="T279" s="3"/>
      <c r="U279" s="3"/>
      <c r="V279" s="3"/>
      <c r="W279" s="3"/>
      <c r="X279" s="3"/>
      <c r="Y279" s="3"/>
      <c r="Z279" s="3"/>
    </row>
    <row r="280" spans="1:26" ht="12.75" customHeight="1" x14ac:dyDescent="0.25">
      <c r="A280" s="3"/>
      <c r="B280" s="3"/>
      <c r="C280" s="3"/>
      <c r="D280" s="200"/>
      <c r="E280" s="3"/>
      <c r="F280" s="3"/>
      <c r="G280" s="3"/>
      <c r="H280" s="3"/>
      <c r="I280" s="3"/>
      <c r="J280" s="3"/>
      <c r="K280" s="3"/>
      <c r="L280" s="3"/>
      <c r="M280" s="3"/>
      <c r="N280" s="3"/>
      <c r="O280" s="3"/>
      <c r="P280" s="3"/>
      <c r="Q280" s="3"/>
      <c r="R280" s="3"/>
      <c r="S280" s="3"/>
      <c r="T280" s="3"/>
      <c r="U280" s="3"/>
      <c r="V280" s="3"/>
      <c r="W280" s="3"/>
      <c r="X280" s="3"/>
      <c r="Y280" s="3"/>
      <c r="Z280" s="3"/>
    </row>
    <row r="281" spans="1:26" ht="12.75" customHeight="1" x14ac:dyDescent="0.25">
      <c r="A281" s="3"/>
      <c r="B281" s="3"/>
      <c r="C281" s="3"/>
      <c r="D281" s="200"/>
      <c r="E281" s="3"/>
      <c r="F281" s="3"/>
      <c r="G281" s="3"/>
      <c r="H281" s="3"/>
      <c r="I281" s="3"/>
      <c r="J281" s="3"/>
      <c r="K281" s="3"/>
      <c r="L281" s="3"/>
      <c r="M281" s="3"/>
      <c r="N281" s="3"/>
      <c r="O281" s="3"/>
      <c r="P281" s="3"/>
      <c r="Q281" s="3"/>
      <c r="R281" s="3"/>
      <c r="S281" s="3"/>
      <c r="T281" s="3"/>
      <c r="U281" s="3"/>
      <c r="V281" s="3"/>
      <c r="W281" s="3"/>
      <c r="X281" s="3"/>
      <c r="Y281" s="3"/>
      <c r="Z281" s="3"/>
    </row>
    <row r="282" spans="1:26" ht="12.75" customHeight="1" x14ac:dyDescent="0.25">
      <c r="A282" s="3"/>
      <c r="B282" s="3"/>
      <c r="C282" s="3"/>
      <c r="D282" s="200"/>
      <c r="E282" s="3"/>
      <c r="F282" s="3"/>
      <c r="G282" s="3"/>
      <c r="H282" s="3"/>
      <c r="I282" s="3"/>
      <c r="J282" s="3"/>
      <c r="K282" s="3"/>
      <c r="L282" s="3"/>
      <c r="M282" s="3"/>
      <c r="N282" s="3"/>
      <c r="O282" s="3"/>
      <c r="P282" s="3"/>
      <c r="Q282" s="3"/>
      <c r="R282" s="3"/>
      <c r="S282" s="3"/>
      <c r="T282" s="3"/>
      <c r="U282" s="3"/>
      <c r="V282" s="3"/>
      <c r="W282" s="3"/>
      <c r="X282" s="3"/>
      <c r="Y282" s="3"/>
      <c r="Z282" s="3"/>
    </row>
    <row r="283" spans="1:26" ht="12.75" customHeight="1" x14ac:dyDescent="0.25">
      <c r="A283" s="3"/>
      <c r="B283" s="3"/>
      <c r="C283" s="3"/>
      <c r="D283" s="200"/>
      <c r="E283" s="3"/>
      <c r="F283" s="3"/>
      <c r="G283" s="3"/>
      <c r="H283" s="3"/>
      <c r="I283" s="3"/>
      <c r="J283" s="3"/>
      <c r="K283" s="3"/>
      <c r="L283" s="3"/>
      <c r="M283" s="3"/>
      <c r="N283" s="3"/>
      <c r="O283" s="3"/>
      <c r="P283" s="3"/>
      <c r="Q283" s="3"/>
      <c r="R283" s="3"/>
      <c r="S283" s="3"/>
      <c r="T283" s="3"/>
      <c r="U283" s="3"/>
      <c r="V283" s="3"/>
      <c r="W283" s="3"/>
      <c r="X283" s="3"/>
      <c r="Y283" s="3"/>
      <c r="Z283" s="3"/>
    </row>
    <row r="284" spans="1:26" ht="12.75" customHeight="1" x14ac:dyDescent="0.25">
      <c r="A284" s="3"/>
      <c r="B284" s="3"/>
      <c r="C284" s="3"/>
      <c r="D284" s="200"/>
      <c r="E284" s="3"/>
      <c r="F284" s="3"/>
      <c r="G284" s="3"/>
      <c r="H284" s="3"/>
      <c r="I284" s="3"/>
      <c r="J284" s="3"/>
      <c r="K284" s="3"/>
      <c r="L284" s="3"/>
      <c r="M284" s="3"/>
      <c r="N284" s="3"/>
      <c r="O284" s="3"/>
      <c r="P284" s="3"/>
      <c r="Q284" s="3"/>
      <c r="R284" s="3"/>
      <c r="S284" s="3"/>
      <c r="T284" s="3"/>
      <c r="U284" s="3"/>
      <c r="V284" s="3"/>
      <c r="W284" s="3"/>
      <c r="X284" s="3"/>
      <c r="Y284" s="3"/>
      <c r="Z284" s="3"/>
    </row>
    <row r="285" spans="1:26" ht="12.75" customHeight="1" x14ac:dyDescent="0.25">
      <c r="A285" s="3"/>
      <c r="B285" s="3"/>
      <c r="C285" s="3"/>
      <c r="D285" s="200"/>
      <c r="E285" s="3"/>
      <c r="F285" s="3"/>
      <c r="G285" s="3"/>
      <c r="H285" s="3"/>
      <c r="I285" s="3"/>
      <c r="J285" s="3"/>
      <c r="K285" s="3"/>
      <c r="L285" s="3"/>
      <c r="M285" s="3"/>
      <c r="N285" s="3"/>
      <c r="O285" s="3"/>
      <c r="P285" s="3"/>
      <c r="Q285" s="3"/>
      <c r="R285" s="3"/>
      <c r="S285" s="3"/>
      <c r="T285" s="3"/>
      <c r="U285" s="3"/>
      <c r="V285" s="3"/>
      <c r="W285" s="3"/>
      <c r="X285" s="3"/>
      <c r="Y285" s="3"/>
      <c r="Z285" s="3"/>
    </row>
    <row r="286" spans="1:26" ht="12.75" customHeight="1" x14ac:dyDescent="0.25">
      <c r="A286" s="3"/>
      <c r="B286" s="3"/>
      <c r="C286" s="3"/>
      <c r="D286" s="200"/>
      <c r="E286" s="3"/>
      <c r="F286" s="3"/>
      <c r="G286" s="3"/>
      <c r="H286" s="3"/>
      <c r="I286" s="3"/>
      <c r="J286" s="3"/>
      <c r="K286" s="3"/>
      <c r="L286" s="3"/>
      <c r="M286" s="3"/>
      <c r="N286" s="3"/>
      <c r="O286" s="3"/>
      <c r="P286" s="3"/>
      <c r="Q286" s="3"/>
      <c r="R286" s="3"/>
      <c r="S286" s="3"/>
      <c r="T286" s="3"/>
      <c r="U286" s="3"/>
      <c r="V286" s="3"/>
      <c r="W286" s="3"/>
      <c r="X286" s="3"/>
      <c r="Y286" s="3"/>
      <c r="Z286" s="3"/>
    </row>
    <row r="287" spans="1:26" ht="12.75" customHeight="1" x14ac:dyDescent="0.25">
      <c r="A287" s="3"/>
      <c r="B287" s="3"/>
      <c r="C287" s="3"/>
      <c r="D287" s="200"/>
      <c r="E287" s="3"/>
      <c r="F287" s="3"/>
      <c r="G287" s="3"/>
      <c r="H287" s="3"/>
      <c r="I287" s="3"/>
      <c r="J287" s="3"/>
      <c r="K287" s="3"/>
      <c r="L287" s="3"/>
      <c r="M287" s="3"/>
      <c r="N287" s="3"/>
      <c r="O287" s="3"/>
      <c r="P287" s="3"/>
      <c r="Q287" s="3"/>
      <c r="R287" s="3"/>
      <c r="S287" s="3"/>
      <c r="T287" s="3"/>
      <c r="U287" s="3"/>
      <c r="V287" s="3"/>
      <c r="W287" s="3"/>
      <c r="X287" s="3"/>
      <c r="Y287" s="3"/>
      <c r="Z287" s="3"/>
    </row>
    <row r="288" spans="1:26" ht="12.75" customHeight="1" x14ac:dyDescent="0.25">
      <c r="A288" s="3"/>
      <c r="B288" s="3"/>
      <c r="C288" s="3"/>
      <c r="D288" s="200"/>
      <c r="E288" s="3"/>
      <c r="F288" s="3"/>
      <c r="G288" s="3"/>
      <c r="H288" s="3"/>
      <c r="I288" s="3"/>
      <c r="J288" s="3"/>
      <c r="K288" s="3"/>
      <c r="L288" s="3"/>
      <c r="M288" s="3"/>
      <c r="N288" s="3"/>
      <c r="O288" s="3"/>
      <c r="P288" s="3"/>
      <c r="Q288" s="3"/>
      <c r="R288" s="3"/>
      <c r="S288" s="3"/>
      <c r="T288" s="3"/>
      <c r="U288" s="3"/>
      <c r="V288" s="3"/>
      <c r="W288" s="3"/>
      <c r="X288" s="3"/>
      <c r="Y288" s="3"/>
      <c r="Z288" s="3"/>
    </row>
    <row r="289" spans="1:26" ht="12.75" customHeight="1" x14ac:dyDescent="0.25">
      <c r="A289" s="3"/>
      <c r="B289" s="3"/>
      <c r="C289" s="3"/>
      <c r="D289" s="200"/>
      <c r="E289" s="3"/>
      <c r="F289" s="3"/>
      <c r="G289" s="3"/>
      <c r="H289" s="3"/>
      <c r="I289" s="3"/>
      <c r="J289" s="3"/>
      <c r="K289" s="3"/>
      <c r="L289" s="3"/>
      <c r="M289" s="3"/>
      <c r="N289" s="3"/>
      <c r="O289" s="3"/>
      <c r="P289" s="3"/>
      <c r="Q289" s="3"/>
      <c r="R289" s="3"/>
      <c r="S289" s="3"/>
      <c r="T289" s="3"/>
      <c r="U289" s="3"/>
      <c r="V289" s="3"/>
      <c r="W289" s="3"/>
      <c r="X289" s="3"/>
      <c r="Y289" s="3"/>
      <c r="Z289" s="3"/>
    </row>
    <row r="290" spans="1:26" ht="12.75" customHeight="1" x14ac:dyDescent="0.25">
      <c r="A290" s="3"/>
      <c r="B290" s="3"/>
      <c r="C290" s="3"/>
      <c r="D290" s="200"/>
      <c r="E290" s="3"/>
      <c r="F290" s="3"/>
      <c r="G290" s="3"/>
      <c r="H290" s="3"/>
      <c r="I290" s="3"/>
      <c r="J290" s="3"/>
      <c r="K290" s="3"/>
      <c r="L290" s="3"/>
      <c r="M290" s="3"/>
      <c r="N290" s="3"/>
      <c r="O290" s="3"/>
      <c r="P290" s="3"/>
      <c r="Q290" s="3"/>
      <c r="R290" s="3"/>
      <c r="S290" s="3"/>
      <c r="T290" s="3"/>
      <c r="U290" s="3"/>
      <c r="V290" s="3"/>
      <c r="W290" s="3"/>
      <c r="X290" s="3"/>
      <c r="Y290" s="3"/>
      <c r="Z290" s="3"/>
    </row>
    <row r="291" spans="1:26" ht="12.75" customHeight="1" x14ac:dyDescent="0.25">
      <c r="A291" s="3"/>
      <c r="B291" s="3"/>
      <c r="C291" s="3"/>
      <c r="D291" s="200"/>
      <c r="E291" s="3"/>
      <c r="F291" s="3"/>
      <c r="G291" s="3"/>
      <c r="H291" s="3"/>
      <c r="I291" s="3"/>
      <c r="J291" s="3"/>
      <c r="K291" s="3"/>
      <c r="L291" s="3"/>
      <c r="M291" s="3"/>
      <c r="N291" s="3"/>
      <c r="O291" s="3"/>
      <c r="P291" s="3"/>
      <c r="Q291" s="3"/>
      <c r="R291" s="3"/>
      <c r="S291" s="3"/>
      <c r="T291" s="3"/>
      <c r="U291" s="3"/>
      <c r="V291" s="3"/>
      <c r="W291" s="3"/>
      <c r="X291" s="3"/>
      <c r="Y291" s="3"/>
      <c r="Z291" s="3"/>
    </row>
    <row r="292" spans="1:26" ht="12.75" customHeight="1" x14ac:dyDescent="0.25">
      <c r="A292" s="3"/>
      <c r="B292" s="3"/>
      <c r="C292" s="3"/>
      <c r="D292" s="200"/>
      <c r="E292" s="3"/>
      <c r="F292" s="3"/>
      <c r="G292" s="3"/>
      <c r="H292" s="3"/>
      <c r="I292" s="3"/>
      <c r="J292" s="3"/>
      <c r="K292" s="3"/>
      <c r="L292" s="3"/>
      <c r="M292" s="3"/>
      <c r="N292" s="3"/>
      <c r="O292" s="3"/>
      <c r="P292" s="3"/>
      <c r="Q292" s="3"/>
      <c r="R292" s="3"/>
      <c r="S292" s="3"/>
      <c r="T292" s="3"/>
      <c r="U292" s="3"/>
      <c r="V292" s="3"/>
      <c r="W292" s="3"/>
      <c r="X292" s="3"/>
      <c r="Y292" s="3"/>
      <c r="Z292" s="3"/>
    </row>
    <row r="293" spans="1:26" ht="12.75" customHeight="1" x14ac:dyDescent="0.25">
      <c r="A293" s="3"/>
      <c r="B293" s="3"/>
      <c r="C293" s="3"/>
      <c r="D293" s="200"/>
      <c r="E293" s="3"/>
      <c r="F293" s="3"/>
      <c r="G293" s="3"/>
      <c r="H293" s="3"/>
      <c r="I293" s="3"/>
      <c r="J293" s="3"/>
      <c r="K293" s="3"/>
      <c r="L293" s="3"/>
      <c r="M293" s="3"/>
      <c r="N293" s="3"/>
      <c r="O293" s="3"/>
      <c r="P293" s="3"/>
      <c r="Q293" s="3"/>
      <c r="R293" s="3"/>
      <c r="S293" s="3"/>
      <c r="T293" s="3"/>
      <c r="U293" s="3"/>
      <c r="V293" s="3"/>
      <c r="W293" s="3"/>
      <c r="X293" s="3"/>
      <c r="Y293" s="3"/>
      <c r="Z293" s="3"/>
    </row>
    <row r="294" spans="1:26" ht="12.75" customHeight="1" x14ac:dyDescent="0.25">
      <c r="A294" s="3"/>
      <c r="B294" s="3"/>
      <c r="C294" s="3"/>
      <c r="D294" s="200"/>
      <c r="E294" s="3"/>
      <c r="F294" s="3"/>
      <c r="G294" s="3"/>
      <c r="H294" s="3"/>
      <c r="I294" s="3"/>
      <c r="J294" s="3"/>
      <c r="K294" s="3"/>
      <c r="L294" s="3"/>
      <c r="M294" s="3"/>
      <c r="N294" s="3"/>
      <c r="O294" s="3"/>
      <c r="P294" s="3"/>
      <c r="Q294" s="3"/>
      <c r="R294" s="3"/>
      <c r="S294" s="3"/>
      <c r="T294" s="3"/>
      <c r="U294" s="3"/>
      <c r="V294" s="3"/>
      <c r="W294" s="3"/>
      <c r="X294" s="3"/>
      <c r="Y294" s="3"/>
      <c r="Z294" s="3"/>
    </row>
    <row r="295" spans="1:26" ht="12.75" customHeight="1" x14ac:dyDescent="0.25">
      <c r="A295" s="3"/>
      <c r="B295" s="3"/>
      <c r="C295" s="3"/>
      <c r="D295" s="200"/>
      <c r="E295" s="3"/>
      <c r="F295" s="3"/>
      <c r="G295" s="3"/>
      <c r="H295" s="3"/>
      <c r="I295" s="3"/>
      <c r="J295" s="3"/>
      <c r="K295" s="3"/>
      <c r="L295" s="3"/>
      <c r="M295" s="3"/>
      <c r="N295" s="3"/>
      <c r="O295" s="3"/>
      <c r="P295" s="3"/>
      <c r="Q295" s="3"/>
      <c r="R295" s="3"/>
      <c r="S295" s="3"/>
      <c r="T295" s="3"/>
      <c r="U295" s="3"/>
      <c r="V295" s="3"/>
      <c r="W295" s="3"/>
      <c r="X295" s="3"/>
      <c r="Y295" s="3"/>
      <c r="Z295" s="3"/>
    </row>
    <row r="296" spans="1:26" ht="12.75" customHeight="1" x14ac:dyDescent="0.25">
      <c r="A296" s="3"/>
      <c r="B296" s="3"/>
      <c r="C296" s="3"/>
      <c r="D296" s="200"/>
      <c r="E296" s="3"/>
      <c r="F296" s="3"/>
      <c r="G296" s="3"/>
      <c r="H296" s="3"/>
      <c r="I296" s="3"/>
      <c r="J296" s="3"/>
      <c r="K296" s="3"/>
      <c r="L296" s="3"/>
      <c r="M296" s="3"/>
      <c r="N296" s="3"/>
      <c r="O296" s="3"/>
      <c r="P296" s="3"/>
      <c r="Q296" s="3"/>
      <c r="R296" s="3"/>
      <c r="S296" s="3"/>
      <c r="T296" s="3"/>
      <c r="U296" s="3"/>
      <c r="V296" s="3"/>
      <c r="W296" s="3"/>
      <c r="X296" s="3"/>
      <c r="Y296" s="3"/>
      <c r="Z296" s="3"/>
    </row>
    <row r="297" spans="1:26" ht="12.75" customHeight="1" x14ac:dyDescent="0.25">
      <c r="A297" s="3"/>
      <c r="B297" s="3"/>
      <c r="C297" s="3"/>
      <c r="D297" s="200"/>
      <c r="E297" s="3"/>
      <c r="F297" s="3"/>
      <c r="G297" s="3"/>
      <c r="H297" s="3"/>
      <c r="I297" s="3"/>
      <c r="J297" s="3"/>
      <c r="K297" s="3"/>
      <c r="L297" s="3"/>
      <c r="M297" s="3"/>
      <c r="N297" s="3"/>
      <c r="O297" s="3"/>
      <c r="P297" s="3"/>
      <c r="Q297" s="3"/>
      <c r="R297" s="3"/>
      <c r="S297" s="3"/>
      <c r="T297" s="3"/>
      <c r="U297" s="3"/>
      <c r="V297" s="3"/>
      <c r="W297" s="3"/>
      <c r="X297" s="3"/>
      <c r="Y297" s="3"/>
      <c r="Z297" s="3"/>
    </row>
    <row r="298" spans="1:26" ht="12.75" customHeight="1" x14ac:dyDescent="0.25">
      <c r="A298" s="3"/>
      <c r="B298" s="3"/>
      <c r="C298" s="3"/>
      <c r="D298" s="200"/>
      <c r="E298" s="3"/>
      <c r="F298" s="3"/>
      <c r="G298" s="3"/>
      <c r="H298" s="3"/>
      <c r="I298" s="3"/>
      <c r="J298" s="3"/>
      <c r="K298" s="3"/>
      <c r="L298" s="3"/>
      <c r="M298" s="3"/>
      <c r="N298" s="3"/>
      <c r="O298" s="3"/>
      <c r="P298" s="3"/>
      <c r="Q298" s="3"/>
      <c r="R298" s="3"/>
      <c r="S298" s="3"/>
      <c r="T298" s="3"/>
      <c r="U298" s="3"/>
      <c r="V298" s="3"/>
      <c r="W298" s="3"/>
      <c r="X298" s="3"/>
      <c r="Y298" s="3"/>
      <c r="Z298" s="3"/>
    </row>
    <row r="299" spans="1:26" ht="12.75" customHeight="1" x14ac:dyDescent="0.25">
      <c r="A299" s="3"/>
      <c r="B299" s="3"/>
      <c r="C299" s="3"/>
      <c r="D299" s="200"/>
      <c r="E299" s="3"/>
      <c r="F299" s="3"/>
      <c r="G299" s="3"/>
      <c r="H299" s="3"/>
      <c r="I299" s="3"/>
      <c r="J299" s="3"/>
      <c r="K299" s="3"/>
      <c r="L299" s="3"/>
      <c r="M299" s="3"/>
      <c r="N299" s="3"/>
      <c r="O299" s="3"/>
      <c r="P299" s="3"/>
      <c r="Q299" s="3"/>
      <c r="R299" s="3"/>
      <c r="S299" s="3"/>
      <c r="T299" s="3"/>
      <c r="U299" s="3"/>
      <c r="V299" s="3"/>
      <c r="W299" s="3"/>
      <c r="X299" s="3"/>
      <c r="Y299" s="3"/>
      <c r="Z299" s="3"/>
    </row>
    <row r="300" spans="1:26" ht="12.75" customHeight="1" x14ac:dyDescent="0.25">
      <c r="A300" s="3"/>
      <c r="B300" s="3"/>
      <c r="C300" s="3"/>
      <c r="D300" s="200"/>
      <c r="E300" s="3"/>
      <c r="F300" s="3"/>
      <c r="G300" s="3"/>
      <c r="H300" s="3"/>
      <c r="I300" s="3"/>
      <c r="J300" s="3"/>
      <c r="K300" s="3"/>
      <c r="L300" s="3"/>
      <c r="M300" s="3"/>
      <c r="N300" s="3"/>
      <c r="O300" s="3"/>
      <c r="P300" s="3"/>
      <c r="Q300" s="3"/>
      <c r="R300" s="3"/>
      <c r="S300" s="3"/>
      <c r="T300" s="3"/>
      <c r="U300" s="3"/>
      <c r="V300" s="3"/>
      <c r="W300" s="3"/>
      <c r="X300" s="3"/>
      <c r="Y300" s="3"/>
      <c r="Z300" s="3"/>
    </row>
    <row r="301" spans="1:26" ht="12.75" customHeight="1" x14ac:dyDescent="0.25">
      <c r="A301" s="3"/>
      <c r="B301" s="3"/>
      <c r="C301" s="3"/>
      <c r="D301" s="200"/>
      <c r="E301" s="3"/>
      <c r="F301" s="3"/>
      <c r="G301" s="3"/>
      <c r="H301" s="3"/>
      <c r="I301" s="3"/>
      <c r="J301" s="3"/>
      <c r="K301" s="3"/>
      <c r="L301" s="3"/>
      <c r="M301" s="3"/>
      <c r="N301" s="3"/>
      <c r="O301" s="3"/>
      <c r="P301" s="3"/>
      <c r="Q301" s="3"/>
      <c r="R301" s="3"/>
      <c r="S301" s="3"/>
      <c r="T301" s="3"/>
      <c r="U301" s="3"/>
      <c r="V301" s="3"/>
      <c r="W301" s="3"/>
      <c r="X301" s="3"/>
      <c r="Y301" s="3"/>
      <c r="Z301" s="3"/>
    </row>
    <row r="302" spans="1:26" ht="12.75" customHeight="1" x14ac:dyDescent="0.25">
      <c r="A302" s="3"/>
      <c r="B302" s="3"/>
      <c r="C302" s="3"/>
      <c r="D302" s="200"/>
      <c r="E302" s="3"/>
      <c r="F302" s="3"/>
      <c r="G302" s="3"/>
      <c r="H302" s="3"/>
      <c r="I302" s="3"/>
      <c r="J302" s="3"/>
      <c r="K302" s="3"/>
      <c r="L302" s="3"/>
      <c r="M302" s="3"/>
      <c r="N302" s="3"/>
      <c r="O302" s="3"/>
      <c r="P302" s="3"/>
      <c r="Q302" s="3"/>
      <c r="R302" s="3"/>
      <c r="S302" s="3"/>
      <c r="T302" s="3"/>
      <c r="U302" s="3"/>
      <c r="V302" s="3"/>
      <c r="W302" s="3"/>
      <c r="X302" s="3"/>
      <c r="Y302" s="3"/>
      <c r="Z302" s="3"/>
    </row>
    <row r="303" spans="1:26" ht="12.75" customHeight="1" x14ac:dyDescent="0.25">
      <c r="A303" s="3"/>
      <c r="B303" s="3"/>
      <c r="C303" s="3"/>
      <c r="D303" s="200"/>
      <c r="E303" s="3"/>
      <c r="F303" s="3"/>
      <c r="G303" s="3"/>
      <c r="H303" s="3"/>
      <c r="I303" s="3"/>
      <c r="J303" s="3"/>
      <c r="K303" s="3"/>
      <c r="L303" s="3"/>
      <c r="M303" s="3"/>
      <c r="N303" s="3"/>
      <c r="O303" s="3"/>
      <c r="P303" s="3"/>
      <c r="Q303" s="3"/>
      <c r="R303" s="3"/>
      <c r="S303" s="3"/>
      <c r="T303" s="3"/>
      <c r="U303" s="3"/>
      <c r="V303" s="3"/>
      <c r="W303" s="3"/>
      <c r="X303" s="3"/>
      <c r="Y303" s="3"/>
      <c r="Z303" s="3"/>
    </row>
    <row r="304" spans="1:26" ht="12.75" customHeight="1" x14ac:dyDescent="0.25">
      <c r="A304" s="3"/>
      <c r="B304" s="3"/>
      <c r="C304" s="3"/>
      <c r="D304" s="200"/>
      <c r="E304" s="3"/>
      <c r="F304" s="3"/>
      <c r="G304" s="3"/>
      <c r="H304" s="3"/>
      <c r="I304" s="3"/>
      <c r="J304" s="3"/>
      <c r="K304" s="3"/>
      <c r="L304" s="3"/>
      <c r="M304" s="3"/>
      <c r="N304" s="3"/>
      <c r="O304" s="3"/>
      <c r="P304" s="3"/>
      <c r="Q304" s="3"/>
      <c r="R304" s="3"/>
      <c r="S304" s="3"/>
      <c r="T304" s="3"/>
      <c r="U304" s="3"/>
      <c r="V304" s="3"/>
      <c r="W304" s="3"/>
      <c r="X304" s="3"/>
      <c r="Y304" s="3"/>
      <c r="Z304" s="3"/>
    </row>
    <row r="305" spans="1:26" ht="12.75" customHeight="1" x14ac:dyDescent="0.25">
      <c r="A305" s="3"/>
      <c r="B305" s="3"/>
      <c r="C305" s="3"/>
      <c r="D305" s="200"/>
      <c r="E305" s="3"/>
      <c r="F305" s="3"/>
      <c r="G305" s="3"/>
      <c r="H305" s="3"/>
      <c r="I305" s="3"/>
      <c r="J305" s="3"/>
      <c r="K305" s="3"/>
      <c r="L305" s="3"/>
      <c r="M305" s="3"/>
      <c r="N305" s="3"/>
      <c r="O305" s="3"/>
      <c r="P305" s="3"/>
      <c r="Q305" s="3"/>
      <c r="R305" s="3"/>
      <c r="S305" s="3"/>
      <c r="T305" s="3"/>
      <c r="U305" s="3"/>
      <c r="V305" s="3"/>
      <c r="W305" s="3"/>
      <c r="X305" s="3"/>
      <c r="Y305" s="3"/>
      <c r="Z305" s="3"/>
    </row>
    <row r="306" spans="1:26" ht="12.75" customHeight="1" x14ac:dyDescent="0.25">
      <c r="A306" s="3"/>
      <c r="B306" s="3"/>
      <c r="C306" s="3"/>
      <c r="D306" s="200"/>
      <c r="E306" s="3"/>
      <c r="F306" s="3"/>
      <c r="G306" s="3"/>
      <c r="H306" s="3"/>
      <c r="I306" s="3"/>
      <c r="J306" s="3"/>
      <c r="K306" s="3"/>
      <c r="L306" s="3"/>
      <c r="M306" s="3"/>
      <c r="N306" s="3"/>
      <c r="O306" s="3"/>
      <c r="P306" s="3"/>
      <c r="Q306" s="3"/>
      <c r="R306" s="3"/>
      <c r="S306" s="3"/>
      <c r="T306" s="3"/>
      <c r="U306" s="3"/>
      <c r="V306" s="3"/>
      <c r="W306" s="3"/>
      <c r="X306" s="3"/>
      <c r="Y306" s="3"/>
      <c r="Z306" s="3"/>
    </row>
    <row r="307" spans="1:26" ht="12.75" customHeight="1" x14ac:dyDescent="0.25">
      <c r="A307" s="3"/>
      <c r="B307" s="3"/>
      <c r="C307" s="3"/>
      <c r="D307" s="200"/>
      <c r="E307" s="3"/>
      <c r="F307" s="3"/>
      <c r="G307" s="3"/>
      <c r="H307" s="3"/>
      <c r="I307" s="3"/>
      <c r="J307" s="3"/>
      <c r="K307" s="3"/>
      <c r="L307" s="3"/>
      <c r="M307" s="3"/>
      <c r="N307" s="3"/>
      <c r="O307" s="3"/>
      <c r="P307" s="3"/>
      <c r="Q307" s="3"/>
      <c r="R307" s="3"/>
      <c r="S307" s="3"/>
      <c r="T307" s="3"/>
      <c r="U307" s="3"/>
      <c r="V307" s="3"/>
      <c r="W307" s="3"/>
      <c r="X307" s="3"/>
      <c r="Y307" s="3"/>
      <c r="Z307" s="3"/>
    </row>
    <row r="308" spans="1:26" ht="12.75" customHeight="1" x14ac:dyDescent="0.25">
      <c r="A308" s="3"/>
      <c r="B308" s="3"/>
      <c r="C308" s="3"/>
      <c r="D308" s="200"/>
      <c r="E308" s="3"/>
      <c r="F308" s="3"/>
      <c r="G308" s="3"/>
      <c r="H308" s="3"/>
      <c r="I308" s="3"/>
      <c r="J308" s="3"/>
      <c r="K308" s="3"/>
      <c r="L308" s="3"/>
      <c r="M308" s="3"/>
      <c r="N308" s="3"/>
      <c r="O308" s="3"/>
      <c r="P308" s="3"/>
      <c r="Q308" s="3"/>
      <c r="R308" s="3"/>
      <c r="S308" s="3"/>
      <c r="T308" s="3"/>
      <c r="U308" s="3"/>
      <c r="V308" s="3"/>
      <c r="W308" s="3"/>
      <c r="X308" s="3"/>
      <c r="Y308" s="3"/>
      <c r="Z308" s="3"/>
    </row>
    <row r="309" spans="1:26" ht="12.75" customHeight="1" x14ac:dyDescent="0.25">
      <c r="A309" s="3"/>
      <c r="B309" s="3"/>
      <c r="C309" s="3"/>
      <c r="D309" s="200"/>
      <c r="E309" s="3"/>
      <c r="F309" s="3"/>
      <c r="G309" s="3"/>
      <c r="H309" s="3"/>
      <c r="I309" s="3"/>
      <c r="J309" s="3"/>
      <c r="K309" s="3"/>
      <c r="L309" s="3"/>
      <c r="M309" s="3"/>
      <c r="N309" s="3"/>
      <c r="O309" s="3"/>
      <c r="P309" s="3"/>
      <c r="Q309" s="3"/>
      <c r="R309" s="3"/>
      <c r="S309" s="3"/>
      <c r="T309" s="3"/>
      <c r="U309" s="3"/>
      <c r="V309" s="3"/>
      <c r="W309" s="3"/>
      <c r="X309" s="3"/>
      <c r="Y309" s="3"/>
      <c r="Z309" s="3"/>
    </row>
    <row r="310" spans="1:26" ht="12.75" customHeight="1" x14ac:dyDescent="0.25">
      <c r="A310" s="3"/>
      <c r="B310" s="3"/>
      <c r="C310" s="3"/>
      <c r="D310" s="200"/>
      <c r="E310" s="3"/>
      <c r="F310" s="3"/>
      <c r="G310" s="3"/>
      <c r="H310" s="3"/>
      <c r="I310" s="3"/>
      <c r="J310" s="3"/>
      <c r="K310" s="3"/>
      <c r="L310" s="3"/>
      <c r="M310" s="3"/>
      <c r="N310" s="3"/>
      <c r="O310" s="3"/>
      <c r="P310" s="3"/>
      <c r="Q310" s="3"/>
      <c r="R310" s="3"/>
      <c r="S310" s="3"/>
      <c r="T310" s="3"/>
      <c r="U310" s="3"/>
      <c r="V310" s="3"/>
      <c r="W310" s="3"/>
      <c r="X310" s="3"/>
      <c r="Y310" s="3"/>
      <c r="Z310" s="3"/>
    </row>
    <row r="311" spans="1:26" ht="12.75" customHeight="1" x14ac:dyDescent="0.25">
      <c r="A311" s="3"/>
      <c r="B311" s="3"/>
      <c r="C311" s="3"/>
      <c r="D311" s="200"/>
      <c r="E311" s="3"/>
      <c r="F311" s="3"/>
      <c r="G311" s="3"/>
      <c r="H311" s="3"/>
      <c r="I311" s="3"/>
      <c r="J311" s="3"/>
      <c r="K311" s="3"/>
      <c r="L311" s="3"/>
      <c r="M311" s="3"/>
      <c r="N311" s="3"/>
      <c r="O311" s="3"/>
      <c r="P311" s="3"/>
      <c r="Q311" s="3"/>
      <c r="R311" s="3"/>
      <c r="S311" s="3"/>
      <c r="T311" s="3"/>
      <c r="U311" s="3"/>
      <c r="V311" s="3"/>
      <c r="W311" s="3"/>
      <c r="X311" s="3"/>
      <c r="Y311" s="3"/>
      <c r="Z311" s="3"/>
    </row>
    <row r="312" spans="1:26" ht="12.75" customHeight="1" x14ac:dyDescent="0.25">
      <c r="A312" s="3"/>
      <c r="B312" s="3"/>
      <c r="C312" s="3"/>
      <c r="D312" s="200"/>
      <c r="E312" s="3"/>
      <c r="F312" s="3"/>
      <c r="G312" s="3"/>
      <c r="H312" s="3"/>
      <c r="I312" s="3"/>
      <c r="J312" s="3"/>
      <c r="K312" s="3"/>
      <c r="L312" s="3"/>
      <c r="M312" s="3"/>
      <c r="N312" s="3"/>
      <c r="O312" s="3"/>
      <c r="P312" s="3"/>
      <c r="Q312" s="3"/>
      <c r="R312" s="3"/>
      <c r="S312" s="3"/>
      <c r="T312" s="3"/>
      <c r="U312" s="3"/>
      <c r="V312" s="3"/>
      <c r="W312" s="3"/>
      <c r="X312" s="3"/>
      <c r="Y312" s="3"/>
      <c r="Z312" s="3"/>
    </row>
    <row r="313" spans="1:26" ht="12.75" customHeight="1" x14ac:dyDescent="0.25">
      <c r="A313" s="3"/>
      <c r="B313" s="3"/>
      <c r="C313" s="3"/>
      <c r="D313" s="200"/>
      <c r="E313" s="3"/>
      <c r="F313" s="3"/>
      <c r="G313" s="3"/>
      <c r="H313" s="3"/>
      <c r="I313" s="3"/>
      <c r="J313" s="3"/>
      <c r="K313" s="3"/>
      <c r="L313" s="3"/>
      <c r="M313" s="3"/>
      <c r="N313" s="3"/>
      <c r="O313" s="3"/>
      <c r="P313" s="3"/>
      <c r="Q313" s="3"/>
      <c r="R313" s="3"/>
      <c r="S313" s="3"/>
      <c r="T313" s="3"/>
      <c r="U313" s="3"/>
      <c r="V313" s="3"/>
      <c r="W313" s="3"/>
      <c r="X313" s="3"/>
      <c r="Y313" s="3"/>
      <c r="Z313" s="3"/>
    </row>
    <row r="314" spans="1:26" ht="12.75" customHeight="1" x14ac:dyDescent="0.25">
      <c r="A314" s="3"/>
      <c r="B314" s="3"/>
      <c r="C314" s="3"/>
      <c r="D314" s="200"/>
      <c r="E314" s="3"/>
      <c r="F314" s="3"/>
      <c r="G314" s="3"/>
      <c r="H314" s="3"/>
      <c r="I314" s="3"/>
      <c r="J314" s="3"/>
      <c r="K314" s="3"/>
      <c r="L314" s="3"/>
      <c r="M314" s="3"/>
      <c r="N314" s="3"/>
      <c r="O314" s="3"/>
      <c r="P314" s="3"/>
      <c r="Q314" s="3"/>
      <c r="R314" s="3"/>
      <c r="S314" s="3"/>
      <c r="T314" s="3"/>
      <c r="U314" s="3"/>
      <c r="V314" s="3"/>
      <c r="W314" s="3"/>
      <c r="X314" s="3"/>
      <c r="Y314" s="3"/>
      <c r="Z314" s="3"/>
    </row>
    <row r="315" spans="1:26" ht="12.75" customHeight="1" x14ac:dyDescent="0.25">
      <c r="A315" s="3"/>
      <c r="B315" s="3"/>
      <c r="C315" s="3"/>
      <c r="D315" s="200"/>
      <c r="E315" s="3"/>
      <c r="F315" s="3"/>
      <c r="G315" s="3"/>
      <c r="H315" s="3"/>
      <c r="I315" s="3"/>
      <c r="J315" s="3"/>
      <c r="K315" s="3"/>
      <c r="L315" s="3"/>
      <c r="M315" s="3"/>
      <c r="N315" s="3"/>
      <c r="O315" s="3"/>
      <c r="P315" s="3"/>
      <c r="Q315" s="3"/>
      <c r="R315" s="3"/>
      <c r="S315" s="3"/>
      <c r="T315" s="3"/>
      <c r="U315" s="3"/>
      <c r="V315" s="3"/>
      <c r="W315" s="3"/>
      <c r="X315" s="3"/>
      <c r="Y315" s="3"/>
      <c r="Z315" s="3"/>
    </row>
    <row r="316" spans="1:26" ht="12.75" customHeight="1" x14ac:dyDescent="0.25">
      <c r="A316" s="3"/>
      <c r="B316" s="3"/>
      <c r="C316" s="3"/>
      <c r="D316" s="200"/>
      <c r="E316" s="3"/>
      <c r="F316" s="3"/>
      <c r="G316" s="3"/>
      <c r="H316" s="3"/>
      <c r="I316" s="3"/>
      <c r="J316" s="3"/>
      <c r="K316" s="3"/>
      <c r="L316" s="3"/>
      <c r="M316" s="3"/>
      <c r="N316" s="3"/>
      <c r="O316" s="3"/>
      <c r="P316" s="3"/>
      <c r="Q316" s="3"/>
      <c r="R316" s="3"/>
      <c r="S316" s="3"/>
      <c r="T316" s="3"/>
      <c r="U316" s="3"/>
      <c r="V316" s="3"/>
      <c r="W316" s="3"/>
      <c r="X316" s="3"/>
      <c r="Y316" s="3"/>
      <c r="Z316" s="3"/>
    </row>
    <row r="317" spans="1:26" ht="12.75" customHeight="1" x14ac:dyDescent="0.25">
      <c r="A317" s="3"/>
      <c r="B317" s="3"/>
      <c r="C317" s="3"/>
      <c r="D317" s="200"/>
      <c r="E317" s="3"/>
      <c r="F317" s="3"/>
      <c r="G317" s="3"/>
      <c r="H317" s="3"/>
      <c r="I317" s="3"/>
      <c r="J317" s="3"/>
      <c r="K317" s="3"/>
      <c r="L317" s="3"/>
      <c r="M317" s="3"/>
      <c r="N317" s="3"/>
      <c r="O317" s="3"/>
      <c r="P317" s="3"/>
      <c r="Q317" s="3"/>
      <c r="R317" s="3"/>
      <c r="S317" s="3"/>
      <c r="T317" s="3"/>
      <c r="U317" s="3"/>
      <c r="V317" s="3"/>
      <c r="W317" s="3"/>
      <c r="X317" s="3"/>
      <c r="Y317" s="3"/>
      <c r="Z317" s="3"/>
    </row>
    <row r="318" spans="1:26" ht="12.75" customHeight="1" x14ac:dyDescent="0.25">
      <c r="A318" s="3"/>
      <c r="B318" s="3"/>
      <c r="C318" s="3"/>
      <c r="D318" s="200"/>
      <c r="E318" s="3"/>
      <c r="F318" s="3"/>
      <c r="G318" s="3"/>
      <c r="H318" s="3"/>
      <c r="I318" s="3"/>
      <c r="J318" s="3"/>
      <c r="K318" s="3"/>
      <c r="L318" s="3"/>
      <c r="M318" s="3"/>
      <c r="N318" s="3"/>
      <c r="O318" s="3"/>
      <c r="P318" s="3"/>
      <c r="Q318" s="3"/>
      <c r="R318" s="3"/>
      <c r="S318" s="3"/>
      <c r="T318" s="3"/>
      <c r="U318" s="3"/>
      <c r="V318" s="3"/>
      <c r="W318" s="3"/>
      <c r="X318" s="3"/>
      <c r="Y318" s="3"/>
      <c r="Z318" s="3"/>
    </row>
    <row r="319" spans="1:26" ht="12.75" customHeight="1" x14ac:dyDescent="0.25">
      <c r="A319" s="3"/>
      <c r="B319" s="3"/>
      <c r="C319" s="3"/>
      <c r="D319" s="200"/>
      <c r="E319" s="3"/>
      <c r="F319" s="3"/>
      <c r="G319" s="3"/>
      <c r="H319" s="3"/>
      <c r="I319" s="3"/>
      <c r="J319" s="3"/>
      <c r="K319" s="3"/>
      <c r="L319" s="3"/>
      <c r="M319" s="3"/>
      <c r="N319" s="3"/>
      <c r="O319" s="3"/>
      <c r="P319" s="3"/>
      <c r="Q319" s="3"/>
      <c r="R319" s="3"/>
      <c r="S319" s="3"/>
      <c r="T319" s="3"/>
      <c r="U319" s="3"/>
      <c r="V319" s="3"/>
      <c r="W319" s="3"/>
      <c r="X319" s="3"/>
      <c r="Y319" s="3"/>
      <c r="Z319" s="3"/>
    </row>
    <row r="320" spans="1:26" ht="12.75" customHeight="1" x14ac:dyDescent="0.25">
      <c r="A320" s="3"/>
      <c r="B320" s="3"/>
      <c r="C320" s="3"/>
      <c r="D320" s="200"/>
      <c r="E320" s="3"/>
      <c r="F320" s="3"/>
      <c r="G320" s="3"/>
      <c r="H320" s="3"/>
      <c r="I320" s="3"/>
      <c r="J320" s="3"/>
      <c r="K320" s="3"/>
      <c r="L320" s="3"/>
      <c r="M320" s="3"/>
      <c r="N320" s="3"/>
      <c r="O320" s="3"/>
      <c r="P320" s="3"/>
      <c r="Q320" s="3"/>
      <c r="R320" s="3"/>
      <c r="S320" s="3"/>
      <c r="T320" s="3"/>
      <c r="U320" s="3"/>
      <c r="V320" s="3"/>
      <c r="W320" s="3"/>
      <c r="X320" s="3"/>
      <c r="Y320" s="3"/>
      <c r="Z320" s="3"/>
    </row>
    <row r="321" spans="1:26" ht="12.75" customHeight="1" x14ac:dyDescent="0.25">
      <c r="A321" s="3"/>
      <c r="B321" s="3"/>
      <c r="C321" s="3"/>
      <c r="D321" s="200"/>
      <c r="E321" s="3"/>
      <c r="F321" s="3"/>
      <c r="G321" s="3"/>
      <c r="H321" s="3"/>
      <c r="I321" s="3"/>
      <c r="J321" s="3"/>
      <c r="K321" s="3"/>
      <c r="L321" s="3"/>
      <c r="M321" s="3"/>
      <c r="N321" s="3"/>
      <c r="O321" s="3"/>
      <c r="P321" s="3"/>
      <c r="Q321" s="3"/>
      <c r="R321" s="3"/>
      <c r="S321" s="3"/>
      <c r="T321" s="3"/>
      <c r="U321" s="3"/>
      <c r="V321" s="3"/>
      <c r="W321" s="3"/>
      <c r="X321" s="3"/>
      <c r="Y321" s="3"/>
      <c r="Z321" s="3"/>
    </row>
    <row r="322" spans="1:26" ht="12.75" customHeight="1" x14ac:dyDescent="0.25">
      <c r="A322" s="3"/>
      <c r="B322" s="3"/>
      <c r="C322" s="3"/>
      <c r="D322" s="200"/>
      <c r="E322" s="3"/>
      <c r="F322" s="3"/>
      <c r="G322" s="3"/>
      <c r="H322" s="3"/>
      <c r="I322" s="3"/>
      <c r="J322" s="3"/>
      <c r="K322" s="3"/>
      <c r="L322" s="3"/>
      <c r="M322" s="3"/>
      <c r="N322" s="3"/>
      <c r="O322" s="3"/>
      <c r="P322" s="3"/>
      <c r="Q322" s="3"/>
      <c r="R322" s="3"/>
      <c r="S322" s="3"/>
      <c r="T322" s="3"/>
      <c r="U322" s="3"/>
      <c r="V322" s="3"/>
      <c r="W322" s="3"/>
      <c r="X322" s="3"/>
      <c r="Y322" s="3"/>
      <c r="Z322" s="3"/>
    </row>
    <row r="323" spans="1:26" ht="12.75" customHeight="1" x14ac:dyDescent="0.25">
      <c r="A323" s="3"/>
      <c r="B323" s="3"/>
      <c r="C323" s="3"/>
      <c r="D323" s="200"/>
      <c r="E323" s="3"/>
      <c r="F323" s="3"/>
      <c r="G323" s="3"/>
      <c r="H323" s="3"/>
      <c r="I323" s="3"/>
      <c r="J323" s="3"/>
      <c r="K323" s="3"/>
      <c r="L323" s="3"/>
      <c r="M323" s="3"/>
      <c r="N323" s="3"/>
      <c r="O323" s="3"/>
      <c r="P323" s="3"/>
      <c r="Q323" s="3"/>
      <c r="R323" s="3"/>
      <c r="S323" s="3"/>
      <c r="T323" s="3"/>
      <c r="U323" s="3"/>
      <c r="V323" s="3"/>
      <c r="W323" s="3"/>
      <c r="X323" s="3"/>
      <c r="Y323" s="3"/>
      <c r="Z323" s="3"/>
    </row>
    <row r="324" spans="1:26" ht="12.75" customHeight="1" x14ac:dyDescent="0.25">
      <c r="A324" s="3"/>
      <c r="B324" s="3"/>
      <c r="C324" s="3"/>
      <c r="D324" s="200"/>
      <c r="E324" s="3"/>
      <c r="F324" s="3"/>
      <c r="G324" s="3"/>
      <c r="H324" s="3"/>
      <c r="I324" s="3"/>
      <c r="J324" s="3"/>
      <c r="K324" s="3"/>
      <c r="L324" s="3"/>
      <c r="M324" s="3"/>
      <c r="N324" s="3"/>
      <c r="O324" s="3"/>
      <c r="P324" s="3"/>
      <c r="Q324" s="3"/>
      <c r="R324" s="3"/>
      <c r="S324" s="3"/>
      <c r="T324" s="3"/>
      <c r="U324" s="3"/>
      <c r="V324" s="3"/>
      <c r="W324" s="3"/>
      <c r="X324" s="3"/>
      <c r="Y324" s="3"/>
      <c r="Z324" s="3"/>
    </row>
    <row r="325" spans="1:26" ht="12.75" customHeight="1" x14ac:dyDescent="0.25">
      <c r="A325" s="3"/>
      <c r="B325" s="3"/>
      <c r="C325" s="3"/>
      <c r="D325" s="200"/>
      <c r="E325" s="3"/>
      <c r="F325" s="3"/>
      <c r="G325" s="3"/>
      <c r="H325" s="3"/>
      <c r="I325" s="3"/>
      <c r="J325" s="3"/>
      <c r="K325" s="3"/>
      <c r="L325" s="3"/>
      <c r="M325" s="3"/>
      <c r="N325" s="3"/>
      <c r="O325" s="3"/>
      <c r="P325" s="3"/>
      <c r="Q325" s="3"/>
      <c r="R325" s="3"/>
      <c r="S325" s="3"/>
      <c r="T325" s="3"/>
      <c r="U325" s="3"/>
      <c r="V325" s="3"/>
      <c r="W325" s="3"/>
      <c r="X325" s="3"/>
      <c r="Y325" s="3"/>
      <c r="Z325" s="3"/>
    </row>
    <row r="326" spans="1:26" ht="12.75" customHeight="1" x14ac:dyDescent="0.25">
      <c r="A326" s="3"/>
      <c r="B326" s="3"/>
      <c r="C326" s="3"/>
      <c r="D326" s="200"/>
      <c r="E326" s="3"/>
      <c r="F326" s="3"/>
      <c r="G326" s="3"/>
      <c r="H326" s="3"/>
      <c r="I326" s="3"/>
      <c r="J326" s="3"/>
      <c r="K326" s="3"/>
      <c r="L326" s="3"/>
      <c r="M326" s="3"/>
      <c r="N326" s="3"/>
      <c r="O326" s="3"/>
      <c r="P326" s="3"/>
      <c r="Q326" s="3"/>
      <c r="R326" s="3"/>
      <c r="S326" s="3"/>
      <c r="T326" s="3"/>
      <c r="U326" s="3"/>
      <c r="V326" s="3"/>
      <c r="W326" s="3"/>
      <c r="X326" s="3"/>
      <c r="Y326" s="3"/>
      <c r="Z326" s="3"/>
    </row>
    <row r="327" spans="1:26" ht="12.75" customHeight="1" x14ac:dyDescent="0.25">
      <c r="A327" s="3"/>
      <c r="B327" s="3"/>
      <c r="C327" s="3"/>
      <c r="D327" s="200"/>
      <c r="E327" s="3"/>
      <c r="F327" s="3"/>
      <c r="G327" s="3"/>
      <c r="H327" s="3"/>
      <c r="I327" s="3"/>
      <c r="J327" s="3"/>
      <c r="K327" s="3"/>
      <c r="L327" s="3"/>
      <c r="M327" s="3"/>
      <c r="N327" s="3"/>
      <c r="O327" s="3"/>
      <c r="P327" s="3"/>
      <c r="Q327" s="3"/>
      <c r="R327" s="3"/>
      <c r="S327" s="3"/>
      <c r="T327" s="3"/>
      <c r="U327" s="3"/>
      <c r="V327" s="3"/>
      <c r="W327" s="3"/>
      <c r="X327" s="3"/>
      <c r="Y327" s="3"/>
      <c r="Z327" s="3"/>
    </row>
    <row r="328" spans="1:26" ht="12.75" customHeight="1" x14ac:dyDescent="0.25">
      <c r="A328" s="3"/>
      <c r="B328" s="3"/>
      <c r="C328" s="3"/>
      <c r="D328" s="200"/>
      <c r="E328" s="3"/>
      <c r="F328" s="3"/>
      <c r="G328" s="3"/>
      <c r="H328" s="3"/>
      <c r="I328" s="3"/>
      <c r="J328" s="3"/>
      <c r="K328" s="3"/>
      <c r="L328" s="3"/>
      <c r="M328" s="3"/>
      <c r="N328" s="3"/>
      <c r="O328" s="3"/>
      <c r="P328" s="3"/>
      <c r="Q328" s="3"/>
      <c r="R328" s="3"/>
      <c r="S328" s="3"/>
      <c r="T328" s="3"/>
      <c r="U328" s="3"/>
      <c r="V328" s="3"/>
      <c r="W328" s="3"/>
      <c r="X328" s="3"/>
      <c r="Y328" s="3"/>
      <c r="Z328" s="3"/>
    </row>
    <row r="329" spans="1:26" ht="12.75" customHeight="1" x14ac:dyDescent="0.25">
      <c r="A329" s="3"/>
      <c r="B329" s="3"/>
      <c r="C329" s="3"/>
      <c r="D329" s="200"/>
      <c r="E329" s="3"/>
      <c r="F329" s="3"/>
      <c r="G329" s="3"/>
      <c r="H329" s="3"/>
      <c r="I329" s="3"/>
      <c r="J329" s="3"/>
      <c r="K329" s="3"/>
      <c r="L329" s="3"/>
      <c r="M329" s="3"/>
      <c r="N329" s="3"/>
      <c r="O329" s="3"/>
      <c r="P329" s="3"/>
      <c r="Q329" s="3"/>
      <c r="R329" s="3"/>
      <c r="S329" s="3"/>
      <c r="T329" s="3"/>
      <c r="U329" s="3"/>
      <c r="V329" s="3"/>
      <c r="W329" s="3"/>
      <c r="X329" s="3"/>
      <c r="Y329" s="3"/>
      <c r="Z329" s="3"/>
    </row>
    <row r="330" spans="1:26" ht="12.75" customHeight="1" x14ac:dyDescent="0.25">
      <c r="A330" s="3"/>
      <c r="B330" s="3"/>
      <c r="C330" s="3"/>
      <c r="D330" s="200"/>
      <c r="E330" s="3"/>
      <c r="F330" s="3"/>
      <c r="G330" s="3"/>
      <c r="H330" s="3"/>
      <c r="I330" s="3"/>
      <c r="J330" s="3"/>
      <c r="K330" s="3"/>
      <c r="L330" s="3"/>
      <c r="M330" s="3"/>
      <c r="N330" s="3"/>
      <c r="O330" s="3"/>
      <c r="P330" s="3"/>
      <c r="Q330" s="3"/>
      <c r="R330" s="3"/>
      <c r="S330" s="3"/>
      <c r="T330" s="3"/>
      <c r="U330" s="3"/>
      <c r="V330" s="3"/>
      <c r="W330" s="3"/>
      <c r="X330" s="3"/>
      <c r="Y330" s="3"/>
      <c r="Z330" s="3"/>
    </row>
    <row r="331" spans="1:26" ht="12.75" customHeight="1" x14ac:dyDescent="0.25">
      <c r="A331" s="3"/>
      <c r="B331" s="3"/>
      <c r="C331" s="3"/>
      <c r="D331" s="200"/>
      <c r="E331" s="3"/>
      <c r="F331" s="3"/>
      <c r="G331" s="3"/>
      <c r="H331" s="3"/>
      <c r="I331" s="3"/>
      <c r="J331" s="3"/>
      <c r="K331" s="3"/>
      <c r="L331" s="3"/>
      <c r="M331" s="3"/>
      <c r="N331" s="3"/>
      <c r="O331" s="3"/>
      <c r="P331" s="3"/>
      <c r="Q331" s="3"/>
      <c r="R331" s="3"/>
      <c r="S331" s="3"/>
      <c r="T331" s="3"/>
      <c r="U331" s="3"/>
      <c r="V331" s="3"/>
      <c r="W331" s="3"/>
      <c r="X331" s="3"/>
      <c r="Y331" s="3"/>
      <c r="Z331" s="3"/>
    </row>
    <row r="332" spans="1:26" ht="12.75" customHeight="1" x14ac:dyDescent="0.25">
      <c r="A332" s="3"/>
      <c r="B332" s="3"/>
      <c r="C332" s="3"/>
      <c r="D332" s="200"/>
      <c r="E332" s="3"/>
      <c r="F332" s="3"/>
      <c r="G332" s="3"/>
      <c r="H332" s="3"/>
      <c r="I332" s="3"/>
      <c r="J332" s="3"/>
      <c r="K332" s="3"/>
      <c r="L332" s="3"/>
      <c r="M332" s="3"/>
      <c r="N332" s="3"/>
      <c r="O332" s="3"/>
      <c r="P332" s="3"/>
      <c r="Q332" s="3"/>
      <c r="R332" s="3"/>
      <c r="S332" s="3"/>
      <c r="T332" s="3"/>
      <c r="U332" s="3"/>
      <c r="V332" s="3"/>
      <c r="W332" s="3"/>
      <c r="X332" s="3"/>
      <c r="Y332" s="3"/>
      <c r="Z332" s="3"/>
    </row>
    <row r="333" spans="1:26" ht="12.75" customHeight="1" x14ac:dyDescent="0.25">
      <c r="A333" s="3"/>
      <c r="B333" s="3"/>
      <c r="C333" s="3"/>
      <c r="D333" s="200"/>
      <c r="E333" s="3"/>
      <c r="F333" s="3"/>
      <c r="G333" s="3"/>
      <c r="H333" s="3"/>
      <c r="I333" s="3"/>
      <c r="J333" s="3"/>
      <c r="K333" s="3"/>
      <c r="L333" s="3"/>
      <c r="M333" s="3"/>
      <c r="N333" s="3"/>
      <c r="O333" s="3"/>
      <c r="P333" s="3"/>
      <c r="Q333" s="3"/>
      <c r="R333" s="3"/>
      <c r="S333" s="3"/>
      <c r="T333" s="3"/>
      <c r="U333" s="3"/>
      <c r="V333" s="3"/>
      <c r="W333" s="3"/>
      <c r="X333" s="3"/>
      <c r="Y333" s="3"/>
      <c r="Z333" s="3"/>
    </row>
    <row r="334" spans="1:26" ht="12.75" customHeight="1" x14ac:dyDescent="0.25">
      <c r="A334" s="3"/>
      <c r="B334" s="3"/>
      <c r="C334" s="3"/>
      <c r="D334" s="200"/>
      <c r="E334" s="3"/>
      <c r="F334" s="3"/>
      <c r="G334" s="3"/>
      <c r="H334" s="3"/>
      <c r="I334" s="3"/>
      <c r="J334" s="3"/>
      <c r="K334" s="3"/>
      <c r="L334" s="3"/>
      <c r="M334" s="3"/>
      <c r="N334" s="3"/>
      <c r="O334" s="3"/>
      <c r="P334" s="3"/>
      <c r="Q334" s="3"/>
      <c r="R334" s="3"/>
      <c r="S334" s="3"/>
      <c r="T334" s="3"/>
      <c r="U334" s="3"/>
      <c r="V334" s="3"/>
      <c r="W334" s="3"/>
      <c r="X334" s="3"/>
      <c r="Y334" s="3"/>
      <c r="Z334" s="3"/>
    </row>
    <row r="335" spans="1:26" ht="12.75" customHeight="1" x14ac:dyDescent="0.25">
      <c r="A335" s="3"/>
      <c r="B335" s="3"/>
      <c r="C335" s="3"/>
      <c r="D335" s="200"/>
      <c r="E335" s="3"/>
      <c r="F335" s="3"/>
      <c r="G335" s="3"/>
      <c r="H335" s="3"/>
      <c r="I335" s="3"/>
      <c r="J335" s="3"/>
      <c r="K335" s="3"/>
      <c r="L335" s="3"/>
      <c r="M335" s="3"/>
      <c r="N335" s="3"/>
      <c r="O335" s="3"/>
      <c r="P335" s="3"/>
      <c r="Q335" s="3"/>
      <c r="R335" s="3"/>
      <c r="S335" s="3"/>
      <c r="T335" s="3"/>
      <c r="U335" s="3"/>
      <c r="V335" s="3"/>
      <c r="W335" s="3"/>
      <c r="X335" s="3"/>
      <c r="Y335" s="3"/>
      <c r="Z335" s="3"/>
    </row>
    <row r="336" spans="1:26" ht="12.75" customHeight="1" x14ac:dyDescent="0.25">
      <c r="A336" s="3"/>
      <c r="B336" s="3"/>
      <c r="C336" s="3"/>
      <c r="D336" s="200"/>
      <c r="E336" s="3"/>
      <c r="F336" s="3"/>
      <c r="G336" s="3"/>
      <c r="H336" s="3"/>
      <c r="I336" s="3"/>
      <c r="J336" s="3"/>
      <c r="K336" s="3"/>
      <c r="L336" s="3"/>
      <c r="M336" s="3"/>
      <c r="N336" s="3"/>
      <c r="O336" s="3"/>
      <c r="P336" s="3"/>
      <c r="Q336" s="3"/>
      <c r="R336" s="3"/>
      <c r="S336" s="3"/>
      <c r="T336" s="3"/>
      <c r="U336" s="3"/>
      <c r="V336" s="3"/>
      <c r="W336" s="3"/>
      <c r="X336" s="3"/>
      <c r="Y336" s="3"/>
      <c r="Z336" s="3"/>
    </row>
    <row r="337" spans="1:26" ht="12.75" customHeight="1" x14ac:dyDescent="0.25">
      <c r="A337" s="3"/>
      <c r="B337" s="3"/>
      <c r="C337" s="3"/>
      <c r="D337" s="200"/>
      <c r="E337" s="3"/>
      <c r="F337" s="3"/>
      <c r="G337" s="3"/>
      <c r="H337" s="3"/>
      <c r="I337" s="3"/>
      <c r="J337" s="3"/>
      <c r="K337" s="3"/>
      <c r="L337" s="3"/>
      <c r="M337" s="3"/>
      <c r="N337" s="3"/>
      <c r="O337" s="3"/>
      <c r="P337" s="3"/>
      <c r="Q337" s="3"/>
      <c r="R337" s="3"/>
      <c r="S337" s="3"/>
      <c r="T337" s="3"/>
      <c r="U337" s="3"/>
      <c r="V337" s="3"/>
      <c r="W337" s="3"/>
      <c r="X337" s="3"/>
      <c r="Y337" s="3"/>
      <c r="Z337" s="3"/>
    </row>
    <row r="338" spans="1:26" ht="12.75" customHeight="1" x14ac:dyDescent="0.25">
      <c r="A338" s="3"/>
      <c r="B338" s="3"/>
      <c r="C338" s="3"/>
      <c r="D338" s="200"/>
      <c r="E338" s="3"/>
      <c r="F338" s="3"/>
      <c r="G338" s="3"/>
      <c r="H338" s="3"/>
      <c r="I338" s="3"/>
      <c r="J338" s="3"/>
      <c r="K338" s="3"/>
      <c r="L338" s="3"/>
      <c r="M338" s="3"/>
      <c r="N338" s="3"/>
      <c r="O338" s="3"/>
      <c r="P338" s="3"/>
      <c r="Q338" s="3"/>
      <c r="R338" s="3"/>
      <c r="S338" s="3"/>
      <c r="T338" s="3"/>
      <c r="U338" s="3"/>
      <c r="V338" s="3"/>
      <c r="W338" s="3"/>
      <c r="X338" s="3"/>
      <c r="Y338" s="3"/>
      <c r="Z338" s="3"/>
    </row>
    <row r="339" spans="1:26" ht="12.75" customHeight="1" x14ac:dyDescent="0.25">
      <c r="A339" s="3"/>
      <c r="B339" s="3"/>
      <c r="C339" s="3"/>
      <c r="D339" s="200"/>
      <c r="E339" s="3"/>
      <c r="F339" s="3"/>
      <c r="G339" s="3"/>
      <c r="H339" s="3"/>
      <c r="I339" s="3"/>
      <c r="J339" s="3"/>
      <c r="K339" s="3"/>
      <c r="L339" s="3"/>
      <c r="M339" s="3"/>
      <c r="N339" s="3"/>
      <c r="O339" s="3"/>
      <c r="P339" s="3"/>
      <c r="Q339" s="3"/>
      <c r="R339" s="3"/>
      <c r="S339" s="3"/>
      <c r="T339" s="3"/>
      <c r="U339" s="3"/>
      <c r="V339" s="3"/>
      <c r="W339" s="3"/>
      <c r="X339" s="3"/>
      <c r="Y339" s="3"/>
      <c r="Z339" s="3"/>
    </row>
    <row r="340" spans="1:26" ht="12.75" customHeight="1" x14ac:dyDescent="0.25">
      <c r="A340" s="3"/>
      <c r="B340" s="3"/>
      <c r="C340" s="3"/>
      <c r="D340" s="200"/>
      <c r="E340" s="3"/>
      <c r="F340" s="3"/>
      <c r="G340" s="3"/>
      <c r="H340" s="3"/>
      <c r="I340" s="3"/>
      <c r="J340" s="3"/>
      <c r="K340" s="3"/>
      <c r="L340" s="3"/>
      <c r="M340" s="3"/>
      <c r="N340" s="3"/>
      <c r="O340" s="3"/>
      <c r="P340" s="3"/>
      <c r="Q340" s="3"/>
      <c r="R340" s="3"/>
      <c r="S340" s="3"/>
      <c r="T340" s="3"/>
      <c r="U340" s="3"/>
      <c r="V340" s="3"/>
      <c r="W340" s="3"/>
      <c r="X340" s="3"/>
      <c r="Y340" s="3"/>
      <c r="Z340" s="3"/>
    </row>
    <row r="341" spans="1:26" ht="12.75" customHeight="1" x14ac:dyDescent="0.25">
      <c r="A341" s="3"/>
      <c r="B341" s="3"/>
      <c r="C341" s="3"/>
      <c r="D341" s="200"/>
      <c r="E341" s="3"/>
      <c r="F341" s="3"/>
      <c r="G341" s="3"/>
      <c r="H341" s="3"/>
      <c r="I341" s="3"/>
      <c r="J341" s="3"/>
      <c r="K341" s="3"/>
      <c r="L341" s="3"/>
      <c r="M341" s="3"/>
      <c r="N341" s="3"/>
      <c r="O341" s="3"/>
      <c r="P341" s="3"/>
      <c r="Q341" s="3"/>
      <c r="R341" s="3"/>
      <c r="S341" s="3"/>
      <c r="T341" s="3"/>
      <c r="U341" s="3"/>
      <c r="V341" s="3"/>
      <c r="W341" s="3"/>
      <c r="X341" s="3"/>
      <c r="Y341" s="3"/>
      <c r="Z341" s="3"/>
    </row>
    <row r="342" spans="1:26" ht="12.75" customHeight="1" x14ac:dyDescent="0.25">
      <c r="A342" s="3"/>
      <c r="B342" s="3"/>
      <c r="C342" s="3"/>
      <c r="D342" s="200"/>
      <c r="E342" s="3"/>
      <c r="F342" s="3"/>
      <c r="G342" s="3"/>
      <c r="H342" s="3"/>
      <c r="I342" s="3"/>
      <c r="J342" s="3"/>
      <c r="K342" s="3"/>
      <c r="L342" s="3"/>
      <c r="M342" s="3"/>
      <c r="N342" s="3"/>
      <c r="O342" s="3"/>
      <c r="P342" s="3"/>
      <c r="Q342" s="3"/>
      <c r="R342" s="3"/>
      <c r="S342" s="3"/>
      <c r="T342" s="3"/>
      <c r="U342" s="3"/>
      <c r="V342" s="3"/>
      <c r="W342" s="3"/>
      <c r="X342" s="3"/>
      <c r="Y342" s="3"/>
      <c r="Z342" s="3"/>
    </row>
    <row r="343" spans="1:26" ht="12.75" customHeight="1" x14ac:dyDescent="0.25">
      <c r="A343" s="3"/>
      <c r="B343" s="3"/>
      <c r="C343" s="3"/>
      <c r="D343" s="200"/>
      <c r="E343" s="3"/>
      <c r="F343" s="3"/>
      <c r="G343" s="3"/>
      <c r="H343" s="3"/>
      <c r="I343" s="3"/>
      <c r="J343" s="3"/>
      <c r="K343" s="3"/>
      <c r="L343" s="3"/>
      <c r="M343" s="3"/>
      <c r="N343" s="3"/>
      <c r="O343" s="3"/>
      <c r="P343" s="3"/>
      <c r="Q343" s="3"/>
      <c r="R343" s="3"/>
      <c r="S343" s="3"/>
      <c r="T343" s="3"/>
      <c r="U343" s="3"/>
      <c r="V343" s="3"/>
      <c r="W343" s="3"/>
      <c r="X343" s="3"/>
      <c r="Y343" s="3"/>
      <c r="Z343" s="3"/>
    </row>
    <row r="344" spans="1:26" ht="12.75" customHeight="1" x14ac:dyDescent="0.25">
      <c r="A344" s="3"/>
      <c r="B344" s="3"/>
      <c r="C344" s="3"/>
      <c r="D344" s="200"/>
      <c r="E344" s="3"/>
      <c r="F344" s="3"/>
      <c r="G344" s="3"/>
      <c r="H344" s="3"/>
      <c r="I344" s="3"/>
      <c r="J344" s="3"/>
      <c r="K344" s="3"/>
      <c r="L344" s="3"/>
      <c r="M344" s="3"/>
      <c r="N344" s="3"/>
      <c r="O344" s="3"/>
      <c r="P344" s="3"/>
      <c r="Q344" s="3"/>
      <c r="R344" s="3"/>
      <c r="S344" s="3"/>
      <c r="T344" s="3"/>
      <c r="U344" s="3"/>
      <c r="V344" s="3"/>
      <c r="W344" s="3"/>
      <c r="X344" s="3"/>
      <c r="Y344" s="3"/>
      <c r="Z344" s="3"/>
    </row>
    <row r="345" spans="1:26" ht="12.75" customHeight="1" x14ac:dyDescent="0.25">
      <c r="A345" s="3"/>
      <c r="B345" s="3"/>
      <c r="C345" s="3"/>
      <c r="D345" s="200"/>
      <c r="E345" s="3"/>
      <c r="F345" s="3"/>
      <c r="G345" s="3"/>
      <c r="H345" s="3"/>
      <c r="I345" s="3"/>
      <c r="J345" s="3"/>
      <c r="K345" s="3"/>
      <c r="L345" s="3"/>
      <c r="M345" s="3"/>
      <c r="N345" s="3"/>
      <c r="O345" s="3"/>
      <c r="P345" s="3"/>
      <c r="Q345" s="3"/>
      <c r="R345" s="3"/>
      <c r="S345" s="3"/>
      <c r="T345" s="3"/>
      <c r="U345" s="3"/>
      <c r="V345" s="3"/>
      <c r="W345" s="3"/>
      <c r="X345" s="3"/>
      <c r="Y345" s="3"/>
      <c r="Z345" s="3"/>
    </row>
    <row r="346" spans="1:26" ht="12.75" customHeight="1" x14ac:dyDescent="0.25">
      <c r="A346" s="3"/>
      <c r="B346" s="3"/>
      <c r="C346" s="3"/>
      <c r="D346" s="200"/>
      <c r="E346" s="3"/>
      <c r="F346" s="3"/>
      <c r="G346" s="3"/>
      <c r="H346" s="3"/>
      <c r="I346" s="3"/>
      <c r="J346" s="3"/>
      <c r="K346" s="3"/>
      <c r="L346" s="3"/>
      <c r="M346" s="3"/>
      <c r="N346" s="3"/>
      <c r="O346" s="3"/>
      <c r="P346" s="3"/>
      <c r="Q346" s="3"/>
      <c r="R346" s="3"/>
      <c r="S346" s="3"/>
      <c r="T346" s="3"/>
      <c r="U346" s="3"/>
      <c r="V346" s="3"/>
      <c r="W346" s="3"/>
      <c r="X346" s="3"/>
      <c r="Y346" s="3"/>
      <c r="Z346" s="3"/>
    </row>
    <row r="347" spans="1:26" ht="12.75" customHeight="1" x14ac:dyDescent="0.25">
      <c r="A347" s="3"/>
      <c r="B347" s="3"/>
      <c r="C347" s="3"/>
      <c r="D347" s="200"/>
      <c r="E347" s="3"/>
      <c r="F347" s="3"/>
      <c r="G347" s="3"/>
      <c r="H347" s="3"/>
      <c r="I347" s="3"/>
      <c r="J347" s="3"/>
      <c r="K347" s="3"/>
      <c r="L347" s="3"/>
      <c r="M347" s="3"/>
      <c r="N347" s="3"/>
      <c r="O347" s="3"/>
      <c r="P347" s="3"/>
      <c r="Q347" s="3"/>
      <c r="R347" s="3"/>
      <c r="S347" s="3"/>
      <c r="T347" s="3"/>
      <c r="U347" s="3"/>
      <c r="V347" s="3"/>
      <c r="W347" s="3"/>
      <c r="X347" s="3"/>
      <c r="Y347" s="3"/>
      <c r="Z347" s="3"/>
    </row>
    <row r="348" spans="1:26" ht="12.75" customHeight="1" x14ac:dyDescent="0.25">
      <c r="A348" s="3"/>
      <c r="B348" s="3"/>
      <c r="C348" s="3"/>
      <c r="D348" s="200"/>
      <c r="E348" s="3"/>
      <c r="F348" s="3"/>
      <c r="G348" s="3"/>
      <c r="H348" s="3"/>
      <c r="I348" s="3"/>
      <c r="J348" s="3"/>
      <c r="K348" s="3"/>
      <c r="L348" s="3"/>
      <c r="M348" s="3"/>
      <c r="N348" s="3"/>
      <c r="O348" s="3"/>
      <c r="P348" s="3"/>
      <c r="Q348" s="3"/>
      <c r="R348" s="3"/>
      <c r="S348" s="3"/>
      <c r="T348" s="3"/>
      <c r="U348" s="3"/>
      <c r="V348" s="3"/>
      <c r="W348" s="3"/>
      <c r="X348" s="3"/>
      <c r="Y348" s="3"/>
      <c r="Z348" s="3"/>
    </row>
    <row r="349" spans="1:26" ht="12.75" customHeight="1" x14ac:dyDescent="0.25">
      <c r="A349" s="3"/>
      <c r="B349" s="3"/>
      <c r="C349" s="3"/>
      <c r="D349" s="200"/>
      <c r="E349" s="3"/>
      <c r="F349" s="3"/>
      <c r="G349" s="3"/>
      <c r="H349" s="3"/>
      <c r="I349" s="3"/>
      <c r="J349" s="3"/>
      <c r="K349" s="3"/>
      <c r="L349" s="3"/>
      <c r="M349" s="3"/>
      <c r="N349" s="3"/>
      <c r="O349" s="3"/>
      <c r="P349" s="3"/>
      <c r="Q349" s="3"/>
      <c r="R349" s="3"/>
      <c r="S349" s="3"/>
      <c r="T349" s="3"/>
      <c r="U349" s="3"/>
      <c r="V349" s="3"/>
      <c r="W349" s="3"/>
      <c r="X349" s="3"/>
      <c r="Y349" s="3"/>
      <c r="Z349" s="3"/>
    </row>
    <row r="350" spans="1:26" ht="12.75" customHeight="1" x14ac:dyDescent="0.25">
      <c r="A350" s="3"/>
      <c r="B350" s="3"/>
      <c r="C350" s="3"/>
      <c r="D350" s="200"/>
      <c r="E350" s="3"/>
      <c r="F350" s="3"/>
      <c r="G350" s="3"/>
      <c r="H350" s="3"/>
      <c r="I350" s="3"/>
      <c r="J350" s="3"/>
      <c r="K350" s="3"/>
      <c r="L350" s="3"/>
      <c r="M350" s="3"/>
      <c r="N350" s="3"/>
      <c r="O350" s="3"/>
      <c r="P350" s="3"/>
      <c r="Q350" s="3"/>
      <c r="R350" s="3"/>
      <c r="S350" s="3"/>
      <c r="T350" s="3"/>
      <c r="U350" s="3"/>
      <c r="V350" s="3"/>
      <c r="W350" s="3"/>
      <c r="X350" s="3"/>
      <c r="Y350" s="3"/>
      <c r="Z350" s="3"/>
    </row>
    <row r="351" spans="1:26" ht="12.75" customHeight="1" x14ac:dyDescent="0.25">
      <c r="A351" s="3"/>
      <c r="B351" s="3"/>
      <c r="C351" s="3"/>
      <c r="D351" s="200"/>
      <c r="E351" s="3"/>
      <c r="F351" s="3"/>
      <c r="G351" s="3"/>
      <c r="H351" s="3"/>
      <c r="I351" s="3"/>
      <c r="J351" s="3"/>
      <c r="K351" s="3"/>
      <c r="L351" s="3"/>
      <c r="M351" s="3"/>
      <c r="N351" s="3"/>
      <c r="O351" s="3"/>
      <c r="P351" s="3"/>
      <c r="Q351" s="3"/>
      <c r="R351" s="3"/>
      <c r="S351" s="3"/>
      <c r="T351" s="3"/>
      <c r="U351" s="3"/>
      <c r="V351" s="3"/>
      <c r="W351" s="3"/>
      <c r="X351" s="3"/>
      <c r="Y351" s="3"/>
      <c r="Z351" s="3"/>
    </row>
    <row r="352" spans="1:26" ht="12.75" customHeight="1" x14ac:dyDescent="0.25">
      <c r="A352" s="3"/>
      <c r="B352" s="3"/>
      <c r="C352" s="3"/>
      <c r="D352" s="200"/>
      <c r="E352" s="3"/>
      <c r="F352" s="3"/>
      <c r="G352" s="3"/>
      <c r="H352" s="3"/>
      <c r="I352" s="3"/>
      <c r="J352" s="3"/>
      <c r="K352" s="3"/>
      <c r="L352" s="3"/>
      <c r="M352" s="3"/>
      <c r="N352" s="3"/>
      <c r="O352" s="3"/>
      <c r="P352" s="3"/>
      <c r="Q352" s="3"/>
      <c r="R352" s="3"/>
      <c r="S352" s="3"/>
      <c r="T352" s="3"/>
      <c r="U352" s="3"/>
      <c r="V352" s="3"/>
      <c r="W352" s="3"/>
      <c r="X352" s="3"/>
      <c r="Y352" s="3"/>
      <c r="Z352" s="3"/>
    </row>
    <row r="353" spans="1:26" ht="12.75" customHeight="1" x14ac:dyDescent="0.25">
      <c r="A353" s="3"/>
      <c r="B353" s="3"/>
      <c r="C353" s="3"/>
      <c r="D353" s="200"/>
      <c r="E353" s="3"/>
      <c r="F353" s="3"/>
      <c r="G353" s="3"/>
      <c r="H353" s="3"/>
      <c r="I353" s="3"/>
      <c r="J353" s="3"/>
      <c r="K353" s="3"/>
      <c r="L353" s="3"/>
      <c r="M353" s="3"/>
      <c r="N353" s="3"/>
      <c r="O353" s="3"/>
      <c r="P353" s="3"/>
      <c r="Q353" s="3"/>
      <c r="R353" s="3"/>
      <c r="S353" s="3"/>
      <c r="T353" s="3"/>
      <c r="U353" s="3"/>
      <c r="V353" s="3"/>
      <c r="W353" s="3"/>
      <c r="X353" s="3"/>
      <c r="Y353" s="3"/>
      <c r="Z353" s="3"/>
    </row>
    <row r="354" spans="1:26" ht="12.75" customHeight="1" x14ac:dyDescent="0.25">
      <c r="A354" s="3"/>
      <c r="B354" s="3"/>
      <c r="C354" s="3"/>
      <c r="D354" s="200"/>
      <c r="E354" s="3"/>
      <c r="F354" s="3"/>
      <c r="G354" s="3"/>
      <c r="H354" s="3"/>
      <c r="I354" s="3"/>
      <c r="J354" s="3"/>
      <c r="K354" s="3"/>
      <c r="L354" s="3"/>
      <c r="M354" s="3"/>
      <c r="N354" s="3"/>
      <c r="O354" s="3"/>
      <c r="P354" s="3"/>
      <c r="Q354" s="3"/>
      <c r="R354" s="3"/>
      <c r="S354" s="3"/>
      <c r="T354" s="3"/>
      <c r="U354" s="3"/>
      <c r="V354" s="3"/>
      <c r="W354" s="3"/>
      <c r="X354" s="3"/>
      <c r="Y354" s="3"/>
      <c r="Z354" s="3"/>
    </row>
    <row r="355" spans="1:26" ht="12.75" customHeight="1" x14ac:dyDescent="0.25">
      <c r="A355" s="3"/>
      <c r="B355" s="3"/>
      <c r="C355" s="3"/>
      <c r="D355" s="200"/>
      <c r="E355" s="3"/>
      <c r="F355" s="3"/>
      <c r="G355" s="3"/>
      <c r="H355" s="3"/>
      <c r="I355" s="3"/>
      <c r="J355" s="3"/>
      <c r="K355" s="3"/>
      <c r="L355" s="3"/>
      <c r="M355" s="3"/>
      <c r="N355" s="3"/>
      <c r="O355" s="3"/>
      <c r="P355" s="3"/>
      <c r="Q355" s="3"/>
      <c r="R355" s="3"/>
      <c r="S355" s="3"/>
      <c r="T355" s="3"/>
      <c r="U355" s="3"/>
      <c r="V355" s="3"/>
      <c r="W355" s="3"/>
      <c r="X355" s="3"/>
      <c r="Y355" s="3"/>
      <c r="Z355" s="3"/>
    </row>
    <row r="356" spans="1:26" ht="12.75" customHeight="1" x14ac:dyDescent="0.25">
      <c r="A356" s="3"/>
      <c r="B356" s="3"/>
      <c r="C356" s="3"/>
      <c r="D356" s="200"/>
      <c r="E356" s="3"/>
      <c r="F356" s="3"/>
      <c r="G356" s="3"/>
      <c r="H356" s="3"/>
      <c r="I356" s="3"/>
      <c r="J356" s="3"/>
      <c r="K356" s="3"/>
      <c r="L356" s="3"/>
      <c r="M356" s="3"/>
      <c r="N356" s="3"/>
      <c r="O356" s="3"/>
      <c r="P356" s="3"/>
      <c r="Q356" s="3"/>
      <c r="R356" s="3"/>
      <c r="S356" s="3"/>
      <c r="T356" s="3"/>
      <c r="U356" s="3"/>
      <c r="V356" s="3"/>
      <c r="W356" s="3"/>
      <c r="X356" s="3"/>
      <c r="Y356" s="3"/>
      <c r="Z356" s="3"/>
    </row>
    <row r="357" spans="1:26" ht="12.75" customHeight="1" x14ac:dyDescent="0.25">
      <c r="A357" s="3"/>
      <c r="B357" s="3"/>
      <c r="C357" s="3"/>
      <c r="D357" s="200"/>
      <c r="E357" s="3"/>
      <c r="F357" s="3"/>
      <c r="G357" s="3"/>
      <c r="H357" s="3"/>
      <c r="I357" s="3"/>
      <c r="J357" s="3"/>
      <c r="K357" s="3"/>
      <c r="L357" s="3"/>
      <c r="M357" s="3"/>
      <c r="N357" s="3"/>
      <c r="O357" s="3"/>
      <c r="P357" s="3"/>
      <c r="Q357" s="3"/>
      <c r="R357" s="3"/>
      <c r="S357" s="3"/>
      <c r="T357" s="3"/>
      <c r="U357" s="3"/>
      <c r="V357" s="3"/>
      <c r="W357" s="3"/>
      <c r="X357" s="3"/>
      <c r="Y357" s="3"/>
      <c r="Z357" s="3"/>
    </row>
    <row r="358" spans="1:26" ht="12.75" customHeight="1" x14ac:dyDescent="0.25">
      <c r="A358" s="3"/>
      <c r="B358" s="3"/>
      <c r="C358" s="3"/>
      <c r="D358" s="200"/>
      <c r="E358" s="3"/>
      <c r="F358" s="3"/>
      <c r="G358" s="3"/>
      <c r="H358" s="3"/>
      <c r="I358" s="3"/>
      <c r="J358" s="3"/>
      <c r="K358" s="3"/>
      <c r="L358" s="3"/>
      <c r="M358" s="3"/>
      <c r="N358" s="3"/>
      <c r="O358" s="3"/>
      <c r="P358" s="3"/>
      <c r="Q358" s="3"/>
      <c r="R358" s="3"/>
      <c r="S358" s="3"/>
      <c r="T358" s="3"/>
      <c r="U358" s="3"/>
      <c r="V358" s="3"/>
      <c r="W358" s="3"/>
      <c r="X358" s="3"/>
      <c r="Y358" s="3"/>
      <c r="Z358" s="3"/>
    </row>
    <row r="359" spans="1:26" ht="12.75" customHeight="1" x14ac:dyDescent="0.25">
      <c r="A359" s="3"/>
      <c r="B359" s="3"/>
      <c r="C359" s="3"/>
      <c r="D359" s="200"/>
      <c r="E359" s="3"/>
      <c r="F359" s="3"/>
      <c r="G359" s="3"/>
      <c r="H359" s="3"/>
      <c r="I359" s="3"/>
      <c r="J359" s="3"/>
      <c r="K359" s="3"/>
      <c r="L359" s="3"/>
      <c r="M359" s="3"/>
      <c r="N359" s="3"/>
      <c r="O359" s="3"/>
      <c r="P359" s="3"/>
      <c r="Q359" s="3"/>
      <c r="R359" s="3"/>
      <c r="S359" s="3"/>
      <c r="T359" s="3"/>
      <c r="U359" s="3"/>
      <c r="V359" s="3"/>
      <c r="W359" s="3"/>
      <c r="X359" s="3"/>
      <c r="Y359" s="3"/>
      <c r="Z359" s="3"/>
    </row>
    <row r="360" spans="1:26" ht="12.75" customHeight="1" x14ac:dyDescent="0.25">
      <c r="A360" s="3"/>
      <c r="B360" s="3"/>
      <c r="C360" s="3"/>
      <c r="D360" s="200"/>
      <c r="E360" s="3"/>
      <c r="F360" s="3"/>
      <c r="G360" s="3"/>
      <c r="H360" s="3"/>
      <c r="I360" s="3"/>
      <c r="J360" s="3"/>
      <c r="K360" s="3"/>
      <c r="L360" s="3"/>
      <c r="M360" s="3"/>
      <c r="N360" s="3"/>
      <c r="O360" s="3"/>
      <c r="P360" s="3"/>
      <c r="Q360" s="3"/>
      <c r="R360" s="3"/>
      <c r="S360" s="3"/>
      <c r="T360" s="3"/>
      <c r="U360" s="3"/>
      <c r="V360" s="3"/>
      <c r="W360" s="3"/>
      <c r="X360" s="3"/>
      <c r="Y360" s="3"/>
      <c r="Z360" s="3"/>
    </row>
    <row r="361" spans="1:26" ht="12.75" customHeight="1" x14ac:dyDescent="0.25">
      <c r="A361" s="3"/>
      <c r="B361" s="3"/>
      <c r="C361" s="3"/>
      <c r="D361" s="200"/>
      <c r="E361" s="3"/>
      <c r="F361" s="3"/>
      <c r="G361" s="3"/>
      <c r="H361" s="3"/>
      <c r="I361" s="3"/>
      <c r="J361" s="3"/>
      <c r="K361" s="3"/>
      <c r="L361" s="3"/>
      <c r="M361" s="3"/>
      <c r="N361" s="3"/>
      <c r="O361" s="3"/>
      <c r="P361" s="3"/>
      <c r="Q361" s="3"/>
      <c r="R361" s="3"/>
      <c r="S361" s="3"/>
      <c r="T361" s="3"/>
      <c r="U361" s="3"/>
      <c r="V361" s="3"/>
      <c r="W361" s="3"/>
      <c r="X361" s="3"/>
      <c r="Y361" s="3"/>
      <c r="Z361" s="3"/>
    </row>
    <row r="362" spans="1:26" ht="12.75" customHeight="1" x14ac:dyDescent="0.25">
      <c r="A362" s="3"/>
      <c r="B362" s="3"/>
      <c r="C362" s="3"/>
      <c r="D362" s="200"/>
      <c r="E362" s="3"/>
      <c r="F362" s="3"/>
      <c r="G362" s="3"/>
      <c r="H362" s="3"/>
      <c r="I362" s="3"/>
      <c r="J362" s="3"/>
      <c r="K362" s="3"/>
      <c r="L362" s="3"/>
      <c r="M362" s="3"/>
      <c r="N362" s="3"/>
      <c r="O362" s="3"/>
      <c r="P362" s="3"/>
      <c r="Q362" s="3"/>
      <c r="R362" s="3"/>
      <c r="S362" s="3"/>
      <c r="T362" s="3"/>
      <c r="U362" s="3"/>
      <c r="V362" s="3"/>
      <c r="W362" s="3"/>
      <c r="X362" s="3"/>
      <c r="Y362" s="3"/>
      <c r="Z362" s="3"/>
    </row>
    <row r="363" spans="1:26" ht="12.75" customHeight="1" x14ac:dyDescent="0.25">
      <c r="A363" s="3"/>
      <c r="B363" s="3"/>
      <c r="C363" s="3"/>
      <c r="D363" s="200"/>
      <c r="E363" s="3"/>
      <c r="F363" s="3"/>
      <c r="G363" s="3"/>
      <c r="H363" s="3"/>
      <c r="I363" s="3"/>
      <c r="J363" s="3"/>
      <c r="K363" s="3"/>
      <c r="L363" s="3"/>
      <c r="M363" s="3"/>
      <c r="N363" s="3"/>
      <c r="O363" s="3"/>
      <c r="P363" s="3"/>
      <c r="Q363" s="3"/>
      <c r="R363" s="3"/>
      <c r="S363" s="3"/>
      <c r="T363" s="3"/>
      <c r="U363" s="3"/>
      <c r="V363" s="3"/>
      <c r="W363" s="3"/>
      <c r="X363" s="3"/>
      <c r="Y363" s="3"/>
      <c r="Z363" s="3"/>
    </row>
    <row r="364" spans="1:26" ht="12.75" customHeight="1" x14ac:dyDescent="0.25">
      <c r="A364" s="3"/>
      <c r="B364" s="3"/>
      <c r="C364" s="3"/>
      <c r="D364" s="200"/>
      <c r="E364" s="3"/>
      <c r="F364" s="3"/>
      <c r="G364" s="3"/>
      <c r="H364" s="3"/>
      <c r="I364" s="3"/>
      <c r="J364" s="3"/>
      <c r="K364" s="3"/>
      <c r="L364" s="3"/>
      <c r="M364" s="3"/>
      <c r="N364" s="3"/>
      <c r="O364" s="3"/>
      <c r="P364" s="3"/>
      <c r="Q364" s="3"/>
      <c r="R364" s="3"/>
      <c r="S364" s="3"/>
      <c r="T364" s="3"/>
      <c r="U364" s="3"/>
      <c r="V364" s="3"/>
      <c r="W364" s="3"/>
      <c r="X364" s="3"/>
      <c r="Y364" s="3"/>
      <c r="Z364" s="3"/>
    </row>
    <row r="365" spans="1:26" ht="12.75" customHeight="1" x14ac:dyDescent="0.25">
      <c r="A365" s="3"/>
      <c r="B365" s="3"/>
      <c r="C365" s="3"/>
      <c r="D365" s="200"/>
      <c r="E365" s="3"/>
      <c r="F365" s="3"/>
      <c r="G365" s="3"/>
      <c r="H365" s="3"/>
      <c r="I365" s="3"/>
      <c r="J365" s="3"/>
      <c r="K365" s="3"/>
      <c r="L365" s="3"/>
      <c r="M365" s="3"/>
      <c r="N365" s="3"/>
      <c r="O365" s="3"/>
      <c r="P365" s="3"/>
      <c r="Q365" s="3"/>
      <c r="R365" s="3"/>
      <c r="S365" s="3"/>
      <c r="T365" s="3"/>
      <c r="U365" s="3"/>
      <c r="V365" s="3"/>
      <c r="W365" s="3"/>
      <c r="X365" s="3"/>
      <c r="Y365" s="3"/>
      <c r="Z365" s="3"/>
    </row>
    <row r="366" spans="1:26" ht="12.75" customHeight="1" x14ac:dyDescent="0.25">
      <c r="A366" s="3"/>
      <c r="B366" s="3"/>
      <c r="C366" s="3"/>
      <c r="D366" s="200"/>
      <c r="E366" s="3"/>
      <c r="F366" s="3"/>
      <c r="G366" s="3"/>
      <c r="H366" s="3"/>
      <c r="I366" s="3"/>
      <c r="J366" s="3"/>
      <c r="K366" s="3"/>
      <c r="L366" s="3"/>
      <c r="M366" s="3"/>
      <c r="N366" s="3"/>
      <c r="O366" s="3"/>
      <c r="P366" s="3"/>
      <c r="Q366" s="3"/>
      <c r="R366" s="3"/>
      <c r="S366" s="3"/>
      <c r="T366" s="3"/>
      <c r="U366" s="3"/>
      <c r="V366" s="3"/>
      <c r="W366" s="3"/>
      <c r="X366" s="3"/>
      <c r="Y366" s="3"/>
      <c r="Z366" s="3"/>
    </row>
    <row r="367" spans="1:26" ht="12.75" customHeight="1" x14ac:dyDescent="0.25">
      <c r="A367" s="3"/>
      <c r="B367" s="3"/>
      <c r="C367" s="3"/>
      <c r="D367" s="200"/>
      <c r="E367" s="3"/>
      <c r="F367" s="3"/>
      <c r="G367" s="3"/>
      <c r="H367" s="3"/>
      <c r="I367" s="3"/>
      <c r="J367" s="3"/>
      <c r="K367" s="3"/>
      <c r="L367" s="3"/>
      <c r="M367" s="3"/>
      <c r="N367" s="3"/>
      <c r="O367" s="3"/>
      <c r="P367" s="3"/>
      <c r="Q367" s="3"/>
      <c r="R367" s="3"/>
      <c r="S367" s="3"/>
      <c r="T367" s="3"/>
      <c r="U367" s="3"/>
      <c r="V367" s="3"/>
      <c r="W367" s="3"/>
      <c r="X367" s="3"/>
      <c r="Y367" s="3"/>
      <c r="Z367" s="3"/>
    </row>
    <row r="368" spans="1:26" ht="12.75" customHeight="1" x14ac:dyDescent="0.25">
      <c r="A368" s="3"/>
      <c r="B368" s="3"/>
      <c r="C368" s="3"/>
      <c r="D368" s="200"/>
      <c r="E368" s="3"/>
      <c r="F368" s="3"/>
      <c r="G368" s="3"/>
      <c r="H368" s="3"/>
      <c r="I368" s="3"/>
      <c r="J368" s="3"/>
      <c r="K368" s="3"/>
      <c r="L368" s="3"/>
      <c r="M368" s="3"/>
      <c r="N368" s="3"/>
      <c r="O368" s="3"/>
      <c r="P368" s="3"/>
      <c r="Q368" s="3"/>
      <c r="R368" s="3"/>
      <c r="S368" s="3"/>
      <c r="T368" s="3"/>
      <c r="U368" s="3"/>
      <c r="V368" s="3"/>
      <c r="W368" s="3"/>
      <c r="X368" s="3"/>
      <c r="Y368" s="3"/>
      <c r="Z368" s="3"/>
    </row>
    <row r="369" spans="1:26" ht="12.75" customHeight="1" x14ac:dyDescent="0.25">
      <c r="A369" s="3"/>
      <c r="B369" s="3"/>
      <c r="C369" s="3"/>
      <c r="D369" s="200"/>
      <c r="E369" s="3"/>
      <c r="F369" s="3"/>
      <c r="G369" s="3"/>
      <c r="H369" s="3"/>
      <c r="I369" s="3"/>
      <c r="J369" s="3"/>
      <c r="K369" s="3"/>
      <c r="L369" s="3"/>
      <c r="M369" s="3"/>
      <c r="N369" s="3"/>
      <c r="O369" s="3"/>
      <c r="P369" s="3"/>
      <c r="Q369" s="3"/>
      <c r="R369" s="3"/>
      <c r="S369" s="3"/>
      <c r="T369" s="3"/>
      <c r="U369" s="3"/>
      <c r="V369" s="3"/>
      <c r="W369" s="3"/>
      <c r="X369" s="3"/>
      <c r="Y369" s="3"/>
      <c r="Z369" s="3"/>
    </row>
    <row r="370" spans="1:26" ht="12.75" customHeight="1" x14ac:dyDescent="0.25">
      <c r="A370" s="3"/>
      <c r="B370" s="3"/>
      <c r="C370" s="3"/>
      <c r="D370" s="200"/>
      <c r="E370" s="3"/>
      <c r="F370" s="3"/>
      <c r="G370" s="3"/>
      <c r="H370" s="3"/>
      <c r="I370" s="3"/>
      <c r="J370" s="3"/>
      <c r="K370" s="3"/>
      <c r="L370" s="3"/>
      <c r="M370" s="3"/>
      <c r="N370" s="3"/>
      <c r="O370" s="3"/>
      <c r="P370" s="3"/>
      <c r="Q370" s="3"/>
      <c r="R370" s="3"/>
      <c r="S370" s="3"/>
      <c r="T370" s="3"/>
      <c r="U370" s="3"/>
      <c r="V370" s="3"/>
      <c r="W370" s="3"/>
      <c r="X370" s="3"/>
      <c r="Y370" s="3"/>
      <c r="Z370" s="3"/>
    </row>
    <row r="371" spans="1:26" ht="12.75" customHeight="1" x14ac:dyDescent="0.25">
      <c r="A371" s="3"/>
      <c r="B371" s="3"/>
      <c r="C371" s="3"/>
      <c r="D371" s="200"/>
      <c r="E371" s="3"/>
      <c r="F371" s="3"/>
      <c r="G371" s="3"/>
      <c r="H371" s="3"/>
      <c r="I371" s="3"/>
      <c r="J371" s="3"/>
      <c r="K371" s="3"/>
      <c r="L371" s="3"/>
      <c r="M371" s="3"/>
      <c r="N371" s="3"/>
      <c r="O371" s="3"/>
      <c r="P371" s="3"/>
      <c r="Q371" s="3"/>
      <c r="R371" s="3"/>
      <c r="S371" s="3"/>
      <c r="T371" s="3"/>
      <c r="U371" s="3"/>
      <c r="V371" s="3"/>
      <c r="W371" s="3"/>
      <c r="X371" s="3"/>
      <c r="Y371" s="3"/>
      <c r="Z371" s="3"/>
    </row>
    <row r="372" spans="1:26" ht="12.75" customHeight="1" x14ac:dyDescent="0.25">
      <c r="A372" s="3"/>
      <c r="B372" s="3"/>
      <c r="C372" s="3"/>
      <c r="D372" s="200"/>
      <c r="E372" s="3"/>
      <c r="F372" s="3"/>
      <c r="G372" s="3"/>
      <c r="H372" s="3"/>
      <c r="I372" s="3"/>
      <c r="J372" s="3"/>
      <c r="K372" s="3"/>
      <c r="L372" s="3"/>
      <c r="M372" s="3"/>
      <c r="N372" s="3"/>
      <c r="O372" s="3"/>
      <c r="P372" s="3"/>
      <c r="Q372" s="3"/>
      <c r="R372" s="3"/>
      <c r="S372" s="3"/>
      <c r="T372" s="3"/>
      <c r="U372" s="3"/>
      <c r="V372" s="3"/>
      <c r="W372" s="3"/>
      <c r="X372" s="3"/>
      <c r="Y372" s="3"/>
      <c r="Z372" s="3"/>
    </row>
    <row r="373" spans="1:26" ht="12.75" customHeight="1" x14ac:dyDescent="0.25">
      <c r="A373" s="3"/>
      <c r="B373" s="3"/>
      <c r="C373" s="3"/>
      <c r="D373" s="200"/>
      <c r="E373" s="3"/>
      <c r="F373" s="3"/>
      <c r="G373" s="3"/>
      <c r="H373" s="3"/>
      <c r="I373" s="3"/>
      <c r="J373" s="3"/>
      <c r="K373" s="3"/>
      <c r="L373" s="3"/>
      <c r="M373" s="3"/>
      <c r="N373" s="3"/>
      <c r="O373" s="3"/>
      <c r="P373" s="3"/>
      <c r="Q373" s="3"/>
      <c r="R373" s="3"/>
      <c r="S373" s="3"/>
      <c r="T373" s="3"/>
      <c r="U373" s="3"/>
      <c r="V373" s="3"/>
      <c r="W373" s="3"/>
      <c r="X373" s="3"/>
      <c r="Y373" s="3"/>
      <c r="Z373" s="3"/>
    </row>
    <row r="374" spans="1:26" ht="12.75" customHeight="1" x14ac:dyDescent="0.25">
      <c r="A374" s="3"/>
      <c r="B374" s="3"/>
      <c r="C374" s="3"/>
      <c r="D374" s="200"/>
      <c r="E374" s="3"/>
      <c r="F374" s="3"/>
      <c r="G374" s="3"/>
      <c r="H374" s="3"/>
      <c r="I374" s="3"/>
      <c r="J374" s="3"/>
      <c r="K374" s="3"/>
      <c r="L374" s="3"/>
      <c r="M374" s="3"/>
      <c r="N374" s="3"/>
      <c r="O374" s="3"/>
      <c r="P374" s="3"/>
      <c r="Q374" s="3"/>
      <c r="R374" s="3"/>
      <c r="S374" s="3"/>
      <c r="T374" s="3"/>
      <c r="U374" s="3"/>
      <c r="V374" s="3"/>
      <c r="W374" s="3"/>
      <c r="X374" s="3"/>
      <c r="Y374" s="3"/>
      <c r="Z374" s="3"/>
    </row>
    <row r="375" spans="1:26" ht="12.75" customHeight="1" x14ac:dyDescent="0.25">
      <c r="A375" s="3"/>
      <c r="B375" s="3"/>
      <c r="C375" s="3"/>
      <c r="D375" s="200"/>
      <c r="E375" s="3"/>
      <c r="F375" s="3"/>
      <c r="G375" s="3"/>
      <c r="H375" s="3"/>
      <c r="I375" s="3"/>
      <c r="J375" s="3"/>
      <c r="K375" s="3"/>
      <c r="L375" s="3"/>
      <c r="M375" s="3"/>
      <c r="N375" s="3"/>
      <c r="O375" s="3"/>
      <c r="P375" s="3"/>
      <c r="Q375" s="3"/>
      <c r="R375" s="3"/>
      <c r="S375" s="3"/>
      <c r="T375" s="3"/>
      <c r="U375" s="3"/>
      <c r="V375" s="3"/>
      <c r="W375" s="3"/>
      <c r="X375" s="3"/>
      <c r="Y375" s="3"/>
      <c r="Z375" s="3"/>
    </row>
    <row r="376" spans="1:26" ht="12.75" customHeight="1" x14ac:dyDescent="0.25">
      <c r="A376" s="3"/>
      <c r="B376" s="3"/>
      <c r="C376" s="3"/>
      <c r="D376" s="200"/>
      <c r="E376" s="3"/>
      <c r="F376" s="3"/>
      <c r="G376" s="3"/>
      <c r="H376" s="3"/>
      <c r="I376" s="3"/>
      <c r="J376" s="3"/>
      <c r="K376" s="3"/>
      <c r="L376" s="3"/>
      <c r="M376" s="3"/>
      <c r="N376" s="3"/>
      <c r="O376" s="3"/>
      <c r="P376" s="3"/>
      <c r="Q376" s="3"/>
      <c r="R376" s="3"/>
      <c r="S376" s="3"/>
      <c r="T376" s="3"/>
      <c r="U376" s="3"/>
      <c r="V376" s="3"/>
      <c r="W376" s="3"/>
      <c r="X376" s="3"/>
      <c r="Y376" s="3"/>
      <c r="Z376" s="3"/>
    </row>
    <row r="377" spans="1:26" ht="12.75" customHeight="1" x14ac:dyDescent="0.25">
      <c r="A377" s="3"/>
      <c r="B377" s="3"/>
      <c r="C377" s="3"/>
      <c r="D377" s="200"/>
      <c r="E377" s="3"/>
      <c r="F377" s="3"/>
      <c r="G377" s="3"/>
      <c r="H377" s="3"/>
      <c r="I377" s="3"/>
      <c r="J377" s="3"/>
      <c r="K377" s="3"/>
      <c r="L377" s="3"/>
      <c r="M377" s="3"/>
      <c r="N377" s="3"/>
      <c r="O377" s="3"/>
      <c r="P377" s="3"/>
      <c r="Q377" s="3"/>
      <c r="R377" s="3"/>
      <c r="S377" s="3"/>
      <c r="T377" s="3"/>
      <c r="U377" s="3"/>
      <c r="V377" s="3"/>
      <c r="W377" s="3"/>
      <c r="X377" s="3"/>
      <c r="Y377" s="3"/>
      <c r="Z377" s="3"/>
    </row>
    <row r="378" spans="1:26" ht="12.75" customHeight="1" x14ac:dyDescent="0.25">
      <c r="A378" s="3"/>
      <c r="B378" s="3"/>
      <c r="C378" s="3"/>
      <c r="D378" s="200"/>
      <c r="E378" s="3"/>
      <c r="F378" s="3"/>
      <c r="G378" s="3"/>
      <c r="H378" s="3"/>
      <c r="I378" s="3"/>
      <c r="J378" s="3"/>
      <c r="K378" s="3"/>
      <c r="L378" s="3"/>
      <c r="M378" s="3"/>
      <c r="N378" s="3"/>
      <c r="O378" s="3"/>
      <c r="P378" s="3"/>
      <c r="Q378" s="3"/>
      <c r="R378" s="3"/>
      <c r="S378" s="3"/>
      <c r="T378" s="3"/>
      <c r="U378" s="3"/>
      <c r="V378" s="3"/>
      <c r="W378" s="3"/>
      <c r="X378" s="3"/>
      <c r="Y378" s="3"/>
      <c r="Z378" s="3"/>
    </row>
    <row r="379" spans="1:26" ht="12.75" customHeight="1" x14ac:dyDescent="0.25">
      <c r="A379" s="3"/>
      <c r="B379" s="3"/>
      <c r="C379" s="3"/>
      <c r="D379" s="200"/>
      <c r="E379" s="3"/>
      <c r="F379" s="3"/>
      <c r="G379" s="3"/>
      <c r="H379" s="3"/>
      <c r="I379" s="3"/>
      <c r="J379" s="3"/>
      <c r="K379" s="3"/>
      <c r="L379" s="3"/>
      <c r="M379" s="3"/>
      <c r="N379" s="3"/>
      <c r="O379" s="3"/>
      <c r="P379" s="3"/>
      <c r="Q379" s="3"/>
      <c r="R379" s="3"/>
      <c r="S379" s="3"/>
      <c r="T379" s="3"/>
      <c r="U379" s="3"/>
      <c r="V379" s="3"/>
      <c r="W379" s="3"/>
      <c r="X379" s="3"/>
      <c r="Y379" s="3"/>
      <c r="Z379" s="3"/>
    </row>
    <row r="380" spans="1:26" ht="12.75" customHeight="1" x14ac:dyDescent="0.25">
      <c r="A380" s="3"/>
      <c r="B380" s="3"/>
      <c r="C380" s="3"/>
      <c r="D380" s="200"/>
      <c r="E380" s="3"/>
      <c r="F380" s="3"/>
      <c r="G380" s="3"/>
      <c r="H380" s="3"/>
      <c r="I380" s="3"/>
      <c r="J380" s="3"/>
      <c r="K380" s="3"/>
      <c r="L380" s="3"/>
      <c r="M380" s="3"/>
      <c r="N380" s="3"/>
      <c r="O380" s="3"/>
      <c r="P380" s="3"/>
      <c r="Q380" s="3"/>
      <c r="R380" s="3"/>
      <c r="S380" s="3"/>
      <c r="T380" s="3"/>
      <c r="U380" s="3"/>
      <c r="V380" s="3"/>
      <c r="W380" s="3"/>
      <c r="X380" s="3"/>
      <c r="Y380" s="3"/>
      <c r="Z380" s="3"/>
    </row>
    <row r="381" spans="1:26" ht="12.75" customHeight="1" x14ac:dyDescent="0.25">
      <c r="A381" s="3"/>
      <c r="B381" s="3"/>
      <c r="C381" s="3"/>
      <c r="D381" s="200"/>
      <c r="E381" s="3"/>
      <c r="F381" s="3"/>
      <c r="G381" s="3"/>
      <c r="H381" s="3"/>
      <c r="I381" s="3"/>
      <c r="J381" s="3"/>
      <c r="K381" s="3"/>
      <c r="L381" s="3"/>
      <c r="M381" s="3"/>
      <c r="N381" s="3"/>
      <c r="O381" s="3"/>
      <c r="P381" s="3"/>
      <c r="Q381" s="3"/>
      <c r="R381" s="3"/>
      <c r="S381" s="3"/>
      <c r="T381" s="3"/>
      <c r="U381" s="3"/>
      <c r="V381" s="3"/>
      <c r="W381" s="3"/>
      <c r="X381" s="3"/>
      <c r="Y381" s="3"/>
      <c r="Z381" s="3"/>
    </row>
    <row r="382" spans="1:26" ht="12.75" customHeight="1" x14ac:dyDescent="0.25">
      <c r="A382" s="3"/>
      <c r="B382" s="3"/>
      <c r="C382" s="3"/>
      <c r="D382" s="200"/>
      <c r="E382" s="3"/>
      <c r="F382" s="3"/>
      <c r="G382" s="3"/>
      <c r="H382" s="3"/>
      <c r="I382" s="3"/>
      <c r="J382" s="3"/>
      <c r="K382" s="3"/>
      <c r="L382" s="3"/>
      <c r="M382" s="3"/>
      <c r="N382" s="3"/>
      <c r="O382" s="3"/>
      <c r="P382" s="3"/>
      <c r="Q382" s="3"/>
      <c r="R382" s="3"/>
      <c r="S382" s="3"/>
      <c r="T382" s="3"/>
      <c r="U382" s="3"/>
      <c r="V382" s="3"/>
      <c r="W382" s="3"/>
      <c r="X382" s="3"/>
      <c r="Y382" s="3"/>
      <c r="Z382" s="3"/>
    </row>
    <row r="383" spans="1:26" ht="12.75" customHeight="1" x14ac:dyDescent="0.25">
      <c r="A383" s="3"/>
      <c r="B383" s="3"/>
      <c r="C383" s="3"/>
      <c r="D383" s="200"/>
      <c r="E383" s="3"/>
      <c r="F383" s="3"/>
      <c r="G383" s="3"/>
      <c r="H383" s="3"/>
      <c r="I383" s="3"/>
      <c r="J383" s="3"/>
      <c r="K383" s="3"/>
      <c r="L383" s="3"/>
      <c r="M383" s="3"/>
      <c r="N383" s="3"/>
      <c r="O383" s="3"/>
      <c r="P383" s="3"/>
      <c r="Q383" s="3"/>
      <c r="R383" s="3"/>
      <c r="S383" s="3"/>
      <c r="T383" s="3"/>
      <c r="U383" s="3"/>
      <c r="V383" s="3"/>
      <c r="W383" s="3"/>
      <c r="X383" s="3"/>
      <c r="Y383" s="3"/>
      <c r="Z383" s="3"/>
    </row>
    <row r="384" spans="1:26" ht="12.75" customHeight="1" x14ac:dyDescent="0.25">
      <c r="A384" s="3"/>
      <c r="B384" s="3"/>
      <c r="C384" s="3"/>
      <c r="D384" s="200"/>
      <c r="E384" s="3"/>
      <c r="F384" s="3"/>
      <c r="G384" s="3"/>
      <c r="H384" s="3"/>
      <c r="I384" s="3"/>
      <c r="J384" s="3"/>
      <c r="K384" s="3"/>
      <c r="L384" s="3"/>
      <c r="M384" s="3"/>
      <c r="N384" s="3"/>
      <c r="O384" s="3"/>
      <c r="P384" s="3"/>
      <c r="Q384" s="3"/>
      <c r="R384" s="3"/>
      <c r="S384" s="3"/>
      <c r="T384" s="3"/>
      <c r="U384" s="3"/>
      <c r="V384" s="3"/>
      <c r="W384" s="3"/>
      <c r="X384" s="3"/>
      <c r="Y384" s="3"/>
      <c r="Z384" s="3"/>
    </row>
    <row r="385" spans="1:26" ht="12.75" customHeight="1" x14ac:dyDescent="0.25">
      <c r="A385" s="3"/>
      <c r="B385" s="3"/>
      <c r="C385" s="3"/>
      <c r="D385" s="200"/>
      <c r="E385" s="3"/>
      <c r="F385" s="3"/>
      <c r="G385" s="3"/>
      <c r="H385" s="3"/>
      <c r="I385" s="3"/>
      <c r="J385" s="3"/>
      <c r="K385" s="3"/>
      <c r="L385" s="3"/>
      <c r="M385" s="3"/>
      <c r="N385" s="3"/>
      <c r="O385" s="3"/>
      <c r="P385" s="3"/>
      <c r="Q385" s="3"/>
      <c r="R385" s="3"/>
      <c r="S385" s="3"/>
      <c r="T385" s="3"/>
      <c r="U385" s="3"/>
      <c r="V385" s="3"/>
      <c r="W385" s="3"/>
      <c r="X385" s="3"/>
      <c r="Y385" s="3"/>
      <c r="Z385" s="3"/>
    </row>
    <row r="386" spans="1:26" ht="12.75" customHeight="1" x14ac:dyDescent="0.25">
      <c r="A386" s="3"/>
      <c r="B386" s="3"/>
      <c r="C386" s="3"/>
      <c r="D386" s="200"/>
      <c r="E386" s="3"/>
      <c r="F386" s="3"/>
      <c r="G386" s="3"/>
      <c r="H386" s="3"/>
      <c r="I386" s="3"/>
      <c r="J386" s="3"/>
      <c r="K386" s="3"/>
      <c r="L386" s="3"/>
      <c r="M386" s="3"/>
      <c r="N386" s="3"/>
      <c r="O386" s="3"/>
      <c r="P386" s="3"/>
      <c r="Q386" s="3"/>
      <c r="R386" s="3"/>
      <c r="S386" s="3"/>
      <c r="T386" s="3"/>
      <c r="U386" s="3"/>
      <c r="V386" s="3"/>
      <c r="W386" s="3"/>
      <c r="X386" s="3"/>
      <c r="Y386" s="3"/>
      <c r="Z386" s="3"/>
    </row>
    <row r="387" spans="1:26" ht="12.75" customHeight="1" x14ac:dyDescent="0.25">
      <c r="A387" s="3"/>
      <c r="B387" s="3"/>
      <c r="C387" s="3"/>
      <c r="D387" s="200"/>
      <c r="E387" s="3"/>
      <c r="F387" s="3"/>
      <c r="G387" s="3"/>
      <c r="H387" s="3"/>
      <c r="I387" s="3"/>
      <c r="J387" s="3"/>
      <c r="K387" s="3"/>
      <c r="L387" s="3"/>
      <c r="M387" s="3"/>
      <c r="N387" s="3"/>
      <c r="O387" s="3"/>
      <c r="P387" s="3"/>
      <c r="Q387" s="3"/>
      <c r="R387" s="3"/>
      <c r="S387" s="3"/>
      <c r="T387" s="3"/>
      <c r="U387" s="3"/>
      <c r="V387" s="3"/>
      <c r="W387" s="3"/>
      <c r="X387" s="3"/>
      <c r="Y387" s="3"/>
      <c r="Z387" s="3"/>
    </row>
    <row r="388" spans="1:26" ht="12.75" customHeight="1" x14ac:dyDescent="0.25">
      <c r="A388" s="3"/>
      <c r="B388" s="3"/>
      <c r="C388" s="3"/>
      <c r="D388" s="200"/>
      <c r="E388" s="3"/>
      <c r="F388" s="3"/>
      <c r="G388" s="3"/>
      <c r="H388" s="3"/>
      <c r="I388" s="3"/>
      <c r="J388" s="3"/>
      <c r="K388" s="3"/>
      <c r="L388" s="3"/>
      <c r="M388" s="3"/>
      <c r="N388" s="3"/>
      <c r="O388" s="3"/>
      <c r="P388" s="3"/>
      <c r="Q388" s="3"/>
      <c r="R388" s="3"/>
      <c r="S388" s="3"/>
      <c r="T388" s="3"/>
      <c r="U388" s="3"/>
      <c r="V388" s="3"/>
      <c r="W388" s="3"/>
      <c r="X388" s="3"/>
      <c r="Y388" s="3"/>
      <c r="Z388" s="3"/>
    </row>
    <row r="389" spans="1:26" ht="12.75" customHeight="1" x14ac:dyDescent="0.25">
      <c r="A389" s="3"/>
      <c r="B389" s="3"/>
      <c r="C389" s="3"/>
      <c r="D389" s="200"/>
      <c r="E389" s="3"/>
      <c r="F389" s="3"/>
      <c r="G389" s="3"/>
      <c r="H389" s="3"/>
      <c r="I389" s="3"/>
      <c r="J389" s="3"/>
      <c r="K389" s="3"/>
      <c r="L389" s="3"/>
      <c r="M389" s="3"/>
      <c r="N389" s="3"/>
      <c r="O389" s="3"/>
      <c r="P389" s="3"/>
      <c r="Q389" s="3"/>
      <c r="R389" s="3"/>
      <c r="S389" s="3"/>
      <c r="T389" s="3"/>
      <c r="U389" s="3"/>
      <c r="V389" s="3"/>
      <c r="W389" s="3"/>
      <c r="X389" s="3"/>
      <c r="Y389" s="3"/>
      <c r="Z389" s="3"/>
    </row>
    <row r="390" spans="1:26" ht="12.75" customHeight="1" x14ac:dyDescent="0.25">
      <c r="A390" s="3"/>
      <c r="B390" s="3"/>
      <c r="C390" s="3"/>
      <c r="D390" s="200"/>
      <c r="E390" s="3"/>
      <c r="F390" s="3"/>
      <c r="G390" s="3"/>
      <c r="H390" s="3"/>
      <c r="I390" s="3"/>
      <c r="J390" s="3"/>
      <c r="K390" s="3"/>
      <c r="L390" s="3"/>
      <c r="M390" s="3"/>
      <c r="N390" s="3"/>
      <c r="O390" s="3"/>
      <c r="P390" s="3"/>
      <c r="Q390" s="3"/>
      <c r="R390" s="3"/>
      <c r="S390" s="3"/>
      <c r="T390" s="3"/>
      <c r="U390" s="3"/>
      <c r="V390" s="3"/>
      <c r="W390" s="3"/>
      <c r="X390" s="3"/>
      <c r="Y390" s="3"/>
      <c r="Z390" s="3"/>
    </row>
    <row r="391" spans="1:26" ht="12.75" customHeight="1" x14ac:dyDescent="0.25">
      <c r="A391" s="3"/>
      <c r="B391" s="3"/>
      <c r="C391" s="3"/>
      <c r="D391" s="200"/>
      <c r="E391" s="3"/>
      <c r="F391" s="3"/>
      <c r="G391" s="3"/>
      <c r="H391" s="3"/>
      <c r="I391" s="3"/>
      <c r="J391" s="3"/>
      <c r="K391" s="3"/>
      <c r="L391" s="3"/>
      <c r="M391" s="3"/>
      <c r="N391" s="3"/>
      <c r="O391" s="3"/>
      <c r="P391" s="3"/>
      <c r="Q391" s="3"/>
      <c r="R391" s="3"/>
      <c r="S391" s="3"/>
      <c r="T391" s="3"/>
      <c r="U391" s="3"/>
      <c r="V391" s="3"/>
      <c r="W391" s="3"/>
      <c r="X391" s="3"/>
      <c r="Y391" s="3"/>
      <c r="Z391" s="3"/>
    </row>
    <row r="392" spans="1:26" ht="12.75" customHeight="1" x14ac:dyDescent="0.25">
      <c r="A392" s="3"/>
      <c r="B392" s="3"/>
      <c r="C392" s="3"/>
      <c r="D392" s="200"/>
      <c r="E392" s="3"/>
      <c r="F392" s="3"/>
      <c r="G392" s="3"/>
      <c r="H392" s="3"/>
      <c r="I392" s="3"/>
      <c r="J392" s="3"/>
      <c r="K392" s="3"/>
      <c r="L392" s="3"/>
      <c r="M392" s="3"/>
      <c r="N392" s="3"/>
      <c r="O392" s="3"/>
      <c r="P392" s="3"/>
      <c r="Q392" s="3"/>
      <c r="R392" s="3"/>
      <c r="S392" s="3"/>
      <c r="T392" s="3"/>
      <c r="U392" s="3"/>
      <c r="V392" s="3"/>
      <c r="W392" s="3"/>
      <c r="X392" s="3"/>
      <c r="Y392" s="3"/>
      <c r="Z392" s="3"/>
    </row>
    <row r="393" spans="1:26" ht="12.75" customHeight="1" x14ac:dyDescent="0.25">
      <c r="A393" s="3"/>
      <c r="B393" s="3"/>
      <c r="C393" s="3"/>
      <c r="D393" s="200"/>
      <c r="E393" s="3"/>
      <c r="F393" s="3"/>
      <c r="G393" s="3"/>
      <c r="H393" s="3"/>
      <c r="I393" s="3"/>
      <c r="J393" s="3"/>
      <c r="K393" s="3"/>
      <c r="L393" s="3"/>
      <c r="M393" s="3"/>
      <c r="N393" s="3"/>
      <c r="O393" s="3"/>
      <c r="P393" s="3"/>
      <c r="Q393" s="3"/>
      <c r="R393" s="3"/>
      <c r="S393" s="3"/>
      <c r="T393" s="3"/>
      <c r="U393" s="3"/>
      <c r="V393" s="3"/>
      <c r="W393" s="3"/>
      <c r="X393" s="3"/>
      <c r="Y393" s="3"/>
      <c r="Z393" s="3"/>
    </row>
    <row r="394" spans="1:26" ht="12.75" customHeight="1" x14ac:dyDescent="0.25">
      <c r="A394" s="3"/>
      <c r="B394" s="3"/>
      <c r="C394" s="3"/>
      <c r="D394" s="200"/>
      <c r="E394" s="3"/>
      <c r="F394" s="3"/>
      <c r="G394" s="3"/>
      <c r="H394" s="3"/>
      <c r="I394" s="3"/>
      <c r="J394" s="3"/>
      <c r="K394" s="3"/>
      <c r="L394" s="3"/>
      <c r="M394" s="3"/>
      <c r="N394" s="3"/>
      <c r="O394" s="3"/>
      <c r="P394" s="3"/>
      <c r="Q394" s="3"/>
      <c r="R394" s="3"/>
      <c r="S394" s="3"/>
      <c r="T394" s="3"/>
      <c r="U394" s="3"/>
      <c r="V394" s="3"/>
      <c r="W394" s="3"/>
      <c r="X394" s="3"/>
      <c r="Y394" s="3"/>
      <c r="Z394" s="3"/>
    </row>
    <row r="395" spans="1:26" ht="12.75" customHeight="1" x14ac:dyDescent="0.25">
      <c r="A395" s="3"/>
      <c r="B395" s="3"/>
      <c r="C395" s="3"/>
      <c r="D395" s="200"/>
      <c r="E395" s="3"/>
      <c r="F395" s="3"/>
      <c r="G395" s="3"/>
      <c r="H395" s="3"/>
      <c r="I395" s="3"/>
      <c r="J395" s="3"/>
      <c r="K395" s="3"/>
      <c r="L395" s="3"/>
      <c r="M395" s="3"/>
      <c r="N395" s="3"/>
      <c r="O395" s="3"/>
      <c r="P395" s="3"/>
      <c r="Q395" s="3"/>
      <c r="R395" s="3"/>
      <c r="S395" s="3"/>
      <c r="T395" s="3"/>
      <c r="U395" s="3"/>
      <c r="V395" s="3"/>
      <c r="W395" s="3"/>
      <c r="X395" s="3"/>
      <c r="Y395" s="3"/>
      <c r="Z395" s="3"/>
    </row>
    <row r="396" spans="1:26" ht="12.75" customHeight="1" x14ac:dyDescent="0.25">
      <c r="A396" s="3"/>
      <c r="B396" s="3"/>
      <c r="C396" s="3"/>
      <c r="D396" s="200"/>
      <c r="E396" s="3"/>
      <c r="F396" s="3"/>
      <c r="G396" s="3"/>
      <c r="H396" s="3"/>
      <c r="I396" s="3"/>
      <c r="J396" s="3"/>
      <c r="K396" s="3"/>
      <c r="L396" s="3"/>
      <c r="M396" s="3"/>
      <c r="N396" s="3"/>
      <c r="O396" s="3"/>
      <c r="P396" s="3"/>
      <c r="Q396" s="3"/>
      <c r="R396" s="3"/>
      <c r="S396" s="3"/>
      <c r="T396" s="3"/>
      <c r="U396" s="3"/>
      <c r="V396" s="3"/>
      <c r="W396" s="3"/>
      <c r="X396" s="3"/>
      <c r="Y396" s="3"/>
      <c r="Z396" s="3"/>
    </row>
    <row r="397" spans="1:26" ht="12.75" customHeight="1" x14ac:dyDescent="0.25">
      <c r="A397" s="3"/>
      <c r="B397" s="3"/>
      <c r="C397" s="3"/>
      <c r="D397" s="200"/>
      <c r="E397" s="3"/>
      <c r="F397" s="3"/>
      <c r="G397" s="3"/>
      <c r="H397" s="3"/>
      <c r="I397" s="3"/>
      <c r="J397" s="3"/>
      <c r="K397" s="3"/>
      <c r="L397" s="3"/>
      <c r="M397" s="3"/>
      <c r="N397" s="3"/>
      <c r="O397" s="3"/>
      <c r="P397" s="3"/>
      <c r="Q397" s="3"/>
      <c r="R397" s="3"/>
      <c r="S397" s="3"/>
      <c r="T397" s="3"/>
      <c r="U397" s="3"/>
      <c r="V397" s="3"/>
      <c r="W397" s="3"/>
      <c r="X397" s="3"/>
      <c r="Y397" s="3"/>
      <c r="Z397" s="3"/>
    </row>
    <row r="398" spans="1:26" ht="12.75" customHeight="1" x14ac:dyDescent="0.25">
      <c r="A398" s="3"/>
      <c r="B398" s="3"/>
      <c r="C398" s="3"/>
      <c r="D398" s="200"/>
      <c r="E398" s="3"/>
      <c r="F398" s="3"/>
      <c r="G398" s="3"/>
      <c r="H398" s="3"/>
      <c r="I398" s="3"/>
      <c r="J398" s="3"/>
      <c r="K398" s="3"/>
      <c r="L398" s="3"/>
      <c r="M398" s="3"/>
      <c r="N398" s="3"/>
      <c r="O398" s="3"/>
      <c r="P398" s="3"/>
      <c r="Q398" s="3"/>
      <c r="R398" s="3"/>
      <c r="S398" s="3"/>
      <c r="T398" s="3"/>
      <c r="U398" s="3"/>
      <c r="V398" s="3"/>
      <c r="W398" s="3"/>
      <c r="X398" s="3"/>
      <c r="Y398" s="3"/>
      <c r="Z398" s="3"/>
    </row>
    <row r="399" spans="1:26" ht="12.75" customHeight="1" x14ac:dyDescent="0.25">
      <c r="A399" s="3"/>
      <c r="B399" s="3"/>
      <c r="C399" s="3"/>
      <c r="D399" s="200"/>
      <c r="E399" s="3"/>
      <c r="F399" s="3"/>
      <c r="G399" s="3"/>
      <c r="H399" s="3"/>
      <c r="I399" s="3"/>
      <c r="J399" s="3"/>
      <c r="K399" s="3"/>
      <c r="L399" s="3"/>
      <c r="M399" s="3"/>
      <c r="N399" s="3"/>
      <c r="O399" s="3"/>
      <c r="P399" s="3"/>
      <c r="Q399" s="3"/>
      <c r="R399" s="3"/>
      <c r="S399" s="3"/>
      <c r="T399" s="3"/>
      <c r="U399" s="3"/>
      <c r="V399" s="3"/>
      <c r="W399" s="3"/>
      <c r="X399" s="3"/>
      <c r="Y399" s="3"/>
      <c r="Z399" s="3"/>
    </row>
    <row r="400" spans="1:26" ht="12.75" customHeight="1" x14ac:dyDescent="0.25">
      <c r="A400" s="3"/>
      <c r="B400" s="3"/>
      <c r="C400" s="3"/>
      <c r="D400" s="200"/>
      <c r="E400" s="3"/>
      <c r="F400" s="3"/>
      <c r="G400" s="3"/>
      <c r="H400" s="3"/>
      <c r="I400" s="3"/>
      <c r="J400" s="3"/>
      <c r="K400" s="3"/>
      <c r="L400" s="3"/>
      <c r="M400" s="3"/>
      <c r="N400" s="3"/>
      <c r="O400" s="3"/>
      <c r="P400" s="3"/>
      <c r="Q400" s="3"/>
      <c r="R400" s="3"/>
      <c r="S400" s="3"/>
      <c r="T400" s="3"/>
      <c r="U400" s="3"/>
      <c r="V400" s="3"/>
      <c r="W400" s="3"/>
      <c r="X400" s="3"/>
      <c r="Y400" s="3"/>
      <c r="Z400" s="3"/>
    </row>
    <row r="401" spans="1:26" ht="12.75" customHeight="1" x14ac:dyDescent="0.25">
      <c r="A401" s="3"/>
      <c r="B401" s="3"/>
      <c r="C401" s="3"/>
      <c r="D401" s="200"/>
      <c r="E401" s="3"/>
      <c r="F401" s="3"/>
      <c r="G401" s="3"/>
      <c r="H401" s="3"/>
      <c r="I401" s="3"/>
      <c r="J401" s="3"/>
      <c r="K401" s="3"/>
      <c r="L401" s="3"/>
      <c r="M401" s="3"/>
      <c r="N401" s="3"/>
      <c r="O401" s="3"/>
      <c r="P401" s="3"/>
      <c r="Q401" s="3"/>
      <c r="R401" s="3"/>
      <c r="S401" s="3"/>
      <c r="T401" s="3"/>
      <c r="U401" s="3"/>
      <c r="V401" s="3"/>
      <c r="W401" s="3"/>
      <c r="X401" s="3"/>
      <c r="Y401" s="3"/>
      <c r="Z401" s="3"/>
    </row>
    <row r="402" spans="1:26" ht="12.75" customHeight="1" x14ac:dyDescent="0.25">
      <c r="A402" s="3"/>
      <c r="B402" s="3"/>
      <c r="C402" s="3"/>
      <c r="D402" s="200"/>
      <c r="E402" s="3"/>
      <c r="F402" s="3"/>
      <c r="G402" s="3"/>
      <c r="H402" s="3"/>
      <c r="I402" s="3"/>
      <c r="J402" s="3"/>
      <c r="K402" s="3"/>
      <c r="L402" s="3"/>
      <c r="M402" s="3"/>
      <c r="N402" s="3"/>
      <c r="O402" s="3"/>
      <c r="P402" s="3"/>
      <c r="Q402" s="3"/>
      <c r="R402" s="3"/>
      <c r="S402" s="3"/>
      <c r="T402" s="3"/>
      <c r="U402" s="3"/>
      <c r="V402" s="3"/>
      <c r="W402" s="3"/>
      <c r="X402" s="3"/>
      <c r="Y402" s="3"/>
      <c r="Z402" s="3"/>
    </row>
    <row r="403" spans="1:26" ht="12.75" customHeight="1" x14ac:dyDescent="0.25">
      <c r="A403" s="3"/>
      <c r="B403" s="3"/>
      <c r="C403" s="3"/>
      <c r="D403" s="200"/>
      <c r="E403" s="3"/>
      <c r="F403" s="3"/>
      <c r="G403" s="3"/>
      <c r="H403" s="3"/>
      <c r="I403" s="3"/>
      <c r="J403" s="3"/>
      <c r="K403" s="3"/>
      <c r="L403" s="3"/>
      <c r="M403" s="3"/>
      <c r="N403" s="3"/>
      <c r="O403" s="3"/>
      <c r="P403" s="3"/>
      <c r="Q403" s="3"/>
      <c r="R403" s="3"/>
      <c r="S403" s="3"/>
      <c r="T403" s="3"/>
      <c r="U403" s="3"/>
      <c r="V403" s="3"/>
      <c r="W403" s="3"/>
      <c r="X403" s="3"/>
      <c r="Y403" s="3"/>
      <c r="Z403" s="3"/>
    </row>
    <row r="404" spans="1:26" ht="12.75" customHeight="1" x14ac:dyDescent="0.25">
      <c r="A404" s="3"/>
      <c r="B404" s="3"/>
      <c r="C404" s="3"/>
      <c r="D404" s="200"/>
      <c r="E404" s="3"/>
      <c r="F404" s="3"/>
      <c r="G404" s="3"/>
      <c r="H404" s="3"/>
      <c r="I404" s="3"/>
      <c r="J404" s="3"/>
      <c r="K404" s="3"/>
      <c r="L404" s="3"/>
      <c r="M404" s="3"/>
      <c r="N404" s="3"/>
      <c r="O404" s="3"/>
      <c r="P404" s="3"/>
      <c r="Q404" s="3"/>
      <c r="R404" s="3"/>
      <c r="S404" s="3"/>
      <c r="T404" s="3"/>
      <c r="U404" s="3"/>
      <c r="V404" s="3"/>
      <c r="W404" s="3"/>
      <c r="X404" s="3"/>
      <c r="Y404" s="3"/>
      <c r="Z404" s="3"/>
    </row>
    <row r="405" spans="1:26" ht="12.75" customHeight="1" x14ac:dyDescent="0.25">
      <c r="A405" s="3"/>
      <c r="B405" s="3"/>
      <c r="C405" s="3"/>
      <c r="D405" s="200"/>
      <c r="E405" s="3"/>
      <c r="F405" s="3"/>
      <c r="G405" s="3"/>
      <c r="H405" s="3"/>
      <c r="I405" s="3"/>
      <c r="J405" s="3"/>
      <c r="K405" s="3"/>
      <c r="L405" s="3"/>
      <c r="M405" s="3"/>
      <c r="N405" s="3"/>
      <c r="O405" s="3"/>
      <c r="P405" s="3"/>
      <c r="Q405" s="3"/>
      <c r="R405" s="3"/>
      <c r="S405" s="3"/>
      <c r="T405" s="3"/>
      <c r="U405" s="3"/>
      <c r="V405" s="3"/>
      <c r="W405" s="3"/>
      <c r="X405" s="3"/>
      <c r="Y405" s="3"/>
      <c r="Z405" s="3"/>
    </row>
    <row r="406" spans="1:26" ht="12.75" customHeight="1" x14ac:dyDescent="0.25">
      <c r="A406" s="3"/>
      <c r="B406" s="3"/>
      <c r="C406" s="3"/>
      <c r="D406" s="200"/>
      <c r="E406" s="3"/>
      <c r="F406" s="3"/>
      <c r="G406" s="3"/>
      <c r="H406" s="3"/>
      <c r="I406" s="3"/>
      <c r="J406" s="3"/>
      <c r="K406" s="3"/>
      <c r="L406" s="3"/>
      <c r="M406" s="3"/>
      <c r="N406" s="3"/>
      <c r="O406" s="3"/>
      <c r="P406" s="3"/>
      <c r="Q406" s="3"/>
      <c r="R406" s="3"/>
      <c r="S406" s="3"/>
      <c r="T406" s="3"/>
      <c r="U406" s="3"/>
      <c r="V406" s="3"/>
      <c r="W406" s="3"/>
      <c r="X406" s="3"/>
      <c r="Y406" s="3"/>
      <c r="Z406" s="3"/>
    </row>
    <row r="407" spans="1:26" ht="12.75" customHeight="1" x14ac:dyDescent="0.25">
      <c r="A407" s="3"/>
      <c r="B407" s="3"/>
      <c r="C407" s="3"/>
      <c r="D407" s="200"/>
      <c r="E407" s="3"/>
      <c r="F407" s="3"/>
      <c r="G407" s="3"/>
      <c r="H407" s="3"/>
      <c r="I407" s="3"/>
      <c r="J407" s="3"/>
      <c r="K407" s="3"/>
      <c r="L407" s="3"/>
      <c r="M407" s="3"/>
      <c r="N407" s="3"/>
      <c r="O407" s="3"/>
      <c r="P407" s="3"/>
      <c r="Q407" s="3"/>
      <c r="R407" s="3"/>
      <c r="S407" s="3"/>
      <c r="T407" s="3"/>
      <c r="U407" s="3"/>
      <c r="V407" s="3"/>
      <c r="W407" s="3"/>
      <c r="X407" s="3"/>
      <c r="Y407" s="3"/>
      <c r="Z407" s="3"/>
    </row>
    <row r="408" spans="1:26" ht="12.75" customHeight="1" x14ac:dyDescent="0.25">
      <c r="A408" s="3"/>
      <c r="B408" s="3"/>
      <c r="C408" s="3"/>
      <c r="D408" s="200"/>
      <c r="E408" s="3"/>
      <c r="F408" s="3"/>
      <c r="G408" s="3"/>
      <c r="H408" s="3"/>
      <c r="I408" s="3"/>
      <c r="J408" s="3"/>
      <c r="K408" s="3"/>
      <c r="L408" s="3"/>
      <c r="M408" s="3"/>
      <c r="N408" s="3"/>
      <c r="O408" s="3"/>
      <c r="P408" s="3"/>
      <c r="Q408" s="3"/>
      <c r="R408" s="3"/>
      <c r="S408" s="3"/>
      <c r="T408" s="3"/>
      <c r="U408" s="3"/>
      <c r="V408" s="3"/>
      <c r="W408" s="3"/>
      <c r="X408" s="3"/>
      <c r="Y408" s="3"/>
      <c r="Z408" s="3"/>
    </row>
    <row r="409" spans="1:26" ht="12.75" customHeight="1" x14ac:dyDescent="0.25">
      <c r="A409" s="3"/>
      <c r="B409" s="3"/>
      <c r="C409" s="3"/>
      <c r="D409" s="200"/>
      <c r="E409" s="3"/>
      <c r="F409" s="3"/>
      <c r="G409" s="3"/>
      <c r="H409" s="3"/>
      <c r="I409" s="3"/>
      <c r="J409" s="3"/>
      <c r="K409" s="3"/>
      <c r="L409" s="3"/>
      <c r="M409" s="3"/>
      <c r="N409" s="3"/>
      <c r="O409" s="3"/>
      <c r="P409" s="3"/>
      <c r="Q409" s="3"/>
      <c r="R409" s="3"/>
      <c r="S409" s="3"/>
      <c r="T409" s="3"/>
      <c r="U409" s="3"/>
      <c r="V409" s="3"/>
      <c r="W409" s="3"/>
      <c r="X409" s="3"/>
      <c r="Y409" s="3"/>
      <c r="Z409" s="3"/>
    </row>
    <row r="410" spans="1:26" ht="12.75" customHeight="1" x14ac:dyDescent="0.25">
      <c r="A410" s="3"/>
      <c r="B410" s="3"/>
      <c r="C410" s="3"/>
      <c r="D410" s="200"/>
      <c r="E410" s="3"/>
      <c r="F410" s="3"/>
      <c r="G410" s="3"/>
      <c r="H410" s="3"/>
      <c r="I410" s="3"/>
      <c r="J410" s="3"/>
      <c r="K410" s="3"/>
      <c r="L410" s="3"/>
      <c r="M410" s="3"/>
      <c r="N410" s="3"/>
      <c r="O410" s="3"/>
      <c r="P410" s="3"/>
      <c r="Q410" s="3"/>
      <c r="R410" s="3"/>
      <c r="S410" s="3"/>
      <c r="T410" s="3"/>
      <c r="U410" s="3"/>
      <c r="V410" s="3"/>
      <c r="W410" s="3"/>
      <c r="X410" s="3"/>
      <c r="Y410" s="3"/>
      <c r="Z410" s="3"/>
    </row>
    <row r="411" spans="1:26" ht="12.75" customHeight="1" x14ac:dyDescent="0.25">
      <c r="A411" s="3"/>
      <c r="B411" s="3"/>
      <c r="C411" s="3"/>
      <c r="D411" s="200"/>
      <c r="E411" s="3"/>
      <c r="F411" s="3"/>
      <c r="G411" s="3"/>
      <c r="H411" s="3"/>
      <c r="I411" s="3"/>
      <c r="J411" s="3"/>
      <c r="K411" s="3"/>
      <c r="L411" s="3"/>
      <c r="M411" s="3"/>
      <c r="N411" s="3"/>
      <c r="O411" s="3"/>
      <c r="P411" s="3"/>
      <c r="Q411" s="3"/>
      <c r="R411" s="3"/>
      <c r="S411" s="3"/>
      <c r="T411" s="3"/>
      <c r="U411" s="3"/>
      <c r="V411" s="3"/>
      <c r="W411" s="3"/>
      <c r="X411" s="3"/>
      <c r="Y411" s="3"/>
      <c r="Z411" s="3"/>
    </row>
    <row r="412" spans="1:26" ht="12.75" customHeight="1" x14ac:dyDescent="0.25">
      <c r="A412" s="3"/>
      <c r="B412" s="3"/>
      <c r="C412" s="3"/>
      <c r="D412" s="200"/>
      <c r="E412" s="3"/>
      <c r="F412" s="3"/>
      <c r="G412" s="3"/>
      <c r="H412" s="3"/>
      <c r="I412" s="3"/>
      <c r="J412" s="3"/>
      <c r="K412" s="3"/>
      <c r="L412" s="3"/>
      <c r="M412" s="3"/>
      <c r="N412" s="3"/>
      <c r="O412" s="3"/>
      <c r="P412" s="3"/>
      <c r="Q412" s="3"/>
      <c r="R412" s="3"/>
      <c r="S412" s="3"/>
      <c r="T412" s="3"/>
      <c r="U412" s="3"/>
      <c r="V412" s="3"/>
      <c r="W412" s="3"/>
      <c r="X412" s="3"/>
      <c r="Y412" s="3"/>
      <c r="Z412" s="3"/>
    </row>
    <row r="413" spans="1:26" ht="12.75" customHeight="1" x14ac:dyDescent="0.25">
      <c r="A413" s="3"/>
      <c r="B413" s="3"/>
      <c r="C413" s="3"/>
      <c r="D413" s="200"/>
      <c r="E413" s="3"/>
      <c r="F413" s="3"/>
      <c r="G413" s="3"/>
      <c r="H413" s="3"/>
      <c r="I413" s="3"/>
      <c r="J413" s="3"/>
      <c r="K413" s="3"/>
      <c r="L413" s="3"/>
      <c r="M413" s="3"/>
      <c r="N413" s="3"/>
      <c r="O413" s="3"/>
      <c r="P413" s="3"/>
      <c r="Q413" s="3"/>
      <c r="R413" s="3"/>
      <c r="S413" s="3"/>
      <c r="T413" s="3"/>
      <c r="U413" s="3"/>
      <c r="V413" s="3"/>
      <c r="W413" s="3"/>
      <c r="X413" s="3"/>
      <c r="Y413" s="3"/>
      <c r="Z413" s="3"/>
    </row>
    <row r="414" spans="1:26" ht="12.75" customHeight="1" x14ac:dyDescent="0.25">
      <c r="A414" s="3"/>
      <c r="B414" s="3"/>
      <c r="C414" s="3"/>
      <c r="D414" s="200"/>
      <c r="E414" s="3"/>
      <c r="F414" s="3"/>
      <c r="G414" s="3"/>
      <c r="H414" s="3"/>
      <c r="I414" s="3"/>
      <c r="J414" s="3"/>
      <c r="K414" s="3"/>
      <c r="L414" s="3"/>
      <c r="M414" s="3"/>
      <c r="N414" s="3"/>
      <c r="O414" s="3"/>
      <c r="P414" s="3"/>
      <c r="Q414" s="3"/>
      <c r="R414" s="3"/>
      <c r="S414" s="3"/>
      <c r="T414" s="3"/>
      <c r="U414" s="3"/>
      <c r="V414" s="3"/>
      <c r="W414" s="3"/>
      <c r="X414" s="3"/>
      <c r="Y414" s="3"/>
      <c r="Z414" s="3"/>
    </row>
    <row r="415" spans="1:26" ht="12.75" customHeight="1" x14ac:dyDescent="0.25">
      <c r="A415" s="3"/>
      <c r="B415" s="3"/>
      <c r="C415" s="3"/>
      <c r="D415" s="200"/>
      <c r="E415" s="3"/>
      <c r="F415" s="3"/>
      <c r="G415" s="3"/>
      <c r="H415" s="3"/>
      <c r="I415" s="3"/>
      <c r="J415" s="3"/>
      <c r="K415" s="3"/>
      <c r="L415" s="3"/>
      <c r="M415" s="3"/>
      <c r="N415" s="3"/>
      <c r="O415" s="3"/>
      <c r="P415" s="3"/>
      <c r="Q415" s="3"/>
      <c r="R415" s="3"/>
      <c r="S415" s="3"/>
      <c r="T415" s="3"/>
      <c r="U415" s="3"/>
      <c r="V415" s="3"/>
      <c r="W415" s="3"/>
      <c r="X415" s="3"/>
      <c r="Y415" s="3"/>
      <c r="Z415" s="3"/>
    </row>
    <row r="416" spans="1:26" ht="12.75" customHeight="1" x14ac:dyDescent="0.25">
      <c r="A416" s="3"/>
      <c r="B416" s="3"/>
      <c r="C416" s="3"/>
      <c r="D416" s="200"/>
      <c r="E416" s="3"/>
      <c r="F416" s="3"/>
      <c r="G416" s="3"/>
      <c r="H416" s="3"/>
      <c r="I416" s="3"/>
      <c r="J416" s="3"/>
      <c r="K416" s="3"/>
      <c r="L416" s="3"/>
      <c r="M416" s="3"/>
      <c r="N416" s="3"/>
      <c r="O416" s="3"/>
      <c r="P416" s="3"/>
      <c r="Q416" s="3"/>
      <c r="R416" s="3"/>
      <c r="S416" s="3"/>
      <c r="T416" s="3"/>
      <c r="U416" s="3"/>
      <c r="V416" s="3"/>
      <c r="W416" s="3"/>
      <c r="X416" s="3"/>
      <c r="Y416" s="3"/>
      <c r="Z416" s="3"/>
    </row>
    <row r="417" spans="1:26" ht="12.75" customHeight="1" x14ac:dyDescent="0.25">
      <c r="A417" s="3"/>
      <c r="B417" s="3"/>
      <c r="C417" s="3"/>
      <c r="D417" s="200"/>
      <c r="E417" s="3"/>
      <c r="F417" s="3"/>
      <c r="G417" s="3"/>
      <c r="H417" s="3"/>
      <c r="I417" s="3"/>
      <c r="J417" s="3"/>
      <c r="K417" s="3"/>
      <c r="L417" s="3"/>
      <c r="M417" s="3"/>
      <c r="N417" s="3"/>
      <c r="O417" s="3"/>
      <c r="P417" s="3"/>
      <c r="Q417" s="3"/>
      <c r="R417" s="3"/>
      <c r="S417" s="3"/>
      <c r="T417" s="3"/>
      <c r="U417" s="3"/>
      <c r="V417" s="3"/>
      <c r="W417" s="3"/>
      <c r="X417" s="3"/>
      <c r="Y417" s="3"/>
      <c r="Z417" s="3"/>
    </row>
    <row r="418" spans="1:26" ht="12.75" customHeight="1" x14ac:dyDescent="0.25">
      <c r="A418" s="3"/>
      <c r="B418" s="3"/>
      <c r="C418" s="3"/>
      <c r="D418" s="200"/>
      <c r="E418" s="3"/>
      <c r="F418" s="3"/>
      <c r="G418" s="3"/>
      <c r="H418" s="3"/>
      <c r="I418" s="3"/>
      <c r="J418" s="3"/>
      <c r="K418" s="3"/>
      <c r="L418" s="3"/>
      <c r="M418" s="3"/>
      <c r="N418" s="3"/>
      <c r="O418" s="3"/>
      <c r="P418" s="3"/>
      <c r="Q418" s="3"/>
      <c r="R418" s="3"/>
      <c r="S418" s="3"/>
      <c r="T418" s="3"/>
      <c r="U418" s="3"/>
      <c r="V418" s="3"/>
      <c r="W418" s="3"/>
      <c r="X418" s="3"/>
      <c r="Y418" s="3"/>
      <c r="Z418" s="3"/>
    </row>
    <row r="419" spans="1:26" ht="12.75" customHeight="1" x14ac:dyDescent="0.25">
      <c r="A419" s="3"/>
      <c r="B419" s="3"/>
      <c r="C419" s="3"/>
      <c r="D419" s="200"/>
      <c r="E419" s="3"/>
      <c r="F419" s="3"/>
      <c r="G419" s="3"/>
      <c r="H419" s="3"/>
      <c r="I419" s="3"/>
      <c r="J419" s="3"/>
      <c r="K419" s="3"/>
      <c r="L419" s="3"/>
      <c r="M419" s="3"/>
      <c r="N419" s="3"/>
      <c r="O419" s="3"/>
      <c r="P419" s="3"/>
      <c r="Q419" s="3"/>
      <c r="R419" s="3"/>
      <c r="S419" s="3"/>
      <c r="T419" s="3"/>
      <c r="U419" s="3"/>
      <c r="V419" s="3"/>
      <c r="W419" s="3"/>
      <c r="X419" s="3"/>
      <c r="Y419" s="3"/>
      <c r="Z419" s="3"/>
    </row>
    <row r="420" spans="1:26" ht="12.75" customHeight="1" x14ac:dyDescent="0.25">
      <c r="A420" s="3"/>
      <c r="B420" s="3"/>
      <c r="C420" s="3"/>
      <c r="D420" s="200"/>
      <c r="E420" s="3"/>
      <c r="F420" s="3"/>
      <c r="G420" s="3"/>
      <c r="H420" s="3"/>
      <c r="I420" s="3"/>
      <c r="J420" s="3"/>
      <c r="K420" s="3"/>
      <c r="L420" s="3"/>
      <c r="M420" s="3"/>
      <c r="N420" s="3"/>
      <c r="O420" s="3"/>
      <c r="P420" s="3"/>
      <c r="Q420" s="3"/>
      <c r="R420" s="3"/>
      <c r="S420" s="3"/>
      <c r="T420" s="3"/>
      <c r="U420" s="3"/>
      <c r="V420" s="3"/>
      <c r="W420" s="3"/>
      <c r="X420" s="3"/>
      <c r="Y420" s="3"/>
      <c r="Z420" s="3"/>
    </row>
    <row r="421" spans="1:26" ht="12.75" customHeight="1" x14ac:dyDescent="0.25">
      <c r="A421" s="3"/>
      <c r="B421" s="3"/>
      <c r="C421" s="3"/>
      <c r="D421" s="200"/>
      <c r="E421" s="3"/>
      <c r="F421" s="3"/>
      <c r="G421" s="3"/>
      <c r="H421" s="3"/>
      <c r="I421" s="3"/>
      <c r="J421" s="3"/>
      <c r="K421" s="3"/>
      <c r="L421" s="3"/>
      <c r="M421" s="3"/>
      <c r="N421" s="3"/>
      <c r="O421" s="3"/>
      <c r="P421" s="3"/>
      <c r="Q421" s="3"/>
      <c r="R421" s="3"/>
      <c r="S421" s="3"/>
      <c r="T421" s="3"/>
      <c r="U421" s="3"/>
      <c r="V421" s="3"/>
      <c r="W421" s="3"/>
      <c r="X421" s="3"/>
      <c r="Y421" s="3"/>
      <c r="Z421" s="3"/>
    </row>
    <row r="422" spans="1:26" ht="12.75" customHeight="1" x14ac:dyDescent="0.25">
      <c r="A422" s="3"/>
      <c r="B422" s="3"/>
      <c r="C422" s="3"/>
      <c r="D422" s="200"/>
      <c r="E422" s="3"/>
      <c r="F422" s="3"/>
      <c r="G422" s="3"/>
      <c r="H422" s="3"/>
      <c r="I422" s="3"/>
      <c r="J422" s="3"/>
      <c r="K422" s="3"/>
      <c r="L422" s="3"/>
      <c r="M422" s="3"/>
      <c r="N422" s="3"/>
      <c r="O422" s="3"/>
      <c r="P422" s="3"/>
      <c r="Q422" s="3"/>
      <c r="R422" s="3"/>
      <c r="S422" s="3"/>
      <c r="T422" s="3"/>
      <c r="U422" s="3"/>
      <c r="V422" s="3"/>
      <c r="W422" s="3"/>
      <c r="X422" s="3"/>
      <c r="Y422" s="3"/>
      <c r="Z422" s="3"/>
    </row>
    <row r="423" spans="1:26" ht="12.75" customHeight="1" x14ac:dyDescent="0.25">
      <c r="A423" s="3"/>
      <c r="B423" s="3"/>
      <c r="C423" s="3"/>
      <c r="D423" s="200"/>
      <c r="E423" s="3"/>
      <c r="F423" s="3"/>
      <c r="G423" s="3"/>
      <c r="H423" s="3"/>
      <c r="I423" s="3"/>
      <c r="J423" s="3"/>
      <c r="K423" s="3"/>
      <c r="L423" s="3"/>
      <c r="M423" s="3"/>
      <c r="N423" s="3"/>
      <c r="O423" s="3"/>
      <c r="P423" s="3"/>
      <c r="Q423" s="3"/>
      <c r="R423" s="3"/>
      <c r="S423" s="3"/>
      <c r="T423" s="3"/>
      <c r="U423" s="3"/>
      <c r="V423" s="3"/>
      <c r="W423" s="3"/>
      <c r="X423" s="3"/>
      <c r="Y423" s="3"/>
      <c r="Z423" s="3"/>
    </row>
    <row r="424" spans="1:26" ht="12.75" customHeight="1" x14ac:dyDescent="0.25">
      <c r="A424" s="3"/>
      <c r="B424" s="3"/>
      <c r="C424" s="3"/>
      <c r="D424" s="200"/>
      <c r="E424" s="3"/>
      <c r="F424" s="3"/>
      <c r="G424" s="3"/>
      <c r="H424" s="3"/>
      <c r="I424" s="3"/>
      <c r="J424" s="3"/>
      <c r="K424" s="3"/>
      <c r="L424" s="3"/>
      <c r="M424" s="3"/>
      <c r="N424" s="3"/>
      <c r="O424" s="3"/>
      <c r="P424" s="3"/>
      <c r="Q424" s="3"/>
      <c r="R424" s="3"/>
      <c r="S424" s="3"/>
      <c r="T424" s="3"/>
      <c r="U424" s="3"/>
      <c r="V424" s="3"/>
      <c r="W424" s="3"/>
      <c r="X424" s="3"/>
      <c r="Y424" s="3"/>
      <c r="Z424" s="3"/>
    </row>
    <row r="425" spans="1:26" ht="12.75" customHeight="1" x14ac:dyDescent="0.25">
      <c r="A425" s="3"/>
      <c r="B425" s="3"/>
      <c r="C425" s="3"/>
      <c r="D425" s="200"/>
      <c r="E425" s="3"/>
      <c r="F425" s="3"/>
      <c r="G425" s="3"/>
      <c r="H425" s="3"/>
      <c r="I425" s="3"/>
      <c r="J425" s="3"/>
      <c r="K425" s="3"/>
      <c r="L425" s="3"/>
      <c r="M425" s="3"/>
      <c r="N425" s="3"/>
      <c r="O425" s="3"/>
      <c r="P425" s="3"/>
      <c r="Q425" s="3"/>
      <c r="R425" s="3"/>
      <c r="S425" s="3"/>
      <c r="T425" s="3"/>
      <c r="U425" s="3"/>
      <c r="V425" s="3"/>
      <c r="W425" s="3"/>
      <c r="X425" s="3"/>
      <c r="Y425" s="3"/>
      <c r="Z425" s="3"/>
    </row>
    <row r="426" spans="1:26" ht="12.75" customHeight="1" x14ac:dyDescent="0.25">
      <c r="A426" s="3"/>
      <c r="B426" s="3"/>
      <c r="C426" s="3"/>
      <c r="D426" s="200"/>
      <c r="E426" s="3"/>
      <c r="F426" s="3"/>
      <c r="G426" s="3"/>
      <c r="H426" s="3"/>
      <c r="I426" s="3"/>
      <c r="J426" s="3"/>
      <c r="K426" s="3"/>
      <c r="L426" s="3"/>
      <c r="M426" s="3"/>
      <c r="N426" s="3"/>
      <c r="O426" s="3"/>
      <c r="P426" s="3"/>
      <c r="Q426" s="3"/>
      <c r="R426" s="3"/>
      <c r="S426" s="3"/>
      <c r="T426" s="3"/>
      <c r="U426" s="3"/>
      <c r="V426" s="3"/>
      <c r="W426" s="3"/>
      <c r="X426" s="3"/>
      <c r="Y426" s="3"/>
      <c r="Z426" s="3"/>
    </row>
    <row r="427" spans="1:26" ht="12.75" customHeight="1" x14ac:dyDescent="0.25">
      <c r="A427" s="3"/>
      <c r="B427" s="3"/>
      <c r="C427" s="3"/>
      <c r="D427" s="200"/>
      <c r="E427" s="3"/>
      <c r="F427" s="3"/>
      <c r="G427" s="3"/>
      <c r="H427" s="3"/>
      <c r="I427" s="3"/>
      <c r="J427" s="3"/>
      <c r="K427" s="3"/>
      <c r="L427" s="3"/>
      <c r="M427" s="3"/>
      <c r="N427" s="3"/>
      <c r="O427" s="3"/>
      <c r="P427" s="3"/>
      <c r="Q427" s="3"/>
      <c r="R427" s="3"/>
      <c r="S427" s="3"/>
      <c r="T427" s="3"/>
      <c r="U427" s="3"/>
      <c r="V427" s="3"/>
      <c r="W427" s="3"/>
      <c r="X427" s="3"/>
      <c r="Y427" s="3"/>
      <c r="Z427" s="3"/>
    </row>
    <row r="428" spans="1:26" ht="12.75" customHeight="1" x14ac:dyDescent="0.25">
      <c r="A428" s="3"/>
      <c r="B428" s="3"/>
      <c r="C428" s="3"/>
      <c r="D428" s="200"/>
      <c r="E428" s="3"/>
      <c r="F428" s="3"/>
      <c r="G428" s="3"/>
      <c r="H428" s="3"/>
      <c r="I428" s="3"/>
      <c r="J428" s="3"/>
      <c r="K428" s="3"/>
      <c r="L428" s="3"/>
      <c r="M428" s="3"/>
      <c r="N428" s="3"/>
      <c r="O428" s="3"/>
      <c r="P428" s="3"/>
      <c r="Q428" s="3"/>
      <c r="R428" s="3"/>
      <c r="S428" s="3"/>
      <c r="T428" s="3"/>
      <c r="U428" s="3"/>
      <c r="V428" s="3"/>
      <c r="W428" s="3"/>
      <c r="X428" s="3"/>
      <c r="Y428" s="3"/>
      <c r="Z428" s="3"/>
    </row>
    <row r="429" spans="1:26" ht="12.75" customHeight="1" x14ac:dyDescent="0.25">
      <c r="A429" s="3"/>
      <c r="B429" s="3"/>
      <c r="C429" s="3"/>
      <c r="D429" s="200"/>
      <c r="E429" s="3"/>
      <c r="F429" s="3"/>
      <c r="G429" s="3"/>
      <c r="H429" s="3"/>
      <c r="I429" s="3"/>
      <c r="J429" s="3"/>
      <c r="K429" s="3"/>
      <c r="L429" s="3"/>
      <c r="M429" s="3"/>
      <c r="N429" s="3"/>
      <c r="O429" s="3"/>
      <c r="P429" s="3"/>
      <c r="Q429" s="3"/>
      <c r="R429" s="3"/>
      <c r="S429" s="3"/>
      <c r="T429" s="3"/>
      <c r="U429" s="3"/>
      <c r="V429" s="3"/>
      <c r="W429" s="3"/>
      <c r="X429" s="3"/>
      <c r="Y429" s="3"/>
      <c r="Z429" s="3"/>
    </row>
    <row r="430" spans="1:26" ht="12.75" customHeight="1" x14ac:dyDescent="0.25">
      <c r="A430" s="3"/>
      <c r="B430" s="3"/>
      <c r="C430" s="3"/>
      <c r="D430" s="200"/>
      <c r="E430" s="3"/>
      <c r="F430" s="3"/>
      <c r="G430" s="3"/>
      <c r="H430" s="3"/>
      <c r="I430" s="3"/>
      <c r="J430" s="3"/>
      <c r="K430" s="3"/>
      <c r="L430" s="3"/>
      <c r="M430" s="3"/>
      <c r="N430" s="3"/>
      <c r="O430" s="3"/>
      <c r="P430" s="3"/>
      <c r="Q430" s="3"/>
      <c r="R430" s="3"/>
      <c r="S430" s="3"/>
      <c r="T430" s="3"/>
      <c r="U430" s="3"/>
      <c r="V430" s="3"/>
      <c r="W430" s="3"/>
      <c r="X430" s="3"/>
      <c r="Y430" s="3"/>
      <c r="Z430" s="3"/>
    </row>
    <row r="431" spans="1:26" ht="12.75" customHeight="1" x14ac:dyDescent="0.25">
      <c r="A431" s="3"/>
      <c r="B431" s="3"/>
      <c r="C431" s="3"/>
      <c r="D431" s="200"/>
      <c r="E431" s="3"/>
      <c r="F431" s="3"/>
      <c r="G431" s="3"/>
      <c r="H431" s="3"/>
      <c r="I431" s="3"/>
      <c r="J431" s="3"/>
      <c r="K431" s="3"/>
      <c r="L431" s="3"/>
      <c r="M431" s="3"/>
      <c r="N431" s="3"/>
      <c r="O431" s="3"/>
      <c r="P431" s="3"/>
      <c r="Q431" s="3"/>
      <c r="R431" s="3"/>
      <c r="S431" s="3"/>
      <c r="T431" s="3"/>
      <c r="U431" s="3"/>
      <c r="V431" s="3"/>
      <c r="W431" s="3"/>
      <c r="X431" s="3"/>
      <c r="Y431" s="3"/>
      <c r="Z431" s="3"/>
    </row>
    <row r="432" spans="1:26" ht="12.75" customHeight="1" x14ac:dyDescent="0.25">
      <c r="A432" s="3"/>
      <c r="B432" s="3"/>
      <c r="C432" s="3"/>
      <c r="D432" s="200"/>
      <c r="E432" s="3"/>
      <c r="F432" s="3"/>
      <c r="G432" s="3"/>
      <c r="H432" s="3"/>
      <c r="I432" s="3"/>
      <c r="J432" s="3"/>
      <c r="K432" s="3"/>
      <c r="L432" s="3"/>
      <c r="M432" s="3"/>
      <c r="N432" s="3"/>
      <c r="O432" s="3"/>
      <c r="P432" s="3"/>
      <c r="Q432" s="3"/>
      <c r="R432" s="3"/>
      <c r="S432" s="3"/>
      <c r="T432" s="3"/>
      <c r="U432" s="3"/>
      <c r="V432" s="3"/>
      <c r="W432" s="3"/>
      <c r="X432" s="3"/>
      <c r="Y432" s="3"/>
      <c r="Z432" s="3"/>
    </row>
    <row r="433" spans="1:26" ht="12.75" customHeight="1" x14ac:dyDescent="0.25">
      <c r="A433" s="3"/>
      <c r="B433" s="3"/>
      <c r="C433" s="3"/>
      <c r="D433" s="200"/>
      <c r="E433" s="3"/>
      <c r="F433" s="3"/>
      <c r="G433" s="3"/>
      <c r="H433" s="3"/>
      <c r="I433" s="3"/>
      <c r="J433" s="3"/>
      <c r="K433" s="3"/>
      <c r="L433" s="3"/>
      <c r="M433" s="3"/>
      <c r="N433" s="3"/>
      <c r="O433" s="3"/>
      <c r="P433" s="3"/>
      <c r="Q433" s="3"/>
      <c r="R433" s="3"/>
      <c r="S433" s="3"/>
      <c r="T433" s="3"/>
      <c r="U433" s="3"/>
      <c r="V433" s="3"/>
      <c r="W433" s="3"/>
      <c r="X433" s="3"/>
      <c r="Y433" s="3"/>
      <c r="Z433" s="3"/>
    </row>
    <row r="434" spans="1:26" ht="12.75" customHeight="1" x14ac:dyDescent="0.25">
      <c r="A434" s="3"/>
      <c r="B434" s="3"/>
      <c r="C434" s="3"/>
      <c r="D434" s="200"/>
      <c r="E434" s="3"/>
      <c r="F434" s="3"/>
      <c r="G434" s="3"/>
      <c r="H434" s="3"/>
      <c r="I434" s="3"/>
      <c r="J434" s="3"/>
      <c r="K434" s="3"/>
      <c r="L434" s="3"/>
      <c r="M434" s="3"/>
      <c r="N434" s="3"/>
      <c r="O434" s="3"/>
      <c r="P434" s="3"/>
      <c r="Q434" s="3"/>
      <c r="R434" s="3"/>
      <c r="S434" s="3"/>
      <c r="T434" s="3"/>
      <c r="U434" s="3"/>
      <c r="V434" s="3"/>
      <c r="W434" s="3"/>
      <c r="X434" s="3"/>
      <c r="Y434" s="3"/>
      <c r="Z434" s="3"/>
    </row>
    <row r="435" spans="1:26" ht="12.75" customHeight="1" x14ac:dyDescent="0.25">
      <c r="A435" s="3"/>
      <c r="B435" s="3"/>
      <c r="C435" s="3"/>
      <c r="D435" s="200"/>
      <c r="E435" s="3"/>
      <c r="F435" s="3"/>
      <c r="G435" s="3"/>
      <c r="H435" s="3"/>
      <c r="I435" s="3"/>
      <c r="J435" s="3"/>
      <c r="K435" s="3"/>
      <c r="L435" s="3"/>
      <c r="M435" s="3"/>
      <c r="N435" s="3"/>
      <c r="O435" s="3"/>
      <c r="P435" s="3"/>
      <c r="Q435" s="3"/>
      <c r="R435" s="3"/>
      <c r="S435" s="3"/>
      <c r="T435" s="3"/>
      <c r="U435" s="3"/>
      <c r="V435" s="3"/>
      <c r="W435" s="3"/>
      <c r="X435" s="3"/>
      <c r="Y435" s="3"/>
      <c r="Z435" s="3"/>
    </row>
    <row r="436" spans="1:26" ht="12.75" customHeight="1" x14ac:dyDescent="0.25">
      <c r="A436" s="3"/>
      <c r="B436" s="3"/>
      <c r="C436" s="3"/>
      <c r="D436" s="200"/>
      <c r="E436" s="3"/>
      <c r="F436" s="3"/>
      <c r="G436" s="3"/>
      <c r="H436" s="3"/>
      <c r="I436" s="3"/>
      <c r="J436" s="3"/>
      <c r="K436" s="3"/>
      <c r="L436" s="3"/>
      <c r="M436" s="3"/>
      <c r="N436" s="3"/>
      <c r="O436" s="3"/>
      <c r="P436" s="3"/>
      <c r="Q436" s="3"/>
      <c r="R436" s="3"/>
      <c r="S436" s="3"/>
      <c r="T436" s="3"/>
      <c r="U436" s="3"/>
      <c r="V436" s="3"/>
      <c r="W436" s="3"/>
      <c r="X436" s="3"/>
      <c r="Y436" s="3"/>
      <c r="Z436" s="3"/>
    </row>
    <row r="437" spans="1:26" ht="12.75" customHeight="1" x14ac:dyDescent="0.25">
      <c r="A437" s="3"/>
      <c r="B437" s="3"/>
      <c r="C437" s="3"/>
      <c r="D437" s="200"/>
      <c r="E437" s="3"/>
      <c r="F437" s="3"/>
      <c r="G437" s="3"/>
      <c r="H437" s="3"/>
      <c r="I437" s="3"/>
      <c r="J437" s="3"/>
      <c r="K437" s="3"/>
      <c r="L437" s="3"/>
      <c r="M437" s="3"/>
      <c r="N437" s="3"/>
      <c r="O437" s="3"/>
      <c r="P437" s="3"/>
      <c r="Q437" s="3"/>
      <c r="R437" s="3"/>
      <c r="S437" s="3"/>
      <c r="T437" s="3"/>
      <c r="U437" s="3"/>
      <c r="V437" s="3"/>
      <c r="W437" s="3"/>
      <c r="X437" s="3"/>
      <c r="Y437" s="3"/>
      <c r="Z437" s="3"/>
    </row>
    <row r="438" spans="1:26" ht="12.75" customHeight="1" x14ac:dyDescent="0.25">
      <c r="A438" s="3"/>
      <c r="B438" s="3"/>
      <c r="C438" s="3"/>
      <c r="D438" s="200"/>
      <c r="E438" s="3"/>
      <c r="F438" s="3"/>
      <c r="G438" s="3"/>
      <c r="H438" s="3"/>
      <c r="I438" s="3"/>
      <c r="J438" s="3"/>
      <c r="K438" s="3"/>
      <c r="L438" s="3"/>
      <c r="M438" s="3"/>
      <c r="N438" s="3"/>
      <c r="O438" s="3"/>
      <c r="P438" s="3"/>
      <c r="Q438" s="3"/>
      <c r="R438" s="3"/>
      <c r="S438" s="3"/>
      <c r="T438" s="3"/>
      <c r="U438" s="3"/>
      <c r="V438" s="3"/>
      <c r="W438" s="3"/>
      <c r="X438" s="3"/>
      <c r="Y438" s="3"/>
      <c r="Z438" s="3"/>
    </row>
    <row r="439" spans="1:26" ht="12.75" customHeight="1" x14ac:dyDescent="0.25">
      <c r="A439" s="3"/>
      <c r="B439" s="3"/>
      <c r="C439" s="3"/>
      <c r="D439" s="200"/>
      <c r="E439" s="3"/>
      <c r="F439" s="3"/>
      <c r="G439" s="3"/>
      <c r="H439" s="3"/>
      <c r="I439" s="3"/>
      <c r="J439" s="3"/>
      <c r="K439" s="3"/>
      <c r="L439" s="3"/>
      <c r="M439" s="3"/>
      <c r="N439" s="3"/>
      <c r="O439" s="3"/>
      <c r="P439" s="3"/>
      <c r="Q439" s="3"/>
      <c r="R439" s="3"/>
      <c r="S439" s="3"/>
      <c r="T439" s="3"/>
      <c r="U439" s="3"/>
      <c r="V439" s="3"/>
      <c r="W439" s="3"/>
      <c r="X439" s="3"/>
      <c r="Y439" s="3"/>
      <c r="Z439" s="3"/>
    </row>
    <row r="440" spans="1:26" ht="12.75" customHeight="1" x14ac:dyDescent="0.25">
      <c r="A440" s="3"/>
      <c r="B440" s="3"/>
      <c r="C440" s="3"/>
      <c r="D440" s="200"/>
      <c r="E440" s="3"/>
      <c r="F440" s="3"/>
      <c r="G440" s="3"/>
      <c r="H440" s="3"/>
      <c r="I440" s="3"/>
      <c r="J440" s="3"/>
      <c r="K440" s="3"/>
      <c r="L440" s="3"/>
      <c r="M440" s="3"/>
      <c r="N440" s="3"/>
      <c r="O440" s="3"/>
      <c r="P440" s="3"/>
      <c r="Q440" s="3"/>
      <c r="R440" s="3"/>
      <c r="S440" s="3"/>
      <c r="T440" s="3"/>
      <c r="U440" s="3"/>
      <c r="V440" s="3"/>
      <c r="W440" s="3"/>
      <c r="X440" s="3"/>
      <c r="Y440" s="3"/>
      <c r="Z440" s="3"/>
    </row>
    <row r="441" spans="1:26" ht="12.75" customHeight="1" x14ac:dyDescent="0.25">
      <c r="A441" s="3"/>
      <c r="B441" s="3"/>
      <c r="C441" s="3"/>
      <c r="D441" s="200"/>
      <c r="E441" s="3"/>
      <c r="F441" s="3"/>
      <c r="G441" s="3"/>
      <c r="H441" s="3"/>
      <c r="I441" s="3"/>
      <c r="J441" s="3"/>
      <c r="K441" s="3"/>
      <c r="L441" s="3"/>
      <c r="M441" s="3"/>
      <c r="N441" s="3"/>
      <c r="O441" s="3"/>
      <c r="P441" s="3"/>
      <c r="Q441" s="3"/>
      <c r="R441" s="3"/>
      <c r="S441" s="3"/>
      <c r="T441" s="3"/>
      <c r="U441" s="3"/>
      <c r="V441" s="3"/>
      <c r="W441" s="3"/>
      <c r="X441" s="3"/>
      <c r="Y441" s="3"/>
      <c r="Z441" s="3"/>
    </row>
    <row r="442" spans="1:26" ht="12.75" customHeight="1" x14ac:dyDescent="0.25">
      <c r="A442" s="3"/>
      <c r="B442" s="3"/>
      <c r="C442" s="3"/>
      <c r="D442" s="200"/>
      <c r="E442" s="3"/>
      <c r="F442" s="3"/>
      <c r="G442" s="3"/>
      <c r="H442" s="3"/>
      <c r="I442" s="3"/>
      <c r="J442" s="3"/>
      <c r="K442" s="3"/>
      <c r="L442" s="3"/>
      <c r="M442" s="3"/>
      <c r="N442" s="3"/>
      <c r="O442" s="3"/>
      <c r="P442" s="3"/>
      <c r="Q442" s="3"/>
      <c r="R442" s="3"/>
      <c r="S442" s="3"/>
      <c r="T442" s="3"/>
      <c r="U442" s="3"/>
      <c r="V442" s="3"/>
      <c r="W442" s="3"/>
      <c r="X442" s="3"/>
      <c r="Y442" s="3"/>
      <c r="Z442" s="3"/>
    </row>
    <row r="443" spans="1:26" ht="12.75" customHeight="1" x14ac:dyDescent="0.25">
      <c r="A443" s="3"/>
      <c r="B443" s="3"/>
      <c r="C443" s="3"/>
      <c r="D443" s="200"/>
      <c r="E443" s="3"/>
      <c r="F443" s="3"/>
      <c r="G443" s="3"/>
      <c r="H443" s="3"/>
      <c r="I443" s="3"/>
      <c r="J443" s="3"/>
      <c r="K443" s="3"/>
      <c r="L443" s="3"/>
      <c r="M443" s="3"/>
      <c r="N443" s="3"/>
      <c r="O443" s="3"/>
      <c r="P443" s="3"/>
      <c r="Q443" s="3"/>
      <c r="R443" s="3"/>
      <c r="S443" s="3"/>
      <c r="T443" s="3"/>
      <c r="U443" s="3"/>
      <c r="V443" s="3"/>
      <c r="W443" s="3"/>
      <c r="X443" s="3"/>
      <c r="Y443" s="3"/>
      <c r="Z443" s="3"/>
    </row>
    <row r="444" spans="1:26" ht="12.75" customHeight="1" x14ac:dyDescent="0.25">
      <c r="A444" s="3"/>
      <c r="B444" s="3"/>
      <c r="C444" s="3"/>
      <c r="D444" s="200"/>
      <c r="E444" s="3"/>
      <c r="F444" s="3"/>
      <c r="G444" s="3"/>
      <c r="H444" s="3"/>
      <c r="I444" s="3"/>
      <c r="J444" s="3"/>
      <c r="K444" s="3"/>
      <c r="L444" s="3"/>
      <c r="M444" s="3"/>
      <c r="N444" s="3"/>
      <c r="O444" s="3"/>
      <c r="P444" s="3"/>
      <c r="Q444" s="3"/>
      <c r="R444" s="3"/>
      <c r="S444" s="3"/>
      <c r="T444" s="3"/>
      <c r="U444" s="3"/>
      <c r="V444" s="3"/>
      <c r="W444" s="3"/>
      <c r="X444" s="3"/>
      <c r="Y444" s="3"/>
      <c r="Z444" s="3"/>
    </row>
    <row r="445" spans="1:26" ht="12.75" customHeight="1" x14ac:dyDescent="0.25">
      <c r="A445" s="3"/>
      <c r="B445" s="3"/>
      <c r="C445" s="3"/>
      <c r="D445" s="200"/>
      <c r="E445" s="3"/>
      <c r="F445" s="3"/>
      <c r="G445" s="3"/>
      <c r="H445" s="3"/>
      <c r="I445" s="3"/>
      <c r="J445" s="3"/>
      <c r="K445" s="3"/>
      <c r="L445" s="3"/>
      <c r="M445" s="3"/>
      <c r="N445" s="3"/>
      <c r="O445" s="3"/>
      <c r="P445" s="3"/>
      <c r="Q445" s="3"/>
      <c r="R445" s="3"/>
      <c r="S445" s="3"/>
      <c r="T445" s="3"/>
      <c r="U445" s="3"/>
      <c r="V445" s="3"/>
      <c r="W445" s="3"/>
      <c r="X445" s="3"/>
      <c r="Y445" s="3"/>
      <c r="Z445" s="3"/>
    </row>
    <row r="446" spans="1:26" ht="12.75" customHeight="1" x14ac:dyDescent="0.25">
      <c r="A446" s="3"/>
      <c r="B446" s="3"/>
      <c r="C446" s="3"/>
      <c r="D446" s="200"/>
      <c r="E446" s="3"/>
      <c r="F446" s="3"/>
      <c r="G446" s="3"/>
      <c r="H446" s="3"/>
      <c r="I446" s="3"/>
      <c r="J446" s="3"/>
      <c r="K446" s="3"/>
      <c r="L446" s="3"/>
      <c r="M446" s="3"/>
      <c r="N446" s="3"/>
      <c r="O446" s="3"/>
      <c r="P446" s="3"/>
      <c r="Q446" s="3"/>
      <c r="R446" s="3"/>
      <c r="S446" s="3"/>
      <c r="T446" s="3"/>
      <c r="U446" s="3"/>
      <c r="V446" s="3"/>
      <c r="W446" s="3"/>
      <c r="X446" s="3"/>
      <c r="Y446" s="3"/>
      <c r="Z446" s="3"/>
    </row>
    <row r="447" spans="1:26" ht="12.75" customHeight="1" x14ac:dyDescent="0.25">
      <c r="A447" s="3"/>
      <c r="B447" s="3"/>
      <c r="C447" s="3"/>
      <c r="D447" s="200"/>
      <c r="E447" s="3"/>
      <c r="F447" s="3"/>
      <c r="G447" s="3"/>
      <c r="H447" s="3"/>
      <c r="I447" s="3"/>
      <c r="J447" s="3"/>
      <c r="K447" s="3"/>
      <c r="L447" s="3"/>
      <c r="M447" s="3"/>
      <c r="N447" s="3"/>
      <c r="O447" s="3"/>
      <c r="P447" s="3"/>
      <c r="Q447" s="3"/>
      <c r="R447" s="3"/>
      <c r="S447" s="3"/>
      <c r="T447" s="3"/>
      <c r="U447" s="3"/>
      <c r="V447" s="3"/>
      <c r="W447" s="3"/>
      <c r="X447" s="3"/>
      <c r="Y447" s="3"/>
      <c r="Z447" s="3"/>
    </row>
    <row r="448" spans="1:26" ht="12.75" customHeight="1" x14ac:dyDescent="0.25">
      <c r="A448" s="3"/>
      <c r="B448" s="3"/>
      <c r="C448" s="3"/>
      <c r="D448" s="200"/>
      <c r="E448" s="3"/>
      <c r="F448" s="3"/>
      <c r="G448" s="3"/>
      <c r="H448" s="3"/>
      <c r="I448" s="3"/>
      <c r="J448" s="3"/>
      <c r="K448" s="3"/>
      <c r="L448" s="3"/>
      <c r="M448" s="3"/>
      <c r="N448" s="3"/>
      <c r="O448" s="3"/>
      <c r="P448" s="3"/>
      <c r="Q448" s="3"/>
      <c r="R448" s="3"/>
      <c r="S448" s="3"/>
      <c r="T448" s="3"/>
      <c r="U448" s="3"/>
      <c r="V448" s="3"/>
      <c r="W448" s="3"/>
      <c r="X448" s="3"/>
      <c r="Y448" s="3"/>
      <c r="Z448" s="3"/>
    </row>
    <row r="449" spans="1:26" ht="12.75" customHeight="1" x14ac:dyDescent="0.25">
      <c r="A449" s="3"/>
      <c r="B449" s="3"/>
      <c r="C449" s="3"/>
      <c r="D449" s="200"/>
      <c r="E449" s="3"/>
      <c r="F449" s="3"/>
      <c r="G449" s="3"/>
      <c r="H449" s="3"/>
      <c r="I449" s="3"/>
      <c r="J449" s="3"/>
      <c r="K449" s="3"/>
      <c r="L449" s="3"/>
      <c r="M449" s="3"/>
      <c r="N449" s="3"/>
      <c r="O449" s="3"/>
      <c r="P449" s="3"/>
      <c r="Q449" s="3"/>
      <c r="R449" s="3"/>
      <c r="S449" s="3"/>
      <c r="T449" s="3"/>
      <c r="U449" s="3"/>
      <c r="V449" s="3"/>
      <c r="W449" s="3"/>
      <c r="X449" s="3"/>
      <c r="Y449" s="3"/>
      <c r="Z449" s="3"/>
    </row>
    <row r="450" spans="1:26" ht="12.75" customHeight="1" x14ac:dyDescent="0.25">
      <c r="A450" s="3"/>
      <c r="B450" s="3"/>
      <c r="C450" s="3"/>
      <c r="D450" s="200"/>
      <c r="E450" s="3"/>
      <c r="F450" s="3"/>
      <c r="G450" s="3"/>
      <c r="H450" s="3"/>
      <c r="I450" s="3"/>
      <c r="J450" s="3"/>
      <c r="K450" s="3"/>
      <c r="L450" s="3"/>
      <c r="M450" s="3"/>
      <c r="N450" s="3"/>
      <c r="O450" s="3"/>
      <c r="P450" s="3"/>
      <c r="Q450" s="3"/>
      <c r="R450" s="3"/>
      <c r="S450" s="3"/>
      <c r="T450" s="3"/>
      <c r="U450" s="3"/>
      <c r="V450" s="3"/>
      <c r="W450" s="3"/>
      <c r="X450" s="3"/>
      <c r="Y450" s="3"/>
      <c r="Z450" s="3"/>
    </row>
    <row r="451" spans="1:26" ht="12.75" customHeight="1" x14ac:dyDescent="0.25">
      <c r="A451" s="3"/>
      <c r="B451" s="3"/>
      <c r="C451" s="3"/>
      <c r="D451" s="200"/>
      <c r="E451" s="3"/>
      <c r="F451" s="3"/>
      <c r="G451" s="3"/>
      <c r="H451" s="3"/>
      <c r="I451" s="3"/>
      <c r="J451" s="3"/>
      <c r="K451" s="3"/>
      <c r="L451" s="3"/>
      <c r="M451" s="3"/>
      <c r="N451" s="3"/>
      <c r="O451" s="3"/>
      <c r="P451" s="3"/>
      <c r="Q451" s="3"/>
      <c r="R451" s="3"/>
      <c r="S451" s="3"/>
      <c r="T451" s="3"/>
      <c r="U451" s="3"/>
      <c r="V451" s="3"/>
      <c r="W451" s="3"/>
      <c r="X451" s="3"/>
      <c r="Y451" s="3"/>
      <c r="Z451" s="3"/>
    </row>
    <row r="452" spans="1:26" ht="12.75" customHeight="1" x14ac:dyDescent="0.25">
      <c r="A452" s="3"/>
      <c r="B452" s="3"/>
      <c r="C452" s="3"/>
      <c r="D452" s="200"/>
      <c r="E452" s="3"/>
      <c r="F452" s="3"/>
      <c r="G452" s="3"/>
      <c r="H452" s="3"/>
      <c r="I452" s="3"/>
      <c r="J452" s="3"/>
      <c r="K452" s="3"/>
      <c r="L452" s="3"/>
      <c r="M452" s="3"/>
      <c r="N452" s="3"/>
      <c r="O452" s="3"/>
      <c r="P452" s="3"/>
      <c r="Q452" s="3"/>
      <c r="R452" s="3"/>
      <c r="S452" s="3"/>
      <c r="T452" s="3"/>
      <c r="U452" s="3"/>
      <c r="V452" s="3"/>
      <c r="W452" s="3"/>
      <c r="X452" s="3"/>
      <c r="Y452" s="3"/>
      <c r="Z452" s="3"/>
    </row>
    <row r="453" spans="1:26" ht="12.75" customHeight="1" x14ac:dyDescent="0.25">
      <c r="A453" s="3"/>
      <c r="B453" s="3"/>
      <c r="C453" s="3"/>
      <c r="D453" s="200"/>
      <c r="E453" s="3"/>
      <c r="F453" s="3"/>
      <c r="G453" s="3"/>
      <c r="H453" s="3"/>
      <c r="I453" s="3"/>
      <c r="J453" s="3"/>
      <c r="K453" s="3"/>
      <c r="L453" s="3"/>
      <c r="M453" s="3"/>
      <c r="N453" s="3"/>
      <c r="O453" s="3"/>
      <c r="P453" s="3"/>
      <c r="Q453" s="3"/>
      <c r="R453" s="3"/>
      <c r="S453" s="3"/>
      <c r="T453" s="3"/>
      <c r="U453" s="3"/>
      <c r="V453" s="3"/>
      <c r="W453" s="3"/>
      <c r="X453" s="3"/>
      <c r="Y453" s="3"/>
      <c r="Z453" s="3"/>
    </row>
    <row r="454" spans="1:26" ht="12.75" customHeight="1" x14ac:dyDescent="0.25">
      <c r="A454" s="3"/>
      <c r="B454" s="3"/>
      <c r="C454" s="3"/>
      <c r="D454" s="200"/>
      <c r="E454" s="3"/>
      <c r="F454" s="3"/>
      <c r="G454" s="3"/>
      <c r="H454" s="3"/>
      <c r="I454" s="3"/>
      <c r="J454" s="3"/>
      <c r="K454" s="3"/>
      <c r="L454" s="3"/>
      <c r="M454" s="3"/>
      <c r="N454" s="3"/>
      <c r="O454" s="3"/>
      <c r="P454" s="3"/>
      <c r="Q454" s="3"/>
      <c r="R454" s="3"/>
      <c r="S454" s="3"/>
      <c r="T454" s="3"/>
      <c r="U454" s="3"/>
      <c r="V454" s="3"/>
      <c r="W454" s="3"/>
      <c r="X454" s="3"/>
      <c r="Y454" s="3"/>
      <c r="Z454" s="3"/>
    </row>
    <row r="455" spans="1:26" ht="12.75" customHeight="1" x14ac:dyDescent="0.25">
      <c r="A455" s="3"/>
      <c r="B455" s="3"/>
      <c r="C455" s="3"/>
      <c r="D455" s="200"/>
      <c r="E455" s="3"/>
      <c r="F455" s="3"/>
      <c r="G455" s="3"/>
      <c r="H455" s="3"/>
      <c r="I455" s="3"/>
      <c r="J455" s="3"/>
      <c r="K455" s="3"/>
      <c r="L455" s="3"/>
      <c r="M455" s="3"/>
      <c r="N455" s="3"/>
      <c r="O455" s="3"/>
      <c r="P455" s="3"/>
      <c r="Q455" s="3"/>
      <c r="R455" s="3"/>
      <c r="S455" s="3"/>
      <c r="T455" s="3"/>
      <c r="U455" s="3"/>
      <c r="V455" s="3"/>
      <c r="W455" s="3"/>
      <c r="X455" s="3"/>
      <c r="Y455" s="3"/>
      <c r="Z455" s="3"/>
    </row>
    <row r="456" spans="1:26" ht="12.75" customHeight="1" x14ac:dyDescent="0.25">
      <c r="A456" s="3"/>
      <c r="B456" s="3"/>
      <c r="C456" s="3"/>
      <c r="D456" s="200"/>
      <c r="E456" s="3"/>
      <c r="F456" s="3"/>
      <c r="G456" s="3"/>
      <c r="H456" s="3"/>
      <c r="I456" s="3"/>
      <c r="J456" s="3"/>
      <c r="K456" s="3"/>
      <c r="L456" s="3"/>
      <c r="M456" s="3"/>
      <c r="N456" s="3"/>
      <c r="O456" s="3"/>
      <c r="P456" s="3"/>
      <c r="Q456" s="3"/>
      <c r="R456" s="3"/>
      <c r="S456" s="3"/>
      <c r="T456" s="3"/>
      <c r="U456" s="3"/>
      <c r="V456" s="3"/>
      <c r="W456" s="3"/>
      <c r="X456" s="3"/>
      <c r="Y456" s="3"/>
      <c r="Z456" s="3"/>
    </row>
    <row r="457" spans="1:26" ht="12.75" customHeight="1" x14ac:dyDescent="0.25">
      <c r="A457" s="3"/>
      <c r="B457" s="3"/>
      <c r="C457" s="3"/>
      <c r="D457" s="200"/>
      <c r="E457" s="3"/>
      <c r="F457" s="3"/>
      <c r="G457" s="3"/>
      <c r="H457" s="3"/>
      <c r="I457" s="3"/>
      <c r="J457" s="3"/>
      <c r="K457" s="3"/>
      <c r="L457" s="3"/>
      <c r="M457" s="3"/>
      <c r="N457" s="3"/>
      <c r="O457" s="3"/>
      <c r="P457" s="3"/>
      <c r="Q457" s="3"/>
      <c r="R457" s="3"/>
      <c r="S457" s="3"/>
      <c r="T457" s="3"/>
      <c r="U457" s="3"/>
      <c r="V457" s="3"/>
      <c r="W457" s="3"/>
      <c r="X457" s="3"/>
      <c r="Y457" s="3"/>
      <c r="Z457" s="3"/>
    </row>
    <row r="458" spans="1:26" ht="12.75" customHeight="1" x14ac:dyDescent="0.25">
      <c r="A458" s="3"/>
      <c r="B458" s="3"/>
      <c r="C458" s="3"/>
      <c r="D458" s="200"/>
      <c r="E458" s="3"/>
      <c r="F458" s="3"/>
      <c r="G458" s="3"/>
      <c r="H458" s="3"/>
      <c r="I458" s="3"/>
      <c r="J458" s="3"/>
      <c r="K458" s="3"/>
      <c r="L458" s="3"/>
      <c r="M458" s="3"/>
      <c r="N458" s="3"/>
      <c r="O458" s="3"/>
      <c r="P458" s="3"/>
      <c r="Q458" s="3"/>
      <c r="R458" s="3"/>
      <c r="S458" s="3"/>
      <c r="T458" s="3"/>
      <c r="U458" s="3"/>
      <c r="V458" s="3"/>
      <c r="W458" s="3"/>
      <c r="X458" s="3"/>
      <c r="Y458" s="3"/>
      <c r="Z458" s="3"/>
    </row>
    <row r="459" spans="1:26" ht="12.75" customHeight="1" x14ac:dyDescent="0.25">
      <c r="A459" s="3"/>
      <c r="B459" s="3"/>
      <c r="C459" s="3"/>
      <c r="D459" s="200"/>
      <c r="E459" s="3"/>
      <c r="F459" s="3"/>
      <c r="G459" s="3"/>
      <c r="H459" s="3"/>
      <c r="I459" s="3"/>
      <c r="J459" s="3"/>
      <c r="K459" s="3"/>
      <c r="L459" s="3"/>
      <c r="M459" s="3"/>
      <c r="N459" s="3"/>
      <c r="O459" s="3"/>
      <c r="P459" s="3"/>
      <c r="Q459" s="3"/>
      <c r="R459" s="3"/>
      <c r="S459" s="3"/>
      <c r="T459" s="3"/>
      <c r="U459" s="3"/>
      <c r="V459" s="3"/>
      <c r="W459" s="3"/>
      <c r="X459" s="3"/>
      <c r="Y459" s="3"/>
      <c r="Z459" s="3"/>
    </row>
    <row r="460" spans="1:26" ht="12.75" customHeight="1" x14ac:dyDescent="0.25">
      <c r="A460" s="3"/>
      <c r="B460" s="3"/>
      <c r="C460" s="3"/>
      <c r="D460" s="200"/>
      <c r="E460" s="3"/>
      <c r="F460" s="3"/>
      <c r="G460" s="3"/>
      <c r="H460" s="3"/>
      <c r="I460" s="3"/>
      <c r="J460" s="3"/>
      <c r="K460" s="3"/>
      <c r="L460" s="3"/>
      <c r="M460" s="3"/>
      <c r="N460" s="3"/>
      <c r="O460" s="3"/>
      <c r="P460" s="3"/>
      <c r="Q460" s="3"/>
      <c r="R460" s="3"/>
      <c r="S460" s="3"/>
      <c r="T460" s="3"/>
      <c r="U460" s="3"/>
      <c r="V460" s="3"/>
      <c r="W460" s="3"/>
      <c r="X460" s="3"/>
      <c r="Y460" s="3"/>
      <c r="Z460" s="3"/>
    </row>
    <row r="461" spans="1:26" ht="12.75" customHeight="1" x14ac:dyDescent="0.25">
      <c r="A461" s="3"/>
      <c r="B461" s="3"/>
      <c r="C461" s="3"/>
      <c r="D461" s="200"/>
      <c r="E461" s="3"/>
      <c r="F461" s="3"/>
      <c r="G461" s="3"/>
      <c r="H461" s="3"/>
      <c r="I461" s="3"/>
      <c r="J461" s="3"/>
      <c r="K461" s="3"/>
      <c r="L461" s="3"/>
      <c r="M461" s="3"/>
      <c r="N461" s="3"/>
      <c r="O461" s="3"/>
      <c r="P461" s="3"/>
      <c r="Q461" s="3"/>
      <c r="R461" s="3"/>
      <c r="S461" s="3"/>
      <c r="T461" s="3"/>
      <c r="U461" s="3"/>
      <c r="V461" s="3"/>
      <c r="W461" s="3"/>
      <c r="X461" s="3"/>
      <c r="Y461" s="3"/>
      <c r="Z461" s="3"/>
    </row>
    <row r="462" spans="1:26" ht="12.75" customHeight="1" x14ac:dyDescent="0.25">
      <c r="A462" s="3"/>
      <c r="B462" s="3"/>
      <c r="C462" s="3"/>
      <c r="D462" s="200"/>
      <c r="E462" s="3"/>
      <c r="F462" s="3"/>
      <c r="G462" s="3"/>
      <c r="H462" s="3"/>
      <c r="I462" s="3"/>
      <c r="J462" s="3"/>
      <c r="K462" s="3"/>
      <c r="L462" s="3"/>
      <c r="M462" s="3"/>
      <c r="N462" s="3"/>
      <c r="O462" s="3"/>
      <c r="P462" s="3"/>
      <c r="Q462" s="3"/>
      <c r="R462" s="3"/>
      <c r="S462" s="3"/>
      <c r="T462" s="3"/>
      <c r="U462" s="3"/>
      <c r="V462" s="3"/>
      <c r="W462" s="3"/>
      <c r="X462" s="3"/>
      <c r="Y462" s="3"/>
      <c r="Z462" s="3"/>
    </row>
    <row r="463" spans="1:26" ht="12.75" customHeight="1" x14ac:dyDescent="0.25">
      <c r="A463" s="3"/>
      <c r="B463" s="3"/>
      <c r="C463" s="3"/>
      <c r="D463" s="200"/>
      <c r="E463" s="3"/>
      <c r="F463" s="3"/>
      <c r="G463" s="3"/>
      <c r="H463" s="3"/>
      <c r="I463" s="3"/>
      <c r="J463" s="3"/>
      <c r="K463" s="3"/>
      <c r="L463" s="3"/>
      <c r="M463" s="3"/>
      <c r="N463" s="3"/>
      <c r="O463" s="3"/>
      <c r="P463" s="3"/>
      <c r="Q463" s="3"/>
      <c r="R463" s="3"/>
      <c r="S463" s="3"/>
      <c r="T463" s="3"/>
      <c r="U463" s="3"/>
      <c r="V463" s="3"/>
      <c r="W463" s="3"/>
      <c r="X463" s="3"/>
      <c r="Y463" s="3"/>
      <c r="Z463" s="3"/>
    </row>
    <row r="464" spans="1:26" ht="12.75" customHeight="1" x14ac:dyDescent="0.25">
      <c r="A464" s="3"/>
      <c r="B464" s="3"/>
      <c r="C464" s="3"/>
      <c r="D464" s="200"/>
      <c r="E464" s="3"/>
      <c r="F464" s="3"/>
      <c r="G464" s="3"/>
      <c r="H464" s="3"/>
      <c r="I464" s="3"/>
      <c r="J464" s="3"/>
      <c r="K464" s="3"/>
      <c r="L464" s="3"/>
      <c r="M464" s="3"/>
      <c r="N464" s="3"/>
      <c r="O464" s="3"/>
      <c r="P464" s="3"/>
      <c r="Q464" s="3"/>
      <c r="R464" s="3"/>
      <c r="S464" s="3"/>
      <c r="T464" s="3"/>
      <c r="U464" s="3"/>
      <c r="V464" s="3"/>
      <c r="W464" s="3"/>
      <c r="X464" s="3"/>
      <c r="Y464" s="3"/>
      <c r="Z464" s="3"/>
    </row>
    <row r="465" spans="1:26" ht="12.75" customHeight="1" x14ac:dyDescent="0.25">
      <c r="A465" s="3"/>
      <c r="B465" s="3"/>
      <c r="C465" s="3"/>
      <c r="D465" s="200"/>
      <c r="E465" s="3"/>
      <c r="F465" s="3"/>
      <c r="G465" s="3"/>
      <c r="H465" s="3"/>
      <c r="I465" s="3"/>
      <c r="J465" s="3"/>
      <c r="K465" s="3"/>
      <c r="L465" s="3"/>
      <c r="M465" s="3"/>
      <c r="N465" s="3"/>
      <c r="O465" s="3"/>
      <c r="P465" s="3"/>
      <c r="Q465" s="3"/>
      <c r="R465" s="3"/>
      <c r="S465" s="3"/>
      <c r="T465" s="3"/>
      <c r="U465" s="3"/>
      <c r="V465" s="3"/>
      <c r="W465" s="3"/>
      <c r="X465" s="3"/>
      <c r="Y465" s="3"/>
      <c r="Z465" s="3"/>
    </row>
    <row r="466" spans="1:26" ht="12.75" customHeight="1" x14ac:dyDescent="0.25">
      <c r="A466" s="3"/>
      <c r="B466" s="3"/>
      <c r="C466" s="3"/>
      <c r="D466" s="200"/>
      <c r="E466" s="3"/>
      <c r="F466" s="3"/>
      <c r="G466" s="3"/>
      <c r="H466" s="3"/>
      <c r="I466" s="3"/>
      <c r="J466" s="3"/>
      <c r="K466" s="3"/>
      <c r="L466" s="3"/>
      <c r="M466" s="3"/>
      <c r="N466" s="3"/>
      <c r="O466" s="3"/>
      <c r="P466" s="3"/>
      <c r="Q466" s="3"/>
      <c r="R466" s="3"/>
      <c r="S466" s="3"/>
      <c r="T466" s="3"/>
      <c r="U466" s="3"/>
      <c r="V466" s="3"/>
      <c r="W466" s="3"/>
      <c r="X466" s="3"/>
      <c r="Y466" s="3"/>
      <c r="Z466" s="3"/>
    </row>
    <row r="467" spans="1:26" ht="12.75" customHeight="1" x14ac:dyDescent="0.25">
      <c r="A467" s="3"/>
      <c r="B467" s="3"/>
      <c r="C467" s="3"/>
      <c r="D467" s="200"/>
      <c r="E467" s="3"/>
      <c r="F467" s="3"/>
      <c r="G467" s="3"/>
      <c r="H467" s="3"/>
      <c r="I467" s="3"/>
      <c r="J467" s="3"/>
      <c r="K467" s="3"/>
      <c r="L467" s="3"/>
      <c r="M467" s="3"/>
      <c r="N467" s="3"/>
      <c r="O467" s="3"/>
      <c r="P467" s="3"/>
      <c r="Q467" s="3"/>
      <c r="R467" s="3"/>
      <c r="S467" s="3"/>
      <c r="T467" s="3"/>
      <c r="U467" s="3"/>
      <c r="V467" s="3"/>
      <c r="W467" s="3"/>
      <c r="X467" s="3"/>
      <c r="Y467" s="3"/>
      <c r="Z467" s="3"/>
    </row>
    <row r="468" spans="1:26" ht="12.75" customHeight="1" x14ac:dyDescent="0.25">
      <c r="A468" s="3"/>
      <c r="B468" s="3"/>
      <c r="C468" s="3"/>
      <c r="D468" s="200"/>
      <c r="E468" s="3"/>
      <c r="F468" s="3"/>
      <c r="G468" s="3"/>
      <c r="H468" s="3"/>
      <c r="I468" s="3"/>
      <c r="J468" s="3"/>
      <c r="K468" s="3"/>
      <c r="L468" s="3"/>
      <c r="M468" s="3"/>
      <c r="N468" s="3"/>
      <c r="O468" s="3"/>
      <c r="P468" s="3"/>
      <c r="Q468" s="3"/>
      <c r="R468" s="3"/>
      <c r="S468" s="3"/>
      <c r="T468" s="3"/>
      <c r="U468" s="3"/>
      <c r="V468" s="3"/>
      <c r="W468" s="3"/>
      <c r="X468" s="3"/>
      <c r="Y468" s="3"/>
      <c r="Z468" s="3"/>
    </row>
    <row r="469" spans="1:26" ht="12.75" customHeight="1" x14ac:dyDescent="0.25">
      <c r="A469" s="3"/>
      <c r="B469" s="3"/>
      <c r="C469" s="3"/>
      <c r="D469" s="200"/>
      <c r="E469" s="3"/>
      <c r="F469" s="3"/>
      <c r="G469" s="3"/>
      <c r="H469" s="3"/>
      <c r="I469" s="3"/>
      <c r="J469" s="3"/>
      <c r="K469" s="3"/>
      <c r="L469" s="3"/>
      <c r="M469" s="3"/>
      <c r="N469" s="3"/>
      <c r="O469" s="3"/>
      <c r="P469" s="3"/>
      <c r="Q469" s="3"/>
      <c r="R469" s="3"/>
      <c r="S469" s="3"/>
      <c r="T469" s="3"/>
      <c r="U469" s="3"/>
      <c r="V469" s="3"/>
      <c r="W469" s="3"/>
      <c r="X469" s="3"/>
      <c r="Y469" s="3"/>
      <c r="Z469" s="3"/>
    </row>
    <row r="470" spans="1:26" ht="12.75" customHeight="1" x14ac:dyDescent="0.25">
      <c r="A470" s="3"/>
      <c r="B470" s="3"/>
      <c r="C470" s="3"/>
      <c r="D470" s="200"/>
      <c r="E470" s="3"/>
      <c r="F470" s="3"/>
      <c r="G470" s="3"/>
      <c r="H470" s="3"/>
      <c r="I470" s="3"/>
      <c r="J470" s="3"/>
      <c r="K470" s="3"/>
      <c r="L470" s="3"/>
      <c r="M470" s="3"/>
      <c r="N470" s="3"/>
      <c r="O470" s="3"/>
      <c r="P470" s="3"/>
      <c r="Q470" s="3"/>
      <c r="R470" s="3"/>
      <c r="S470" s="3"/>
      <c r="T470" s="3"/>
      <c r="U470" s="3"/>
      <c r="V470" s="3"/>
      <c r="W470" s="3"/>
      <c r="X470" s="3"/>
      <c r="Y470" s="3"/>
      <c r="Z470" s="3"/>
    </row>
    <row r="471" spans="1:26" ht="12.75" customHeight="1" x14ac:dyDescent="0.25">
      <c r="A471" s="3"/>
      <c r="B471" s="3"/>
      <c r="C471" s="3"/>
      <c r="D471" s="200"/>
      <c r="E471" s="3"/>
      <c r="F471" s="3"/>
      <c r="G471" s="3"/>
      <c r="H471" s="3"/>
      <c r="I471" s="3"/>
      <c r="J471" s="3"/>
      <c r="K471" s="3"/>
      <c r="L471" s="3"/>
      <c r="M471" s="3"/>
      <c r="N471" s="3"/>
      <c r="O471" s="3"/>
      <c r="P471" s="3"/>
      <c r="Q471" s="3"/>
      <c r="R471" s="3"/>
      <c r="S471" s="3"/>
      <c r="T471" s="3"/>
      <c r="U471" s="3"/>
      <c r="V471" s="3"/>
      <c r="W471" s="3"/>
      <c r="X471" s="3"/>
      <c r="Y471" s="3"/>
      <c r="Z471" s="3"/>
    </row>
    <row r="472" spans="1:26" ht="12.75" customHeight="1" x14ac:dyDescent="0.25">
      <c r="A472" s="3"/>
      <c r="B472" s="3"/>
      <c r="C472" s="3"/>
      <c r="D472" s="200"/>
      <c r="E472" s="3"/>
      <c r="F472" s="3"/>
      <c r="G472" s="3"/>
      <c r="H472" s="3"/>
      <c r="I472" s="3"/>
      <c r="J472" s="3"/>
      <c r="K472" s="3"/>
      <c r="L472" s="3"/>
      <c r="M472" s="3"/>
      <c r="N472" s="3"/>
      <c r="O472" s="3"/>
      <c r="P472" s="3"/>
      <c r="Q472" s="3"/>
      <c r="R472" s="3"/>
      <c r="S472" s="3"/>
      <c r="T472" s="3"/>
      <c r="U472" s="3"/>
      <c r="V472" s="3"/>
      <c r="W472" s="3"/>
      <c r="X472" s="3"/>
      <c r="Y472" s="3"/>
      <c r="Z472" s="3"/>
    </row>
    <row r="473" spans="1:26" ht="12.75" customHeight="1" x14ac:dyDescent="0.25">
      <c r="A473" s="3"/>
      <c r="B473" s="3"/>
      <c r="C473" s="3"/>
      <c r="D473" s="200"/>
      <c r="E473" s="3"/>
      <c r="F473" s="3"/>
      <c r="G473" s="3"/>
      <c r="H473" s="3"/>
      <c r="I473" s="3"/>
      <c r="J473" s="3"/>
      <c r="K473" s="3"/>
      <c r="L473" s="3"/>
      <c r="M473" s="3"/>
      <c r="N473" s="3"/>
      <c r="O473" s="3"/>
      <c r="P473" s="3"/>
      <c r="Q473" s="3"/>
      <c r="R473" s="3"/>
      <c r="S473" s="3"/>
      <c r="T473" s="3"/>
      <c r="U473" s="3"/>
      <c r="V473" s="3"/>
      <c r="W473" s="3"/>
      <c r="X473" s="3"/>
      <c r="Y473" s="3"/>
      <c r="Z473" s="3"/>
    </row>
    <row r="474" spans="1:26" ht="12.75" customHeight="1" x14ac:dyDescent="0.25">
      <c r="A474" s="3"/>
      <c r="B474" s="3"/>
      <c r="C474" s="3"/>
      <c r="D474" s="200"/>
      <c r="E474" s="3"/>
      <c r="F474" s="3"/>
      <c r="G474" s="3"/>
      <c r="H474" s="3"/>
      <c r="I474" s="3"/>
      <c r="J474" s="3"/>
      <c r="K474" s="3"/>
      <c r="L474" s="3"/>
      <c r="M474" s="3"/>
      <c r="N474" s="3"/>
      <c r="O474" s="3"/>
      <c r="P474" s="3"/>
      <c r="Q474" s="3"/>
      <c r="R474" s="3"/>
      <c r="S474" s="3"/>
      <c r="T474" s="3"/>
      <c r="U474" s="3"/>
      <c r="V474" s="3"/>
      <c r="W474" s="3"/>
      <c r="X474" s="3"/>
      <c r="Y474" s="3"/>
      <c r="Z474" s="3"/>
    </row>
    <row r="475" spans="1:26" ht="12.75" customHeight="1" x14ac:dyDescent="0.25">
      <c r="A475" s="3"/>
      <c r="B475" s="3"/>
      <c r="C475" s="3"/>
      <c r="D475" s="200"/>
      <c r="E475" s="3"/>
      <c r="F475" s="3"/>
      <c r="G475" s="3"/>
      <c r="H475" s="3"/>
      <c r="I475" s="3"/>
      <c r="J475" s="3"/>
      <c r="K475" s="3"/>
      <c r="L475" s="3"/>
      <c r="M475" s="3"/>
      <c r="N475" s="3"/>
      <c r="O475" s="3"/>
      <c r="P475" s="3"/>
      <c r="Q475" s="3"/>
      <c r="R475" s="3"/>
      <c r="S475" s="3"/>
      <c r="T475" s="3"/>
      <c r="U475" s="3"/>
      <c r="V475" s="3"/>
      <c r="W475" s="3"/>
      <c r="X475" s="3"/>
      <c r="Y475" s="3"/>
      <c r="Z475" s="3"/>
    </row>
    <row r="476" spans="1:26" ht="12.75" customHeight="1" x14ac:dyDescent="0.25">
      <c r="A476" s="3"/>
      <c r="B476" s="3"/>
      <c r="C476" s="3"/>
      <c r="D476" s="200"/>
      <c r="E476" s="3"/>
      <c r="F476" s="3"/>
      <c r="G476" s="3"/>
      <c r="H476" s="3"/>
      <c r="I476" s="3"/>
      <c r="J476" s="3"/>
      <c r="K476" s="3"/>
      <c r="L476" s="3"/>
      <c r="M476" s="3"/>
      <c r="N476" s="3"/>
      <c r="O476" s="3"/>
      <c r="P476" s="3"/>
      <c r="Q476" s="3"/>
      <c r="R476" s="3"/>
      <c r="S476" s="3"/>
      <c r="T476" s="3"/>
      <c r="U476" s="3"/>
      <c r="V476" s="3"/>
      <c r="W476" s="3"/>
      <c r="X476" s="3"/>
      <c r="Y476" s="3"/>
      <c r="Z476" s="3"/>
    </row>
    <row r="477" spans="1:26" ht="12.75" customHeight="1" x14ac:dyDescent="0.25">
      <c r="A477" s="3"/>
      <c r="B477" s="3"/>
      <c r="C477" s="3"/>
      <c r="D477" s="200"/>
      <c r="E477" s="3"/>
      <c r="F477" s="3"/>
      <c r="G477" s="3"/>
      <c r="H477" s="3"/>
      <c r="I477" s="3"/>
      <c r="J477" s="3"/>
      <c r="K477" s="3"/>
      <c r="L477" s="3"/>
      <c r="M477" s="3"/>
      <c r="N477" s="3"/>
      <c r="O477" s="3"/>
      <c r="P477" s="3"/>
      <c r="Q477" s="3"/>
      <c r="R477" s="3"/>
      <c r="S477" s="3"/>
      <c r="T477" s="3"/>
      <c r="U477" s="3"/>
      <c r="V477" s="3"/>
      <c r="W477" s="3"/>
      <c r="X477" s="3"/>
      <c r="Y477" s="3"/>
      <c r="Z477" s="3"/>
    </row>
    <row r="478" spans="1:26" ht="12.75" customHeight="1" x14ac:dyDescent="0.25">
      <c r="A478" s="3"/>
      <c r="B478" s="3"/>
      <c r="C478" s="3"/>
      <c r="D478" s="200"/>
      <c r="E478" s="3"/>
      <c r="F478" s="3"/>
      <c r="G478" s="3"/>
      <c r="H478" s="3"/>
      <c r="I478" s="3"/>
      <c r="J478" s="3"/>
      <c r="K478" s="3"/>
      <c r="L478" s="3"/>
      <c r="M478" s="3"/>
      <c r="N478" s="3"/>
      <c r="O478" s="3"/>
      <c r="P478" s="3"/>
      <c r="Q478" s="3"/>
      <c r="R478" s="3"/>
      <c r="S478" s="3"/>
      <c r="T478" s="3"/>
      <c r="U478" s="3"/>
      <c r="V478" s="3"/>
      <c r="W478" s="3"/>
      <c r="X478" s="3"/>
      <c r="Y478" s="3"/>
      <c r="Z478" s="3"/>
    </row>
    <row r="479" spans="1:26" ht="12.75" customHeight="1" x14ac:dyDescent="0.25">
      <c r="A479" s="3"/>
      <c r="B479" s="3"/>
      <c r="C479" s="3"/>
      <c r="D479" s="200"/>
      <c r="E479" s="3"/>
      <c r="F479" s="3"/>
      <c r="G479" s="3"/>
      <c r="H479" s="3"/>
      <c r="I479" s="3"/>
      <c r="J479" s="3"/>
      <c r="K479" s="3"/>
      <c r="L479" s="3"/>
      <c r="M479" s="3"/>
      <c r="N479" s="3"/>
      <c r="O479" s="3"/>
      <c r="P479" s="3"/>
      <c r="Q479" s="3"/>
      <c r="R479" s="3"/>
      <c r="S479" s="3"/>
      <c r="T479" s="3"/>
      <c r="U479" s="3"/>
      <c r="V479" s="3"/>
      <c r="W479" s="3"/>
      <c r="X479" s="3"/>
      <c r="Y479" s="3"/>
      <c r="Z479" s="3"/>
    </row>
    <row r="480" spans="1:26" ht="12.75" customHeight="1" x14ac:dyDescent="0.25">
      <c r="A480" s="3"/>
      <c r="B480" s="3"/>
      <c r="C480" s="3"/>
      <c r="D480" s="200"/>
      <c r="E480" s="3"/>
      <c r="F480" s="3"/>
      <c r="G480" s="3"/>
      <c r="H480" s="3"/>
      <c r="I480" s="3"/>
      <c r="J480" s="3"/>
      <c r="K480" s="3"/>
      <c r="L480" s="3"/>
      <c r="M480" s="3"/>
      <c r="N480" s="3"/>
      <c r="O480" s="3"/>
      <c r="P480" s="3"/>
      <c r="Q480" s="3"/>
      <c r="R480" s="3"/>
      <c r="S480" s="3"/>
      <c r="T480" s="3"/>
      <c r="U480" s="3"/>
      <c r="V480" s="3"/>
      <c r="W480" s="3"/>
      <c r="X480" s="3"/>
      <c r="Y480" s="3"/>
      <c r="Z480" s="3"/>
    </row>
    <row r="481" spans="1:26" ht="12.75" customHeight="1" x14ac:dyDescent="0.25">
      <c r="A481" s="3"/>
      <c r="B481" s="3"/>
      <c r="C481" s="3"/>
      <c r="D481" s="200"/>
      <c r="E481" s="3"/>
      <c r="F481" s="3"/>
      <c r="G481" s="3"/>
      <c r="H481" s="3"/>
      <c r="I481" s="3"/>
      <c r="J481" s="3"/>
      <c r="K481" s="3"/>
      <c r="L481" s="3"/>
      <c r="M481" s="3"/>
      <c r="N481" s="3"/>
      <c r="O481" s="3"/>
      <c r="P481" s="3"/>
      <c r="Q481" s="3"/>
      <c r="R481" s="3"/>
      <c r="S481" s="3"/>
      <c r="T481" s="3"/>
      <c r="U481" s="3"/>
      <c r="V481" s="3"/>
      <c r="W481" s="3"/>
      <c r="X481" s="3"/>
      <c r="Y481" s="3"/>
      <c r="Z481" s="3"/>
    </row>
    <row r="482" spans="1:26" ht="12.75" customHeight="1" x14ac:dyDescent="0.25">
      <c r="A482" s="3"/>
      <c r="B482" s="3"/>
      <c r="C482" s="3"/>
      <c r="D482" s="200"/>
      <c r="E482" s="3"/>
      <c r="F482" s="3"/>
      <c r="G482" s="3"/>
      <c r="H482" s="3"/>
      <c r="I482" s="3"/>
      <c r="J482" s="3"/>
      <c r="K482" s="3"/>
      <c r="L482" s="3"/>
      <c r="M482" s="3"/>
      <c r="N482" s="3"/>
      <c r="O482" s="3"/>
      <c r="P482" s="3"/>
      <c r="Q482" s="3"/>
      <c r="R482" s="3"/>
      <c r="S482" s="3"/>
      <c r="T482" s="3"/>
      <c r="U482" s="3"/>
      <c r="V482" s="3"/>
      <c r="W482" s="3"/>
      <c r="X482" s="3"/>
      <c r="Y482" s="3"/>
      <c r="Z482" s="3"/>
    </row>
    <row r="483" spans="1:26" ht="12.75" customHeight="1" x14ac:dyDescent="0.25">
      <c r="A483" s="3"/>
      <c r="B483" s="3"/>
      <c r="C483" s="3"/>
      <c r="D483" s="200"/>
      <c r="E483" s="3"/>
      <c r="F483" s="3"/>
      <c r="G483" s="3"/>
      <c r="H483" s="3"/>
      <c r="I483" s="3"/>
      <c r="J483" s="3"/>
      <c r="K483" s="3"/>
      <c r="L483" s="3"/>
      <c r="M483" s="3"/>
      <c r="N483" s="3"/>
      <c r="O483" s="3"/>
      <c r="P483" s="3"/>
      <c r="Q483" s="3"/>
      <c r="R483" s="3"/>
      <c r="S483" s="3"/>
      <c r="T483" s="3"/>
      <c r="U483" s="3"/>
      <c r="V483" s="3"/>
      <c r="W483" s="3"/>
      <c r="X483" s="3"/>
      <c r="Y483" s="3"/>
      <c r="Z483" s="3"/>
    </row>
    <row r="484" spans="1:26" ht="12.75" customHeight="1" x14ac:dyDescent="0.25">
      <c r="A484" s="3"/>
      <c r="B484" s="3"/>
      <c r="C484" s="3"/>
      <c r="D484" s="200"/>
      <c r="E484" s="3"/>
      <c r="F484" s="3"/>
      <c r="G484" s="3"/>
      <c r="H484" s="3"/>
      <c r="I484" s="3"/>
      <c r="J484" s="3"/>
      <c r="K484" s="3"/>
      <c r="L484" s="3"/>
      <c r="M484" s="3"/>
      <c r="N484" s="3"/>
      <c r="O484" s="3"/>
      <c r="P484" s="3"/>
      <c r="Q484" s="3"/>
      <c r="R484" s="3"/>
      <c r="S484" s="3"/>
      <c r="T484" s="3"/>
      <c r="U484" s="3"/>
      <c r="V484" s="3"/>
      <c r="W484" s="3"/>
      <c r="X484" s="3"/>
      <c r="Y484" s="3"/>
      <c r="Z484" s="3"/>
    </row>
    <row r="485" spans="1:26" ht="12.75" customHeight="1" x14ac:dyDescent="0.25">
      <c r="A485" s="3"/>
      <c r="B485" s="3"/>
      <c r="C485" s="3"/>
      <c r="D485" s="200"/>
      <c r="E485" s="3"/>
      <c r="F485" s="3"/>
      <c r="G485" s="3"/>
      <c r="H485" s="3"/>
      <c r="I485" s="3"/>
      <c r="J485" s="3"/>
      <c r="K485" s="3"/>
      <c r="L485" s="3"/>
      <c r="M485" s="3"/>
      <c r="N485" s="3"/>
      <c r="O485" s="3"/>
      <c r="P485" s="3"/>
      <c r="Q485" s="3"/>
      <c r="R485" s="3"/>
      <c r="S485" s="3"/>
      <c r="T485" s="3"/>
      <c r="U485" s="3"/>
      <c r="V485" s="3"/>
      <c r="W485" s="3"/>
      <c r="X485" s="3"/>
      <c r="Y485" s="3"/>
      <c r="Z485" s="3"/>
    </row>
    <row r="486" spans="1:26" ht="12.75" customHeight="1" x14ac:dyDescent="0.25">
      <c r="A486" s="3"/>
      <c r="B486" s="3"/>
      <c r="C486" s="3"/>
      <c r="D486" s="200"/>
      <c r="E486" s="3"/>
      <c r="F486" s="3"/>
      <c r="G486" s="3"/>
      <c r="H486" s="3"/>
      <c r="I486" s="3"/>
      <c r="J486" s="3"/>
      <c r="K486" s="3"/>
      <c r="L486" s="3"/>
      <c r="M486" s="3"/>
      <c r="N486" s="3"/>
      <c r="O486" s="3"/>
      <c r="P486" s="3"/>
      <c r="Q486" s="3"/>
      <c r="R486" s="3"/>
      <c r="S486" s="3"/>
      <c r="T486" s="3"/>
      <c r="U486" s="3"/>
      <c r="V486" s="3"/>
      <c r="W486" s="3"/>
      <c r="X486" s="3"/>
      <c r="Y486" s="3"/>
      <c r="Z486" s="3"/>
    </row>
    <row r="487" spans="1:26" ht="12.75" customHeight="1" x14ac:dyDescent="0.25">
      <c r="A487" s="3"/>
      <c r="B487" s="3"/>
      <c r="C487" s="3"/>
      <c r="D487" s="200"/>
      <c r="E487" s="3"/>
      <c r="F487" s="3"/>
      <c r="G487" s="3"/>
      <c r="H487" s="3"/>
      <c r="I487" s="3"/>
      <c r="J487" s="3"/>
      <c r="K487" s="3"/>
      <c r="L487" s="3"/>
      <c r="M487" s="3"/>
      <c r="N487" s="3"/>
      <c r="O487" s="3"/>
      <c r="P487" s="3"/>
      <c r="Q487" s="3"/>
      <c r="R487" s="3"/>
      <c r="S487" s="3"/>
      <c r="T487" s="3"/>
      <c r="U487" s="3"/>
      <c r="V487" s="3"/>
      <c r="W487" s="3"/>
      <c r="X487" s="3"/>
      <c r="Y487" s="3"/>
      <c r="Z487" s="3"/>
    </row>
    <row r="488" spans="1:26" ht="12.75" customHeight="1" x14ac:dyDescent="0.25">
      <c r="A488" s="3"/>
      <c r="B488" s="3"/>
      <c r="C488" s="3"/>
      <c r="D488" s="200"/>
      <c r="E488" s="3"/>
      <c r="F488" s="3"/>
      <c r="G488" s="3"/>
      <c r="H488" s="3"/>
      <c r="I488" s="3"/>
      <c r="J488" s="3"/>
      <c r="K488" s="3"/>
      <c r="L488" s="3"/>
      <c r="M488" s="3"/>
      <c r="N488" s="3"/>
      <c r="O488" s="3"/>
      <c r="P488" s="3"/>
      <c r="Q488" s="3"/>
      <c r="R488" s="3"/>
      <c r="S488" s="3"/>
      <c r="T488" s="3"/>
      <c r="U488" s="3"/>
      <c r="V488" s="3"/>
      <c r="W488" s="3"/>
      <c r="X488" s="3"/>
      <c r="Y488" s="3"/>
      <c r="Z488" s="3"/>
    </row>
    <row r="489" spans="1:26" ht="12.75" customHeight="1" x14ac:dyDescent="0.25">
      <c r="A489" s="3"/>
      <c r="B489" s="3"/>
      <c r="C489" s="3"/>
      <c r="D489" s="200"/>
      <c r="E489" s="3"/>
      <c r="F489" s="3"/>
      <c r="G489" s="3"/>
      <c r="H489" s="3"/>
      <c r="I489" s="3"/>
      <c r="J489" s="3"/>
      <c r="K489" s="3"/>
      <c r="L489" s="3"/>
      <c r="M489" s="3"/>
      <c r="N489" s="3"/>
      <c r="O489" s="3"/>
      <c r="P489" s="3"/>
      <c r="Q489" s="3"/>
      <c r="R489" s="3"/>
      <c r="S489" s="3"/>
      <c r="T489" s="3"/>
      <c r="U489" s="3"/>
      <c r="V489" s="3"/>
      <c r="W489" s="3"/>
      <c r="X489" s="3"/>
      <c r="Y489" s="3"/>
      <c r="Z489" s="3"/>
    </row>
    <row r="490" spans="1:26" ht="12.75" customHeight="1" x14ac:dyDescent="0.25">
      <c r="A490" s="3"/>
      <c r="B490" s="3"/>
      <c r="C490" s="3"/>
      <c r="D490" s="200"/>
      <c r="E490" s="3"/>
      <c r="F490" s="3"/>
      <c r="G490" s="3"/>
      <c r="H490" s="3"/>
      <c r="I490" s="3"/>
      <c r="J490" s="3"/>
      <c r="K490" s="3"/>
      <c r="L490" s="3"/>
      <c r="M490" s="3"/>
      <c r="N490" s="3"/>
      <c r="O490" s="3"/>
      <c r="P490" s="3"/>
      <c r="Q490" s="3"/>
      <c r="R490" s="3"/>
      <c r="S490" s="3"/>
      <c r="T490" s="3"/>
      <c r="U490" s="3"/>
      <c r="V490" s="3"/>
      <c r="W490" s="3"/>
      <c r="X490" s="3"/>
      <c r="Y490" s="3"/>
      <c r="Z490" s="3"/>
    </row>
    <row r="491" spans="1:26" ht="12.75" customHeight="1" x14ac:dyDescent="0.25">
      <c r="A491" s="3"/>
      <c r="B491" s="3"/>
      <c r="C491" s="3"/>
      <c r="D491" s="200"/>
      <c r="E491" s="3"/>
      <c r="F491" s="3"/>
      <c r="G491" s="3"/>
      <c r="H491" s="3"/>
      <c r="I491" s="3"/>
      <c r="J491" s="3"/>
      <c r="K491" s="3"/>
      <c r="L491" s="3"/>
      <c r="M491" s="3"/>
      <c r="N491" s="3"/>
      <c r="O491" s="3"/>
      <c r="P491" s="3"/>
      <c r="Q491" s="3"/>
      <c r="R491" s="3"/>
      <c r="S491" s="3"/>
      <c r="T491" s="3"/>
      <c r="U491" s="3"/>
      <c r="V491" s="3"/>
      <c r="W491" s="3"/>
      <c r="X491" s="3"/>
      <c r="Y491" s="3"/>
      <c r="Z491" s="3"/>
    </row>
    <row r="492" spans="1:26" ht="12.75" customHeight="1" x14ac:dyDescent="0.25">
      <c r="A492" s="3"/>
      <c r="B492" s="3"/>
      <c r="C492" s="3"/>
      <c r="D492" s="200"/>
      <c r="E492" s="3"/>
      <c r="F492" s="3"/>
      <c r="G492" s="3"/>
      <c r="H492" s="3"/>
      <c r="I492" s="3"/>
      <c r="J492" s="3"/>
      <c r="K492" s="3"/>
      <c r="L492" s="3"/>
      <c r="M492" s="3"/>
      <c r="N492" s="3"/>
      <c r="O492" s="3"/>
      <c r="P492" s="3"/>
      <c r="Q492" s="3"/>
      <c r="R492" s="3"/>
      <c r="S492" s="3"/>
      <c r="T492" s="3"/>
      <c r="U492" s="3"/>
      <c r="V492" s="3"/>
      <c r="W492" s="3"/>
      <c r="X492" s="3"/>
      <c r="Y492" s="3"/>
      <c r="Z492" s="3"/>
    </row>
    <row r="493" spans="1:26" ht="12.75" customHeight="1" x14ac:dyDescent="0.25">
      <c r="A493" s="3"/>
      <c r="B493" s="3"/>
      <c r="C493" s="3"/>
      <c r="D493" s="200"/>
      <c r="E493" s="3"/>
      <c r="F493" s="3"/>
      <c r="G493" s="3"/>
      <c r="H493" s="3"/>
      <c r="I493" s="3"/>
      <c r="J493" s="3"/>
      <c r="K493" s="3"/>
      <c r="L493" s="3"/>
      <c r="M493" s="3"/>
      <c r="N493" s="3"/>
      <c r="O493" s="3"/>
      <c r="P493" s="3"/>
      <c r="Q493" s="3"/>
      <c r="R493" s="3"/>
      <c r="S493" s="3"/>
      <c r="T493" s="3"/>
      <c r="U493" s="3"/>
      <c r="V493" s="3"/>
      <c r="W493" s="3"/>
      <c r="X493" s="3"/>
      <c r="Y493" s="3"/>
      <c r="Z493" s="3"/>
    </row>
    <row r="494" spans="1:26" ht="12.75" customHeight="1" x14ac:dyDescent="0.25">
      <c r="A494" s="3"/>
      <c r="B494" s="3"/>
      <c r="C494" s="3"/>
      <c r="D494" s="200"/>
      <c r="E494" s="3"/>
      <c r="F494" s="3"/>
      <c r="G494" s="3"/>
      <c r="H494" s="3"/>
      <c r="I494" s="3"/>
      <c r="J494" s="3"/>
      <c r="K494" s="3"/>
      <c r="L494" s="3"/>
      <c r="M494" s="3"/>
      <c r="N494" s="3"/>
      <c r="O494" s="3"/>
      <c r="P494" s="3"/>
      <c r="Q494" s="3"/>
      <c r="R494" s="3"/>
      <c r="S494" s="3"/>
      <c r="T494" s="3"/>
      <c r="U494" s="3"/>
      <c r="V494" s="3"/>
      <c r="W494" s="3"/>
      <c r="X494" s="3"/>
      <c r="Y494" s="3"/>
      <c r="Z494" s="3"/>
    </row>
    <row r="495" spans="1:26" ht="12.75" customHeight="1" x14ac:dyDescent="0.25">
      <c r="A495" s="3"/>
      <c r="B495" s="3"/>
      <c r="C495" s="3"/>
      <c r="D495" s="200"/>
      <c r="E495" s="3"/>
      <c r="F495" s="3"/>
      <c r="G495" s="3"/>
      <c r="H495" s="3"/>
      <c r="I495" s="3"/>
      <c r="J495" s="3"/>
      <c r="K495" s="3"/>
      <c r="L495" s="3"/>
      <c r="M495" s="3"/>
      <c r="N495" s="3"/>
      <c r="O495" s="3"/>
      <c r="P495" s="3"/>
      <c r="Q495" s="3"/>
      <c r="R495" s="3"/>
      <c r="S495" s="3"/>
      <c r="T495" s="3"/>
      <c r="U495" s="3"/>
      <c r="V495" s="3"/>
      <c r="W495" s="3"/>
      <c r="X495" s="3"/>
      <c r="Y495" s="3"/>
      <c r="Z495" s="3"/>
    </row>
    <row r="496" spans="1:26" ht="12.75" customHeight="1" x14ac:dyDescent="0.25">
      <c r="A496" s="3"/>
      <c r="B496" s="3"/>
      <c r="C496" s="3"/>
      <c r="D496" s="200"/>
      <c r="E496" s="3"/>
      <c r="F496" s="3"/>
      <c r="G496" s="3"/>
      <c r="H496" s="3"/>
      <c r="I496" s="3"/>
      <c r="J496" s="3"/>
      <c r="K496" s="3"/>
      <c r="L496" s="3"/>
      <c r="M496" s="3"/>
      <c r="N496" s="3"/>
      <c r="O496" s="3"/>
      <c r="P496" s="3"/>
      <c r="Q496" s="3"/>
      <c r="R496" s="3"/>
      <c r="S496" s="3"/>
      <c r="T496" s="3"/>
      <c r="U496" s="3"/>
      <c r="V496" s="3"/>
      <c r="W496" s="3"/>
      <c r="X496" s="3"/>
      <c r="Y496" s="3"/>
      <c r="Z496" s="3"/>
    </row>
    <row r="497" spans="1:26" ht="12.75" customHeight="1" x14ac:dyDescent="0.25">
      <c r="A497" s="3"/>
      <c r="B497" s="3"/>
      <c r="C497" s="3"/>
      <c r="D497" s="200"/>
      <c r="E497" s="3"/>
      <c r="F497" s="3"/>
      <c r="G497" s="3"/>
      <c r="H497" s="3"/>
      <c r="I497" s="3"/>
      <c r="J497" s="3"/>
      <c r="K497" s="3"/>
      <c r="L497" s="3"/>
      <c r="M497" s="3"/>
      <c r="N497" s="3"/>
      <c r="O497" s="3"/>
      <c r="P497" s="3"/>
      <c r="Q497" s="3"/>
      <c r="R497" s="3"/>
      <c r="S497" s="3"/>
      <c r="T497" s="3"/>
      <c r="U497" s="3"/>
      <c r="V497" s="3"/>
      <c r="W497" s="3"/>
      <c r="X497" s="3"/>
      <c r="Y497" s="3"/>
      <c r="Z497" s="3"/>
    </row>
    <row r="498" spans="1:26" ht="12.75" customHeight="1" x14ac:dyDescent="0.25">
      <c r="A498" s="3"/>
      <c r="B498" s="3"/>
      <c r="C498" s="3"/>
      <c r="D498" s="200"/>
      <c r="E498" s="3"/>
      <c r="F498" s="3"/>
      <c r="G498" s="3"/>
      <c r="H498" s="3"/>
      <c r="I498" s="3"/>
      <c r="J498" s="3"/>
      <c r="K498" s="3"/>
      <c r="L498" s="3"/>
      <c r="M498" s="3"/>
      <c r="N498" s="3"/>
      <c r="O498" s="3"/>
      <c r="P498" s="3"/>
      <c r="Q498" s="3"/>
      <c r="R498" s="3"/>
      <c r="S498" s="3"/>
      <c r="T498" s="3"/>
      <c r="U498" s="3"/>
      <c r="V498" s="3"/>
      <c r="W498" s="3"/>
      <c r="X498" s="3"/>
      <c r="Y498" s="3"/>
      <c r="Z498" s="3"/>
    </row>
    <row r="499" spans="1:26" ht="12.75" customHeight="1" x14ac:dyDescent="0.25">
      <c r="A499" s="3"/>
      <c r="B499" s="3"/>
      <c r="C499" s="3"/>
      <c r="D499" s="200"/>
      <c r="E499" s="3"/>
      <c r="F499" s="3"/>
      <c r="G499" s="3"/>
      <c r="H499" s="3"/>
      <c r="I499" s="3"/>
      <c r="J499" s="3"/>
      <c r="K499" s="3"/>
      <c r="L499" s="3"/>
      <c r="M499" s="3"/>
      <c r="N499" s="3"/>
      <c r="O499" s="3"/>
      <c r="P499" s="3"/>
      <c r="Q499" s="3"/>
      <c r="R499" s="3"/>
      <c r="S499" s="3"/>
      <c r="T499" s="3"/>
      <c r="U499" s="3"/>
      <c r="V499" s="3"/>
      <c r="W499" s="3"/>
      <c r="X499" s="3"/>
      <c r="Y499" s="3"/>
      <c r="Z499" s="3"/>
    </row>
    <row r="500" spans="1:26" ht="12.75" customHeight="1" x14ac:dyDescent="0.25">
      <c r="A500" s="3"/>
      <c r="B500" s="3"/>
      <c r="C500" s="3"/>
      <c r="D500" s="200"/>
      <c r="E500" s="3"/>
      <c r="F500" s="3"/>
      <c r="G500" s="3"/>
      <c r="H500" s="3"/>
      <c r="I500" s="3"/>
      <c r="J500" s="3"/>
      <c r="K500" s="3"/>
      <c r="L500" s="3"/>
      <c r="M500" s="3"/>
      <c r="N500" s="3"/>
      <c r="O500" s="3"/>
      <c r="P500" s="3"/>
      <c r="Q500" s="3"/>
      <c r="R500" s="3"/>
      <c r="S500" s="3"/>
      <c r="T500" s="3"/>
      <c r="U500" s="3"/>
      <c r="V500" s="3"/>
      <c r="W500" s="3"/>
      <c r="X500" s="3"/>
      <c r="Y500" s="3"/>
      <c r="Z500" s="3"/>
    </row>
    <row r="501" spans="1:26" ht="12.75" customHeight="1" x14ac:dyDescent="0.25">
      <c r="A501" s="3"/>
      <c r="B501" s="3"/>
      <c r="C501" s="3"/>
      <c r="D501" s="200"/>
      <c r="E501" s="3"/>
      <c r="F501" s="3"/>
      <c r="G501" s="3"/>
      <c r="H501" s="3"/>
      <c r="I501" s="3"/>
      <c r="J501" s="3"/>
      <c r="K501" s="3"/>
      <c r="L501" s="3"/>
      <c r="M501" s="3"/>
      <c r="N501" s="3"/>
      <c r="O501" s="3"/>
      <c r="P501" s="3"/>
      <c r="Q501" s="3"/>
      <c r="R501" s="3"/>
      <c r="S501" s="3"/>
      <c r="T501" s="3"/>
      <c r="U501" s="3"/>
      <c r="V501" s="3"/>
      <c r="W501" s="3"/>
      <c r="X501" s="3"/>
      <c r="Y501" s="3"/>
      <c r="Z501" s="3"/>
    </row>
    <row r="502" spans="1:26" ht="12.75" customHeight="1" x14ac:dyDescent="0.25">
      <c r="A502" s="3"/>
      <c r="B502" s="3"/>
      <c r="C502" s="3"/>
      <c r="D502" s="200"/>
      <c r="E502" s="3"/>
      <c r="F502" s="3"/>
      <c r="G502" s="3"/>
      <c r="H502" s="3"/>
      <c r="I502" s="3"/>
      <c r="J502" s="3"/>
      <c r="K502" s="3"/>
      <c r="L502" s="3"/>
      <c r="M502" s="3"/>
      <c r="N502" s="3"/>
      <c r="O502" s="3"/>
      <c r="P502" s="3"/>
      <c r="Q502" s="3"/>
      <c r="R502" s="3"/>
      <c r="S502" s="3"/>
      <c r="T502" s="3"/>
      <c r="U502" s="3"/>
      <c r="V502" s="3"/>
      <c r="W502" s="3"/>
      <c r="X502" s="3"/>
      <c r="Y502" s="3"/>
      <c r="Z502" s="3"/>
    </row>
    <row r="503" spans="1:26" ht="12.75" customHeight="1" x14ac:dyDescent="0.25">
      <c r="A503" s="3"/>
      <c r="B503" s="3"/>
      <c r="C503" s="3"/>
      <c r="D503" s="200"/>
      <c r="E503" s="3"/>
      <c r="F503" s="3"/>
      <c r="G503" s="3"/>
      <c r="H503" s="3"/>
      <c r="I503" s="3"/>
      <c r="J503" s="3"/>
      <c r="K503" s="3"/>
      <c r="L503" s="3"/>
      <c r="M503" s="3"/>
      <c r="N503" s="3"/>
      <c r="O503" s="3"/>
      <c r="P503" s="3"/>
      <c r="Q503" s="3"/>
      <c r="R503" s="3"/>
      <c r="S503" s="3"/>
      <c r="T503" s="3"/>
      <c r="U503" s="3"/>
      <c r="V503" s="3"/>
      <c r="W503" s="3"/>
      <c r="X503" s="3"/>
      <c r="Y503" s="3"/>
      <c r="Z503" s="3"/>
    </row>
    <row r="504" spans="1:26" ht="12.75" customHeight="1" x14ac:dyDescent="0.25">
      <c r="A504" s="3"/>
      <c r="B504" s="3"/>
      <c r="C504" s="3"/>
      <c r="D504" s="200"/>
      <c r="E504" s="3"/>
      <c r="F504" s="3"/>
      <c r="G504" s="3"/>
      <c r="H504" s="3"/>
      <c r="I504" s="3"/>
      <c r="J504" s="3"/>
      <c r="K504" s="3"/>
      <c r="L504" s="3"/>
      <c r="M504" s="3"/>
      <c r="N504" s="3"/>
      <c r="O504" s="3"/>
      <c r="P504" s="3"/>
      <c r="Q504" s="3"/>
      <c r="R504" s="3"/>
      <c r="S504" s="3"/>
      <c r="T504" s="3"/>
      <c r="U504" s="3"/>
      <c r="V504" s="3"/>
      <c r="W504" s="3"/>
      <c r="X504" s="3"/>
      <c r="Y504" s="3"/>
      <c r="Z504" s="3"/>
    </row>
    <row r="505" spans="1:26" ht="12.75" customHeight="1" x14ac:dyDescent="0.25">
      <c r="A505" s="3"/>
      <c r="B505" s="3"/>
      <c r="C505" s="3"/>
      <c r="D505" s="200"/>
      <c r="E505" s="3"/>
      <c r="F505" s="3"/>
      <c r="G505" s="3"/>
      <c r="H505" s="3"/>
      <c r="I505" s="3"/>
      <c r="J505" s="3"/>
      <c r="K505" s="3"/>
      <c r="L505" s="3"/>
      <c r="M505" s="3"/>
      <c r="N505" s="3"/>
      <c r="O505" s="3"/>
      <c r="P505" s="3"/>
      <c r="Q505" s="3"/>
      <c r="R505" s="3"/>
      <c r="S505" s="3"/>
      <c r="T505" s="3"/>
      <c r="U505" s="3"/>
      <c r="V505" s="3"/>
      <c r="W505" s="3"/>
      <c r="X505" s="3"/>
      <c r="Y505" s="3"/>
      <c r="Z505" s="3"/>
    </row>
    <row r="506" spans="1:26" ht="12.75" customHeight="1" x14ac:dyDescent="0.25">
      <c r="A506" s="3"/>
      <c r="B506" s="3"/>
      <c r="C506" s="3"/>
      <c r="D506" s="200"/>
      <c r="E506" s="3"/>
      <c r="F506" s="3"/>
      <c r="G506" s="3"/>
      <c r="H506" s="3"/>
      <c r="I506" s="3"/>
      <c r="J506" s="3"/>
      <c r="K506" s="3"/>
      <c r="L506" s="3"/>
      <c r="M506" s="3"/>
      <c r="N506" s="3"/>
      <c r="O506" s="3"/>
      <c r="P506" s="3"/>
      <c r="Q506" s="3"/>
      <c r="R506" s="3"/>
      <c r="S506" s="3"/>
      <c r="T506" s="3"/>
      <c r="U506" s="3"/>
      <c r="V506" s="3"/>
      <c r="W506" s="3"/>
      <c r="X506" s="3"/>
      <c r="Y506" s="3"/>
      <c r="Z506" s="3"/>
    </row>
    <row r="507" spans="1:26" ht="12.75" customHeight="1" x14ac:dyDescent="0.25">
      <c r="A507" s="3"/>
      <c r="B507" s="3"/>
      <c r="C507" s="3"/>
      <c r="D507" s="200"/>
      <c r="E507" s="3"/>
      <c r="F507" s="3"/>
      <c r="G507" s="3"/>
      <c r="H507" s="3"/>
      <c r="I507" s="3"/>
      <c r="J507" s="3"/>
      <c r="K507" s="3"/>
      <c r="L507" s="3"/>
      <c r="M507" s="3"/>
      <c r="N507" s="3"/>
      <c r="O507" s="3"/>
      <c r="P507" s="3"/>
      <c r="Q507" s="3"/>
      <c r="R507" s="3"/>
      <c r="S507" s="3"/>
      <c r="T507" s="3"/>
      <c r="U507" s="3"/>
      <c r="V507" s="3"/>
      <c r="W507" s="3"/>
      <c r="X507" s="3"/>
      <c r="Y507" s="3"/>
      <c r="Z507" s="3"/>
    </row>
    <row r="508" spans="1:26" ht="12.75" customHeight="1" x14ac:dyDescent="0.25">
      <c r="A508" s="3"/>
      <c r="B508" s="3"/>
      <c r="C508" s="3"/>
      <c r="D508" s="200"/>
      <c r="E508" s="3"/>
      <c r="F508" s="3"/>
      <c r="G508" s="3"/>
      <c r="H508" s="3"/>
      <c r="I508" s="3"/>
      <c r="J508" s="3"/>
      <c r="K508" s="3"/>
      <c r="L508" s="3"/>
      <c r="M508" s="3"/>
      <c r="N508" s="3"/>
      <c r="O508" s="3"/>
      <c r="P508" s="3"/>
      <c r="Q508" s="3"/>
      <c r="R508" s="3"/>
      <c r="S508" s="3"/>
      <c r="T508" s="3"/>
      <c r="U508" s="3"/>
      <c r="V508" s="3"/>
      <c r="W508" s="3"/>
      <c r="X508" s="3"/>
      <c r="Y508" s="3"/>
      <c r="Z508" s="3"/>
    </row>
    <row r="509" spans="1:26" ht="12.75" customHeight="1" x14ac:dyDescent="0.25">
      <c r="A509" s="3"/>
      <c r="B509" s="3"/>
      <c r="C509" s="3"/>
      <c r="D509" s="200"/>
      <c r="E509" s="3"/>
      <c r="F509" s="3"/>
      <c r="G509" s="3"/>
      <c r="H509" s="3"/>
      <c r="I509" s="3"/>
      <c r="J509" s="3"/>
      <c r="K509" s="3"/>
      <c r="L509" s="3"/>
      <c r="M509" s="3"/>
      <c r="N509" s="3"/>
      <c r="O509" s="3"/>
      <c r="P509" s="3"/>
      <c r="Q509" s="3"/>
      <c r="R509" s="3"/>
      <c r="S509" s="3"/>
      <c r="T509" s="3"/>
      <c r="U509" s="3"/>
      <c r="V509" s="3"/>
      <c r="W509" s="3"/>
      <c r="X509" s="3"/>
      <c r="Y509" s="3"/>
      <c r="Z509" s="3"/>
    </row>
    <row r="510" spans="1:26" ht="12.75" customHeight="1" x14ac:dyDescent="0.25">
      <c r="A510" s="3"/>
      <c r="B510" s="3"/>
      <c r="C510" s="3"/>
      <c r="D510" s="200"/>
      <c r="E510" s="3"/>
      <c r="F510" s="3"/>
      <c r="G510" s="3"/>
      <c r="H510" s="3"/>
      <c r="I510" s="3"/>
      <c r="J510" s="3"/>
      <c r="K510" s="3"/>
      <c r="L510" s="3"/>
      <c r="M510" s="3"/>
      <c r="N510" s="3"/>
      <c r="O510" s="3"/>
      <c r="P510" s="3"/>
      <c r="Q510" s="3"/>
      <c r="R510" s="3"/>
      <c r="S510" s="3"/>
      <c r="T510" s="3"/>
      <c r="U510" s="3"/>
      <c r="V510" s="3"/>
      <c r="W510" s="3"/>
      <c r="X510" s="3"/>
      <c r="Y510" s="3"/>
      <c r="Z510" s="3"/>
    </row>
    <row r="511" spans="1:26" ht="12.75" customHeight="1" x14ac:dyDescent="0.25">
      <c r="A511" s="3"/>
      <c r="B511" s="3"/>
      <c r="C511" s="3"/>
      <c r="D511" s="200"/>
      <c r="E511" s="3"/>
      <c r="F511" s="3"/>
      <c r="G511" s="3"/>
      <c r="H511" s="3"/>
      <c r="I511" s="3"/>
      <c r="J511" s="3"/>
      <c r="K511" s="3"/>
      <c r="L511" s="3"/>
      <c r="M511" s="3"/>
      <c r="N511" s="3"/>
      <c r="O511" s="3"/>
      <c r="P511" s="3"/>
      <c r="Q511" s="3"/>
      <c r="R511" s="3"/>
      <c r="S511" s="3"/>
      <c r="T511" s="3"/>
      <c r="U511" s="3"/>
      <c r="V511" s="3"/>
      <c r="W511" s="3"/>
      <c r="X511" s="3"/>
      <c r="Y511" s="3"/>
      <c r="Z511" s="3"/>
    </row>
    <row r="512" spans="1:26" ht="12.75" customHeight="1" x14ac:dyDescent="0.25">
      <c r="A512" s="3"/>
      <c r="B512" s="3"/>
      <c r="C512" s="3"/>
      <c r="D512" s="200"/>
      <c r="E512" s="3"/>
      <c r="F512" s="3"/>
      <c r="G512" s="3"/>
      <c r="H512" s="3"/>
      <c r="I512" s="3"/>
      <c r="J512" s="3"/>
      <c r="K512" s="3"/>
      <c r="L512" s="3"/>
      <c r="M512" s="3"/>
      <c r="N512" s="3"/>
      <c r="O512" s="3"/>
      <c r="P512" s="3"/>
      <c r="Q512" s="3"/>
      <c r="R512" s="3"/>
      <c r="S512" s="3"/>
      <c r="T512" s="3"/>
      <c r="U512" s="3"/>
      <c r="V512" s="3"/>
      <c r="W512" s="3"/>
      <c r="X512" s="3"/>
      <c r="Y512" s="3"/>
      <c r="Z512" s="3"/>
    </row>
    <row r="513" spans="1:26" ht="12.75" customHeight="1" x14ac:dyDescent="0.25">
      <c r="A513" s="3"/>
      <c r="B513" s="3"/>
      <c r="C513" s="3"/>
      <c r="D513" s="200"/>
      <c r="E513" s="3"/>
      <c r="F513" s="3"/>
      <c r="G513" s="3"/>
      <c r="H513" s="3"/>
      <c r="I513" s="3"/>
      <c r="J513" s="3"/>
      <c r="K513" s="3"/>
      <c r="L513" s="3"/>
      <c r="M513" s="3"/>
      <c r="N513" s="3"/>
      <c r="O513" s="3"/>
      <c r="P513" s="3"/>
      <c r="Q513" s="3"/>
      <c r="R513" s="3"/>
      <c r="S513" s="3"/>
      <c r="T513" s="3"/>
      <c r="U513" s="3"/>
      <c r="V513" s="3"/>
      <c r="W513" s="3"/>
      <c r="X513" s="3"/>
      <c r="Y513" s="3"/>
      <c r="Z513" s="3"/>
    </row>
    <row r="514" spans="1:26" ht="12.75" customHeight="1" x14ac:dyDescent="0.25">
      <c r="A514" s="3"/>
      <c r="B514" s="3"/>
      <c r="C514" s="3"/>
      <c r="D514" s="200"/>
      <c r="E514" s="3"/>
      <c r="F514" s="3"/>
      <c r="G514" s="3"/>
      <c r="H514" s="3"/>
      <c r="I514" s="3"/>
      <c r="J514" s="3"/>
      <c r="K514" s="3"/>
      <c r="L514" s="3"/>
      <c r="M514" s="3"/>
      <c r="N514" s="3"/>
      <c r="O514" s="3"/>
      <c r="P514" s="3"/>
      <c r="Q514" s="3"/>
      <c r="R514" s="3"/>
      <c r="S514" s="3"/>
      <c r="T514" s="3"/>
      <c r="U514" s="3"/>
      <c r="V514" s="3"/>
      <c r="W514" s="3"/>
      <c r="X514" s="3"/>
      <c r="Y514" s="3"/>
      <c r="Z514" s="3"/>
    </row>
    <row r="515" spans="1:26" ht="12.75" customHeight="1" x14ac:dyDescent="0.25">
      <c r="A515" s="3"/>
      <c r="B515" s="3"/>
      <c r="C515" s="3"/>
      <c r="D515" s="200"/>
      <c r="E515" s="3"/>
      <c r="F515" s="3"/>
      <c r="G515" s="3"/>
      <c r="H515" s="3"/>
      <c r="I515" s="3"/>
      <c r="J515" s="3"/>
      <c r="K515" s="3"/>
      <c r="L515" s="3"/>
      <c r="M515" s="3"/>
      <c r="N515" s="3"/>
      <c r="O515" s="3"/>
      <c r="P515" s="3"/>
      <c r="Q515" s="3"/>
      <c r="R515" s="3"/>
      <c r="S515" s="3"/>
      <c r="T515" s="3"/>
      <c r="U515" s="3"/>
      <c r="V515" s="3"/>
      <c r="W515" s="3"/>
      <c r="X515" s="3"/>
      <c r="Y515" s="3"/>
      <c r="Z515" s="3"/>
    </row>
    <row r="516" spans="1:26" ht="12.75" customHeight="1" x14ac:dyDescent="0.25">
      <c r="A516" s="3"/>
      <c r="B516" s="3"/>
      <c r="C516" s="3"/>
      <c r="D516" s="200"/>
      <c r="E516" s="3"/>
      <c r="F516" s="3"/>
      <c r="G516" s="3"/>
      <c r="H516" s="3"/>
      <c r="I516" s="3"/>
      <c r="J516" s="3"/>
      <c r="K516" s="3"/>
      <c r="L516" s="3"/>
      <c r="M516" s="3"/>
      <c r="N516" s="3"/>
      <c r="O516" s="3"/>
      <c r="P516" s="3"/>
      <c r="Q516" s="3"/>
      <c r="R516" s="3"/>
      <c r="S516" s="3"/>
      <c r="T516" s="3"/>
      <c r="U516" s="3"/>
      <c r="V516" s="3"/>
      <c r="W516" s="3"/>
      <c r="X516" s="3"/>
      <c r="Y516" s="3"/>
      <c r="Z516" s="3"/>
    </row>
    <row r="517" spans="1:26" ht="12.75" customHeight="1" x14ac:dyDescent="0.25">
      <c r="A517" s="3"/>
      <c r="B517" s="3"/>
      <c r="C517" s="3"/>
      <c r="D517" s="200"/>
      <c r="E517" s="3"/>
      <c r="F517" s="3"/>
      <c r="G517" s="3"/>
      <c r="H517" s="3"/>
      <c r="I517" s="3"/>
      <c r="J517" s="3"/>
      <c r="K517" s="3"/>
      <c r="L517" s="3"/>
      <c r="M517" s="3"/>
      <c r="N517" s="3"/>
      <c r="O517" s="3"/>
      <c r="P517" s="3"/>
      <c r="Q517" s="3"/>
      <c r="R517" s="3"/>
      <c r="S517" s="3"/>
      <c r="T517" s="3"/>
      <c r="U517" s="3"/>
      <c r="V517" s="3"/>
      <c r="W517" s="3"/>
      <c r="X517" s="3"/>
      <c r="Y517" s="3"/>
      <c r="Z517" s="3"/>
    </row>
    <row r="518" spans="1:26" ht="12.75" customHeight="1" x14ac:dyDescent="0.25">
      <c r="A518" s="3"/>
      <c r="B518" s="3"/>
      <c r="C518" s="3"/>
      <c r="D518" s="200"/>
      <c r="E518" s="3"/>
      <c r="F518" s="3"/>
      <c r="G518" s="3"/>
      <c r="H518" s="3"/>
      <c r="I518" s="3"/>
      <c r="J518" s="3"/>
      <c r="K518" s="3"/>
      <c r="L518" s="3"/>
      <c r="M518" s="3"/>
      <c r="N518" s="3"/>
      <c r="O518" s="3"/>
      <c r="P518" s="3"/>
      <c r="Q518" s="3"/>
      <c r="R518" s="3"/>
      <c r="S518" s="3"/>
      <c r="T518" s="3"/>
      <c r="U518" s="3"/>
      <c r="V518" s="3"/>
      <c r="W518" s="3"/>
      <c r="X518" s="3"/>
      <c r="Y518" s="3"/>
      <c r="Z518" s="3"/>
    </row>
    <row r="519" spans="1:26" ht="12.75" customHeight="1" x14ac:dyDescent="0.25">
      <c r="A519" s="3"/>
      <c r="B519" s="3"/>
      <c r="C519" s="3"/>
      <c r="D519" s="200"/>
      <c r="E519" s="3"/>
      <c r="F519" s="3"/>
      <c r="G519" s="3"/>
      <c r="H519" s="3"/>
      <c r="I519" s="3"/>
      <c r="J519" s="3"/>
      <c r="K519" s="3"/>
      <c r="L519" s="3"/>
      <c r="M519" s="3"/>
      <c r="N519" s="3"/>
      <c r="O519" s="3"/>
      <c r="P519" s="3"/>
      <c r="Q519" s="3"/>
      <c r="R519" s="3"/>
      <c r="S519" s="3"/>
      <c r="T519" s="3"/>
      <c r="U519" s="3"/>
      <c r="V519" s="3"/>
      <c r="W519" s="3"/>
      <c r="X519" s="3"/>
      <c r="Y519" s="3"/>
      <c r="Z519" s="3"/>
    </row>
    <row r="520" spans="1:26" ht="12.75" customHeight="1" x14ac:dyDescent="0.25">
      <c r="A520" s="3"/>
      <c r="B520" s="3"/>
      <c r="C520" s="3"/>
      <c r="D520" s="200"/>
      <c r="E520" s="3"/>
      <c r="F520" s="3"/>
      <c r="G520" s="3"/>
      <c r="H520" s="3"/>
      <c r="I520" s="3"/>
      <c r="J520" s="3"/>
      <c r="K520" s="3"/>
      <c r="L520" s="3"/>
      <c r="M520" s="3"/>
      <c r="N520" s="3"/>
      <c r="O520" s="3"/>
      <c r="P520" s="3"/>
      <c r="Q520" s="3"/>
      <c r="R520" s="3"/>
      <c r="S520" s="3"/>
      <c r="T520" s="3"/>
      <c r="U520" s="3"/>
      <c r="V520" s="3"/>
      <c r="W520" s="3"/>
      <c r="X520" s="3"/>
      <c r="Y520" s="3"/>
      <c r="Z520" s="3"/>
    </row>
    <row r="521" spans="1:26" ht="12.75" customHeight="1" x14ac:dyDescent="0.25">
      <c r="A521" s="3"/>
      <c r="B521" s="3"/>
      <c r="C521" s="3"/>
      <c r="D521" s="200"/>
      <c r="E521" s="3"/>
      <c r="F521" s="3"/>
      <c r="G521" s="3"/>
      <c r="H521" s="3"/>
      <c r="I521" s="3"/>
      <c r="J521" s="3"/>
      <c r="K521" s="3"/>
      <c r="L521" s="3"/>
      <c r="M521" s="3"/>
      <c r="N521" s="3"/>
      <c r="O521" s="3"/>
      <c r="P521" s="3"/>
      <c r="Q521" s="3"/>
      <c r="R521" s="3"/>
      <c r="S521" s="3"/>
      <c r="T521" s="3"/>
      <c r="U521" s="3"/>
      <c r="V521" s="3"/>
      <c r="W521" s="3"/>
      <c r="X521" s="3"/>
      <c r="Y521" s="3"/>
      <c r="Z521" s="3"/>
    </row>
    <row r="522" spans="1:26" ht="12.75" customHeight="1" x14ac:dyDescent="0.25">
      <c r="A522" s="3"/>
      <c r="B522" s="3"/>
      <c r="C522" s="3"/>
      <c r="D522" s="200"/>
      <c r="E522" s="3"/>
      <c r="F522" s="3"/>
      <c r="G522" s="3"/>
      <c r="H522" s="3"/>
      <c r="I522" s="3"/>
      <c r="J522" s="3"/>
      <c r="K522" s="3"/>
      <c r="L522" s="3"/>
      <c r="M522" s="3"/>
      <c r="N522" s="3"/>
      <c r="O522" s="3"/>
      <c r="P522" s="3"/>
      <c r="Q522" s="3"/>
      <c r="R522" s="3"/>
      <c r="S522" s="3"/>
      <c r="T522" s="3"/>
      <c r="U522" s="3"/>
      <c r="V522" s="3"/>
      <c r="W522" s="3"/>
      <c r="X522" s="3"/>
      <c r="Y522" s="3"/>
      <c r="Z522" s="3"/>
    </row>
    <row r="523" spans="1:26" ht="12.75" customHeight="1" x14ac:dyDescent="0.25">
      <c r="A523" s="3"/>
      <c r="B523" s="3"/>
      <c r="C523" s="3"/>
      <c r="D523" s="200"/>
      <c r="E523" s="3"/>
      <c r="F523" s="3"/>
      <c r="G523" s="3"/>
      <c r="H523" s="3"/>
      <c r="I523" s="3"/>
      <c r="J523" s="3"/>
      <c r="K523" s="3"/>
      <c r="L523" s="3"/>
      <c r="M523" s="3"/>
      <c r="N523" s="3"/>
      <c r="O523" s="3"/>
      <c r="P523" s="3"/>
      <c r="Q523" s="3"/>
      <c r="R523" s="3"/>
      <c r="S523" s="3"/>
      <c r="T523" s="3"/>
      <c r="U523" s="3"/>
      <c r="V523" s="3"/>
      <c r="W523" s="3"/>
      <c r="X523" s="3"/>
      <c r="Y523" s="3"/>
      <c r="Z523" s="3"/>
    </row>
    <row r="524" spans="1:26" ht="12.75" customHeight="1" x14ac:dyDescent="0.25">
      <c r="A524" s="3"/>
      <c r="B524" s="3"/>
      <c r="C524" s="3"/>
      <c r="D524" s="200"/>
      <c r="E524" s="3"/>
      <c r="F524" s="3"/>
      <c r="G524" s="3"/>
      <c r="H524" s="3"/>
      <c r="I524" s="3"/>
      <c r="J524" s="3"/>
      <c r="K524" s="3"/>
      <c r="L524" s="3"/>
      <c r="M524" s="3"/>
      <c r="N524" s="3"/>
      <c r="O524" s="3"/>
      <c r="P524" s="3"/>
      <c r="Q524" s="3"/>
      <c r="R524" s="3"/>
      <c r="S524" s="3"/>
      <c r="T524" s="3"/>
      <c r="U524" s="3"/>
      <c r="V524" s="3"/>
      <c r="W524" s="3"/>
      <c r="X524" s="3"/>
      <c r="Y524" s="3"/>
      <c r="Z524" s="3"/>
    </row>
    <row r="525" spans="1:26" ht="12.75" customHeight="1" x14ac:dyDescent="0.25">
      <c r="A525" s="3"/>
      <c r="B525" s="3"/>
      <c r="C525" s="3"/>
      <c r="D525" s="200"/>
      <c r="E525" s="3"/>
      <c r="F525" s="3"/>
      <c r="G525" s="3"/>
      <c r="H525" s="3"/>
      <c r="I525" s="3"/>
      <c r="J525" s="3"/>
      <c r="K525" s="3"/>
      <c r="L525" s="3"/>
      <c r="M525" s="3"/>
      <c r="N525" s="3"/>
      <c r="O525" s="3"/>
      <c r="P525" s="3"/>
      <c r="Q525" s="3"/>
      <c r="R525" s="3"/>
      <c r="S525" s="3"/>
      <c r="T525" s="3"/>
      <c r="U525" s="3"/>
      <c r="V525" s="3"/>
      <c r="W525" s="3"/>
      <c r="X525" s="3"/>
      <c r="Y525" s="3"/>
      <c r="Z525" s="3"/>
    </row>
    <row r="526" spans="1:26" ht="12.75" customHeight="1" x14ac:dyDescent="0.25">
      <c r="A526" s="3"/>
      <c r="B526" s="3"/>
      <c r="C526" s="3"/>
      <c r="D526" s="200"/>
      <c r="E526" s="3"/>
      <c r="F526" s="3"/>
      <c r="G526" s="3"/>
      <c r="H526" s="3"/>
      <c r="I526" s="3"/>
      <c r="J526" s="3"/>
      <c r="K526" s="3"/>
      <c r="L526" s="3"/>
      <c r="M526" s="3"/>
      <c r="N526" s="3"/>
      <c r="O526" s="3"/>
      <c r="P526" s="3"/>
      <c r="Q526" s="3"/>
      <c r="R526" s="3"/>
      <c r="S526" s="3"/>
      <c r="T526" s="3"/>
      <c r="U526" s="3"/>
      <c r="V526" s="3"/>
      <c r="W526" s="3"/>
      <c r="X526" s="3"/>
      <c r="Y526" s="3"/>
      <c r="Z526" s="3"/>
    </row>
    <row r="527" spans="1:26" ht="12.75" customHeight="1" x14ac:dyDescent="0.25">
      <c r="A527" s="3"/>
      <c r="B527" s="3"/>
      <c r="C527" s="3"/>
      <c r="D527" s="200"/>
      <c r="E527" s="3"/>
      <c r="F527" s="3"/>
      <c r="G527" s="3"/>
      <c r="H527" s="3"/>
      <c r="I527" s="3"/>
      <c r="J527" s="3"/>
      <c r="K527" s="3"/>
      <c r="L527" s="3"/>
      <c r="M527" s="3"/>
      <c r="N527" s="3"/>
      <c r="O527" s="3"/>
      <c r="P527" s="3"/>
      <c r="Q527" s="3"/>
      <c r="R527" s="3"/>
      <c r="S527" s="3"/>
      <c r="T527" s="3"/>
      <c r="U527" s="3"/>
      <c r="V527" s="3"/>
      <c r="W527" s="3"/>
      <c r="X527" s="3"/>
      <c r="Y527" s="3"/>
      <c r="Z527" s="3"/>
    </row>
    <row r="528" spans="1:26" ht="12.75" customHeight="1" x14ac:dyDescent="0.25">
      <c r="A528" s="3"/>
      <c r="B528" s="3"/>
      <c r="C528" s="3"/>
      <c r="D528" s="200"/>
      <c r="E528" s="3"/>
      <c r="F528" s="3"/>
      <c r="G528" s="3"/>
      <c r="H528" s="3"/>
      <c r="I528" s="3"/>
      <c r="J528" s="3"/>
      <c r="K528" s="3"/>
      <c r="L528" s="3"/>
      <c r="M528" s="3"/>
      <c r="N528" s="3"/>
      <c r="O528" s="3"/>
      <c r="P528" s="3"/>
      <c r="Q528" s="3"/>
      <c r="R528" s="3"/>
      <c r="S528" s="3"/>
      <c r="T528" s="3"/>
      <c r="U528" s="3"/>
      <c r="V528" s="3"/>
      <c r="W528" s="3"/>
      <c r="X528" s="3"/>
      <c r="Y528" s="3"/>
      <c r="Z528" s="3"/>
    </row>
    <row r="529" spans="1:26" ht="12.75" customHeight="1" x14ac:dyDescent="0.25">
      <c r="A529" s="3"/>
      <c r="B529" s="3"/>
      <c r="C529" s="3"/>
      <c r="D529" s="200"/>
      <c r="E529" s="3"/>
      <c r="F529" s="3"/>
      <c r="G529" s="3"/>
      <c r="H529" s="3"/>
      <c r="I529" s="3"/>
      <c r="J529" s="3"/>
      <c r="K529" s="3"/>
      <c r="L529" s="3"/>
      <c r="M529" s="3"/>
      <c r="N529" s="3"/>
      <c r="O529" s="3"/>
      <c r="P529" s="3"/>
      <c r="Q529" s="3"/>
      <c r="R529" s="3"/>
      <c r="S529" s="3"/>
      <c r="T529" s="3"/>
      <c r="U529" s="3"/>
      <c r="V529" s="3"/>
      <c r="W529" s="3"/>
      <c r="X529" s="3"/>
      <c r="Y529" s="3"/>
      <c r="Z529" s="3"/>
    </row>
    <row r="530" spans="1:26" ht="12.75" customHeight="1" x14ac:dyDescent="0.25">
      <c r="A530" s="3"/>
      <c r="B530" s="3"/>
      <c r="C530" s="3"/>
      <c r="D530" s="200"/>
      <c r="E530" s="3"/>
      <c r="F530" s="3"/>
      <c r="G530" s="3"/>
      <c r="H530" s="3"/>
      <c r="I530" s="3"/>
      <c r="J530" s="3"/>
      <c r="K530" s="3"/>
      <c r="L530" s="3"/>
      <c r="M530" s="3"/>
      <c r="N530" s="3"/>
      <c r="O530" s="3"/>
      <c r="P530" s="3"/>
      <c r="Q530" s="3"/>
      <c r="R530" s="3"/>
      <c r="S530" s="3"/>
      <c r="T530" s="3"/>
      <c r="U530" s="3"/>
      <c r="V530" s="3"/>
      <c r="W530" s="3"/>
      <c r="X530" s="3"/>
      <c r="Y530" s="3"/>
      <c r="Z530" s="3"/>
    </row>
    <row r="531" spans="1:26" ht="12.75" customHeight="1" x14ac:dyDescent="0.25">
      <c r="A531" s="3"/>
      <c r="B531" s="3"/>
      <c r="C531" s="3"/>
      <c r="D531" s="200"/>
      <c r="E531" s="3"/>
      <c r="F531" s="3"/>
      <c r="G531" s="3"/>
      <c r="H531" s="3"/>
      <c r="I531" s="3"/>
      <c r="J531" s="3"/>
      <c r="K531" s="3"/>
      <c r="L531" s="3"/>
      <c r="M531" s="3"/>
      <c r="N531" s="3"/>
      <c r="O531" s="3"/>
      <c r="P531" s="3"/>
      <c r="Q531" s="3"/>
      <c r="R531" s="3"/>
      <c r="S531" s="3"/>
      <c r="T531" s="3"/>
      <c r="U531" s="3"/>
      <c r="V531" s="3"/>
      <c r="W531" s="3"/>
      <c r="X531" s="3"/>
      <c r="Y531" s="3"/>
      <c r="Z531" s="3"/>
    </row>
    <row r="532" spans="1:26" ht="12.75" customHeight="1" x14ac:dyDescent="0.25">
      <c r="A532" s="3"/>
      <c r="B532" s="3"/>
      <c r="C532" s="3"/>
      <c r="D532" s="200"/>
      <c r="E532" s="3"/>
      <c r="F532" s="3"/>
      <c r="G532" s="3"/>
      <c r="H532" s="3"/>
      <c r="I532" s="3"/>
      <c r="J532" s="3"/>
      <c r="K532" s="3"/>
      <c r="L532" s="3"/>
      <c r="M532" s="3"/>
      <c r="N532" s="3"/>
      <c r="O532" s="3"/>
      <c r="P532" s="3"/>
      <c r="Q532" s="3"/>
      <c r="R532" s="3"/>
      <c r="S532" s="3"/>
      <c r="T532" s="3"/>
      <c r="U532" s="3"/>
      <c r="V532" s="3"/>
      <c r="W532" s="3"/>
      <c r="X532" s="3"/>
      <c r="Y532" s="3"/>
      <c r="Z532" s="3"/>
    </row>
    <row r="533" spans="1:26" ht="12.75" customHeight="1" x14ac:dyDescent="0.25">
      <c r="A533" s="3"/>
      <c r="B533" s="3"/>
      <c r="C533" s="3"/>
      <c r="D533" s="200"/>
      <c r="E533" s="3"/>
      <c r="F533" s="3"/>
      <c r="G533" s="3"/>
      <c r="H533" s="3"/>
      <c r="I533" s="3"/>
      <c r="J533" s="3"/>
      <c r="K533" s="3"/>
      <c r="L533" s="3"/>
      <c r="M533" s="3"/>
      <c r="N533" s="3"/>
      <c r="O533" s="3"/>
      <c r="P533" s="3"/>
      <c r="Q533" s="3"/>
      <c r="R533" s="3"/>
      <c r="S533" s="3"/>
      <c r="T533" s="3"/>
      <c r="U533" s="3"/>
      <c r="V533" s="3"/>
      <c r="W533" s="3"/>
      <c r="X533" s="3"/>
      <c r="Y533" s="3"/>
      <c r="Z533" s="3"/>
    </row>
    <row r="534" spans="1:26" ht="12.75" customHeight="1" x14ac:dyDescent="0.25">
      <c r="A534" s="3"/>
      <c r="B534" s="3"/>
      <c r="C534" s="3"/>
      <c r="D534" s="200"/>
      <c r="E534" s="3"/>
      <c r="F534" s="3"/>
      <c r="G534" s="3"/>
      <c r="H534" s="3"/>
      <c r="I534" s="3"/>
      <c r="J534" s="3"/>
      <c r="K534" s="3"/>
      <c r="L534" s="3"/>
      <c r="M534" s="3"/>
      <c r="N534" s="3"/>
      <c r="O534" s="3"/>
      <c r="P534" s="3"/>
      <c r="Q534" s="3"/>
      <c r="R534" s="3"/>
      <c r="S534" s="3"/>
      <c r="T534" s="3"/>
      <c r="U534" s="3"/>
      <c r="V534" s="3"/>
      <c r="W534" s="3"/>
      <c r="X534" s="3"/>
      <c r="Y534" s="3"/>
      <c r="Z534" s="3"/>
    </row>
    <row r="535" spans="1:26" ht="12.75" customHeight="1" x14ac:dyDescent="0.25">
      <c r="A535" s="3"/>
      <c r="B535" s="3"/>
      <c r="C535" s="3"/>
      <c r="D535" s="200"/>
      <c r="E535" s="3"/>
      <c r="F535" s="3"/>
      <c r="G535" s="3"/>
      <c r="H535" s="3"/>
      <c r="I535" s="3"/>
      <c r="J535" s="3"/>
      <c r="K535" s="3"/>
      <c r="L535" s="3"/>
      <c r="M535" s="3"/>
      <c r="N535" s="3"/>
      <c r="O535" s="3"/>
      <c r="P535" s="3"/>
      <c r="Q535" s="3"/>
      <c r="R535" s="3"/>
      <c r="S535" s="3"/>
      <c r="T535" s="3"/>
      <c r="U535" s="3"/>
      <c r="V535" s="3"/>
      <c r="W535" s="3"/>
      <c r="X535" s="3"/>
      <c r="Y535" s="3"/>
      <c r="Z535" s="3"/>
    </row>
    <row r="536" spans="1:26" ht="12.75" customHeight="1" x14ac:dyDescent="0.25">
      <c r="A536" s="3"/>
      <c r="B536" s="3"/>
      <c r="C536" s="3"/>
      <c r="D536" s="200"/>
      <c r="E536" s="3"/>
      <c r="F536" s="3"/>
      <c r="G536" s="3"/>
      <c r="H536" s="3"/>
      <c r="I536" s="3"/>
      <c r="J536" s="3"/>
      <c r="K536" s="3"/>
      <c r="L536" s="3"/>
      <c r="M536" s="3"/>
      <c r="N536" s="3"/>
      <c r="O536" s="3"/>
      <c r="P536" s="3"/>
      <c r="Q536" s="3"/>
      <c r="R536" s="3"/>
      <c r="S536" s="3"/>
      <c r="T536" s="3"/>
      <c r="U536" s="3"/>
      <c r="V536" s="3"/>
      <c r="W536" s="3"/>
      <c r="X536" s="3"/>
      <c r="Y536" s="3"/>
      <c r="Z536" s="3"/>
    </row>
    <row r="537" spans="1:26" ht="12.75" customHeight="1" x14ac:dyDescent="0.25">
      <c r="A537" s="3"/>
      <c r="B537" s="3"/>
      <c r="C537" s="3"/>
      <c r="D537" s="200"/>
      <c r="E537" s="3"/>
      <c r="F537" s="3"/>
      <c r="G537" s="3"/>
      <c r="H537" s="3"/>
      <c r="I537" s="3"/>
      <c r="J537" s="3"/>
      <c r="K537" s="3"/>
      <c r="L537" s="3"/>
      <c r="M537" s="3"/>
      <c r="N537" s="3"/>
      <c r="O537" s="3"/>
      <c r="P537" s="3"/>
      <c r="Q537" s="3"/>
      <c r="R537" s="3"/>
      <c r="S537" s="3"/>
      <c r="T537" s="3"/>
      <c r="U537" s="3"/>
      <c r="V537" s="3"/>
      <c r="W537" s="3"/>
      <c r="X537" s="3"/>
      <c r="Y537" s="3"/>
      <c r="Z537" s="3"/>
    </row>
    <row r="538" spans="1:26" ht="12.75" customHeight="1" x14ac:dyDescent="0.25">
      <c r="A538" s="3"/>
      <c r="B538" s="3"/>
      <c r="C538" s="3"/>
      <c r="D538" s="200"/>
      <c r="E538" s="3"/>
      <c r="F538" s="3"/>
      <c r="G538" s="3"/>
      <c r="H538" s="3"/>
      <c r="I538" s="3"/>
      <c r="J538" s="3"/>
      <c r="K538" s="3"/>
      <c r="L538" s="3"/>
      <c r="M538" s="3"/>
      <c r="N538" s="3"/>
      <c r="O538" s="3"/>
      <c r="P538" s="3"/>
      <c r="Q538" s="3"/>
      <c r="R538" s="3"/>
      <c r="S538" s="3"/>
      <c r="T538" s="3"/>
      <c r="U538" s="3"/>
      <c r="V538" s="3"/>
      <c r="W538" s="3"/>
      <c r="X538" s="3"/>
      <c r="Y538" s="3"/>
      <c r="Z538" s="3"/>
    </row>
    <row r="539" spans="1:26" ht="12.75" customHeight="1" x14ac:dyDescent="0.25">
      <c r="A539" s="3"/>
      <c r="B539" s="3"/>
      <c r="C539" s="3"/>
      <c r="D539" s="200"/>
      <c r="E539" s="3"/>
      <c r="F539" s="3"/>
      <c r="G539" s="3"/>
      <c r="H539" s="3"/>
      <c r="I539" s="3"/>
      <c r="J539" s="3"/>
      <c r="K539" s="3"/>
      <c r="L539" s="3"/>
      <c r="M539" s="3"/>
      <c r="N539" s="3"/>
      <c r="O539" s="3"/>
      <c r="P539" s="3"/>
      <c r="Q539" s="3"/>
      <c r="R539" s="3"/>
      <c r="S539" s="3"/>
      <c r="T539" s="3"/>
      <c r="U539" s="3"/>
      <c r="V539" s="3"/>
      <c r="W539" s="3"/>
      <c r="X539" s="3"/>
      <c r="Y539" s="3"/>
      <c r="Z539" s="3"/>
    </row>
    <row r="540" spans="1:26" ht="12.75" customHeight="1" x14ac:dyDescent="0.25">
      <c r="A540" s="3"/>
      <c r="B540" s="3"/>
      <c r="C540" s="3"/>
      <c r="D540" s="200"/>
      <c r="E540" s="3"/>
      <c r="F540" s="3"/>
      <c r="G540" s="3"/>
      <c r="H540" s="3"/>
      <c r="I540" s="3"/>
      <c r="J540" s="3"/>
      <c r="K540" s="3"/>
      <c r="L540" s="3"/>
      <c r="M540" s="3"/>
      <c r="N540" s="3"/>
      <c r="O540" s="3"/>
      <c r="P540" s="3"/>
      <c r="Q540" s="3"/>
      <c r="R540" s="3"/>
      <c r="S540" s="3"/>
      <c r="T540" s="3"/>
      <c r="U540" s="3"/>
      <c r="V540" s="3"/>
      <c r="W540" s="3"/>
      <c r="X540" s="3"/>
      <c r="Y540" s="3"/>
      <c r="Z540" s="3"/>
    </row>
    <row r="541" spans="1:26" ht="12.75" customHeight="1" x14ac:dyDescent="0.25">
      <c r="A541" s="3"/>
      <c r="B541" s="3"/>
      <c r="C541" s="3"/>
      <c r="D541" s="200"/>
      <c r="E541" s="3"/>
      <c r="F541" s="3"/>
      <c r="G541" s="3"/>
      <c r="H541" s="3"/>
      <c r="I541" s="3"/>
      <c r="J541" s="3"/>
      <c r="K541" s="3"/>
      <c r="L541" s="3"/>
      <c r="M541" s="3"/>
      <c r="N541" s="3"/>
      <c r="O541" s="3"/>
      <c r="P541" s="3"/>
      <c r="Q541" s="3"/>
      <c r="R541" s="3"/>
      <c r="S541" s="3"/>
      <c r="T541" s="3"/>
      <c r="U541" s="3"/>
      <c r="V541" s="3"/>
      <c r="W541" s="3"/>
      <c r="X541" s="3"/>
      <c r="Y541" s="3"/>
      <c r="Z541" s="3"/>
    </row>
    <row r="542" spans="1:26" ht="12.75" customHeight="1" x14ac:dyDescent="0.25">
      <c r="A542" s="3"/>
      <c r="B542" s="3"/>
      <c r="C542" s="3"/>
      <c r="D542" s="200"/>
      <c r="E542" s="3"/>
      <c r="F542" s="3"/>
      <c r="G542" s="3"/>
      <c r="H542" s="3"/>
      <c r="I542" s="3"/>
      <c r="J542" s="3"/>
      <c r="K542" s="3"/>
      <c r="L542" s="3"/>
      <c r="M542" s="3"/>
      <c r="N542" s="3"/>
      <c r="O542" s="3"/>
      <c r="P542" s="3"/>
      <c r="Q542" s="3"/>
      <c r="R542" s="3"/>
      <c r="S542" s="3"/>
      <c r="T542" s="3"/>
      <c r="U542" s="3"/>
      <c r="V542" s="3"/>
      <c r="W542" s="3"/>
      <c r="X542" s="3"/>
      <c r="Y542" s="3"/>
      <c r="Z542" s="3"/>
    </row>
    <row r="543" spans="1:26" ht="12.75" customHeight="1" x14ac:dyDescent="0.25">
      <c r="A543" s="3"/>
      <c r="B543" s="3"/>
      <c r="C543" s="3"/>
      <c r="D543" s="200"/>
      <c r="E543" s="3"/>
      <c r="F543" s="3"/>
      <c r="G543" s="3"/>
      <c r="H543" s="3"/>
      <c r="I543" s="3"/>
      <c r="J543" s="3"/>
      <c r="K543" s="3"/>
      <c r="L543" s="3"/>
      <c r="M543" s="3"/>
      <c r="N543" s="3"/>
      <c r="O543" s="3"/>
      <c r="P543" s="3"/>
      <c r="Q543" s="3"/>
      <c r="R543" s="3"/>
      <c r="S543" s="3"/>
      <c r="T543" s="3"/>
      <c r="U543" s="3"/>
      <c r="V543" s="3"/>
      <c r="W543" s="3"/>
      <c r="X543" s="3"/>
      <c r="Y543" s="3"/>
      <c r="Z543" s="3"/>
    </row>
    <row r="544" spans="1:26" ht="12.75" customHeight="1" x14ac:dyDescent="0.25">
      <c r="A544" s="3"/>
      <c r="B544" s="3"/>
      <c r="C544" s="3"/>
      <c r="D544" s="200"/>
      <c r="E544" s="3"/>
      <c r="F544" s="3"/>
      <c r="G544" s="3"/>
      <c r="H544" s="3"/>
      <c r="I544" s="3"/>
      <c r="J544" s="3"/>
      <c r="K544" s="3"/>
      <c r="L544" s="3"/>
      <c r="M544" s="3"/>
      <c r="N544" s="3"/>
      <c r="O544" s="3"/>
      <c r="P544" s="3"/>
      <c r="Q544" s="3"/>
      <c r="R544" s="3"/>
      <c r="S544" s="3"/>
      <c r="T544" s="3"/>
      <c r="U544" s="3"/>
      <c r="V544" s="3"/>
      <c r="W544" s="3"/>
      <c r="X544" s="3"/>
      <c r="Y544" s="3"/>
      <c r="Z544" s="3"/>
    </row>
    <row r="545" spans="1:26" ht="12.75" customHeight="1" x14ac:dyDescent="0.25">
      <c r="A545" s="3"/>
      <c r="B545" s="3"/>
      <c r="C545" s="3"/>
      <c r="D545" s="200"/>
      <c r="E545" s="3"/>
      <c r="F545" s="3"/>
      <c r="G545" s="3"/>
      <c r="H545" s="3"/>
      <c r="I545" s="3"/>
      <c r="J545" s="3"/>
      <c r="K545" s="3"/>
      <c r="L545" s="3"/>
      <c r="M545" s="3"/>
      <c r="N545" s="3"/>
      <c r="O545" s="3"/>
      <c r="P545" s="3"/>
      <c r="Q545" s="3"/>
      <c r="R545" s="3"/>
      <c r="S545" s="3"/>
      <c r="T545" s="3"/>
      <c r="U545" s="3"/>
      <c r="V545" s="3"/>
      <c r="W545" s="3"/>
      <c r="X545" s="3"/>
      <c r="Y545" s="3"/>
      <c r="Z545" s="3"/>
    </row>
    <row r="546" spans="1:26" ht="12.75" customHeight="1" x14ac:dyDescent="0.25">
      <c r="A546" s="3"/>
      <c r="B546" s="3"/>
      <c r="C546" s="3"/>
      <c r="D546" s="200"/>
      <c r="E546" s="3"/>
      <c r="F546" s="3"/>
      <c r="G546" s="3"/>
      <c r="H546" s="3"/>
      <c r="I546" s="3"/>
      <c r="J546" s="3"/>
      <c r="K546" s="3"/>
      <c r="L546" s="3"/>
      <c r="M546" s="3"/>
      <c r="N546" s="3"/>
      <c r="O546" s="3"/>
      <c r="P546" s="3"/>
      <c r="Q546" s="3"/>
      <c r="R546" s="3"/>
      <c r="S546" s="3"/>
      <c r="T546" s="3"/>
      <c r="U546" s="3"/>
      <c r="V546" s="3"/>
      <c r="W546" s="3"/>
      <c r="X546" s="3"/>
      <c r="Y546" s="3"/>
      <c r="Z546" s="3"/>
    </row>
    <row r="547" spans="1:26" ht="12.75" customHeight="1" x14ac:dyDescent="0.25">
      <c r="A547" s="3"/>
      <c r="B547" s="3"/>
      <c r="C547" s="3"/>
      <c r="D547" s="200"/>
      <c r="E547" s="3"/>
      <c r="F547" s="3"/>
      <c r="G547" s="3"/>
      <c r="H547" s="3"/>
      <c r="I547" s="3"/>
      <c r="J547" s="3"/>
      <c r="K547" s="3"/>
      <c r="L547" s="3"/>
      <c r="M547" s="3"/>
      <c r="N547" s="3"/>
      <c r="O547" s="3"/>
      <c r="P547" s="3"/>
      <c r="Q547" s="3"/>
      <c r="R547" s="3"/>
      <c r="S547" s="3"/>
      <c r="T547" s="3"/>
      <c r="U547" s="3"/>
      <c r="V547" s="3"/>
      <c r="W547" s="3"/>
      <c r="X547" s="3"/>
      <c r="Y547" s="3"/>
      <c r="Z547" s="3"/>
    </row>
    <row r="548" spans="1:26" ht="12.75" customHeight="1" x14ac:dyDescent="0.25">
      <c r="A548" s="3"/>
      <c r="B548" s="3"/>
      <c r="C548" s="3"/>
      <c r="D548" s="200"/>
      <c r="E548" s="3"/>
      <c r="F548" s="3"/>
      <c r="G548" s="3"/>
      <c r="H548" s="3"/>
      <c r="I548" s="3"/>
      <c r="J548" s="3"/>
      <c r="K548" s="3"/>
      <c r="L548" s="3"/>
      <c r="M548" s="3"/>
      <c r="N548" s="3"/>
      <c r="O548" s="3"/>
      <c r="P548" s="3"/>
      <c r="Q548" s="3"/>
      <c r="R548" s="3"/>
      <c r="S548" s="3"/>
      <c r="T548" s="3"/>
      <c r="U548" s="3"/>
      <c r="V548" s="3"/>
      <c r="W548" s="3"/>
      <c r="X548" s="3"/>
      <c r="Y548" s="3"/>
      <c r="Z548" s="3"/>
    </row>
    <row r="549" spans="1:26" ht="12.75" customHeight="1" x14ac:dyDescent="0.25">
      <c r="A549" s="3"/>
      <c r="B549" s="3"/>
      <c r="C549" s="3"/>
      <c r="D549" s="200"/>
      <c r="E549" s="3"/>
      <c r="F549" s="3"/>
      <c r="G549" s="3"/>
      <c r="H549" s="3"/>
      <c r="I549" s="3"/>
      <c r="J549" s="3"/>
      <c r="K549" s="3"/>
      <c r="L549" s="3"/>
      <c r="M549" s="3"/>
      <c r="N549" s="3"/>
      <c r="O549" s="3"/>
      <c r="P549" s="3"/>
      <c r="Q549" s="3"/>
      <c r="R549" s="3"/>
      <c r="S549" s="3"/>
      <c r="T549" s="3"/>
      <c r="U549" s="3"/>
      <c r="V549" s="3"/>
      <c r="W549" s="3"/>
      <c r="X549" s="3"/>
      <c r="Y549" s="3"/>
      <c r="Z549" s="3"/>
    </row>
    <row r="550" spans="1:26" ht="12.75" customHeight="1" x14ac:dyDescent="0.25">
      <c r="A550" s="3"/>
      <c r="B550" s="3"/>
      <c r="C550" s="3"/>
      <c r="D550" s="200"/>
      <c r="E550" s="3"/>
      <c r="F550" s="3"/>
      <c r="G550" s="3"/>
      <c r="H550" s="3"/>
      <c r="I550" s="3"/>
      <c r="J550" s="3"/>
      <c r="K550" s="3"/>
      <c r="L550" s="3"/>
      <c r="M550" s="3"/>
      <c r="N550" s="3"/>
      <c r="O550" s="3"/>
      <c r="P550" s="3"/>
      <c r="Q550" s="3"/>
      <c r="R550" s="3"/>
      <c r="S550" s="3"/>
      <c r="T550" s="3"/>
      <c r="U550" s="3"/>
      <c r="V550" s="3"/>
      <c r="W550" s="3"/>
      <c r="X550" s="3"/>
      <c r="Y550" s="3"/>
      <c r="Z550" s="3"/>
    </row>
    <row r="551" spans="1:26" ht="12.75" customHeight="1" x14ac:dyDescent="0.25">
      <c r="A551" s="3"/>
      <c r="B551" s="3"/>
      <c r="C551" s="3"/>
      <c r="D551" s="200"/>
      <c r="E551" s="3"/>
      <c r="F551" s="3"/>
      <c r="G551" s="3"/>
      <c r="H551" s="3"/>
      <c r="I551" s="3"/>
      <c r="J551" s="3"/>
      <c r="K551" s="3"/>
      <c r="L551" s="3"/>
      <c r="M551" s="3"/>
      <c r="N551" s="3"/>
      <c r="O551" s="3"/>
      <c r="P551" s="3"/>
      <c r="Q551" s="3"/>
      <c r="R551" s="3"/>
      <c r="S551" s="3"/>
      <c r="T551" s="3"/>
      <c r="U551" s="3"/>
      <c r="V551" s="3"/>
      <c r="W551" s="3"/>
      <c r="X551" s="3"/>
      <c r="Y551" s="3"/>
      <c r="Z551" s="3"/>
    </row>
    <row r="552" spans="1:26" ht="12.75" customHeight="1" x14ac:dyDescent="0.25">
      <c r="A552" s="3"/>
      <c r="B552" s="3"/>
      <c r="C552" s="3"/>
      <c r="D552" s="200"/>
      <c r="E552" s="3"/>
      <c r="F552" s="3"/>
      <c r="G552" s="3"/>
      <c r="H552" s="3"/>
      <c r="I552" s="3"/>
      <c r="J552" s="3"/>
      <c r="K552" s="3"/>
      <c r="L552" s="3"/>
      <c r="M552" s="3"/>
      <c r="N552" s="3"/>
      <c r="O552" s="3"/>
      <c r="P552" s="3"/>
      <c r="Q552" s="3"/>
      <c r="R552" s="3"/>
      <c r="S552" s="3"/>
      <c r="T552" s="3"/>
      <c r="U552" s="3"/>
      <c r="V552" s="3"/>
      <c r="W552" s="3"/>
      <c r="X552" s="3"/>
      <c r="Y552" s="3"/>
      <c r="Z552" s="3"/>
    </row>
    <row r="553" spans="1:26" ht="12.75" customHeight="1" x14ac:dyDescent="0.25">
      <c r="A553" s="3"/>
      <c r="B553" s="3"/>
      <c r="C553" s="3"/>
      <c r="D553" s="200"/>
      <c r="E553" s="3"/>
      <c r="F553" s="3"/>
      <c r="G553" s="3"/>
      <c r="H553" s="3"/>
      <c r="I553" s="3"/>
      <c r="J553" s="3"/>
      <c r="K553" s="3"/>
      <c r="L553" s="3"/>
      <c r="M553" s="3"/>
      <c r="N553" s="3"/>
      <c r="O553" s="3"/>
      <c r="P553" s="3"/>
      <c r="Q553" s="3"/>
      <c r="R553" s="3"/>
      <c r="S553" s="3"/>
      <c r="T553" s="3"/>
      <c r="U553" s="3"/>
      <c r="V553" s="3"/>
      <c r="W553" s="3"/>
      <c r="X553" s="3"/>
      <c r="Y553" s="3"/>
      <c r="Z553" s="3"/>
    </row>
    <row r="554" spans="1:26" ht="12.75" customHeight="1" x14ac:dyDescent="0.25">
      <c r="A554" s="3"/>
      <c r="B554" s="3"/>
      <c r="C554" s="3"/>
      <c r="D554" s="200"/>
      <c r="E554" s="3"/>
      <c r="F554" s="3"/>
      <c r="G554" s="3"/>
      <c r="H554" s="3"/>
      <c r="I554" s="3"/>
      <c r="J554" s="3"/>
      <c r="K554" s="3"/>
      <c r="L554" s="3"/>
      <c r="M554" s="3"/>
      <c r="N554" s="3"/>
      <c r="O554" s="3"/>
      <c r="P554" s="3"/>
      <c r="Q554" s="3"/>
      <c r="R554" s="3"/>
      <c r="S554" s="3"/>
      <c r="T554" s="3"/>
      <c r="U554" s="3"/>
      <c r="V554" s="3"/>
      <c r="W554" s="3"/>
      <c r="X554" s="3"/>
      <c r="Y554" s="3"/>
      <c r="Z554" s="3"/>
    </row>
    <row r="555" spans="1:26" ht="12.75" customHeight="1" x14ac:dyDescent="0.25">
      <c r="A555" s="3"/>
      <c r="B555" s="3"/>
      <c r="C555" s="3"/>
      <c r="D555" s="200"/>
      <c r="E555" s="3"/>
      <c r="F555" s="3"/>
      <c r="G555" s="3"/>
      <c r="H555" s="3"/>
      <c r="I555" s="3"/>
      <c r="J555" s="3"/>
      <c r="K555" s="3"/>
      <c r="L555" s="3"/>
      <c r="M555" s="3"/>
      <c r="N555" s="3"/>
      <c r="O555" s="3"/>
      <c r="P555" s="3"/>
      <c r="Q555" s="3"/>
      <c r="R555" s="3"/>
      <c r="S555" s="3"/>
      <c r="T555" s="3"/>
      <c r="U555" s="3"/>
      <c r="V555" s="3"/>
      <c r="W555" s="3"/>
      <c r="X555" s="3"/>
      <c r="Y555" s="3"/>
      <c r="Z555" s="3"/>
    </row>
    <row r="556" spans="1:26" ht="12.75" customHeight="1" x14ac:dyDescent="0.25">
      <c r="A556" s="3"/>
      <c r="B556" s="3"/>
      <c r="C556" s="3"/>
      <c r="D556" s="200"/>
      <c r="E556" s="3"/>
      <c r="F556" s="3"/>
      <c r="G556" s="3"/>
      <c r="H556" s="3"/>
      <c r="I556" s="3"/>
      <c r="J556" s="3"/>
      <c r="K556" s="3"/>
      <c r="L556" s="3"/>
      <c r="M556" s="3"/>
      <c r="N556" s="3"/>
      <c r="O556" s="3"/>
      <c r="P556" s="3"/>
      <c r="Q556" s="3"/>
      <c r="R556" s="3"/>
      <c r="S556" s="3"/>
      <c r="T556" s="3"/>
      <c r="U556" s="3"/>
      <c r="V556" s="3"/>
      <c r="W556" s="3"/>
      <c r="X556" s="3"/>
      <c r="Y556" s="3"/>
      <c r="Z556" s="3"/>
    </row>
    <row r="557" spans="1:26" ht="12.75" customHeight="1" x14ac:dyDescent="0.25">
      <c r="A557" s="3"/>
      <c r="B557" s="3"/>
      <c r="C557" s="3"/>
      <c r="D557" s="200"/>
      <c r="E557" s="3"/>
      <c r="F557" s="3"/>
      <c r="G557" s="3"/>
      <c r="H557" s="3"/>
      <c r="I557" s="3"/>
      <c r="J557" s="3"/>
      <c r="K557" s="3"/>
      <c r="L557" s="3"/>
      <c r="M557" s="3"/>
      <c r="N557" s="3"/>
      <c r="O557" s="3"/>
      <c r="P557" s="3"/>
      <c r="Q557" s="3"/>
      <c r="R557" s="3"/>
      <c r="S557" s="3"/>
      <c r="T557" s="3"/>
      <c r="U557" s="3"/>
      <c r="V557" s="3"/>
      <c r="W557" s="3"/>
      <c r="X557" s="3"/>
      <c r="Y557" s="3"/>
      <c r="Z557" s="3"/>
    </row>
    <row r="558" spans="1:26" ht="12.75" customHeight="1" x14ac:dyDescent="0.25">
      <c r="A558" s="3"/>
      <c r="B558" s="3"/>
      <c r="C558" s="3"/>
      <c r="D558" s="200"/>
      <c r="E558" s="3"/>
      <c r="F558" s="3"/>
      <c r="G558" s="3"/>
      <c r="H558" s="3"/>
      <c r="I558" s="3"/>
      <c r="J558" s="3"/>
      <c r="K558" s="3"/>
      <c r="L558" s="3"/>
      <c r="M558" s="3"/>
      <c r="N558" s="3"/>
      <c r="O558" s="3"/>
      <c r="P558" s="3"/>
      <c r="Q558" s="3"/>
      <c r="R558" s="3"/>
      <c r="S558" s="3"/>
      <c r="T558" s="3"/>
      <c r="U558" s="3"/>
      <c r="V558" s="3"/>
      <c r="W558" s="3"/>
      <c r="X558" s="3"/>
      <c r="Y558" s="3"/>
      <c r="Z558" s="3"/>
    </row>
    <row r="559" spans="1:26" ht="12.75" customHeight="1" x14ac:dyDescent="0.25">
      <c r="A559" s="3"/>
      <c r="B559" s="3"/>
      <c r="C559" s="3"/>
      <c r="D559" s="200"/>
      <c r="E559" s="3"/>
      <c r="F559" s="3"/>
      <c r="G559" s="3"/>
      <c r="H559" s="3"/>
      <c r="I559" s="3"/>
      <c r="J559" s="3"/>
      <c r="K559" s="3"/>
      <c r="L559" s="3"/>
      <c r="M559" s="3"/>
      <c r="N559" s="3"/>
      <c r="O559" s="3"/>
      <c r="P559" s="3"/>
      <c r="Q559" s="3"/>
      <c r="R559" s="3"/>
      <c r="S559" s="3"/>
      <c r="T559" s="3"/>
      <c r="U559" s="3"/>
      <c r="V559" s="3"/>
      <c r="W559" s="3"/>
      <c r="X559" s="3"/>
      <c r="Y559" s="3"/>
      <c r="Z559" s="3"/>
    </row>
    <row r="560" spans="1:26" ht="12.75" customHeight="1" x14ac:dyDescent="0.25">
      <c r="A560" s="3"/>
      <c r="B560" s="3"/>
      <c r="C560" s="3"/>
      <c r="D560" s="200"/>
      <c r="E560" s="3"/>
      <c r="F560" s="3"/>
      <c r="G560" s="3"/>
      <c r="H560" s="3"/>
      <c r="I560" s="3"/>
      <c r="J560" s="3"/>
      <c r="K560" s="3"/>
      <c r="L560" s="3"/>
      <c r="M560" s="3"/>
      <c r="N560" s="3"/>
      <c r="O560" s="3"/>
      <c r="P560" s="3"/>
      <c r="Q560" s="3"/>
      <c r="R560" s="3"/>
      <c r="S560" s="3"/>
      <c r="T560" s="3"/>
      <c r="U560" s="3"/>
      <c r="V560" s="3"/>
      <c r="W560" s="3"/>
      <c r="X560" s="3"/>
      <c r="Y560" s="3"/>
      <c r="Z560" s="3"/>
    </row>
    <row r="561" spans="1:26" ht="12.75" customHeight="1" x14ac:dyDescent="0.25">
      <c r="A561" s="3"/>
      <c r="B561" s="3"/>
      <c r="C561" s="3"/>
      <c r="D561" s="200"/>
      <c r="E561" s="3"/>
      <c r="F561" s="3"/>
      <c r="G561" s="3"/>
      <c r="H561" s="3"/>
      <c r="I561" s="3"/>
      <c r="J561" s="3"/>
      <c r="K561" s="3"/>
      <c r="L561" s="3"/>
      <c r="M561" s="3"/>
      <c r="N561" s="3"/>
      <c r="O561" s="3"/>
      <c r="P561" s="3"/>
      <c r="Q561" s="3"/>
      <c r="R561" s="3"/>
      <c r="S561" s="3"/>
      <c r="T561" s="3"/>
      <c r="U561" s="3"/>
      <c r="V561" s="3"/>
      <c r="W561" s="3"/>
      <c r="X561" s="3"/>
      <c r="Y561" s="3"/>
      <c r="Z561" s="3"/>
    </row>
    <row r="562" spans="1:26" ht="12.75" customHeight="1" x14ac:dyDescent="0.25">
      <c r="A562" s="3"/>
      <c r="B562" s="3"/>
      <c r="C562" s="3"/>
      <c r="D562" s="200"/>
      <c r="E562" s="3"/>
      <c r="F562" s="3"/>
      <c r="G562" s="3"/>
      <c r="H562" s="3"/>
      <c r="I562" s="3"/>
      <c r="J562" s="3"/>
      <c r="K562" s="3"/>
      <c r="L562" s="3"/>
      <c r="M562" s="3"/>
      <c r="N562" s="3"/>
      <c r="O562" s="3"/>
      <c r="P562" s="3"/>
      <c r="Q562" s="3"/>
      <c r="R562" s="3"/>
      <c r="S562" s="3"/>
      <c r="T562" s="3"/>
      <c r="U562" s="3"/>
      <c r="V562" s="3"/>
      <c r="W562" s="3"/>
      <c r="X562" s="3"/>
      <c r="Y562" s="3"/>
      <c r="Z562" s="3"/>
    </row>
    <row r="563" spans="1:26" ht="12.75" customHeight="1" x14ac:dyDescent="0.25">
      <c r="A563" s="3"/>
      <c r="B563" s="3"/>
      <c r="C563" s="3"/>
      <c r="D563" s="200"/>
      <c r="E563" s="3"/>
      <c r="F563" s="3"/>
      <c r="G563" s="3"/>
      <c r="H563" s="3"/>
      <c r="I563" s="3"/>
      <c r="J563" s="3"/>
      <c r="K563" s="3"/>
      <c r="L563" s="3"/>
      <c r="M563" s="3"/>
      <c r="N563" s="3"/>
      <c r="O563" s="3"/>
      <c r="P563" s="3"/>
      <c r="Q563" s="3"/>
      <c r="R563" s="3"/>
      <c r="S563" s="3"/>
      <c r="T563" s="3"/>
      <c r="U563" s="3"/>
      <c r="V563" s="3"/>
      <c r="W563" s="3"/>
      <c r="X563" s="3"/>
      <c r="Y563" s="3"/>
      <c r="Z563" s="3"/>
    </row>
    <row r="564" spans="1:26" ht="12.75" customHeight="1" x14ac:dyDescent="0.25">
      <c r="A564" s="3"/>
      <c r="B564" s="3"/>
      <c r="C564" s="3"/>
      <c r="D564" s="200"/>
      <c r="E564" s="3"/>
      <c r="F564" s="3"/>
      <c r="G564" s="3"/>
      <c r="H564" s="3"/>
      <c r="I564" s="3"/>
      <c r="J564" s="3"/>
      <c r="K564" s="3"/>
      <c r="L564" s="3"/>
      <c r="M564" s="3"/>
      <c r="N564" s="3"/>
      <c r="O564" s="3"/>
      <c r="P564" s="3"/>
      <c r="Q564" s="3"/>
      <c r="R564" s="3"/>
      <c r="S564" s="3"/>
      <c r="T564" s="3"/>
      <c r="U564" s="3"/>
      <c r="V564" s="3"/>
      <c r="W564" s="3"/>
      <c r="X564" s="3"/>
      <c r="Y564" s="3"/>
      <c r="Z564" s="3"/>
    </row>
    <row r="565" spans="1:26" ht="12.75" customHeight="1" x14ac:dyDescent="0.25">
      <c r="A565" s="3"/>
      <c r="B565" s="3"/>
      <c r="C565" s="3"/>
      <c r="D565" s="200"/>
      <c r="E565" s="3"/>
      <c r="F565" s="3"/>
      <c r="G565" s="3"/>
      <c r="H565" s="3"/>
      <c r="I565" s="3"/>
      <c r="J565" s="3"/>
      <c r="K565" s="3"/>
      <c r="L565" s="3"/>
      <c r="M565" s="3"/>
      <c r="N565" s="3"/>
      <c r="O565" s="3"/>
      <c r="P565" s="3"/>
      <c r="Q565" s="3"/>
      <c r="R565" s="3"/>
      <c r="S565" s="3"/>
      <c r="T565" s="3"/>
      <c r="U565" s="3"/>
      <c r="V565" s="3"/>
      <c r="W565" s="3"/>
      <c r="X565" s="3"/>
      <c r="Y565" s="3"/>
      <c r="Z565" s="3"/>
    </row>
    <row r="566" spans="1:26" ht="12.75" customHeight="1" x14ac:dyDescent="0.25">
      <c r="A566" s="3"/>
      <c r="B566" s="3"/>
      <c r="C566" s="3"/>
      <c r="D566" s="200"/>
      <c r="E566" s="3"/>
      <c r="F566" s="3"/>
      <c r="G566" s="3"/>
      <c r="H566" s="3"/>
      <c r="I566" s="3"/>
      <c r="J566" s="3"/>
      <c r="K566" s="3"/>
      <c r="L566" s="3"/>
      <c r="M566" s="3"/>
      <c r="N566" s="3"/>
      <c r="O566" s="3"/>
      <c r="P566" s="3"/>
      <c r="Q566" s="3"/>
      <c r="R566" s="3"/>
      <c r="S566" s="3"/>
      <c r="T566" s="3"/>
      <c r="U566" s="3"/>
      <c r="V566" s="3"/>
      <c r="W566" s="3"/>
      <c r="X566" s="3"/>
      <c r="Y566" s="3"/>
      <c r="Z566" s="3"/>
    </row>
    <row r="567" spans="1:26" ht="12.75" customHeight="1" x14ac:dyDescent="0.25">
      <c r="A567" s="3"/>
      <c r="B567" s="3"/>
      <c r="C567" s="3"/>
      <c r="D567" s="200"/>
      <c r="E567" s="3"/>
      <c r="F567" s="3"/>
      <c r="G567" s="3"/>
      <c r="H567" s="3"/>
      <c r="I567" s="3"/>
      <c r="J567" s="3"/>
      <c r="K567" s="3"/>
      <c r="L567" s="3"/>
      <c r="M567" s="3"/>
      <c r="N567" s="3"/>
      <c r="O567" s="3"/>
      <c r="P567" s="3"/>
      <c r="Q567" s="3"/>
      <c r="R567" s="3"/>
      <c r="S567" s="3"/>
      <c r="T567" s="3"/>
      <c r="U567" s="3"/>
      <c r="V567" s="3"/>
      <c r="W567" s="3"/>
      <c r="X567" s="3"/>
      <c r="Y567" s="3"/>
      <c r="Z567" s="3"/>
    </row>
    <row r="568" spans="1:26" ht="12.75" customHeight="1" x14ac:dyDescent="0.25">
      <c r="A568" s="3"/>
      <c r="B568" s="3"/>
      <c r="C568" s="3"/>
      <c r="D568" s="200"/>
      <c r="E568" s="3"/>
      <c r="F568" s="3"/>
      <c r="G568" s="3"/>
      <c r="H568" s="3"/>
      <c r="I568" s="3"/>
      <c r="J568" s="3"/>
      <c r="K568" s="3"/>
      <c r="L568" s="3"/>
      <c r="M568" s="3"/>
      <c r="N568" s="3"/>
      <c r="O568" s="3"/>
      <c r="P568" s="3"/>
      <c r="Q568" s="3"/>
      <c r="R568" s="3"/>
      <c r="S568" s="3"/>
      <c r="T568" s="3"/>
      <c r="U568" s="3"/>
      <c r="V568" s="3"/>
      <c r="W568" s="3"/>
      <c r="X568" s="3"/>
      <c r="Y568" s="3"/>
      <c r="Z568" s="3"/>
    </row>
    <row r="569" spans="1:26" ht="12.75" customHeight="1" x14ac:dyDescent="0.25">
      <c r="A569" s="3"/>
      <c r="B569" s="3"/>
      <c r="C569" s="3"/>
      <c r="D569" s="200"/>
      <c r="E569" s="3"/>
      <c r="F569" s="3"/>
      <c r="G569" s="3"/>
      <c r="H569" s="3"/>
      <c r="I569" s="3"/>
      <c r="J569" s="3"/>
      <c r="K569" s="3"/>
      <c r="L569" s="3"/>
      <c r="M569" s="3"/>
      <c r="N569" s="3"/>
      <c r="O569" s="3"/>
      <c r="P569" s="3"/>
      <c r="Q569" s="3"/>
      <c r="R569" s="3"/>
      <c r="S569" s="3"/>
      <c r="T569" s="3"/>
      <c r="U569" s="3"/>
      <c r="V569" s="3"/>
      <c r="W569" s="3"/>
      <c r="X569" s="3"/>
      <c r="Y569" s="3"/>
      <c r="Z569" s="3"/>
    </row>
    <row r="570" spans="1:26" ht="12.75" customHeight="1" x14ac:dyDescent="0.25">
      <c r="A570" s="3"/>
      <c r="B570" s="3"/>
      <c r="C570" s="3"/>
      <c r="D570" s="200"/>
      <c r="E570" s="3"/>
      <c r="F570" s="3"/>
      <c r="G570" s="3"/>
      <c r="H570" s="3"/>
      <c r="I570" s="3"/>
      <c r="J570" s="3"/>
      <c r="K570" s="3"/>
      <c r="L570" s="3"/>
      <c r="M570" s="3"/>
      <c r="N570" s="3"/>
      <c r="O570" s="3"/>
      <c r="P570" s="3"/>
      <c r="Q570" s="3"/>
      <c r="R570" s="3"/>
      <c r="S570" s="3"/>
      <c r="T570" s="3"/>
      <c r="U570" s="3"/>
      <c r="V570" s="3"/>
      <c r="W570" s="3"/>
      <c r="X570" s="3"/>
      <c r="Y570" s="3"/>
      <c r="Z570" s="3"/>
    </row>
    <row r="571" spans="1:26" ht="12.75" customHeight="1" x14ac:dyDescent="0.25">
      <c r="A571" s="3"/>
      <c r="B571" s="3"/>
      <c r="C571" s="3"/>
      <c r="D571" s="200"/>
      <c r="E571" s="3"/>
      <c r="F571" s="3"/>
      <c r="G571" s="3"/>
      <c r="H571" s="3"/>
      <c r="I571" s="3"/>
      <c r="J571" s="3"/>
      <c r="K571" s="3"/>
      <c r="L571" s="3"/>
      <c r="M571" s="3"/>
      <c r="N571" s="3"/>
      <c r="O571" s="3"/>
      <c r="P571" s="3"/>
      <c r="Q571" s="3"/>
      <c r="R571" s="3"/>
      <c r="S571" s="3"/>
      <c r="T571" s="3"/>
      <c r="U571" s="3"/>
      <c r="V571" s="3"/>
      <c r="W571" s="3"/>
      <c r="X571" s="3"/>
      <c r="Y571" s="3"/>
      <c r="Z571" s="3"/>
    </row>
    <row r="572" spans="1:26" ht="12.75" customHeight="1" x14ac:dyDescent="0.25">
      <c r="A572" s="3"/>
      <c r="B572" s="3"/>
      <c r="C572" s="3"/>
      <c r="D572" s="200"/>
      <c r="E572" s="3"/>
      <c r="F572" s="3"/>
      <c r="G572" s="3"/>
      <c r="H572" s="3"/>
      <c r="I572" s="3"/>
      <c r="J572" s="3"/>
      <c r="K572" s="3"/>
      <c r="L572" s="3"/>
      <c r="M572" s="3"/>
      <c r="N572" s="3"/>
      <c r="O572" s="3"/>
      <c r="P572" s="3"/>
      <c r="Q572" s="3"/>
      <c r="R572" s="3"/>
      <c r="S572" s="3"/>
      <c r="T572" s="3"/>
      <c r="U572" s="3"/>
      <c r="V572" s="3"/>
      <c r="W572" s="3"/>
      <c r="X572" s="3"/>
      <c r="Y572" s="3"/>
      <c r="Z572" s="3"/>
    </row>
    <row r="573" spans="1:26" ht="12.75" customHeight="1" x14ac:dyDescent="0.25">
      <c r="A573" s="3"/>
      <c r="B573" s="3"/>
      <c r="C573" s="3"/>
      <c r="D573" s="200"/>
      <c r="E573" s="3"/>
      <c r="F573" s="3"/>
      <c r="G573" s="3"/>
      <c r="H573" s="3"/>
      <c r="I573" s="3"/>
      <c r="J573" s="3"/>
      <c r="K573" s="3"/>
      <c r="L573" s="3"/>
      <c r="M573" s="3"/>
      <c r="N573" s="3"/>
      <c r="O573" s="3"/>
      <c r="P573" s="3"/>
      <c r="Q573" s="3"/>
      <c r="R573" s="3"/>
      <c r="S573" s="3"/>
      <c r="T573" s="3"/>
      <c r="U573" s="3"/>
      <c r="V573" s="3"/>
      <c r="W573" s="3"/>
      <c r="X573" s="3"/>
      <c r="Y573" s="3"/>
      <c r="Z573" s="3"/>
    </row>
    <row r="574" spans="1:26" ht="12.75" customHeight="1" x14ac:dyDescent="0.25">
      <c r="A574" s="3"/>
      <c r="B574" s="3"/>
      <c r="C574" s="3"/>
      <c r="D574" s="200"/>
      <c r="E574" s="3"/>
      <c r="F574" s="3"/>
      <c r="G574" s="3"/>
      <c r="H574" s="3"/>
      <c r="I574" s="3"/>
      <c r="J574" s="3"/>
      <c r="K574" s="3"/>
      <c r="L574" s="3"/>
      <c r="M574" s="3"/>
      <c r="N574" s="3"/>
      <c r="O574" s="3"/>
      <c r="P574" s="3"/>
      <c r="Q574" s="3"/>
      <c r="R574" s="3"/>
      <c r="S574" s="3"/>
      <c r="T574" s="3"/>
      <c r="U574" s="3"/>
      <c r="V574" s="3"/>
      <c r="W574" s="3"/>
      <c r="X574" s="3"/>
      <c r="Y574" s="3"/>
      <c r="Z574" s="3"/>
    </row>
    <row r="575" spans="1:26" ht="12.75" customHeight="1" x14ac:dyDescent="0.25">
      <c r="A575" s="3"/>
      <c r="B575" s="3"/>
      <c r="C575" s="3"/>
      <c r="D575" s="200"/>
      <c r="E575" s="3"/>
      <c r="F575" s="3"/>
      <c r="G575" s="3"/>
      <c r="H575" s="3"/>
      <c r="I575" s="3"/>
      <c r="J575" s="3"/>
      <c r="K575" s="3"/>
      <c r="L575" s="3"/>
      <c r="M575" s="3"/>
      <c r="N575" s="3"/>
      <c r="O575" s="3"/>
      <c r="P575" s="3"/>
      <c r="Q575" s="3"/>
      <c r="R575" s="3"/>
      <c r="S575" s="3"/>
      <c r="T575" s="3"/>
      <c r="U575" s="3"/>
      <c r="V575" s="3"/>
      <c r="W575" s="3"/>
      <c r="X575" s="3"/>
      <c r="Y575" s="3"/>
      <c r="Z575" s="3"/>
    </row>
    <row r="576" spans="1:26" ht="12.75" customHeight="1" x14ac:dyDescent="0.25">
      <c r="A576" s="3"/>
      <c r="B576" s="3"/>
      <c r="C576" s="3"/>
      <c r="D576" s="200"/>
      <c r="E576" s="3"/>
      <c r="F576" s="3"/>
      <c r="G576" s="3"/>
      <c r="H576" s="3"/>
      <c r="I576" s="3"/>
      <c r="J576" s="3"/>
      <c r="K576" s="3"/>
      <c r="L576" s="3"/>
      <c r="M576" s="3"/>
      <c r="N576" s="3"/>
      <c r="O576" s="3"/>
      <c r="P576" s="3"/>
      <c r="Q576" s="3"/>
      <c r="R576" s="3"/>
      <c r="S576" s="3"/>
      <c r="T576" s="3"/>
      <c r="U576" s="3"/>
      <c r="V576" s="3"/>
      <c r="W576" s="3"/>
      <c r="X576" s="3"/>
      <c r="Y576" s="3"/>
      <c r="Z576" s="3"/>
    </row>
    <row r="577" spans="1:26" ht="12.75" customHeight="1" x14ac:dyDescent="0.25">
      <c r="A577" s="3"/>
      <c r="B577" s="3"/>
      <c r="C577" s="3"/>
      <c r="D577" s="200"/>
      <c r="E577" s="3"/>
      <c r="F577" s="3"/>
      <c r="G577" s="3"/>
      <c r="H577" s="3"/>
      <c r="I577" s="3"/>
      <c r="J577" s="3"/>
      <c r="K577" s="3"/>
      <c r="L577" s="3"/>
      <c r="M577" s="3"/>
      <c r="N577" s="3"/>
      <c r="O577" s="3"/>
      <c r="P577" s="3"/>
      <c r="Q577" s="3"/>
      <c r="R577" s="3"/>
      <c r="S577" s="3"/>
      <c r="T577" s="3"/>
      <c r="U577" s="3"/>
      <c r="V577" s="3"/>
      <c r="W577" s="3"/>
      <c r="X577" s="3"/>
      <c r="Y577" s="3"/>
      <c r="Z577" s="3"/>
    </row>
    <row r="578" spans="1:26" ht="12.75" customHeight="1" x14ac:dyDescent="0.25">
      <c r="A578" s="3"/>
      <c r="B578" s="3"/>
      <c r="C578" s="3"/>
      <c r="D578" s="200"/>
      <c r="E578" s="3"/>
      <c r="F578" s="3"/>
      <c r="G578" s="3"/>
      <c r="H578" s="3"/>
      <c r="I578" s="3"/>
      <c r="J578" s="3"/>
      <c r="K578" s="3"/>
      <c r="L578" s="3"/>
      <c r="M578" s="3"/>
      <c r="N578" s="3"/>
      <c r="O578" s="3"/>
      <c r="P578" s="3"/>
      <c r="Q578" s="3"/>
      <c r="R578" s="3"/>
      <c r="S578" s="3"/>
      <c r="T578" s="3"/>
      <c r="U578" s="3"/>
      <c r="V578" s="3"/>
      <c r="W578" s="3"/>
      <c r="X578" s="3"/>
      <c r="Y578" s="3"/>
      <c r="Z578" s="3"/>
    </row>
    <row r="579" spans="1:26" ht="12.75" customHeight="1" x14ac:dyDescent="0.25">
      <c r="A579" s="3"/>
      <c r="B579" s="3"/>
      <c r="C579" s="3"/>
      <c r="D579" s="200"/>
      <c r="E579" s="3"/>
      <c r="F579" s="3"/>
      <c r="G579" s="3"/>
      <c r="H579" s="3"/>
      <c r="I579" s="3"/>
      <c r="J579" s="3"/>
      <c r="K579" s="3"/>
      <c r="L579" s="3"/>
      <c r="M579" s="3"/>
      <c r="N579" s="3"/>
      <c r="O579" s="3"/>
      <c r="P579" s="3"/>
      <c r="Q579" s="3"/>
      <c r="R579" s="3"/>
      <c r="S579" s="3"/>
      <c r="T579" s="3"/>
      <c r="U579" s="3"/>
      <c r="V579" s="3"/>
      <c r="W579" s="3"/>
      <c r="X579" s="3"/>
      <c r="Y579" s="3"/>
      <c r="Z579" s="3"/>
    </row>
    <row r="580" spans="1:26" ht="12.75" customHeight="1" x14ac:dyDescent="0.25">
      <c r="A580" s="3"/>
      <c r="B580" s="3"/>
      <c r="C580" s="3"/>
      <c r="D580" s="200"/>
      <c r="E580" s="3"/>
      <c r="F580" s="3"/>
      <c r="G580" s="3"/>
      <c r="H580" s="3"/>
      <c r="I580" s="3"/>
      <c r="J580" s="3"/>
      <c r="K580" s="3"/>
      <c r="L580" s="3"/>
      <c r="M580" s="3"/>
      <c r="N580" s="3"/>
      <c r="O580" s="3"/>
      <c r="P580" s="3"/>
      <c r="Q580" s="3"/>
      <c r="R580" s="3"/>
      <c r="S580" s="3"/>
      <c r="T580" s="3"/>
      <c r="U580" s="3"/>
      <c r="V580" s="3"/>
      <c r="W580" s="3"/>
      <c r="X580" s="3"/>
      <c r="Y580" s="3"/>
      <c r="Z580" s="3"/>
    </row>
    <row r="581" spans="1:26" ht="12.75" customHeight="1" x14ac:dyDescent="0.25">
      <c r="A581" s="3"/>
      <c r="B581" s="3"/>
      <c r="C581" s="3"/>
      <c r="D581" s="200"/>
      <c r="E581" s="3"/>
      <c r="F581" s="3"/>
      <c r="G581" s="3"/>
      <c r="H581" s="3"/>
      <c r="I581" s="3"/>
      <c r="J581" s="3"/>
      <c r="K581" s="3"/>
      <c r="L581" s="3"/>
      <c r="M581" s="3"/>
      <c r="N581" s="3"/>
      <c r="O581" s="3"/>
      <c r="P581" s="3"/>
      <c r="Q581" s="3"/>
      <c r="R581" s="3"/>
      <c r="S581" s="3"/>
      <c r="T581" s="3"/>
      <c r="U581" s="3"/>
      <c r="V581" s="3"/>
      <c r="W581" s="3"/>
      <c r="X581" s="3"/>
      <c r="Y581" s="3"/>
      <c r="Z581" s="3"/>
    </row>
    <row r="582" spans="1:26" ht="12.75" customHeight="1" x14ac:dyDescent="0.25">
      <c r="A582" s="3"/>
      <c r="B582" s="3"/>
      <c r="C582" s="3"/>
      <c r="D582" s="200"/>
      <c r="E582" s="3"/>
      <c r="F582" s="3"/>
      <c r="G582" s="3"/>
      <c r="H582" s="3"/>
      <c r="I582" s="3"/>
      <c r="J582" s="3"/>
      <c r="K582" s="3"/>
      <c r="L582" s="3"/>
      <c r="M582" s="3"/>
      <c r="N582" s="3"/>
      <c r="O582" s="3"/>
      <c r="P582" s="3"/>
      <c r="Q582" s="3"/>
      <c r="R582" s="3"/>
      <c r="S582" s="3"/>
      <c r="T582" s="3"/>
      <c r="U582" s="3"/>
      <c r="V582" s="3"/>
      <c r="W582" s="3"/>
      <c r="X582" s="3"/>
      <c r="Y582" s="3"/>
      <c r="Z582" s="3"/>
    </row>
    <row r="583" spans="1:26" ht="12.75" customHeight="1" x14ac:dyDescent="0.25">
      <c r="A583" s="3"/>
      <c r="B583" s="3"/>
      <c r="C583" s="3"/>
      <c r="D583" s="200"/>
      <c r="E583" s="3"/>
      <c r="F583" s="3"/>
      <c r="G583" s="3"/>
      <c r="H583" s="3"/>
      <c r="I583" s="3"/>
      <c r="J583" s="3"/>
      <c r="K583" s="3"/>
      <c r="L583" s="3"/>
      <c r="M583" s="3"/>
      <c r="N583" s="3"/>
      <c r="O583" s="3"/>
      <c r="P583" s="3"/>
      <c r="Q583" s="3"/>
      <c r="R583" s="3"/>
      <c r="S583" s="3"/>
      <c r="T583" s="3"/>
      <c r="U583" s="3"/>
      <c r="V583" s="3"/>
      <c r="W583" s="3"/>
      <c r="X583" s="3"/>
      <c r="Y583" s="3"/>
      <c r="Z583" s="3"/>
    </row>
    <row r="584" spans="1:26" ht="12.75" customHeight="1" x14ac:dyDescent="0.25">
      <c r="A584" s="3"/>
      <c r="B584" s="3"/>
      <c r="C584" s="3"/>
      <c r="D584" s="200"/>
      <c r="E584" s="3"/>
      <c r="F584" s="3"/>
      <c r="G584" s="3"/>
      <c r="H584" s="3"/>
      <c r="I584" s="3"/>
      <c r="J584" s="3"/>
      <c r="K584" s="3"/>
      <c r="L584" s="3"/>
      <c r="M584" s="3"/>
      <c r="N584" s="3"/>
      <c r="O584" s="3"/>
      <c r="P584" s="3"/>
      <c r="Q584" s="3"/>
      <c r="R584" s="3"/>
      <c r="S584" s="3"/>
      <c r="T584" s="3"/>
      <c r="U584" s="3"/>
      <c r="V584" s="3"/>
      <c r="W584" s="3"/>
      <c r="X584" s="3"/>
      <c r="Y584" s="3"/>
      <c r="Z584" s="3"/>
    </row>
    <row r="585" spans="1:26" ht="12.75" customHeight="1" x14ac:dyDescent="0.25">
      <c r="A585" s="3"/>
      <c r="B585" s="3"/>
      <c r="C585" s="3"/>
      <c r="D585" s="200"/>
      <c r="E585" s="3"/>
      <c r="F585" s="3"/>
      <c r="G585" s="3"/>
      <c r="H585" s="3"/>
      <c r="I585" s="3"/>
      <c r="J585" s="3"/>
      <c r="K585" s="3"/>
      <c r="L585" s="3"/>
      <c r="M585" s="3"/>
      <c r="N585" s="3"/>
      <c r="O585" s="3"/>
      <c r="P585" s="3"/>
      <c r="Q585" s="3"/>
      <c r="R585" s="3"/>
      <c r="S585" s="3"/>
      <c r="T585" s="3"/>
      <c r="U585" s="3"/>
      <c r="V585" s="3"/>
      <c r="W585" s="3"/>
      <c r="X585" s="3"/>
      <c r="Y585" s="3"/>
      <c r="Z585" s="3"/>
    </row>
    <row r="586" spans="1:26" ht="12.75" customHeight="1" x14ac:dyDescent="0.25">
      <c r="A586" s="3"/>
      <c r="B586" s="3"/>
      <c r="C586" s="3"/>
      <c r="D586" s="200"/>
      <c r="E586" s="3"/>
      <c r="F586" s="3"/>
      <c r="G586" s="3"/>
      <c r="H586" s="3"/>
      <c r="I586" s="3"/>
      <c r="J586" s="3"/>
      <c r="K586" s="3"/>
      <c r="L586" s="3"/>
      <c r="M586" s="3"/>
      <c r="N586" s="3"/>
      <c r="O586" s="3"/>
      <c r="P586" s="3"/>
      <c r="Q586" s="3"/>
      <c r="R586" s="3"/>
      <c r="S586" s="3"/>
      <c r="T586" s="3"/>
      <c r="U586" s="3"/>
      <c r="V586" s="3"/>
      <c r="W586" s="3"/>
      <c r="X586" s="3"/>
      <c r="Y586" s="3"/>
      <c r="Z586" s="3"/>
    </row>
    <row r="587" spans="1:26" ht="12.75" customHeight="1" x14ac:dyDescent="0.25">
      <c r="A587" s="3"/>
      <c r="B587" s="3"/>
      <c r="C587" s="3"/>
      <c r="D587" s="200"/>
      <c r="E587" s="3"/>
      <c r="F587" s="3"/>
      <c r="G587" s="3"/>
      <c r="H587" s="3"/>
      <c r="I587" s="3"/>
      <c r="J587" s="3"/>
      <c r="K587" s="3"/>
      <c r="L587" s="3"/>
      <c r="M587" s="3"/>
      <c r="N587" s="3"/>
      <c r="O587" s="3"/>
      <c r="P587" s="3"/>
      <c r="Q587" s="3"/>
      <c r="R587" s="3"/>
      <c r="S587" s="3"/>
      <c r="T587" s="3"/>
      <c r="U587" s="3"/>
      <c r="V587" s="3"/>
      <c r="W587" s="3"/>
      <c r="X587" s="3"/>
      <c r="Y587" s="3"/>
      <c r="Z587" s="3"/>
    </row>
    <row r="588" spans="1:26" ht="12.75" customHeight="1" x14ac:dyDescent="0.25">
      <c r="A588" s="3"/>
      <c r="B588" s="3"/>
      <c r="C588" s="3"/>
      <c r="D588" s="200"/>
      <c r="E588" s="3"/>
      <c r="F588" s="3"/>
      <c r="G588" s="3"/>
      <c r="H588" s="3"/>
      <c r="I588" s="3"/>
      <c r="J588" s="3"/>
      <c r="K588" s="3"/>
      <c r="L588" s="3"/>
      <c r="M588" s="3"/>
      <c r="N588" s="3"/>
      <c r="O588" s="3"/>
      <c r="P588" s="3"/>
      <c r="Q588" s="3"/>
      <c r="R588" s="3"/>
      <c r="S588" s="3"/>
      <c r="T588" s="3"/>
      <c r="U588" s="3"/>
      <c r="V588" s="3"/>
      <c r="W588" s="3"/>
      <c r="X588" s="3"/>
      <c r="Y588" s="3"/>
      <c r="Z588" s="3"/>
    </row>
    <row r="589" spans="1:26" ht="12.75" customHeight="1" x14ac:dyDescent="0.25">
      <c r="A589" s="3"/>
      <c r="B589" s="3"/>
      <c r="C589" s="3"/>
      <c r="D589" s="200"/>
      <c r="E589" s="3"/>
      <c r="F589" s="3"/>
      <c r="G589" s="3"/>
      <c r="H589" s="3"/>
      <c r="I589" s="3"/>
      <c r="J589" s="3"/>
      <c r="K589" s="3"/>
      <c r="L589" s="3"/>
      <c r="M589" s="3"/>
      <c r="N589" s="3"/>
      <c r="O589" s="3"/>
      <c r="P589" s="3"/>
      <c r="Q589" s="3"/>
      <c r="R589" s="3"/>
      <c r="S589" s="3"/>
      <c r="T589" s="3"/>
      <c r="U589" s="3"/>
      <c r="V589" s="3"/>
      <c r="W589" s="3"/>
      <c r="X589" s="3"/>
      <c r="Y589" s="3"/>
      <c r="Z589" s="3"/>
    </row>
    <row r="590" spans="1:26" ht="12.75" customHeight="1" x14ac:dyDescent="0.25">
      <c r="A590" s="3"/>
      <c r="B590" s="3"/>
      <c r="C590" s="3"/>
      <c r="D590" s="200"/>
      <c r="E590" s="3"/>
      <c r="F590" s="3"/>
      <c r="G590" s="3"/>
      <c r="H590" s="3"/>
      <c r="I590" s="3"/>
      <c r="J590" s="3"/>
      <c r="K590" s="3"/>
      <c r="L590" s="3"/>
      <c r="M590" s="3"/>
      <c r="N590" s="3"/>
      <c r="O590" s="3"/>
      <c r="P590" s="3"/>
      <c r="Q590" s="3"/>
      <c r="R590" s="3"/>
      <c r="S590" s="3"/>
      <c r="T590" s="3"/>
      <c r="U590" s="3"/>
      <c r="V590" s="3"/>
      <c r="W590" s="3"/>
      <c r="X590" s="3"/>
      <c r="Y590" s="3"/>
      <c r="Z590" s="3"/>
    </row>
    <row r="591" spans="1:26" ht="12.75" customHeight="1" x14ac:dyDescent="0.25">
      <c r="A591" s="3"/>
      <c r="B591" s="3"/>
      <c r="C591" s="3"/>
      <c r="D591" s="200"/>
      <c r="E591" s="3"/>
      <c r="F591" s="3"/>
      <c r="G591" s="3"/>
      <c r="H591" s="3"/>
      <c r="I591" s="3"/>
      <c r="J591" s="3"/>
      <c r="K591" s="3"/>
      <c r="L591" s="3"/>
      <c r="M591" s="3"/>
      <c r="N591" s="3"/>
      <c r="O591" s="3"/>
      <c r="P591" s="3"/>
      <c r="Q591" s="3"/>
      <c r="R591" s="3"/>
      <c r="S591" s="3"/>
      <c r="T591" s="3"/>
      <c r="U591" s="3"/>
      <c r="V591" s="3"/>
      <c r="W591" s="3"/>
      <c r="X591" s="3"/>
      <c r="Y591" s="3"/>
      <c r="Z591" s="3"/>
    </row>
    <row r="592" spans="1:26" ht="12.75" customHeight="1" x14ac:dyDescent="0.25">
      <c r="A592" s="3"/>
      <c r="B592" s="3"/>
      <c r="C592" s="3"/>
      <c r="D592" s="200"/>
      <c r="E592" s="3"/>
      <c r="F592" s="3"/>
      <c r="G592" s="3"/>
      <c r="H592" s="3"/>
      <c r="I592" s="3"/>
      <c r="J592" s="3"/>
      <c r="K592" s="3"/>
      <c r="L592" s="3"/>
      <c r="M592" s="3"/>
      <c r="N592" s="3"/>
      <c r="O592" s="3"/>
      <c r="P592" s="3"/>
      <c r="Q592" s="3"/>
      <c r="R592" s="3"/>
      <c r="S592" s="3"/>
      <c r="T592" s="3"/>
      <c r="U592" s="3"/>
      <c r="V592" s="3"/>
      <c r="W592" s="3"/>
      <c r="X592" s="3"/>
      <c r="Y592" s="3"/>
      <c r="Z592" s="3"/>
    </row>
    <row r="593" spans="1:26" ht="12.75" customHeight="1" x14ac:dyDescent="0.25">
      <c r="A593" s="3"/>
      <c r="B593" s="3"/>
      <c r="C593" s="3"/>
      <c r="D593" s="200"/>
      <c r="E593" s="3"/>
      <c r="F593" s="3"/>
      <c r="G593" s="3"/>
      <c r="H593" s="3"/>
      <c r="I593" s="3"/>
      <c r="J593" s="3"/>
      <c r="K593" s="3"/>
      <c r="L593" s="3"/>
      <c r="M593" s="3"/>
      <c r="N593" s="3"/>
      <c r="O593" s="3"/>
      <c r="P593" s="3"/>
      <c r="Q593" s="3"/>
      <c r="R593" s="3"/>
      <c r="S593" s="3"/>
      <c r="T593" s="3"/>
      <c r="U593" s="3"/>
      <c r="V593" s="3"/>
      <c r="W593" s="3"/>
      <c r="X593" s="3"/>
      <c r="Y593" s="3"/>
      <c r="Z593" s="3"/>
    </row>
    <row r="594" spans="1:26" ht="12.75" customHeight="1" x14ac:dyDescent="0.25">
      <c r="A594" s="3"/>
      <c r="B594" s="3"/>
      <c r="C594" s="3"/>
      <c r="D594" s="200"/>
      <c r="E594" s="3"/>
      <c r="F594" s="3"/>
      <c r="G594" s="3"/>
      <c r="H594" s="3"/>
      <c r="I594" s="3"/>
      <c r="J594" s="3"/>
      <c r="K594" s="3"/>
      <c r="L594" s="3"/>
      <c r="M594" s="3"/>
      <c r="N594" s="3"/>
      <c r="O594" s="3"/>
      <c r="P594" s="3"/>
      <c r="Q594" s="3"/>
      <c r="R594" s="3"/>
      <c r="S594" s="3"/>
      <c r="T594" s="3"/>
      <c r="U594" s="3"/>
      <c r="V594" s="3"/>
      <c r="W594" s="3"/>
      <c r="X594" s="3"/>
      <c r="Y594" s="3"/>
      <c r="Z594" s="3"/>
    </row>
    <row r="595" spans="1:26" ht="12.75" customHeight="1" x14ac:dyDescent="0.25">
      <c r="A595" s="3"/>
      <c r="B595" s="3"/>
      <c r="C595" s="3"/>
      <c r="D595" s="200"/>
      <c r="E595" s="3"/>
      <c r="F595" s="3"/>
      <c r="G595" s="3"/>
      <c r="H595" s="3"/>
      <c r="I595" s="3"/>
      <c r="J595" s="3"/>
      <c r="K595" s="3"/>
      <c r="L595" s="3"/>
      <c r="M595" s="3"/>
      <c r="N595" s="3"/>
      <c r="O595" s="3"/>
      <c r="P595" s="3"/>
      <c r="Q595" s="3"/>
      <c r="R595" s="3"/>
      <c r="S595" s="3"/>
      <c r="T595" s="3"/>
      <c r="U595" s="3"/>
      <c r="V595" s="3"/>
      <c r="W595" s="3"/>
      <c r="X595" s="3"/>
      <c r="Y595" s="3"/>
      <c r="Z595" s="3"/>
    </row>
    <row r="596" spans="1:26" ht="12.75" customHeight="1" x14ac:dyDescent="0.25">
      <c r="A596" s="3"/>
      <c r="B596" s="3"/>
      <c r="C596" s="3"/>
      <c r="D596" s="200"/>
      <c r="E596" s="3"/>
      <c r="F596" s="3"/>
      <c r="G596" s="3"/>
      <c r="H596" s="3"/>
      <c r="I596" s="3"/>
      <c r="J596" s="3"/>
      <c r="K596" s="3"/>
      <c r="L596" s="3"/>
      <c r="M596" s="3"/>
      <c r="N596" s="3"/>
      <c r="O596" s="3"/>
      <c r="P596" s="3"/>
      <c r="Q596" s="3"/>
      <c r="R596" s="3"/>
      <c r="S596" s="3"/>
      <c r="T596" s="3"/>
      <c r="U596" s="3"/>
      <c r="V596" s="3"/>
      <c r="W596" s="3"/>
      <c r="X596" s="3"/>
      <c r="Y596" s="3"/>
      <c r="Z596" s="3"/>
    </row>
    <row r="597" spans="1:26" ht="12.75" customHeight="1" x14ac:dyDescent="0.25">
      <c r="A597" s="3"/>
      <c r="B597" s="3"/>
      <c r="C597" s="3"/>
      <c r="D597" s="200"/>
      <c r="E597" s="3"/>
      <c r="F597" s="3"/>
      <c r="G597" s="3"/>
      <c r="H597" s="3"/>
      <c r="I597" s="3"/>
      <c r="J597" s="3"/>
      <c r="K597" s="3"/>
      <c r="L597" s="3"/>
      <c r="M597" s="3"/>
      <c r="N597" s="3"/>
      <c r="O597" s="3"/>
      <c r="P597" s="3"/>
      <c r="Q597" s="3"/>
      <c r="R597" s="3"/>
      <c r="S597" s="3"/>
      <c r="T597" s="3"/>
      <c r="U597" s="3"/>
      <c r="V597" s="3"/>
      <c r="W597" s="3"/>
      <c r="X597" s="3"/>
      <c r="Y597" s="3"/>
      <c r="Z597" s="3"/>
    </row>
    <row r="598" spans="1:26" ht="12.75" customHeight="1" x14ac:dyDescent="0.25">
      <c r="A598" s="3"/>
      <c r="B598" s="3"/>
      <c r="C598" s="3"/>
      <c r="D598" s="200"/>
      <c r="E598" s="3"/>
      <c r="F598" s="3"/>
      <c r="G598" s="3"/>
      <c r="H598" s="3"/>
      <c r="I598" s="3"/>
      <c r="J598" s="3"/>
      <c r="K598" s="3"/>
      <c r="L598" s="3"/>
      <c r="M598" s="3"/>
      <c r="N598" s="3"/>
      <c r="O598" s="3"/>
      <c r="P598" s="3"/>
      <c r="Q598" s="3"/>
      <c r="R598" s="3"/>
      <c r="S598" s="3"/>
      <c r="T598" s="3"/>
      <c r="U598" s="3"/>
      <c r="V598" s="3"/>
      <c r="W598" s="3"/>
      <c r="X598" s="3"/>
      <c r="Y598" s="3"/>
      <c r="Z598" s="3"/>
    </row>
    <row r="599" spans="1:26" ht="12.75" customHeight="1" x14ac:dyDescent="0.25">
      <c r="A599" s="3"/>
      <c r="B599" s="3"/>
      <c r="C599" s="3"/>
      <c r="D599" s="200"/>
      <c r="E599" s="3"/>
      <c r="F599" s="3"/>
      <c r="G599" s="3"/>
      <c r="H599" s="3"/>
      <c r="I599" s="3"/>
      <c r="J599" s="3"/>
      <c r="K599" s="3"/>
      <c r="L599" s="3"/>
      <c r="M599" s="3"/>
      <c r="N599" s="3"/>
      <c r="O599" s="3"/>
      <c r="P599" s="3"/>
      <c r="Q599" s="3"/>
      <c r="R599" s="3"/>
      <c r="S599" s="3"/>
      <c r="T599" s="3"/>
      <c r="U599" s="3"/>
      <c r="V599" s="3"/>
      <c r="W599" s="3"/>
      <c r="X599" s="3"/>
      <c r="Y599" s="3"/>
      <c r="Z599" s="3"/>
    </row>
    <row r="600" spans="1:26" ht="12.75" customHeight="1" x14ac:dyDescent="0.25">
      <c r="A600" s="3"/>
      <c r="B600" s="3"/>
      <c r="C600" s="3"/>
      <c r="D600" s="200"/>
      <c r="E600" s="3"/>
      <c r="F600" s="3"/>
      <c r="G600" s="3"/>
      <c r="H600" s="3"/>
      <c r="I600" s="3"/>
      <c r="J600" s="3"/>
      <c r="K600" s="3"/>
      <c r="L600" s="3"/>
      <c r="M600" s="3"/>
      <c r="N600" s="3"/>
      <c r="O600" s="3"/>
      <c r="P600" s="3"/>
      <c r="Q600" s="3"/>
      <c r="R600" s="3"/>
      <c r="S600" s="3"/>
      <c r="T600" s="3"/>
      <c r="U600" s="3"/>
      <c r="V600" s="3"/>
      <c r="W600" s="3"/>
      <c r="X600" s="3"/>
      <c r="Y600" s="3"/>
      <c r="Z600" s="3"/>
    </row>
    <row r="601" spans="1:26" ht="12.75" customHeight="1" x14ac:dyDescent="0.25">
      <c r="A601" s="3"/>
      <c r="B601" s="3"/>
      <c r="C601" s="3"/>
      <c r="D601" s="200"/>
      <c r="E601" s="3"/>
      <c r="F601" s="3"/>
      <c r="G601" s="3"/>
      <c r="H601" s="3"/>
      <c r="I601" s="3"/>
      <c r="J601" s="3"/>
      <c r="K601" s="3"/>
      <c r="L601" s="3"/>
      <c r="M601" s="3"/>
      <c r="N601" s="3"/>
      <c r="O601" s="3"/>
      <c r="P601" s="3"/>
      <c r="Q601" s="3"/>
      <c r="R601" s="3"/>
      <c r="S601" s="3"/>
      <c r="T601" s="3"/>
      <c r="U601" s="3"/>
      <c r="V601" s="3"/>
      <c r="W601" s="3"/>
      <c r="X601" s="3"/>
      <c r="Y601" s="3"/>
      <c r="Z601" s="3"/>
    </row>
    <row r="602" spans="1:26" ht="12.75" customHeight="1" x14ac:dyDescent="0.25">
      <c r="A602" s="3"/>
      <c r="B602" s="3"/>
      <c r="C602" s="3"/>
      <c r="D602" s="200"/>
      <c r="E602" s="3"/>
      <c r="F602" s="3"/>
      <c r="G602" s="3"/>
      <c r="H602" s="3"/>
      <c r="I602" s="3"/>
      <c r="J602" s="3"/>
      <c r="K602" s="3"/>
      <c r="L602" s="3"/>
      <c r="M602" s="3"/>
      <c r="N602" s="3"/>
      <c r="O602" s="3"/>
      <c r="P602" s="3"/>
      <c r="Q602" s="3"/>
      <c r="R602" s="3"/>
      <c r="S602" s="3"/>
      <c r="T602" s="3"/>
      <c r="U602" s="3"/>
      <c r="V602" s="3"/>
      <c r="W602" s="3"/>
      <c r="X602" s="3"/>
      <c r="Y602" s="3"/>
      <c r="Z602" s="3"/>
    </row>
    <row r="603" spans="1:26" ht="12.75" customHeight="1" x14ac:dyDescent="0.25">
      <c r="A603" s="3"/>
      <c r="B603" s="3"/>
      <c r="C603" s="3"/>
      <c r="D603" s="200"/>
      <c r="E603" s="3"/>
      <c r="F603" s="3"/>
      <c r="G603" s="3"/>
      <c r="H603" s="3"/>
      <c r="I603" s="3"/>
      <c r="J603" s="3"/>
      <c r="K603" s="3"/>
      <c r="L603" s="3"/>
      <c r="M603" s="3"/>
      <c r="N603" s="3"/>
      <c r="O603" s="3"/>
      <c r="P603" s="3"/>
      <c r="Q603" s="3"/>
      <c r="R603" s="3"/>
      <c r="S603" s="3"/>
      <c r="T603" s="3"/>
      <c r="U603" s="3"/>
      <c r="V603" s="3"/>
      <c r="W603" s="3"/>
      <c r="X603" s="3"/>
      <c r="Y603" s="3"/>
      <c r="Z603" s="3"/>
    </row>
    <row r="604" spans="1:26" ht="12.75" customHeight="1" x14ac:dyDescent="0.25">
      <c r="A604" s="3"/>
      <c r="B604" s="3"/>
      <c r="C604" s="3"/>
      <c r="D604" s="200"/>
      <c r="E604" s="3"/>
      <c r="F604" s="3"/>
      <c r="G604" s="3"/>
      <c r="H604" s="3"/>
      <c r="I604" s="3"/>
      <c r="J604" s="3"/>
      <c r="K604" s="3"/>
      <c r="L604" s="3"/>
      <c r="M604" s="3"/>
      <c r="N604" s="3"/>
      <c r="O604" s="3"/>
      <c r="P604" s="3"/>
      <c r="Q604" s="3"/>
      <c r="R604" s="3"/>
      <c r="S604" s="3"/>
      <c r="T604" s="3"/>
      <c r="U604" s="3"/>
      <c r="V604" s="3"/>
      <c r="W604" s="3"/>
      <c r="X604" s="3"/>
      <c r="Y604" s="3"/>
      <c r="Z604" s="3"/>
    </row>
    <row r="605" spans="1:26" ht="12.75" customHeight="1" x14ac:dyDescent="0.25">
      <c r="A605" s="3"/>
      <c r="B605" s="3"/>
      <c r="C605" s="3"/>
      <c r="D605" s="200"/>
      <c r="E605" s="3"/>
      <c r="F605" s="3"/>
      <c r="G605" s="3"/>
      <c r="H605" s="3"/>
      <c r="I605" s="3"/>
      <c r="J605" s="3"/>
      <c r="K605" s="3"/>
      <c r="L605" s="3"/>
      <c r="M605" s="3"/>
      <c r="N605" s="3"/>
      <c r="O605" s="3"/>
      <c r="P605" s="3"/>
      <c r="Q605" s="3"/>
      <c r="R605" s="3"/>
      <c r="S605" s="3"/>
      <c r="T605" s="3"/>
      <c r="U605" s="3"/>
      <c r="V605" s="3"/>
      <c r="W605" s="3"/>
      <c r="X605" s="3"/>
      <c r="Y605" s="3"/>
      <c r="Z605" s="3"/>
    </row>
    <row r="606" spans="1:26" ht="12.75" customHeight="1" x14ac:dyDescent="0.25">
      <c r="A606" s="3"/>
      <c r="B606" s="3"/>
      <c r="C606" s="3"/>
      <c r="D606" s="200"/>
      <c r="E606" s="3"/>
      <c r="F606" s="3"/>
      <c r="G606" s="3"/>
      <c r="H606" s="3"/>
      <c r="I606" s="3"/>
      <c r="J606" s="3"/>
      <c r="K606" s="3"/>
      <c r="L606" s="3"/>
      <c r="M606" s="3"/>
      <c r="N606" s="3"/>
      <c r="O606" s="3"/>
      <c r="P606" s="3"/>
      <c r="Q606" s="3"/>
      <c r="R606" s="3"/>
      <c r="S606" s="3"/>
      <c r="T606" s="3"/>
      <c r="U606" s="3"/>
      <c r="V606" s="3"/>
      <c r="W606" s="3"/>
      <c r="X606" s="3"/>
      <c r="Y606" s="3"/>
      <c r="Z606" s="3"/>
    </row>
    <row r="607" spans="1:26" ht="12.75" customHeight="1" x14ac:dyDescent="0.25">
      <c r="A607" s="3"/>
      <c r="B607" s="3"/>
      <c r="C607" s="3"/>
      <c r="D607" s="200"/>
      <c r="E607" s="3"/>
      <c r="F607" s="3"/>
      <c r="G607" s="3"/>
      <c r="H607" s="3"/>
      <c r="I607" s="3"/>
      <c r="J607" s="3"/>
      <c r="K607" s="3"/>
      <c r="L607" s="3"/>
      <c r="M607" s="3"/>
      <c r="N607" s="3"/>
      <c r="O607" s="3"/>
      <c r="P607" s="3"/>
      <c r="Q607" s="3"/>
      <c r="R607" s="3"/>
      <c r="S607" s="3"/>
      <c r="T607" s="3"/>
      <c r="U607" s="3"/>
      <c r="V607" s="3"/>
      <c r="W607" s="3"/>
      <c r="X607" s="3"/>
      <c r="Y607" s="3"/>
      <c r="Z607" s="3"/>
    </row>
    <row r="608" spans="1:26" ht="12.75" customHeight="1" x14ac:dyDescent="0.25">
      <c r="A608" s="3"/>
      <c r="B608" s="3"/>
      <c r="C608" s="3"/>
      <c r="D608" s="200"/>
      <c r="E608" s="3"/>
      <c r="F608" s="3"/>
      <c r="G608" s="3"/>
      <c r="H608" s="3"/>
      <c r="I608" s="3"/>
      <c r="J608" s="3"/>
      <c r="K608" s="3"/>
      <c r="L608" s="3"/>
      <c r="M608" s="3"/>
      <c r="N608" s="3"/>
      <c r="O608" s="3"/>
      <c r="P608" s="3"/>
      <c r="Q608" s="3"/>
      <c r="R608" s="3"/>
      <c r="S608" s="3"/>
      <c r="T608" s="3"/>
      <c r="U608" s="3"/>
      <c r="V608" s="3"/>
      <c r="W608" s="3"/>
      <c r="X608" s="3"/>
      <c r="Y608" s="3"/>
      <c r="Z608" s="3"/>
    </row>
    <row r="609" spans="1:26" ht="12.75" customHeight="1" x14ac:dyDescent="0.25">
      <c r="A609" s="3"/>
      <c r="B609" s="3"/>
      <c r="C609" s="3"/>
      <c r="D609" s="200"/>
      <c r="E609" s="3"/>
      <c r="F609" s="3"/>
      <c r="G609" s="3"/>
      <c r="H609" s="3"/>
      <c r="I609" s="3"/>
      <c r="J609" s="3"/>
      <c r="K609" s="3"/>
      <c r="L609" s="3"/>
      <c r="M609" s="3"/>
      <c r="N609" s="3"/>
      <c r="O609" s="3"/>
      <c r="P609" s="3"/>
      <c r="Q609" s="3"/>
      <c r="R609" s="3"/>
      <c r="S609" s="3"/>
      <c r="T609" s="3"/>
      <c r="U609" s="3"/>
      <c r="V609" s="3"/>
      <c r="W609" s="3"/>
      <c r="X609" s="3"/>
      <c r="Y609" s="3"/>
      <c r="Z609" s="3"/>
    </row>
    <row r="610" spans="1:26" ht="12.75" customHeight="1" x14ac:dyDescent="0.25">
      <c r="A610" s="3"/>
      <c r="B610" s="3"/>
      <c r="C610" s="3"/>
      <c r="D610" s="200"/>
      <c r="E610" s="3"/>
      <c r="F610" s="3"/>
      <c r="G610" s="3"/>
      <c r="H610" s="3"/>
      <c r="I610" s="3"/>
      <c r="J610" s="3"/>
      <c r="K610" s="3"/>
      <c r="L610" s="3"/>
      <c r="M610" s="3"/>
      <c r="N610" s="3"/>
      <c r="O610" s="3"/>
      <c r="P610" s="3"/>
      <c r="Q610" s="3"/>
      <c r="R610" s="3"/>
      <c r="S610" s="3"/>
      <c r="T610" s="3"/>
      <c r="U610" s="3"/>
      <c r="V610" s="3"/>
      <c r="W610" s="3"/>
      <c r="X610" s="3"/>
      <c r="Y610" s="3"/>
      <c r="Z610" s="3"/>
    </row>
    <row r="611" spans="1:26" ht="12.75" customHeight="1" x14ac:dyDescent="0.25">
      <c r="A611" s="3"/>
      <c r="B611" s="3"/>
      <c r="C611" s="3"/>
      <c r="D611" s="200"/>
      <c r="E611" s="3"/>
      <c r="F611" s="3"/>
      <c r="G611" s="3"/>
      <c r="H611" s="3"/>
      <c r="I611" s="3"/>
      <c r="J611" s="3"/>
      <c r="K611" s="3"/>
      <c r="L611" s="3"/>
      <c r="M611" s="3"/>
      <c r="N611" s="3"/>
      <c r="O611" s="3"/>
      <c r="P611" s="3"/>
      <c r="Q611" s="3"/>
      <c r="R611" s="3"/>
      <c r="S611" s="3"/>
      <c r="T611" s="3"/>
      <c r="U611" s="3"/>
      <c r="V611" s="3"/>
      <c r="W611" s="3"/>
      <c r="X611" s="3"/>
      <c r="Y611" s="3"/>
      <c r="Z611" s="3"/>
    </row>
    <row r="612" spans="1:26" ht="12.75" customHeight="1" x14ac:dyDescent="0.25">
      <c r="A612" s="3"/>
      <c r="B612" s="3"/>
      <c r="C612" s="3"/>
      <c r="D612" s="200"/>
      <c r="E612" s="3"/>
      <c r="F612" s="3"/>
      <c r="G612" s="3"/>
      <c r="H612" s="3"/>
      <c r="I612" s="3"/>
      <c r="J612" s="3"/>
      <c r="K612" s="3"/>
      <c r="L612" s="3"/>
      <c r="M612" s="3"/>
      <c r="N612" s="3"/>
      <c r="O612" s="3"/>
      <c r="P612" s="3"/>
      <c r="Q612" s="3"/>
      <c r="R612" s="3"/>
      <c r="S612" s="3"/>
      <c r="T612" s="3"/>
      <c r="U612" s="3"/>
      <c r="V612" s="3"/>
      <c r="W612" s="3"/>
      <c r="X612" s="3"/>
      <c r="Y612" s="3"/>
      <c r="Z612" s="3"/>
    </row>
    <row r="613" spans="1:26" ht="12.75" customHeight="1" x14ac:dyDescent="0.25">
      <c r="A613" s="3"/>
      <c r="B613" s="3"/>
      <c r="C613" s="3"/>
      <c r="D613" s="200"/>
      <c r="E613" s="3"/>
      <c r="F613" s="3"/>
      <c r="G613" s="3"/>
      <c r="H613" s="3"/>
      <c r="I613" s="3"/>
      <c r="J613" s="3"/>
      <c r="K613" s="3"/>
      <c r="L613" s="3"/>
      <c r="M613" s="3"/>
      <c r="N613" s="3"/>
      <c r="O613" s="3"/>
      <c r="P613" s="3"/>
      <c r="Q613" s="3"/>
      <c r="R613" s="3"/>
      <c r="S613" s="3"/>
      <c r="T613" s="3"/>
      <c r="U613" s="3"/>
      <c r="V613" s="3"/>
      <c r="W613" s="3"/>
      <c r="X613" s="3"/>
      <c r="Y613" s="3"/>
      <c r="Z613" s="3"/>
    </row>
    <row r="614" spans="1:26" ht="12.75" customHeight="1" x14ac:dyDescent="0.25">
      <c r="A614" s="3"/>
      <c r="B614" s="3"/>
      <c r="C614" s="3"/>
      <c r="D614" s="200"/>
      <c r="E614" s="3"/>
      <c r="F614" s="3"/>
      <c r="G614" s="3"/>
      <c r="H614" s="3"/>
      <c r="I614" s="3"/>
      <c r="J614" s="3"/>
      <c r="K614" s="3"/>
      <c r="L614" s="3"/>
      <c r="M614" s="3"/>
      <c r="N614" s="3"/>
      <c r="O614" s="3"/>
      <c r="P614" s="3"/>
      <c r="Q614" s="3"/>
      <c r="R614" s="3"/>
      <c r="S614" s="3"/>
      <c r="T614" s="3"/>
      <c r="U614" s="3"/>
      <c r="V614" s="3"/>
      <c r="W614" s="3"/>
      <c r="X614" s="3"/>
      <c r="Y614" s="3"/>
      <c r="Z614" s="3"/>
    </row>
    <row r="615" spans="1:26" ht="12.75" customHeight="1" x14ac:dyDescent="0.25">
      <c r="A615" s="3"/>
      <c r="B615" s="3"/>
      <c r="C615" s="3"/>
      <c r="D615" s="200"/>
      <c r="E615" s="3"/>
      <c r="F615" s="3"/>
      <c r="G615" s="3"/>
      <c r="H615" s="3"/>
      <c r="I615" s="3"/>
      <c r="J615" s="3"/>
      <c r="K615" s="3"/>
      <c r="L615" s="3"/>
      <c r="M615" s="3"/>
      <c r="N615" s="3"/>
      <c r="O615" s="3"/>
      <c r="P615" s="3"/>
      <c r="Q615" s="3"/>
      <c r="R615" s="3"/>
      <c r="S615" s="3"/>
      <c r="T615" s="3"/>
      <c r="U615" s="3"/>
      <c r="V615" s="3"/>
      <c r="W615" s="3"/>
      <c r="X615" s="3"/>
      <c r="Y615" s="3"/>
      <c r="Z615" s="3"/>
    </row>
    <row r="616" spans="1:26" ht="12.75" customHeight="1" x14ac:dyDescent="0.25">
      <c r="A616" s="3"/>
      <c r="B616" s="3"/>
      <c r="C616" s="3"/>
      <c r="D616" s="200"/>
      <c r="E616" s="3"/>
      <c r="F616" s="3"/>
      <c r="G616" s="3"/>
      <c r="H616" s="3"/>
      <c r="I616" s="3"/>
      <c r="J616" s="3"/>
      <c r="K616" s="3"/>
      <c r="L616" s="3"/>
      <c r="M616" s="3"/>
      <c r="N616" s="3"/>
      <c r="O616" s="3"/>
      <c r="P616" s="3"/>
      <c r="Q616" s="3"/>
      <c r="R616" s="3"/>
      <c r="S616" s="3"/>
      <c r="T616" s="3"/>
      <c r="U616" s="3"/>
      <c r="V616" s="3"/>
      <c r="W616" s="3"/>
      <c r="X616" s="3"/>
      <c r="Y616" s="3"/>
      <c r="Z616" s="3"/>
    </row>
    <row r="617" spans="1:26" ht="12.75" customHeight="1" x14ac:dyDescent="0.25">
      <c r="A617" s="3"/>
      <c r="B617" s="3"/>
      <c r="C617" s="3"/>
      <c r="D617" s="200"/>
      <c r="E617" s="3"/>
      <c r="F617" s="3"/>
      <c r="G617" s="3"/>
      <c r="H617" s="3"/>
      <c r="I617" s="3"/>
      <c r="J617" s="3"/>
      <c r="K617" s="3"/>
      <c r="L617" s="3"/>
      <c r="M617" s="3"/>
      <c r="N617" s="3"/>
      <c r="O617" s="3"/>
      <c r="P617" s="3"/>
      <c r="Q617" s="3"/>
      <c r="R617" s="3"/>
      <c r="S617" s="3"/>
      <c r="T617" s="3"/>
      <c r="U617" s="3"/>
      <c r="V617" s="3"/>
      <c r="W617" s="3"/>
      <c r="X617" s="3"/>
      <c r="Y617" s="3"/>
      <c r="Z617" s="3"/>
    </row>
    <row r="618" spans="1:26" ht="12.75" customHeight="1" x14ac:dyDescent="0.25">
      <c r="A618" s="3"/>
      <c r="B618" s="3"/>
      <c r="C618" s="3"/>
      <c r="D618" s="200"/>
      <c r="E618" s="3"/>
      <c r="F618" s="3"/>
      <c r="G618" s="3"/>
      <c r="H618" s="3"/>
      <c r="I618" s="3"/>
      <c r="J618" s="3"/>
      <c r="K618" s="3"/>
      <c r="L618" s="3"/>
      <c r="M618" s="3"/>
      <c r="N618" s="3"/>
      <c r="O618" s="3"/>
      <c r="P618" s="3"/>
      <c r="Q618" s="3"/>
      <c r="R618" s="3"/>
      <c r="S618" s="3"/>
      <c r="T618" s="3"/>
      <c r="U618" s="3"/>
      <c r="V618" s="3"/>
      <c r="W618" s="3"/>
      <c r="X618" s="3"/>
      <c r="Y618" s="3"/>
      <c r="Z618" s="3"/>
    </row>
    <row r="619" spans="1:26" ht="12.75" customHeight="1" x14ac:dyDescent="0.25">
      <c r="A619" s="3"/>
      <c r="B619" s="3"/>
      <c r="C619" s="3"/>
      <c r="D619" s="200"/>
      <c r="E619" s="3"/>
      <c r="F619" s="3"/>
      <c r="G619" s="3"/>
      <c r="H619" s="3"/>
      <c r="I619" s="3"/>
      <c r="J619" s="3"/>
      <c r="K619" s="3"/>
      <c r="L619" s="3"/>
      <c r="M619" s="3"/>
      <c r="N619" s="3"/>
      <c r="O619" s="3"/>
      <c r="P619" s="3"/>
      <c r="Q619" s="3"/>
      <c r="R619" s="3"/>
      <c r="S619" s="3"/>
      <c r="T619" s="3"/>
      <c r="U619" s="3"/>
      <c r="V619" s="3"/>
      <c r="W619" s="3"/>
      <c r="X619" s="3"/>
      <c r="Y619" s="3"/>
      <c r="Z619" s="3"/>
    </row>
    <row r="620" spans="1:26" ht="12.75" customHeight="1" x14ac:dyDescent="0.25">
      <c r="A620" s="3"/>
      <c r="B620" s="3"/>
      <c r="C620" s="3"/>
      <c r="D620" s="200"/>
      <c r="E620" s="3"/>
      <c r="F620" s="3"/>
      <c r="G620" s="3"/>
      <c r="H620" s="3"/>
      <c r="I620" s="3"/>
      <c r="J620" s="3"/>
      <c r="K620" s="3"/>
      <c r="L620" s="3"/>
      <c r="M620" s="3"/>
      <c r="N620" s="3"/>
      <c r="O620" s="3"/>
      <c r="P620" s="3"/>
      <c r="Q620" s="3"/>
      <c r="R620" s="3"/>
      <c r="S620" s="3"/>
      <c r="T620" s="3"/>
      <c r="U620" s="3"/>
      <c r="V620" s="3"/>
      <c r="W620" s="3"/>
      <c r="X620" s="3"/>
      <c r="Y620" s="3"/>
      <c r="Z620" s="3"/>
    </row>
    <row r="621" spans="1:26" ht="12.75" customHeight="1" x14ac:dyDescent="0.25">
      <c r="A621" s="3"/>
      <c r="B621" s="3"/>
      <c r="C621" s="3"/>
      <c r="D621" s="200"/>
      <c r="E621" s="3"/>
      <c r="F621" s="3"/>
      <c r="G621" s="3"/>
      <c r="H621" s="3"/>
      <c r="I621" s="3"/>
      <c r="J621" s="3"/>
      <c r="K621" s="3"/>
      <c r="L621" s="3"/>
      <c r="M621" s="3"/>
      <c r="N621" s="3"/>
      <c r="O621" s="3"/>
      <c r="P621" s="3"/>
      <c r="Q621" s="3"/>
      <c r="R621" s="3"/>
      <c r="S621" s="3"/>
      <c r="T621" s="3"/>
      <c r="U621" s="3"/>
      <c r="V621" s="3"/>
      <c r="W621" s="3"/>
      <c r="X621" s="3"/>
      <c r="Y621" s="3"/>
      <c r="Z621" s="3"/>
    </row>
    <row r="622" spans="1:26" ht="12.75" customHeight="1" x14ac:dyDescent="0.25">
      <c r="A622" s="3"/>
      <c r="B622" s="3"/>
      <c r="C622" s="3"/>
      <c r="D622" s="200"/>
      <c r="E622" s="3"/>
      <c r="F622" s="3"/>
      <c r="G622" s="3"/>
      <c r="H622" s="3"/>
      <c r="I622" s="3"/>
      <c r="J622" s="3"/>
      <c r="K622" s="3"/>
      <c r="L622" s="3"/>
      <c r="M622" s="3"/>
      <c r="N622" s="3"/>
      <c r="O622" s="3"/>
      <c r="P622" s="3"/>
      <c r="Q622" s="3"/>
      <c r="R622" s="3"/>
      <c r="S622" s="3"/>
      <c r="T622" s="3"/>
      <c r="U622" s="3"/>
      <c r="V622" s="3"/>
      <c r="W622" s="3"/>
      <c r="X622" s="3"/>
      <c r="Y622" s="3"/>
      <c r="Z622" s="3"/>
    </row>
    <row r="623" spans="1:26" ht="12.75" customHeight="1" x14ac:dyDescent="0.25">
      <c r="A623" s="3"/>
      <c r="B623" s="3"/>
      <c r="C623" s="3"/>
      <c r="D623" s="200"/>
      <c r="E623" s="3"/>
      <c r="F623" s="3"/>
      <c r="G623" s="3"/>
      <c r="H623" s="3"/>
      <c r="I623" s="3"/>
      <c r="J623" s="3"/>
      <c r="K623" s="3"/>
      <c r="L623" s="3"/>
      <c r="M623" s="3"/>
      <c r="N623" s="3"/>
      <c r="O623" s="3"/>
      <c r="P623" s="3"/>
      <c r="Q623" s="3"/>
      <c r="R623" s="3"/>
      <c r="S623" s="3"/>
      <c r="T623" s="3"/>
      <c r="U623" s="3"/>
      <c r="V623" s="3"/>
      <c r="W623" s="3"/>
      <c r="X623" s="3"/>
      <c r="Y623" s="3"/>
      <c r="Z623" s="3"/>
    </row>
    <row r="624" spans="1:26" ht="12.75" customHeight="1" x14ac:dyDescent="0.25">
      <c r="A624" s="3"/>
      <c r="B624" s="3"/>
      <c r="C624" s="3"/>
      <c r="D624" s="200"/>
      <c r="E624" s="3"/>
      <c r="F624" s="3"/>
      <c r="G624" s="3"/>
      <c r="H624" s="3"/>
      <c r="I624" s="3"/>
      <c r="J624" s="3"/>
      <c r="K624" s="3"/>
      <c r="L624" s="3"/>
      <c r="M624" s="3"/>
      <c r="N624" s="3"/>
      <c r="O624" s="3"/>
      <c r="P624" s="3"/>
      <c r="Q624" s="3"/>
      <c r="R624" s="3"/>
      <c r="S624" s="3"/>
      <c r="T624" s="3"/>
      <c r="U624" s="3"/>
      <c r="V624" s="3"/>
      <c r="W624" s="3"/>
      <c r="X624" s="3"/>
      <c r="Y624" s="3"/>
      <c r="Z624" s="3"/>
    </row>
    <row r="625" spans="1:26" ht="12.75" customHeight="1" x14ac:dyDescent="0.25">
      <c r="A625" s="3"/>
      <c r="B625" s="3"/>
      <c r="C625" s="3"/>
      <c r="D625" s="200"/>
      <c r="E625" s="3"/>
      <c r="F625" s="3"/>
      <c r="G625" s="3"/>
      <c r="H625" s="3"/>
      <c r="I625" s="3"/>
      <c r="J625" s="3"/>
      <c r="K625" s="3"/>
      <c r="L625" s="3"/>
      <c r="M625" s="3"/>
      <c r="N625" s="3"/>
      <c r="O625" s="3"/>
      <c r="P625" s="3"/>
      <c r="Q625" s="3"/>
      <c r="R625" s="3"/>
      <c r="S625" s="3"/>
      <c r="T625" s="3"/>
      <c r="U625" s="3"/>
      <c r="V625" s="3"/>
      <c r="W625" s="3"/>
      <c r="X625" s="3"/>
      <c r="Y625" s="3"/>
      <c r="Z625" s="3"/>
    </row>
    <row r="626" spans="1:26" ht="12.75" customHeight="1" x14ac:dyDescent="0.25">
      <c r="A626" s="3"/>
      <c r="B626" s="3"/>
      <c r="C626" s="3"/>
      <c r="D626" s="200"/>
      <c r="E626" s="3"/>
      <c r="F626" s="3"/>
      <c r="G626" s="3"/>
      <c r="H626" s="3"/>
      <c r="I626" s="3"/>
      <c r="J626" s="3"/>
      <c r="K626" s="3"/>
      <c r="L626" s="3"/>
      <c r="M626" s="3"/>
      <c r="N626" s="3"/>
      <c r="O626" s="3"/>
      <c r="P626" s="3"/>
      <c r="Q626" s="3"/>
      <c r="R626" s="3"/>
      <c r="S626" s="3"/>
      <c r="T626" s="3"/>
      <c r="U626" s="3"/>
      <c r="V626" s="3"/>
      <c r="W626" s="3"/>
      <c r="X626" s="3"/>
      <c r="Y626" s="3"/>
      <c r="Z626" s="3"/>
    </row>
    <row r="627" spans="1:26" ht="12.75" customHeight="1" x14ac:dyDescent="0.25">
      <c r="A627" s="3"/>
      <c r="B627" s="3"/>
      <c r="C627" s="3"/>
      <c r="D627" s="200"/>
      <c r="E627" s="3"/>
      <c r="F627" s="3"/>
      <c r="G627" s="3"/>
      <c r="H627" s="3"/>
      <c r="I627" s="3"/>
      <c r="J627" s="3"/>
      <c r="K627" s="3"/>
      <c r="L627" s="3"/>
      <c r="M627" s="3"/>
      <c r="N627" s="3"/>
      <c r="O627" s="3"/>
      <c r="P627" s="3"/>
      <c r="Q627" s="3"/>
      <c r="R627" s="3"/>
      <c r="S627" s="3"/>
      <c r="T627" s="3"/>
      <c r="U627" s="3"/>
      <c r="V627" s="3"/>
      <c r="W627" s="3"/>
      <c r="X627" s="3"/>
      <c r="Y627" s="3"/>
      <c r="Z627" s="3"/>
    </row>
    <row r="628" spans="1:26" ht="12.75" customHeight="1" x14ac:dyDescent="0.25">
      <c r="A628" s="3"/>
      <c r="B628" s="3"/>
      <c r="C628" s="3"/>
      <c r="D628" s="200"/>
      <c r="E628" s="3"/>
      <c r="F628" s="3"/>
      <c r="G628" s="3"/>
      <c r="H628" s="3"/>
      <c r="I628" s="3"/>
      <c r="J628" s="3"/>
      <c r="K628" s="3"/>
      <c r="L628" s="3"/>
      <c r="M628" s="3"/>
      <c r="N628" s="3"/>
      <c r="O628" s="3"/>
      <c r="P628" s="3"/>
      <c r="Q628" s="3"/>
      <c r="R628" s="3"/>
      <c r="S628" s="3"/>
      <c r="T628" s="3"/>
      <c r="U628" s="3"/>
      <c r="V628" s="3"/>
      <c r="W628" s="3"/>
      <c r="X628" s="3"/>
      <c r="Y628" s="3"/>
      <c r="Z628" s="3"/>
    </row>
    <row r="629" spans="1:26" ht="12.75" customHeight="1" x14ac:dyDescent="0.25">
      <c r="A629" s="3"/>
      <c r="B629" s="3"/>
      <c r="C629" s="3"/>
      <c r="D629" s="200"/>
      <c r="E629" s="3"/>
      <c r="F629" s="3"/>
      <c r="G629" s="3"/>
      <c r="H629" s="3"/>
      <c r="I629" s="3"/>
      <c r="J629" s="3"/>
      <c r="K629" s="3"/>
      <c r="L629" s="3"/>
      <c r="M629" s="3"/>
      <c r="N629" s="3"/>
      <c r="O629" s="3"/>
      <c r="P629" s="3"/>
      <c r="Q629" s="3"/>
      <c r="R629" s="3"/>
      <c r="S629" s="3"/>
      <c r="T629" s="3"/>
      <c r="U629" s="3"/>
      <c r="V629" s="3"/>
      <c r="W629" s="3"/>
      <c r="X629" s="3"/>
      <c r="Y629" s="3"/>
      <c r="Z629" s="3"/>
    </row>
    <row r="630" spans="1:26" ht="12.75" customHeight="1" x14ac:dyDescent="0.25">
      <c r="A630" s="3"/>
      <c r="B630" s="3"/>
      <c r="C630" s="3"/>
      <c r="D630" s="200"/>
      <c r="E630" s="3"/>
      <c r="F630" s="3"/>
      <c r="G630" s="3"/>
      <c r="H630" s="3"/>
      <c r="I630" s="3"/>
      <c r="J630" s="3"/>
      <c r="K630" s="3"/>
      <c r="L630" s="3"/>
      <c r="M630" s="3"/>
      <c r="N630" s="3"/>
      <c r="O630" s="3"/>
      <c r="P630" s="3"/>
      <c r="Q630" s="3"/>
      <c r="R630" s="3"/>
      <c r="S630" s="3"/>
      <c r="T630" s="3"/>
      <c r="U630" s="3"/>
      <c r="V630" s="3"/>
      <c r="W630" s="3"/>
      <c r="X630" s="3"/>
      <c r="Y630" s="3"/>
      <c r="Z630" s="3"/>
    </row>
    <row r="631" spans="1:26" ht="12.75" customHeight="1" x14ac:dyDescent="0.25">
      <c r="A631" s="3"/>
      <c r="B631" s="3"/>
      <c r="C631" s="3"/>
      <c r="D631" s="200"/>
      <c r="E631" s="3"/>
      <c r="F631" s="3"/>
      <c r="G631" s="3"/>
      <c r="H631" s="3"/>
      <c r="I631" s="3"/>
      <c r="J631" s="3"/>
      <c r="K631" s="3"/>
      <c r="L631" s="3"/>
      <c r="M631" s="3"/>
      <c r="N631" s="3"/>
      <c r="O631" s="3"/>
      <c r="P631" s="3"/>
      <c r="Q631" s="3"/>
      <c r="R631" s="3"/>
      <c r="S631" s="3"/>
      <c r="T631" s="3"/>
      <c r="U631" s="3"/>
      <c r="V631" s="3"/>
      <c r="W631" s="3"/>
      <c r="X631" s="3"/>
      <c r="Y631" s="3"/>
      <c r="Z631" s="3"/>
    </row>
    <row r="632" spans="1:26" ht="12.75" customHeight="1" x14ac:dyDescent="0.25">
      <c r="A632" s="3"/>
      <c r="B632" s="3"/>
      <c r="C632" s="3"/>
      <c r="D632" s="200"/>
      <c r="E632" s="3"/>
      <c r="F632" s="3"/>
      <c r="G632" s="3"/>
      <c r="H632" s="3"/>
      <c r="I632" s="3"/>
      <c r="J632" s="3"/>
      <c r="K632" s="3"/>
      <c r="L632" s="3"/>
      <c r="M632" s="3"/>
      <c r="N632" s="3"/>
      <c r="O632" s="3"/>
      <c r="P632" s="3"/>
      <c r="Q632" s="3"/>
      <c r="R632" s="3"/>
      <c r="S632" s="3"/>
      <c r="T632" s="3"/>
      <c r="U632" s="3"/>
      <c r="V632" s="3"/>
      <c r="W632" s="3"/>
      <c r="X632" s="3"/>
      <c r="Y632" s="3"/>
      <c r="Z632" s="3"/>
    </row>
    <row r="633" spans="1:26" ht="12.75" customHeight="1" x14ac:dyDescent="0.25">
      <c r="A633" s="3"/>
      <c r="B633" s="3"/>
      <c r="C633" s="3"/>
      <c r="D633" s="200"/>
      <c r="E633" s="3"/>
      <c r="F633" s="3"/>
      <c r="G633" s="3"/>
      <c r="H633" s="3"/>
      <c r="I633" s="3"/>
      <c r="J633" s="3"/>
      <c r="K633" s="3"/>
      <c r="L633" s="3"/>
      <c r="M633" s="3"/>
      <c r="N633" s="3"/>
      <c r="O633" s="3"/>
      <c r="P633" s="3"/>
      <c r="Q633" s="3"/>
      <c r="R633" s="3"/>
      <c r="S633" s="3"/>
      <c r="T633" s="3"/>
      <c r="U633" s="3"/>
      <c r="V633" s="3"/>
      <c r="W633" s="3"/>
      <c r="X633" s="3"/>
      <c r="Y633" s="3"/>
      <c r="Z633" s="3"/>
    </row>
    <row r="634" spans="1:26" ht="12.75" customHeight="1" x14ac:dyDescent="0.25">
      <c r="A634" s="3"/>
      <c r="B634" s="3"/>
      <c r="C634" s="3"/>
      <c r="D634" s="200"/>
      <c r="E634" s="3"/>
      <c r="F634" s="3"/>
      <c r="G634" s="3"/>
      <c r="H634" s="3"/>
      <c r="I634" s="3"/>
      <c r="J634" s="3"/>
      <c r="K634" s="3"/>
      <c r="L634" s="3"/>
      <c r="M634" s="3"/>
      <c r="N634" s="3"/>
      <c r="O634" s="3"/>
      <c r="P634" s="3"/>
      <c r="Q634" s="3"/>
      <c r="R634" s="3"/>
      <c r="S634" s="3"/>
      <c r="T634" s="3"/>
      <c r="U634" s="3"/>
      <c r="V634" s="3"/>
      <c r="W634" s="3"/>
      <c r="X634" s="3"/>
      <c r="Y634" s="3"/>
      <c r="Z634" s="3"/>
    </row>
    <row r="635" spans="1:26" ht="12.75" customHeight="1" x14ac:dyDescent="0.25">
      <c r="A635" s="3"/>
      <c r="B635" s="3"/>
      <c r="C635" s="3"/>
      <c r="D635" s="200"/>
      <c r="E635" s="3"/>
      <c r="F635" s="3"/>
      <c r="G635" s="3"/>
      <c r="H635" s="3"/>
      <c r="I635" s="3"/>
      <c r="J635" s="3"/>
      <c r="K635" s="3"/>
      <c r="L635" s="3"/>
      <c r="M635" s="3"/>
      <c r="N635" s="3"/>
      <c r="O635" s="3"/>
      <c r="P635" s="3"/>
      <c r="Q635" s="3"/>
      <c r="R635" s="3"/>
      <c r="S635" s="3"/>
      <c r="T635" s="3"/>
      <c r="U635" s="3"/>
      <c r="V635" s="3"/>
      <c r="W635" s="3"/>
      <c r="X635" s="3"/>
      <c r="Y635" s="3"/>
      <c r="Z635" s="3"/>
    </row>
    <row r="636" spans="1:26" ht="12.75" customHeight="1" x14ac:dyDescent="0.25">
      <c r="A636" s="3"/>
      <c r="B636" s="3"/>
      <c r="C636" s="3"/>
      <c r="D636" s="200"/>
      <c r="E636" s="3"/>
      <c r="F636" s="3"/>
      <c r="G636" s="3"/>
      <c r="H636" s="3"/>
      <c r="I636" s="3"/>
      <c r="J636" s="3"/>
      <c r="K636" s="3"/>
      <c r="L636" s="3"/>
      <c r="M636" s="3"/>
      <c r="N636" s="3"/>
      <c r="O636" s="3"/>
      <c r="P636" s="3"/>
      <c r="Q636" s="3"/>
      <c r="R636" s="3"/>
      <c r="S636" s="3"/>
      <c r="T636" s="3"/>
      <c r="U636" s="3"/>
      <c r="V636" s="3"/>
      <c r="W636" s="3"/>
      <c r="X636" s="3"/>
      <c r="Y636" s="3"/>
      <c r="Z636" s="3"/>
    </row>
    <row r="637" spans="1:26" ht="12.75" customHeight="1" x14ac:dyDescent="0.25">
      <c r="A637" s="3"/>
      <c r="B637" s="3"/>
      <c r="C637" s="3"/>
      <c r="D637" s="200"/>
      <c r="E637" s="3"/>
      <c r="F637" s="3"/>
      <c r="G637" s="3"/>
      <c r="H637" s="3"/>
      <c r="I637" s="3"/>
      <c r="J637" s="3"/>
      <c r="K637" s="3"/>
      <c r="L637" s="3"/>
      <c r="M637" s="3"/>
      <c r="N637" s="3"/>
      <c r="O637" s="3"/>
      <c r="P637" s="3"/>
      <c r="Q637" s="3"/>
      <c r="R637" s="3"/>
      <c r="S637" s="3"/>
      <c r="T637" s="3"/>
      <c r="U637" s="3"/>
      <c r="V637" s="3"/>
      <c r="W637" s="3"/>
      <c r="X637" s="3"/>
      <c r="Y637" s="3"/>
      <c r="Z637" s="3"/>
    </row>
    <row r="638" spans="1:26" ht="12.75" customHeight="1" x14ac:dyDescent="0.25">
      <c r="A638" s="3"/>
      <c r="B638" s="3"/>
      <c r="C638" s="3"/>
      <c r="D638" s="200"/>
      <c r="E638" s="3"/>
      <c r="F638" s="3"/>
      <c r="G638" s="3"/>
      <c r="H638" s="3"/>
      <c r="I638" s="3"/>
      <c r="J638" s="3"/>
      <c r="K638" s="3"/>
      <c r="L638" s="3"/>
      <c r="M638" s="3"/>
      <c r="N638" s="3"/>
      <c r="O638" s="3"/>
      <c r="P638" s="3"/>
      <c r="Q638" s="3"/>
      <c r="R638" s="3"/>
      <c r="S638" s="3"/>
      <c r="T638" s="3"/>
      <c r="U638" s="3"/>
      <c r="V638" s="3"/>
      <c r="W638" s="3"/>
      <c r="X638" s="3"/>
      <c r="Y638" s="3"/>
      <c r="Z638" s="3"/>
    </row>
    <row r="639" spans="1:26" ht="12.75" customHeight="1" x14ac:dyDescent="0.25">
      <c r="A639" s="3"/>
      <c r="B639" s="3"/>
      <c r="C639" s="3"/>
      <c r="D639" s="200"/>
      <c r="E639" s="3"/>
      <c r="F639" s="3"/>
      <c r="G639" s="3"/>
      <c r="H639" s="3"/>
      <c r="I639" s="3"/>
      <c r="J639" s="3"/>
      <c r="K639" s="3"/>
      <c r="L639" s="3"/>
      <c r="M639" s="3"/>
      <c r="N639" s="3"/>
      <c r="O639" s="3"/>
      <c r="P639" s="3"/>
      <c r="Q639" s="3"/>
      <c r="R639" s="3"/>
      <c r="S639" s="3"/>
      <c r="T639" s="3"/>
      <c r="U639" s="3"/>
      <c r="V639" s="3"/>
      <c r="W639" s="3"/>
      <c r="X639" s="3"/>
      <c r="Y639" s="3"/>
      <c r="Z639" s="3"/>
    </row>
    <row r="640" spans="1:26" ht="12.75" customHeight="1" x14ac:dyDescent="0.25">
      <c r="A640" s="3"/>
      <c r="B640" s="3"/>
      <c r="C640" s="3"/>
      <c r="D640" s="200"/>
      <c r="E640" s="3"/>
      <c r="F640" s="3"/>
      <c r="G640" s="3"/>
      <c r="H640" s="3"/>
      <c r="I640" s="3"/>
      <c r="J640" s="3"/>
      <c r="K640" s="3"/>
      <c r="L640" s="3"/>
      <c r="M640" s="3"/>
      <c r="N640" s="3"/>
      <c r="O640" s="3"/>
      <c r="P640" s="3"/>
      <c r="Q640" s="3"/>
      <c r="R640" s="3"/>
      <c r="S640" s="3"/>
      <c r="T640" s="3"/>
      <c r="U640" s="3"/>
      <c r="V640" s="3"/>
      <c r="W640" s="3"/>
      <c r="X640" s="3"/>
      <c r="Y640" s="3"/>
      <c r="Z640" s="3"/>
    </row>
    <row r="641" spans="1:26" ht="12.75" customHeight="1" x14ac:dyDescent="0.25">
      <c r="A641" s="3"/>
      <c r="B641" s="3"/>
      <c r="C641" s="3"/>
      <c r="D641" s="200"/>
      <c r="E641" s="3"/>
      <c r="F641" s="3"/>
      <c r="G641" s="3"/>
      <c r="H641" s="3"/>
      <c r="I641" s="3"/>
      <c r="J641" s="3"/>
      <c r="K641" s="3"/>
      <c r="L641" s="3"/>
      <c r="M641" s="3"/>
      <c r="N641" s="3"/>
      <c r="O641" s="3"/>
      <c r="P641" s="3"/>
      <c r="Q641" s="3"/>
      <c r="R641" s="3"/>
      <c r="S641" s="3"/>
      <c r="T641" s="3"/>
      <c r="U641" s="3"/>
      <c r="V641" s="3"/>
      <c r="W641" s="3"/>
      <c r="X641" s="3"/>
      <c r="Y641" s="3"/>
      <c r="Z641" s="3"/>
    </row>
    <row r="642" spans="1:26" ht="12.75" customHeight="1" x14ac:dyDescent="0.25">
      <c r="A642" s="3"/>
      <c r="B642" s="3"/>
      <c r="C642" s="3"/>
      <c r="D642" s="200"/>
      <c r="E642" s="3"/>
      <c r="F642" s="3"/>
      <c r="G642" s="3"/>
      <c r="H642" s="3"/>
      <c r="I642" s="3"/>
      <c r="J642" s="3"/>
      <c r="K642" s="3"/>
      <c r="L642" s="3"/>
      <c r="M642" s="3"/>
      <c r="N642" s="3"/>
      <c r="O642" s="3"/>
      <c r="P642" s="3"/>
      <c r="Q642" s="3"/>
      <c r="R642" s="3"/>
      <c r="S642" s="3"/>
      <c r="T642" s="3"/>
      <c r="U642" s="3"/>
      <c r="V642" s="3"/>
      <c r="W642" s="3"/>
      <c r="X642" s="3"/>
      <c r="Y642" s="3"/>
      <c r="Z642" s="3"/>
    </row>
    <row r="643" spans="1:26" ht="12.75" customHeight="1" x14ac:dyDescent="0.25">
      <c r="A643" s="3"/>
      <c r="B643" s="3"/>
      <c r="C643" s="3"/>
      <c r="D643" s="200"/>
      <c r="E643" s="3"/>
      <c r="F643" s="3"/>
      <c r="G643" s="3"/>
      <c r="H643" s="3"/>
      <c r="I643" s="3"/>
      <c r="J643" s="3"/>
      <c r="K643" s="3"/>
      <c r="L643" s="3"/>
      <c r="M643" s="3"/>
      <c r="N643" s="3"/>
      <c r="O643" s="3"/>
      <c r="P643" s="3"/>
      <c r="Q643" s="3"/>
      <c r="R643" s="3"/>
      <c r="S643" s="3"/>
      <c r="T643" s="3"/>
      <c r="U643" s="3"/>
      <c r="V643" s="3"/>
      <c r="W643" s="3"/>
      <c r="X643" s="3"/>
      <c r="Y643" s="3"/>
      <c r="Z643" s="3"/>
    </row>
    <row r="644" spans="1:26" ht="12.75" customHeight="1" x14ac:dyDescent="0.25">
      <c r="A644" s="3"/>
      <c r="B644" s="3"/>
      <c r="C644" s="3"/>
      <c r="D644" s="200"/>
      <c r="E644" s="3"/>
      <c r="F644" s="3"/>
      <c r="G644" s="3"/>
      <c r="H644" s="3"/>
      <c r="I644" s="3"/>
      <c r="J644" s="3"/>
      <c r="K644" s="3"/>
      <c r="L644" s="3"/>
      <c r="M644" s="3"/>
      <c r="N644" s="3"/>
      <c r="O644" s="3"/>
      <c r="P644" s="3"/>
      <c r="Q644" s="3"/>
      <c r="R644" s="3"/>
      <c r="S644" s="3"/>
      <c r="T644" s="3"/>
      <c r="U644" s="3"/>
      <c r="V644" s="3"/>
      <c r="W644" s="3"/>
      <c r="X644" s="3"/>
      <c r="Y644" s="3"/>
      <c r="Z644" s="3"/>
    </row>
    <row r="645" spans="1:26" ht="12.75" customHeight="1" x14ac:dyDescent="0.25">
      <c r="A645" s="3"/>
      <c r="B645" s="3"/>
      <c r="C645" s="3"/>
      <c r="D645" s="200"/>
      <c r="E645" s="3"/>
      <c r="F645" s="3"/>
      <c r="G645" s="3"/>
      <c r="H645" s="3"/>
      <c r="I645" s="3"/>
      <c r="J645" s="3"/>
      <c r="K645" s="3"/>
      <c r="L645" s="3"/>
      <c r="M645" s="3"/>
      <c r="N645" s="3"/>
      <c r="O645" s="3"/>
      <c r="P645" s="3"/>
      <c r="Q645" s="3"/>
      <c r="R645" s="3"/>
      <c r="S645" s="3"/>
      <c r="T645" s="3"/>
      <c r="U645" s="3"/>
      <c r="V645" s="3"/>
      <c r="W645" s="3"/>
      <c r="X645" s="3"/>
      <c r="Y645" s="3"/>
      <c r="Z645" s="3"/>
    </row>
    <row r="646" spans="1:26" ht="12.75" customHeight="1" x14ac:dyDescent="0.25">
      <c r="A646" s="3"/>
      <c r="B646" s="3"/>
      <c r="C646" s="3"/>
      <c r="D646" s="200"/>
      <c r="E646" s="3"/>
      <c r="F646" s="3"/>
      <c r="G646" s="3"/>
      <c r="H646" s="3"/>
      <c r="I646" s="3"/>
      <c r="J646" s="3"/>
      <c r="K646" s="3"/>
      <c r="L646" s="3"/>
      <c r="M646" s="3"/>
      <c r="N646" s="3"/>
      <c r="O646" s="3"/>
      <c r="P646" s="3"/>
      <c r="Q646" s="3"/>
      <c r="R646" s="3"/>
      <c r="S646" s="3"/>
      <c r="T646" s="3"/>
      <c r="U646" s="3"/>
      <c r="V646" s="3"/>
      <c r="W646" s="3"/>
      <c r="X646" s="3"/>
      <c r="Y646" s="3"/>
      <c r="Z646" s="3"/>
    </row>
    <row r="647" spans="1:26" ht="12.75" customHeight="1" x14ac:dyDescent="0.25">
      <c r="A647" s="3"/>
      <c r="B647" s="3"/>
      <c r="C647" s="3"/>
      <c r="D647" s="200"/>
      <c r="E647" s="3"/>
      <c r="F647" s="3"/>
      <c r="G647" s="3"/>
      <c r="H647" s="3"/>
      <c r="I647" s="3"/>
      <c r="J647" s="3"/>
      <c r="K647" s="3"/>
      <c r="L647" s="3"/>
      <c r="M647" s="3"/>
      <c r="N647" s="3"/>
      <c r="O647" s="3"/>
      <c r="P647" s="3"/>
      <c r="Q647" s="3"/>
      <c r="R647" s="3"/>
      <c r="S647" s="3"/>
      <c r="T647" s="3"/>
      <c r="U647" s="3"/>
      <c r="V647" s="3"/>
      <c r="W647" s="3"/>
      <c r="X647" s="3"/>
      <c r="Y647" s="3"/>
      <c r="Z647" s="3"/>
    </row>
    <row r="648" spans="1:26" ht="12.75" customHeight="1" x14ac:dyDescent="0.25">
      <c r="A648" s="3"/>
      <c r="B648" s="3"/>
      <c r="C648" s="3"/>
      <c r="D648" s="200"/>
      <c r="E648" s="3"/>
      <c r="F648" s="3"/>
      <c r="G648" s="3"/>
      <c r="H648" s="3"/>
      <c r="I648" s="3"/>
      <c r="J648" s="3"/>
      <c r="K648" s="3"/>
      <c r="L648" s="3"/>
      <c r="M648" s="3"/>
      <c r="N648" s="3"/>
      <c r="O648" s="3"/>
      <c r="P648" s="3"/>
      <c r="Q648" s="3"/>
      <c r="R648" s="3"/>
      <c r="S648" s="3"/>
      <c r="T648" s="3"/>
      <c r="U648" s="3"/>
      <c r="V648" s="3"/>
      <c r="W648" s="3"/>
      <c r="X648" s="3"/>
      <c r="Y648" s="3"/>
      <c r="Z648" s="3"/>
    </row>
    <row r="649" spans="1:26" ht="12.75" customHeight="1" x14ac:dyDescent="0.25">
      <c r="A649" s="3"/>
      <c r="B649" s="3"/>
      <c r="C649" s="3"/>
      <c r="D649" s="200"/>
      <c r="E649" s="3"/>
      <c r="F649" s="3"/>
      <c r="G649" s="3"/>
      <c r="H649" s="3"/>
      <c r="I649" s="3"/>
      <c r="J649" s="3"/>
      <c r="K649" s="3"/>
      <c r="L649" s="3"/>
      <c r="M649" s="3"/>
      <c r="N649" s="3"/>
      <c r="O649" s="3"/>
      <c r="P649" s="3"/>
      <c r="Q649" s="3"/>
      <c r="R649" s="3"/>
      <c r="S649" s="3"/>
      <c r="T649" s="3"/>
      <c r="U649" s="3"/>
      <c r="V649" s="3"/>
      <c r="W649" s="3"/>
      <c r="X649" s="3"/>
      <c r="Y649" s="3"/>
      <c r="Z649" s="3"/>
    </row>
    <row r="650" spans="1:26" ht="12.75" customHeight="1" x14ac:dyDescent="0.25">
      <c r="A650" s="3"/>
      <c r="B650" s="3"/>
      <c r="C650" s="3"/>
      <c r="D650" s="200"/>
      <c r="E650" s="3"/>
      <c r="F650" s="3"/>
      <c r="G650" s="3"/>
      <c r="H650" s="3"/>
      <c r="I650" s="3"/>
      <c r="J650" s="3"/>
      <c r="K650" s="3"/>
      <c r="L650" s="3"/>
      <c r="M650" s="3"/>
      <c r="N650" s="3"/>
      <c r="O650" s="3"/>
      <c r="P650" s="3"/>
      <c r="Q650" s="3"/>
      <c r="R650" s="3"/>
      <c r="S650" s="3"/>
      <c r="T650" s="3"/>
      <c r="U650" s="3"/>
      <c r="V650" s="3"/>
      <c r="W650" s="3"/>
      <c r="X650" s="3"/>
      <c r="Y650" s="3"/>
      <c r="Z650" s="3"/>
    </row>
    <row r="651" spans="1:26" ht="12.75" customHeight="1" x14ac:dyDescent="0.25">
      <c r="A651" s="3"/>
      <c r="B651" s="3"/>
      <c r="C651" s="3"/>
      <c r="D651" s="200"/>
      <c r="E651" s="3"/>
      <c r="F651" s="3"/>
      <c r="G651" s="3"/>
      <c r="H651" s="3"/>
      <c r="I651" s="3"/>
      <c r="J651" s="3"/>
      <c r="K651" s="3"/>
      <c r="L651" s="3"/>
      <c r="M651" s="3"/>
      <c r="N651" s="3"/>
      <c r="O651" s="3"/>
      <c r="P651" s="3"/>
      <c r="Q651" s="3"/>
      <c r="R651" s="3"/>
      <c r="S651" s="3"/>
      <c r="T651" s="3"/>
      <c r="U651" s="3"/>
      <c r="V651" s="3"/>
      <c r="W651" s="3"/>
      <c r="X651" s="3"/>
      <c r="Y651" s="3"/>
      <c r="Z651" s="3"/>
    </row>
    <row r="652" spans="1:26" ht="12.75" customHeight="1" x14ac:dyDescent="0.25">
      <c r="A652" s="3"/>
      <c r="B652" s="3"/>
      <c r="C652" s="3"/>
      <c r="D652" s="200"/>
      <c r="E652" s="3"/>
      <c r="F652" s="3"/>
      <c r="G652" s="3"/>
      <c r="H652" s="3"/>
      <c r="I652" s="3"/>
      <c r="J652" s="3"/>
      <c r="K652" s="3"/>
      <c r="L652" s="3"/>
      <c r="M652" s="3"/>
      <c r="N652" s="3"/>
      <c r="O652" s="3"/>
      <c r="P652" s="3"/>
      <c r="Q652" s="3"/>
      <c r="R652" s="3"/>
      <c r="S652" s="3"/>
      <c r="T652" s="3"/>
      <c r="U652" s="3"/>
      <c r="V652" s="3"/>
      <c r="W652" s="3"/>
      <c r="X652" s="3"/>
      <c r="Y652" s="3"/>
      <c r="Z652" s="3"/>
    </row>
    <row r="653" spans="1:26" ht="12.75" customHeight="1" x14ac:dyDescent="0.25">
      <c r="A653" s="3"/>
      <c r="B653" s="3"/>
      <c r="C653" s="3"/>
      <c r="D653" s="200"/>
      <c r="E653" s="3"/>
      <c r="F653" s="3"/>
      <c r="G653" s="3"/>
      <c r="H653" s="3"/>
      <c r="I653" s="3"/>
      <c r="J653" s="3"/>
      <c r="K653" s="3"/>
      <c r="L653" s="3"/>
      <c r="M653" s="3"/>
      <c r="N653" s="3"/>
      <c r="O653" s="3"/>
      <c r="P653" s="3"/>
      <c r="Q653" s="3"/>
      <c r="R653" s="3"/>
      <c r="S653" s="3"/>
      <c r="T653" s="3"/>
      <c r="U653" s="3"/>
      <c r="V653" s="3"/>
      <c r="W653" s="3"/>
      <c r="X653" s="3"/>
      <c r="Y653" s="3"/>
      <c r="Z653" s="3"/>
    </row>
    <row r="654" spans="1:26" ht="12.75" customHeight="1" x14ac:dyDescent="0.25">
      <c r="A654" s="3"/>
      <c r="B654" s="3"/>
      <c r="C654" s="3"/>
      <c r="D654" s="200"/>
      <c r="E654" s="3"/>
      <c r="F654" s="3"/>
      <c r="G654" s="3"/>
      <c r="H654" s="3"/>
      <c r="I654" s="3"/>
      <c r="J654" s="3"/>
      <c r="K654" s="3"/>
      <c r="L654" s="3"/>
      <c r="M654" s="3"/>
      <c r="N654" s="3"/>
      <c r="O654" s="3"/>
      <c r="P654" s="3"/>
      <c r="Q654" s="3"/>
      <c r="R654" s="3"/>
      <c r="S654" s="3"/>
      <c r="T654" s="3"/>
      <c r="U654" s="3"/>
      <c r="V654" s="3"/>
      <c r="W654" s="3"/>
      <c r="X654" s="3"/>
      <c r="Y654" s="3"/>
      <c r="Z654" s="3"/>
    </row>
    <row r="655" spans="1:26" ht="12.75" customHeight="1" x14ac:dyDescent="0.25">
      <c r="A655" s="3"/>
      <c r="B655" s="3"/>
      <c r="C655" s="3"/>
      <c r="D655" s="200"/>
      <c r="E655" s="3"/>
      <c r="F655" s="3"/>
      <c r="G655" s="3"/>
      <c r="H655" s="3"/>
      <c r="I655" s="3"/>
      <c r="J655" s="3"/>
      <c r="K655" s="3"/>
      <c r="L655" s="3"/>
      <c r="M655" s="3"/>
      <c r="N655" s="3"/>
      <c r="O655" s="3"/>
      <c r="P655" s="3"/>
      <c r="Q655" s="3"/>
      <c r="R655" s="3"/>
      <c r="S655" s="3"/>
      <c r="T655" s="3"/>
      <c r="U655" s="3"/>
      <c r="V655" s="3"/>
      <c r="W655" s="3"/>
      <c r="X655" s="3"/>
      <c r="Y655" s="3"/>
      <c r="Z655" s="3"/>
    </row>
    <row r="656" spans="1:26" ht="12.75" customHeight="1" x14ac:dyDescent="0.25">
      <c r="A656" s="3"/>
      <c r="B656" s="3"/>
      <c r="C656" s="3"/>
      <c r="D656" s="200"/>
      <c r="E656" s="3"/>
      <c r="F656" s="3"/>
      <c r="G656" s="3"/>
      <c r="H656" s="3"/>
      <c r="I656" s="3"/>
      <c r="J656" s="3"/>
      <c r="K656" s="3"/>
      <c r="L656" s="3"/>
      <c r="M656" s="3"/>
      <c r="N656" s="3"/>
      <c r="O656" s="3"/>
      <c r="P656" s="3"/>
      <c r="Q656" s="3"/>
      <c r="R656" s="3"/>
      <c r="S656" s="3"/>
      <c r="T656" s="3"/>
      <c r="U656" s="3"/>
      <c r="V656" s="3"/>
      <c r="W656" s="3"/>
      <c r="X656" s="3"/>
      <c r="Y656" s="3"/>
      <c r="Z656" s="3"/>
    </row>
    <row r="657" spans="1:26" ht="12.75" customHeight="1" x14ac:dyDescent="0.25">
      <c r="A657" s="3"/>
      <c r="B657" s="3"/>
      <c r="C657" s="3"/>
      <c r="D657" s="200"/>
      <c r="E657" s="3"/>
      <c r="F657" s="3"/>
      <c r="G657" s="3"/>
      <c r="H657" s="3"/>
      <c r="I657" s="3"/>
      <c r="J657" s="3"/>
      <c r="K657" s="3"/>
      <c r="L657" s="3"/>
      <c r="M657" s="3"/>
      <c r="N657" s="3"/>
      <c r="O657" s="3"/>
      <c r="P657" s="3"/>
      <c r="Q657" s="3"/>
      <c r="R657" s="3"/>
      <c r="S657" s="3"/>
      <c r="T657" s="3"/>
      <c r="U657" s="3"/>
      <c r="V657" s="3"/>
      <c r="W657" s="3"/>
      <c r="X657" s="3"/>
      <c r="Y657" s="3"/>
      <c r="Z657" s="3"/>
    </row>
    <row r="658" spans="1:26" ht="12.75" customHeight="1" x14ac:dyDescent="0.25">
      <c r="A658" s="3"/>
      <c r="B658" s="3"/>
      <c r="C658" s="3"/>
      <c r="D658" s="200"/>
      <c r="E658" s="3"/>
      <c r="F658" s="3"/>
      <c r="G658" s="3"/>
      <c r="H658" s="3"/>
      <c r="I658" s="3"/>
      <c r="J658" s="3"/>
      <c r="K658" s="3"/>
      <c r="L658" s="3"/>
      <c r="M658" s="3"/>
      <c r="N658" s="3"/>
      <c r="O658" s="3"/>
      <c r="P658" s="3"/>
      <c r="Q658" s="3"/>
      <c r="R658" s="3"/>
      <c r="S658" s="3"/>
      <c r="T658" s="3"/>
      <c r="U658" s="3"/>
      <c r="V658" s="3"/>
      <c r="W658" s="3"/>
      <c r="X658" s="3"/>
      <c r="Y658" s="3"/>
      <c r="Z658" s="3"/>
    </row>
    <row r="659" spans="1:26" ht="12.75" customHeight="1" x14ac:dyDescent="0.25">
      <c r="A659" s="3"/>
      <c r="B659" s="3"/>
      <c r="C659" s="3"/>
      <c r="D659" s="200"/>
      <c r="E659" s="3"/>
      <c r="F659" s="3"/>
      <c r="G659" s="3"/>
      <c r="H659" s="3"/>
      <c r="I659" s="3"/>
      <c r="J659" s="3"/>
      <c r="K659" s="3"/>
      <c r="L659" s="3"/>
      <c r="M659" s="3"/>
      <c r="N659" s="3"/>
      <c r="O659" s="3"/>
      <c r="P659" s="3"/>
      <c r="Q659" s="3"/>
      <c r="R659" s="3"/>
      <c r="S659" s="3"/>
      <c r="T659" s="3"/>
      <c r="U659" s="3"/>
      <c r="V659" s="3"/>
      <c r="W659" s="3"/>
      <c r="X659" s="3"/>
      <c r="Y659" s="3"/>
      <c r="Z659" s="3"/>
    </row>
    <row r="660" spans="1:26" ht="12.75" customHeight="1" x14ac:dyDescent="0.25">
      <c r="A660" s="3"/>
      <c r="B660" s="3"/>
      <c r="C660" s="3"/>
      <c r="D660" s="200"/>
      <c r="E660" s="3"/>
      <c r="F660" s="3"/>
      <c r="G660" s="3"/>
      <c r="H660" s="3"/>
      <c r="I660" s="3"/>
      <c r="J660" s="3"/>
      <c r="K660" s="3"/>
      <c r="L660" s="3"/>
      <c r="M660" s="3"/>
      <c r="N660" s="3"/>
      <c r="O660" s="3"/>
      <c r="P660" s="3"/>
      <c r="Q660" s="3"/>
      <c r="R660" s="3"/>
      <c r="S660" s="3"/>
      <c r="T660" s="3"/>
      <c r="U660" s="3"/>
      <c r="V660" s="3"/>
      <c r="W660" s="3"/>
      <c r="X660" s="3"/>
      <c r="Y660" s="3"/>
      <c r="Z660" s="3"/>
    </row>
    <row r="661" spans="1:26" ht="12.75" customHeight="1" x14ac:dyDescent="0.25">
      <c r="A661" s="3"/>
      <c r="B661" s="3"/>
      <c r="C661" s="3"/>
      <c r="D661" s="200"/>
      <c r="E661" s="3"/>
      <c r="F661" s="3"/>
      <c r="G661" s="3"/>
      <c r="H661" s="3"/>
      <c r="I661" s="3"/>
      <c r="J661" s="3"/>
      <c r="K661" s="3"/>
      <c r="L661" s="3"/>
      <c r="M661" s="3"/>
      <c r="N661" s="3"/>
      <c r="O661" s="3"/>
      <c r="P661" s="3"/>
      <c r="Q661" s="3"/>
      <c r="R661" s="3"/>
      <c r="S661" s="3"/>
      <c r="T661" s="3"/>
      <c r="U661" s="3"/>
      <c r="V661" s="3"/>
      <c r="W661" s="3"/>
      <c r="X661" s="3"/>
      <c r="Y661" s="3"/>
      <c r="Z661" s="3"/>
    </row>
    <row r="662" spans="1:26" ht="12.75" customHeight="1" x14ac:dyDescent="0.25">
      <c r="A662" s="3"/>
      <c r="B662" s="3"/>
      <c r="C662" s="3"/>
      <c r="D662" s="200"/>
      <c r="E662" s="3"/>
      <c r="F662" s="3"/>
      <c r="G662" s="3"/>
      <c r="H662" s="3"/>
      <c r="I662" s="3"/>
      <c r="J662" s="3"/>
      <c r="K662" s="3"/>
      <c r="L662" s="3"/>
      <c r="M662" s="3"/>
      <c r="N662" s="3"/>
      <c r="O662" s="3"/>
      <c r="P662" s="3"/>
      <c r="Q662" s="3"/>
      <c r="R662" s="3"/>
      <c r="S662" s="3"/>
      <c r="T662" s="3"/>
      <c r="U662" s="3"/>
      <c r="V662" s="3"/>
      <c r="W662" s="3"/>
      <c r="X662" s="3"/>
      <c r="Y662" s="3"/>
      <c r="Z662" s="3"/>
    </row>
    <row r="663" spans="1:26" ht="12.75" customHeight="1" x14ac:dyDescent="0.25">
      <c r="A663" s="3"/>
      <c r="B663" s="3"/>
      <c r="C663" s="3"/>
      <c r="D663" s="200"/>
      <c r="E663" s="3"/>
      <c r="F663" s="3"/>
      <c r="G663" s="3"/>
      <c r="H663" s="3"/>
      <c r="I663" s="3"/>
      <c r="J663" s="3"/>
      <c r="K663" s="3"/>
      <c r="L663" s="3"/>
      <c r="M663" s="3"/>
      <c r="N663" s="3"/>
      <c r="O663" s="3"/>
      <c r="P663" s="3"/>
      <c r="Q663" s="3"/>
      <c r="R663" s="3"/>
      <c r="S663" s="3"/>
      <c r="T663" s="3"/>
      <c r="U663" s="3"/>
      <c r="V663" s="3"/>
      <c r="W663" s="3"/>
      <c r="X663" s="3"/>
      <c r="Y663" s="3"/>
      <c r="Z663" s="3"/>
    </row>
    <row r="664" spans="1:26" ht="12.75" customHeight="1" x14ac:dyDescent="0.25">
      <c r="A664" s="3"/>
      <c r="B664" s="3"/>
      <c r="C664" s="3"/>
      <c r="D664" s="200"/>
      <c r="E664" s="3"/>
      <c r="F664" s="3"/>
      <c r="G664" s="3"/>
      <c r="H664" s="3"/>
      <c r="I664" s="3"/>
      <c r="J664" s="3"/>
      <c r="K664" s="3"/>
      <c r="L664" s="3"/>
      <c r="M664" s="3"/>
      <c r="N664" s="3"/>
      <c r="O664" s="3"/>
      <c r="P664" s="3"/>
      <c r="Q664" s="3"/>
      <c r="R664" s="3"/>
      <c r="S664" s="3"/>
      <c r="T664" s="3"/>
      <c r="U664" s="3"/>
      <c r="V664" s="3"/>
      <c r="W664" s="3"/>
      <c r="X664" s="3"/>
      <c r="Y664" s="3"/>
      <c r="Z664" s="3"/>
    </row>
    <row r="665" spans="1:26" ht="12.75" customHeight="1" x14ac:dyDescent="0.25">
      <c r="A665" s="3"/>
      <c r="B665" s="3"/>
      <c r="C665" s="3"/>
      <c r="D665" s="200"/>
      <c r="E665" s="3"/>
      <c r="F665" s="3"/>
      <c r="G665" s="3"/>
      <c r="H665" s="3"/>
      <c r="I665" s="3"/>
      <c r="J665" s="3"/>
      <c r="K665" s="3"/>
      <c r="L665" s="3"/>
      <c r="M665" s="3"/>
      <c r="N665" s="3"/>
      <c r="O665" s="3"/>
      <c r="P665" s="3"/>
      <c r="Q665" s="3"/>
      <c r="R665" s="3"/>
      <c r="S665" s="3"/>
      <c r="T665" s="3"/>
      <c r="U665" s="3"/>
      <c r="V665" s="3"/>
      <c r="W665" s="3"/>
      <c r="X665" s="3"/>
      <c r="Y665" s="3"/>
      <c r="Z665" s="3"/>
    </row>
    <row r="666" spans="1:26" ht="12.75" customHeight="1" x14ac:dyDescent="0.25">
      <c r="A666" s="3"/>
      <c r="B666" s="3"/>
      <c r="C666" s="3"/>
      <c r="D666" s="200"/>
      <c r="E666" s="3"/>
      <c r="F666" s="3"/>
      <c r="G666" s="3"/>
      <c r="H666" s="3"/>
      <c r="I666" s="3"/>
      <c r="J666" s="3"/>
      <c r="K666" s="3"/>
      <c r="L666" s="3"/>
      <c r="M666" s="3"/>
      <c r="N666" s="3"/>
      <c r="O666" s="3"/>
      <c r="P666" s="3"/>
      <c r="Q666" s="3"/>
      <c r="R666" s="3"/>
      <c r="S666" s="3"/>
      <c r="T666" s="3"/>
      <c r="U666" s="3"/>
      <c r="V666" s="3"/>
      <c r="W666" s="3"/>
      <c r="X666" s="3"/>
      <c r="Y666" s="3"/>
      <c r="Z666" s="3"/>
    </row>
    <row r="667" spans="1:26" ht="12.75" customHeight="1" x14ac:dyDescent="0.25">
      <c r="A667" s="3"/>
      <c r="B667" s="3"/>
      <c r="C667" s="3"/>
      <c r="D667" s="200"/>
      <c r="E667" s="3"/>
      <c r="F667" s="3"/>
      <c r="G667" s="3"/>
      <c r="H667" s="3"/>
      <c r="I667" s="3"/>
      <c r="J667" s="3"/>
      <c r="K667" s="3"/>
      <c r="L667" s="3"/>
      <c r="M667" s="3"/>
      <c r="N667" s="3"/>
      <c r="O667" s="3"/>
      <c r="P667" s="3"/>
      <c r="Q667" s="3"/>
      <c r="R667" s="3"/>
      <c r="S667" s="3"/>
      <c r="T667" s="3"/>
      <c r="U667" s="3"/>
      <c r="V667" s="3"/>
      <c r="W667" s="3"/>
      <c r="X667" s="3"/>
      <c r="Y667" s="3"/>
      <c r="Z667" s="3"/>
    </row>
    <row r="668" spans="1:26" ht="12.75" customHeight="1" x14ac:dyDescent="0.25">
      <c r="A668" s="3"/>
      <c r="B668" s="3"/>
      <c r="C668" s="3"/>
      <c r="D668" s="200"/>
      <c r="E668" s="3"/>
      <c r="F668" s="3"/>
      <c r="G668" s="3"/>
      <c r="H668" s="3"/>
      <c r="I668" s="3"/>
      <c r="J668" s="3"/>
      <c r="K668" s="3"/>
      <c r="L668" s="3"/>
      <c r="M668" s="3"/>
      <c r="N668" s="3"/>
      <c r="O668" s="3"/>
      <c r="P668" s="3"/>
      <c r="Q668" s="3"/>
      <c r="R668" s="3"/>
      <c r="S668" s="3"/>
      <c r="T668" s="3"/>
      <c r="U668" s="3"/>
      <c r="V668" s="3"/>
      <c r="W668" s="3"/>
      <c r="X668" s="3"/>
      <c r="Y668" s="3"/>
      <c r="Z668" s="3"/>
    </row>
    <row r="669" spans="1:26" ht="12.75" customHeight="1" x14ac:dyDescent="0.25">
      <c r="A669" s="3"/>
      <c r="B669" s="3"/>
      <c r="C669" s="3"/>
      <c r="D669" s="200"/>
      <c r="E669" s="3"/>
      <c r="F669" s="3"/>
      <c r="G669" s="3"/>
      <c r="H669" s="3"/>
      <c r="I669" s="3"/>
      <c r="J669" s="3"/>
      <c r="K669" s="3"/>
      <c r="L669" s="3"/>
      <c r="M669" s="3"/>
      <c r="N669" s="3"/>
      <c r="O669" s="3"/>
      <c r="P669" s="3"/>
      <c r="Q669" s="3"/>
      <c r="R669" s="3"/>
      <c r="S669" s="3"/>
      <c r="T669" s="3"/>
      <c r="U669" s="3"/>
      <c r="V669" s="3"/>
      <c r="W669" s="3"/>
      <c r="X669" s="3"/>
      <c r="Y669" s="3"/>
      <c r="Z669" s="3"/>
    </row>
    <row r="670" spans="1:26" ht="12.75" customHeight="1" x14ac:dyDescent="0.25">
      <c r="A670" s="3"/>
      <c r="B670" s="3"/>
      <c r="C670" s="3"/>
      <c r="D670" s="200"/>
      <c r="E670" s="3"/>
      <c r="F670" s="3"/>
      <c r="G670" s="3"/>
      <c r="H670" s="3"/>
      <c r="I670" s="3"/>
      <c r="J670" s="3"/>
      <c r="K670" s="3"/>
      <c r="L670" s="3"/>
      <c r="M670" s="3"/>
      <c r="N670" s="3"/>
      <c r="O670" s="3"/>
      <c r="P670" s="3"/>
      <c r="Q670" s="3"/>
      <c r="R670" s="3"/>
      <c r="S670" s="3"/>
      <c r="T670" s="3"/>
      <c r="U670" s="3"/>
      <c r="V670" s="3"/>
      <c r="W670" s="3"/>
      <c r="X670" s="3"/>
      <c r="Y670" s="3"/>
      <c r="Z670" s="3"/>
    </row>
    <row r="671" spans="1:26" ht="12.75" customHeight="1" x14ac:dyDescent="0.25">
      <c r="A671" s="3"/>
      <c r="B671" s="3"/>
      <c r="C671" s="3"/>
      <c r="D671" s="200"/>
      <c r="E671" s="3"/>
      <c r="F671" s="3"/>
      <c r="G671" s="3"/>
      <c r="H671" s="3"/>
      <c r="I671" s="3"/>
      <c r="J671" s="3"/>
      <c r="K671" s="3"/>
      <c r="L671" s="3"/>
      <c r="M671" s="3"/>
      <c r="N671" s="3"/>
      <c r="O671" s="3"/>
      <c r="P671" s="3"/>
      <c r="Q671" s="3"/>
      <c r="R671" s="3"/>
      <c r="S671" s="3"/>
      <c r="T671" s="3"/>
      <c r="U671" s="3"/>
      <c r="V671" s="3"/>
      <c r="W671" s="3"/>
      <c r="X671" s="3"/>
      <c r="Y671" s="3"/>
      <c r="Z671" s="3"/>
    </row>
    <row r="672" spans="1:26" ht="12.75" customHeight="1" x14ac:dyDescent="0.25">
      <c r="A672" s="3"/>
      <c r="B672" s="3"/>
      <c r="C672" s="3"/>
      <c r="D672" s="200"/>
      <c r="E672" s="3"/>
      <c r="F672" s="3"/>
      <c r="G672" s="3"/>
      <c r="H672" s="3"/>
      <c r="I672" s="3"/>
      <c r="J672" s="3"/>
      <c r="K672" s="3"/>
      <c r="L672" s="3"/>
      <c r="M672" s="3"/>
      <c r="N672" s="3"/>
      <c r="O672" s="3"/>
      <c r="P672" s="3"/>
      <c r="Q672" s="3"/>
      <c r="R672" s="3"/>
      <c r="S672" s="3"/>
      <c r="T672" s="3"/>
      <c r="U672" s="3"/>
      <c r="V672" s="3"/>
      <c r="W672" s="3"/>
      <c r="X672" s="3"/>
      <c r="Y672" s="3"/>
      <c r="Z672" s="3"/>
    </row>
    <row r="673" spans="1:26" ht="12.75" customHeight="1" x14ac:dyDescent="0.25">
      <c r="A673" s="3"/>
      <c r="B673" s="3"/>
      <c r="C673" s="3"/>
      <c r="D673" s="200"/>
      <c r="E673" s="3"/>
      <c r="F673" s="3"/>
      <c r="G673" s="3"/>
      <c r="H673" s="3"/>
      <c r="I673" s="3"/>
      <c r="J673" s="3"/>
      <c r="K673" s="3"/>
      <c r="L673" s="3"/>
      <c r="M673" s="3"/>
      <c r="N673" s="3"/>
      <c r="O673" s="3"/>
      <c r="P673" s="3"/>
      <c r="Q673" s="3"/>
      <c r="R673" s="3"/>
      <c r="S673" s="3"/>
      <c r="T673" s="3"/>
      <c r="U673" s="3"/>
      <c r="V673" s="3"/>
      <c r="W673" s="3"/>
      <c r="X673" s="3"/>
      <c r="Y673" s="3"/>
      <c r="Z673" s="3"/>
    </row>
    <row r="674" spans="1:26" ht="12.75" customHeight="1" x14ac:dyDescent="0.25">
      <c r="A674" s="3"/>
      <c r="B674" s="3"/>
      <c r="C674" s="3"/>
      <c r="D674" s="200"/>
      <c r="E674" s="3"/>
      <c r="F674" s="3"/>
      <c r="G674" s="3"/>
      <c r="H674" s="3"/>
      <c r="I674" s="3"/>
      <c r="J674" s="3"/>
      <c r="K674" s="3"/>
      <c r="L674" s="3"/>
      <c r="M674" s="3"/>
      <c r="N674" s="3"/>
      <c r="O674" s="3"/>
      <c r="P674" s="3"/>
      <c r="Q674" s="3"/>
      <c r="R674" s="3"/>
      <c r="S674" s="3"/>
      <c r="T674" s="3"/>
      <c r="U674" s="3"/>
      <c r="V674" s="3"/>
      <c r="W674" s="3"/>
      <c r="X674" s="3"/>
      <c r="Y674" s="3"/>
      <c r="Z674" s="3"/>
    </row>
    <row r="675" spans="1:26" ht="12.75" customHeight="1" x14ac:dyDescent="0.25">
      <c r="A675" s="3"/>
      <c r="B675" s="3"/>
      <c r="C675" s="3"/>
      <c r="D675" s="200"/>
      <c r="E675" s="3"/>
      <c r="F675" s="3"/>
      <c r="G675" s="3"/>
      <c r="H675" s="3"/>
      <c r="I675" s="3"/>
      <c r="J675" s="3"/>
      <c r="K675" s="3"/>
      <c r="L675" s="3"/>
      <c r="M675" s="3"/>
      <c r="N675" s="3"/>
      <c r="O675" s="3"/>
      <c r="P675" s="3"/>
      <c r="Q675" s="3"/>
      <c r="R675" s="3"/>
      <c r="S675" s="3"/>
      <c r="T675" s="3"/>
      <c r="U675" s="3"/>
      <c r="V675" s="3"/>
      <c r="W675" s="3"/>
      <c r="X675" s="3"/>
      <c r="Y675" s="3"/>
      <c r="Z675" s="3"/>
    </row>
    <row r="676" spans="1:26" ht="12.75" customHeight="1" x14ac:dyDescent="0.25">
      <c r="A676" s="3"/>
      <c r="B676" s="3"/>
      <c r="C676" s="3"/>
      <c r="D676" s="200"/>
      <c r="E676" s="3"/>
      <c r="F676" s="3"/>
      <c r="G676" s="3"/>
      <c r="H676" s="3"/>
      <c r="I676" s="3"/>
      <c r="J676" s="3"/>
      <c r="K676" s="3"/>
      <c r="L676" s="3"/>
      <c r="M676" s="3"/>
      <c r="N676" s="3"/>
      <c r="O676" s="3"/>
      <c r="P676" s="3"/>
      <c r="Q676" s="3"/>
      <c r="R676" s="3"/>
      <c r="S676" s="3"/>
      <c r="T676" s="3"/>
      <c r="U676" s="3"/>
      <c r="V676" s="3"/>
      <c r="W676" s="3"/>
      <c r="X676" s="3"/>
      <c r="Y676" s="3"/>
      <c r="Z676" s="3"/>
    </row>
    <row r="677" spans="1:26" ht="12.75" customHeight="1" x14ac:dyDescent="0.25">
      <c r="A677" s="3"/>
      <c r="B677" s="3"/>
      <c r="C677" s="3"/>
      <c r="D677" s="200"/>
      <c r="E677" s="3"/>
      <c r="F677" s="3"/>
      <c r="G677" s="3"/>
      <c r="H677" s="3"/>
      <c r="I677" s="3"/>
      <c r="J677" s="3"/>
      <c r="K677" s="3"/>
      <c r="L677" s="3"/>
      <c r="M677" s="3"/>
      <c r="N677" s="3"/>
      <c r="O677" s="3"/>
      <c r="P677" s="3"/>
      <c r="Q677" s="3"/>
      <c r="R677" s="3"/>
      <c r="S677" s="3"/>
      <c r="T677" s="3"/>
      <c r="U677" s="3"/>
      <c r="V677" s="3"/>
      <c r="W677" s="3"/>
      <c r="X677" s="3"/>
      <c r="Y677" s="3"/>
      <c r="Z677" s="3"/>
    </row>
    <row r="678" spans="1:26" ht="12.75" customHeight="1" x14ac:dyDescent="0.25">
      <c r="A678" s="3"/>
      <c r="B678" s="3"/>
      <c r="C678" s="3"/>
      <c r="D678" s="200"/>
      <c r="E678" s="3"/>
      <c r="F678" s="3"/>
      <c r="G678" s="3"/>
      <c r="H678" s="3"/>
      <c r="I678" s="3"/>
      <c r="J678" s="3"/>
      <c r="K678" s="3"/>
      <c r="L678" s="3"/>
      <c r="M678" s="3"/>
      <c r="N678" s="3"/>
      <c r="O678" s="3"/>
      <c r="P678" s="3"/>
      <c r="Q678" s="3"/>
      <c r="R678" s="3"/>
      <c r="S678" s="3"/>
      <c r="T678" s="3"/>
      <c r="U678" s="3"/>
      <c r="V678" s="3"/>
      <c r="W678" s="3"/>
      <c r="X678" s="3"/>
      <c r="Y678" s="3"/>
      <c r="Z678" s="3"/>
    </row>
    <row r="679" spans="1:26" ht="12.75" customHeight="1" x14ac:dyDescent="0.25">
      <c r="A679" s="3"/>
      <c r="B679" s="3"/>
      <c r="C679" s="3"/>
      <c r="D679" s="200"/>
      <c r="E679" s="3"/>
      <c r="F679" s="3"/>
      <c r="G679" s="3"/>
      <c r="H679" s="3"/>
      <c r="I679" s="3"/>
      <c r="J679" s="3"/>
      <c r="K679" s="3"/>
      <c r="L679" s="3"/>
      <c r="M679" s="3"/>
      <c r="N679" s="3"/>
      <c r="O679" s="3"/>
      <c r="P679" s="3"/>
      <c r="Q679" s="3"/>
      <c r="R679" s="3"/>
      <c r="S679" s="3"/>
      <c r="T679" s="3"/>
      <c r="U679" s="3"/>
      <c r="V679" s="3"/>
      <c r="W679" s="3"/>
      <c r="X679" s="3"/>
      <c r="Y679" s="3"/>
      <c r="Z679" s="3"/>
    </row>
    <row r="680" spans="1:26" ht="12.75" customHeight="1" x14ac:dyDescent="0.25">
      <c r="A680" s="3"/>
      <c r="B680" s="3"/>
      <c r="C680" s="3"/>
      <c r="D680" s="200"/>
      <c r="E680" s="3"/>
      <c r="F680" s="3"/>
      <c r="G680" s="3"/>
      <c r="H680" s="3"/>
      <c r="I680" s="3"/>
      <c r="J680" s="3"/>
      <c r="K680" s="3"/>
      <c r="L680" s="3"/>
      <c r="M680" s="3"/>
      <c r="N680" s="3"/>
      <c r="O680" s="3"/>
      <c r="P680" s="3"/>
      <c r="Q680" s="3"/>
      <c r="R680" s="3"/>
      <c r="S680" s="3"/>
      <c r="T680" s="3"/>
      <c r="U680" s="3"/>
      <c r="V680" s="3"/>
      <c r="W680" s="3"/>
      <c r="X680" s="3"/>
      <c r="Y680" s="3"/>
      <c r="Z680" s="3"/>
    </row>
    <row r="681" spans="1:26" ht="12.75" customHeight="1" x14ac:dyDescent="0.25">
      <c r="A681" s="3"/>
      <c r="B681" s="3"/>
      <c r="C681" s="3"/>
      <c r="D681" s="200"/>
      <c r="E681" s="3"/>
      <c r="F681" s="3"/>
      <c r="G681" s="3"/>
      <c r="H681" s="3"/>
      <c r="I681" s="3"/>
      <c r="J681" s="3"/>
      <c r="K681" s="3"/>
      <c r="L681" s="3"/>
      <c r="M681" s="3"/>
      <c r="N681" s="3"/>
      <c r="O681" s="3"/>
      <c r="P681" s="3"/>
      <c r="Q681" s="3"/>
      <c r="R681" s="3"/>
      <c r="S681" s="3"/>
      <c r="T681" s="3"/>
      <c r="U681" s="3"/>
      <c r="V681" s="3"/>
      <c r="W681" s="3"/>
      <c r="X681" s="3"/>
      <c r="Y681" s="3"/>
      <c r="Z681" s="3"/>
    </row>
    <row r="682" spans="1:26" ht="12.75" customHeight="1" x14ac:dyDescent="0.25">
      <c r="A682" s="3"/>
      <c r="B682" s="3"/>
      <c r="C682" s="3"/>
      <c r="D682" s="200"/>
      <c r="E682" s="3"/>
      <c r="F682" s="3"/>
      <c r="G682" s="3"/>
      <c r="H682" s="3"/>
      <c r="I682" s="3"/>
      <c r="J682" s="3"/>
      <c r="K682" s="3"/>
      <c r="L682" s="3"/>
      <c r="M682" s="3"/>
      <c r="N682" s="3"/>
      <c r="O682" s="3"/>
      <c r="P682" s="3"/>
      <c r="Q682" s="3"/>
      <c r="R682" s="3"/>
      <c r="S682" s="3"/>
      <c r="T682" s="3"/>
      <c r="U682" s="3"/>
      <c r="V682" s="3"/>
      <c r="W682" s="3"/>
      <c r="X682" s="3"/>
      <c r="Y682" s="3"/>
      <c r="Z682" s="3"/>
    </row>
    <row r="683" spans="1:26" ht="12.75" customHeight="1" x14ac:dyDescent="0.25">
      <c r="A683" s="3"/>
      <c r="B683" s="3"/>
      <c r="C683" s="3"/>
      <c r="D683" s="200"/>
      <c r="E683" s="3"/>
      <c r="F683" s="3"/>
      <c r="G683" s="3"/>
      <c r="H683" s="3"/>
      <c r="I683" s="3"/>
      <c r="J683" s="3"/>
      <c r="K683" s="3"/>
      <c r="L683" s="3"/>
      <c r="M683" s="3"/>
      <c r="N683" s="3"/>
      <c r="O683" s="3"/>
      <c r="P683" s="3"/>
      <c r="Q683" s="3"/>
      <c r="R683" s="3"/>
      <c r="S683" s="3"/>
      <c r="T683" s="3"/>
      <c r="U683" s="3"/>
      <c r="V683" s="3"/>
      <c r="W683" s="3"/>
      <c r="X683" s="3"/>
      <c r="Y683" s="3"/>
      <c r="Z683" s="3"/>
    </row>
    <row r="684" spans="1:26" ht="12.75" customHeight="1" x14ac:dyDescent="0.25">
      <c r="A684" s="3"/>
      <c r="B684" s="3"/>
      <c r="C684" s="3"/>
      <c r="D684" s="200"/>
      <c r="E684" s="3"/>
      <c r="F684" s="3"/>
      <c r="G684" s="3"/>
      <c r="H684" s="3"/>
      <c r="I684" s="3"/>
      <c r="J684" s="3"/>
      <c r="K684" s="3"/>
      <c r="L684" s="3"/>
      <c r="M684" s="3"/>
      <c r="N684" s="3"/>
      <c r="O684" s="3"/>
      <c r="P684" s="3"/>
      <c r="Q684" s="3"/>
      <c r="R684" s="3"/>
      <c r="S684" s="3"/>
      <c r="T684" s="3"/>
      <c r="U684" s="3"/>
      <c r="V684" s="3"/>
      <c r="W684" s="3"/>
      <c r="X684" s="3"/>
      <c r="Y684" s="3"/>
      <c r="Z684" s="3"/>
    </row>
    <row r="685" spans="1:26" ht="12.75" customHeight="1" x14ac:dyDescent="0.25">
      <c r="A685" s="3"/>
      <c r="B685" s="3"/>
      <c r="C685" s="3"/>
      <c r="D685" s="200"/>
      <c r="E685" s="3"/>
      <c r="F685" s="3"/>
      <c r="G685" s="3"/>
      <c r="H685" s="3"/>
      <c r="I685" s="3"/>
      <c r="J685" s="3"/>
      <c r="K685" s="3"/>
      <c r="L685" s="3"/>
      <c r="M685" s="3"/>
      <c r="N685" s="3"/>
      <c r="O685" s="3"/>
      <c r="P685" s="3"/>
      <c r="Q685" s="3"/>
      <c r="R685" s="3"/>
      <c r="S685" s="3"/>
      <c r="T685" s="3"/>
      <c r="U685" s="3"/>
      <c r="V685" s="3"/>
      <c r="W685" s="3"/>
      <c r="X685" s="3"/>
      <c r="Y685" s="3"/>
      <c r="Z685" s="3"/>
    </row>
    <row r="686" spans="1:26" ht="12.75" customHeight="1" x14ac:dyDescent="0.25">
      <c r="A686" s="3"/>
      <c r="B686" s="3"/>
      <c r="C686" s="3"/>
      <c r="D686" s="200"/>
      <c r="E686" s="3"/>
      <c r="F686" s="3"/>
      <c r="G686" s="3"/>
      <c r="H686" s="3"/>
      <c r="I686" s="3"/>
      <c r="J686" s="3"/>
      <c r="K686" s="3"/>
      <c r="L686" s="3"/>
      <c r="M686" s="3"/>
      <c r="N686" s="3"/>
      <c r="O686" s="3"/>
      <c r="P686" s="3"/>
      <c r="Q686" s="3"/>
      <c r="R686" s="3"/>
      <c r="S686" s="3"/>
      <c r="T686" s="3"/>
      <c r="U686" s="3"/>
      <c r="V686" s="3"/>
      <c r="W686" s="3"/>
      <c r="X686" s="3"/>
      <c r="Y686" s="3"/>
      <c r="Z686" s="3"/>
    </row>
    <row r="687" spans="1:26" ht="12.75" customHeight="1" x14ac:dyDescent="0.25">
      <c r="A687" s="3"/>
      <c r="B687" s="3"/>
      <c r="C687" s="3"/>
      <c r="D687" s="200"/>
      <c r="E687" s="3"/>
      <c r="F687" s="3"/>
      <c r="G687" s="3"/>
      <c r="H687" s="3"/>
      <c r="I687" s="3"/>
      <c r="J687" s="3"/>
      <c r="K687" s="3"/>
      <c r="L687" s="3"/>
      <c r="M687" s="3"/>
      <c r="N687" s="3"/>
      <c r="O687" s="3"/>
      <c r="P687" s="3"/>
      <c r="Q687" s="3"/>
      <c r="R687" s="3"/>
      <c r="S687" s="3"/>
      <c r="T687" s="3"/>
      <c r="U687" s="3"/>
      <c r="V687" s="3"/>
      <c r="W687" s="3"/>
      <c r="X687" s="3"/>
      <c r="Y687" s="3"/>
      <c r="Z687" s="3"/>
    </row>
    <row r="688" spans="1:26" ht="12.75" customHeight="1" x14ac:dyDescent="0.25">
      <c r="A688" s="3"/>
      <c r="B688" s="3"/>
      <c r="C688" s="3"/>
      <c r="D688" s="200"/>
      <c r="E688" s="3"/>
      <c r="F688" s="3"/>
      <c r="G688" s="3"/>
      <c r="H688" s="3"/>
      <c r="I688" s="3"/>
      <c r="J688" s="3"/>
      <c r="K688" s="3"/>
      <c r="L688" s="3"/>
      <c r="M688" s="3"/>
      <c r="N688" s="3"/>
      <c r="O688" s="3"/>
      <c r="P688" s="3"/>
      <c r="Q688" s="3"/>
      <c r="R688" s="3"/>
      <c r="S688" s="3"/>
      <c r="T688" s="3"/>
      <c r="U688" s="3"/>
      <c r="V688" s="3"/>
      <c r="W688" s="3"/>
      <c r="X688" s="3"/>
      <c r="Y688" s="3"/>
      <c r="Z688" s="3"/>
    </row>
    <row r="689" spans="1:26" ht="12.75" customHeight="1" x14ac:dyDescent="0.25">
      <c r="A689" s="3"/>
      <c r="B689" s="3"/>
      <c r="C689" s="3"/>
      <c r="D689" s="200"/>
      <c r="E689" s="3"/>
      <c r="F689" s="3"/>
      <c r="G689" s="3"/>
      <c r="H689" s="3"/>
      <c r="I689" s="3"/>
      <c r="J689" s="3"/>
      <c r="K689" s="3"/>
      <c r="L689" s="3"/>
      <c r="M689" s="3"/>
      <c r="N689" s="3"/>
      <c r="O689" s="3"/>
      <c r="P689" s="3"/>
      <c r="Q689" s="3"/>
      <c r="R689" s="3"/>
      <c r="S689" s="3"/>
      <c r="T689" s="3"/>
      <c r="U689" s="3"/>
      <c r="V689" s="3"/>
      <c r="W689" s="3"/>
      <c r="X689" s="3"/>
      <c r="Y689" s="3"/>
      <c r="Z689" s="3"/>
    </row>
    <row r="690" spans="1:26" ht="12.75" customHeight="1" x14ac:dyDescent="0.25">
      <c r="A690" s="3"/>
      <c r="B690" s="3"/>
      <c r="C690" s="3"/>
      <c r="D690" s="200"/>
      <c r="E690" s="3"/>
      <c r="F690" s="3"/>
      <c r="G690" s="3"/>
      <c r="H690" s="3"/>
      <c r="I690" s="3"/>
      <c r="J690" s="3"/>
      <c r="K690" s="3"/>
      <c r="L690" s="3"/>
      <c r="M690" s="3"/>
      <c r="N690" s="3"/>
      <c r="O690" s="3"/>
      <c r="P690" s="3"/>
      <c r="Q690" s="3"/>
      <c r="R690" s="3"/>
      <c r="S690" s="3"/>
      <c r="T690" s="3"/>
      <c r="U690" s="3"/>
      <c r="V690" s="3"/>
      <c r="W690" s="3"/>
      <c r="X690" s="3"/>
      <c r="Y690" s="3"/>
      <c r="Z690" s="3"/>
    </row>
    <row r="691" spans="1:26" ht="12.75" customHeight="1" x14ac:dyDescent="0.25">
      <c r="A691" s="3"/>
      <c r="B691" s="3"/>
      <c r="C691" s="3"/>
      <c r="D691" s="200"/>
      <c r="E691" s="3"/>
      <c r="F691" s="3"/>
      <c r="G691" s="3"/>
      <c r="H691" s="3"/>
      <c r="I691" s="3"/>
      <c r="J691" s="3"/>
      <c r="K691" s="3"/>
      <c r="L691" s="3"/>
      <c r="M691" s="3"/>
      <c r="N691" s="3"/>
      <c r="O691" s="3"/>
      <c r="P691" s="3"/>
      <c r="Q691" s="3"/>
      <c r="R691" s="3"/>
      <c r="S691" s="3"/>
      <c r="T691" s="3"/>
      <c r="U691" s="3"/>
      <c r="V691" s="3"/>
      <c r="W691" s="3"/>
      <c r="X691" s="3"/>
      <c r="Y691" s="3"/>
      <c r="Z691" s="3"/>
    </row>
    <row r="692" spans="1:26" ht="12.75" customHeight="1" x14ac:dyDescent="0.25">
      <c r="A692" s="3"/>
      <c r="B692" s="3"/>
      <c r="C692" s="3"/>
      <c r="D692" s="200"/>
      <c r="E692" s="3"/>
      <c r="F692" s="3"/>
      <c r="G692" s="3"/>
      <c r="H692" s="3"/>
      <c r="I692" s="3"/>
      <c r="J692" s="3"/>
      <c r="K692" s="3"/>
      <c r="L692" s="3"/>
      <c r="M692" s="3"/>
      <c r="N692" s="3"/>
      <c r="O692" s="3"/>
      <c r="P692" s="3"/>
      <c r="Q692" s="3"/>
      <c r="R692" s="3"/>
      <c r="S692" s="3"/>
      <c r="T692" s="3"/>
      <c r="U692" s="3"/>
      <c r="V692" s="3"/>
      <c r="W692" s="3"/>
      <c r="X692" s="3"/>
      <c r="Y692" s="3"/>
      <c r="Z692" s="3"/>
    </row>
    <row r="693" spans="1:26" ht="12.75" customHeight="1" x14ac:dyDescent="0.25">
      <c r="A693" s="3"/>
      <c r="B693" s="3"/>
      <c r="C693" s="3"/>
      <c r="D693" s="200"/>
      <c r="E693" s="3"/>
      <c r="F693" s="3"/>
      <c r="G693" s="3"/>
      <c r="H693" s="3"/>
      <c r="I693" s="3"/>
      <c r="J693" s="3"/>
      <c r="K693" s="3"/>
      <c r="L693" s="3"/>
      <c r="M693" s="3"/>
      <c r="N693" s="3"/>
      <c r="O693" s="3"/>
      <c r="P693" s="3"/>
      <c r="Q693" s="3"/>
      <c r="R693" s="3"/>
      <c r="S693" s="3"/>
      <c r="T693" s="3"/>
      <c r="U693" s="3"/>
      <c r="V693" s="3"/>
      <c r="W693" s="3"/>
      <c r="X693" s="3"/>
      <c r="Y693" s="3"/>
      <c r="Z693" s="3"/>
    </row>
    <row r="694" spans="1:26" ht="12.75" customHeight="1" x14ac:dyDescent="0.25">
      <c r="A694" s="3"/>
      <c r="B694" s="3"/>
      <c r="C694" s="3"/>
      <c r="D694" s="200"/>
      <c r="E694" s="3"/>
      <c r="F694" s="3"/>
      <c r="G694" s="3"/>
      <c r="H694" s="3"/>
      <c r="I694" s="3"/>
      <c r="J694" s="3"/>
      <c r="K694" s="3"/>
      <c r="L694" s="3"/>
      <c r="M694" s="3"/>
      <c r="N694" s="3"/>
      <c r="O694" s="3"/>
      <c r="P694" s="3"/>
      <c r="Q694" s="3"/>
      <c r="R694" s="3"/>
      <c r="S694" s="3"/>
      <c r="T694" s="3"/>
      <c r="U694" s="3"/>
      <c r="V694" s="3"/>
      <c r="W694" s="3"/>
      <c r="X694" s="3"/>
      <c r="Y694" s="3"/>
      <c r="Z694" s="3"/>
    </row>
    <row r="695" spans="1:26" ht="12.75" customHeight="1" x14ac:dyDescent="0.25">
      <c r="A695" s="3"/>
      <c r="B695" s="3"/>
      <c r="C695" s="3"/>
      <c r="D695" s="200"/>
      <c r="E695" s="3"/>
      <c r="F695" s="3"/>
      <c r="G695" s="3"/>
      <c r="H695" s="3"/>
      <c r="I695" s="3"/>
      <c r="J695" s="3"/>
      <c r="K695" s="3"/>
      <c r="L695" s="3"/>
      <c r="M695" s="3"/>
      <c r="N695" s="3"/>
      <c r="O695" s="3"/>
      <c r="P695" s="3"/>
      <c r="Q695" s="3"/>
      <c r="R695" s="3"/>
      <c r="S695" s="3"/>
      <c r="T695" s="3"/>
      <c r="U695" s="3"/>
      <c r="V695" s="3"/>
      <c r="W695" s="3"/>
      <c r="X695" s="3"/>
      <c r="Y695" s="3"/>
      <c r="Z695" s="3"/>
    </row>
    <row r="696" spans="1:26" ht="12.75" customHeight="1" x14ac:dyDescent="0.25">
      <c r="A696" s="3"/>
      <c r="B696" s="3"/>
      <c r="C696" s="3"/>
      <c r="D696" s="200"/>
      <c r="E696" s="3"/>
      <c r="F696" s="3"/>
      <c r="G696" s="3"/>
      <c r="H696" s="3"/>
      <c r="I696" s="3"/>
      <c r="J696" s="3"/>
      <c r="K696" s="3"/>
      <c r="L696" s="3"/>
      <c r="M696" s="3"/>
      <c r="N696" s="3"/>
      <c r="O696" s="3"/>
      <c r="P696" s="3"/>
      <c r="Q696" s="3"/>
      <c r="R696" s="3"/>
      <c r="S696" s="3"/>
      <c r="T696" s="3"/>
      <c r="U696" s="3"/>
      <c r="V696" s="3"/>
      <c r="W696" s="3"/>
      <c r="X696" s="3"/>
      <c r="Y696" s="3"/>
      <c r="Z696" s="3"/>
    </row>
    <row r="697" spans="1:26" ht="12.75" customHeight="1" x14ac:dyDescent="0.25">
      <c r="A697" s="3"/>
      <c r="B697" s="3"/>
      <c r="C697" s="3"/>
      <c r="D697" s="200"/>
      <c r="E697" s="3"/>
      <c r="F697" s="3"/>
      <c r="G697" s="3"/>
      <c r="H697" s="3"/>
      <c r="I697" s="3"/>
      <c r="J697" s="3"/>
      <c r="K697" s="3"/>
      <c r="L697" s="3"/>
      <c r="M697" s="3"/>
      <c r="N697" s="3"/>
      <c r="O697" s="3"/>
      <c r="P697" s="3"/>
      <c r="Q697" s="3"/>
      <c r="R697" s="3"/>
      <c r="S697" s="3"/>
      <c r="T697" s="3"/>
      <c r="U697" s="3"/>
      <c r="V697" s="3"/>
      <c r="W697" s="3"/>
      <c r="X697" s="3"/>
      <c r="Y697" s="3"/>
      <c r="Z697" s="3"/>
    </row>
    <row r="698" spans="1:26" ht="12.75" customHeight="1" x14ac:dyDescent="0.25">
      <c r="A698" s="3"/>
      <c r="B698" s="3"/>
      <c r="C698" s="3"/>
      <c r="D698" s="200"/>
      <c r="E698" s="3"/>
      <c r="F698" s="3"/>
      <c r="G698" s="3"/>
      <c r="H698" s="3"/>
      <c r="I698" s="3"/>
      <c r="J698" s="3"/>
      <c r="K698" s="3"/>
      <c r="L698" s="3"/>
      <c r="M698" s="3"/>
      <c r="N698" s="3"/>
      <c r="O698" s="3"/>
      <c r="P698" s="3"/>
      <c r="Q698" s="3"/>
      <c r="R698" s="3"/>
      <c r="S698" s="3"/>
      <c r="T698" s="3"/>
      <c r="U698" s="3"/>
      <c r="V698" s="3"/>
      <c r="W698" s="3"/>
      <c r="X698" s="3"/>
      <c r="Y698" s="3"/>
      <c r="Z698" s="3"/>
    </row>
    <row r="699" spans="1:26" ht="12.75" customHeight="1" x14ac:dyDescent="0.25">
      <c r="A699" s="3"/>
      <c r="B699" s="3"/>
      <c r="C699" s="3"/>
      <c r="D699" s="200"/>
      <c r="E699" s="3"/>
      <c r="F699" s="3"/>
      <c r="G699" s="3"/>
      <c r="H699" s="3"/>
      <c r="I699" s="3"/>
      <c r="J699" s="3"/>
      <c r="K699" s="3"/>
      <c r="L699" s="3"/>
      <c r="M699" s="3"/>
      <c r="N699" s="3"/>
      <c r="O699" s="3"/>
      <c r="P699" s="3"/>
      <c r="Q699" s="3"/>
      <c r="R699" s="3"/>
      <c r="S699" s="3"/>
      <c r="T699" s="3"/>
      <c r="U699" s="3"/>
      <c r="V699" s="3"/>
      <c r="W699" s="3"/>
      <c r="X699" s="3"/>
      <c r="Y699" s="3"/>
      <c r="Z699" s="3"/>
    </row>
    <row r="700" spans="1:26" ht="12.75" customHeight="1" x14ac:dyDescent="0.25">
      <c r="A700" s="3"/>
      <c r="B700" s="3"/>
      <c r="C700" s="3"/>
      <c r="D700" s="200"/>
      <c r="E700" s="3"/>
      <c r="F700" s="3"/>
      <c r="G700" s="3"/>
      <c r="H700" s="3"/>
      <c r="I700" s="3"/>
      <c r="J700" s="3"/>
      <c r="K700" s="3"/>
      <c r="L700" s="3"/>
      <c r="M700" s="3"/>
      <c r="N700" s="3"/>
      <c r="O700" s="3"/>
      <c r="P700" s="3"/>
      <c r="Q700" s="3"/>
      <c r="R700" s="3"/>
      <c r="S700" s="3"/>
      <c r="T700" s="3"/>
      <c r="U700" s="3"/>
      <c r="V700" s="3"/>
      <c r="W700" s="3"/>
      <c r="X700" s="3"/>
      <c r="Y700" s="3"/>
      <c r="Z700" s="3"/>
    </row>
    <row r="701" spans="1:26" ht="12.75" customHeight="1" x14ac:dyDescent="0.25">
      <c r="A701" s="3"/>
      <c r="B701" s="3"/>
      <c r="C701" s="3"/>
      <c r="D701" s="200"/>
      <c r="E701" s="3"/>
      <c r="F701" s="3"/>
      <c r="G701" s="3"/>
      <c r="H701" s="3"/>
      <c r="I701" s="3"/>
      <c r="J701" s="3"/>
      <c r="K701" s="3"/>
      <c r="L701" s="3"/>
      <c r="M701" s="3"/>
      <c r="N701" s="3"/>
      <c r="O701" s="3"/>
      <c r="P701" s="3"/>
      <c r="Q701" s="3"/>
      <c r="R701" s="3"/>
      <c r="S701" s="3"/>
      <c r="T701" s="3"/>
      <c r="U701" s="3"/>
      <c r="V701" s="3"/>
      <c r="W701" s="3"/>
      <c r="X701" s="3"/>
      <c r="Y701" s="3"/>
      <c r="Z701" s="3"/>
    </row>
    <row r="702" spans="1:26" ht="12.75" customHeight="1" x14ac:dyDescent="0.25">
      <c r="A702" s="3"/>
      <c r="B702" s="3"/>
      <c r="C702" s="3"/>
      <c r="D702" s="200"/>
      <c r="E702" s="3"/>
      <c r="F702" s="3"/>
      <c r="G702" s="3"/>
      <c r="H702" s="3"/>
      <c r="I702" s="3"/>
      <c r="J702" s="3"/>
      <c r="K702" s="3"/>
      <c r="L702" s="3"/>
      <c r="M702" s="3"/>
      <c r="N702" s="3"/>
      <c r="O702" s="3"/>
      <c r="P702" s="3"/>
      <c r="Q702" s="3"/>
      <c r="R702" s="3"/>
      <c r="S702" s="3"/>
      <c r="T702" s="3"/>
      <c r="U702" s="3"/>
      <c r="V702" s="3"/>
      <c r="W702" s="3"/>
      <c r="X702" s="3"/>
      <c r="Y702" s="3"/>
      <c r="Z702" s="3"/>
    </row>
    <row r="703" spans="1:26" ht="12.75" customHeight="1" x14ac:dyDescent="0.25">
      <c r="A703" s="3"/>
      <c r="B703" s="3"/>
      <c r="C703" s="3"/>
      <c r="D703" s="200"/>
      <c r="E703" s="3"/>
      <c r="F703" s="3"/>
      <c r="G703" s="3"/>
      <c r="H703" s="3"/>
      <c r="I703" s="3"/>
      <c r="J703" s="3"/>
      <c r="K703" s="3"/>
      <c r="L703" s="3"/>
      <c r="M703" s="3"/>
      <c r="N703" s="3"/>
      <c r="O703" s="3"/>
      <c r="P703" s="3"/>
      <c r="Q703" s="3"/>
      <c r="R703" s="3"/>
      <c r="S703" s="3"/>
      <c r="T703" s="3"/>
      <c r="U703" s="3"/>
      <c r="V703" s="3"/>
      <c r="W703" s="3"/>
      <c r="X703" s="3"/>
      <c r="Y703" s="3"/>
      <c r="Z703" s="3"/>
    </row>
    <row r="704" spans="1:26" ht="12.75" customHeight="1" x14ac:dyDescent="0.25">
      <c r="A704" s="3"/>
      <c r="B704" s="3"/>
      <c r="C704" s="3"/>
      <c r="D704" s="200"/>
      <c r="E704" s="3"/>
      <c r="F704" s="3"/>
      <c r="G704" s="3"/>
      <c r="H704" s="3"/>
      <c r="I704" s="3"/>
      <c r="J704" s="3"/>
      <c r="K704" s="3"/>
      <c r="L704" s="3"/>
      <c r="M704" s="3"/>
      <c r="N704" s="3"/>
      <c r="O704" s="3"/>
      <c r="P704" s="3"/>
      <c r="Q704" s="3"/>
      <c r="R704" s="3"/>
      <c r="S704" s="3"/>
      <c r="T704" s="3"/>
      <c r="U704" s="3"/>
      <c r="V704" s="3"/>
      <c r="W704" s="3"/>
      <c r="X704" s="3"/>
      <c r="Y704" s="3"/>
      <c r="Z704" s="3"/>
    </row>
    <row r="705" spans="1:26" ht="12.75" customHeight="1" x14ac:dyDescent="0.25">
      <c r="A705" s="3"/>
      <c r="B705" s="3"/>
      <c r="C705" s="3"/>
      <c r="D705" s="200"/>
      <c r="E705" s="3"/>
      <c r="F705" s="3"/>
      <c r="G705" s="3"/>
      <c r="H705" s="3"/>
      <c r="I705" s="3"/>
      <c r="J705" s="3"/>
      <c r="K705" s="3"/>
      <c r="L705" s="3"/>
      <c r="M705" s="3"/>
      <c r="N705" s="3"/>
      <c r="O705" s="3"/>
      <c r="P705" s="3"/>
      <c r="Q705" s="3"/>
      <c r="R705" s="3"/>
      <c r="S705" s="3"/>
      <c r="T705" s="3"/>
      <c r="U705" s="3"/>
      <c r="V705" s="3"/>
      <c r="W705" s="3"/>
      <c r="X705" s="3"/>
      <c r="Y705" s="3"/>
      <c r="Z705" s="3"/>
    </row>
    <row r="706" spans="1:26" ht="12.75" customHeight="1" x14ac:dyDescent="0.25">
      <c r="A706" s="3"/>
      <c r="B706" s="3"/>
      <c r="C706" s="3"/>
      <c r="D706" s="200"/>
      <c r="E706" s="3"/>
      <c r="F706" s="3"/>
      <c r="G706" s="3"/>
      <c r="H706" s="3"/>
      <c r="I706" s="3"/>
      <c r="J706" s="3"/>
      <c r="K706" s="3"/>
      <c r="L706" s="3"/>
      <c r="M706" s="3"/>
      <c r="N706" s="3"/>
      <c r="O706" s="3"/>
      <c r="P706" s="3"/>
      <c r="Q706" s="3"/>
      <c r="R706" s="3"/>
      <c r="S706" s="3"/>
      <c r="T706" s="3"/>
      <c r="U706" s="3"/>
      <c r="V706" s="3"/>
      <c r="W706" s="3"/>
      <c r="X706" s="3"/>
      <c r="Y706" s="3"/>
      <c r="Z706" s="3"/>
    </row>
    <row r="707" spans="1:26" ht="12.75" customHeight="1" x14ac:dyDescent="0.25">
      <c r="A707" s="3"/>
      <c r="B707" s="3"/>
      <c r="C707" s="3"/>
      <c r="D707" s="200"/>
      <c r="E707" s="3"/>
      <c r="F707" s="3"/>
      <c r="G707" s="3"/>
      <c r="H707" s="3"/>
      <c r="I707" s="3"/>
      <c r="J707" s="3"/>
      <c r="K707" s="3"/>
      <c r="L707" s="3"/>
      <c r="M707" s="3"/>
      <c r="N707" s="3"/>
      <c r="O707" s="3"/>
      <c r="P707" s="3"/>
      <c r="Q707" s="3"/>
      <c r="R707" s="3"/>
      <c r="S707" s="3"/>
      <c r="T707" s="3"/>
      <c r="U707" s="3"/>
      <c r="V707" s="3"/>
      <c r="W707" s="3"/>
      <c r="X707" s="3"/>
      <c r="Y707" s="3"/>
      <c r="Z707" s="3"/>
    </row>
    <row r="708" spans="1:26" ht="12.75" customHeight="1" x14ac:dyDescent="0.25">
      <c r="A708" s="3"/>
      <c r="B708" s="3"/>
      <c r="C708" s="3"/>
      <c r="D708" s="200"/>
      <c r="E708" s="3"/>
      <c r="F708" s="3"/>
      <c r="G708" s="3"/>
      <c r="H708" s="3"/>
      <c r="I708" s="3"/>
      <c r="J708" s="3"/>
      <c r="K708" s="3"/>
      <c r="L708" s="3"/>
      <c r="M708" s="3"/>
      <c r="N708" s="3"/>
      <c r="O708" s="3"/>
      <c r="P708" s="3"/>
      <c r="Q708" s="3"/>
      <c r="R708" s="3"/>
      <c r="S708" s="3"/>
      <c r="T708" s="3"/>
      <c r="U708" s="3"/>
      <c r="V708" s="3"/>
      <c r="W708" s="3"/>
      <c r="X708" s="3"/>
      <c r="Y708" s="3"/>
      <c r="Z708" s="3"/>
    </row>
    <row r="709" spans="1:26" ht="12.75" customHeight="1" x14ac:dyDescent="0.25">
      <c r="A709" s="3"/>
      <c r="B709" s="3"/>
      <c r="C709" s="3"/>
      <c r="D709" s="200"/>
      <c r="E709" s="3"/>
      <c r="F709" s="3"/>
      <c r="G709" s="3"/>
      <c r="H709" s="3"/>
      <c r="I709" s="3"/>
      <c r="J709" s="3"/>
      <c r="K709" s="3"/>
      <c r="L709" s="3"/>
      <c r="M709" s="3"/>
      <c r="N709" s="3"/>
      <c r="O709" s="3"/>
      <c r="P709" s="3"/>
      <c r="Q709" s="3"/>
      <c r="R709" s="3"/>
      <c r="S709" s="3"/>
      <c r="T709" s="3"/>
      <c r="U709" s="3"/>
      <c r="V709" s="3"/>
      <c r="W709" s="3"/>
      <c r="X709" s="3"/>
      <c r="Y709" s="3"/>
      <c r="Z709" s="3"/>
    </row>
    <row r="710" spans="1:26" ht="12.75" customHeight="1" x14ac:dyDescent="0.25">
      <c r="A710" s="3"/>
      <c r="B710" s="3"/>
      <c r="C710" s="3"/>
      <c r="D710" s="200"/>
      <c r="E710" s="3"/>
      <c r="F710" s="3"/>
      <c r="G710" s="3"/>
      <c r="H710" s="3"/>
      <c r="I710" s="3"/>
      <c r="J710" s="3"/>
      <c r="K710" s="3"/>
      <c r="L710" s="3"/>
      <c r="M710" s="3"/>
      <c r="N710" s="3"/>
      <c r="O710" s="3"/>
      <c r="P710" s="3"/>
      <c r="Q710" s="3"/>
      <c r="R710" s="3"/>
      <c r="S710" s="3"/>
      <c r="T710" s="3"/>
      <c r="U710" s="3"/>
      <c r="V710" s="3"/>
      <c r="W710" s="3"/>
      <c r="X710" s="3"/>
      <c r="Y710" s="3"/>
      <c r="Z710" s="3"/>
    </row>
    <row r="711" spans="1:26" ht="12.75" customHeight="1" x14ac:dyDescent="0.25">
      <c r="A711" s="3"/>
      <c r="B711" s="3"/>
      <c r="C711" s="3"/>
      <c r="D711" s="200"/>
      <c r="E711" s="3"/>
      <c r="F711" s="3"/>
      <c r="G711" s="3"/>
      <c r="H711" s="3"/>
      <c r="I711" s="3"/>
      <c r="J711" s="3"/>
      <c r="K711" s="3"/>
      <c r="L711" s="3"/>
      <c r="M711" s="3"/>
      <c r="N711" s="3"/>
      <c r="O711" s="3"/>
      <c r="P711" s="3"/>
      <c r="Q711" s="3"/>
      <c r="R711" s="3"/>
      <c r="S711" s="3"/>
      <c r="T711" s="3"/>
      <c r="U711" s="3"/>
      <c r="V711" s="3"/>
      <c r="W711" s="3"/>
      <c r="X711" s="3"/>
      <c r="Y711" s="3"/>
      <c r="Z711" s="3"/>
    </row>
    <row r="712" spans="1:26" ht="12.75" customHeight="1" x14ac:dyDescent="0.25">
      <c r="A712" s="3"/>
      <c r="B712" s="3"/>
      <c r="C712" s="3"/>
      <c r="D712" s="200"/>
      <c r="E712" s="3"/>
      <c r="F712" s="3"/>
      <c r="G712" s="3"/>
      <c r="H712" s="3"/>
      <c r="I712" s="3"/>
      <c r="J712" s="3"/>
      <c r="K712" s="3"/>
      <c r="L712" s="3"/>
      <c r="M712" s="3"/>
      <c r="N712" s="3"/>
      <c r="O712" s="3"/>
      <c r="P712" s="3"/>
      <c r="Q712" s="3"/>
      <c r="R712" s="3"/>
      <c r="S712" s="3"/>
      <c r="T712" s="3"/>
      <c r="U712" s="3"/>
      <c r="V712" s="3"/>
      <c r="W712" s="3"/>
      <c r="X712" s="3"/>
      <c r="Y712" s="3"/>
      <c r="Z712" s="3"/>
    </row>
    <row r="713" spans="1:26" ht="12.75" customHeight="1" x14ac:dyDescent="0.25">
      <c r="A713" s="3"/>
      <c r="B713" s="3"/>
      <c r="C713" s="3"/>
      <c r="D713" s="200"/>
      <c r="E713" s="3"/>
      <c r="F713" s="3"/>
      <c r="G713" s="3"/>
      <c r="H713" s="3"/>
      <c r="I713" s="3"/>
      <c r="J713" s="3"/>
      <c r="K713" s="3"/>
      <c r="L713" s="3"/>
      <c r="M713" s="3"/>
      <c r="N713" s="3"/>
      <c r="O713" s="3"/>
      <c r="P713" s="3"/>
      <c r="Q713" s="3"/>
      <c r="R713" s="3"/>
      <c r="S713" s="3"/>
      <c r="T713" s="3"/>
      <c r="U713" s="3"/>
      <c r="V713" s="3"/>
      <c r="W713" s="3"/>
      <c r="X713" s="3"/>
      <c r="Y713" s="3"/>
      <c r="Z713" s="3"/>
    </row>
    <row r="714" spans="1:26" ht="12.75" customHeight="1" x14ac:dyDescent="0.25">
      <c r="A714" s="3"/>
      <c r="B714" s="3"/>
      <c r="C714" s="3"/>
      <c r="D714" s="200"/>
      <c r="E714" s="3"/>
      <c r="F714" s="3"/>
      <c r="G714" s="3"/>
      <c r="H714" s="3"/>
      <c r="I714" s="3"/>
      <c r="J714" s="3"/>
      <c r="K714" s="3"/>
      <c r="L714" s="3"/>
      <c r="M714" s="3"/>
      <c r="N714" s="3"/>
      <c r="O714" s="3"/>
      <c r="P714" s="3"/>
      <c r="Q714" s="3"/>
      <c r="R714" s="3"/>
      <c r="S714" s="3"/>
      <c r="T714" s="3"/>
      <c r="U714" s="3"/>
      <c r="V714" s="3"/>
      <c r="W714" s="3"/>
      <c r="X714" s="3"/>
      <c r="Y714" s="3"/>
      <c r="Z714" s="3"/>
    </row>
    <row r="715" spans="1:26" ht="12.75" customHeight="1" x14ac:dyDescent="0.25">
      <c r="A715" s="3"/>
      <c r="B715" s="3"/>
      <c r="C715" s="3"/>
      <c r="D715" s="200"/>
      <c r="E715" s="3"/>
      <c r="F715" s="3"/>
      <c r="G715" s="3"/>
      <c r="H715" s="3"/>
      <c r="I715" s="3"/>
      <c r="J715" s="3"/>
      <c r="K715" s="3"/>
      <c r="L715" s="3"/>
      <c r="M715" s="3"/>
      <c r="N715" s="3"/>
      <c r="O715" s="3"/>
      <c r="P715" s="3"/>
      <c r="Q715" s="3"/>
      <c r="R715" s="3"/>
      <c r="S715" s="3"/>
      <c r="T715" s="3"/>
      <c r="U715" s="3"/>
      <c r="V715" s="3"/>
      <c r="W715" s="3"/>
      <c r="X715" s="3"/>
      <c r="Y715" s="3"/>
      <c r="Z715" s="3"/>
    </row>
    <row r="716" spans="1:26" ht="12.75" customHeight="1" x14ac:dyDescent="0.25">
      <c r="A716" s="3"/>
      <c r="B716" s="3"/>
      <c r="C716" s="3"/>
      <c r="D716" s="200"/>
      <c r="E716" s="3"/>
      <c r="F716" s="3"/>
      <c r="G716" s="3"/>
      <c r="H716" s="3"/>
      <c r="I716" s="3"/>
      <c r="J716" s="3"/>
      <c r="K716" s="3"/>
      <c r="L716" s="3"/>
      <c r="M716" s="3"/>
      <c r="N716" s="3"/>
      <c r="O716" s="3"/>
      <c r="P716" s="3"/>
      <c r="Q716" s="3"/>
      <c r="R716" s="3"/>
      <c r="S716" s="3"/>
      <c r="T716" s="3"/>
      <c r="U716" s="3"/>
      <c r="V716" s="3"/>
      <c r="W716" s="3"/>
      <c r="X716" s="3"/>
      <c r="Y716" s="3"/>
      <c r="Z716" s="3"/>
    </row>
    <row r="717" spans="1:26" ht="12.75" customHeight="1" x14ac:dyDescent="0.25">
      <c r="A717" s="3"/>
      <c r="B717" s="3"/>
      <c r="C717" s="3"/>
      <c r="D717" s="200"/>
      <c r="E717" s="3"/>
      <c r="F717" s="3"/>
      <c r="G717" s="3"/>
      <c r="H717" s="3"/>
      <c r="I717" s="3"/>
      <c r="J717" s="3"/>
      <c r="K717" s="3"/>
      <c r="L717" s="3"/>
      <c r="M717" s="3"/>
      <c r="N717" s="3"/>
      <c r="O717" s="3"/>
      <c r="P717" s="3"/>
      <c r="Q717" s="3"/>
      <c r="R717" s="3"/>
      <c r="S717" s="3"/>
      <c r="T717" s="3"/>
      <c r="U717" s="3"/>
      <c r="V717" s="3"/>
      <c r="W717" s="3"/>
      <c r="X717" s="3"/>
      <c r="Y717" s="3"/>
      <c r="Z717" s="3"/>
    </row>
    <row r="718" spans="1:26" ht="12.75" customHeight="1" x14ac:dyDescent="0.25">
      <c r="A718" s="3"/>
      <c r="B718" s="3"/>
      <c r="C718" s="3"/>
      <c r="D718" s="200"/>
      <c r="E718" s="3"/>
      <c r="F718" s="3"/>
      <c r="G718" s="3"/>
      <c r="H718" s="3"/>
      <c r="I718" s="3"/>
      <c r="J718" s="3"/>
      <c r="K718" s="3"/>
      <c r="L718" s="3"/>
      <c r="M718" s="3"/>
      <c r="N718" s="3"/>
      <c r="O718" s="3"/>
      <c r="P718" s="3"/>
      <c r="Q718" s="3"/>
      <c r="R718" s="3"/>
      <c r="S718" s="3"/>
      <c r="T718" s="3"/>
      <c r="U718" s="3"/>
      <c r="V718" s="3"/>
      <c r="W718" s="3"/>
      <c r="X718" s="3"/>
      <c r="Y718" s="3"/>
      <c r="Z718" s="3"/>
    </row>
    <row r="719" spans="1:26" ht="12.75" customHeight="1" x14ac:dyDescent="0.25">
      <c r="A719" s="3"/>
      <c r="B719" s="3"/>
      <c r="C719" s="3"/>
      <c r="D719" s="200"/>
      <c r="E719" s="3"/>
      <c r="F719" s="3"/>
      <c r="G719" s="3"/>
      <c r="H719" s="3"/>
      <c r="I719" s="3"/>
      <c r="J719" s="3"/>
      <c r="K719" s="3"/>
      <c r="L719" s="3"/>
      <c r="M719" s="3"/>
      <c r="N719" s="3"/>
      <c r="O719" s="3"/>
      <c r="P719" s="3"/>
      <c r="Q719" s="3"/>
      <c r="R719" s="3"/>
      <c r="S719" s="3"/>
      <c r="T719" s="3"/>
      <c r="U719" s="3"/>
      <c r="V719" s="3"/>
      <c r="W719" s="3"/>
      <c r="X719" s="3"/>
      <c r="Y719" s="3"/>
      <c r="Z719" s="3"/>
    </row>
    <row r="720" spans="1:26" ht="12.75" customHeight="1" x14ac:dyDescent="0.25">
      <c r="A720" s="3"/>
      <c r="B720" s="3"/>
      <c r="C720" s="3"/>
      <c r="D720" s="200"/>
      <c r="E720" s="3"/>
      <c r="F720" s="3"/>
      <c r="G720" s="3"/>
      <c r="H720" s="3"/>
      <c r="I720" s="3"/>
      <c r="J720" s="3"/>
      <c r="K720" s="3"/>
      <c r="L720" s="3"/>
      <c r="M720" s="3"/>
      <c r="N720" s="3"/>
      <c r="O720" s="3"/>
      <c r="P720" s="3"/>
      <c r="Q720" s="3"/>
      <c r="R720" s="3"/>
      <c r="S720" s="3"/>
      <c r="T720" s="3"/>
      <c r="U720" s="3"/>
      <c r="V720" s="3"/>
      <c r="W720" s="3"/>
      <c r="X720" s="3"/>
      <c r="Y720" s="3"/>
      <c r="Z720" s="3"/>
    </row>
    <row r="721" spans="1:26" ht="12.75" customHeight="1" x14ac:dyDescent="0.25">
      <c r="A721" s="3"/>
      <c r="B721" s="3"/>
      <c r="C721" s="3"/>
      <c r="D721" s="200"/>
      <c r="E721" s="3"/>
      <c r="F721" s="3"/>
      <c r="G721" s="3"/>
      <c r="H721" s="3"/>
      <c r="I721" s="3"/>
      <c r="J721" s="3"/>
      <c r="K721" s="3"/>
      <c r="L721" s="3"/>
      <c r="M721" s="3"/>
      <c r="N721" s="3"/>
      <c r="O721" s="3"/>
      <c r="P721" s="3"/>
      <c r="Q721" s="3"/>
      <c r="R721" s="3"/>
      <c r="S721" s="3"/>
      <c r="T721" s="3"/>
      <c r="U721" s="3"/>
      <c r="V721" s="3"/>
      <c r="W721" s="3"/>
      <c r="X721" s="3"/>
      <c r="Y721" s="3"/>
      <c r="Z721" s="3"/>
    </row>
    <row r="722" spans="1:26" ht="12.75" customHeight="1" x14ac:dyDescent="0.25">
      <c r="A722" s="3"/>
      <c r="B722" s="3"/>
      <c r="C722" s="3"/>
      <c r="D722" s="200"/>
      <c r="E722" s="3"/>
      <c r="F722" s="3"/>
      <c r="G722" s="3"/>
      <c r="H722" s="3"/>
      <c r="I722" s="3"/>
      <c r="J722" s="3"/>
      <c r="K722" s="3"/>
      <c r="L722" s="3"/>
      <c r="M722" s="3"/>
      <c r="N722" s="3"/>
      <c r="O722" s="3"/>
      <c r="P722" s="3"/>
      <c r="Q722" s="3"/>
      <c r="R722" s="3"/>
      <c r="S722" s="3"/>
      <c r="T722" s="3"/>
      <c r="U722" s="3"/>
      <c r="V722" s="3"/>
      <c r="W722" s="3"/>
      <c r="X722" s="3"/>
      <c r="Y722" s="3"/>
      <c r="Z722" s="3"/>
    </row>
    <row r="723" spans="1:26" ht="12.75" customHeight="1" x14ac:dyDescent="0.25">
      <c r="A723" s="3"/>
      <c r="B723" s="3"/>
      <c r="C723" s="3"/>
      <c r="D723" s="200"/>
      <c r="E723" s="3"/>
      <c r="F723" s="3"/>
      <c r="G723" s="3"/>
      <c r="H723" s="3"/>
      <c r="I723" s="3"/>
      <c r="J723" s="3"/>
      <c r="K723" s="3"/>
      <c r="L723" s="3"/>
      <c r="M723" s="3"/>
      <c r="N723" s="3"/>
      <c r="O723" s="3"/>
      <c r="P723" s="3"/>
      <c r="Q723" s="3"/>
      <c r="R723" s="3"/>
      <c r="S723" s="3"/>
      <c r="T723" s="3"/>
      <c r="U723" s="3"/>
      <c r="V723" s="3"/>
      <c r="W723" s="3"/>
      <c r="X723" s="3"/>
      <c r="Y723" s="3"/>
      <c r="Z723" s="3"/>
    </row>
    <row r="724" spans="1:26" ht="12.75" customHeight="1" x14ac:dyDescent="0.25">
      <c r="A724" s="3"/>
      <c r="B724" s="3"/>
      <c r="C724" s="3"/>
      <c r="D724" s="200"/>
      <c r="E724" s="3"/>
      <c r="F724" s="3"/>
      <c r="G724" s="3"/>
      <c r="H724" s="3"/>
      <c r="I724" s="3"/>
      <c r="J724" s="3"/>
      <c r="K724" s="3"/>
      <c r="L724" s="3"/>
      <c r="M724" s="3"/>
      <c r="N724" s="3"/>
      <c r="O724" s="3"/>
      <c r="P724" s="3"/>
      <c r="Q724" s="3"/>
      <c r="R724" s="3"/>
      <c r="S724" s="3"/>
      <c r="T724" s="3"/>
      <c r="U724" s="3"/>
      <c r="V724" s="3"/>
      <c r="W724" s="3"/>
      <c r="X724" s="3"/>
      <c r="Y724" s="3"/>
      <c r="Z724" s="3"/>
    </row>
    <row r="725" spans="1:26" ht="12.75" customHeight="1" x14ac:dyDescent="0.25">
      <c r="A725" s="3"/>
      <c r="B725" s="3"/>
      <c r="C725" s="3"/>
      <c r="D725" s="200"/>
      <c r="E725" s="3"/>
      <c r="F725" s="3"/>
      <c r="G725" s="3"/>
      <c r="H725" s="3"/>
      <c r="I725" s="3"/>
      <c r="J725" s="3"/>
      <c r="K725" s="3"/>
      <c r="L725" s="3"/>
      <c r="M725" s="3"/>
      <c r="N725" s="3"/>
      <c r="O725" s="3"/>
      <c r="P725" s="3"/>
      <c r="Q725" s="3"/>
      <c r="R725" s="3"/>
      <c r="S725" s="3"/>
      <c r="T725" s="3"/>
      <c r="U725" s="3"/>
      <c r="V725" s="3"/>
      <c r="W725" s="3"/>
      <c r="X725" s="3"/>
      <c r="Y725" s="3"/>
      <c r="Z725" s="3"/>
    </row>
    <row r="726" spans="1:26" ht="12.75" customHeight="1" x14ac:dyDescent="0.25">
      <c r="A726" s="3"/>
      <c r="B726" s="3"/>
      <c r="C726" s="3"/>
      <c r="D726" s="200"/>
      <c r="E726" s="3"/>
      <c r="F726" s="3"/>
      <c r="G726" s="3"/>
      <c r="H726" s="3"/>
      <c r="I726" s="3"/>
      <c r="J726" s="3"/>
      <c r="K726" s="3"/>
      <c r="L726" s="3"/>
      <c r="M726" s="3"/>
      <c r="N726" s="3"/>
      <c r="O726" s="3"/>
      <c r="P726" s="3"/>
      <c r="Q726" s="3"/>
      <c r="R726" s="3"/>
      <c r="S726" s="3"/>
      <c r="T726" s="3"/>
      <c r="U726" s="3"/>
      <c r="V726" s="3"/>
      <c r="W726" s="3"/>
      <c r="X726" s="3"/>
      <c r="Y726" s="3"/>
      <c r="Z726" s="3"/>
    </row>
    <row r="727" spans="1:26" ht="12.75" customHeight="1" x14ac:dyDescent="0.25">
      <c r="A727" s="3"/>
      <c r="B727" s="3"/>
      <c r="C727" s="3"/>
      <c r="D727" s="200"/>
      <c r="E727" s="3"/>
      <c r="F727" s="3"/>
      <c r="G727" s="3"/>
      <c r="H727" s="3"/>
      <c r="I727" s="3"/>
      <c r="J727" s="3"/>
      <c r="K727" s="3"/>
      <c r="L727" s="3"/>
      <c r="M727" s="3"/>
      <c r="N727" s="3"/>
      <c r="O727" s="3"/>
      <c r="P727" s="3"/>
      <c r="Q727" s="3"/>
      <c r="R727" s="3"/>
      <c r="S727" s="3"/>
      <c r="T727" s="3"/>
      <c r="U727" s="3"/>
      <c r="V727" s="3"/>
      <c r="W727" s="3"/>
      <c r="X727" s="3"/>
      <c r="Y727" s="3"/>
      <c r="Z727" s="3"/>
    </row>
    <row r="728" spans="1:26" ht="12.75" customHeight="1" x14ac:dyDescent="0.25">
      <c r="A728" s="3"/>
      <c r="B728" s="3"/>
      <c r="C728" s="3"/>
      <c r="D728" s="200"/>
      <c r="E728" s="3"/>
      <c r="F728" s="3"/>
      <c r="G728" s="3"/>
      <c r="H728" s="3"/>
      <c r="I728" s="3"/>
      <c r="J728" s="3"/>
      <c r="K728" s="3"/>
      <c r="L728" s="3"/>
      <c r="M728" s="3"/>
      <c r="N728" s="3"/>
      <c r="O728" s="3"/>
      <c r="P728" s="3"/>
      <c r="Q728" s="3"/>
      <c r="R728" s="3"/>
      <c r="S728" s="3"/>
      <c r="T728" s="3"/>
      <c r="U728" s="3"/>
      <c r="V728" s="3"/>
      <c r="W728" s="3"/>
      <c r="X728" s="3"/>
      <c r="Y728" s="3"/>
      <c r="Z728" s="3"/>
    </row>
    <row r="729" spans="1:26" ht="12.75" customHeight="1" x14ac:dyDescent="0.25">
      <c r="A729" s="3"/>
      <c r="B729" s="3"/>
      <c r="C729" s="3"/>
      <c r="D729" s="200"/>
      <c r="E729" s="3"/>
      <c r="F729" s="3"/>
      <c r="G729" s="3"/>
      <c r="H729" s="3"/>
      <c r="I729" s="3"/>
      <c r="J729" s="3"/>
      <c r="K729" s="3"/>
      <c r="L729" s="3"/>
      <c r="M729" s="3"/>
      <c r="N729" s="3"/>
      <c r="O729" s="3"/>
      <c r="P729" s="3"/>
      <c r="Q729" s="3"/>
      <c r="R729" s="3"/>
      <c r="S729" s="3"/>
      <c r="T729" s="3"/>
      <c r="U729" s="3"/>
      <c r="V729" s="3"/>
      <c r="W729" s="3"/>
      <c r="X729" s="3"/>
      <c r="Y729" s="3"/>
      <c r="Z729" s="3"/>
    </row>
    <row r="730" spans="1:26" ht="12.75" customHeight="1" x14ac:dyDescent="0.25">
      <c r="A730" s="3"/>
      <c r="B730" s="3"/>
      <c r="C730" s="3"/>
      <c r="D730" s="200"/>
      <c r="E730" s="3"/>
      <c r="F730" s="3"/>
      <c r="G730" s="3"/>
      <c r="H730" s="3"/>
      <c r="I730" s="3"/>
      <c r="J730" s="3"/>
      <c r="K730" s="3"/>
      <c r="L730" s="3"/>
      <c r="M730" s="3"/>
      <c r="N730" s="3"/>
      <c r="O730" s="3"/>
      <c r="P730" s="3"/>
      <c r="Q730" s="3"/>
      <c r="R730" s="3"/>
      <c r="S730" s="3"/>
      <c r="T730" s="3"/>
      <c r="U730" s="3"/>
      <c r="V730" s="3"/>
      <c r="W730" s="3"/>
      <c r="X730" s="3"/>
      <c r="Y730" s="3"/>
      <c r="Z730" s="3"/>
    </row>
    <row r="731" spans="1:26" ht="12.75" customHeight="1" x14ac:dyDescent="0.25">
      <c r="A731" s="3"/>
      <c r="B731" s="3"/>
      <c r="C731" s="3"/>
      <c r="D731" s="200"/>
      <c r="E731" s="3"/>
      <c r="F731" s="3"/>
      <c r="G731" s="3"/>
      <c r="H731" s="3"/>
      <c r="I731" s="3"/>
      <c r="J731" s="3"/>
      <c r="K731" s="3"/>
      <c r="L731" s="3"/>
      <c r="M731" s="3"/>
      <c r="N731" s="3"/>
      <c r="O731" s="3"/>
      <c r="P731" s="3"/>
      <c r="Q731" s="3"/>
      <c r="R731" s="3"/>
      <c r="S731" s="3"/>
      <c r="T731" s="3"/>
      <c r="U731" s="3"/>
      <c r="V731" s="3"/>
      <c r="W731" s="3"/>
      <c r="X731" s="3"/>
      <c r="Y731" s="3"/>
      <c r="Z731" s="3"/>
    </row>
    <row r="732" spans="1:26" ht="12.75" customHeight="1" x14ac:dyDescent="0.25">
      <c r="A732" s="3"/>
      <c r="B732" s="3"/>
      <c r="C732" s="3"/>
      <c r="D732" s="200"/>
      <c r="E732" s="3"/>
      <c r="F732" s="3"/>
      <c r="G732" s="3"/>
      <c r="H732" s="3"/>
      <c r="I732" s="3"/>
      <c r="J732" s="3"/>
      <c r="K732" s="3"/>
      <c r="L732" s="3"/>
      <c r="M732" s="3"/>
      <c r="N732" s="3"/>
      <c r="O732" s="3"/>
      <c r="P732" s="3"/>
      <c r="Q732" s="3"/>
      <c r="R732" s="3"/>
      <c r="S732" s="3"/>
      <c r="T732" s="3"/>
      <c r="U732" s="3"/>
      <c r="V732" s="3"/>
      <c r="W732" s="3"/>
      <c r="X732" s="3"/>
      <c r="Y732" s="3"/>
      <c r="Z732" s="3"/>
    </row>
    <row r="733" spans="1:26" ht="12.75" customHeight="1" x14ac:dyDescent="0.25">
      <c r="A733" s="3"/>
      <c r="B733" s="3"/>
      <c r="C733" s="3"/>
      <c r="D733" s="200"/>
      <c r="E733" s="3"/>
      <c r="F733" s="3"/>
      <c r="G733" s="3"/>
      <c r="H733" s="3"/>
      <c r="I733" s="3"/>
      <c r="J733" s="3"/>
      <c r="K733" s="3"/>
      <c r="L733" s="3"/>
      <c r="M733" s="3"/>
      <c r="N733" s="3"/>
      <c r="O733" s="3"/>
      <c r="P733" s="3"/>
      <c r="Q733" s="3"/>
      <c r="R733" s="3"/>
      <c r="S733" s="3"/>
      <c r="T733" s="3"/>
      <c r="U733" s="3"/>
      <c r="V733" s="3"/>
      <c r="W733" s="3"/>
      <c r="X733" s="3"/>
      <c r="Y733" s="3"/>
      <c r="Z733" s="3"/>
    </row>
    <row r="734" spans="1:26" ht="12.75" customHeight="1" x14ac:dyDescent="0.25">
      <c r="A734" s="3"/>
      <c r="B734" s="3"/>
      <c r="C734" s="3"/>
      <c r="D734" s="200"/>
      <c r="E734" s="3"/>
      <c r="F734" s="3"/>
      <c r="G734" s="3"/>
      <c r="H734" s="3"/>
      <c r="I734" s="3"/>
      <c r="J734" s="3"/>
      <c r="K734" s="3"/>
      <c r="L734" s="3"/>
      <c r="M734" s="3"/>
      <c r="N734" s="3"/>
      <c r="O734" s="3"/>
      <c r="P734" s="3"/>
      <c r="Q734" s="3"/>
      <c r="R734" s="3"/>
      <c r="S734" s="3"/>
      <c r="T734" s="3"/>
      <c r="U734" s="3"/>
      <c r="V734" s="3"/>
      <c r="W734" s="3"/>
      <c r="X734" s="3"/>
      <c r="Y734" s="3"/>
      <c r="Z734" s="3"/>
    </row>
    <row r="735" spans="1:26" ht="12.75" customHeight="1" x14ac:dyDescent="0.25">
      <c r="A735" s="3"/>
      <c r="B735" s="3"/>
      <c r="C735" s="3"/>
      <c r="D735" s="200"/>
      <c r="E735" s="3"/>
      <c r="F735" s="3"/>
      <c r="G735" s="3"/>
      <c r="H735" s="3"/>
      <c r="I735" s="3"/>
      <c r="J735" s="3"/>
      <c r="K735" s="3"/>
      <c r="L735" s="3"/>
      <c r="M735" s="3"/>
      <c r="N735" s="3"/>
      <c r="O735" s="3"/>
      <c r="P735" s="3"/>
      <c r="Q735" s="3"/>
      <c r="R735" s="3"/>
      <c r="S735" s="3"/>
      <c r="T735" s="3"/>
      <c r="U735" s="3"/>
      <c r="V735" s="3"/>
      <c r="W735" s="3"/>
      <c r="X735" s="3"/>
      <c r="Y735" s="3"/>
      <c r="Z735" s="3"/>
    </row>
    <row r="736" spans="1:26" ht="12.75" customHeight="1" x14ac:dyDescent="0.25">
      <c r="A736" s="3"/>
      <c r="B736" s="3"/>
      <c r="C736" s="3"/>
      <c r="D736" s="200"/>
      <c r="E736" s="3"/>
      <c r="F736" s="3"/>
      <c r="G736" s="3"/>
      <c r="H736" s="3"/>
      <c r="I736" s="3"/>
      <c r="J736" s="3"/>
      <c r="K736" s="3"/>
      <c r="L736" s="3"/>
      <c r="M736" s="3"/>
      <c r="N736" s="3"/>
      <c r="O736" s="3"/>
      <c r="P736" s="3"/>
      <c r="Q736" s="3"/>
      <c r="R736" s="3"/>
      <c r="S736" s="3"/>
      <c r="T736" s="3"/>
      <c r="U736" s="3"/>
      <c r="V736" s="3"/>
      <c r="W736" s="3"/>
      <c r="X736" s="3"/>
      <c r="Y736" s="3"/>
      <c r="Z736" s="3"/>
    </row>
    <row r="737" spans="1:26" ht="12.75" customHeight="1" x14ac:dyDescent="0.25">
      <c r="A737" s="3"/>
      <c r="B737" s="3"/>
      <c r="C737" s="3"/>
      <c r="D737" s="200"/>
      <c r="E737" s="3"/>
      <c r="F737" s="3"/>
      <c r="G737" s="3"/>
      <c r="H737" s="3"/>
      <c r="I737" s="3"/>
      <c r="J737" s="3"/>
      <c r="K737" s="3"/>
      <c r="L737" s="3"/>
      <c r="M737" s="3"/>
      <c r="N737" s="3"/>
      <c r="O737" s="3"/>
      <c r="P737" s="3"/>
      <c r="Q737" s="3"/>
      <c r="R737" s="3"/>
      <c r="S737" s="3"/>
      <c r="T737" s="3"/>
      <c r="U737" s="3"/>
      <c r="V737" s="3"/>
      <c r="W737" s="3"/>
      <c r="X737" s="3"/>
      <c r="Y737" s="3"/>
      <c r="Z737" s="3"/>
    </row>
    <row r="738" spans="1:26" ht="12.75" customHeight="1" x14ac:dyDescent="0.25">
      <c r="A738" s="3"/>
      <c r="B738" s="3"/>
      <c r="C738" s="3"/>
      <c r="D738" s="200"/>
      <c r="E738" s="3"/>
      <c r="F738" s="3"/>
      <c r="G738" s="3"/>
      <c r="H738" s="3"/>
      <c r="I738" s="3"/>
      <c r="J738" s="3"/>
      <c r="K738" s="3"/>
      <c r="L738" s="3"/>
      <c r="M738" s="3"/>
      <c r="N738" s="3"/>
      <c r="O738" s="3"/>
      <c r="P738" s="3"/>
      <c r="Q738" s="3"/>
      <c r="R738" s="3"/>
      <c r="S738" s="3"/>
      <c r="T738" s="3"/>
      <c r="U738" s="3"/>
      <c r="V738" s="3"/>
      <c r="W738" s="3"/>
      <c r="X738" s="3"/>
      <c r="Y738" s="3"/>
      <c r="Z738" s="3"/>
    </row>
    <row r="739" spans="1:26" ht="12.75" customHeight="1" x14ac:dyDescent="0.25">
      <c r="A739" s="3"/>
      <c r="B739" s="3"/>
      <c r="C739" s="3"/>
      <c r="D739" s="200"/>
      <c r="E739" s="3"/>
      <c r="F739" s="3"/>
      <c r="G739" s="3"/>
      <c r="H739" s="3"/>
      <c r="I739" s="3"/>
      <c r="J739" s="3"/>
      <c r="K739" s="3"/>
      <c r="L739" s="3"/>
      <c r="M739" s="3"/>
      <c r="N739" s="3"/>
      <c r="O739" s="3"/>
      <c r="P739" s="3"/>
      <c r="Q739" s="3"/>
      <c r="R739" s="3"/>
      <c r="S739" s="3"/>
      <c r="T739" s="3"/>
      <c r="U739" s="3"/>
      <c r="V739" s="3"/>
      <c r="W739" s="3"/>
      <c r="X739" s="3"/>
      <c r="Y739" s="3"/>
      <c r="Z739" s="3"/>
    </row>
    <row r="740" spans="1:26" ht="12.75" customHeight="1" x14ac:dyDescent="0.25">
      <c r="A740" s="3"/>
      <c r="B740" s="3"/>
      <c r="C740" s="3"/>
      <c r="D740" s="200"/>
      <c r="E740" s="3"/>
      <c r="F740" s="3"/>
      <c r="G740" s="3"/>
      <c r="H740" s="3"/>
      <c r="I740" s="3"/>
      <c r="J740" s="3"/>
      <c r="K740" s="3"/>
      <c r="L740" s="3"/>
      <c r="M740" s="3"/>
      <c r="N740" s="3"/>
      <c r="O740" s="3"/>
      <c r="P740" s="3"/>
      <c r="Q740" s="3"/>
      <c r="R740" s="3"/>
      <c r="S740" s="3"/>
      <c r="T740" s="3"/>
      <c r="U740" s="3"/>
      <c r="V740" s="3"/>
      <c r="W740" s="3"/>
      <c r="X740" s="3"/>
      <c r="Y740" s="3"/>
      <c r="Z740" s="3"/>
    </row>
    <row r="741" spans="1:26" ht="12.75" customHeight="1" x14ac:dyDescent="0.25">
      <c r="A741" s="3"/>
      <c r="B741" s="3"/>
      <c r="C741" s="3"/>
      <c r="D741" s="200"/>
      <c r="E741" s="3"/>
      <c r="F741" s="3"/>
      <c r="G741" s="3"/>
      <c r="H741" s="3"/>
      <c r="I741" s="3"/>
      <c r="J741" s="3"/>
      <c r="K741" s="3"/>
      <c r="L741" s="3"/>
      <c r="M741" s="3"/>
      <c r="N741" s="3"/>
      <c r="O741" s="3"/>
      <c r="P741" s="3"/>
      <c r="Q741" s="3"/>
      <c r="R741" s="3"/>
      <c r="S741" s="3"/>
      <c r="T741" s="3"/>
      <c r="U741" s="3"/>
      <c r="V741" s="3"/>
      <c r="W741" s="3"/>
      <c r="X741" s="3"/>
      <c r="Y741" s="3"/>
      <c r="Z741" s="3"/>
    </row>
    <row r="742" spans="1:26" ht="12.75" customHeight="1" x14ac:dyDescent="0.25">
      <c r="A742" s="3"/>
      <c r="B742" s="3"/>
      <c r="C742" s="3"/>
      <c r="D742" s="200"/>
      <c r="E742" s="3"/>
      <c r="F742" s="3"/>
      <c r="G742" s="3"/>
      <c r="H742" s="3"/>
      <c r="I742" s="3"/>
      <c r="J742" s="3"/>
      <c r="K742" s="3"/>
      <c r="L742" s="3"/>
      <c r="M742" s="3"/>
      <c r="N742" s="3"/>
      <c r="O742" s="3"/>
      <c r="P742" s="3"/>
      <c r="Q742" s="3"/>
      <c r="R742" s="3"/>
      <c r="S742" s="3"/>
      <c r="T742" s="3"/>
      <c r="U742" s="3"/>
      <c r="V742" s="3"/>
      <c r="W742" s="3"/>
      <c r="X742" s="3"/>
      <c r="Y742" s="3"/>
      <c r="Z742" s="3"/>
    </row>
    <row r="743" spans="1:26" ht="12.75" customHeight="1" x14ac:dyDescent="0.25">
      <c r="A743" s="3"/>
      <c r="B743" s="3"/>
      <c r="C743" s="3"/>
      <c r="D743" s="200"/>
      <c r="E743" s="3"/>
      <c r="F743" s="3"/>
      <c r="G743" s="3"/>
      <c r="H743" s="3"/>
      <c r="I743" s="3"/>
      <c r="J743" s="3"/>
      <c r="K743" s="3"/>
      <c r="L743" s="3"/>
      <c r="M743" s="3"/>
      <c r="N743" s="3"/>
      <c r="O743" s="3"/>
      <c r="P743" s="3"/>
      <c r="Q743" s="3"/>
      <c r="R743" s="3"/>
      <c r="S743" s="3"/>
      <c r="T743" s="3"/>
      <c r="U743" s="3"/>
      <c r="V743" s="3"/>
      <c r="W743" s="3"/>
      <c r="X743" s="3"/>
      <c r="Y743" s="3"/>
      <c r="Z743" s="3"/>
    </row>
    <row r="744" spans="1:26" ht="12.75" customHeight="1" x14ac:dyDescent="0.25">
      <c r="A744" s="3"/>
      <c r="B744" s="3"/>
      <c r="C744" s="3"/>
      <c r="D744" s="200"/>
      <c r="E744" s="3"/>
      <c r="F744" s="3"/>
      <c r="G744" s="3"/>
      <c r="H744" s="3"/>
      <c r="I744" s="3"/>
      <c r="J744" s="3"/>
      <c r="K744" s="3"/>
      <c r="L744" s="3"/>
      <c r="M744" s="3"/>
      <c r="N744" s="3"/>
      <c r="O744" s="3"/>
      <c r="P744" s="3"/>
      <c r="Q744" s="3"/>
      <c r="R744" s="3"/>
      <c r="S744" s="3"/>
      <c r="T744" s="3"/>
      <c r="U744" s="3"/>
      <c r="V744" s="3"/>
      <c r="W744" s="3"/>
      <c r="X744" s="3"/>
      <c r="Y744" s="3"/>
      <c r="Z744" s="3"/>
    </row>
    <row r="745" spans="1:26" ht="12.75" customHeight="1" x14ac:dyDescent="0.25">
      <c r="A745" s="3"/>
      <c r="B745" s="3"/>
      <c r="C745" s="3"/>
      <c r="D745" s="200"/>
      <c r="E745" s="3"/>
      <c r="F745" s="3"/>
      <c r="G745" s="3"/>
      <c r="H745" s="3"/>
      <c r="I745" s="3"/>
      <c r="J745" s="3"/>
      <c r="K745" s="3"/>
      <c r="L745" s="3"/>
      <c r="M745" s="3"/>
      <c r="N745" s="3"/>
      <c r="O745" s="3"/>
      <c r="P745" s="3"/>
      <c r="Q745" s="3"/>
      <c r="R745" s="3"/>
      <c r="S745" s="3"/>
      <c r="T745" s="3"/>
      <c r="U745" s="3"/>
      <c r="V745" s="3"/>
      <c r="W745" s="3"/>
      <c r="X745" s="3"/>
      <c r="Y745" s="3"/>
      <c r="Z745" s="3"/>
    </row>
    <row r="746" spans="1:26" ht="12.75" customHeight="1" x14ac:dyDescent="0.25">
      <c r="A746" s="3"/>
      <c r="B746" s="3"/>
      <c r="C746" s="3"/>
      <c r="D746" s="200"/>
      <c r="E746" s="3"/>
      <c r="F746" s="3"/>
      <c r="G746" s="3"/>
      <c r="H746" s="3"/>
      <c r="I746" s="3"/>
      <c r="J746" s="3"/>
      <c r="K746" s="3"/>
      <c r="L746" s="3"/>
      <c r="M746" s="3"/>
      <c r="N746" s="3"/>
      <c r="O746" s="3"/>
      <c r="P746" s="3"/>
      <c r="Q746" s="3"/>
      <c r="R746" s="3"/>
      <c r="S746" s="3"/>
      <c r="T746" s="3"/>
      <c r="U746" s="3"/>
      <c r="V746" s="3"/>
      <c r="W746" s="3"/>
      <c r="X746" s="3"/>
      <c r="Y746" s="3"/>
      <c r="Z746" s="3"/>
    </row>
    <row r="747" spans="1:26" ht="12.75" customHeight="1" x14ac:dyDescent="0.25">
      <c r="A747" s="3"/>
      <c r="B747" s="3"/>
      <c r="C747" s="3"/>
      <c r="D747" s="200"/>
      <c r="E747" s="3"/>
      <c r="F747" s="3"/>
      <c r="G747" s="3"/>
      <c r="H747" s="3"/>
      <c r="I747" s="3"/>
      <c r="J747" s="3"/>
      <c r="K747" s="3"/>
      <c r="L747" s="3"/>
      <c r="M747" s="3"/>
      <c r="N747" s="3"/>
      <c r="O747" s="3"/>
      <c r="P747" s="3"/>
      <c r="Q747" s="3"/>
      <c r="R747" s="3"/>
      <c r="S747" s="3"/>
      <c r="T747" s="3"/>
      <c r="U747" s="3"/>
      <c r="V747" s="3"/>
      <c r="W747" s="3"/>
      <c r="X747" s="3"/>
      <c r="Y747" s="3"/>
      <c r="Z747" s="3"/>
    </row>
    <row r="748" spans="1:26" ht="12.75" customHeight="1" x14ac:dyDescent="0.25">
      <c r="A748" s="3"/>
      <c r="B748" s="3"/>
      <c r="C748" s="3"/>
      <c r="D748" s="200"/>
      <c r="E748" s="3"/>
      <c r="F748" s="3"/>
      <c r="G748" s="3"/>
      <c r="H748" s="3"/>
      <c r="I748" s="3"/>
      <c r="J748" s="3"/>
      <c r="K748" s="3"/>
      <c r="L748" s="3"/>
      <c r="M748" s="3"/>
      <c r="N748" s="3"/>
      <c r="O748" s="3"/>
      <c r="P748" s="3"/>
      <c r="Q748" s="3"/>
      <c r="R748" s="3"/>
      <c r="S748" s="3"/>
      <c r="T748" s="3"/>
      <c r="U748" s="3"/>
      <c r="V748" s="3"/>
      <c r="W748" s="3"/>
      <c r="X748" s="3"/>
      <c r="Y748" s="3"/>
      <c r="Z748" s="3"/>
    </row>
    <row r="749" spans="1:26" ht="12.75" customHeight="1" x14ac:dyDescent="0.25">
      <c r="A749" s="3"/>
      <c r="B749" s="3"/>
      <c r="C749" s="3"/>
      <c r="D749" s="200"/>
      <c r="E749" s="3"/>
      <c r="F749" s="3"/>
      <c r="G749" s="3"/>
      <c r="H749" s="3"/>
      <c r="I749" s="3"/>
      <c r="J749" s="3"/>
      <c r="K749" s="3"/>
      <c r="L749" s="3"/>
      <c r="M749" s="3"/>
      <c r="N749" s="3"/>
      <c r="O749" s="3"/>
      <c r="P749" s="3"/>
      <c r="Q749" s="3"/>
      <c r="R749" s="3"/>
      <c r="S749" s="3"/>
      <c r="T749" s="3"/>
      <c r="U749" s="3"/>
      <c r="V749" s="3"/>
      <c r="W749" s="3"/>
      <c r="X749" s="3"/>
      <c r="Y749" s="3"/>
      <c r="Z749" s="3"/>
    </row>
    <row r="750" spans="1:26" ht="12.75" customHeight="1" x14ac:dyDescent="0.25">
      <c r="A750" s="3"/>
      <c r="B750" s="3"/>
      <c r="C750" s="3"/>
      <c r="D750" s="200"/>
      <c r="E750" s="3"/>
      <c r="F750" s="3"/>
      <c r="G750" s="3"/>
      <c r="H750" s="3"/>
      <c r="I750" s="3"/>
      <c r="J750" s="3"/>
      <c r="K750" s="3"/>
      <c r="L750" s="3"/>
      <c r="M750" s="3"/>
      <c r="N750" s="3"/>
      <c r="O750" s="3"/>
      <c r="P750" s="3"/>
      <c r="Q750" s="3"/>
      <c r="R750" s="3"/>
      <c r="S750" s="3"/>
      <c r="T750" s="3"/>
      <c r="U750" s="3"/>
      <c r="V750" s="3"/>
      <c r="W750" s="3"/>
      <c r="X750" s="3"/>
      <c r="Y750" s="3"/>
      <c r="Z750" s="3"/>
    </row>
    <row r="751" spans="1:26" ht="12.75" customHeight="1" x14ac:dyDescent="0.25">
      <c r="A751" s="3"/>
      <c r="B751" s="3"/>
      <c r="C751" s="3"/>
      <c r="D751" s="200"/>
      <c r="E751" s="3"/>
      <c r="F751" s="3"/>
      <c r="G751" s="3"/>
      <c r="H751" s="3"/>
      <c r="I751" s="3"/>
      <c r="J751" s="3"/>
      <c r="K751" s="3"/>
      <c r="L751" s="3"/>
      <c r="M751" s="3"/>
      <c r="N751" s="3"/>
      <c r="O751" s="3"/>
      <c r="P751" s="3"/>
      <c r="Q751" s="3"/>
      <c r="R751" s="3"/>
      <c r="S751" s="3"/>
      <c r="T751" s="3"/>
      <c r="U751" s="3"/>
      <c r="V751" s="3"/>
      <c r="W751" s="3"/>
      <c r="X751" s="3"/>
      <c r="Y751" s="3"/>
      <c r="Z751" s="3"/>
    </row>
    <row r="752" spans="1:26" ht="12.75" customHeight="1" x14ac:dyDescent="0.25">
      <c r="A752" s="3"/>
      <c r="B752" s="3"/>
      <c r="C752" s="3"/>
      <c r="D752" s="200"/>
      <c r="E752" s="3"/>
      <c r="F752" s="3"/>
      <c r="G752" s="3"/>
      <c r="H752" s="3"/>
      <c r="I752" s="3"/>
      <c r="J752" s="3"/>
      <c r="K752" s="3"/>
      <c r="L752" s="3"/>
      <c r="M752" s="3"/>
      <c r="N752" s="3"/>
      <c r="O752" s="3"/>
      <c r="P752" s="3"/>
      <c r="Q752" s="3"/>
      <c r="R752" s="3"/>
      <c r="S752" s="3"/>
      <c r="T752" s="3"/>
      <c r="U752" s="3"/>
      <c r="V752" s="3"/>
      <c r="W752" s="3"/>
      <c r="X752" s="3"/>
      <c r="Y752" s="3"/>
      <c r="Z752" s="3"/>
    </row>
    <row r="753" spans="1:26" ht="12.75" customHeight="1" x14ac:dyDescent="0.25">
      <c r="A753" s="3"/>
      <c r="B753" s="3"/>
      <c r="C753" s="3"/>
      <c r="D753" s="200"/>
      <c r="E753" s="3"/>
      <c r="F753" s="3"/>
      <c r="G753" s="3"/>
      <c r="H753" s="3"/>
      <c r="I753" s="3"/>
      <c r="J753" s="3"/>
      <c r="K753" s="3"/>
      <c r="L753" s="3"/>
      <c r="M753" s="3"/>
      <c r="N753" s="3"/>
      <c r="O753" s="3"/>
      <c r="P753" s="3"/>
      <c r="Q753" s="3"/>
      <c r="R753" s="3"/>
      <c r="S753" s="3"/>
      <c r="T753" s="3"/>
      <c r="U753" s="3"/>
      <c r="V753" s="3"/>
      <c r="W753" s="3"/>
      <c r="X753" s="3"/>
      <c r="Y753" s="3"/>
      <c r="Z753" s="3"/>
    </row>
    <row r="754" spans="1:26" ht="12.75" customHeight="1" x14ac:dyDescent="0.25">
      <c r="A754" s="3"/>
      <c r="B754" s="3"/>
      <c r="C754" s="3"/>
      <c r="D754" s="200"/>
      <c r="E754" s="3"/>
      <c r="F754" s="3"/>
      <c r="G754" s="3"/>
      <c r="H754" s="3"/>
      <c r="I754" s="3"/>
      <c r="J754" s="3"/>
      <c r="K754" s="3"/>
      <c r="L754" s="3"/>
      <c r="M754" s="3"/>
      <c r="N754" s="3"/>
      <c r="O754" s="3"/>
      <c r="P754" s="3"/>
      <c r="Q754" s="3"/>
      <c r="R754" s="3"/>
      <c r="S754" s="3"/>
      <c r="T754" s="3"/>
      <c r="U754" s="3"/>
      <c r="V754" s="3"/>
      <c r="W754" s="3"/>
      <c r="X754" s="3"/>
      <c r="Y754" s="3"/>
      <c r="Z754" s="3"/>
    </row>
    <row r="755" spans="1:26" ht="12.75" customHeight="1" x14ac:dyDescent="0.25">
      <c r="A755" s="3"/>
      <c r="B755" s="3"/>
      <c r="C755" s="3"/>
      <c r="D755" s="200"/>
      <c r="E755" s="3"/>
      <c r="F755" s="3"/>
      <c r="G755" s="3"/>
      <c r="H755" s="3"/>
      <c r="I755" s="3"/>
      <c r="J755" s="3"/>
      <c r="K755" s="3"/>
      <c r="L755" s="3"/>
      <c r="M755" s="3"/>
      <c r="N755" s="3"/>
      <c r="O755" s="3"/>
      <c r="P755" s="3"/>
      <c r="Q755" s="3"/>
      <c r="R755" s="3"/>
      <c r="S755" s="3"/>
      <c r="T755" s="3"/>
      <c r="U755" s="3"/>
      <c r="V755" s="3"/>
      <c r="W755" s="3"/>
      <c r="X755" s="3"/>
      <c r="Y755" s="3"/>
      <c r="Z755" s="3"/>
    </row>
    <row r="756" spans="1:26" ht="12.75" customHeight="1" x14ac:dyDescent="0.25">
      <c r="A756" s="3"/>
      <c r="B756" s="3"/>
      <c r="C756" s="3"/>
      <c r="D756" s="200"/>
      <c r="E756" s="3"/>
      <c r="F756" s="3"/>
      <c r="G756" s="3"/>
      <c r="H756" s="3"/>
      <c r="I756" s="3"/>
      <c r="J756" s="3"/>
      <c r="K756" s="3"/>
      <c r="L756" s="3"/>
      <c r="M756" s="3"/>
      <c r="N756" s="3"/>
      <c r="O756" s="3"/>
      <c r="P756" s="3"/>
      <c r="Q756" s="3"/>
      <c r="R756" s="3"/>
      <c r="S756" s="3"/>
      <c r="T756" s="3"/>
      <c r="U756" s="3"/>
      <c r="V756" s="3"/>
      <c r="W756" s="3"/>
      <c r="X756" s="3"/>
      <c r="Y756" s="3"/>
      <c r="Z756" s="3"/>
    </row>
    <row r="757" spans="1:26" ht="12.75" customHeight="1" x14ac:dyDescent="0.25">
      <c r="A757" s="3"/>
      <c r="B757" s="3"/>
      <c r="C757" s="3"/>
      <c r="D757" s="200"/>
      <c r="E757" s="3"/>
      <c r="F757" s="3"/>
      <c r="G757" s="3"/>
      <c r="H757" s="3"/>
      <c r="I757" s="3"/>
      <c r="J757" s="3"/>
      <c r="K757" s="3"/>
      <c r="L757" s="3"/>
      <c r="M757" s="3"/>
      <c r="N757" s="3"/>
      <c r="O757" s="3"/>
      <c r="P757" s="3"/>
      <c r="Q757" s="3"/>
      <c r="R757" s="3"/>
      <c r="S757" s="3"/>
      <c r="T757" s="3"/>
      <c r="U757" s="3"/>
      <c r="V757" s="3"/>
      <c r="W757" s="3"/>
      <c r="X757" s="3"/>
      <c r="Y757" s="3"/>
      <c r="Z757" s="3"/>
    </row>
    <row r="758" spans="1:26" ht="12.75" customHeight="1" x14ac:dyDescent="0.25">
      <c r="A758" s="3"/>
      <c r="B758" s="3"/>
      <c r="C758" s="3"/>
      <c r="D758" s="200"/>
      <c r="E758" s="3"/>
      <c r="F758" s="3"/>
      <c r="G758" s="3"/>
      <c r="H758" s="3"/>
      <c r="I758" s="3"/>
      <c r="J758" s="3"/>
      <c r="K758" s="3"/>
      <c r="L758" s="3"/>
      <c r="M758" s="3"/>
      <c r="N758" s="3"/>
      <c r="O758" s="3"/>
      <c r="P758" s="3"/>
      <c r="Q758" s="3"/>
      <c r="R758" s="3"/>
      <c r="S758" s="3"/>
      <c r="T758" s="3"/>
      <c r="U758" s="3"/>
      <c r="V758" s="3"/>
      <c r="W758" s="3"/>
      <c r="X758" s="3"/>
      <c r="Y758" s="3"/>
      <c r="Z758" s="3"/>
    </row>
    <row r="759" spans="1:26" ht="12.75" customHeight="1" x14ac:dyDescent="0.25">
      <c r="A759" s="3"/>
      <c r="B759" s="3"/>
      <c r="C759" s="3"/>
      <c r="D759" s="200"/>
      <c r="E759" s="3"/>
      <c r="F759" s="3"/>
      <c r="G759" s="3"/>
      <c r="H759" s="3"/>
      <c r="I759" s="3"/>
      <c r="J759" s="3"/>
      <c r="K759" s="3"/>
      <c r="L759" s="3"/>
      <c r="M759" s="3"/>
      <c r="N759" s="3"/>
      <c r="O759" s="3"/>
      <c r="P759" s="3"/>
      <c r="Q759" s="3"/>
      <c r="R759" s="3"/>
      <c r="S759" s="3"/>
      <c r="T759" s="3"/>
      <c r="U759" s="3"/>
      <c r="V759" s="3"/>
      <c r="W759" s="3"/>
      <c r="X759" s="3"/>
      <c r="Y759" s="3"/>
      <c r="Z759" s="3"/>
    </row>
    <row r="760" spans="1:26" ht="12.75" customHeight="1" x14ac:dyDescent="0.25">
      <c r="A760" s="3"/>
      <c r="B760" s="3"/>
      <c r="C760" s="3"/>
      <c r="D760" s="200"/>
      <c r="E760" s="3"/>
      <c r="F760" s="3"/>
      <c r="G760" s="3"/>
      <c r="H760" s="3"/>
      <c r="I760" s="3"/>
      <c r="J760" s="3"/>
      <c r="K760" s="3"/>
      <c r="L760" s="3"/>
      <c r="M760" s="3"/>
      <c r="N760" s="3"/>
      <c r="O760" s="3"/>
      <c r="P760" s="3"/>
      <c r="Q760" s="3"/>
      <c r="R760" s="3"/>
      <c r="S760" s="3"/>
      <c r="T760" s="3"/>
      <c r="U760" s="3"/>
      <c r="V760" s="3"/>
      <c r="W760" s="3"/>
      <c r="X760" s="3"/>
      <c r="Y760" s="3"/>
      <c r="Z760" s="3"/>
    </row>
    <row r="761" spans="1:26" ht="12.75" customHeight="1" x14ac:dyDescent="0.25">
      <c r="A761" s="3"/>
      <c r="B761" s="3"/>
      <c r="C761" s="3"/>
      <c r="D761" s="200"/>
      <c r="E761" s="3"/>
      <c r="F761" s="3"/>
      <c r="G761" s="3"/>
      <c r="H761" s="3"/>
      <c r="I761" s="3"/>
      <c r="J761" s="3"/>
      <c r="K761" s="3"/>
      <c r="L761" s="3"/>
      <c r="M761" s="3"/>
      <c r="N761" s="3"/>
      <c r="O761" s="3"/>
      <c r="P761" s="3"/>
      <c r="Q761" s="3"/>
      <c r="R761" s="3"/>
      <c r="S761" s="3"/>
      <c r="T761" s="3"/>
      <c r="U761" s="3"/>
      <c r="V761" s="3"/>
      <c r="W761" s="3"/>
      <c r="X761" s="3"/>
      <c r="Y761" s="3"/>
      <c r="Z761" s="3"/>
    </row>
    <row r="762" spans="1:26" ht="12.75" customHeight="1" x14ac:dyDescent="0.25">
      <c r="A762" s="3"/>
      <c r="B762" s="3"/>
      <c r="C762" s="3"/>
      <c r="D762" s="200"/>
      <c r="E762" s="3"/>
      <c r="F762" s="3"/>
      <c r="G762" s="3"/>
      <c r="H762" s="3"/>
      <c r="I762" s="3"/>
      <c r="J762" s="3"/>
      <c r="K762" s="3"/>
      <c r="L762" s="3"/>
      <c r="M762" s="3"/>
      <c r="N762" s="3"/>
      <c r="O762" s="3"/>
      <c r="P762" s="3"/>
      <c r="Q762" s="3"/>
      <c r="R762" s="3"/>
      <c r="S762" s="3"/>
      <c r="T762" s="3"/>
      <c r="U762" s="3"/>
      <c r="V762" s="3"/>
      <c r="W762" s="3"/>
      <c r="X762" s="3"/>
      <c r="Y762" s="3"/>
      <c r="Z762" s="3"/>
    </row>
    <row r="763" spans="1:26" ht="12.75" customHeight="1" x14ac:dyDescent="0.25">
      <c r="A763" s="3"/>
      <c r="B763" s="3"/>
      <c r="C763" s="3"/>
      <c r="D763" s="200"/>
      <c r="E763" s="3"/>
      <c r="F763" s="3"/>
      <c r="G763" s="3"/>
      <c r="H763" s="3"/>
      <c r="I763" s="3"/>
      <c r="J763" s="3"/>
      <c r="K763" s="3"/>
      <c r="L763" s="3"/>
      <c r="M763" s="3"/>
      <c r="N763" s="3"/>
      <c r="O763" s="3"/>
      <c r="P763" s="3"/>
      <c r="Q763" s="3"/>
      <c r="R763" s="3"/>
      <c r="S763" s="3"/>
      <c r="T763" s="3"/>
      <c r="U763" s="3"/>
      <c r="V763" s="3"/>
      <c r="W763" s="3"/>
      <c r="X763" s="3"/>
      <c r="Y763" s="3"/>
      <c r="Z763" s="3"/>
    </row>
    <row r="764" spans="1:26" ht="12.75" customHeight="1" x14ac:dyDescent="0.25">
      <c r="A764" s="3"/>
      <c r="B764" s="3"/>
      <c r="C764" s="3"/>
      <c r="D764" s="200"/>
      <c r="E764" s="3"/>
      <c r="F764" s="3"/>
      <c r="G764" s="3"/>
      <c r="H764" s="3"/>
      <c r="I764" s="3"/>
      <c r="J764" s="3"/>
      <c r="K764" s="3"/>
      <c r="L764" s="3"/>
      <c r="M764" s="3"/>
      <c r="N764" s="3"/>
      <c r="O764" s="3"/>
      <c r="P764" s="3"/>
      <c r="Q764" s="3"/>
      <c r="R764" s="3"/>
      <c r="S764" s="3"/>
      <c r="T764" s="3"/>
      <c r="U764" s="3"/>
      <c r="V764" s="3"/>
      <c r="W764" s="3"/>
      <c r="X764" s="3"/>
      <c r="Y764" s="3"/>
      <c r="Z764" s="3"/>
    </row>
    <row r="765" spans="1:26" ht="12.75" customHeight="1" x14ac:dyDescent="0.25">
      <c r="A765" s="3"/>
      <c r="B765" s="3"/>
      <c r="C765" s="3"/>
      <c r="D765" s="200"/>
      <c r="E765" s="3"/>
      <c r="F765" s="3"/>
      <c r="G765" s="3"/>
      <c r="H765" s="3"/>
      <c r="I765" s="3"/>
      <c r="J765" s="3"/>
      <c r="K765" s="3"/>
      <c r="L765" s="3"/>
      <c r="M765" s="3"/>
      <c r="N765" s="3"/>
      <c r="O765" s="3"/>
      <c r="P765" s="3"/>
      <c r="Q765" s="3"/>
      <c r="R765" s="3"/>
      <c r="S765" s="3"/>
      <c r="T765" s="3"/>
      <c r="U765" s="3"/>
      <c r="V765" s="3"/>
      <c r="W765" s="3"/>
      <c r="X765" s="3"/>
      <c r="Y765" s="3"/>
      <c r="Z765" s="3"/>
    </row>
    <row r="766" spans="1:26" ht="12.75" customHeight="1" x14ac:dyDescent="0.25">
      <c r="A766" s="3"/>
      <c r="B766" s="3"/>
      <c r="C766" s="3"/>
      <c r="D766" s="200"/>
      <c r="E766" s="3"/>
      <c r="F766" s="3"/>
      <c r="G766" s="3"/>
      <c r="H766" s="3"/>
      <c r="I766" s="3"/>
      <c r="J766" s="3"/>
      <c r="K766" s="3"/>
      <c r="L766" s="3"/>
      <c r="M766" s="3"/>
      <c r="N766" s="3"/>
      <c r="O766" s="3"/>
      <c r="P766" s="3"/>
      <c r="Q766" s="3"/>
      <c r="R766" s="3"/>
      <c r="S766" s="3"/>
      <c r="T766" s="3"/>
      <c r="U766" s="3"/>
      <c r="V766" s="3"/>
      <c r="W766" s="3"/>
      <c r="X766" s="3"/>
      <c r="Y766" s="3"/>
      <c r="Z766" s="3"/>
    </row>
    <row r="767" spans="1:26" ht="12.75" customHeight="1" x14ac:dyDescent="0.25">
      <c r="A767" s="3"/>
      <c r="B767" s="3"/>
      <c r="C767" s="3"/>
      <c r="D767" s="200"/>
      <c r="E767" s="3"/>
      <c r="F767" s="3"/>
      <c r="G767" s="3"/>
      <c r="H767" s="3"/>
      <c r="I767" s="3"/>
      <c r="J767" s="3"/>
      <c r="K767" s="3"/>
      <c r="L767" s="3"/>
      <c r="M767" s="3"/>
      <c r="N767" s="3"/>
      <c r="O767" s="3"/>
      <c r="P767" s="3"/>
      <c r="Q767" s="3"/>
      <c r="R767" s="3"/>
      <c r="S767" s="3"/>
      <c r="T767" s="3"/>
      <c r="U767" s="3"/>
      <c r="V767" s="3"/>
      <c r="W767" s="3"/>
      <c r="X767" s="3"/>
      <c r="Y767" s="3"/>
      <c r="Z767" s="3"/>
    </row>
    <row r="768" spans="1:26" ht="12.75" customHeight="1" x14ac:dyDescent="0.25">
      <c r="A768" s="3"/>
      <c r="B768" s="3"/>
      <c r="C768" s="3"/>
      <c r="D768" s="200"/>
      <c r="E768" s="3"/>
      <c r="F768" s="3"/>
      <c r="G768" s="3"/>
      <c r="H768" s="3"/>
      <c r="I768" s="3"/>
      <c r="J768" s="3"/>
      <c r="K768" s="3"/>
      <c r="L768" s="3"/>
      <c r="M768" s="3"/>
      <c r="N768" s="3"/>
      <c r="O768" s="3"/>
      <c r="P768" s="3"/>
      <c r="Q768" s="3"/>
      <c r="R768" s="3"/>
      <c r="S768" s="3"/>
      <c r="T768" s="3"/>
      <c r="U768" s="3"/>
      <c r="V768" s="3"/>
      <c r="W768" s="3"/>
      <c r="X768" s="3"/>
      <c r="Y768" s="3"/>
      <c r="Z768" s="3"/>
    </row>
    <row r="769" spans="1:26" ht="12.75" customHeight="1" x14ac:dyDescent="0.25">
      <c r="A769" s="3"/>
      <c r="B769" s="3"/>
      <c r="C769" s="3"/>
      <c r="D769" s="200"/>
      <c r="E769" s="3"/>
      <c r="F769" s="3"/>
      <c r="G769" s="3"/>
      <c r="H769" s="3"/>
      <c r="I769" s="3"/>
      <c r="J769" s="3"/>
      <c r="K769" s="3"/>
      <c r="L769" s="3"/>
      <c r="M769" s="3"/>
      <c r="N769" s="3"/>
      <c r="O769" s="3"/>
      <c r="P769" s="3"/>
      <c r="Q769" s="3"/>
      <c r="R769" s="3"/>
      <c r="S769" s="3"/>
      <c r="T769" s="3"/>
      <c r="U769" s="3"/>
      <c r="V769" s="3"/>
      <c r="W769" s="3"/>
      <c r="X769" s="3"/>
      <c r="Y769" s="3"/>
      <c r="Z769" s="3"/>
    </row>
    <row r="770" spans="1:26" ht="12.75" customHeight="1" x14ac:dyDescent="0.25">
      <c r="A770" s="3"/>
      <c r="B770" s="3"/>
      <c r="C770" s="3"/>
      <c r="D770" s="200"/>
      <c r="E770" s="3"/>
      <c r="F770" s="3"/>
      <c r="G770" s="3"/>
      <c r="H770" s="3"/>
      <c r="I770" s="3"/>
      <c r="J770" s="3"/>
      <c r="K770" s="3"/>
      <c r="L770" s="3"/>
      <c r="M770" s="3"/>
      <c r="N770" s="3"/>
      <c r="O770" s="3"/>
      <c r="P770" s="3"/>
      <c r="Q770" s="3"/>
      <c r="R770" s="3"/>
      <c r="S770" s="3"/>
      <c r="T770" s="3"/>
      <c r="U770" s="3"/>
      <c r="V770" s="3"/>
      <c r="W770" s="3"/>
      <c r="X770" s="3"/>
      <c r="Y770" s="3"/>
      <c r="Z770" s="3"/>
    </row>
    <row r="771" spans="1:26" ht="12.75" customHeight="1" x14ac:dyDescent="0.25">
      <c r="A771" s="3"/>
      <c r="B771" s="3"/>
      <c r="C771" s="3"/>
      <c r="D771" s="200"/>
      <c r="E771" s="3"/>
      <c r="F771" s="3"/>
      <c r="G771" s="3"/>
      <c r="H771" s="3"/>
      <c r="I771" s="3"/>
      <c r="J771" s="3"/>
      <c r="K771" s="3"/>
      <c r="L771" s="3"/>
      <c r="M771" s="3"/>
      <c r="N771" s="3"/>
      <c r="O771" s="3"/>
      <c r="P771" s="3"/>
      <c r="Q771" s="3"/>
      <c r="R771" s="3"/>
      <c r="S771" s="3"/>
      <c r="T771" s="3"/>
      <c r="U771" s="3"/>
      <c r="V771" s="3"/>
      <c r="W771" s="3"/>
      <c r="X771" s="3"/>
      <c r="Y771" s="3"/>
      <c r="Z771" s="3"/>
    </row>
    <row r="772" spans="1:26" ht="12.75" customHeight="1" x14ac:dyDescent="0.25">
      <c r="A772" s="3"/>
      <c r="B772" s="3"/>
      <c r="C772" s="3"/>
      <c r="D772" s="200"/>
      <c r="E772" s="3"/>
      <c r="F772" s="3"/>
      <c r="G772" s="3"/>
      <c r="H772" s="3"/>
      <c r="I772" s="3"/>
      <c r="J772" s="3"/>
      <c r="K772" s="3"/>
      <c r="L772" s="3"/>
      <c r="M772" s="3"/>
      <c r="N772" s="3"/>
      <c r="O772" s="3"/>
      <c r="P772" s="3"/>
      <c r="Q772" s="3"/>
      <c r="R772" s="3"/>
      <c r="S772" s="3"/>
      <c r="T772" s="3"/>
      <c r="U772" s="3"/>
      <c r="V772" s="3"/>
      <c r="W772" s="3"/>
      <c r="X772" s="3"/>
      <c r="Y772" s="3"/>
      <c r="Z772" s="3"/>
    </row>
    <row r="773" spans="1:26" ht="12.75" customHeight="1" x14ac:dyDescent="0.25">
      <c r="A773" s="3"/>
      <c r="B773" s="3"/>
      <c r="C773" s="3"/>
      <c r="D773" s="200"/>
      <c r="E773" s="3"/>
      <c r="F773" s="3"/>
      <c r="G773" s="3"/>
      <c r="H773" s="3"/>
      <c r="I773" s="3"/>
      <c r="J773" s="3"/>
      <c r="K773" s="3"/>
      <c r="L773" s="3"/>
      <c r="M773" s="3"/>
      <c r="N773" s="3"/>
      <c r="O773" s="3"/>
      <c r="P773" s="3"/>
      <c r="Q773" s="3"/>
      <c r="R773" s="3"/>
      <c r="S773" s="3"/>
      <c r="T773" s="3"/>
      <c r="U773" s="3"/>
      <c r="V773" s="3"/>
      <c r="W773" s="3"/>
      <c r="X773" s="3"/>
      <c r="Y773" s="3"/>
      <c r="Z773" s="3"/>
    </row>
    <row r="774" spans="1:26" ht="12.75" customHeight="1" x14ac:dyDescent="0.25">
      <c r="A774" s="3"/>
      <c r="B774" s="3"/>
      <c r="C774" s="3"/>
      <c r="D774" s="200"/>
      <c r="E774" s="3"/>
      <c r="F774" s="3"/>
      <c r="G774" s="3"/>
      <c r="H774" s="3"/>
      <c r="I774" s="3"/>
      <c r="J774" s="3"/>
      <c r="K774" s="3"/>
      <c r="L774" s="3"/>
      <c r="M774" s="3"/>
      <c r="N774" s="3"/>
      <c r="O774" s="3"/>
      <c r="P774" s="3"/>
      <c r="Q774" s="3"/>
      <c r="R774" s="3"/>
      <c r="S774" s="3"/>
      <c r="T774" s="3"/>
      <c r="U774" s="3"/>
      <c r="V774" s="3"/>
      <c r="W774" s="3"/>
      <c r="X774" s="3"/>
      <c r="Y774" s="3"/>
      <c r="Z774" s="3"/>
    </row>
    <row r="775" spans="1:26" ht="12.75" customHeight="1" x14ac:dyDescent="0.25">
      <c r="A775" s="3"/>
      <c r="B775" s="3"/>
      <c r="C775" s="3"/>
      <c r="D775" s="200"/>
      <c r="E775" s="3"/>
      <c r="F775" s="3"/>
      <c r="G775" s="3"/>
      <c r="H775" s="3"/>
      <c r="I775" s="3"/>
      <c r="J775" s="3"/>
      <c r="K775" s="3"/>
      <c r="L775" s="3"/>
      <c r="M775" s="3"/>
      <c r="N775" s="3"/>
      <c r="O775" s="3"/>
      <c r="P775" s="3"/>
      <c r="Q775" s="3"/>
      <c r="R775" s="3"/>
      <c r="S775" s="3"/>
      <c r="T775" s="3"/>
      <c r="U775" s="3"/>
      <c r="V775" s="3"/>
      <c r="W775" s="3"/>
      <c r="X775" s="3"/>
      <c r="Y775" s="3"/>
      <c r="Z775" s="3"/>
    </row>
    <row r="776" spans="1:26" ht="12.75" customHeight="1" x14ac:dyDescent="0.25">
      <c r="A776" s="3"/>
      <c r="B776" s="3"/>
      <c r="C776" s="3"/>
      <c r="D776" s="200"/>
      <c r="E776" s="3"/>
      <c r="F776" s="3"/>
      <c r="G776" s="3"/>
      <c r="H776" s="3"/>
      <c r="I776" s="3"/>
      <c r="J776" s="3"/>
      <c r="K776" s="3"/>
      <c r="L776" s="3"/>
      <c r="M776" s="3"/>
      <c r="N776" s="3"/>
      <c r="O776" s="3"/>
      <c r="P776" s="3"/>
      <c r="Q776" s="3"/>
      <c r="R776" s="3"/>
      <c r="S776" s="3"/>
      <c r="T776" s="3"/>
      <c r="U776" s="3"/>
      <c r="V776" s="3"/>
      <c r="W776" s="3"/>
      <c r="X776" s="3"/>
      <c r="Y776" s="3"/>
      <c r="Z776" s="3"/>
    </row>
    <row r="777" spans="1:26" ht="12.75" customHeight="1" x14ac:dyDescent="0.25">
      <c r="A777" s="3"/>
      <c r="B777" s="3"/>
      <c r="C777" s="3"/>
      <c r="D777" s="200"/>
      <c r="E777" s="3"/>
      <c r="F777" s="3"/>
      <c r="G777" s="3"/>
      <c r="H777" s="3"/>
      <c r="I777" s="3"/>
      <c r="J777" s="3"/>
      <c r="K777" s="3"/>
      <c r="L777" s="3"/>
      <c r="M777" s="3"/>
      <c r="N777" s="3"/>
      <c r="O777" s="3"/>
      <c r="P777" s="3"/>
      <c r="Q777" s="3"/>
      <c r="R777" s="3"/>
      <c r="S777" s="3"/>
      <c r="T777" s="3"/>
      <c r="U777" s="3"/>
      <c r="V777" s="3"/>
      <c r="W777" s="3"/>
      <c r="X777" s="3"/>
      <c r="Y777" s="3"/>
      <c r="Z777" s="3"/>
    </row>
    <row r="778" spans="1:26" ht="12.75" customHeight="1" x14ac:dyDescent="0.25">
      <c r="A778" s="3"/>
      <c r="B778" s="3"/>
      <c r="C778" s="3"/>
      <c r="D778" s="200"/>
      <c r="E778" s="3"/>
      <c r="F778" s="3"/>
      <c r="G778" s="3"/>
      <c r="H778" s="3"/>
      <c r="I778" s="3"/>
      <c r="J778" s="3"/>
      <c r="K778" s="3"/>
      <c r="L778" s="3"/>
      <c r="M778" s="3"/>
      <c r="N778" s="3"/>
      <c r="O778" s="3"/>
      <c r="P778" s="3"/>
      <c r="Q778" s="3"/>
      <c r="R778" s="3"/>
      <c r="S778" s="3"/>
      <c r="T778" s="3"/>
      <c r="U778" s="3"/>
      <c r="V778" s="3"/>
      <c r="W778" s="3"/>
      <c r="X778" s="3"/>
      <c r="Y778" s="3"/>
      <c r="Z778" s="3"/>
    </row>
    <row r="779" spans="1:26" ht="12.75" customHeight="1" x14ac:dyDescent="0.25">
      <c r="A779" s="3"/>
      <c r="B779" s="3"/>
      <c r="C779" s="3"/>
      <c r="D779" s="200"/>
      <c r="E779" s="3"/>
      <c r="F779" s="3"/>
      <c r="G779" s="3"/>
      <c r="H779" s="3"/>
      <c r="I779" s="3"/>
      <c r="J779" s="3"/>
      <c r="K779" s="3"/>
      <c r="L779" s="3"/>
      <c r="M779" s="3"/>
      <c r="N779" s="3"/>
      <c r="O779" s="3"/>
      <c r="P779" s="3"/>
      <c r="Q779" s="3"/>
      <c r="R779" s="3"/>
      <c r="S779" s="3"/>
      <c r="T779" s="3"/>
      <c r="U779" s="3"/>
      <c r="V779" s="3"/>
      <c r="W779" s="3"/>
      <c r="X779" s="3"/>
      <c r="Y779" s="3"/>
      <c r="Z779" s="3"/>
    </row>
    <row r="780" spans="1:26" ht="12.75" customHeight="1" x14ac:dyDescent="0.25">
      <c r="A780" s="3"/>
      <c r="B780" s="3"/>
      <c r="C780" s="3"/>
      <c r="D780" s="200"/>
      <c r="E780" s="3"/>
      <c r="F780" s="3"/>
      <c r="G780" s="3"/>
      <c r="H780" s="3"/>
      <c r="I780" s="3"/>
      <c r="J780" s="3"/>
      <c r="K780" s="3"/>
      <c r="L780" s="3"/>
      <c r="M780" s="3"/>
      <c r="N780" s="3"/>
      <c r="O780" s="3"/>
      <c r="P780" s="3"/>
      <c r="Q780" s="3"/>
      <c r="R780" s="3"/>
      <c r="S780" s="3"/>
      <c r="T780" s="3"/>
      <c r="U780" s="3"/>
      <c r="V780" s="3"/>
      <c r="W780" s="3"/>
      <c r="X780" s="3"/>
      <c r="Y780" s="3"/>
      <c r="Z780" s="3"/>
    </row>
    <row r="781" spans="1:26" ht="12.75" customHeight="1" x14ac:dyDescent="0.25">
      <c r="A781" s="3"/>
      <c r="B781" s="3"/>
      <c r="C781" s="3"/>
      <c r="D781" s="200"/>
      <c r="E781" s="3"/>
      <c r="F781" s="3"/>
      <c r="G781" s="3"/>
      <c r="H781" s="3"/>
      <c r="I781" s="3"/>
      <c r="J781" s="3"/>
      <c r="K781" s="3"/>
      <c r="L781" s="3"/>
      <c r="M781" s="3"/>
      <c r="N781" s="3"/>
      <c r="O781" s="3"/>
      <c r="P781" s="3"/>
      <c r="Q781" s="3"/>
      <c r="R781" s="3"/>
      <c r="S781" s="3"/>
      <c r="T781" s="3"/>
      <c r="U781" s="3"/>
      <c r="V781" s="3"/>
      <c r="W781" s="3"/>
      <c r="X781" s="3"/>
      <c r="Y781" s="3"/>
      <c r="Z781" s="3"/>
    </row>
    <row r="782" spans="1:26" ht="12.75" customHeight="1" x14ac:dyDescent="0.25">
      <c r="A782" s="3"/>
      <c r="B782" s="3"/>
      <c r="C782" s="3"/>
      <c r="D782" s="200"/>
      <c r="E782" s="3"/>
      <c r="F782" s="3"/>
      <c r="G782" s="3"/>
      <c r="H782" s="3"/>
      <c r="I782" s="3"/>
      <c r="J782" s="3"/>
      <c r="K782" s="3"/>
      <c r="L782" s="3"/>
      <c r="M782" s="3"/>
      <c r="N782" s="3"/>
      <c r="O782" s="3"/>
      <c r="P782" s="3"/>
      <c r="Q782" s="3"/>
      <c r="R782" s="3"/>
      <c r="S782" s="3"/>
      <c r="T782" s="3"/>
      <c r="U782" s="3"/>
      <c r="V782" s="3"/>
      <c r="W782" s="3"/>
      <c r="X782" s="3"/>
      <c r="Y782" s="3"/>
      <c r="Z782" s="3"/>
    </row>
    <row r="783" spans="1:26" ht="12.75" customHeight="1" x14ac:dyDescent="0.25">
      <c r="A783" s="3"/>
      <c r="B783" s="3"/>
      <c r="C783" s="3"/>
      <c r="D783" s="200"/>
      <c r="E783" s="3"/>
      <c r="F783" s="3"/>
      <c r="G783" s="3"/>
      <c r="H783" s="3"/>
      <c r="I783" s="3"/>
      <c r="J783" s="3"/>
      <c r="K783" s="3"/>
      <c r="L783" s="3"/>
      <c r="M783" s="3"/>
      <c r="N783" s="3"/>
      <c r="O783" s="3"/>
      <c r="P783" s="3"/>
      <c r="Q783" s="3"/>
      <c r="R783" s="3"/>
      <c r="S783" s="3"/>
      <c r="T783" s="3"/>
      <c r="U783" s="3"/>
      <c r="V783" s="3"/>
      <c r="W783" s="3"/>
      <c r="X783" s="3"/>
      <c r="Y783" s="3"/>
      <c r="Z783" s="3"/>
    </row>
    <row r="784" spans="1:26" ht="12.75" customHeight="1" x14ac:dyDescent="0.25">
      <c r="A784" s="3"/>
      <c r="B784" s="3"/>
      <c r="C784" s="3"/>
      <c r="D784" s="200"/>
      <c r="E784" s="3"/>
      <c r="F784" s="3"/>
      <c r="G784" s="3"/>
      <c r="H784" s="3"/>
      <c r="I784" s="3"/>
      <c r="J784" s="3"/>
      <c r="K784" s="3"/>
      <c r="L784" s="3"/>
      <c r="M784" s="3"/>
      <c r="N784" s="3"/>
      <c r="O784" s="3"/>
      <c r="P784" s="3"/>
      <c r="Q784" s="3"/>
      <c r="R784" s="3"/>
      <c r="S784" s="3"/>
      <c r="T784" s="3"/>
      <c r="U784" s="3"/>
      <c r="V784" s="3"/>
      <c r="W784" s="3"/>
      <c r="X784" s="3"/>
      <c r="Y784" s="3"/>
      <c r="Z784" s="3"/>
    </row>
    <row r="785" spans="1:26" ht="12.75" customHeight="1" x14ac:dyDescent="0.25">
      <c r="A785" s="3"/>
      <c r="B785" s="3"/>
      <c r="C785" s="3"/>
      <c r="D785" s="200"/>
      <c r="E785" s="3"/>
      <c r="F785" s="3"/>
      <c r="G785" s="3"/>
      <c r="H785" s="3"/>
      <c r="I785" s="3"/>
      <c r="J785" s="3"/>
      <c r="K785" s="3"/>
      <c r="L785" s="3"/>
      <c r="M785" s="3"/>
      <c r="N785" s="3"/>
      <c r="O785" s="3"/>
      <c r="P785" s="3"/>
      <c r="Q785" s="3"/>
      <c r="R785" s="3"/>
      <c r="S785" s="3"/>
      <c r="T785" s="3"/>
      <c r="U785" s="3"/>
      <c r="V785" s="3"/>
      <c r="W785" s="3"/>
      <c r="X785" s="3"/>
      <c r="Y785" s="3"/>
      <c r="Z785" s="3"/>
    </row>
    <row r="786" spans="1:26" ht="12.75" customHeight="1" x14ac:dyDescent="0.25">
      <c r="A786" s="3"/>
      <c r="B786" s="3"/>
      <c r="C786" s="3"/>
      <c r="D786" s="200"/>
      <c r="E786" s="3"/>
      <c r="F786" s="3"/>
      <c r="G786" s="3"/>
      <c r="H786" s="3"/>
      <c r="I786" s="3"/>
      <c r="J786" s="3"/>
      <c r="K786" s="3"/>
      <c r="L786" s="3"/>
      <c r="M786" s="3"/>
      <c r="N786" s="3"/>
      <c r="O786" s="3"/>
      <c r="P786" s="3"/>
      <c r="Q786" s="3"/>
      <c r="R786" s="3"/>
      <c r="S786" s="3"/>
      <c r="T786" s="3"/>
      <c r="U786" s="3"/>
      <c r="V786" s="3"/>
      <c r="W786" s="3"/>
      <c r="X786" s="3"/>
      <c r="Y786" s="3"/>
      <c r="Z786" s="3"/>
    </row>
    <row r="787" spans="1:26" ht="12.75" customHeight="1" x14ac:dyDescent="0.25">
      <c r="A787" s="3"/>
      <c r="B787" s="3"/>
      <c r="C787" s="3"/>
      <c r="D787" s="200"/>
      <c r="E787" s="3"/>
      <c r="F787" s="3"/>
      <c r="G787" s="3"/>
      <c r="H787" s="3"/>
      <c r="I787" s="3"/>
      <c r="J787" s="3"/>
      <c r="K787" s="3"/>
      <c r="L787" s="3"/>
      <c r="M787" s="3"/>
      <c r="N787" s="3"/>
      <c r="O787" s="3"/>
      <c r="P787" s="3"/>
      <c r="Q787" s="3"/>
      <c r="R787" s="3"/>
      <c r="S787" s="3"/>
      <c r="T787" s="3"/>
      <c r="U787" s="3"/>
      <c r="V787" s="3"/>
      <c r="W787" s="3"/>
      <c r="X787" s="3"/>
      <c r="Y787" s="3"/>
      <c r="Z787" s="3"/>
    </row>
    <row r="788" spans="1:26" ht="12.75" customHeight="1" x14ac:dyDescent="0.25">
      <c r="A788" s="3"/>
      <c r="B788" s="3"/>
      <c r="C788" s="3"/>
      <c r="D788" s="200"/>
      <c r="E788" s="3"/>
      <c r="F788" s="3"/>
      <c r="G788" s="3"/>
      <c r="H788" s="3"/>
      <c r="I788" s="3"/>
      <c r="J788" s="3"/>
      <c r="K788" s="3"/>
      <c r="L788" s="3"/>
      <c r="M788" s="3"/>
      <c r="N788" s="3"/>
      <c r="O788" s="3"/>
      <c r="P788" s="3"/>
      <c r="Q788" s="3"/>
      <c r="R788" s="3"/>
      <c r="S788" s="3"/>
      <c r="T788" s="3"/>
      <c r="U788" s="3"/>
      <c r="V788" s="3"/>
      <c r="W788" s="3"/>
      <c r="X788" s="3"/>
      <c r="Y788" s="3"/>
      <c r="Z788" s="3"/>
    </row>
    <row r="789" spans="1:26" ht="12.75" customHeight="1" x14ac:dyDescent="0.25">
      <c r="A789" s="3"/>
      <c r="B789" s="3"/>
      <c r="C789" s="3"/>
      <c r="D789" s="200"/>
      <c r="E789" s="3"/>
      <c r="F789" s="3"/>
      <c r="G789" s="3"/>
      <c r="H789" s="3"/>
      <c r="I789" s="3"/>
      <c r="J789" s="3"/>
      <c r="K789" s="3"/>
      <c r="L789" s="3"/>
      <c r="M789" s="3"/>
      <c r="N789" s="3"/>
      <c r="O789" s="3"/>
      <c r="P789" s="3"/>
      <c r="Q789" s="3"/>
      <c r="R789" s="3"/>
      <c r="S789" s="3"/>
      <c r="T789" s="3"/>
      <c r="U789" s="3"/>
      <c r="V789" s="3"/>
      <c r="W789" s="3"/>
      <c r="X789" s="3"/>
      <c r="Y789" s="3"/>
      <c r="Z789" s="3"/>
    </row>
    <row r="790" spans="1:26" ht="12.75" customHeight="1" x14ac:dyDescent="0.25">
      <c r="A790" s="3"/>
      <c r="B790" s="3"/>
      <c r="C790" s="3"/>
      <c r="D790" s="200"/>
      <c r="E790" s="3"/>
      <c r="F790" s="3"/>
      <c r="G790" s="3"/>
      <c r="H790" s="3"/>
      <c r="I790" s="3"/>
      <c r="J790" s="3"/>
      <c r="K790" s="3"/>
      <c r="L790" s="3"/>
      <c r="M790" s="3"/>
      <c r="N790" s="3"/>
      <c r="O790" s="3"/>
      <c r="P790" s="3"/>
      <c r="Q790" s="3"/>
      <c r="R790" s="3"/>
      <c r="S790" s="3"/>
      <c r="T790" s="3"/>
      <c r="U790" s="3"/>
      <c r="V790" s="3"/>
      <c r="W790" s="3"/>
      <c r="X790" s="3"/>
      <c r="Y790" s="3"/>
      <c r="Z790" s="3"/>
    </row>
    <row r="791" spans="1:26" ht="12.75" customHeight="1" x14ac:dyDescent="0.25">
      <c r="A791" s="3"/>
      <c r="B791" s="3"/>
      <c r="C791" s="3"/>
      <c r="D791" s="200"/>
      <c r="E791" s="3"/>
      <c r="F791" s="3"/>
      <c r="G791" s="3"/>
      <c r="H791" s="3"/>
      <c r="I791" s="3"/>
      <c r="J791" s="3"/>
      <c r="K791" s="3"/>
      <c r="L791" s="3"/>
      <c r="M791" s="3"/>
      <c r="N791" s="3"/>
      <c r="O791" s="3"/>
      <c r="P791" s="3"/>
      <c r="Q791" s="3"/>
      <c r="R791" s="3"/>
      <c r="S791" s="3"/>
      <c r="T791" s="3"/>
      <c r="U791" s="3"/>
      <c r="V791" s="3"/>
      <c r="W791" s="3"/>
      <c r="X791" s="3"/>
      <c r="Y791" s="3"/>
      <c r="Z791" s="3"/>
    </row>
    <row r="792" spans="1:26" ht="12.75" customHeight="1" x14ac:dyDescent="0.25">
      <c r="A792" s="3"/>
      <c r="B792" s="3"/>
      <c r="C792" s="3"/>
      <c r="D792" s="200"/>
      <c r="E792" s="3"/>
      <c r="F792" s="3"/>
      <c r="G792" s="3"/>
      <c r="H792" s="3"/>
      <c r="I792" s="3"/>
      <c r="J792" s="3"/>
      <c r="K792" s="3"/>
      <c r="L792" s="3"/>
      <c r="M792" s="3"/>
      <c r="N792" s="3"/>
      <c r="O792" s="3"/>
      <c r="P792" s="3"/>
      <c r="Q792" s="3"/>
      <c r="R792" s="3"/>
      <c r="S792" s="3"/>
      <c r="T792" s="3"/>
      <c r="U792" s="3"/>
      <c r="V792" s="3"/>
      <c r="W792" s="3"/>
      <c r="X792" s="3"/>
      <c r="Y792" s="3"/>
      <c r="Z792" s="3"/>
    </row>
    <row r="793" spans="1:26" ht="12.75" customHeight="1" x14ac:dyDescent="0.25">
      <c r="A793" s="3"/>
      <c r="B793" s="3"/>
      <c r="C793" s="3"/>
      <c r="D793" s="200"/>
      <c r="E793" s="3"/>
      <c r="F793" s="3"/>
      <c r="G793" s="3"/>
      <c r="H793" s="3"/>
      <c r="I793" s="3"/>
      <c r="J793" s="3"/>
      <c r="K793" s="3"/>
      <c r="L793" s="3"/>
      <c r="M793" s="3"/>
      <c r="N793" s="3"/>
      <c r="O793" s="3"/>
      <c r="P793" s="3"/>
      <c r="Q793" s="3"/>
      <c r="R793" s="3"/>
      <c r="S793" s="3"/>
      <c r="T793" s="3"/>
      <c r="U793" s="3"/>
      <c r="V793" s="3"/>
      <c r="W793" s="3"/>
      <c r="X793" s="3"/>
      <c r="Y793" s="3"/>
      <c r="Z793" s="3"/>
    </row>
    <row r="794" spans="1:26" ht="12.75" customHeight="1" x14ac:dyDescent="0.25">
      <c r="A794" s="3"/>
      <c r="B794" s="3"/>
      <c r="C794" s="3"/>
      <c r="D794" s="200"/>
      <c r="E794" s="3"/>
      <c r="F794" s="3"/>
      <c r="G794" s="3"/>
      <c r="H794" s="3"/>
      <c r="I794" s="3"/>
      <c r="J794" s="3"/>
      <c r="K794" s="3"/>
      <c r="L794" s="3"/>
      <c r="M794" s="3"/>
      <c r="N794" s="3"/>
      <c r="O794" s="3"/>
      <c r="P794" s="3"/>
      <c r="Q794" s="3"/>
      <c r="R794" s="3"/>
      <c r="S794" s="3"/>
      <c r="T794" s="3"/>
      <c r="U794" s="3"/>
      <c r="V794" s="3"/>
      <c r="W794" s="3"/>
      <c r="X794" s="3"/>
      <c r="Y794" s="3"/>
      <c r="Z794" s="3"/>
    </row>
    <row r="795" spans="1:26" ht="12.75" customHeight="1" x14ac:dyDescent="0.25">
      <c r="A795" s="3"/>
      <c r="B795" s="3"/>
      <c r="C795" s="3"/>
      <c r="D795" s="200"/>
      <c r="E795" s="3"/>
      <c r="F795" s="3"/>
      <c r="G795" s="3"/>
      <c r="H795" s="3"/>
      <c r="I795" s="3"/>
      <c r="J795" s="3"/>
      <c r="K795" s="3"/>
      <c r="L795" s="3"/>
      <c r="M795" s="3"/>
      <c r="N795" s="3"/>
      <c r="O795" s="3"/>
      <c r="P795" s="3"/>
      <c r="Q795" s="3"/>
      <c r="R795" s="3"/>
      <c r="S795" s="3"/>
      <c r="T795" s="3"/>
      <c r="U795" s="3"/>
      <c r="V795" s="3"/>
      <c r="W795" s="3"/>
      <c r="X795" s="3"/>
      <c r="Y795" s="3"/>
      <c r="Z795" s="3"/>
    </row>
    <row r="796" spans="1:26" ht="12.75" customHeight="1" x14ac:dyDescent="0.25">
      <c r="A796" s="3"/>
      <c r="B796" s="3"/>
      <c r="C796" s="3"/>
      <c r="D796" s="200"/>
      <c r="E796" s="3"/>
      <c r="F796" s="3"/>
      <c r="G796" s="3"/>
      <c r="H796" s="3"/>
      <c r="I796" s="3"/>
      <c r="J796" s="3"/>
      <c r="K796" s="3"/>
      <c r="L796" s="3"/>
      <c r="M796" s="3"/>
      <c r="N796" s="3"/>
      <c r="O796" s="3"/>
      <c r="P796" s="3"/>
      <c r="Q796" s="3"/>
      <c r="R796" s="3"/>
      <c r="S796" s="3"/>
      <c r="T796" s="3"/>
      <c r="U796" s="3"/>
      <c r="V796" s="3"/>
      <c r="W796" s="3"/>
      <c r="X796" s="3"/>
      <c r="Y796" s="3"/>
      <c r="Z796" s="3"/>
    </row>
    <row r="797" spans="1:26" ht="12.75" customHeight="1" x14ac:dyDescent="0.25">
      <c r="A797" s="3"/>
      <c r="B797" s="3"/>
      <c r="C797" s="3"/>
      <c r="D797" s="200"/>
      <c r="E797" s="3"/>
      <c r="F797" s="3"/>
      <c r="G797" s="3"/>
      <c r="H797" s="3"/>
      <c r="I797" s="3"/>
      <c r="J797" s="3"/>
      <c r="K797" s="3"/>
      <c r="L797" s="3"/>
      <c r="M797" s="3"/>
      <c r="N797" s="3"/>
      <c r="O797" s="3"/>
      <c r="P797" s="3"/>
      <c r="Q797" s="3"/>
      <c r="R797" s="3"/>
      <c r="S797" s="3"/>
      <c r="T797" s="3"/>
      <c r="U797" s="3"/>
      <c r="V797" s="3"/>
      <c r="W797" s="3"/>
      <c r="X797" s="3"/>
      <c r="Y797" s="3"/>
      <c r="Z797" s="3"/>
    </row>
    <row r="798" spans="1:26" ht="12.75" customHeight="1" x14ac:dyDescent="0.25">
      <c r="A798" s="3"/>
      <c r="B798" s="3"/>
      <c r="C798" s="3"/>
      <c r="D798" s="200"/>
      <c r="E798" s="3"/>
      <c r="F798" s="3"/>
      <c r="G798" s="3"/>
      <c r="H798" s="3"/>
      <c r="I798" s="3"/>
      <c r="J798" s="3"/>
      <c r="K798" s="3"/>
      <c r="L798" s="3"/>
      <c r="M798" s="3"/>
      <c r="N798" s="3"/>
      <c r="O798" s="3"/>
      <c r="P798" s="3"/>
      <c r="Q798" s="3"/>
      <c r="R798" s="3"/>
      <c r="S798" s="3"/>
      <c r="T798" s="3"/>
      <c r="U798" s="3"/>
      <c r="V798" s="3"/>
      <c r="W798" s="3"/>
      <c r="X798" s="3"/>
      <c r="Y798" s="3"/>
      <c r="Z798" s="3"/>
    </row>
    <row r="799" spans="1:26" ht="12.75" customHeight="1" x14ac:dyDescent="0.25">
      <c r="A799" s="3"/>
      <c r="B799" s="3"/>
      <c r="C799" s="3"/>
      <c r="D799" s="200"/>
      <c r="E799" s="3"/>
      <c r="F799" s="3"/>
      <c r="G799" s="3"/>
      <c r="H799" s="3"/>
      <c r="I799" s="3"/>
      <c r="J799" s="3"/>
      <c r="K799" s="3"/>
      <c r="L799" s="3"/>
      <c r="M799" s="3"/>
      <c r="N799" s="3"/>
      <c r="O799" s="3"/>
      <c r="P799" s="3"/>
      <c r="Q799" s="3"/>
      <c r="R799" s="3"/>
      <c r="S799" s="3"/>
      <c r="T799" s="3"/>
      <c r="U799" s="3"/>
      <c r="V799" s="3"/>
      <c r="W799" s="3"/>
      <c r="X799" s="3"/>
      <c r="Y799" s="3"/>
      <c r="Z799" s="3"/>
    </row>
    <row r="800" spans="1:26" ht="12.75" customHeight="1" x14ac:dyDescent="0.25">
      <c r="A800" s="3"/>
      <c r="B800" s="3"/>
      <c r="C800" s="3"/>
      <c r="D800" s="200"/>
      <c r="E800" s="3"/>
      <c r="F800" s="3"/>
      <c r="G800" s="3"/>
      <c r="H800" s="3"/>
      <c r="I800" s="3"/>
      <c r="J800" s="3"/>
      <c r="K800" s="3"/>
      <c r="L800" s="3"/>
      <c r="M800" s="3"/>
      <c r="N800" s="3"/>
      <c r="O800" s="3"/>
      <c r="P800" s="3"/>
      <c r="Q800" s="3"/>
      <c r="R800" s="3"/>
      <c r="S800" s="3"/>
      <c r="T800" s="3"/>
      <c r="U800" s="3"/>
      <c r="V800" s="3"/>
      <c r="W800" s="3"/>
      <c r="X800" s="3"/>
      <c r="Y800" s="3"/>
      <c r="Z800" s="3"/>
    </row>
    <row r="801" spans="1:26" ht="12.75" customHeight="1" x14ac:dyDescent="0.25">
      <c r="A801" s="3"/>
      <c r="B801" s="3"/>
      <c r="C801" s="3"/>
      <c r="D801" s="200"/>
      <c r="E801" s="3"/>
      <c r="F801" s="3"/>
      <c r="G801" s="3"/>
      <c r="H801" s="3"/>
      <c r="I801" s="3"/>
      <c r="J801" s="3"/>
      <c r="K801" s="3"/>
      <c r="L801" s="3"/>
      <c r="M801" s="3"/>
      <c r="N801" s="3"/>
      <c r="O801" s="3"/>
      <c r="P801" s="3"/>
      <c r="Q801" s="3"/>
      <c r="R801" s="3"/>
      <c r="S801" s="3"/>
      <c r="T801" s="3"/>
      <c r="U801" s="3"/>
      <c r="V801" s="3"/>
      <c r="W801" s="3"/>
      <c r="X801" s="3"/>
      <c r="Y801" s="3"/>
      <c r="Z801" s="3"/>
    </row>
    <row r="802" spans="1:26" ht="12.75" customHeight="1" x14ac:dyDescent="0.25">
      <c r="A802" s="3"/>
      <c r="B802" s="3"/>
      <c r="C802" s="3"/>
      <c r="D802" s="200"/>
      <c r="E802" s="3"/>
      <c r="F802" s="3"/>
      <c r="G802" s="3"/>
      <c r="H802" s="3"/>
      <c r="I802" s="3"/>
      <c r="J802" s="3"/>
      <c r="K802" s="3"/>
      <c r="L802" s="3"/>
      <c r="M802" s="3"/>
      <c r="N802" s="3"/>
      <c r="O802" s="3"/>
      <c r="P802" s="3"/>
      <c r="Q802" s="3"/>
      <c r="R802" s="3"/>
      <c r="S802" s="3"/>
      <c r="T802" s="3"/>
      <c r="U802" s="3"/>
      <c r="V802" s="3"/>
      <c r="W802" s="3"/>
      <c r="X802" s="3"/>
      <c r="Y802" s="3"/>
      <c r="Z802" s="3"/>
    </row>
    <row r="803" spans="1:26" ht="12.75" customHeight="1" x14ac:dyDescent="0.25">
      <c r="A803" s="3"/>
      <c r="B803" s="3"/>
      <c r="C803" s="3"/>
      <c r="D803" s="200"/>
      <c r="E803" s="3"/>
      <c r="F803" s="3"/>
      <c r="G803" s="3"/>
      <c r="H803" s="3"/>
      <c r="I803" s="3"/>
      <c r="J803" s="3"/>
      <c r="K803" s="3"/>
      <c r="L803" s="3"/>
      <c r="M803" s="3"/>
      <c r="N803" s="3"/>
      <c r="O803" s="3"/>
      <c r="P803" s="3"/>
      <c r="Q803" s="3"/>
      <c r="R803" s="3"/>
      <c r="S803" s="3"/>
      <c r="T803" s="3"/>
      <c r="U803" s="3"/>
      <c r="V803" s="3"/>
      <c r="W803" s="3"/>
      <c r="X803" s="3"/>
      <c r="Y803" s="3"/>
      <c r="Z803" s="3"/>
    </row>
    <row r="804" spans="1:26" ht="12.75" customHeight="1" x14ac:dyDescent="0.25">
      <c r="A804" s="3"/>
      <c r="B804" s="3"/>
      <c r="C804" s="3"/>
      <c r="D804" s="200"/>
      <c r="E804" s="3"/>
      <c r="F804" s="3"/>
      <c r="G804" s="3"/>
      <c r="H804" s="3"/>
      <c r="I804" s="3"/>
      <c r="J804" s="3"/>
      <c r="K804" s="3"/>
      <c r="L804" s="3"/>
      <c r="M804" s="3"/>
      <c r="N804" s="3"/>
      <c r="O804" s="3"/>
      <c r="P804" s="3"/>
      <c r="Q804" s="3"/>
      <c r="R804" s="3"/>
      <c r="S804" s="3"/>
      <c r="T804" s="3"/>
      <c r="U804" s="3"/>
      <c r="V804" s="3"/>
      <c r="W804" s="3"/>
      <c r="X804" s="3"/>
      <c r="Y804" s="3"/>
      <c r="Z804" s="3"/>
    </row>
    <row r="805" spans="1:26" ht="12.75" customHeight="1" x14ac:dyDescent="0.25">
      <c r="A805" s="3"/>
      <c r="B805" s="3"/>
      <c r="C805" s="3"/>
      <c r="D805" s="200"/>
      <c r="E805" s="3"/>
      <c r="F805" s="3"/>
      <c r="G805" s="3"/>
      <c r="H805" s="3"/>
      <c r="I805" s="3"/>
      <c r="J805" s="3"/>
      <c r="K805" s="3"/>
      <c r="L805" s="3"/>
      <c r="M805" s="3"/>
      <c r="N805" s="3"/>
      <c r="O805" s="3"/>
      <c r="P805" s="3"/>
      <c r="Q805" s="3"/>
      <c r="R805" s="3"/>
      <c r="S805" s="3"/>
      <c r="T805" s="3"/>
      <c r="U805" s="3"/>
      <c r="V805" s="3"/>
      <c r="W805" s="3"/>
      <c r="X805" s="3"/>
      <c r="Y805" s="3"/>
      <c r="Z805" s="3"/>
    </row>
    <row r="806" spans="1:26" ht="12.75" customHeight="1" x14ac:dyDescent="0.25">
      <c r="A806" s="3"/>
      <c r="B806" s="3"/>
      <c r="C806" s="3"/>
      <c r="D806" s="200"/>
      <c r="E806" s="3"/>
      <c r="F806" s="3"/>
      <c r="G806" s="3"/>
      <c r="H806" s="3"/>
      <c r="I806" s="3"/>
      <c r="J806" s="3"/>
      <c r="K806" s="3"/>
      <c r="L806" s="3"/>
      <c r="M806" s="3"/>
      <c r="N806" s="3"/>
      <c r="O806" s="3"/>
      <c r="P806" s="3"/>
      <c r="Q806" s="3"/>
      <c r="R806" s="3"/>
      <c r="S806" s="3"/>
      <c r="T806" s="3"/>
      <c r="U806" s="3"/>
      <c r="V806" s="3"/>
      <c r="W806" s="3"/>
      <c r="X806" s="3"/>
      <c r="Y806" s="3"/>
      <c r="Z806" s="3"/>
    </row>
    <row r="807" spans="1:26" ht="12.75" customHeight="1" x14ac:dyDescent="0.25">
      <c r="A807" s="3"/>
      <c r="B807" s="3"/>
      <c r="C807" s="3"/>
      <c r="D807" s="200"/>
      <c r="E807" s="3"/>
      <c r="F807" s="3"/>
      <c r="G807" s="3"/>
      <c r="H807" s="3"/>
      <c r="I807" s="3"/>
      <c r="J807" s="3"/>
      <c r="K807" s="3"/>
      <c r="L807" s="3"/>
      <c r="M807" s="3"/>
      <c r="N807" s="3"/>
      <c r="O807" s="3"/>
      <c r="P807" s="3"/>
      <c r="Q807" s="3"/>
      <c r="R807" s="3"/>
      <c r="S807" s="3"/>
      <c r="T807" s="3"/>
      <c r="U807" s="3"/>
      <c r="V807" s="3"/>
      <c r="W807" s="3"/>
      <c r="X807" s="3"/>
      <c r="Y807" s="3"/>
      <c r="Z807" s="3"/>
    </row>
    <row r="808" spans="1:26" ht="12.75" customHeight="1" x14ac:dyDescent="0.25">
      <c r="A808" s="3"/>
      <c r="B808" s="3"/>
      <c r="C808" s="3"/>
      <c r="D808" s="200"/>
      <c r="E808" s="3"/>
      <c r="F808" s="3"/>
      <c r="G808" s="3"/>
      <c r="H808" s="3"/>
      <c r="I808" s="3"/>
      <c r="J808" s="3"/>
      <c r="K808" s="3"/>
      <c r="L808" s="3"/>
      <c r="M808" s="3"/>
      <c r="N808" s="3"/>
      <c r="O808" s="3"/>
      <c r="P808" s="3"/>
      <c r="Q808" s="3"/>
      <c r="R808" s="3"/>
      <c r="S808" s="3"/>
      <c r="T808" s="3"/>
      <c r="U808" s="3"/>
      <c r="V808" s="3"/>
      <c r="W808" s="3"/>
      <c r="X808" s="3"/>
      <c r="Y808" s="3"/>
      <c r="Z808" s="3"/>
    </row>
    <row r="809" spans="1:26" ht="12.75" customHeight="1" x14ac:dyDescent="0.25">
      <c r="A809" s="3"/>
      <c r="B809" s="3"/>
      <c r="C809" s="3"/>
      <c r="D809" s="200"/>
      <c r="E809" s="3"/>
      <c r="F809" s="3"/>
      <c r="G809" s="3"/>
      <c r="H809" s="3"/>
      <c r="I809" s="3"/>
      <c r="J809" s="3"/>
      <c r="K809" s="3"/>
      <c r="L809" s="3"/>
      <c r="M809" s="3"/>
      <c r="N809" s="3"/>
      <c r="O809" s="3"/>
      <c r="P809" s="3"/>
      <c r="Q809" s="3"/>
      <c r="R809" s="3"/>
      <c r="S809" s="3"/>
      <c r="T809" s="3"/>
      <c r="U809" s="3"/>
      <c r="V809" s="3"/>
      <c r="W809" s="3"/>
      <c r="X809" s="3"/>
      <c r="Y809" s="3"/>
      <c r="Z809" s="3"/>
    </row>
    <row r="810" spans="1:26" ht="12.75" customHeight="1" x14ac:dyDescent="0.25">
      <c r="A810" s="3"/>
      <c r="B810" s="3"/>
      <c r="C810" s="3"/>
      <c r="D810" s="200"/>
      <c r="E810" s="3"/>
      <c r="F810" s="3"/>
      <c r="G810" s="3"/>
      <c r="H810" s="3"/>
      <c r="I810" s="3"/>
      <c r="J810" s="3"/>
      <c r="K810" s="3"/>
      <c r="L810" s="3"/>
      <c r="M810" s="3"/>
      <c r="N810" s="3"/>
      <c r="O810" s="3"/>
      <c r="P810" s="3"/>
      <c r="Q810" s="3"/>
      <c r="R810" s="3"/>
      <c r="S810" s="3"/>
      <c r="T810" s="3"/>
      <c r="U810" s="3"/>
      <c r="V810" s="3"/>
      <c r="W810" s="3"/>
      <c r="X810" s="3"/>
      <c r="Y810" s="3"/>
      <c r="Z810" s="3"/>
    </row>
    <row r="811" spans="1:26" ht="12.75" customHeight="1" x14ac:dyDescent="0.25">
      <c r="A811" s="3"/>
      <c r="B811" s="3"/>
      <c r="C811" s="3"/>
      <c r="D811" s="200"/>
      <c r="E811" s="3"/>
      <c r="F811" s="3"/>
      <c r="G811" s="3"/>
      <c r="H811" s="3"/>
      <c r="I811" s="3"/>
      <c r="J811" s="3"/>
      <c r="K811" s="3"/>
      <c r="L811" s="3"/>
      <c r="M811" s="3"/>
      <c r="N811" s="3"/>
      <c r="O811" s="3"/>
      <c r="P811" s="3"/>
      <c r="Q811" s="3"/>
      <c r="R811" s="3"/>
      <c r="S811" s="3"/>
      <c r="T811" s="3"/>
      <c r="U811" s="3"/>
      <c r="V811" s="3"/>
      <c r="W811" s="3"/>
      <c r="X811" s="3"/>
      <c r="Y811" s="3"/>
      <c r="Z811" s="3"/>
    </row>
    <row r="812" spans="1:26" ht="12.75" customHeight="1" x14ac:dyDescent="0.25">
      <c r="A812" s="3"/>
      <c r="B812" s="3"/>
      <c r="C812" s="3"/>
      <c r="D812" s="200"/>
      <c r="E812" s="3"/>
      <c r="F812" s="3"/>
      <c r="G812" s="3"/>
      <c r="H812" s="3"/>
      <c r="I812" s="3"/>
      <c r="J812" s="3"/>
      <c r="K812" s="3"/>
      <c r="L812" s="3"/>
      <c r="M812" s="3"/>
      <c r="N812" s="3"/>
      <c r="O812" s="3"/>
      <c r="P812" s="3"/>
      <c r="Q812" s="3"/>
      <c r="R812" s="3"/>
      <c r="S812" s="3"/>
      <c r="T812" s="3"/>
      <c r="U812" s="3"/>
      <c r="V812" s="3"/>
      <c r="W812" s="3"/>
      <c r="X812" s="3"/>
      <c r="Y812" s="3"/>
      <c r="Z812" s="3"/>
    </row>
    <row r="813" spans="1:26" ht="12.75" customHeight="1" x14ac:dyDescent="0.25">
      <c r="A813" s="3"/>
      <c r="B813" s="3"/>
      <c r="C813" s="3"/>
      <c r="D813" s="200"/>
      <c r="E813" s="3"/>
      <c r="F813" s="3"/>
      <c r="G813" s="3"/>
      <c r="H813" s="3"/>
      <c r="I813" s="3"/>
      <c r="J813" s="3"/>
      <c r="K813" s="3"/>
      <c r="L813" s="3"/>
      <c r="M813" s="3"/>
      <c r="N813" s="3"/>
      <c r="O813" s="3"/>
      <c r="P813" s="3"/>
      <c r="Q813" s="3"/>
      <c r="R813" s="3"/>
      <c r="S813" s="3"/>
      <c r="T813" s="3"/>
      <c r="U813" s="3"/>
      <c r="V813" s="3"/>
      <c r="W813" s="3"/>
      <c r="X813" s="3"/>
      <c r="Y813" s="3"/>
      <c r="Z813" s="3"/>
    </row>
    <row r="814" spans="1:26" ht="12.75" customHeight="1" x14ac:dyDescent="0.25">
      <c r="A814" s="3"/>
      <c r="B814" s="3"/>
      <c r="C814" s="3"/>
      <c r="D814" s="200"/>
      <c r="E814" s="3"/>
      <c r="F814" s="3"/>
      <c r="G814" s="3"/>
      <c r="H814" s="3"/>
      <c r="I814" s="3"/>
      <c r="J814" s="3"/>
      <c r="K814" s="3"/>
      <c r="L814" s="3"/>
      <c r="M814" s="3"/>
      <c r="N814" s="3"/>
      <c r="O814" s="3"/>
      <c r="P814" s="3"/>
      <c r="Q814" s="3"/>
      <c r="R814" s="3"/>
      <c r="S814" s="3"/>
      <c r="T814" s="3"/>
      <c r="U814" s="3"/>
      <c r="V814" s="3"/>
      <c r="W814" s="3"/>
      <c r="X814" s="3"/>
      <c r="Y814" s="3"/>
      <c r="Z814" s="3"/>
    </row>
    <row r="815" spans="1:26" ht="12.75" customHeight="1" x14ac:dyDescent="0.25">
      <c r="A815" s="3"/>
      <c r="B815" s="3"/>
      <c r="C815" s="3"/>
      <c r="D815" s="200"/>
      <c r="E815" s="3"/>
      <c r="F815" s="3"/>
      <c r="G815" s="3"/>
      <c r="H815" s="3"/>
      <c r="I815" s="3"/>
      <c r="J815" s="3"/>
      <c r="K815" s="3"/>
      <c r="L815" s="3"/>
      <c r="M815" s="3"/>
      <c r="N815" s="3"/>
      <c r="O815" s="3"/>
      <c r="P815" s="3"/>
      <c r="Q815" s="3"/>
      <c r="R815" s="3"/>
      <c r="S815" s="3"/>
      <c r="T815" s="3"/>
      <c r="U815" s="3"/>
      <c r="V815" s="3"/>
      <c r="W815" s="3"/>
      <c r="X815" s="3"/>
      <c r="Y815" s="3"/>
      <c r="Z815" s="3"/>
    </row>
    <row r="816" spans="1:26" ht="12.75" customHeight="1" x14ac:dyDescent="0.25">
      <c r="A816" s="3"/>
      <c r="B816" s="3"/>
      <c r="C816" s="3"/>
      <c r="D816" s="200"/>
      <c r="E816" s="3"/>
      <c r="F816" s="3"/>
      <c r="G816" s="3"/>
      <c r="H816" s="3"/>
      <c r="I816" s="3"/>
      <c r="J816" s="3"/>
      <c r="K816" s="3"/>
      <c r="L816" s="3"/>
      <c r="M816" s="3"/>
      <c r="N816" s="3"/>
      <c r="O816" s="3"/>
      <c r="P816" s="3"/>
      <c r="Q816" s="3"/>
      <c r="R816" s="3"/>
      <c r="S816" s="3"/>
      <c r="T816" s="3"/>
      <c r="U816" s="3"/>
      <c r="V816" s="3"/>
      <c r="W816" s="3"/>
      <c r="X816" s="3"/>
      <c r="Y816" s="3"/>
      <c r="Z816" s="3"/>
    </row>
    <row r="817" spans="1:26" ht="12.75" customHeight="1" x14ac:dyDescent="0.25">
      <c r="A817" s="3"/>
      <c r="B817" s="3"/>
      <c r="C817" s="3"/>
      <c r="D817" s="200"/>
      <c r="E817" s="3"/>
      <c r="F817" s="3"/>
      <c r="G817" s="3"/>
      <c r="H817" s="3"/>
      <c r="I817" s="3"/>
      <c r="J817" s="3"/>
      <c r="K817" s="3"/>
      <c r="L817" s="3"/>
      <c r="M817" s="3"/>
      <c r="N817" s="3"/>
      <c r="O817" s="3"/>
      <c r="P817" s="3"/>
      <c r="Q817" s="3"/>
      <c r="R817" s="3"/>
      <c r="S817" s="3"/>
      <c r="T817" s="3"/>
      <c r="U817" s="3"/>
      <c r="V817" s="3"/>
      <c r="W817" s="3"/>
      <c r="X817" s="3"/>
      <c r="Y817" s="3"/>
      <c r="Z817" s="3"/>
    </row>
    <row r="818" spans="1:26" ht="12.75" customHeight="1" x14ac:dyDescent="0.25">
      <c r="A818" s="3"/>
      <c r="B818" s="3"/>
      <c r="C818" s="3"/>
      <c r="D818" s="200"/>
      <c r="E818" s="3"/>
      <c r="F818" s="3"/>
      <c r="G818" s="3"/>
      <c r="H818" s="3"/>
      <c r="I818" s="3"/>
      <c r="J818" s="3"/>
      <c r="K818" s="3"/>
      <c r="L818" s="3"/>
      <c r="M818" s="3"/>
      <c r="N818" s="3"/>
      <c r="O818" s="3"/>
      <c r="P818" s="3"/>
      <c r="Q818" s="3"/>
      <c r="R818" s="3"/>
      <c r="S818" s="3"/>
      <c r="T818" s="3"/>
      <c r="U818" s="3"/>
      <c r="V818" s="3"/>
      <c r="W818" s="3"/>
      <c r="X818" s="3"/>
      <c r="Y818" s="3"/>
      <c r="Z818" s="3"/>
    </row>
    <row r="819" spans="1:26" ht="12.75" customHeight="1" x14ac:dyDescent="0.25">
      <c r="A819" s="3"/>
      <c r="B819" s="3"/>
      <c r="C819" s="3"/>
      <c r="D819" s="200"/>
      <c r="E819" s="3"/>
      <c r="F819" s="3"/>
      <c r="G819" s="3"/>
      <c r="H819" s="3"/>
      <c r="I819" s="3"/>
      <c r="J819" s="3"/>
      <c r="K819" s="3"/>
      <c r="L819" s="3"/>
      <c r="M819" s="3"/>
      <c r="N819" s="3"/>
      <c r="O819" s="3"/>
      <c r="P819" s="3"/>
      <c r="Q819" s="3"/>
      <c r="R819" s="3"/>
      <c r="S819" s="3"/>
      <c r="T819" s="3"/>
      <c r="U819" s="3"/>
      <c r="V819" s="3"/>
      <c r="W819" s="3"/>
      <c r="X819" s="3"/>
      <c r="Y819" s="3"/>
      <c r="Z819" s="3"/>
    </row>
    <row r="820" spans="1:26" ht="12.75" customHeight="1" x14ac:dyDescent="0.25">
      <c r="A820" s="3"/>
      <c r="B820" s="3"/>
      <c r="C820" s="3"/>
      <c r="D820" s="200"/>
      <c r="E820" s="3"/>
      <c r="F820" s="3"/>
      <c r="G820" s="3"/>
      <c r="H820" s="3"/>
      <c r="I820" s="3"/>
      <c r="J820" s="3"/>
      <c r="K820" s="3"/>
      <c r="L820" s="3"/>
      <c r="M820" s="3"/>
      <c r="N820" s="3"/>
      <c r="O820" s="3"/>
      <c r="P820" s="3"/>
      <c r="Q820" s="3"/>
      <c r="R820" s="3"/>
      <c r="S820" s="3"/>
      <c r="T820" s="3"/>
      <c r="U820" s="3"/>
      <c r="V820" s="3"/>
      <c r="W820" s="3"/>
      <c r="X820" s="3"/>
      <c r="Y820" s="3"/>
      <c r="Z820" s="3"/>
    </row>
    <row r="821" spans="1:26" ht="12.75" customHeight="1" x14ac:dyDescent="0.25">
      <c r="A821" s="3"/>
      <c r="B821" s="3"/>
      <c r="C821" s="3"/>
      <c r="D821" s="200"/>
      <c r="E821" s="3"/>
      <c r="F821" s="3"/>
      <c r="G821" s="3"/>
      <c r="H821" s="3"/>
      <c r="I821" s="3"/>
      <c r="J821" s="3"/>
      <c r="K821" s="3"/>
      <c r="L821" s="3"/>
      <c r="M821" s="3"/>
      <c r="N821" s="3"/>
      <c r="O821" s="3"/>
      <c r="P821" s="3"/>
      <c r="Q821" s="3"/>
      <c r="R821" s="3"/>
      <c r="S821" s="3"/>
      <c r="T821" s="3"/>
      <c r="U821" s="3"/>
      <c r="V821" s="3"/>
      <c r="W821" s="3"/>
      <c r="X821" s="3"/>
      <c r="Y821" s="3"/>
      <c r="Z821" s="3"/>
    </row>
    <row r="822" spans="1:26" ht="12.75" customHeight="1" x14ac:dyDescent="0.25">
      <c r="A822" s="3"/>
      <c r="B822" s="3"/>
      <c r="C822" s="3"/>
      <c r="D822" s="200"/>
      <c r="E822" s="3"/>
      <c r="F822" s="3"/>
      <c r="G822" s="3"/>
      <c r="H822" s="3"/>
      <c r="I822" s="3"/>
      <c r="J822" s="3"/>
      <c r="K822" s="3"/>
      <c r="L822" s="3"/>
      <c r="M822" s="3"/>
      <c r="N822" s="3"/>
      <c r="O822" s="3"/>
      <c r="P822" s="3"/>
      <c r="Q822" s="3"/>
      <c r="R822" s="3"/>
      <c r="S822" s="3"/>
      <c r="T822" s="3"/>
      <c r="U822" s="3"/>
      <c r="V822" s="3"/>
      <c r="W822" s="3"/>
      <c r="X822" s="3"/>
      <c r="Y822" s="3"/>
      <c r="Z822" s="3"/>
    </row>
    <row r="823" spans="1:26" ht="12.75" customHeight="1" x14ac:dyDescent="0.25">
      <c r="A823" s="3"/>
      <c r="B823" s="3"/>
      <c r="C823" s="3"/>
      <c r="D823" s="200"/>
      <c r="E823" s="3"/>
      <c r="F823" s="3"/>
      <c r="G823" s="3"/>
      <c r="H823" s="3"/>
      <c r="I823" s="3"/>
      <c r="J823" s="3"/>
      <c r="K823" s="3"/>
      <c r="L823" s="3"/>
      <c r="M823" s="3"/>
      <c r="N823" s="3"/>
      <c r="O823" s="3"/>
      <c r="P823" s="3"/>
      <c r="Q823" s="3"/>
      <c r="R823" s="3"/>
      <c r="S823" s="3"/>
      <c r="T823" s="3"/>
      <c r="U823" s="3"/>
      <c r="V823" s="3"/>
      <c r="W823" s="3"/>
      <c r="X823" s="3"/>
      <c r="Y823" s="3"/>
      <c r="Z823" s="3"/>
    </row>
    <row r="824" spans="1:26" ht="12.75" customHeight="1" x14ac:dyDescent="0.25">
      <c r="A824" s="3"/>
      <c r="B824" s="3"/>
      <c r="C824" s="3"/>
      <c r="D824" s="200"/>
      <c r="E824" s="3"/>
      <c r="F824" s="3"/>
      <c r="G824" s="3"/>
      <c r="H824" s="3"/>
      <c r="I824" s="3"/>
      <c r="J824" s="3"/>
      <c r="K824" s="3"/>
      <c r="L824" s="3"/>
      <c r="M824" s="3"/>
      <c r="N824" s="3"/>
      <c r="O824" s="3"/>
      <c r="P824" s="3"/>
      <c r="Q824" s="3"/>
      <c r="R824" s="3"/>
      <c r="S824" s="3"/>
      <c r="T824" s="3"/>
      <c r="U824" s="3"/>
      <c r="V824" s="3"/>
      <c r="W824" s="3"/>
      <c r="X824" s="3"/>
      <c r="Y824" s="3"/>
      <c r="Z824" s="3"/>
    </row>
    <row r="825" spans="1:26" ht="12.75" customHeight="1" x14ac:dyDescent="0.25">
      <c r="A825" s="3"/>
      <c r="B825" s="3"/>
      <c r="C825" s="3"/>
      <c r="D825" s="200"/>
      <c r="E825" s="3"/>
      <c r="F825" s="3"/>
      <c r="G825" s="3"/>
      <c r="H825" s="3"/>
      <c r="I825" s="3"/>
      <c r="J825" s="3"/>
      <c r="K825" s="3"/>
      <c r="L825" s="3"/>
      <c r="M825" s="3"/>
      <c r="N825" s="3"/>
      <c r="O825" s="3"/>
      <c r="P825" s="3"/>
      <c r="Q825" s="3"/>
      <c r="R825" s="3"/>
      <c r="S825" s="3"/>
      <c r="T825" s="3"/>
      <c r="U825" s="3"/>
      <c r="V825" s="3"/>
      <c r="W825" s="3"/>
      <c r="X825" s="3"/>
      <c r="Y825" s="3"/>
      <c r="Z825" s="3"/>
    </row>
    <row r="826" spans="1:26" ht="12.75" customHeight="1" x14ac:dyDescent="0.25">
      <c r="A826" s="3"/>
      <c r="B826" s="3"/>
      <c r="C826" s="3"/>
      <c r="D826" s="200"/>
      <c r="E826" s="3"/>
      <c r="F826" s="3"/>
      <c r="G826" s="3"/>
      <c r="H826" s="3"/>
      <c r="I826" s="3"/>
      <c r="J826" s="3"/>
      <c r="K826" s="3"/>
      <c r="L826" s="3"/>
      <c r="M826" s="3"/>
      <c r="N826" s="3"/>
      <c r="O826" s="3"/>
      <c r="P826" s="3"/>
      <c r="Q826" s="3"/>
      <c r="R826" s="3"/>
      <c r="S826" s="3"/>
      <c r="T826" s="3"/>
      <c r="U826" s="3"/>
      <c r="V826" s="3"/>
      <c r="W826" s="3"/>
      <c r="X826" s="3"/>
      <c r="Y826" s="3"/>
      <c r="Z826" s="3"/>
    </row>
    <row r="827" spans="1:26" ht="12.75" customHeight="1" x14ac:dyDescent="0.25">
      <c r="A827" s="3"/>
      <c r="B827" s="3"/>
      <c r="C827" s="3"/>
      <c r="D827" s="200"/>
      <c r="E827" s="3"/>
      <c r="F827" s="3"/>
      <c r="G827" s="3"/>
      <c r="H827" s="3"/>
      <c r="I827" s="3"/>
      <c r="J827" s="3"/>
      <c r="K827" s="3"/>
      <c r="L827" s="3"/>
      <c r="M827" s="3"/>
      <c r="N827" s="3"/>
      <c r="O827" s="3"/>
      <c r="P827" s="3"/>
      <c r="Q827" s="3"/>
      <c r="R827" s="3"/>
      <c r="S827" s="3"/>
      <c r="T827" s="3"/>
      <c r="U827" s="3"/>
      <c r="V827" s="3"/>
      <c r="W827" s="3"/>
      <c r="X827" s="3"/>
      <c r="Y827" s="3"/>
      <c r="Z827" s="3"/>
    </row>
    <row r="828" spans="1:26" ht="12.75" customHeight="1" x14ac:dyDescent="0.25">
      <c r="A828" s="3"/>
      <c r="B828" s="3"/>
      <c r="C828" s="3"/>
      <c r="D828" s="200"/>
      <c r="E828" s="3"/>
      <c r="F828" s="3"/>
      <c r="G828" s="3"/>
      <c r="H828" s="3"/>
      <c r="I828" s="3"/>
      <c r="J828" s="3"/>
      <c r="K828" s="3"/>
      <c r="L828" s="3"/>
      <c r="M828" s="3"/>
      <c r="N828" s="3"/>
      <c r="O828" s="3"/>
      <c r="P828" s="3"/>
      <c r="Q828" s="3"/>
      <c r="R828" s="3"/>
      <c r="S828" s="3"/>
      <c r="T828" s="3"/>
      <c r="U828" s="3"/>
      <c r="V828" s="3"/>
      <c r="W828" s="3"/>
      <c r="X828" s="3"/>
      <c r="Y828" s="3"/>
      <c r="Z828" s="3"/>
    </row>
    <row r="829" spans="1:26" ht="12.75" customHeight="1" x14ac:dyDescent="0.25">
      <c r="A829" s="3"/>
      <c r="B829" s="3"/>
      <c r="C829" s="3"/>
      <c r="D829" s="200"/>
      <c r="E829" s="3"/>
      <c r="F829" s="3"/>
      <c r="G829" s="3"/>
      <c r="H829" s="3"/>
      <c r="I829" s="3"/>
      <c r="J829" s="3"/>
      <c r="K829" s="3"/>
      <c r="L829" s="3"/>
      <c r="M829" s="3"/>
      <c r="N829" s="3"/>
      <c r="O829" s="3"/>
      <c r="P829" s="3"/>
      <c r="Q829" s="3"/>
      <c r="R829" s="3"/>
      <c r="S829" s="3"/>
      <c r="T829" s="3"/>
      <c r="U829" s="3"/>
      <c r="V829" s="3"/>
      <c r="W829" s="3"/>
      <c r="X829" s="3"/>
      <c r="Y829" s="3"/>
      <c r="Z829" s="3"/>
    </row>
    <row r="830" spans="1:26" ht="12.75" customHeight="1" x14ac:dyDescent="0.25">
      <c r="A830" s="3"/>
      <c r="B830" s="3"/>
      <c r="C830" s="3"/>
      <c r="D830" s="200"/>
      <c r="E830" s="3"/>
      <c r="F830" s="3"/>
      <c r="G830" s="3"/>
      <c r="H830" s="3"/>
      <c r="I830" s="3"/>
      <c r="J830" s="3"/>
      <c r="K830" s="3"/>
      <c r="L830" s="3"/>
      <c r="M830" s="3"/>
      <c r="N830" s="3"/>
      <c r="O830" s="3"/>
      <c r="P830" s="3"/>
      <c r="Q830" s="3"/>
      <c r="R830" s="3"/>
      <c r="S830" s="3"/>
      <c r="T830" s="3"/>
      <c r="U830" s="3"/>
      <c r="V830" s="3"/>
      <c r="W830" s="3"/>
      <c r="X830" s="3"/>
      <c r="Y830" s="3"/>
      <c r="Z830" s="3"/>
    </row>
    <row r="831" spans="1:26" ht="12.75" customHeight="1" x14ac:dyDescent="0.25">
      <c r="A831" s="3"/>
      <c r="B831" s="3"/>
      <c r="C831" s="3"/>
      <c r="D831" s="200"/>
      <c r="E831" s="3"/>
      <c r="F831" s="3"/>
      <c r="G831" s="3"/>
      <c r="H831" s="3"/>
      <c r="I831" s="3"/>
      <c r="J831" s="3"/>
      <c r="K831" s="3"/>
      <c r="L831" s="3"/>
      <c r="M831" s="3"/>
      <c r="N831" s="3"/>
      <c r="O831" s="3"/>
      <c r="P831" s="3"/>
      <c r="Q831" s="3"/>
      <c r="R831" s="3"/>
      <c r="S831" s="3"/>
      <c r="T831" s="3"/>
      <c r="U831" s="3"/>
      <c r="V831" s="3"/>
      <c r="W831" s="3"/>
      <c r="X831" s="3"/>
      <c r="Y831" s="3"/>
      <c r="Z831" s="3"/>
    </row>
    <row r="832" spans="1:26" ht="12.75" customHeight="1" x14ac:dyDescent="0.25">
      <c r="A832" s="3"/>
      <c r="B832" s="3"/>
      <c r="C832" s="3"/>
      <c r="D832" s="200"/>
      <c r="E832" s="3"/>
      <c r="F832" s="3"/>
      <c r="G832" s="3"/>
      <c r="H832" s="3"/>
      <c r="I832" s="3"/>
      <c r="J832" s="3"/>
      <c r="K832" s="3"/>
      <c r="L832" s="3"/>
      <c r="M832" s="3"/>
      <c r="N832" s="3"/>
      <c r="O832" s="3"/>
      <c r="P832" s="3"/>
      <c r="Q832" s="3"/>
      <c r="R832" s="3"/>
      <c r="S832" s="3"/>
      <c r="T832" s="3"/>
      <c r="U832" s="3"/>
      <c r="V832" s="3"/>
      <c r="W832" s="3"/>
      <c r="X832" s="3"/>
      <c r="Y832" s="3"/>
      <c r="Z832" s="3"/>
    </row>
    <row r="833" spans="1:26" ht="12.75" customHeight="1" x14ac:dyDescent="0.25">
      <c r="A833" s="3"/>
      <c r="B833" s="3"/>
      <c r="C833" s="3"/>
      <c r="D833" s="200"/>
      <c r="E833" s="3"/>
      <c r="F833" s="3"/>
      <c r="G833" s="3"/>
      <c r="H833" s="3"/>
      <c r="I833" s="3"/>
      <c r="J833" s="3"/>
      <c r="K833" s="3"/>
      <c r="L833" s="3"/>
      <c r="M833" s="3"/>
      <c r="N833" s="3"/>
      <c r="O833" s="3"/>
      <c r="P833" s="3"/>
      <c r="Q833" s="3"/>
      <c r="R833" s="3"/>
      <c r="S833" s="3"/>
      <c r="T833" s="3"/>
      <c r="U833" s="3"/>
      <c r="V833" s="3"/>
      <c r="W833" s="3"/>
      <c r="X833" s="3"/>
      <c r="Y833" s="3"/>
      <c r="Z833" s="3"/>
    </row>
    <row r="834" spans="1:26" ht="12.75" customHeight="1" x14ac:dyDescent="0.25">
      <c r="A834" s="3"/>
      <c r="B834" s="3"/>
      <c r="C834" s="3"/>
      <c r="D834" s="200"/>
      <c r="E834" s="3"/>
      <c r="F834" s="3"/>
      <c r="G834" s="3"/>
      <c r="H834" s="3"/>
      <c r="I834" s="3"/>
      <c r="J834" s="3"/>
      <c r="K834" s="3"/>
      <c r="L834" s="3"/>
      <c r="M834" s="3"/>
      <c r="N834" s="3"/>
      <c r="O834" s="3"/>
      <c r="P834" s="3"/>
      <c r="Q834" s="3"/>
      <c r="R834" s="3"/>
      <c r="S834" s="3"/>
      <c r="T834" s="3"/>
      <c r="U834" s="3"/>
      <c r="V834" s="3"/>
      <c r="W834" s="3"/>
      <c r="X834" s="3"/>
      <c r="Y834" s="3"/>
      <c r="Z834" s="3"/>
    </row>
    <row r="835" spans="1:26" ht="12.75" customHeight="1" x14ac:dyDescent="0.25">
      <c r="A835" s="3"/>
      <c r="B835" s="3"/>
      <c r="C835" s="3"/>
      <c r="D835" s="200"/>
      <c r="E835" s="3"/>
      <c r="F835" s="3"/>
      <c r="G835" s="3"/>
      <c r="H835" s="3"/>
      <c r="I835" s="3"/>
      <c r="J835" s="3"/>
      <c r="K835" s="3"/>
      <c r="L835" s="3"/>
      <c r="M835" s="3"/>
      <c r="N835" s="3"/>
      <c r="O835" s="3"/>
      <c r="P835" s="3"/>
      <c r="Q835" s="3"/>
      <c r="R835" s="3"/>
      <c r="S835" s="3"/>
      <c r="T835" s="3"/>
      <c r="U835" s="3"/>
      <c r="V835" s="3"/>
      <c r="W835" s="3"/>
      <c r="X835" s="3"/>
      <c r="Y835" s="3"/>
      <c r="Z835" s="3"/>
    </row>
    <row r="836" spans="1:26" ht="12.75" customHeight="1" x14ac:dyDescent="0.25">
      <c r="A836" s="3"/>
      <c r="B836" s="3"/>
      <c r="C836" s="3"/>
      <c r="D836" s="200"/>
      <c r="E836" s="3"/>
      <c r="F836" s="3"/>
      <c r="G836" s="3"/>
      <c r="H836" s="3"/>
      <c r="I836" s="3"/>
      <c r="J836" s="3"/>
      <c r="K836" s="3"/>
      <c r="L836" s="3"/>
      <c r="M836" s="3"/>
      <c r="N836" s="3"/>
      <c r="O836" s="3"/>
      <c r="P836" s="3"/>
      <c r="Q836" s="3"/>
      <c r="R836" s="3"/>
      <c r="S836" s="3"/>
      <c r="T836" s="3"/>
      <c r="U836" s="3"/>
      <c r="V836" s="3"/>
      <c r="W836" s="3"/>
      <c r="X836" s="3"/>
      <c r="Y836" s="3"/>
      <c r="Z836" s="3"/>
    </row>
    <row r="837" spans="1:26" ht="12.75" customHeight="1" x14ac:dyDescent="0.25">
      <c r="A837" s="3"/>
      <c r="B837" s="3"/>
      <c r="C837" s="3"/>
      <c r="D837" s="200"/>
      <c r="E837" s="3"/>
      <c r="F837" s="3"/>
      <c r="G837" s="3"/>
      <c r="H837" s="3"/>
      <c r="I837" s="3"/>
      <c r="J837" s="3"/>
      <c r="K837" s="3"/>
      <c r="L837" s="3"/>
      <c r="M837" s="3"/>
      <c r="N837" s="3"/>
      <c r="O837" s="3"/>
      <c r="P837" s="3"/>
      <c r="Q837" s="3"/>
      <c r="R837" s="3"/>
      <c r="S837" s="3"/>
      <c r="T837" s="3"/>
      <c r="U837" s="3"/>
      <c r="V837" s="3"/>
      <c r="W837" s="3"/>
      <c r="X837" s="3"/>
      <c r="Y837" s="3"/>
      <c r="Z837" s="3"/>
    </row>
    <row r="838" spans="1:26" ht="12.75" customHeight="1" x14ac:dyDescent="0.25">
      <c r="A838" s="3"/>
      <c r="B838" s="3"/>
      <c r="C838" s="3"/>
      <c r="D838" s="200"/>
      <c r="E838" s="3"/>
      <c r="F838" s="3"/>
      <c r="G838" s="3"/>
      <c r="H838" s="3"/>
      <c r="I838" s="3"/>
      <c r="J838" s="3"/>
      <c r="K838" s="3"/>
      <c r="L838" s="3"/>
      <c r="M838" s="3"/>
      <c r="N838" s="3"/>
      <c r="O838" s="3"/>
      <c r="P838" s="3"/>
      <c r="Q838" s="3"/>
      <c r="R838" s="3"/>
      <c r="S838" s="3"/>
      <c r="T838" s="3"/>
      <c r="U838" s="3"/>
      <c r="V838" s="3"/>
      <c r="W838" s="3"/>
      <c r="X838" s="3"/>
      <c r="Y838" s="3"/>
      <c r="Z838" s="3"/>
    </row>
    <row r="839" spans="1:26" ht="12.75" customHeight="1" x14ac:dyDescent="0.25">
      <c r="A839" s="3"/>
      <c r="B839" s="3"/>
      <c r="C839" s="3"/>
      <c r="D839" s="200"/>
      <c r="E839" s="3"/>
      <c r="F839" s="3"/>
      <c r="G839" s="3"/>
      <c r="H839" s="3"/>
      <c r="I839" s="3"/>
      <c r="J839" s="3"/>
      <c r="K839" s="3"/>
      <c r="L839" s="3"/>
      <c r="M839" s="3"/>
      <c r="N839" s="3"/>
      <c r="O839" s="3"/>
      <c r="P839" s="3"/>
      <c r="Q839" s="3"/>
      <c r="R839" s="3"/>
      <c r="S839" s="3"/>
      <c r="T839" s="3"/>
      <c r="U839" s="3"/>
      <c r="V839" s="3"/>
      <c r="W839" s="3"/>
      <c r="X839" s="3"/>
      <c r="Y839" s="3"/>
      <c r="Z839" s="3"/>
    </row>
    <row r="840" spans="1:26" ht="12.75" customHeight="1" x14ac:dyDescent="0.25">
      <c r="A840" s="3"/>
      <c r="B840" s="3"/>
      <c r="C840" s="3"/>
      <c r="D840" s="200"/>
      <c r="E840" s="3"/>
      <c r="F840" s="3"/>
      <c r="G840" s="3"/>
      <c r="H840" s="3"/>
      <c r="I840" s="3"/>
      <c r="J840" s="3"/>
      <c r="K840" s="3"/>
      <c r="L840" s="3"/>
      <c r="M840" s="3"/>
      <c r="N840" s="3"/>
      <c r="O840" s="3"/>
      <c r="P840" s="3"/>
      <c r="Q840" s="3"/>
      <c r="R840" s="3"/>
      <c r="S840" s="3"/>
      <c r="T840" s="3"/>
      <c r="U840" s="3"/>
      <c r="V840" s="3"/>
      <c r="W840" s="3"/>
      <c r="X840" s="3"/>
      <c r="Y840" s="3"/>
      <c r="Z840" s="3"/>
    </row>
    <row r="841" spans="1:26" ht="12.75" customHeight="1" x14ac:dyDescent="0.25">
      <c r="A841" s="3"/>
      <c r="B841" s="3"/>
      <c r="C841" s="3"/>
      <c r="D841" s="200"/>
      <c r="E841" s="3"/>
      <c r="F841" s="3"/>
      <c r="G841" s="3"/>
      <c r="H841" s="3"/>
      <c r="I841" s="3"/>
      <c r="J841" s="3"/>
      <c r="K841" s="3"/>
      <c r="L841" s="3"/>
      <c r="M841" s="3"/>
      <c r="N841" s="3"/>
      <c r="O841" s="3"/>
      <c r="P841" s="3"/>
      <c r="Q841" s="3"/>
      <c r="R841" s="3"/>
      <c r="S841" s="3"/>
      <c r="T841" s="3"/>
      <c r="U841" s="3"/>
      <c r="V841" s="3"/>
      <c r="W841" s="3"/>
      <c r="X841" s="3"/>
      <c r="Y841" s="3"/>
      <c r="Z841" s="3"/>
    </row>
    <row r="842" spans="1:26" ht="12.75" customHeight="1" x14ac:dyDescent="0.25">
      <c r="A842" s="3"/>
      <c r="B842" s="3"/>
      <c r="C842" s="3"/>
      <c r="D842" s="200"/>
      <c r="E842" s="3"/>
      <c r="F842" s="3"/>
      <c r="G842" s="3"/>
      <c r="H842" s="3"/>
      <c r="I842" s="3"/>
      <c r="J842" s="3"/>
      <c r="K842" s="3"/>
      <c r="L842" s="3"/>
      <c r="M842" s="3"/>
      <c r="N842" s="3"/>
      <c r="O842" s="3"/>
      <c r="P842" s="3"/>
      <c r="Q842" s="3"/>
      <c r="R842" s="3"/>
      <c r="S842" s="3"/>
      <c r="T842" s="3"/>
      <c r="U842" s="3"/>
      <c r="V842" s="3"/>
      <c r="W842" s="3"/>
      <c r="X842" s="3"/>
      <c r="Y842" s="3"/>
      <c r="Z842" s="3"/>
    </row>
    <row r="843" spans="1:26" ht="12.75" customHeight="1" x14ac:dyDescent="0.25">
      <c r="A843" s="3"/>
      <c r="B843" s="3"/>
      <c r="C843" s="3"/>
      <c r="D843" s="200"/>
      <c r="E843" s="3"/>
      <c r="F843" s="3"/>
      <c r="G843" s="3"/>
      <c r="H843" s="3"/>
      <c r="I843" s="3"/>
      <c r="J843" s="3"/>
      <c r="K843" s="3"/>
      <c r="L843" s="3"/>
      <c r="M843" s="3"/>
      <c r="N843" s="3"/>
      <c r="O843" s="3"/>
      <c r="P843" s="3"/>
      <c r="Q843" s="3"/>
      <c r="R843" s="3"/>
      <c r="S843" s="3"/>
      <c r="T843" s="3"/>
      <c r="U843" s="3"/>
      <c r="V843" s="3"/>
      <c r="W843" s="3"/>
      <c r="X843" s="3"/>
      <c r="Y843" s="3"/>
      <c r="Z843" s="3"/>
    </row>
    <row r="844" spans="1:26" ht="12.75" customHeight="1" x14ac:dyDescent="0.25">
      <c r="A844" s="3"/>
      <c r="B844" s="3"/>
      <c r="C844" s="3"/>
      <c r="D844" s="200"/>
      <c r="E844" s="3"/>
      <c r="F844" s="3"/>
      <c r="G844" s="3"/>
      <c r="H844" s="3"/>
      <c r="I844" s="3"/>
      <c r="J844" s="3"/>
      <c r="K844" s="3"/>
      <c r="L844" s="3"/>
      <c r="M844" s="3"/>
      <c r="N844" s="3"/>
      <c r="O844" s="3"/>
      <c r="P844" s="3"/>
      <c r="Q844" s="3"/>
      <c r="R844" s="3"/>
      <c r="S844" s="3"/>
      <c r="T844" s="3"/>
      <c r="U844" s="3"/>
      <c r="V844" s="3"/>
      <c r="W844" s="3"/>
      <c r="X844" s="3"/>
      <c r="Y844" s="3"/>
      <c r="Z844" s="3"/>
    </row>
    <row r="845" spans="1:26" ht="12.75" customHeight="1" x14ac:dyDescent="0.25">
      <c r="A845" s="3"/>
      <c r="B845" s="3"/>
      <c r="C845" s="3"/>
      <c r="D845" s="200"/>
      <c r="E845" s="3"/>
      <c r="F845" s="3"/>
      <c r="G845" s="3"/>
      <c r="H845" s="3"/>
      <c r="I845" s="3"/>
      <c r="J845" s="3"/>
      <c r="K845" s="3"/>
      <c r="L845" s="3"/>
      <c r="M845" s="3"/>
      <c r="N845" s="3"/>
      <c r="O845" s="3"/>
      <c r="P845" s="3"/>
      <c r="Q845" s="3"/>
      <c r="R845" s="3"/>
      <c r="S845" s="3"/>
      <c r="T845" s="3"/>
      <c r="U845" s="3"/>
      <c r="V845" s="3"/>
      <c r="W845" s="3"/>
      <c r="X845" s="3"/>
      <c r="Y845" s="3"/>
      <c r="Z845" s="3"/>
    </row>
    <row r="846" spans="1:26" ht="12.75" customHeight="1" x14ac:dyDescent="0.25">
      <c r="A846" s="3"/>
      <c r="B846" s="3"/>
      <c r="C846" s="3"/>
      <c r="D846" s="200"/>
      <c r="E846" s="3"/>
      <c r="F846" s="3"/>
      <c r="G846" s="3"/>
      <c r="H846" s="3"/>
      <c r="I846" s="3"/>
      <c r="J846" s="3"/>
      <c r="K846" s="3"/>
      <c r="L846" s="3"/>
      <c r="M846" s="3"/>
      <c r="N846" s="3"/>
      <c r="O846" s="3"/>
      <c r="P846" s="3"/>
      <c r="Q846" s="3"/>
      <c r="R846" s="3"/>
      <c r="S846" s="3"/>
      <c r="T846" s="3"/>
      <c r="U846" s="3"/>
      <c r="V846" s="3"/>
      <c r="W846" s="3"/>
      <c r="X846" s="3"/>
      <c r="Y846" s="3"/>
      <c r="Z846" s="3"/>
    </row>
    <row r="847" spans="1:26" ht="12.75" customHeight="1" x14ac:dyDescent="0.25">
      <c r="A847" s="3"/>
      <c r="B847" s="3"/>
      <c r="C847" s="3"/>
      <c r="D847" s="200"/>
      <c r="E847" s="3"/>
      <c r="F847" s="3"/>
      <c r="G847" s="3"/>
      <c r="H847" s="3"/>
      <c r="I847" s="3"/>
      <c r="J847" s="3"/>
      <c r="K847" s="3"/>
      <c r="L847" s="3"/>
      <c r="M847" s="3"/>
      <c r="N847" s="3"/>
      <c r="O847" s="3"/>
      <c r="P847" s="3"/>
      <c r="Q847" s="3"/>
      <c r="R847" s="3"/>
      <c r="S847" s="3"/>
      <c r="T847" s="3"/>
      <c r="U847" s="3"/>
      <c r="V847" s="3"/>
      <c r="W847" s="3"/>
      <c r="X847" s="3"/>
      <c r="Y847" s="3"/>
      <c r="Z847" s="3"/>
    </row>
    <row r="848" spans="1:26" ht="12.75" customHeight="1" x14ac:dyDescent="0.25">
      <c r="A848" s="3"/>
      <c r="B848" s="3"/>
      <c r="C848" s="3"/>
      <c r="D848" s="200"/>
      <c r="E848" s="3"/>
      <c r="F848" s="3"/>
      <c r="G848" s="3"/>
      <c r="H848" s="3"/>
      <c r="I848" s="3"/>
      <c r="J848" s="3"/>
      <c r="K848" s="3"/>
      <c r="L848" s="3"/>
      <c r="M848" s="3"/>
      <c r="N848" s="3"/>
      <c r="O848" s="3"/>
      <c r="P848" s="3"/>
      <c r="Q848" s="3"/>
      <c r="R848" s="3"/>
      <c r="S848" s="3"/>
      <c r="T848" s="3"/>
      <c r="U848" s="3"/>
      <c r="V848" s="3"/>
      <c r="W848" s="3"/>
      <c r="X848" s="3"/>
      <c r="Y848" s="3"/>
      <c r="Z848" s="3"/>
    </row>
    <row r="849" spans="1:26" ht="12.75" customHeight="1" x14ac:dyDescent="0.25">
      <c r="A849" s="3"/>
      <c r="B849" s="3"/>
      <c r="C849" s="3"/>
      <c r="D849" s="200"/>
      <c r="E849" s="3"/>
      <c r="F849" s="3"/>
      <c r="G849" s="3"/>
      <c r="H849" s="3"/>
      <c r="I849" s="3"/>
      <c r="J849" s="3"/>
      <c r="K849" s="3"/>
      <c r="L849" s="3"/>
      <c r="M849" s="3"/>
      <c r="N849" s="3"/>
      <c r="O849" s="3"/>
      <c r="P849" s="3"/>
      <c r="Q849" s="3"/>
      <c r="R849" s="3"/>
      <c r="S849" s="3"/>
      <c r="T849" s="3"/>
      <c r="U849" s="3"/>
      <c r="V849" s="3"/>
      <c r="W849" s="3"/>
      <c r="X849" s="3"/>
      <c r="Y849" s="3"/>
      <c r="Z849" s="3"/>
    </row>
    <row r="850" spans="1:26" ht="12.75" customHeight="1" x14ac:dyDescent="0.25">
      <c r="A850" s="3"/>
      <c r="B850" s="3"/>
      <c r="C850" s="3"/>
      <c r="D850" s="200"/>
      <c r="E850" s="3"/>
      <c r="F850" s="3"/>
      <c r="G850" s="3"/>
      <c r="H850" s="3"/>
      <c r="I850" s="3"/>
      <c r="J850" s="3"/>
      <c r="K850" s="3"/>
      <c r="L850" s="3"/>
      <c r="M850" s="3"/>
      <c r="N850" s="3"/>
      <c r="O850" s="3"/>
      <c r="P850" s="3"/>
      <c r="Q850" s="3"/>
      <c r="R850" s="3"/>
      <c r="S850" s="3"/>
      <c r="T850" s="3"/>
      <c r="U850" s="3"/>
      <c r="V850" s="3"/>
      <c r="W850" s="3"/>
      <c r="X850" s="3"/>
      <c r="Y850" s="3"/>
      <c r="Z850" s="3"/>
    </row>
    <row r="851" spans="1:26" ht="12.75" customHeight="1" x14ac:dyDescent="0.25">
      <c r="A851" s="3"/>
      <c r="B851" s="3"/>
      <c r="C851" s="3"/>
      <c r="D851" s="200"/>
      <c r="E851" s="3"/>
      <c r="F851" s="3"/>
      <c r="G851" s="3"/>
      <c r="H851" s="3"/>
      <c r="I851" s="3"/>
      <c r="J851" s="3"/>
      <c r="K851" s="3"/>
      <c r="L851" s="3"/>
      <c r="M851" s="3"/>
      <c r="N851" s="3"/>
      <c r="O851" s="3"/>
      <c r="P851" s="3"/>
      <c r="Q851" s="3"/>
      <c r="R851" s="3"/>
      <c r="S851" s="3"/>
      <c r="T851" s="3"/>
      <c r="U851" s="3"/>
      <c r="V851" s="3"/>
      <c r="W851" s="3"/>
      <c r="X851" s="3"/>
      <c r="Y851" s="3"/>
      <c r="Z851" s="3"/>
    </row>
    <row r="852" spans="1:26" ht="12.75" customHeight="1" x14ac:dyDescent="0.25">
      <c r="A852" s="3"/>
      <c r="B852" s="3"/>
      <c r="C852" s="3"/>
      <c r="D852" s="200"/>
      <c r="E852" s="3"/>
      <c r="F852" s="3"/>
      <c r="G852" s="3"/>
      <c r="H852" s="3"/>
      <c r="I852" s="3"/>
      <c r="J852" s="3"/>
      <c r="K852" s="3"/>
      <c r="L852" s="3"/>
      <c r="M852" s="3"/>
      <c r="N852" s="3"/>
      <c r="O852" s="3"/>
      <c r="P852" s="3"/>
      <c r="Q852" s="3"/>
      <c r="R852" s="3"/>
      <c r="S852" s="3"/>
      <c r="T852" s="3"/>
      <c r="U852" s="3"/>
      <c r="V852" s="3"/>
      <c r="W852" s="3"/>
      <c r="X852" s="3"/>
      <c r="Y852" s="3"/>
      <c r="Z852" s="3"/>
    </row>
    <row r="853" spans="1:26" ht="12.75" customHeight="1" x14ac:dyDescent="0.25">
      <c r="A853" s="3"/>
      <c r="B853" s="3"/>
      <c r="C853" s="3"/>
      <c r="D853" s="200"/>
      <c r="E853" s="3"/>
      <c r="F853" s="3"/>
      <c r="G853" s="3"/>
      <c r="H853" s="3"/>
      <c r="I853" s="3"/>
      <c r="J853" s="3"/>
      <c r="K853" s="3"/>
      <c r="L853" s="3"/>
      <c r="M853" s="3"/>
      <c r="N853" s="3"/>
      <c r="O853" s="3"/>
      <c r="P853" s="3"/>
      <c r="Q853" s="3"/>
      <c r="R853" s="3"/>
      <c r="S853" s="3"/>
      <c r="T853" s="3"/>
      <c r="U853" s="3"/>
      <c r="V853" s="3"/>
      <c r="W853" s="3"/>
      <c r="X853" s="3"/>
      <c r="Y853" s="3"/>
      <c r="Z853" s="3"/>
    </row>
    <row r="854" spans="1:26" ht="12.75" customHeight="1" x14ac:dyDescent="0.25">
      <c r="A854" s="3"/>
      <c r="B854" s="3"/>
      <c r="C854" s="3"/>
      <c r="D854" s="200"/>
      <c r="E854" s="3"/>
      <c r="F854" s="3"/>
      <c r="G854" s="3"/>
      <c r="H854" s="3"/>
      <c r="I854" s="3"/>
      <c r="J854" s="3"/>
      <c r="K854" s="3"/>
      <c r="L854" s="3"/>
      <c r="M854" s="3"/>
      <c r="N854" s="3"/>
      <c r="O854" s="3"/>
      <c r="P854" s="3"/>
      <c r="Q854" s="3"/>
      <c r="R854" s="3"/>
      <c r="S854" s="3"/>
      <c r="T854" s="3"/>
      <c r="U854" s="3"/>
      <c r="V854" s="3"/>
      <c r="W854" s="3"/>
      <c r="X854" s="3"/>
      <c r="Y854" s="3"/>
      <c r="Z854" s="3"/>
    </row>
    <row r="855" spans="1:26" ht="12.75" customHeight="1" x14ac:dyDescent="0.25">
      <c r="A855" s="3"/>
      <c r="B855" s="3"/>
      <c r="C855" s="3"/>
      <c r="D855" s="200"/>
      <c r="E855" s="3"/>
      <c r="F855" s="3"/>
      <c r="G855" s="3"/>
      <c r="H855" s="3"/>
      <c r="I855" s="3"/>
      <c r="J855" s="3"/>
      <c r="K855" s="3"/>
      <c r="L855" s="3"/>
      <c r="M855" s="3"/>
      <c r="N855" s="3"/>
      <c r="O855" s="3"/>
      <c r="P855" s="3"/>
      <c r="Q855" s="3"/>
      <c r="R855" s="3"/>
      <c r="S855" s="3"/>
      <c r="T855" s="3"/>
      <c r="U855" s="3"/>
      <c r="V855" s="3"/>
      <c r="W855" s="3"/>
      <c r="X855" s="3"/>
      <c r="Y855" s="3"/>
      <c r="Z855" s="3"/>
    </row>
    <row r="856" spans="1:26" ht="12.75" customHeight="1" x14ac:dyDescent="0.25">
      <c r="A856" s="3"/>
      <c r="B856" s="3"/>
      <c r="C856" s="3"/>
      <c r="D856" s="200"/>
      <c r="E856" s="3"/>
      <c r="F856" s="3"/>
      <c r="G856" s="3"/>
      <c r="H856" s="3"/>
      <c r="I856" s="3"/>
      <c r="J856" s="3"/>
      <c r="K856" s="3"/>
      <c r="L856" s="3"/>
      <c r="M856" s="3"/>
      <c r="N856" s="3"/>
      <c r="O856" s="3"/>
      <c r="P856" s="3"/>
      <c r="Q856" s="3"/>
      <c r="R856" s="3"/>
      <c r="S856" s="3"/>
      <c r="T856" s="3"/>
      <c r="U856" s="3"/>
      <c r="V856" s="3"/>
      <c r="W856" s="3"/>
      <c r="X856" s="3"/>
      <c r="Y856" s="3"/>
      <c r="Z856" s="3"/>
    </row>
    <row r="857" spans="1:26" ht="12.75" customHeight="1" x14ac:dyDescent="0.25">
      <c r="A857" s="3"/>
      <c r="B857" s="3"/>
      <c r="C857" s="3"/>
      <c r="D857" s="200"/>
      <c r="E857" s="3"/>
      <c r="F857" s="3"/>
      <c r="G857" s="3"/>
      <c r="H857" s="3"/>
      <c r="I857" s="3"/>
      <c r="J857" s="3"/>
      <c r="K857" s="3"/>
      <c r="L857" s="3"/>
      <c r="M857" s="3"/>
      <c r="N857" s="3"/>
      <c r="O857" s="3"/>
      <c r="P857" s="3"/>
      <c r="Q857" s="3"/>
      <c r="R857" s="3"/>
      <c r="S857" s="3"/>
      <c r="T857" s="3"/>
      <c r="U857" s="3"/>
      <c r="V857" s="3"/>
      <c r="W857" s="3"/>
      <c r="X857" s="3"/>
      <c r="Y857" s="3"/>
      <c r="Z857" s="3"/>
    </row>
    <row r="858" spans="1:26" ht="12.75" customHeight="1" x14ac:dyDescent="0.25">
      <c r="A858" s="3"/>
      <c r="B858" s="3"/>
      <c r="C858" s="3"/>
      <c r="D858" s="200"/>
      <c r="E858" s="3"/>
      <c r="F858" s="3"/>
      <c r="G858" s="3"/>
      <c r="H858" s="3"/>
      <c r="I858" s="3"/>
      <c r="J858" s="3"/>
      <c r="K858" s="3"/>
      <c r="L858" s="3"/>
      <c r="M858" s="3"/>
      <c r="N858" s="3"/>
      <c r="O858" s="3"/>
      <c r="P858" s="3"/>
      <c r="Q858" s="3"/>
      <c r="R858" s="3"/>
      <c r="S858" s="3"/>
      <c r="T858" s="3"/>
      <c r="U858" s="3"/>
      <c r="V858" s="3"/>
      <c r="W858" s="3"/>
      <c r="X858" s="3"/>
      <c r="Y858" s="3"/>
      <c r="Z858" s="3"/>
    </row>
    <row r="859" spans="1:26" ht="12.75" customHeight="1" x14ac:dyDescent="0.25">
      <c r="A859" s="3"/>
      <c r="B859" s="3"/>
      <c r="C859" s="3"/>
      <c r="D859" s="200"/>
      <c r="E859" s="3"/>
      <c r="F859" s="3"/>
      <c r="G859" s="3"/>
      <c r="H859" s="3"/>
      <c r="I859" s="3"/>
      <c r="J859" s="3"/>
      <c r="K859" s="3"/>
      <c r="L859" s="3"/>
      <c r="M859" s="3"/>
      <c r="N859" s="3"/>
      <c r="O859" s="3"/>
      <c r="P859" s="3"/>
      <c r="Q859" s="3"/>
      <c r="R859" s="3"/>
      <c r="S859" s="3"/>
      <c r="T859" s="3"/>
      <c r="U859" s="3"/>
      <c r="V859" s="3"/>
      <c r="W859" s="3"/>
      <c r="X859" s="3"/>
      <c r="Y859" s="3"/>
      <c r="Z859" s="3"/>
    </row>
    <row r="860" spans="1:26" ht="12.75" customHeight="1" x14ac:dyDescent="0.25">
      <c r="A860" s="3"/>
      <c r="B860" s="3"/>
      <c r="C860" s="3"/>
      <c r="D860" s="200"/>
      <c r="E860" s="3"/>
      <c r="F860" s="3"/>
      <c r="G860" s="3"/>
      <c r="H860" s="3"/>
      <c r="I860" s="3"/>
      <c r="J860" s="3"/>
      <c r="K860" s="3"/>
      <c r="L860" s="3"/>
      <c r="M860" s="3"/>
      <c r="N860" s="3"/>
      <c r="O860" s="3"/>
      <c r="P860" s="3"/>
      <c r="Q860" s="3"/>
      <c r="R860" s="3"/>
      <c r="S860" s="3"/>
      <c r="T860" s="3"/>
      <c r="U860" s="3"/>
      <c r="V860" s="3"/>
      <c r="W860" s="3"/>
      <c r="X860" s="3"/>
      <c r="Y860" s="3"/>
      <c r="Z860" s="3"/>
    </row>
    <row r="861" spans="1:26" ht="12.75" customHeight="1" x14ac:dyDescent="0.25">
      <c r="A861" s="3"/>
      <c r="B861" s="3"/>
      <c r="C861" s="3"/>
      <c r="D861" s="200"/>
      <c r="E861" s="3"/>
      <c r="F861" s="3"/>
      <c r="G861" s="3"/>
      <c r="H861" s="3"/>
      <c r="I861" s="3"/>
      <c r="J861" s="3"/>
      <c r="K861" s="3"/>
      <c r="L861" s="3"/>
      <c r="M861" s="3"/>
      <c r="N861" s="3"/>
      <c r="O861" s="3"/>
      <c r="P861" s="3"/>
      <c r="Q861" s="3"/>
      <c r="R861" s="3"/>
      <c r="S861" s="3"/>
      <c r="T861" s="3"/>
      <c r="U861" s="3"/>
      <c r="V861" s="3"/>
      <c r="W861" s="3"/>
      <c r="X861" s="3"/>
      <c r="Y861" s="3"/>
      <c r="Z861" s="3"/>
    </row>
    <row r="862" spans="1:26" ht="12.75" customHeight="1" x14ac:dyDescent="0.25">
      <c r="A862" s="3"/>
      <c r="B862" s="3"/>
      <c r="C862" s="3"/>
      <c r="D862" s="200"/>
      <c r="E862" s="3"/>
      <c r="F862" s="3"/>
      <c r="G862" s="3"/>
      <c r="H862" s="3"/>
      <c r="I862" s="3"/>
      <c r="J862" s="3"/>
      <c r="K862" s="3"/>
      <c r="L862" s="3"/>
      <c r="M862" s="3"/>
      <c r="N862" s="3"/>
      <c r="O862" s="3"/>
      <c r="P862" s="3"/>
      <c r="Q862" s="3"/>
      <c r="R862" s="3"/>
      <c r="S862" s="3"/>
      <c r="T862" s="3"/>
      <c r="U862" s="3"/>
      <c r="V862" s="3"/>
      <c r="W862" s="3"/>
      <c r="X862" s="3"/>
      <c r="Y862" s="3"/>
      <c r="Z862" s="3"/>
    </row>
    <row r="863" spans="1:26" ht="12.75" customHeight="1" x14ac:dyDescent="0.25">
      <c r="A863" s="3"/>
      <c r="B863" s="3"/>
      <c r="C863" s="3"/>
      <c r="D863" s="200"/>
      <c r="E863" s="3"/>
      <c r="F863" s="3"/>
      <c r="G863" s="3"/>
      <c r="H863" s="3"/>
      <c r="I863" s="3"/>
      <c r="J863" s="3"/>
      <c r="K863" s="3"/>
      <c r="L863" s="3"/>
      <c r="M863" s="3"/>
      <c r="N863" s="3"/>
      <c r="O863" s="3"/>
      <c r="P863" s="3"/>
      <c r="Q863" s="3"/>
      <c r="R863" s="3"/>
      <c r="S863" s="3"/>
      <c r="T863" s="3"/>
      <c r="U863" s="3"/>
      <c r="V863" s="3"/>
      <c r="W863" s="3"/>
      <c r="X863" s="3"/>
      <c r="Y863" s="3"/>
      <c r="Z863" s="3"/>
    </row>
    <row r="864" spans="1:26" ht="12.75" customHeight="1" x14ac:dyDescent="0.25">
      <c r="A864" s="3"/>
      <c r="B864" s="3"/>
      <c r="C864" s="3"/>
      <c r="D864" s="200"/>
      <c r="E864" s="3"/>
      <c r="F864" s="3"/>
      <c r="G864" s="3"/>
      <c r="H864" s="3"/>
      <c r="I864" s="3"/>
      <c r="J864" s="3"/>
      <c r="K864" s="3"/>
      <c r="L864" s="3"/>
      <c r="M864" s="3"/>
      <c r="N864" s="3"/>
      <c r="O864" s="3"/>
      <c r="P864" s="3"/>
      <c r="Q864" s="3"/>
      <c r="R864" s="3"/>
      <c r="S864" s="3"/>
      <c r="T864" s="3"/>
      <c r="U864" s="3"/>
      <c r="V864" s="3"/>
      <c r="W864" s="3"/>
      <c r="X864" s="3"/>
      <c r="Y864" s="3"/>
      <c r="Z864" s="3"/>
    </row>
    <row r="865" spans="1:26" ht="12.75" customHeight="1" x14ac:dyDescent="0.25">
      <c r="A865" s="3"/>
      <c r="B865" s="3"/>
      <c r="C865" s="3"/>
      <c r="D865" s="200"/>
      <c r="E865" s="3"/>
      <c r="F865" s="3"/>
      <c r="G865" s="3"/>
      <c r="H865" s="3"/>
      <c r="I865" s="3"/>
      <c r="J865" s="3"/>
      <c r="K865" s="3"/>
      <c r="L865" s="3"/>
      <c r="M865" s="3"/>
      <c r="N865" s="3"/>
      <c r="O865" s="3"/>
      <c r="P865" s="3"/>
      <c r="Q865" s="3"/>
      <c r="R865" s="3"/>
      <c r="S865" s="3"/>
      <c r="T865" s="3"/>
      <c r="U865" s="3"/>
      <c r="V865" s="3"/>
      <c r="W865" s="3"/>
      <c r="X865" s="3"/>
      <c r="Y865" s="3"/>
      <c r="Z865" s="3"/>
    </row>
    <row r="866" spans="1:26" ht="12.75" customHeight="1" x14ac:dyDescent="0.25">
      <c r="A866" s="3"/>
      <c r="B866" s="3"/>
      <c r="C866" s="3"/>
      <c r="D866" s="200"/>
      <c r="E866" s="3"/>
      <c r="F866" s="3"/>
      <c r="G866" s="3"/>
      <c r="H866" s="3"/>
      <c r="I866" s="3"/>
      <c r="J866" s="3"/>
      <c r="K866" s="3"/>
      <c r="L866" s="3"/>
      <c r="M866" s="3"/>
      <c r="N866" s="3"/>
      <c r="O866" s="3"/>
      <c r="P866" s="3"/>
      <c r="Q866" s="3"/>
      <c r="R866" s="3"/>
      <c r="S866" s="3"/>
      <c r="T866" s="3"/>
      <c r="U866" s="3"/>
      <c r="V866" s="3"/>
      <c r="W866" s="3"/>
      <c r="X866" s="3"/>
      <c r="Y866" s="3"/>
      <c r="Z866" s="3"/>
    </row>
    <row r="867" spans="1:26" ht="12.75" customHeight="1" x14ac:dyDescent="0.25">
      <c r="A867" s="3"/>
      <c r="B867" s="3"/>
      <c r="C867" s="3"/>
      <c r="D867" s="200"/>
      <c r="E867" s="3"/>
      <c r="F867" s="3"/>
      <c r="G867" s="3"/>
      <c r="H867" s="3"/>
      <c r="I867" s="3"/>
      <c r="J867" s="3"/>
      <c r="K867" s="3"/>
      <c r="L867" s="3"/>
      <c r="M867" s="3"/>
      <c r="N867" s="3"/>
      <c r="O867" s="3"/>
      <c r="P867" s="3"/>
      <c r="Q867" s="3"/>
      <c r="R867" s="3"/>
      <c r="S867" s="3"/>
      <c r="T867" s="3"/>
      <c r="U867" s="3"/>
      <c r="V867" s="3"/>
      <c r="W867" s="3"/>
      <c r="X867" s="3"/>
      <c r="Y867" s="3"/>
      <c r="Z867" s="3"/>
    </row>
    <row r="868" spans="1:26" ht="12.75" customHeight="1" x14ac:dyDescent="0.25">
      <c r="A868" s="3"/>
      <c r="B868" s="3"/>
      <c r="C868" s="3"/>
      <c r="D868" s="200"/>
      <c r="E868" s="3"/>
      <c r="F868" s="3"/>
      <c r="G868" s="3"/>
      <c r="H868" s="3"/>
      <c r="I868" s="3"/>
      <c r="J868" s="3"/>
      <c r="K868" s="3"/>
      <c r="L868" s="3"/>
      <c r="M868" s="3"/>
      <c r="N868" s="3"/>
      <c r="O868" s="3"/>
      <c r="P868" s="3"/>
      <c r="Q868" s="3"/>
      <c r="R868" s="3"/>
      <c r="S868" s="3"/>
      <c r="T868" s="3"/>
      <c r="U868" s="3"/>
      <c r="V868" s="3"/>
      <c r="W868" s="3"/>
      <c r="X868" s="3"/>
      <c r="Y868" s="3"/>
      <c r="Z868" s="3"/>
    </row>
    <row r="869" spans="1:26" ht="12.75" customHeight="1" x14ac:dyDescent="0.25">
      <c r="A869" s="3"/>
      <c r="B869" s="3"/>
      <c r="C869" s="3"/>
      <c r="D869" s="200"/>
      <c r="E869" s="3"/>
      <c r="F869" s="3"/>
      <c r="G869" s="3"/>
      <c r="H869" s="3"/>
      <c r="I869" s="3"/>
      <c r="J869" s="3"/>
      <c r="K869" s="3"/>
      <c r="L869" s="3"/>
      <c r="M869" s="3"/>
      <c r="N869" s="3"/>
      <c r="O869" s="3"/>
      <c r="P869" s="3"/>
      <c r="Q869" s="3"/>
      <c r="R869" s="3"/>
      <c r="S869" s="3"/>
      <c r="T869" s="3"/>
      <c r="U869" s="3"/>
      <c r="V869" s="3"/>
      <c r="W869" s="3"/>
      <c r="X869" s="3"/>
      <c r="Y869" s="3"/>
      <c r="Z869" s="3"/>
    </row>
    <row r="870" spans="1:26" ht="12.75" customHeight="1" x14ac:dyDescent="0.25">
      <c r="A870" s="3"/>
      <c r="B870" s="3"/>
      <c r="C870" s="3"/>
      <c r="D870" s="200"/>
      <c r="E870" s="3"/>
      <c r="F870" s="3"/>
      <c r="G870" s="3"/>
      <c r="H870" s="3"/>
      <c r="I870" s="3"/>
      <c r="J870" s="3"/>
      <c r="K870" s="3"/>
      <c r="L870" s="3"/>
      <c r="M870" s="3"/>
      <c r="N870" s="3"/>
      <c r="O870" s="3"/>
      <c r="P870" s="3"/>
      <c r="Q870" s="3"/>
      <c r="R870" s="3"/>
      <c r="S870" s="3"/>
      <c r="T870" s="3"/>
      <c r="U870" s="3"/>
      <c r="V870" s="3"/>
      <c r="W870" s="3"/>
      <c r="X870" s="3"/>
      <c r="Y870" s="3"/>
      <c r="Z870" s="3"/>
    </row>
    <row r="871" spans="1:26" ht="12.75" customHeight="1" x14ac:dyDescent="0.25">
      <c r="A871" s="3"/>
      <c r="B871" s="3"/>
      <c r="C871" s="3"/>
      <c r="D871" s="200"/>
      <c r="E871" s="3"/>
      <c r="F871" s="3"/>
      <c r="G871" s="3"/>
      <c r="H871" s="3"/>
      <c r="I871" s="3"/>
      <c r="J871" s="3"/>
      <c r="K871" s="3"/>
      <c r="L871" s="3"/>
      <c r="M871" s="3"/>
      <c r="N871" s="3"/>
      <c r="O871" s="3"/>
      <c r="P871" s="3"/>
      <c r="Q871" s="3"/>
      <c r="R871" s="3"/>
      <c r="S871" s="3"/>
      <c r="T871" s="3"/>
      <c r="U871" s="3"/>
      <c r="V871" s="3"/>
      <c r="W871" s="3"/>
      <c r="X871" s="3"/>
      <c r="Y871" s="3"/>
      <c r="Z871" s="3"/>
    </row>
    <row r="872" spans="1:26" ht="12.75" customHeight="1" x14ac:dyDescent="0.25">
      <c r="A872" s="3"/>
      <c r="B872" s="3"/>
      <c r="C872" s="3"/>
      <c r="D872" s="200"/>
      <c r="E872" s="3"/>
      <c r="F872" s="3"/>
      <c r="G872" s="3"/>
      <c r="H872" s="3"/>
      <c r="I872" s="3"/>
      <c r="J872" s="3"/>
      <c r="K872" s="3"/>
      <c r="L872" s="3"/>
      <c r="M872" s="3"/>
      <c r="N872" s="3"/>
      <c r="O872" s="3"/>
      <c r="P872" s="3"/>
      <c r="Q872" s="3"/>
      <c r="R872" s="3"/>
      <c r="S872" s="3"/>
      <c r="T872" s="3"/>
      <c r="U872" s="3"/>
      <c r="V872" s="3"/>
      <c r="W872" s="3"/>
      <c r="X872" s="3"/>
      <c r="Y872" s="3"/>
      <c r="Z872" s="3"/>
    </row>
    <row r="873" spans="1:26" ht="12.75" customHeight="1" x14ac:dyDescent="0.25">
      <c r="A873" s="3"/>
      <c r="B873" s="3"/>
      <c r="C873" s="3"/>
      <c r="D873" s="200"/>
      <c r="E873" s="3"/>
      <c r="F873" s="3"/>
      <c r="G873" s="3"/>
      <c r="H873" s="3"/>
      <c r="I873" s="3"/>
      <c r="J873" s="3"/>
      <c r="K873" s="3"/>
      <c r="L873" s="3"/>
      <c r="M873" s="3"/>
      <c r="N873" s="3"/>
      <c r="O873" s="3"/>
      <c r="P873" s="3"/>
      <c r="Q873" s="3"/>
      <c r="R873" s="3"/>
      <c r="S873" s="3"/>
      <c r="T873" s="3"/>
      <c r="U873" s="3"/>
      <c r="V873" s="3"/>
      <c r="W873" s="3"/>
      <c r="X873" s="3"/>
      <c r="Y873" s="3"/>
      <c r="Z873" s="3"/>
    </row>
    <row r="874" spans="1:26" ht="12.75" customHeight="1" x14ac:dyDescent="0.25">
      <c r="A874" s="3"/>
      <c r="B874" s="3"/>
      <c r="C874" s="3"/>
      <c r="D874" s="200"/>
      <c r="E874" s="3"/>
      <c r="F874" s="3"/>
      <c r="G874" s="3"/>
      <c r="H874" s="3"/>
      <c r="I874" s="3"/>
      <c r="J874" s="3"/>
      <c r="K874" s="3"/>
      <c r="L874" s="3"/>
      <c r="M874" s="3"/>
      <c r="N874" s="3"/>
      <c r="O874" s="3"/>
      <c r="P874" s="3"/>
      <c r="Q874" s="3"/>
      <c r="R874" s="3"/>
      <c r="S874" s="3"/>
      <c r="T874" s="3"/>
      <c r="U874" s="3"/>
      <c r="V874" s="3"/>
      <c r="W874" s="3"/>
      <c r="X874" s="3"/>
      <c r="Y874" s="3"/>
      <c r="Z874" s="3"/>
    </row>
    <row r="875" spans="1:26" ht="12.75" customHeight="1" x14ac:dyDescent="0.25">
      <c r="A875" s="3"/>
      <c r="B875" s="3"/>
      <c r="C875" s="3"/>
      <c r="D875" s="200"/>
      <c r="E875" s="3"/>
      <c r="F875" s="3"/>
      <c r="G875" s="3"/>
      <c r="H875" s="3"/>
      <c r="I875" s="3"/>
      <c r="J875" s="3"/>
      <c r="K875" s="3"/>
      <c r="L875" s="3"/>
      <c r="M875" s="3"/>
      <c r="N875" s="3"/>
      <c r="O875" s="3"/>
      <c r="P875" s="3"/>
      <c r="Q875" s="3"/>
      <c r="R875" s="3"/>
      <c r="S875" s="3"/>
      <c r="T875" s="3"/>
      <c r="U875" s="3"/>
      <c r="V875" s="3"/>
      <c r="W875" s="3"/>
      <c r="X875" s="3"/>
      <c r="Y875" s="3"/>
      <c r="Z875" s="3"/>
    </row>
    <row r="876" spans="1:26" ht="12.75" customHeight="1" x14ac:dyDescent="0.25">
      <c r="A876" s="3"/>
      <c r="B876" s="3"/>
      <c r="C876" s="3"/>
      <c r="D876" s="200"/>
      <c r="E876" s="3"/>
      <c r="F876" s="3"/>
      <c r="G876" s="3"/>
      <c r="H876" s="3"/>
      <c r="I876" s="3"/>
      <c r="J876" s="3"/>
      <c r="K876" s="3"/>
      <c r="L876" s="3"/>
      <c r="M876" s="3"/>
      <c r="N876" s="3"/>
      <c r="O876" s="3"/>
      <c r="P876" s="3"/>
      <c r="Q876" s="3"/>
      <c r="R876" s="3"/>
      <c r="S876" s="3"/>
      <c r="T876" s="3"/>
      <c r="U876" s="3"/>
      <c r="V876" s="3"/>
      <c r="W876" s="3"/>
      <c r="X876" s="3"/>
      <c r="Y876" s="3"/>
      <c r="Z876" s="3"/>
    </row>
    <row r="877" spans="1:26" ht="12.75" customHeight="1" x14ac:dyDescent="0.25">
      <c r="A877" s="3"/>
      <c r="B877" s="3"/>
      <c r="C877" s="3"/>
      <c r="D877" s="200"/>
      <c r="E877" s="3"/>
      <c r="F877" s="3"/>
      <c r="G877" s="3"/>
      <c r="H877" s="3"/>
      <c r="I877" s="3"/>
      <c r="J877" s="3"/>
      <c r="K877" s="3"/>
      <c r="L877" s="3"/>
      <c r="M877" s="3"/>
      <c r="N877" s="3"/>
      <c r="O877" s="3"/>
      <c r="P877" s="3"/>
      <c r="Q877" s="3"/>
      <c r="R877" s="3"/>
      <c r="S877" s="3"/>
      <c r="T877" s="3"/>
      <c r="U877" s="3"/>
      <c r="V877" s="3"/>
      <c r="W877" s="3"/>
      <c r="X877" s="3"/>
      <c r="Y877" s="3"/>
      <c r="Z877" s="3"/>
    </row>
    <row r="878" spans="1:26" ht="12.75" customHeight="1" x14ac:dyDescent="0.25">
      <c r="A878" s="3"/>
      <c r="B878" s="3"/>
      <c r="C878" s="3"/>
      <c r="D878" s="200"/>
      <c r="E878" s="3"/>
      <c r="F878" s="3"/>
      <c r="G878" s="3"/>
      <c r="H878" s="3"/>
      <c r="I878" s="3"/>
      <c r="J878" s="3"/>
      <c r="K878" s="3"/>
      <c r="L878" s="3"/>
      <c r="M878" s="3"/>
      <c r="N878" s="3"/>
      <c r="O878" s="3"/>
      <c r="P878" s="3"/>
      <c r="Q878" s="3"/>
      <c r="R878" s="3"/>
      <c r="S878" s="3"/>
      <c r="T878" s="3"/>
      <c r="U878" s="3"/>
      <c r="V878" s="3"/>
      <c r="W878" s="3"/>
      <c r="X878" s="3"/>
      <c r="Y878" s="3"/>
      <c r="Z878" s="3"/>
    </row>
    <row r="879" spans="1:26" ht="12.75" customHeight="1" x14ac:dyDescent="0.25">
      <c r="A879" s="3"/>
      <c r="B879" s="3"/>
      <c r="C879" s="3"/>
      <c r="D879" s="200"/>
      <c r="E879" s="3"/>
      <c r="F879" s="3"/>
      <c r="G879" s="3"/>
      <c r="H879" s="3"/>
      <c r="I879" s="3"/>
      <c r="J879" s="3"/>
      <c r="K879" s="3"/>
      <c r="L879" s="3"/>
      <c r="M879" s="3"/>
      <c r="N879" s="3"/>
      <c r="O879" s="3"/>
      <c r="P879" s="3"/>
      <c r="Q879" s="3"/>
      <c r="R879" s="3"/>
      <c r="S879" s="3"/>
      <c r="T879" s="3"/>
      <c r="U879" s="3"/>
      <c r="V879" s="3"/>
      <c r="W879" s="3"/>
      <c r="X879" s="3"/>
      <c r="Y879" s="3"/>
      <c r="Z879" s="3"/>
    </row>
    <row r="880" spans="1:26" ht="12.75" customHeight="1" x14ac:dyDescent="0.25">
      <c r="A880" s="3"/>
      <c r="B880" s="3"/>
      <c r="C880" s="3"/>
      <c r="D880" s="200"/>
      <c r="E880" s="3"/>
      <c r="F880" s="3"/>
      <c r="G880" s="3"/>
      <c r="H880" s="3"/>
      <c r="I880" s="3"/>
      <c r="J880" s="3"/>
      <c r="K880" s="3"/>
      <c r="L880" s="3"/>
      <c r="M880" s="3"/>
      <c r="N880" s="3"/>
      <c r="O880" s="3"/>
      <c r="P880" s="3"/>
      <c r="Q880" s="3"/>
      <c r="R880" s="3"/>
      <c r="S880" s="3"/>
      <c r="T880" s="3"/>
      <c r="U880" s="3"/>
      <c r="V880" s="3"/>
      <c r="W880" s="3"/>
      <c r="X880" s="3"/>
      <c r="Y880" s="3"/>
      <c r="Z880" s="3"/>
    </row>
    <row r="881" spans="1:26" ht="12.75" customHeight="1" x14ac:dyDescent="0.25">
      <c r="A881" s="3"/>
      <c r="B881" s="3"/>
      <c r="C881" s="3"/>
      <c r="D881" s="200"/>
      <c r="E881" s="3"/>
      <c r="F881" s="3"/>
      <c r="G881" s="3"/>
      <c r="H881" s="3"/>
      <c r="I881" s="3"/>
      <c r="J881" s="3"/>
      <c r="K881" s="3"/>
      <c r="L881" s="3"/>
      <c r="M881" s="3"/>
      <c r="N881" s="3"/>
      <c r="O881" s="3"/>
      <c r="P881" s="3"/>
      <c r="Q881" s="3"/>
      <c r="R881" s="3"/>
      <c r="S881" s="3"/>
      <c r="T881" s="3"/>
      <c r="U881" s="3"/>
      <c r="V881" s="3"/>
      <c r="W881" s="3"/>
      <c r="X881" s="3"/>
      <c r="Y881" s="3"/>
      <c r="Z881" s="3"/>
    </row>
    <row r="882" spans="1:26" ht="12.75" customHeight="1" x14ac:dyDescent="0.25">
      <c r="A882" s="3"/>
      <c r="B882" s="3"/>
      <c r="C882" s="3"/>
      <c r="D882" s="200"/>
      <c r="E882" s="3"/>
      <c r="F882" s="3"/>
      <c r="G882" s="3"/>
      <c r="H882" s="3"/>
      <c r="I882" s="3"/>
      <c r="J882" s="3"/>
      <c r="K882" s="3"/>
      <c r="L882" s="3"/>
      <c r="M882" s="3"/>
      <c r="N882" s="3"/>
      <c r="O882" s="3"/>
      <c r="P882" s="3"/>
      <c r="Q882" s="3"/>
      <c r="R882" s="3"/>
      <c r="S882" s="3"/>
      <c r="T882" s="3"/>
      <c r="U882" s="3"/>
      <c r="V882" s="3"/>
      <c r="W882" s="3"/>
      <c r="X882" s="3"/>
      <c r="Y882" s="3"/>
      <c r="Z882" s="3"/>
    </row>
    <row r="883" spans="1:26" ht="12.75" customHeight="1" x14ac:dyDescent="0.25">
      <c r="A883" s="3"/>
      <c r="B883" s="3"/>
      <c r="C883" s="3"/>
      <c r="D883" s="200"/>
      <c r="E883" s="3"/>
      <c r="F883" s="3"/>
      <c r="G883" s="3"/>
      <c r="H883" s="3"/>
      <c r="I883" s="3"/>
      <c r="J883" s="3"/>
      <c r="K883" s="3"/>
      <c r="L883" s="3"/>
      <c r="M883" s="3"/>
      <c r="N883" s="3"/>
      <c r="O883" s="3"/>
      <c r="P883" s="3"/>
      <c r="Q883" s="3"/>
      <c r="R883" s="3"/>
      <c r="S883" s="3"/>
      <c r="T883" s="3"/>
      <c r="U883" s="3"/>
      <c r="V883" s="3"/>
      <c r="W883" s="3"/>
      <c r="X883" s="3"/>
      <c r="Y883" s="3"/>
      <c r="Z883" s="3"/>
    </row>
    <row r="884" spans="1:26" ht="12.75" customHeight="1" x14ac:dyDescent="0.25">
      <c r="A884" s="3"/>
      <c r="B884" s="3"/>
      <c r="C884" s="3"/>
      <c r="D884" s="200"/>
      <c r="E884" s="3"/>
      <c r="F884" s="3"/>
      <c r="G884" s="3"/>
      <c r="H884" s="3"/>
      <c r="I884" s="3"/>
      <c r="J884" s="3"/>
      <c r="K884" s="3"/>
      <c r="L884" s="3"/>
      <c r="M884" s="3"/>
      <c r="N884" s="3"/>
      <c r="O884" s="3"/>
      <c r="P884" s="3"/>
      <c r="Q884" s="3"/>
      <c r="R884" s="3"/>
      <c r="S884" s="3"/>
      <c r="T884" s="3"/>
      <c r="U884" s="3"/>
      <c r="V884" s="3"/>
      <c r="W884" s="3"/>
      <c r="X884" s="3"/>
      <c r="Y884" s="3"/>
      <c r="Z884" s="3"/>
    </row>
    <row r="885" spans="1:26" ht="12.75" customHeight="1" x14ac:dyDescent="0.25">
      <c r="A885" s="3"/>
      <c r="B885" s="3"/>
      <c r="C885" s="3"/>
      <c r="D885" s="200"/>
      <c r="E885" s="3"/>
      <c r="F885" s="3"/>
      <c r="G885" s="3"/>
      <c r="H885" s="3"/>
      <c r="I885" s="3"/>
      <c r="J885" s="3"/>
      <c r="K885" s="3"/>
      <c r="L885" s="3"/>
      <c r="M885" s="3"/>
      <c r="N885" s="3"/>
      <c r="O885" s="3"/>
      <c r="P885" s="3"/>
      <c r="Q885" s="3"/>
      <c r="R885" s="3"/>
      <c r="S885" s="3"/>
      <c r="T885" s="3"/>
      <c r="U885" s="3"/>
      <c r="V885" s="3"/>
      <c r="W885" s="3"/>
      <c r="X885" s="3"/>
      <c r="Y885" s="3"/>
      <c r="Z885" s="3"/>
    </row>
    <row r="886" spans="1:26" ht="12.75" customHeight="1" x14ac:dyDescent="0.25">
      <c r="A886" s="3"/>
      <c r="B886" s="3"/>
      <c r="C886" s="3"/>
      <c r="D886" s="200"/>
      <c r="E886" s="3"/>
      <c r="F886" s="3"/>
      <c r="G886" s="3"/>
      <c r="H886" s="3"/>
      <c r="I886" s="3"/>
      <c r="J886" s="3"/>
      <c r="K886" s="3"/>
      <c r="L886" s="3"/>
      <c r="M886" s="3"/>
      <c r="N886" s="3"/>
      <c r="O886" s="3"/>
      <c r="P886" s="3"/>
      <c r="Q886" s="3"/>
      <c r="R886" s="3"/>
      <c r="S886" s="3"/>
      <c r="T886" s="3"/>
      <c r="U886" s="3"/>
      <c r="V886" s="3"/>
      <c r="W886" s="3"/>
      <c r="X886" s="3"/>
      <c r="Y886" s="3"/>
      <c r="Z886" s="3"/>
    </row>
    <row r="887" spans="1:26" ht="12.75" customHeight="1" x14ac:dyDescent="0.25">
      <c r="A887" s="3"/>
      <c r="B887" s="3"/>
      <c r="C887" s="3"/>
      <c r="D887" s="200"/>
      <c r="E887" s="3"/>
      <c r="F887" s="3"/>
      <c r="G887" s="3"/>
      <c r="H887" s="3"/>
      <c r="I887" s="3"/>
      <c r="J887" s="3"/>
      <c r="K887" s="3"/>
      <c r="L887" s="3"/>
      <c r="M887" s="3"/>
      <c r="N887" s="3"/>
      <c r="O887" s="3"/>
      <c r="P887" s="3"/>
      <c r="Q887" s="3"/>
      <c r="R887" s="3"/>
      <c r="S887" s="3"/>
      <c r="T887" s="3"/>
      <c r="U887" s="3"/>
      <c r="V887" s="3"/>
      <c r="W887" s="3"/>
      <c r="X887" s="3"/>
      <c r="Y887" s="3"/>
      <c r="Z887" s="3"/>
    </row>
    <row r="888" spans="1:26" ht="12.75" customHeight="1" x14ac:dyDescent="0.25">
      <c r="A888" s="3"/>
      <c r="B888" s="3"/>
      <c r="C888" s="3"/>
      <c r="D888" s="200"/>
      <c r="E888" s="3"/>
      <c r="F888" s="3"/>
      <c r="G888" s="3"/>
      <c r="H888" s="3"/>
      <c r="I888" s="3"/>
      <c r="J888" s="3"/>
      <c r="K888" s="3"/>
      <c r="L888" s="3"/>
      <c r="M888" s="3"/>
      <c r="N888" s="3"/>
      <c r="O888" s="3"/>
      <c r="P888" s="3"/>
      <c r="Q888" s="3"/>
      <c r="R888" s="3"/>
      <c r="S888" s="3"/>
      <c r="T888" s="3"/>
      <c r="U888" s="3"/>
      <c r="V888" s="3"/>
      <c r="W888" s="3"/>
      <c r="X888" s="3"/>
      <c r="Y888" s="3"/>
      <c r="Z888" s="3"/>
    </row>
    <row r="889" spans="1:26" ht="12.75" customHeight="1" x14ac:dyDescent="0.25">
      <c r="A889" s="3"/>
      <c r="B889" s="3"/>
      <c r="C889" s="3"/>
      <c r="D889" s="200"/>
      <c r="E889" s="3"/>
      <c r="F889" s="3"/>
      <c r="G889" s="3"/>
      <c r="H889" s="3"/>
      <c r="I889" s="3"/>
      <c r="J889" s="3"/>
      <c r="K889" s="3"/>
      <c r="L889" s="3"/>
      <c r="M889" s="3"/>
      <c r="N889" s="3"/>
      <c r="O889" s="3"/>
      <c r="P889" s="3"/>
      <c r="Q889" s="3"/>
      <c r="R889" s="3"/>
      <c r="S889" s="3"/>
      <c r="T889" s="3"/>
      <c r="U889" s="3"/>
      <c r="V889" s="3"/>
      <c r="W889" s="3"/>
      <c r="X889" s="3"/>
      <c r="Y889" s="3"/>
      <c r="Z889" s="3"/>
    </row>
    <row r="890" spans="1:26" ht="12.75" customHeight="1" x14ac:dyDescent="0.25">
      <c r="A890" s="3"/>
      <c r="B890" s="3"/>
      <c r="C890" s="3"/>
      <c r="D890" s="200"/>
      <c r="E890" s="3"/>
      <c r="F890" s="3"/>
      <c r="G890" s="3"/>
      <c r="H890" s="3"/>
      <c r="I890" s="3"/>
      <c r="J890" s="3"/>
      <c r="K890" s="3"/>
      <c r="L890" s="3"/>
      <c r="M890" s="3"/>
      <c r="N890" s="3"/>
      <c r="O890" s="3"/>
      <c r="P890" s="3"/>
      <c r="Q890" s="3"/>
      <c r="R890" s="3"/>
      <c r="S890" s="3"/>
      <c r="T890" s="3"/>
      <c r="U890" s="3"/>
      <c r="V890" s="3"/>
      <c r="W890" s="3"/>
      <c r="X890" s="3"/>
      <c r="Y890" s="3"/>
      <c r="Z890" s="3"/>
    </row>
    <row r="891" spans="1:26" ht="12.75" customHeight="1" x14ac:dyDescent="0.25">
      <c r="A891" s="3"/>
      <c r="B891" s="3"/>
      <c r="C891" s="3"/>
      <c r="D891" s="200"/>
      <c r="E891" s="3"/>
      <c r="F891" s="3"/>
      <c r="G891" s="3"/>
      <c r="H891" s="3"/>
      <c r="I891" s="3"/>
      <c r="J891" s="3"/>
      <c r="K891" s="3"/>
      <c r="L891" s="3"/>
      <c r="M891" s="3"/>
      <c r="N891" s="3"/>
      <c r="O891" s="3"/>
      <c r="P891" s="3"/>
      <c r="Q891" s="3"/>
      <c r="R891" s="3"/>
      <c r="S891" s="3"/>
      <c r="T891" s="3"/>
      <c r="U891" s="3"/>
      <c r="V891" s="3"/>
      <c r="W891" s="3"/>
      <c r="X891" s="3"/>
      <c r="Y891" s="3"/>
      <c r="Z891" s="3"/>
    </row>
    <row r="892" spans="1:26" ht="12.75" customHeight="1" x14ac:dyDescent="0.25">
      <c r="A892" s="3"/>
      <c r="B892" s="3"/>
      <c r="C892" s="3"/>
      <c r="D892" s="200"/>
      <c r="E892" s="3"/>
      <c r="F892" s="3"/>
      <c r="G892" s="3"/>
      <c r="H892" s="3"/>
      <c r="I892" s="3"/>
      <c r="J892" s="3"/>
      <c r="K892" s="3"/>
      <c r="L892" s="3"/>
      <c r="M892" s="3"/>
      <c r="N892" s="3"/>
      <c r="O892" s="3"/>
      <c r="P892" s="3"/>
      <c r="Q892" s="3"/>
      <c r="R892" s="3"/>
      <c r="S892" s="3"/>
      <c r="T892" s="3"/>
      <c r="U892" s="3"/>
      <c r="V892" s="3"/>
      <c r="W892" s="3"/>
      <c r="X892" s="3"/>
      <c r="Y892" s="3"/>
      <c r="Z892" s="3"/>
    </row>
    <row r="893" spans="1:26" ht="12.75" customHeight="1" x14ac:dyDescent="0.25">
      <c r="A893" s="3"/>
      <c r="B893" s="3"/>
      <c r="C893" s="3"/>
      <c r="D893" s="200"/>
      <c r="E893" s="3"/>
      <c r="F893" s="3"/>
      <c r="G893" s="3"/>
      <c r="H893" s="3"/>
      <c r="I893" s="3"/>
      <c r="J893" s="3"/>
      <c r="K893" s="3"/>
      <c r="L893" s="3"/>
      <c r="M893" s="3"/>
      <c r="N893" s="3"/>
      <c r="O893" s="3"/>
      <c r="P893" s="3"/>
      <c r="Q893" s="3"/>
      <c r="R893" s="3"/>
      <c r="S893" s="3"/>
      <c r="T893" s="3"/>
      <c r="U893" s="3"/>
      <c r="V893" s="3"/>
      <c r="W893" s="3"/>
      <c r="X893" s="3"/>
      <c r="Y893" s="3"/>
      <c r="Z893" s="3"/>
    </row>
    <row r="894" spans="1:26" ht="12.75" customHeight="1" x14ac:dyDescent="0.25">
      <c r="A894" s="3"/>
      <c r="B894" s="3"/>
      <c r="C894" s="3"/>
      <c r="D894" s="200"/>
      <c r="E894" s="3"/>
      <c r="F894" s="3"/>
      <c r="G894" s="3"/>
      <c r="H894" s="3"/>
      <c r="I894" s="3"/>
      <c r="J894" s="3"/>
      <c r="K894" s="3"/>
      <c r="L894" s="3"/>
      <c r="M894" s="3"/>
      <c r="N894" s="3"/>
      <c r="O894" s="3"/>
      <c r="P894" s="3"/>
      <c r="Q894" s="3"/>
      <c r="R894" s="3"/>
      <c r="S894" s="3"/>
      <c r="T894" s="3"/>
      <c r="U894" s="3"/>
      <c r="V894" s="3"/>
      <c r="W894" s="3"/>
      <c r="X894" s="3"/>
      <c r="Y894" s="3"/>
      <c r="Z894" s="3"/>
    </row>
    <row r="895" spans="1:26" ht="12.75" customHeight="1" x14ac:dyDescent="0.25">
      <c r="A895" s="3"/>
      <c r="B895" s="3"/>
      <c r="C895" s="3"/>
      <c r="D895" s="200"/>
      <c r="E895" s="3"/>
      <c r="F895" s="3"/>
      <c r="G895" s="3"/>
      <c r="H895" s="3"/>
      <c r="I895" s="3"/>
      <c r="J895" s="3"/>
      <c r="K895" s="3"/>
      <c r="L895" s="3"/>
      <c r="M895" s="3"/>
      <c r="N895" s="3"/>
      <c r="O895" s="3"/>
      <c r="P895" s="3"/>
      <c r="Q895" s="3"/>
      <c r="R895" s="3"/>
      <c r="S895" s="3"/>
      <c r="T895" s="3"/>
      <c r="U895" s="3"/>
      <c r="V895" s="3"/>
      <c r="W895" s="3"/>
      <c r="X895" s="3"/>
      <c r="Y895" s="3"/>
      <c r="Z895" s="3"/>
    </row>
    <row r="896" spans="1:26" ht="12.75" customHeight="1" x14ac:dyDescent="0.25">
      <c r="A896" s="3"/>
      <c r="B896" s="3"/>
      <c r="C896" s="3"/>
      <c r="D896" s="200"/>
      <c r="E896" s="3"/>
      <c r="F896" s="3"/>
      <c r="G896" s="3"/>
      <c r="H896" s="3"/>
      <c r="I896" s="3"/>
      <c r="J896" s="3"/>
      <c r="K896" s="3"/>
      <c r="L896" s="3"/>
      <c r="M896" s="3"/>
      <c r="N896" s="3"/>
      <c r="O896" s="3"/>
      <c r="P896" s="3"/>
      <c r="Q896" s="3"/>
      <c r="R896" s="3"/>
      <c r="S896" s="3"/>
      <c r="T896" s="3"/>
      <c r="U896" s="3"/>
      <c r="V896" s="3"/>
      <c r="W896" s="3"/>
      <c r="X896" s="3"/>
      <c r="Y896" s="3"/>
      <c r="Z896" s="3"/>
    </row>
    <row r="897" spans="1:26" ht="12.75" customHeight="1" x14ac:dyDescent="0.25">
      <c r="A897" s="3"/>
      <c r="B897" s="3"/>
      <c r="C897" s="3"/>
      <c r="D897" s="200"/>
      <c r="E897" s="3"/>
      <c r="F897" s="3"/>
      <c r="G897" s="3"/>
      <c r="H897" s="3"/>
      <c r="I897" s="3"/>
      <c r="J897" s="3"/>
      <c r="K897" s="3"/>
      <c r="L897" s="3"/>
      <c r="M897" s="3"/>
      <c r="N897" s="3"/>
      <c r="O897" s="3"/>
      <c r="P897" s="3"/>
      <c r="Q897" s="3"/>
      <c r="R897" s="3"/>
      <c r="S897" s="3"/>
      <c r="T897" s="3"/>
      <c r="U897" s="3"/>
      <c r="V897" s="3"/>
      <c r="W897" s="3"/>
      <c r="X897" s="3"/>
      <c r="Y897" s="3"/>
      <c r="Z897" s="3"/>
    </row>
    <row r="898" spans="1:26" ht="12.75" customHeight="1" x14ac:dyDescent="0.25">
      <c r="A898" s="3"/>
      <c r="B898" s="3"/>
      <c r="C898" s="3"/>
      <c r="D898" s="200"/>
      <c r="E898" s="3"/>
      <c r="F898" s="3"/>
      <c r="G898" s="3"/>
      <c r="H898" s="3"/>
      <c r="I898" s="3"/>
      <c r="J898" s="3"/>
      <c r="K898" s="3"/>
      <c r="L898" s="3"/>
      <c r="M898" s="3"/>
      <c r="N898" s="3"/>
      <c r="O898" s="3"/>
      <c r="P898" s="3"/>
      <c r="Q898" s="3"/>
      <c r="R898" s="3"/>
      <c r="S898" s="3"/>
      <c r="T898" s="3"/>
      <c r="U898" s="3"/>
      <c r="V898" s="3"/>
      <c r="W898" s="3"/>
      <c r="X898" s="3"/>
      <c r="Y898" s="3"/>
      <c r="Z898" s="3"/>
    </row>
    <row r="899" spans="1:26" ht="12.75" customHeight="1" x14ac:dyDescent="0.25">
      <c r="A899" s="3"/>
      <c r="B899" s="3"/>
      <c r="C899" s="3"/>
      <c r="D899" s="200"/>
      <c r="E899" s="3"/>
      <c r="F899" s="3"/>
      <c r="G899" s="3"/>
      <c r="H899" s="3"/>
      <c r="I899" s="3"/>
      <c r="J899" s="3"/>
      <c r="K899" s="3"/>
      <c r="L899" s="3"/>
      <c r="M899" s="3"/>
      <c r="N899" s="3"/>
      <c r="O899" s="3"/>
      <c r="P899" s="3"/>
      <c r="Q899" s="3"/>
      <c r="R899" s="3"/>
      <c r="S899" s="3"/>
      <c r="T899" s="3"/>
      <c r="U899" s="3"/>
      <c r="V899" s="3"/>
      <c r="W899" s="3"/>
      <c r="X899" s="3"/>
      <c r="Y899" s="3"/>
      <c r="Z899" s="3"/>
    </row>
    <row r="900" spans="1:26" ht="12.75" customHeight="1" x14ac:dyDescent="0.25">
      <c r="A900" s="3"/>
      <c r="B900" s="3"/>
      <c r="C900" s="3"/>
      <c r="D900" s="200"/>
      <c r="E900" s="3"/>
      <c r="F900" s="3"/>
      <c r="G900" s="3"/>
      <c r="H900" s="3"/>
      <c r="I900" s="3"/>
      <c r="J900" s="3"/>
      <c r="K900" s="3"/>
      <c r="L900" s="3"/>
      <c r="M900" s="3"/>
      <c r="N900" s="3"/>
      <c r="O900" s="3"/>
      <c r="P900" s="3"/>
      <c r="Q900" s="3"/>
      <c r="R900" s="3"/>
      <c r="S900" s="3"/>
      <c r="T900" s="3"/>
      <c r="U900" s="3"/>
      <c r="V900" s="3"/>
      <c r="W900" s="3"/>
      <c r="X900" s="3"/>
      <c r="Y900" s="3"/>
      <c r="Z900" s="3"/>
    </row>
    <row r="901" spans="1:26" ht="12.75" customHeight="1" x14ac:dyDescent="0.25">
      <c r="A901" s="3"/>
      <c r="B901" s="3"/>
      <c r="C901" s="3"/>
      <c r="D901" s="200"/>
      <c r="E901" s="3"/>
      <c r="F901" s="3"/>
      <c r="G901" s="3"/>
      <c r="H901" s="3"/>
      <c r="I901" s="3"/>
      <c r="J901" s="3"/>
      <c r="K901" s="3"/>
      <c r="L901" s="3"/>
      <c r="M901" s="3"/>
      <c r="N901" s="3"/>
      <c r="O901" s="3"/>
      <c r="P901" s="3"/>
      <c r="Q901" s="3"/>
      <c r="R901" s="3"/>
      <c r="S901" s="3"/>
      <c r="T901" s="3"/>
      <c r="U901" s="3"/>
      <c r="V901" s="3"/>
      <c r="W901" s="3"/>
      <c r="X901" s="3"/>
      <c r="Y901" s="3"/>
      <c r="Z901" s="3"/>
    </row>
    <row r="902" spans="1:26" ht="12.75" customHeight="1" x14ac:dyDescent="0.25">
      <c r="A902" s="3"/>
      <c r="B902" s="3"/>
      <c r="C902" s="3"/>
      <c r="D902" s="200"/>
      <c r="E902" s="3"/>
      <c r="F902" s="3"/>
      <c r="G902" s="3"/>
      <c r="H902" s="3"/>
      <c r="I902" s="3"/>
      <c r="J902" s="3"/>
      <c r="K902" s="3"/>
      <c r="L902" s="3"/>
      <c r="M902" s="3"/>
      <c r="N902" s="3"/>
      <c r="O902" s="3"/>
      <c r="P902" s="3"/>
      <c r="Q902" s="3"/>
      <c r="R902" s="3"/>
      <c r="S902" s="3"/>
      <c r="T902" s="3"/>
      <c r="U902" s="3"/>
      <c r="V902" s="3"/>
      <c r="W902" s="3"/>
      <c r="X902" s="3"/>
      <c r="Y902" s="3"/>
      <c r="Z902" s="3"/>
    </row>
    <row r="903" spans="1:26" ht="12.75" customHeight="1" x14ac:dyDescent="0.25">
      <c r="A903" s="3"/>
      <c r="B903" s="3"/>
      <c r="C903" s="3"/>
      <c r="D903" s="200"/>
      <c r="E903" s="3"/>
      <c r="F903" s="3"/>
      <c r="G903" s="3"/>
      <c r="H903" s="3"/>
      <c r="I903" s="3"/>
      <c r="J903" s="3"/>
      <c r="K903" s="3"/>
      <c r="L903" s="3"/>
      <c r="M903" s="3"/>
      <c r="N903" s="3"/>
      <c r="O903" s="3"/>
      <c r="P903" s="3"/>
      <c r="Q903" s="3"/>
      <c r="R903" s="3"/>
      <c r="S903" s="3"/>
      <c r="T903" s="3"/>
      <c r="U903" s="3"/>
      <c r="V903" s="3"/>
      <c r="W903" s="3"/>
      <c r="X903" s="3"/>
      <c r="Y903" s="3"/>
      <c r="Z903" s="3"/>
    </row>
    <row r="904" spans="1:26" ht="12.75" customHeight="1" x14ac:dyDescent="0.25">
      <c r="A904" s="3"/>
      <c r="B904" s="3"/>
      <c r="C904" s="3"/>
      <c r="D904" s="200"/>
      <c r="E904" s="3"/>
      <c r="F904" s="3"/>
      <c r="G904" s="3"/>
      <c r="H904" s="3"/>
      <c r="I904" s="3"/>
      <c r="J904" s="3"/>
      <c r="K904" s="3"/>
      <c r="L904" s="3"/>
      <c r="M904" s="3"/>
      <c r="N904" s="3"/>
      <c r="O904" s="3"/>
      <c r="P904" s="3"/>
      <c r="Q904" s="3"/>
      <c r="R904" s="3"/>
      <c r="S904" s="3"/>
      <c r="T904" s="3"/>
      <c r="U904" s="3"/>
      <c r="V904" s="3"/>
      <c r="W904" s="3"/>
      <c r="X904" s="3"/>
      <c r="Y904" s="3"/>
      <c r="Z904" s="3"/>
    </row>
    <row r="905" spans="1:26" ht="12.75" customHeight="1" x14ac:dyDescent="0.25">
      <c r="A905" s="3"/>
      <c r="B905" s="3"/>
      <c r="C905" s="3"/>
      <c r="D905" s="200"/>
      <c r="E905" s="3"/>
      <c r="F905" s="3"/>
      <c r="G905" s="3"/>
      <c r="H905" s="3"/>
      <c r="I905" s="3"/>
      <c r="J905" s="3"/>
      <c r="K905" s="3"/>
      <c r="L905" s="3"/>
      <c r="M905" s="3"/>
      <c r="N905" s="3"/>
      <c r="O905" s="3"/>
      <c r="P905" s="3"/>
      <c r="Q905" s="3"/>
      <c r="R905" s="3"/>
      <c r="S905" s="3"/>
      <c r="T905" s="3"/>
      <c r="U905" s="3"/>
      <c r="V905" s="3"/>
      <c r="W905" s="3"/>
      <c r="X905" s="3"/>
      <c r="Y905" s="3"/>
      <c r="Z905" s="3"/>
    </row>
    <row r="906" spans="1:26" ht="12.75" customHeight="1" x14ac:dyDescent="0.25">
      <c r="A906" s="3"/>
      <c r="B906" s="3"/>
      <c r="C906" s="3"/>
      <c r="D906" s="200"/>
      <c r="E906" s="3"/>
      <c r="F906" s="3"/>
      <c r="G906" s="3"/>
      <c r="H906" s="3"/>
      <c r="I906" s="3"/>
      <c r="J906" s="3"/>
      <c r="K906" s="3"/>
      <c r="L906" s="3"/>
      <c r="M906" s="3"/>
      <c r="N906" s="3"/>
      <c r="O906" s="3"/>
      <c r="P906" s="3"/>
      <c r="Q906" s="3"/>
      <c r="R906" s="3"/>
      <c r="S906" s="3"/>
      <c r="T906" s="3"/>
      <c r="U906" s="3"/>
      <c r="V906" s="3"/>
      <c r="W906" s="3"/>
      <c r="X906" s="3"/>
      <c r="Y906" s="3"/>
      <c r="Z906" s="3"/>
    </row>
    <row r="907" spans="1:26" ht="12.75" customHeight="1" x14ac:dyDescent="0.25">
      <c r="A907" s="3"/>
      <c r="B907" s="3"/>
      <c r="C907" s="3"/>
      <c r="D907" s="200"/>
      <c r="E907" s="3"/>
      <c r="F907" s="3"/>
      <c r="G907" s="3"/>
      <c r="H907" s="3"/>
      <c r="I907" s="3"/>
      <c r="J907" s="3"/>
      <c r="K907" s="3"/>
      <c r="L907" s="3"/>
      <c r="M907" s="3"/>
      <c r="N907" s="3"/>
      <c r="O907" s="3"/>
      <c r="P907" s="3"/>
      <c r="Q907" s="3"/>
      <c r="R907" s="3"/>
      <c r="S907" s="3"/>
      <c r="T907" s="3"/>
      <c r="U907" s="3"/>
      <c r="V907" s="3"/>
      <c r="W907" s="3"/>
      <c r="X907" s="3"/>
      <c r="Y907" s="3"/>
      <c r="Z907" s="3"/>
    </row>
    <row r="908" spans="1:26" ht="12.75" customHeight="1" x14ac:dyDescent="0.25">
      <c r="A908" s="3"/>
      <c r="B908" s="3"/>
      <c r="C908" s="3"/>
      <c r="D908" s="200"/>
      <c r="E908" s="3"/>
      <c r="F908" s="3"/>
      <c r="G908" s="3"/>
      <c r="H908" s="3"/>
      <c r="I908" s="3"/>
      <c r="J908" s="3"/>
      <c r="K908" s="3"/>
      <c r="L908" s="3"/>
      <c r="M908" s="3"/>
      <c r="N908" s="3"/>
      <c r="O908" s="3"/>
      <c r="P908" s="3"/>
      <c r="Q908" s="3"/>
      <c r="R908" s="3"/>
      <c r="S908" s="3"/>
      <c r="T908" s="3"/>
      <c r="U908" s="3"/>
      <c r="V908" s="3"/>
      <c r="W908" s="3"/>
      <c r="X908" s="3"/>
      <c r="Y908" s="3"/>
      <c r="Z908" s="3"/>
    </row>
    <row r="909" spans="1:26" ht="12.75" customHeight="1" x14ac:dyDescent="0.25">
      <c r="A909" s="3"/>
      <c r="B909" s="3"/>
      <c r="C909" s="3"/>
      <c r="D909" s="200"/>
      <c r="E909" s="3"/>
      <c r="F909" s="3"/>
      <c r="G909" s="3"/>
      <c r="H909" s="3"/>
      <c r="I909" s="3"/>
      <c r="J909" s="3"/>
      <c r="K909" s="3"/>
      <c r="L909" s="3"/>
      <c r="M909" s="3"/>
      <c r="N909" s="3"/>
      <c r="O909" s="3"/>
      <c r="P909" s="3"/>
      <c r="Q909" s="3"/>
      <c r="R909" s="3"/>
      <c r="S909" s="3"/>
      <c r="T909" s="3"/>
      <c r="U909" s="3"/>
      <c r="V909" s="3"/>
      <c r="W909" s="3"/>
      <c r="X909" s="3"/>
      <c r="Y909" s="3"/>
      <c r="Z909" s="3"/>
    </row>
    <row r="910" spans="1:26" ht="12.75" customHeight="1" x14ac:dyDescent="0.25">
      <c r="A910" s="3"/>
      <c r="B910" s="3"/>
      <c r="C910" s="3"/>
      <c r="D910" s="200"/>
      <c r="E910" s="3"/>
      <c r="F910" s="3"/>
      <c r="G910" s="3"/>
      <c r="H910" s="3"/>
      <c r="I910" s="3"/>
      <c r="J910" s="3"/>
      <c r="K910" s="3"/>
      <c r="L910" s="3"/>
      <c r="M910" s="3"/>
      <c r="N910" s="3"/>
      <c r="O910" s="3"/>
      <c r="P910" s="3"/>
      <c r="Q910" s="3"/>
      <c r="R910" s="3"/>
      <c r="S910" s="3"/>
      <c r="T910" s="3"/>
      <c r="U910" s="3"/>
      <c r="V910" s="3"/>
      <c r="W910" s="3"/>
      <c r="X910" s="3"/>
      <c r="Y910" s="3"/>
      <c r="Z910" s="3"/>
    </row>
    <row r="911" spans="1:26" ht="12.75" customHeight="1" x14ac:dyDescent="0.25">
      <c r="A911" s="3"/>
      <c r="B911" s="3"/>
      <c r="C911" s="3"/>
      <c r="D911" s="200"/>
      <c r="E911" s="3"/>
      <c r="F911" s="3"/>
      <c r="G911" s="3"/>
      <c r="H911" s="3"/>
      <c r="I911" s="3"/>
      <c r="J911" s="3"/>
      <c r="K911" s="3"/>
      <c r="L911" s="3"/>
      <c r="M911" s="3"/>
      <c r="N911" s="3"/>
      <c r="O911" s="3"/>
      <c r="P911" s="3"/>
      <c r="Q911" s="3"/>
      <c r="R911" s="3"/>
      <c r="S911" s="3"/>
      <c r="T911" s="3"/>
      <c r="U911" s="3"/>
      <c r="V911" s="3"/>
      <c r="W911" s="3"/>
      <c r="X911" s="3"/>
      <c r="Y911" s="3"/>
      <c r="Z911" s="3"/>
    </row>
    <row r="912" spans="1:26" ht="12.75" customHeight="1" x14ac:dyDescent="0.25">
      <c r="A912" s="3"/>
      <c r="B912" s="3"/>
      <c r="C912" s="3"/>
      <c r="D912" s="200"/>
      <c r="E912" s="3"/>
      <c r="F912" s="3"/>
      <c r="G912" s="3"/>
      <c r="H912" s="3"/>
      <c r="I912" s="3"/>
      <c r="J912" s="3"/>
      <c r="K912" s="3"/>
      <c r="L912" s="3"/>
      <c r="M912" s="3"/>
      <c r="N912" s="3"/>
      <c r="O912" s="3"/>
      <c r="P912" s="3"/>
      <c r="Q912" s="3"/>
      <c r="R912" s="3"/>
      <c r="S912" s="3"/>
      <c r="T912" s="3"/>
      <c r="U912" s="3"/>
      <c r="V912" s="3"/>
      <c r="W912" s="3"/>
      <c r="X912" s="3"/>
      <c r="Y912" s="3"/>
      <c r="Z912" s="3"/>
    </row>
    <row r="913" spans="1:26" ht="12.75" customHeight="1" x14ac:dyDescent="0.25">
      <c r="A913" s="3"/>
      <c r="B913" s="3"/>
      <c r="C913" s="3"/>
      <c r="D913" s="200"/>
      <c r="E913" s="3"/>
      <c r="F913" s="3"/>
      <c r="G913" s="3"/>
      <c r="H913" s="3"/>
      <c r="I913" s="3"/>
      <c r="J913" s="3"/>
      <c r="K913" s="3"/>
      <c r="L913" s="3"/>
      <c r="M913" s="3"/>
      <c r="N913" s="3"/>
      <c r="O913" s="3"/>
      <c r="P913" s="3"/>
      <c r="Q913" s="3"/>
      <c r="R913" s="3"/>
      <c r="S913" s="3"/>
      <c r="T913" s="3"/>
      <c r="U913" s="3"/>
      <c r="V913" s="3"/>
      <c r="W913" s="3"/>
      <c r="X913" s="3"/>
      <c r="Y913" s="3"/>
      <c r="Z913" s="3"/>
    </row>
    <row r="914" spans="1:26" ht="12.75" customHeight="1" x14ac:dyDescent="0.25">
      <c r="A914" s="3"/>
      <c r="B914" s="3"/>
      <c r="C914" s="3"/>
      <c r="D914" s="200"/>
      <c r="E914" s="3"/>
      <c r="F914" s="3"/>
      <c r="G914" s="3"/>
      <c r="H914" s="3"/>
      <c r="I914" s="3"/>
      <c r="J914" s="3"/>
      <c r="K914" s="3"/>
      <c r="L914" s="3"/>
      <c r="M914" s="3"/>
      <c r="N914" s="3"/>
      <c r="O914" s="3"/>
      <c r="P914" s="3"/>
      <c r="Q914" s="3"/>
      <c r="R914" s="3"/>
      <c r="S914" s="3"/>
      <c r="T914" s="3"/>
      <c r="U914" s="3"/>
      <c r="V914" s="3"/>
      <c r="W914" s="3"/>
      <c r="X914" s="3"/>
      <c r="Y914" s="3"/>
      <c r="Z914" s="3"/>
    </row>
    <row r="915" spans="1:26" ht="12.75" customHeight="1" x14ac:dyDescent="0.25">
      <c r="A915" s="3"/>
      <c r="B915" s="3"/>
      <c r="C915" s="3"/>
      <c r="D915" s="200"/>
      <c r="E915" s="3"/>
      <c r="F915" s="3"/>
      <c r="G915" s="3"/>
      <c r="H915" s="3"/>
      <c r="I915" s="3"/>
      <c r="J915" s="3"/>
      <c r="K915" s="3"/>
      <c r="L915" s="3"/>
      <c r="M915" s="3"/>
      <c r="N915" s="3"/>
      <c r="O915" s="3"/>
      <c r="P915" s="3"/>
      <c r="Q915" s="3"/>
      <c r="R915" s="3"/>
      <c r="S915" s="3"/>
      <c r="T915" s="3"/>
      <c r="U915" s="3"/>
      <c r="V915" s="3"/>
      <c r="W915" s="3"/>
      <c r="X915" s="3"/>
      <c r="Y915" s="3"/>
      <c r="Z915" s="3"/>
    </row>
    <row r="916" spans="1:26" ht="12.75" customHeight="1" x14ac:dyDescent="0.25">
      <c r="A916" s="3"/>
      <c r="B916" s="3"/>
      <c r="C916" s="3"/>
      <c r="D916" s="200"/>
      <c r="E916" s="3"/>
      <c r="F916" s="3"/>
      <c r="G916" s="3"/>
      <c r="H916" s="3"/>
      <c r="I916" s="3"/>
      <c r="J916" s="3"/>
      <c r="K916" s="3"/>
      <c r="L916" s="3"/>
      <c r="M916" s="3"/>
      <c r="N916" s="3"/>
      <c r="O916" s="3"/>
      <c r="P916" s="3"/>
      <c r="Q916" s="3"/>
      <c r="R916" s="3"/>
      <c r="S916" s="3"/>
      <c r="T916" s="3"/>
      <c r="U916" s="3"/>
      <c r="V916" s="3"/>
      <c r="W916" s="3"/>
      <c r="X916" s="3"/>
      <c r="Y916" s="3"/>
      <c r="Z916" s="3"/>
    </row>
    <row r="917" spans="1:26" ht="12.75" customHeight="1" x14ac:dyDescent="0.25">
      <c r="A917" s="3"/>
      <c r="B917" s="3"/>
      <c r="C917" s="3"/>
      <c r="D917" s="200"/>
      <c r="E917" s="3"/>
      <c r="F917" s="3"/>
      <c r="G917" s="3"/>
      <c r="H917" s="3"/>
      <c r="I917" s="3"/>
      <c r="J917" s="3"/>
      <c r="K917" s="3"/>
      <c r="L917" s="3"/>
      <c r="M917" s="3"/>
      <c r="N917" s="3"/>
      <c r="O917" s="3"/>
      <c r="P917" s="3"/>
      <c r="Q917" s="3"/>
      <c r="R917" s="3"/>
      <c r="S917" s="3"/>
      <c r="T917" s="3"/>
      <c r="U917" s="3"/>
      <c r="V917" s="3"/>
      <c r="W917" s="3"/>
      <c r="X917" s="3"/>
      <c r="Y917" s="3"/>
      <c r="Z917" s="3"/>
    </row>
    <row r="918" spans="1:26" ht="12.75" customHeight="1" x14ac:dyDescent="0.25">
      <c r="A918" s="3"/>
      <c r="B918" s="3"/>
      <c r="C918" s="3"/>
      <c r="D918" s="200"/>
      <c r="E918" s="3"/>
      <c r="F918" s="3"/>
      <c r="G918" s="3"/>
      <c r="H918" s="3"/>
      <c r="I918" s="3"/>
      <c r="J918" s="3"/>
      <c r="K918" s="3"/>
      <c r="L918" s="3"/>
      <c r="M918" s="3"/>
      <c r="N918" s="3"/>
      <c r="O918" s="3"/>
      <c r="P918" s="3"/>
      <c r="Q918" s="3"/>
      <c r="R918" s="3"/>
      <c r="S918" s="3"/>
      <c r="T918" s="3"/>
      <c r="U918" s="3"/>
      <c r="V918" s="3"/>
      <c r="W918" s="3"/>
      <c r="X918" s="3"/>
      <c r="Y918" s="3"/>
      <c r="Z918" s="3"/>
    </row>
    <row r="919" spans="1:26" ht="12.75" customHeight="1" x14ac:dyDescent="0.25">
      <c r="A919" s="3"/>
      <c r="B919" s="3"/>
      <c r="C919" s="3"/>
      <c r="D919" s="200"/>
      <c r="E919" s="3"/>
      <c r="F919" s="3"/>
      <c r="G919" s="3"/>
      <c r="H919" s="3"/>
      <c r="I919" s="3"/>
      <c r="J919" s="3"/>
      <c r="K919" s="3"/>
      <c r="L919" s="3"/>
      <c r="M919" s="3"/>
      <c r="N919" s="3"/>
      <c r="O919" s="3"/>
      <c r="P919" s="3"/>
      <c r="Q919" s="3"/>
      <c r="R919" s="3"/>
      <c r="S919" s="3"/>
      <c r="T919" s="3"/>
      <c r="U919" s="3"/>
      <c r="V919" s="3"/>
      <c r="W919" s="3"/>
      <c r="X919" s="3"/>
      <c r="Y919" s="3"/>
      <c r="Z919" s="3"/>
    </row>
    <row r="920" spans="1:26" ht="12.75" customHeight="1" x14ac:dyDescent="0.25">
      <c r="A920" s="3"/>
      <c r="B920" s="3"/>
      <c r="C920" s="3"/>
      <c r="D920" s="200"/>
      <c r="E920" s="3"/>
      <c r="F920" s="3"/>
      <c r="G920" s="3"/>
      <c r="H920" s="3"/>
      <c r="I920" s="3"/>
      <c r="J920" s="3"/>
      <c r="K920" s="3"/>
      <c r="L920" s="3"/>
      <c r="M920" s="3"/>
      <c r="N920" s="3"/>
      <c r="O920" s="3"/>
      <c r="P920" s="3"/>
      <c r="Q920" s="3"/>
      <c r="R920" s="3"/>
      <c r="S920" s="3"/>
      <c r="T920" s="3"/>
      <c r="U920" s="3"/>
      <c r="V920" s="3"/>
      <c r="W920" s="3"/>
      <c r="X920" s="3"/>
      <c r="Y920" s="3"/>
      <c r="Z920" s="3"/>
    </row>
    <row r="921" spans="1:26" ht="12.75" customHeight="1" x14ac:dyDescent="0.25">
      <c r="A921" s="3"/>
      <c r="B921" s="3"/>
      <c r="C921" s="3"/>
      <c r="D921" s="200"/>
      <c r="E921" s="3"/>
      <c r="F921" s="3"/>
      <c r="G921" s="3"/>
      <c r="H921" s="3"/>
      <c r="I921" s="3"/>
      <c r="J921" s="3"/>
      <c r="K921" s="3"/>
      <c r="L921" s="3"/>
      <c r="M921" s="3"/>
      <c r="N921" s="3"/>
      <c r="O921" s="3"/>
      <c r="P921" s="3"/>
      <c r="Q921" s="3"/>
      <c r="R921" s="3"/>
      <c r="S921" s="3"/>
      <c r="T921" s="3"/>
      <c r="U921" s="3"/>
      <c r="V921" s="3"/>
      <c r="W921" s="3"/>
      <c r="X921" s="3"/>
      <c r="Y921" s="3"/>
      <c r="Z921" s="3"/>
    </row>
    <row r="922" spans="1:26" ht="12.75" customHeight="1" x14ac:dyDescent="0.25">
      <c r="A922" s="3"/>
      <c r="B922" s="3"/>
      <c r="C922" s="3"/>
      <c r="D922" s="200"/>
      <c r="E922" s="3"/>
      <c r="F922" s="3"/>
      <c r="G922" s="3"/>
      <c r="H922" s="3"/>
      <c r="I922" s="3"/>
      <c r="J922" s="3"/>
      <c r="K922" s="3"/>
      <c r="L922" s="3"/>
      <c r="M922" s="3"/>
      <c r="N922" s="3"/>
      <c r="O922" s="3"/>
      <c r="P922" s="3"/>
      <c r="Q922" s="3"/>
      <c r="R922" s="3"/>
      <c r="S922" s="3"/>
      <c r="T922" s="3"/>
      <c r="U922" s="3"/>
      <c r="V922" s="3"/>
      <c r="W922" s="3"/>
      <c r="X922" s="3"/>
      <c r="Y922" s="3"/>
      <c r="Z922" s="3"/>
    </row>
    <row r="923" spans="1:26" ht="12.75" customHeight="1" x14ac:dyDescent="0.25">
      <c r="A923" s="3"/>
      <c r="B923" s="3"/>
      <c r="C923" s="3"/>
      <c r="D923" s="200"/>
      <c r="E923" s="3"/>
      <c r="F923" s="3"/>
      <c r="G923" s="3"/>
      <c r="H923" s="3"/>
      <c r="I923" s="3"/>
      <c r="J923" s="3"/>
      <c r="K923" s="3"/>
      <c r="L923" s="3"/>
      <c r="M923" s="3"/>
      <c r="N923" s="3"/>
      <c r="O923" s="3"/>
      <c r="P923" s="3"/>
      <c r="Q923" s="3"/>
      <c r="R923" s="3"/>
      <c r="S923" s="3"/>
      <c r="T923" s="3"/>
      <c r="U923" s="3"/>
      <c r="V923" s="3"/>
      <c r="W923" s="3"/>
      <c r="X923" s="3"/>
      <c r="Y923" s="3"/>
      <c r="Z923" s="3"/>
    </row>
    <row r="924" spans="1:26" ht="12.75" customHeight="1" x14ac:dyDescent="0.25">
      <c r="A924" s="3"/>
      <c r="B924" s="3"/>
      <c r="C924" s="3"/>
      <c r="D924" s="200"/>
      <c r="E924" s="3"/>
      <c r="F924" s="3"/>
      <c r="G924" s="3"/>
      <c r="H924" s="3"/>
      <c r="I924" s="3"/>
      <c r="J924" s="3"/>
      <c r="K924" s="3"/>
      <c r="L924" s="3"/>
      <c r="M924" s="3"/>
      <c r="N924" s="3"/>
      <c r="O924" s="3"/>
      <c r="P924" s="3"/>
      <c r="Q924" s="3"/>
      <c r="R924" s="3"/>
      <c r="S924" s="3"/>
      <c r="T924" s="3"/>
      <c r="U924" s="3"/>
      <c r="V924" s="3"/>
      <c r="W924" s="3"/>
      <c r="X924" s="3"/>
      <c r="Y924" s="3"/>
      <c r="Z924" s="3"/>
    </row>
    <row r="925" spans="1:26" ht="12.75" customHeight="1" x14ac:dyDescent="0.25">
      <c r="A925" s="3"/>
      <c r="B925" s="3"/>
      <c r="C925" s="3"/>
      <c r="D925" s="200"/>
      <c r="E925" s="3"/>
      <c r="F925" s="3"/>
      <c r="G925" s="3"/>
      <c r="H925" s="3"/>
      <c r="I925" s="3"/>
      <c r="J925" s="3"/>
      <c r="K925" s="3"/>
      <c r="L925" s="3"/>
      <c r="M925" s="3"/>
      <c r="N925" s="3"/>
      <c r="O925" s="3"/>
      <c r="P925" s="3"/>
      <c r="Q925" s="3"/>
      <c r="R925" s="3"/>
      <c r="S925" s="3"/>
      <c r="T925" s="3"/>
      <c r="U925" s="3"/>
      <c r="V925" s="3"/>
      <c r="W925" s="3"/>
      <c r="X925" s="3"/>
      <c r="Y925" s="3"/>
      <c r="Z925" s="3"/>
    </row>
    <row r="926" spans="1:26" ht="12.75" customHeight="1" x14ac:dyDescent="0.25">
      <c r="A926" s="3"/>
      <c r="B926" s="3"/>
      <c r="C926" s="3"/>
      <c r="D926" s="200"/>
      <c r="E926" s="3"/>
      <c r="F926" s="3"/>
      <c r="G926" s="3"/>
      <c r="H926" s="3"/>
      <c r="I926" s="3"/>
      <c r="J926" s="3"/>
      <c r="K926" s="3"/>
      <c r="L926" s="3"/>
      <c r="M926" s="3"/>
      <c r="N926" s="3"/>
      <c r="O926" s="3"/>
      <c r="P926" s="3"/>
      <c r="Q926" s="3"/>
      <c r="R926" s="3"/>
      <c r="S926" s="3"/>
      <c r="T926" s="3"/>
      <c r="U926" s="3"/>
      <c r="V926" s="3"/>
      <c r="W926" s="3"/>
      <c r="X926" s="3"/>
      <c r="Y926" s="3"/>
      <c r="Z926" s="3"/>
    </row>
    <row r="927" spans="1:26" ht="12.75" customHeight="1" x14ac:dyDescent="0.25">
      <c r="A927" s="3"/>
      <c r="B927" s="3"/>
      <c r="C927" s="3"/>
      <c r="D927" s="200"/>
      <c r="E927" s="3"/>
      <c r="F927" s="3"/>
      <c r="G927" s="3"/>
      <c r="H927" s="3"/>
      <c r="I927" s="3"/>
      <c r="J927" s="3"/>
      <c r="K927" s="3"/>
      <c r="L927" s="3"/>
      <c r="M927" s="3"/>
      <c r="N927" s="3"/>
      <c r="O927" s="3"/>
      <c r="P927" s="3"/>
      <c r="Q927" s="3"/>
      <c r="R927" s="3"/>
      <c r="S927" s="3"/>
      <c r="T927" s="3"/>
      <c r="U927" s="3"/>
      <c r="V927" s="3"/>
      <c r="W927" s="3"/>
      <c r="X927" s="3"/>
      <c r="Y927" s="3"/>
      <c r="Z927" s="3"/>
    </row>
    <row r="928" spans="1:26" ht="12.75" customHeight="1" x14ac:dyDescent="0.25">
      <c r="A928" s="3"/>
      <c r="B928" s="3"/>
      <c r="C928" s="3"/>
      <c r="D928" s="200"/>
      <c r="E928" s="3"/>
      <c r="F928" s="3"/>
      <c r="G928" s="3"/>
      <c r="H928" s="3"/>
      <c r="I928" s="3"/>
      <c r="J928" s="3"/>
      <c r="K928" s="3"/>
      <c r="L928" s="3"/>
      <c r="M928" s="3"/>
      <c r="N928" s="3"/>
      <c r="O928" s="3"/>
      <c r="P928" s="3"/>
      <c r="Q928" s="3"/>
      <c r="R928" s="3"/>
      <c r="S928" s="3"/>
      <c r="T928" s="3"/>
      <c r="U928" s="3"/>
      <c r="V928" s="3"/>
      <c r="W928" s="3"/>
      <c r="X928" s="3"/>
      <c r="Y928" s="3"/>
      <c r="Z928" s="3"/>
    </row>
    <row r="929" spans="1:26" ht="12.75" customHeight="1" x14ac:dyDescent="0.25">
      <c r="A929" s="3"/>
      <c r="B929" s="3"/>
      <c r="C929" s="3"/>
      <c r="D929" s="200"/>
      <c r="E929" s="3"/>
      <c r="F929" s="3"/>
      <c r="G929" s="3"/>
      <c r="H929" s="3"/>
      <c r="I929" s="3"/>
      <c r="J929" s="3"/>
      <c r="K929" s="3"/>
      <c r="L929" s="3"/>
      <c r="M929" s="3"/>
      <c r="N929" s="3"/>
      <c r="O929" s="3"/>
      <c r="P929" s="3"/>
      <c r="Q929" s="3"/>
      <c r="R929" s="3"/>
      <c r="S929" s="3"/>
      <c r="T929" s="3"/>
      <c r="U929" s="3"/>
      <c r="V929" s="3"/>
      <c r="W929" s="3"/>
      <c r="X929" s="3"/>
      <c r="Y929" s="3"/>
      <c r="Z929" s="3"/>
    </row>
    <row r="930" spans="1:26" ht="12.75" customHeight="1" x14ac:dyDescent="0.25">
      <c r="A930" s="3"/>
      <c r="B930" s="3"/>
      <c r="C930" s="3"/>
      <c r="D930" s="200"/>
      <c r="E930" s="3"/>
      <c r="F930" s="3"/>
      <c r="G930" s="3"/>
      <c r="H930" s="3"/>
      <c r="I930" s="3"/>
      <c r="J930" s="3"/>
      <c r="K930" s="3"/>
      <c r="L930" s="3"/>
      <c r="M930" s="3"/>
      <c r="N930" s="3"/>
      <c r="O930" s="3"/>
      <c r="P930" s="3"/>
      <c r="Q930" s="3"/>
      <c r="R930" s="3"/>
      <c r="S930" s="3"/>
      <c r="T930" s="3"/>
      <c r="U930" s="3"/>
      <c r="V930" s="3"/>
      <c r="W930" s="3"/>
      <c r="X930" s="3"/>
      <c r="Y930" s="3"/>
      <c r="Z930" s="3"/>
    </row>
    <row r="931" spans="1:26" ht="12.75" customHeight="1" x14ac:dyDescent="0.25">
      <c r="A931" s="3"/>
      <c r="B931" s="3"/>
      <c r="C931" s="3"/>
      <c r="D931" s="200"/>
      <c r="E931" s="3"/>
      <c r="F931" s="3"/>
      <c r="G931" s="3"/>
      <c r="H931" s="3"/>
      <c r="I931" s="3"/>
      <c r="J931" s="3"/>
      <c r="K931" s="3"/>
      <c r="L931" s="3"/>
      <c r="M931" s="3"/>
      <c r="N931" s="3"/>
      <c r="O931" s="3"/>
      <c r="P931" s="3"/>
      <c r="Q931" s="3"/>
      <c r="R931" s="3"/>
      <c r="S931" s="3"/>
      <c r="T931" s="3"/>
      <c r="U931" s="3"/>
      <c r="V931" s="3"/>
      <c r="W931" s="3"/>
      <c r="X931" s="3"/>
      <c r="Y931" s="3"/>
      <c r="Z931" s="3"/>
    </row>
    <row r="932" spans="1:26" ht="12.75" customHeight="1" x14ac:dyDescent="0.25">
      <c r="A932" s="3"/>
      <c r="B932" s="3"/>
      <c r="C932" s="3"/>
      <c r="D932" s="200"/>
      <c r="E932" s="3"/>
      <c r="F932" s="3"/>
      <c r="G932" s="3"/>
      <c r="H932" s="3"/>
      <c r="I932" s="3"/>
      <c r="J932" s="3"/>
      <c r="K932" s="3"/>
      <c r="L932" s="3"/>
      <c r="M932" s="3"/>
      <c r="N932" s="3"/>
      <c r="O932" s="3"/>
      <c r="P932" s="3"/>
      <c r="Q932" s="3"/>
      <c r="R932" s="3"/>
      <c r="S932" s="3"/>
      <c r="T932" s="3"/>
      <c r="U932" s="3"/>
      <c r="V932" s="3"/>
      <c r="W932" s="3"/>
      <c r="X932" s="3"/>
      <c r="Y932" s="3"/>
      <c r="Z932" s="3"/>
    </row>
    <row r="933" spans="1:26" ht="12.75" customHeight="1" x14ac:dyDescent="0.25">
      <c r="A933" s="3"/>
      <c r="B933" s="3"/>
      <c r="C933" s="3"/>
      <c r="D933" s="200"/>
      <c r="E933" s="3"/>
      <c r="F933" s="3"/>
      <c r="G933" s="3"/>
      <c r="H933" s="3"/>
      <c r="I933" s="3"/>
      <c r="J933" s="3"/>
      <c r="K933" s="3"/>
      <c r="L933" s="3"/>
      <c r="M933" s="3"/>
      <c r="N933" s="3"/>
      <c r="O933" s="3"/>
      <c r="P933" s="3"/>
      <c r="Q933" s="3"/>
      <c r="R933" s="3"/>
      <c r="S933" s="3"/>
      <c r="T933" s="3"/>
      <c r="U933" s="3"/>
      <c r="V933" s="3"/>
      <c r="W933" s="3"/>
      <c r="X933" s="3"/>
      <c r="Y933" s="3"/>
      <c r="Z933" s="3"/>
    </row>
    <row r="934" spans="1:26" ht="12.75" customHeight="1" x14ac:dyDescent="0.25">
      <c r="A934" s="3"/>
      <c r="B934" s="3"/>
      <c r="C934" s="3"/>
      <c r="D934" s="200"/>
      <c r="E934" s="3"/>
      <c r="F934" s="3"/>
      <c r="G934" s="3"/>
      <c r="H934" s="3"/>
      <c r="I934" s="3"/>
      <c r="J934" s="3"/>
      <c r="K934" s="3"/>
      <c r="L934" s="3"/>
      <c r="M934" s="3"/>
      <c r="N934" s="3"/>
      <c r="O934" s="3"/>
      <c r="P934" s="3"/>
      <c r="Q934" s="3"/>
      <c r="R934" s="3"/>
      <c r="S934" s="3"/>
      <c r="T934" s="3"/>
      <c r="U934" s="3"/>
      <c r="V934" s="3"/>
      <c r="W934" s="3"/>
      <c r="X934" s="3"/>
      <c r="Y934" s="3"/>
      <c r="Z934" s="3"/>
    </row>
    <row r="935" spans="1:26" ht="12.75" customHeight="1" x14ac:dyDescent="0.25">
      <c r="A935" s="3"/>
      <c r="B935" s="3"/>
      <c r="C935" s="3"/>
      <c r="D935" s="200"/>
      <c r="E935" s="3"/>
      <c r="F935" s="3"/>
      <c r="G935" s="3"/>
      <c r="H935" s="3"/>
      <c r="I935" s="3"/>
      <c r="J935" s="3"/>
      <c r="K935" s="3"/>
      <c r="L935" s="3"/>
      <c r="M935" s="3"/>
      <c r="N935" s="3"/>
      <c r="O935" s="3"/>
      <c r="P935" s="3"/>
      <c r="Q935" s="3"/>
      <c r="R935" s="3"/>
      <c r="S935" s="3"/>
      <c r="T935" s="3"/>
      <c r="U935" s="3"/>
      <c r="V935" s="3"/>
      <c r="W935" s="3"/>
      <c r="X935" s="3"/>
      <c r="Y935" s="3"/>
      <c r="Z935" s="3"/>
    </row>
    <row r="936" spans="1:26" ht="12.75" customHeight="1" x14ac:dyDescent="0.25">
      <c r="A936" s="3"/>
      <c r="B936" s="3"/>
      <c r="C936" s="3"/>
      <c r="D936" s="200"/>
      <c r="E936" s="3"/>
      <c r="F936" s="3"/>
      <c r="G936" s="3"/>
      <c r="H936" s="3"/>
      <c r="I936" s="3"/>
      <c r="J936" s="3"/>
      <c r="K936" s="3"/>
      <c r="L936" s="3"/>
      <c r="M936" s="3"/>
      <c r="N936" s="3"/>
      <c r="O936" s="3"/>
      <c r="P936" s="3"/>
      <c r="Q936" s="3"/>
      <c r="R936" s="3"/>
      <c r="S936" s="3"/>
      <c r="T936" s="3"/>
      <c r="U936" s="3"/>
      <c r="V936" s="3"/>
      <c r="W936" s="3"/>
      <c r="X936" s="3"/>
      <c r="Y936" s="3"/>
      <c r="Z936" s="3"/>
    </row>
    <row r="937" spans="1:26" ht="12.75" customHeight="1" x14ac:dyDescent="0.25">
      <c r="A937" s="3"/>
      <c r="B937" s="3"/>
      <c r="C937" s="3"/>
      <c r="D937" s="200"/>
      <c r="E937" s="3"/>
      <c r="F937" s="3"/>
      <c r="G937" s="3"/>
      <c r="H937" s="3"/>
      <c r="I937" s="3"/>
      <c r="J937" s="3"/>
      <c r="K937" s="3"/>
      <c r="L937" s="3"/>
      <c r="M937" s="3"/>
      <c r="N937" s="3"/>
      <c r="O937" s="3"/>
      <c r="P937" s="3"/>
      <c r="Q937" s="3"/>
      <c r="R937" s="3"/>
      <c r="S937" s="3"/>
      <c r="T937" s="3"/>
      <c r="U937" s="3"/>
      <c r="V937" s="3"/>
      <c r="W937" s="3"/>
      <c r="X937" s="3"/>
      <c r="Y937" s="3"/>
      <c r="Z937" s="3"/>
    </row>
    <row r="938" spans="1:26" ht="12.75" customHeight="1" x14ac:dyDescent="0.25">
      <c r="A938" s="3"/>
      <c r="B938" s="3"/>
      <c r="C938" s="3"/>
      <c r="D938" s="200"/>
      <c r="E938" s="3"/>
      <c r="F938" s="3"/>
      <c r="G938" s="3"/>
      <c r="H938" s="3"/>
      <c r="I938" s="3"/>
      <c r="J938" s="3"/>
      <c r="K938" s="3"/>
      <c r="L938" s="3"/>
      <c r="M938" s="3"/>
      <c r="N938" s="3"/>
      <c r="O938" s="3"/>
      <c r="P938" s="3"/>
      <c r="Q938" s="3"/>
      <c r="R938" s="3"/>
      <c r="S938" s="3"/>
      <c r="T938" s="3"/>
      <c r="U938" s="3"/>
      <c r="V938" s="3"/>
      <c r="W938" s="3"/>
      <c r="X938" s="3"/>
      <c r="Y938" s="3"/>
      <c r="Z938" s="3"/>
    </row>
    <row r="939" spans="1:26" ht="12.75" customHeight="1" x14ac:dyDescent="0.25">
      <c r="A939" s="3"/>
      <c r="B939" s="3"/>
      <c r="C939" s="3"/>
      <c r="D939" s="200"/>
      <c r="E939" s="3"/>
      <c r="F939" s="3"/>
      <c r="G939" s="3"/>
      <c r="H939" s="3"/>
      <c r="I939" s="3"/>
      <c r="J939" s="3"/>
      <c r="K939" s="3"/>
      <c r="L939" s="3"/>
      <c r="M939" s="3"/>
      <c r="N939" s="3"/>
      <c r="O939" s="3"/>
      <c r="P939" s="3"/>
      <c r="Q939" s="3"/>
      <c r="R939" s="3"/>
      <c r="S939" s="3"/>
      <c r="T939" s="3"/>
      <c r="U939" s="3"/>
      <c r="V939" s="3"/>
      <c r="W939" s="3"/>
      <c r="X939" s="3"/>
      <c r="Y939" s="3"/>
      <c r="Z939" s="3"/>
    </row>
    <row r="940" spans="1:26" ht="12.75" customHeight="1" x14ac:dyDescent="0.25">
      <c r="A940" s="3"/>
      <c r="B940" s="3"/>
      <c r="C940" s="3"/>
      <c r="D940" s="200"/>
      <c r="E940" s="3"/>
      <c r="F940" s="3"/>
      <c r="G940" s="3"/>
      <c r="H940" s="3"/>
      <c r="I940" s="3"/>
      <c r="J940" s="3"/>
      <c r="K940" s="3"/>
      <c r="L940" s="3"/>
      <c r="M940" s="3"/>
      <c r="N940" s="3"/>
      <c r="O940" s="3"/>
      <c r="P940" s="3"/>
      <c r="Q940" s="3"/>
      <c r="R940" s="3"/>
      <c r="S940" s="3"/>
      <c r="T940" s="3"/>
      <c r="U940" s="3"/>
      <c r="V940" s="3"/>
      <c r="W940" s="3"/>
      <c r="X940" s="3"/>
      <c r="Y940" s="3"/>
      <c r="Z940" s="3"/>
    </row>
    <row r="941" spans="1:26" ht="12.75" customHeight="1" x14ac:dyDescent="0.25">
      <c r="A941" s="3"/>
      <c r="B941" s="3"/>
      <c r="C941" s="3"/>
      <c r="D941" s="200"/>
      <c r="E941" s="3"/>
      <c r="F941" s="3"/>
      <c r="G941" s="3"/>
      <c r="H941" s="3"/>
      <c r="I941" s="3"/>
      <c r="J941" s="3"/>
      <c r="K941" s="3"/>
      <c r="L941" s="3"/>
      <c r="M941" s="3"/>
      <c r="N941" s="3"/>
      <c r="O941" s="3"/>
      <c r="P941" s="3"/>
      <c r="Q941" s="3"/>
      <c r="R941" s="3"/>
      <c r="S941" s="3"/>
      <c r="T941" s="3"/>
      <c r="U941" s="3"/>
      <c r="V941" s="3"/>
      <c r="W941" s="3"/>
      <c r="X941" s="3"/>
      <c r="Y941" s="3"/>
      <c r="Z941" s="3"/>
    </row>
    <row r="942" spans="1:26" ht="12.75" customHeight="1" x14ac:dyDescent="0.25">
      <c r="A942" s="3"/>
      <c r="B942" s="3"/>
      <c r="C942" s="3"/>
      <c r="D942" s="200"/>
      <c r="E942" s="3"/>
      <c r="F942" s="3"/>
      <c r="G942" s="3"/>
      <c r="H942" s="3"/>
      <c r="I942" s="3"/>
      <c r="J942" s="3"/>
      <c r="K942" s="3"/>
      <c r="L942" s="3"/>
      <c r="M942" s="3"/>
      <c r="N942" s="3"/>
      <c r="O942" s="3"/>
      <c r="P942" s="3"/>
      <c r="Q942" s="3"/>
      <c r="R942" s="3"/>
      <c r="S942" s="3"/>
      <c r="T942" s="3"/>
      <c r="U942" s="3"/>
      <c r="V942" s="3"/>
      <c r="W942" s="3"/>
      <c r="X942" s="3"/>
      <c r="Y942" s="3"/>
      <c r="Z942" s="3"/>
    </row>
    <row r="943" spans="1:26" ht="12.75" customHeight="1" x14ac:dyDescent="0.25">
      <c r="A943" s="3"/>
      <c r="B943" s="3"/>
      <c r="C943" s="3"/>
      <c r="D943" s="200"/>
      <c r="E943" s="3"/>
      <c r="F943" s="3"/>
      <c r="G943" s="3"/>
      <c r="H943" s="3"/>
      <c r="I943" s="3"/>
      <c r="J943" s="3"/>
      <c r="K943" s="3"/>
      <c r="L943" s="3"/>
      <c r="M943" s="3"/>
      <c r="N943" s="3"/>
      <c r="O943" s="3"/>
      <c r="P943" s="3"/>
      <c r="Q943" s="3"/>
      <c r="R943" s="3"/>
      <c r="S943" s="3"/>
      <c r="T943" s="3"/>
      <c r="U943" s="3"/>
      <c r="V943" s="3"/>
      <c r="W943" s="3"/>
      <c r="X943" s="3"/>
      <c r="Y943" s="3"/>
      <c r="Z943" s="3"/>
    </row>
    <row r="944" spans="1:26" ht="12.75" customHeight="1" x14ac:dyDescent="0.25">
      <c r="A944" s="3"/>
      <c r="B944" s="3"/>
      <c r="C944" s="3"/>
      <c r="D944" s="200"/>
      <c r="E944" s="3"/>
      <c r="F944" s="3"/>
      <c r="G944" s="3"/>
      <c r="H944" s="3"/>
      <c r="I944" s="3"/>
      <c r="J944" s="3"/>
      <c r="K944" s="3"/>
      <c r="L944" s="3"/>
      <c r="M944" s="3"/>
      <c r="N944" s="3"/>
      <c r="O944" s="3"/>
      <c r="P944" s="3"/>
      <c r="Q944" s="3"/>
      <c r="R944" s="3"/>
      <c r="S944" s="3"/>
      <c r="T944" s="3"/>
      <c r="U944" s="3"/>
      <c r="V944" s="3"/>
      <c r="W944" s="3"/>
      <c r="X944" s="3"/>
      <c r="Y944" s="3"/>
      <c r="Z944" s="3"/>
    </row>
    <row r="945" spans="1:26" ht="12.75" customHeight="1" x14ac:dyDescent="0.25">
      <c r="A945" s="3"/>
      <c r="B945" s="3"/>
      <c r="C945" s="3"/>
      <c r="D945" s="200"/>
      <c r="E945" s="3"/>
      <c r="F945" s="3"/>
      <c r="G945" s="3"/>
      <c r="H945" s="3"/>
      <c r="I945" s="3"/>
      <c r="J945" s="3"/>
      <c r="K945" s="3"/>
      <c r="L945" s="3"/>
      <c r="M945" s="3"/>
      <c r="N945" s="3"/>
      <c r="O945" s="3"/>
      <c r="P945" s="3"/>
      <c r="Q945" s="3"/>
      <c r="R945" s="3"/>
      <c r="S945" s="3"/>
      <c r="T945" s="3"/>
      <c r="U945" s="3"/>
      <c r="V945" s="3"/>
      <c r="W945" s="3"/>
      <c r="X945" s="3"/>
      <c r="Y945" s="3"/>
      <c r="Z945" s="3"/>
    </row>
    <row r="946" spans="1:26" ht="12.75" customHeight="1" x14ac:dyDescent="0.25">
      <c r="A946" s="3"/>
      <c r="B946" s="3"/>
      <c r="C946" s="3"/>
      <c r="D946" s="200"/>
      <c r="E946" s="3"/>
      <c r="F946" s="3"/>
      <c r="G946" s="3"/>
      <c r="H946" s="3"/>
      <c r="I946" s="3"/>
      <c r="J946" s="3"/>
      <c r="K946" s="3"/>
      <c r="L946" s="3"/>
      <c r="M946" s="3"/>
      <c r="N946" s="3"/>
      <c r="O946" s="3"/>
      <c r="P946" s="3"/>
      <c r="Q946" s="3"/>
      <c r="R946" s="3"/>
      <c r="S946" s="3"/>
      <c r="T946" s="3"/>
      <c r="U946" s="3"/>
      <c r="V946" s="3"/>
      <c r="W946" s="3"/>
      <c r="X946" s="3"/>
      <c r="Y946" s="3"/>
      <c r="Z946" s="3"/>
    </row>
    <row r="947" spans="1:26" ht="12.75" customHeight="1" x14ac:dyDescent="0.25">
      <c r="A947" s="3"/>
      <c r="B947" s="3"/>
      <c r="C947" s="3"/>
      <c r="D947" s="200"/>
      <c r="E947" s="3"/>
      <c r="F947" s="3"/>
      <c r="G947" s="3"/>
      <c r="H947" s="3"/>
      <c r="I947" s="3"/>
      <c r="J947" s="3"/>
      <c r="K947" s="3"/>
      <c r="L947" s="3"/>
      <c r="M947" s="3"/>
      <c r="N947" s="3"/>
      <c r="O947" s="3"/>
      <c r="P947" s="3"/>
      <c r="Q947" s="3"/>
      <c r="R947" s="3"/>
      <c r="S947" s="3"/>
      <c r="T947" s="3"/>
      <c r="U947" s="3"/>
      <c r="V947" s="3"/>
      <c r="W947" s="3"/>
      <c r="X947" s="3"/>
      <c r="Y947" s="3"/>
      <c r="Z947" s="3"/>
    </row>
    <row r="948" spans="1:26" ht="12.75" customHeight="1" x14ac:dyDescent="0.25">
      <c r="A948" s="3"/>
      <c r="B948" s="3"/>
      <c r="C948" s="3"/>
      <c r="D948" s="200"/>
      <c r="E948" s="3"/>
      <c r="F948" s="3"/>
      <c r="G948" s="3"/>
      <c r="H948" s="3"/>
      <c r="I948" s="3"/>
      <c r="J948" s="3"/>
      <c r="K948" s="3"/>
      <c r="L948" s="3"/>
      <c r="M948" s="3"/>
      <c r="N948" s="3"/>
      <c r="O948" s="3"/>
      <c r="P948" s="3"/>
      <c r="Q948" s="3"/>
      <c r="R948" s="3"/>
      <c r="S948" s="3"/>
      <c r="T948" s="3"/>
      <c r="U948" s="3"/>
      <c r="V948" s="3"/>
      <c r="W948" s="3"/>
      <c r="X948" s="3"/>
      <c r="Y948" s="3"/>
      <c r="Z948" s="3"/>
    </row>
    <row r="949" spans="1:26" ht="12.75" customHeight="1" x14ac:dyDescent="0.25">
      <c r="A949" s="3"/>
      <c r="B949" s="3"/>
      <c r="C949" s="3"/>
      <c r="D949" s="200"/>
      <c r="E949" s="3"/>
      <c r="F949" s="3"/>
      <c r="G949" s="3"/>
      <c r="H949" s="3"/>
      <c r="I949" s="3"/>
      <c r="J949" s="3"/>
      <c r="K949" s="3"/>
      <c r="L949" s="3"/>
      <c r="M949" s="3"/>
      <c r="N949" s="3"/>
      <c r="O949" s="3"/>
      <c r="P949" s="3"/>
      <c r="Q949" s="3"/>
      <c r="R949" s="3"/>
      <c r="S949" s="3"/>
      <c r="T949" s="3"/>
      <c r="U949" s="3"/>
      <c r="V949" s="3"/>
      <c r="W949" s="3"/>
      <c r="X949" s="3"/>
      <c r="Y949" s="3"/>
      <c r="Z949" s="3"/>
    </row>
    <row r="950" spans="1:26" ht="12.75" customHeight="1" x14ac:dyDescent="0.25">
      <c r="A950" s="3"/>
      <c r="B950" s="3"/>
      <c r="C950" s="3"/>
      <c r="D950" s="200"/>
      <c r="E950" s="3"/>
      <c r="F950" s="3"/>
      <c r="G950" s="3"/>
      <c r="H950" s="3"/>
      <c r="I950" s="3"/>
      <c r="J950" s="3"/>
      <c r="K950" s="3"/>
      <c r="L950" s="3"/>
      <c r="M950" s="3"/>
      <c r="N950" s="3"/>
      <c r="O950" s="3"/>
      <c r="P950" s="3"/>
      <c r="Q950" s="3"/>
      <c r="R950" s="3"/>
      <c r="S950" s="3"/>
      <c r="T950" s="3"/>
      <c r="U950" s="3"/>
      <c r="V950" s="3"/>
      <c r="W950" s="3"/>
      <c r="X950" s="3"/>
      <c r="Y950" s="3"/>
      <c r="Z950" s="3"/>
    </row>
    <row r="951" spans="1:26" ht="12.75" customHeight="1" x14ac:dyDescent="0.25">
      <c r="A951" s="3"/>
      <c r="B951" s="3"/>
      <c r="C951" s="3"/>
      <c r="D951" s="200"/>
      <c r="E951" s="3"/>
      <c r="F951" s="3"/>
      <c r="G951" s="3"/>
      <c r="H951" s="3"/>
      <c r="I951" s="3"/>
      <c r="J951" s="3"/>
      <c r="K951" s="3"/>
      <c r="L951" s="3"/>
      <c r="M951" s="3"/>
      <c r="N951" s="3"/>
      <c r="O951" s="3"/>
      <c r="P951" s="3"/>
      <c r="Q951" s="3"/>
      <c r="R951" s="3"/>
      <c r="S951" s="3"/>
      <c r="T951" s="3"/>
      <c r="U951" s="3"/>
      <c r="V951" s="3"/>
      <c r="W951" s="3"/>
      <c r="X951" s="3"/>
      <c r="Y951" s="3"/>
      <c r="Z951" s="3"/>
    </row>
    <row r="952" spans="1:26" ht="12.75" customHeight="1" x14ac:dyDescent="0.25">
      <c r="A952" s="3"/>
      <c r="B952" s="3"/>
      <c r="C952" s="3"/>
      <c r="D952" s="200"/>
      <c r="E952" s="3"/>
      <c r="F952" s="3"/>
      <c r="G952" s="3"/>
      <c r="H952" s="3"/>
      <c r="I952" s="3"/>
      <c r="J952" s="3"/>
      <c r="K952" s="3"/>
      <c r="L952" s="3"/>
      <c r="M952" s="3"/>
      <c r="N952" s="3"/>
      <c r="O952" s="3"/>
      <c r="P952" s="3"/>
      <c r="Q952" s="3"/>
      <c r="R952" s="3"/>
      <c r="S952" s="3"/>
      <c r="T952" s="3"/>
      <c r="U952" s="3"/>
      <c r="V952" s="3"/>
      <c r="W952" s="3"/>
      <c r="X952" s="3"/>
      <c r="Y952" s="3"/>
      <c r="Z952" s="3"/>
    </row>
    <row r="953" spans="1:26" ht="12.75" customHeight="1" x14ac:dyDescent="0.25">
      <c r="A953" s="3"/>
      <c r="B953" s="3"/>
      <c r="C953" s="3"/>
      <c r="D953" s="200"/>
      <c r="E953" s="3"/>
      <c r="F953" s="3"/>
      <c r="G953" s="3"/>
      <c r="H953" s="3"/>
      <c r="I953" s="3"/>
      <c r="J953" s="3"/>
      <c r="K953" s="3"/>
      <c r="L953" s="3"/>
      <c r="M953" s="3"/>
      <c r="N953" s="3"/>
      <c r="O953" s="3"/>
      <c r="P953" s="3"/>
      <c r="Q953" s="3"/>
      <c r="R953" s="3"/>
      <c r="S953" s="3"/>
      <c r="T953" s="3"/>
      <c r="U953" s="3"/>
      <c r="V953" s="3"/>
      <c r="W953" s="3"/>
      <c r="X953" s="3"/>
      <c r="Y953" s="3"/>
      <c r="Z953" s="3"/>
    </row>
    <row r="954" spans="1:26" ht="12.75" customHeight="1" x14ac:dyDescent="0.25">
      <c r="A954" s="3"/>
      <c r="B954" s="3"/>
      <c r="C954" s="3"/>
      <c r="D954" s="200"/>
      <c r="E954" s="3"/>
      <c r="F954" s="3"/>
      <c r="G954" s="3"/>
      <c r="H954" s="3"/>
      <c r="I954" s="3"/>
      <c r="J954" s="3"/>
      <c r="K954" s="3"/>
      <c r="L954" s="3"/>
      <c r="M954" s="3"/>
      <c r="N954" s="3"/>
      <c r="O954" s="3"/>
      <c r="P954" s="3"/>
      <c r="Q954" s="3"/>
      <c r="R954" s="3"/>
      <c r="S954" s="3"/>
      <c r="T954" s="3"/>
      <c r="U954" s="3"/>
      <c r="V954" s="3"/>
      <c r="W954" s="3"/>
      <c r="X954" s="3"/>
      <c r="Y954" s="3"/>
      <c r="Z954" s="3"/>
    </row>
    <row r="955" spans="1:26" ht="12.75" customHeight="1" x14ac:dyDescent="0.25">
      <c r="A955" s="3"/>
      <c r="B955" s="3"/>
      <c r="C955" s="3"/>
      <c r="D955" s="200"/>
      <c r="E955" s="3"/>
      <c r="F955" s="3"/>
      <c r="G955" s="3"/>
      <c r="H955" s="3"/>
      <c r="I955" s="3"/>
      <c r="J955" s="3"/>
      <c r="K955" s="3"/>
      <c r="L955" s="3"/>
      <c r="M955" s="3"/>
      <c r="N955" s="3"/>
      <c r="O955" s="3"/>
      <c r="P955" s="3"/>
      <c r="Q955" s="3"/>
      <c r="R955" s="3"/>
      <c r="S955" s="3"/>
      <c r="T955" s="3"/>
      <c r="U955" s="3"/>
      <c r="V955" s="3"/>
      <c r="W955" s="3"/>
      <c r="X955" s="3"/>
      <c r="Y955" s="3"/>
      <c r="Z955" s="3"/>
    </row>
    <row r="956" spans="1:26" ht="12.75" customHeight="1" x14ac:dyDescent="0.25">
      <c r="A956" s="3"/>
      <c r="B956" s="3"/>
      <c r="C956" s="3"/>
      <c r="D956" s="200"/>
      <c r="E956" s="3"/>
      <c r="F956" s="3"/>
      <c r="G956" s="3"/>
      <c r="H956" s="3"/>
      <c r="I956" s="3"/>
      <c r="J956" s="3"/>
      <c r="K956" s="3"/>
      <c r="L956" s="3"/>
      <c r="M956" s="3"/>
      <c r="N956" s="3"/>
      <c r="O956" s="3"/>
      <c r="P956" s="3"/>
      <c r="Q956" s="3"/>
      <c r="R956" s="3"/>
      <c r="S956" s="3"/>
      <c r="T956" s="3"/>
      <c r="U956" s="3"/>
      <c r="V956" s="3"/>
      <c r="W956" s="3"/>
      <c r="X956" s="3"/>
      <c r="Y956" s="3"/>
      <c r="Z956" s="3"/>
    </row>
    <row r="957" spans="1:26" ht="12.75" customHeight="1" x14ac:dyDescent="0.25">
      <c r="A957" s="3"/>
      <c r="B957" s="3"/>
      <c r="C957" s="3"/>
      <c r="D957" s="200"/>
      <c r="E957" s="3"/>
      <c r="F957" s="3"/>
      <c r="G957" s="3"/>
      <c r="H957" s="3"/>
      <c r="I957" s="3"/>
      <c r="J957" s="3"/>
      <c r="K957" s="3"/>
      <c r="L957" s="3"/>
      <c r="M957" s="3"/>
      <c r="N957" s="3"/>
      <c r="O957" s="3"/>
      <c r="P957" s="3"/>
      <c r="Q957" s="3"/>
      <c r="R957" s="3"/>
      <c r="S957" s="3"/>
      <c r="T957" s="3"/>
      <c r="U957" s="3"/>
      <c r="V957" s="3"/>
      <c r="W957" s="3"/>
      <c r="X957" s="3"/>
      <c r="Y957" s="3"/>
      <c r="Z957" s="3"/>
    </row>
    <row r="958" spans="1:26" ht="12.75" customHeight="1" x14ac:dyDescent="0.25">
      <c r="A958" s="3"/>
      <c r="B958" s="3"/>
      <c r="C958" s="3"/>
      <c r="D958" s="200"/>
      <c r="E958" s="3"/>
      <c r="F958" s="3"/>
      <c r="G958" s="3"/>
      <c r="H958" s="3"/>
      <c r="I958" s="3"/>
      <c r="J958" s="3"/>
      <c r="K958" s="3"/>
      <c r="L958" s="3"/>
      <c r="M958" s="3"/>
      <c r="N958" s="3"/>
      <c r="O958" s="3"/>
      <c r="P958" s="3"/>
      <c r="Q958" s="3"/>
      <c r="R958" s="3"/>
      <c r="S958" s="3"/>
      <c r="T958" s="3"/>
      <c r="U958" s="3"/>
      <c r="V958" s="3"/>
      <c r="W958" s="3"/>
      <c r="X958" s="3"/>
      <c r="Y958" s="3"/>
      <c r="Z958" s="3"/>
    </row>
    <row r="959" spans="1:26" ht="12.75" customHeight="1" x14ac:dyDescent="0.25">
      <c r="A959" s="3"/>
      <c r="B959" s="3"/>
      <c r="C959" s="3"/>
      <c r="D959" s="200"/>
      <c r="E959" s="3"/>
      <c r="F959" s="3"/>
      <c r="G959" s="3"/>
      <c r="H959" s="3"/>
      <c r="I959" s="3"/>
      <c r="J959" s="3"/>
      <c r="K959" s="3"/>
      <c r="L959" s="3"/>
      <c r="M959" s="3"/>
      <c r="N959" s="3"/>
      <c r="O959" s="3"/>
      <c r="P959" s="3"/>
      <c r="Q959" s="3"/>
      <c r="R959" s="3"/>
      <c r="S959" s="3"/>
      <c r="T959" s="3"/>
      <c r="U959" s="3"/>
      <c r="V959" s="3"/>
      <c r="W959" s="3"/>
      <c r="X959" s="3"/>
      <c r="Y959" s="3"/>
      <c r="Z959" s="3"/>
    </row>
    <row r="960" spans="1:26" ht="12.75" customHeight="1" x14ac:dyDescent="0.25">
      <c r="A960" s="3"/>
      <c r="B960" s="3"/>
      <c r="C960" s="3"/>
      <c r="D960" s="200"/>
      <c r="E960" s="3"/>
      <c r="F960" s="3"/>
      <c r="G960" s="3"/>
      <c r="H960" s="3"/>
      <c r="I960" s="3"/>
      <c r="J960" s="3"/>
      <c r="K960" s="3"/>
      <c r="L960" s="3"/>
      <c r="M960" s="3"/>
      <c r="N960" s="3"/>
      <c r="O960" s="3"/>
      <c r="P960" s="3"/>
      <c r="Q960" s="3"/>
      <c r="R960" s="3"/>
      <c r="S960" s="3"/>
      <c r="T960" s="3"/>
      <c r="U960" s="3"/>
      <c r="V960" s="3"/>
      <c r="W960" s="3"/>
      <c r="X960" s="3"/>
      <c r="Y960" s="3"/>
      <c r="Z960" s="3"/>
    </row>
    <row r="961" spans="1:26" ht="12.75" customHeight="1" x14ac:dyDescent="0.25">
      <c r="A961" s="3"/>
      <c r="B961" s="3"/>
      <c r="C961" s="3"/>
      <c r="D961" s="200"/>
      <c r="E961" s="3"/>
      <c r="F961" s="3"/>
      <c r="G961" s="3"/>
      <c r="H961" s="3"/>
      <c r="I961" s="3"/>
      <c r="J961" s="3"/>
      <c r="K961" s="3"/>
      <c r="L961" s="3"/>
      <c r="M961" s="3"/>
      <c r="N961" s="3"/>
      <c r="O961" s="3"/>
      <c r="P961" s="3"/>
      <c r="Q961" s="3"/>
      <c r="R961" s="3"/>
      <c r="S961" s="3"/>
      <c r="T961" s="3"/>
      <c r="U961" s="3"/>
      <c r="V961" s="3"/>
      <c r="W961" s="3"/>
      <c r="X961" s="3"/>
      <c r="Y961" s="3"/>
      <c r="Z961" s="3"/>
    </row>
    <row r="962" spans="1:26" ht="12.75" customHeight="1" x14ac:dyDescent="0.25">
      <c r="A962" s="3"/>
      <c r="B962" s="3"/>
      <c r="C962" s="3"/>
      <c r="D962" s="200"/>
      <c r="E962" s="3"/>
      <c r="F962" s="3"/>
      <c r="G962" s="3"/>
      <c r="H962" s="3"/>
      <c r="I962" s="3"/>
      <c r="J962" s="3"/>
      <c r="K962" s="3"/>
      <c r="L962" s="3"/>
      <c r="M962" s="3"/>
      <c r="N962" s="3"/>
      <c r="O962" s="3"/>
      <c r="P962" s="3"/>
      <c r="Q962" s="3"/>
      <c r="R962" s="3"/>
      <c r="S962" s="3"/>
      <c r="T962" s="3"/>
      <c r="U962" s="3"/>
      <c r="V962" s="3"/>
      <c r="W962" s="3"/>
      <c r="X962" s="3"/>
      <c r="Y962" s="3"/>
      <c r="Z962" s="3"/>
    </row>
    <row r="963" spans="1:26" ht="12.75" customHeight="1" x14ac:dyDescent="0.25">
      <c r="A963" s="3"/>
      <c r="B963" s="3"/>
      <c r="C963" s="3"/>
      <c r="D963" s="200"/>
      <c r="E963" s="3"/>
      <c r="F963" s="3"/>
      <c r="G963" s="3"/>
      <c r="H963" s="3"/>
      <c r="I963" s="3"/>
      <c r="J963" s="3"/>
      <c r="K963" s="3"/>
      <c r="L963" s="3"/>
      <c r="M963" s="3"/>
      <c r="N963" s="3"/>
      <c r="O963" s="3"/>
      <c r="P963" s="3"/>
      <c r="Q963" s="3"/>
      <c r="R963" s="3"/>
      <c r="S963" s="3"/>
      <c r="T963" s="3"/>
      <c r="U963" s="3"/>
      <c r="V963" s="3"/>
      <c r="W963" s="3"/>
      <c r="X963" s="3"/>
      <c r="Y963" s="3"/>
      <c r="Z963" s="3"/>
    </row>
    <row r="964" spans="1:26" ht="12.75" customHeight="1" x14ac:dyDescent="0.25">
      <c r="A964" s="3"/>
      <c r="B964" s="3"/>
      <c r="C964" s="3"/>
      <c r="D964" s="200"/>
      <c r="E964" s="3"/>
      <c r="F964" s="3"/>
      <c r="G964" s="3"/>
      <c r="H964" s="3"/>
      <c r="I964" s="3"/>
      <c r="J964" s="3"/>
      <c r="K964" s="3"/>
      <c r="L964" s="3"/>
      <c r="M964" s="3"/>
      <c r="N964" s="3"/>
      <c r="O964" s="3"/>
      <c r="P964" s="3"/>
      <c r="Q964" s="3"/>
      <c r="R964" s="3"/>
      <c r="S964" s="3"/>
      <c r="T964" s="3"/>
      <c r="U964" s="3"/>
      <c r="V964" s="3"/>
      <c r="W964" s="3"/>
      <c r="X964" s="3"/>
      <c r="Y964" s="3"/>
      <c r="Z964" s="3"/>
    </row>
    <row r="965" spans="1:26" ht="12.75" customHeight="1" x14ac:dyDescent="0.25">
      <c r="A965" s="3"/>
      <c r="B965" s="3"/>
      <c r="C965" s="3"/>
      <c r="D965" s="200"/>
      <c r="E965" s="3"/>
      <c r="F965" s="3"/>
      <c r="G965" s="3"/>
      <c r="H965" s="3"/>
      <c r="I965" s="3"/>
      <c r="J965" s="3"/>
      <c r="K965" s="3"/>
      <c r="L965" s="3"/>
      <c r="M965" s="3"/>
      <c r="N965" s="3"/>
      <c r="O965" s="3"/>
      <c r="P965" s="3"/>
      <c r="Q965" s="3"/>
      <c r="R965" s="3"/>
      <c r="S965" s="3"/>
      <c r="T965" s="3"/>
      <c r="U965" s="3"/>
      <c r="V965" s="3"/>
      <c r="W965" s="3"/>
      <c r="X965" s="3"/>
      <c r="Y965" s="3"/>
      <c r="Z965" s="3"/>
    </row>
    <row r="966" spans="1:26" ht="12.75" customHeight="1" x14ac:dyDescent="0.25">
      <c r="A966" s="3"/>
      <c r="B966" s="3"/>
      <c r="C966" s="3"/>
      <c r="D966" s="200"/>
      <c r="E966" s="3"/>
      <c r="F966" s="3"/>
      <c r="G966" s="3"/>
      <c r="H966" s="3"/>
      <c r="I966" s="3"/>
      <c r="J966" s="3"/>
      <c r="K966" s="3"/>
      <c r="L966" s="3"/>
      <c r="M966" s="3"/>
      <c r="N966" s="3"/>
      <c r="O966" s="3"/>
      <c r="P966" s="3"/>
      <c r="Q966" s="3"/>
      <c r="R966" s="3"/>
      <c r="S966" s="3"/>
      <c r="T966" s="3"/>
      <c r="U966" s="3"/>
      <c r="V966" s="3"/>
      <c r="W966" s="3"/>
      <c r="X966" s="3"/>
      <c r="Y966" s="3"/>
      <c r="Z966" s="3"/>
    </row>
    <row r="967" spans="1:26" ht="12.75" customHeight="1" x14ac:dyDescent="0.25">
      <c r="A967" s="3"/>
      <c r="B967" s="3"/>
      <c r="C967" s="3"/>
      <c r="D967" s="200"/>
      <c r="E967" s="3"/>
      <c r="F967" s="3"/>
      <c r="G967" s="3"/>
      <c r="H967" s="3"/>
      <c r="I967" s="3"/>
      <c r="J967" s="3"/>
      <c r="K967" s="3"/>
      <c r="L967" s="3"/>
      <c r="M967" s="3"/>
      <c r="N967" s="3"/>
      <c r="O967" s="3"/>
      <c r="P967" s="3"/>
      <c r="Q967" s="3"/>
      <c r="R967" s="3"/>
      <c r="S967" s="3"/>
      <c r="T967" s="3"/>
      <c r="U967" s="3"/>
      <c r="V967" s="3"/>
      <c r="W967" s="3"/>
      <c r="X967" s="3"/>
      <c r="Y967" s="3"/>
      <c r="Z967" s="3"/>
    </row>
    <row r="968" spans="1:26" ht="12.75" customHeight="1" x14ac:dyDescent="0.25">
      <c r="A968" s="3"/>
      <c r="B968" s="3"/>
      <c r="C968" s="3"/>
      <c r="D968" s="200"/>
      <c r="E968" s="3"/>
      <c r="F968" s="3"/>
      <c r="G968" s="3"/>
      <c r="H968" s="3"/>
      <c r="I968" s="3"/>
      <c r="J968" s="3"/>
      <c r="K968" s="3"/>
      <c r="L968" s="3"/>
      <c r="M968" s="3"/>
      <c r="N968" s="3"/>
      <c r="O968" s="3"/>
      <c r="P968" s="3"/>
      <c r="Q968" s="3"/>
      <c r="R968" s="3"/>
      <c r="S968" s="3"/>
      <c r="T968" s="3"/>
      <c r="U968" s="3"/>
      <c r="V968" s="3"/>
      <c r="W968" s="3"/>
      <c r="X968" s="3"/>
      <c r="Y968" s="3"/>
      <c r="Z968" s="3"/>
    </row>
    <row r="969" spans="1:26" ht="12.75" customHeight="1" x14ac:dyDescent="0.25">
      <c r="A969" s="3"/>
      <c r="B969" s="3"/>
      <c r="C969" s="3"/>
      <c r="D969" s="200"/>
      <c r="E969" s="3"/>
      <c r="F969" s="3"/>
      <c r="G969" s="3"/>
      <c r="H969" s="3"/>
      <c r="I969" s="3"/>
      <c r="J969" s="3"/>
      <c r="K969" s="3"/>
      <c r="L969" s="3"/>
      <c r="M969" s="3"/>
      <c r="N969" s="3"/>
      <c r="O969" s="3"/>
      <c r="P969" s="3"/>
      <c r="Q969" s="3"/>
      <c r="R969" s="3"/>
      <c r="S969" s="3"/>
      <c r="T969" s="3"/>
      <c r="U969" s="3"/>
      <c r="V969" s="3"/>
      <c r="W969" s="3"/>
      <c r="X969" s="3"/>
      <c r="Y969" s="3"/>
      <c r="Z969" s="3"/>
    </row>
    <row r="970" spans="1:26" ht="12.75" customHeight="1" x14ac:dyDescent="0.25">
      <c r="A970" s="3"/>
      <c r="B970" s="3"/>
      <c r="C970" s="3"/>
      <c r="D970" s="200"/>
      <c r="E970" s="3"/>
      <c r="F970" s="3"/>
      <c r="G970" s="3"/>
      <c r="H970" s="3"/>
      <c r="I970" s="3"/>
      <c r="J970" s="3"/>
      <c r="K970" s="3"/>
      <c r="L970" s="3"/>
      <c r="M970" s="3"/>
      <c r="N970" s="3"/>
      <c r="O970" s="3"/>
      <c r="P970" s="3"/>
      <c r="Q970" s="3"/>
      <c r="R970" s="3"/>
      <c r="S970" s="3"/>
      <c r="T970" s="3"/>
      <c r="U970" s="3"/>
      <c r="V970" s="3"/>
      <c r="W970" s="3"/>
      <c r="X970" s="3"/>
      <c r="Y970" s="3"/>
      <c r="Z970" s="3"/>
    </row>
    <row r="971" spans="1:26" ht="12.75" customHeight="1" x14ac:dyDescent="0.25">
      <c r="A971" s="3"/>
      <c r="B971" s="3"/>
      <c r="C971" s="3"/>
      <c r="D971" s="200"/>
      <c r="E971" s="3"/>
      <c r="F971" s="3"/>
      <c r="G971" s="3"/>
      <c r="H971" s="3"/>
      <c r="I971" s="3"/>
      <c r="J971" s="3"/>
      <c r="K971" s="3"/>
      <c r="L971" s="3"/>
      <c r="M971" s="3"/>
      <c r="N971" s="3"/>
      <c r="O971" s="3"/>
      <c r="P971" s="3"/>
      <c r="Q971" s="3"/>
      <c r="R971" s="3"/>
      <c r="S971" s="3"/>
      <c r="T971" s="3"/>
      <c r="U971" s="3"/>
      <c r="V971" s="3"/>
      <c r="W971" s="3"/>
      <c r="X971" s="3"/>
      <c r="Y971" s="3"/>
      <c r="Z971" s="3"/>
    </row>
    <row r="972" spans="1:26" ht="12.75" customHeight="1" x14ac:dyDescent="0.25">
      <c r="A972" s="3"/>
      <c r="B972" s="3"/>
      <c r="C972" s="3"/>
      <c r="D972" s="200"/>
      <c r="E972" s="3"/>
      <c r="F972" s="3"/>
      <c r="G972" s="3"/>
      <c r="H972" s="3"/>
      <c r="I972" s="3"/>
      <c r="J972" s="3"/>
      <c r="K972" s="3"/>
      <c r="L972" s="3"/>
      <c r="M972" s="3"/>
      <c r="N972" s="3"/>
      <c r="O972" s="3"/>
      <c r="P972" s="3"/>
      <c r="Q972" s="3"/>
      <c r="R972" s="3"/>
      <c r="S972" s="3"/>
      <c r="T972" s="3"/>
      <c r="U972" s="3"/>
      <c r="V972" s="3"/>
      <c r="W972" s="3"/>
      <c r="X972" s="3"/>
      <c r="Y972" s="3"/>
      <c r="Z972" s="3"/>
    </row>
    <row r="973" spans="1:26" ht="12.75" customHeight="1" x14ac:dyDescent="0.25">
      <c r="A973" s="3"/>
      <c r="B973" s="3"/>
      <c r="C973" s="3"/>
      <c r="D973" s="200"/>
      <c r="E973" s="3"/>
      <c r="F973" s="3"/>
      <c r="G973" s="3"/>
      <c r="H973" s="3"/>
      <c r="I973" s="3"/>
      <c r="J973" s="3"/>
      <c r="K973" s="3"/>
      <c r="L973" s="3"/>
      <c r="M973" s="3"/>
      <c r="N973" s="3"/>
      <c r="O973" s="3"/>
      <c r="P973" s="3"/>
      <c r="Q973" s="3"/>
      <c r="R973" s="3"/>
      <c r="S973" s="3"/>
      <c r="T973" s="3"/>
      <c r="U973" s="3"/>
      <c r="V973" s="3"/>
      <c r="W973" s="3"/>
      <c r="X973" s="3"/>
      <c r="Y973" s="3"/>
      <c r="Z973" s="3"/>
    </row>
    <row r="974" spans="1:26" ht="12.75" customHeight="1" x14ac:dyDescent="0.25">
      <c r="A974" s="3"/>
      <c r="B974" s="3"/>
      <c r="C974" s="3"/>
      <c r="D974" s="200"/>
      <c r="E974" s="3"/>
      <c r="F974" s="3"/>
      <c r="G974" s="3"/>
      <c r="H974" s="3"/>
      <c r="I974" s="3"/>
      <c r="J974" s="3"/>
      <c r="K974" s="3"/>
      <c r="L974" s="3"/>
      <c r="M974" s="3"/>
      <c r="N974" s="3"/>
      <c r="O974" s="3"/>
      <c r="P974" s="3"/>
      <c r="Q974" s="3"/>
      <c r="R974" s="3"/>
      <c r="S974" s="3"/>
      <c r="T974" s="3"/>
      <c r="U974" s="3"/>
      <c r="V974" s="3"/>
      <c r="W974" s="3"/>
      <c r="X974" s="3"/>
      <c r="Y974" s="3"/>
      <c r="Z974" s="3"/>
    </row>
    <row r="975" spans="1:26" ht="12.75" customHeight="1" x14ac:dyDescent="0.25">
      <c r="A975" s="3"/>
      <c r="B975" s="3"/>
      <c r="C975" s="3"/>
      <c r="D975" s="200"/>
      <c r="E975" s="3"/>
      <c r="F975" s="3"/>
      <c r="G975" s="3"/>
      <c r="H975" s="3"/>
      <c r="I975" s="3"/>
      <c r="J975" s="3"/>
      <c r="K975" s="3"/>
      <c r="L975" s="3"/>
      <c r="M975" s="3"/>
      <c r="N975" s="3"/>
      <c r="O975" s="3"/>
      <c r="P975" s="3"/>
      <c r="Q975" s="3"/>
      <c r="R975" s="3"/>
      <c r="S975" s="3"/>
      <c r="T975" s="3"/>
      <c r="U975" s="3"/>
      <c r="V975" s="3"/>
      <c r="W975" s="3"/>
      <c r="X975" s="3"/>
      <c r="Y975" s="3"/>
      <c r="Z975" s="3"/>
    </row>
    <row r="976" spans="1:26" ht="12.75" customHeight="1" x14ac:dyDescent="0.25">
      <c r="A976" s="3"/>
      <c r="B976" s="3"/>
      <c r="C976" s="3"/>
      <c r="D976" s="200"/>
      <c r="E976" s="3"/>
      <c r="F976" s="3"/>
      <c r="G976" s="3"/>
      <c r="H976" s="3"/>
      <c r="I976" s="3"/>
      <c r="J976" s="3"/>
      <c r="K976" s="3"/>
      <c r="L976" s="3"/>
      <c r="M976" s="3"/>
      <c r="N976" s="3"/>
      <c r="O976" s="3"/>
      <c r="P976" s="3"/>
      <c r="Q976" s="3"/>
      <c r="R976" s="3"/>
      <c r="S976" s="3"/>
      <c r="T976" s="3"/>
      <c r="U976" s="3"/>
      <c r="V976" s="3"/>
      <c r="W976" s="3"/>
      <c r="X976" s="3"/>
      <c r="Y976" s="3"/>
      <c r="Z976" s="3"/>
    </row>
    <row r="977" spans="1:26" ht="12.75" customHeight="1" x14ac:dyDescent="0.25">
      <c r="A977" s="3"/>
      <c r="B977" s="3"/>
      <c r="C977" s="3"/>
      <c r="D977" s="200"/>
      <c r="E977" s="3"/>
      <c r="F977" s="3"/>
      <c r="G977" s="3"/>
      <c r="H977" s="3"/>
      <c r="I977" s="3"/>
      <c r="J977" s="3"/>
      <c r="K977" s="3"/>
      <c r="L977" s="3"/>
      <c r="M977" s="3"/>
      <c r="N977" s="3"/>
      <c r="O977" s="3"/>
      <c r="P977" s="3"/>
      <c r="Q977" s="3"/>
      <c r="R977" s="3"/>
      <c r="S977" s="3"/>
      <c r="T977" s="3"/>
      <c r="U977" s="3"/>
      <c r="V977" s="3"/>
      <c r="W977" s="3"/>
      <c r="X977" s="3"/>
      <c r="Y977" s="3"/>
      <c r="Z977" s="3"/>
    </row>
    <row r="978" spans="1:26" ht="12.75" customHeight="1" x14ac:dyDescent="0.25">
      <c r="A978" s="3"/>
      <c r="B978" s="3"/>
      <c r="C978" s="3"/>
      <c r="D978" s="200"/>
      <c r="E978" s="3"/>
      <c r="F978" s="3"/>
      <c r="G978" s="3"/>
      <c r="H978" s="3"/>
      <c r="I978" s="3"/>
      <c r="J978" s="3"/>
      <c r="K978" s="3"/>
      <c r="L978" s="3"/>
      <c r="M978" s="3"/>
      <c r="N978" s="3"/>
      <c r="O978" s="3"/>
      <c r="P978" s="3"/>
      <c r="Q978" s="3"/>
      <c r="R978" s="3"/>
      <c r="S978" s="3"/>
      <c r="T978" s="3"/>
      <c r="U978" s="3"/>
      <c r="V978" s="3"/>
      <c r="W978" s="3"/>
      <c r="X978" s="3"/>
      <c r="Y978" s="3"/>
      <c r="Z978" s="3"/>
    </row>
    <row r="979" spans="1:26" ht="12.75" customHeight="1" x14ac:dyDescent="0.25">
      <c r="A979" s="3"/>
      <c r="B979" s="3"/>
      <c r="C979" s="3"/>
      <c r="D979" s="200"/>
      <c r="E979" s="3"/>
      <c r="F979" s="3"/>
      <c r="G979" s="3"/>
      <c r="H979" s="3"/>
      <c r="I979" s="3"/>
      <c r="J979" s="3"/>
      <c r="K979" s="3"/>
      <c r="L979" s="3"/>
      <c r="M979" s="3"/>
      <c r="N979" s="3"/>
      <c r="O979" s="3"/>
      <c r="P979" s="3"/>
      <c r="Q979" s="3"/>
      <c r="R979" s="3"/>
      <c r="S979" s="3"/>
      <c r="T979" s="3"/>
      <c r="U979" s="3"/>
      <c r="V979" s="3"/>
      <c r="W979" s="3"/>
      <c r="X979" s="3"/>
      <c r="Y979" s="3"/>
      <c r="Z979" s="3"/>
    </row>
    <row r="980" spans="1:26" ht="12.75" customHeight="1" x14ac:dyDescent="0.25">
      <c r="A980" s="3"/>
      <c r="B980" s="3"/>
      <c r="C980" s="3"/>
      <c r="D980" s="200"/>
      <c r="E980" s="3"/>
      <c r="F980" s="3"/>
      <c r="G980" s="3"/>
      <c r="H980" s="3"/>
      <c r="I980" s="3"/>
      <c r="J980" s="3"/>
      <c r="K980" s="3"/>
      <c r="L980" s="3"/>
      <c r="M980" s="3"/>
      <c r="N980" s="3"/>
      <c r="O980" s="3"/>
      <c r="P980" s="3"/>
      <c r="Q980" s="3"/>
      <c r="R980" s="3"/>
      <c r="S980" s="3"/>
      <c r="T980" s="3"/>
      <c r="U980" s="3"/>
      <c r="V980" s="3"/>
      <c r="W980" s="3"/>
      <c r="X980" s="3"/>
      <c r="Y980" s="3"/>
      <c r="Z980" s="3"/>
    </row>
    <row r="981" spans="1:26" ht="12.75" customHeight="1" x14ac:dyDescent="0.25">
      <c r="A981" s="3"/>
      <c r="B981" s="3"/>
      <c r="C981" s="3"/>
      <c r="D981" s="200"/>
      <c r="E981" s="3"/>
      <c r="F981" s="3"/>
      <c r="G981" s="3"/>
      <c r="H981" s="3"/>
      <c r="I981" s="3"/>
      <c r="J981" s="3"/>
      <c r="K981" s="3"/>
      <c r="L981" s="3"/>
      <c r="M981" s="3"/>
      <c r="N981" s="3"/>
      <c r="O981" s="3"/>
      <c r="P981" s="3"/>
      <c r="Q981" s="3"/>
      <c r="R981" s="3"/>
      <c r="S981" s="3"/>
      <c r="T981" s="3"/>
      <c r="U981" s="3"/>
      <c r="V981" s="3"/>
      <c r="W981" s="3"/>
      <c r="X981" s="3"/>
      <c r="Y981" s="3"/>
      <c r="Z981" s="3"/>
    </row>
    <row r="982" spans="1:26" ht="12.75" customHeight="1" x14ac:dyDescent="0.25">
      <c r="A982" s="3"/>
      <c r="B982" s="3"/>
      <c r="C982" s="3"/>
      <c r="D982" s="200"/>
      <c r="E982" s="3"/>
      <c r="F982" s="3"/>
      <c r="G982" s="3"/>
      <c r="H982" s="3"/>
      <c r="I982" s="3"/>
      <c r="J982" s="3"/>
      <c r="K982" s="3"/>
      <c r="L982" s="3"/>
      <c r="M982" s="3"/>
      <c r="N982" s="3"/>
      <c r="O982" s="3"/>
      <c r="P982" s="3"/>
      <c r="Q982" s="3"/>
      <c r="R982" s="3"/>
      <c r="S982" s="3"/>
      <c r="T982" s="3"/>
      <c r="U982" s="3"/>
      <c r="V982" s="3"/>
      <c r="W982" s="3"/>
      <c r="X982" s="3"/>
      <c r="Y982" s="3"/>
      <c r="Z982" s="3"/>
    </row>
    <row r="983" spans="1:26" ht="12.75" customHeight="1" x14ac:dyDescent="0.25">
      <c r="A983" s="3"/>
      <c r="B983" s="3"/>
      <c r="C983" s="3"/>
      <c r="D983" s="200"/>
      <c r="E983" s="3"/>
      <c r="F983" s="3"/>
      <c r="G983" s="3"/>
      <c r="H983" s="3"/>
      <c r="I983" s="3"/>
      <c r="J983" s="3"/>
      <c r="K983" s="3"/>
      <c r="L983" s="3"/>
      <c r="M983" s="3"/>
      <c r="N983" s="3"/>
      <c r="O983" s="3"/>
      <c r="P983" s="3"/>
      <c r="Q983" s="3"/>
      <c r="R983" s="3"/>
      <c r="S983" s="3"/>
      <c r="T983" s="3"/>
      <c r="U983" s="3"/>
      <c r="V983" s="3"/>
      <c r="W983" s="3"/>
      <c r="X983" s="3"/>
      <c r="Y983" s="3"/>
      <c r="Z983" s="3"/>
    </row>
    <row r="984" spans="1:26" ht="12.75" customHeight="1" x14ac:dyDescent="0.25">
      <c r="A984" s="3"/>
      <c r="B984" s="3"/>
      <c r="C984" s="3"/>
      <c r="D984" s="200"/>
      <c r="E984" s="3"/>
      <c r="F984" s="3"/>
      <c r="G984" s="3"/>
      <c r="H984" s="3"/>
      <c r="I984" s="3"/>
      <c r="J984" s="3"/>
      <c r="K984" s="3"/>
      <c r="L984" s="3"/>
      <c r="M984" s="3"/>
      <c r="N984" s="3"/>
      <c r="O984" s="3"/>
      <c r="P984" s="3"/>
      <c r="Q984" s="3"/>
      <c r="R984" s="3"/>
      <c r="S984" s="3"/>
      <c r="T984" s="3"/>
      <c r="U984" s="3"/>
      <c r="V984" s="3"/>
      <c r="W984" s="3"/>
      <c r="X984" s="3"/>
      <c r="Y984" s="3"/>
      <c r="Z984" s="3"/>
    </row>
    <row r="985" spans="1:26" ht="12.75" customHeight="1" x14ac:dyDescent="0.25">
      <c r="A985" s="3"/>
      <c r="B985" s="3"/>
      <c r="C985" s="3"/>
      <c r="D985" s="200"/>
      <c r="E985" s="3"/>
      <c r="F985" s="3"/>
      <c r="G985" s="3"/>
      <c r="H985" s="3"/>
      <c r="I985" s="3"/>
      <c r="J985" s="3"/>
      <c r="K985" s="3"/>
      <c r="L985" s="3"/>
      <c r="M985" s="3"/>
      <c r="N985" s="3"/>
      <c r="O985" s="3"/>
      <c r="P985" s="3"/>
      <c r="Q985" s="3"/>
      <c r="R985" s="3"/>
      <c r="S985" s="3"/>
      <c r="T985" s="3"/>
      <c r="U985" s="3"/>
      <c r="V985" s="3"/>
      <c r="W985" s="3"/>
      <c r="X985" s="3"/>
      <c r="Y985" s="3"/>
      <c r="Z985" s="3"/>
    </row>
    <row r="986" spans="1:26" ht="12.75" customHeight="1" x14ac:dyDescent="0.25">
      <c r="A986" s="3"/>
      <c r="B986" s="3"/>
      <c r="C986" s="3"/>
      <c r="D986" s="200"/>
      <c r="E986" s="3"/>
      <c r="F986" s="3"/>
      <c r="G986" s="3"/>
      <c r="H986" s="3"/>
      <c r="I986" s="3"/>
      <c r="J986" s="3"/>
      <c r="K986" s="3"/>
      <c r="L986" s="3"/>
      <c r="M986" s="3"/>
      <c r="N986" s="3"/>
      <c r="O986" s="3"/>
      <c r="P986" s="3"/>
      <c r="Q986" s="3"/>
      <c r="R986" s="3"/>
      <c r="S986" s="3"/>
      <c r="T986" s="3"/>
      <c r="U986" s="3"/>
      <c r="V986" s="3"/>
      <c r="W986" s="3"/>
      <c r="X986" s="3"/>
      <c r="Y986" s="3"/>
      <c r="Z986" s="3"/>
    </row>
    <row r="987" spans="1:26" ht="12.75" customHeight="1" x14ac:dyDescent="0.25">
      <c r="A987" s="3"/>
      <c r="B987" s="3"/>
      <c r="C987" s="3"/>
      <c r="D987" s="200"/>
      <c r="E987" s="3"/>
      <c r="F987" s="3"/>
      <c r="G987" s="3"/>
      <c r="H987" s="3"/>
      <c r="I987" s="3"/>
      <c r="J987" s="3"/>
      <c r="K987" s="3"/>
      <c r="L987" s="3"/>
      <c r="M987" s="3"/>
      <c r="N987" s="3"/>
      <c r="O987" s="3"/>
      <c r="P987" s="3"/>
      <c r="Q987" s="3"/>
      <c r="R987" s="3"/>
      <c r="S987" s="3"/>
      <c r="T987" s="3"/>
      <c r="U987" s="3"/>
      <c r="V987" s="3"/>
      <c r="W987" s="3"/>
      <c r="X987" s="3"/>
      <c r="Y987" s="3"/>
      <c r="Z987" s="3"/>
    </row>
    <row r="988" spans="1:26" ht="12.75" customHeight="1" x14ac:dyDescent="0.25">
      <c r="A988" s="3"/>
      <c r="B988" s="3"/>
      <c r="C988" s="3"/>
      <c r="D988" s="200"/>
      <c r="E988" s="3"/>
      <c r="F988" s="3"/>
      <c r="G988" s="3"/>
      <c r="H988" s="3"/>
      <c r="I988" s="3"/>
      <c r="J988" s="3"/>
      <c r="K988" s="3"/>
      <c r="L988" s="3"/>
      <c r="M988" s="3"/>
      <c r="N988" s="3"/>
      <c r="O988" s="3"/>
      <c r="P988" s="3"/>
      <c r="Q988" s="3"/>
      <c r="R988" s="3"/>
      <c r="S988" s="3"/>
      <c r="T988" s="3"/>
      <c r="U988" s="3"/>
      <c r="V988" s="3"/>
      <c r="W988" s="3"/>
      <c r="X988" s="3"/>
      <c r="Y988" s="3"/>
      <c r="Z988" s="3"/>
    </row>
    <row r="989" spans="1:26" ht="12.75" customHeight="1" x14ac:dyDescent="0.25">
      <c r="A989" s="3"/>
      <c r="B989" s="3"/>
      <c r="C989" s="3"/>
      <c r="D989" s="200"/>
      <c r="E989" s="3"/>
      <c r="F989" s="3"/>
      <c r="G989" s="3"/>
      <c r="H989" s="3"/>
      <c r="I989" s="3"/>
      <c r="J989" s="3"/>
      <c r="K989" s="3"/>
      <c r="L989" s="3"/>
      <c r="M989" s="3"/>
      <c r="N989" s="3"/>
      <c r="O989" s="3"/>
      <c r="P989" s="3"/>
      <c r="Q989" s="3"/>
      <c r="R989" s="3"/>
      <c r="S989" s="3"/>
      <c r="T989" s="3"/>
      <c r="U989" s="3"/>
      <c r="V989" s="3"/>
      <c r="W989" s="3"/>
      <c r="X989" s="3"/>
      <c r="Y989" s="3"/>
      <c r="Z989" s="3"/>
    </row>
    <row r="990" spans="1:26" ht="12.75" customHeight="1" x14ac:dyDescent="0.25">
      <c r="A990" s="3"/>
      <c r="B990" s="3"/>
      <c r="C990" s="3"/>
      <c r="D990" s="200"/>
      <c r="E990" s="3"/>
      <c r="F990" s="3"/>
      <c r="G990" s="3"/>
      <c r="H990" s="3"/>
      <c r="I990" s="3"/>
      <c r="J990" s="3"/>
      <c r="K990" s="3"/>
      <c r="L990" s="3"/>
      <c r="M990" s="3"/>
      <c r="N990" s="3"/>
      <c r="O990" s="3"/>
      <c r="P990" s="3"/>
      <c r="Q990" s="3"/>
      <c r="R990" s="3"/>
      <c r="S990" s="3"/>
      <c r="T990" s="3"/>
      <c r="U990" s="3"/>
      <c r="V990" s="3"/>
      <c r="W990" s="3"/>
      <c r="X990" s="3"/>
      <c r="Y990" s="3"/>
      <c r="Z990" s="3"/>
    </row>
    <row r="991" spans="1:26" ht="12.75" customHeight="1" x14ac:dyDescent="0.25">
      <c r="A991" s="3"/>
      <c r="B991" s="3"/>
      <c r="C991" s="3"/>
      <c r="D991" s="200"/>
      <c r="E991" s="3"/>
      <c r="F991" s="3"/>
      <c r="G991" s="3"/>
      <c r="H991" s="3"/>
      <c r="I991" s="3"/>
      <c r="J991" s="3"/>
      <c r="K991" s="3"/>
      <c r="L991" s="3"/>
      <c r="M991" s="3"/>
      <c r="N991" s="3"/>
      <c r="O991" s="3"/>
      <c r="P991" s="3"/>
      <c r="Q991" s="3"/>
      <c r="R991" s="3"/>
      <c r="S991" s="3"/>
      <c r="T991" s="3"/>
      <c r="U991" s="3"/>
      <c r="V991" s="3"/>
      <c r="W991" s="3"/>
      <c r="X991" s="3"/>
      <c r="Y991" s="3"/>
      <c r="Z991" s="3"/>
    </row>
    <row r="992" spans="1:26" ht="12.75" customHeight="1" x14ac:dyDescent="0.25">
      <c r="A992" s="3"/>
      <c r="B992" s="3"/>
      <c r="C992" s="3"/>
      <c r="D992" s="200"/>
      <c r="E992" s="3"/>
      <c r="F992" s="3"/>
      <c r="G992" s="3"/>
      <c r="H992" s="3"/>
      <c r="I992" s="3"/>
      <c r="J992" s="3"/>
      <c r="K992" s="3"/>
      <c r="L992" s="3"/>
      <c r="M992" s="3"/>
      <c r="N992" s="3"/>
      <c r="O992" s="3"/>
      <c r="P992" s="3"/>
      <c r="Q992" s="3"/>
      <c r="R992" s="3"/>
      <c r="S992" s="3"/>
      <c r="T992" s="3"/>
      <c r="U992" s="3"/>
      <c r="V992" s="3"/>
      <c r="W992" s="3"/>
      <c r="X992" s="3"/>
      <c r="Y992" s="3"/>
      <c r="Z992" s="3"/>
    </row>
    <row r="993" spans="1:26" ht="12.75" customHeight="1" x14ac:dyDescent="0.25">
      <c r="A993" s="3"/>
      <c r="B993" s="3"/>
      <c r="C993" s="3"/>
      <c r="D993" s="200"/>
      <c r="E993" s="3"/>
      <c r="F993" s="3"/>
      <c r="G993" s="3"/>
      <c r="H993" s="3"/>
      <c r="I993" s="3"/>
      <c r="J993" s="3"/>
      <c r="K993" s="3"/>
      <c r="L993" s="3"/>
      <c r="M993" s="3"/>
      <c r="N993" s="3"/>
      <c r="O993" s="3"/>
      <c r="P993" s="3"/>
      <c r="Q993" s="3"/>
      <c r="R993" s="3"/>
      <c r="S993" s="3"/>
      <c r="T993" s="3"/>
      <c r="U993" s="3"/>
      <c r="V993" s="3"/>
      <c r="W993" s="3"/>
      <c r="X993" s="3"/>
      <c r="Y993" s="3"/>
      <c r="Z993" s="3"/>
    </row>
    <row r="994" spans="1:26" ht="12.75" customHeight="1" x14ac:dyDescent="0.25">
      <c r="A994" s="3"/>
      <c r="B994" s="3"/>
      <c r="C994" s="3"/>
      <c r="D994" s="200"/>
      <c r="E994" s="3"/>
      <c r="F994" s="3"/>
      <c r="G994" s="3"/>
      <c r="H994" s="3"/>
      <c r="I994" s="3"/>
      <c r="J994" s="3"/>
      <c r="K994" s="3"/>
      <c r="L994" s="3"/>
      <c r="M994" s="3"/>
      <c r="N994" s="3"/>
      <c r="O994" s="3"/>
      <c r="P994" s="3"/>
      <c r="Q994" s="3"/>
      <c r="R994" s="3"/>
      <c r="S994" s="3"/>
      <c r="T994" s="3"/>
      <c r="U994" s="3"/>
      <c r="V994" s="3"/>
      <c r="W994" s="3"/>
      <c r="X994" s="3"/>
      <c r="Y994" s="3"/>
      <c r="Z994" s="3"/>
    </row>
    <row r="995" spans="1:26" ht="12.75" customHeight="1" x14ac:dyDescent="0.25">
      <c r="A995" s="3"/>
      <c r="B995" s="3"/>
      <c r="C995" s="3"/>
      <c r="D995" s="200"/>
      <c r="E995" s="3"/>
      <c r="F995" s="3"/>
      <c r="G995" s="3"/>
      <c r="H995" s="3"/>
      <c r="I995" s="3"/>
      <c r="J995" s="3"/>
      <c r="K995" s="3"/>
      <c r="L995" s="3"/>
      <c r="M995" s="3"/>
      <c r="N995" s="3"/>
      <c r="O995" s="3"/>
      <c r="P995" s="3"/>
      <c r="Q995" s="3"/>
      <c r="R995" s="3"/>
      <c r="S995" s="3"/>
      <c r="T995" s="3"/>
      <c r="U995" s="3"/>
      <c r="V995" s="3"/>
      <c r="W995" s="3"/>
      <c r="X995" s="3"/>
      <c r="Y995" s="3"/>
      <c r="Z995" s="3"/>
    </row>
    <row r="996" spans="1:26" ht="12.75" customHeight="1" x14ac:dyDescent="0.25">
      <c r="A996" s="3"/>
      <c r="B996" s="3"/>
      <c r="C996" s="3"/>
      <c r="D996" s="200"/>
      <c r="E996" s="3"/>
      <c r="F996" s="3"/>
      <c r="G996" s="3"/>
      <c r="H996" s="3"/>
      <c r="I996" s="3"/>
      <c r="J996" s="3"/>
      <c r="K996" s="3"/>
      <c r="L996" s="3"/>
      <c r="M996" s="3"/>
      <c r="N996" s="3"/>
      <c r="O996" s="3"/>
      <c r="P996" s="3"/>
      <c r="Q996" s="3"/>
      <c r="R996" s="3"/>
      <c r="S996" s="3"/>
      <c r="T996" s="3"/>
      <c r="U996" s="3"/>
      <c r="V996" s="3"/>
      <c r="W996" s="3"/>
      <c r="X996" s="3"/>
      <c r="Y996" s="3"/>
      <c r="Z996" s="3"/>
    </row>
    <row r="997" spans="1:26" ht="12.75" customHeight="1" x14ac:dyDescent="0.25">
      <c r="A997" s="3"/>
      <c r="B997" s="3"/>
      <c r="C997" s="3"/>
      <c r="D997" s="200"/>
      <c r="E997" s="3"/>
      <c r="F997" s="3"/>
      <c r="G997" s="3"/>
      <c r="H997" s="3"/>
      <c r="I997" s="3"/>
      <c r="J997" s="3"/>
      <c r="K997" s="3"/>
      <c r="L997" s="3"/>
      <c r="M997" s="3"/>
      <c r="N997" s="3"/>
      <c r="O997" s="3"/>
      <c r="P997" s="3"/>
      <c r="Q997" s="3"/>
      <c r="R997" s="3"/>
      <c r="S997" s="3"/>
      <c r="T997" s="3"/>
      <c r="U997" s="3"/>
      <c r="V997" s="3"/>
      <c r="W997" s="3"/>
      <c r="X997" s="3"/>
      <c r="Y997" s="3"/>
      <c r="Z997" s="3"/>
    </row>
    <row r="998" spans="1:26" ht="12.75" customHeight="1" x14ac:dyDescent="0.25">
      <c r="A998" s="3"/>
      <c r="B998" s="3"/>
      <c r="C998" s="3"/>
      <c r="D998" s="200"/>
      <c r="E998" s="3"/>
      <c r="F998" s="3"/>
      <c r="G998" s="3"/>
      <c r="H998" s="3"/>
      <c r="I998" s="3"/>
      <c r="J998" s="3"/>
      <c r="K998" s="3"/>
      <c r="L998" s="3"/>
      <c r="M998" s="3"/>
      <c r="N998" s="3"/>
      <c r="O998" s="3"/>
      <c r="P998" s="3"/>
      <c r="Q998" s="3"/>
      <c r="R998" s="3"/>
      <c r="S998" s="3"/>
      <c r="T998" s="3"/>
      <c r="U998" s="3"/>
      <c r="V998" s="3"/>
      <c r="W998" s="3"/>
      <c r="X998" s="3"/>
      <c r="Y998" s="3"/>
      <c r="Z998" s="3"/>
    </row>
    <row r="999" spans="1:26" ht="12.75" customHeight="1" x14ac:dyDescent="0.25">
      <c r="A999" s="3"/>
      <c r="B999" s="3"/>
      <c r="C999" s="3"/>
      <c r="D999" s="200"/>
      <c r="E999" s="3"/>
      <c r="F999" s="3"/>
      <c r="G999" s="3"/>
      <c r="H999" s="3"/>
      <c r="I999" s="3"/>
      <c r="J999" s="3"/>
      <c r="K999" s="3"/>
      <c r="L999" s="3"/>
      <c r="M999" s="3"/>
      <c r="N999" s="3"/>
      <c r="O999" s="3"/>
      <c r="P999" s="3"/>
      <c r="Q999" s="3"/>
      <c r="R999" s="3"/>
      <c r="S999" s="3"/>
      <c r="T999" s="3"/>
      <c r="U999" s="3"/>
      <c r="V999" s="3"/>
      <c r="W999" s="3"/>
      <c r="X999" s="3"/>
      <c r="Y999" s="3"/>
      <c r="Z999" s="3"/>
    </row>
    <row r="1000" spans="1:26" ht="12.75" customHeight="1" x14ac:dyDescent="0.25">
      <c r="A1000" s="3"/>
      <c r="B1000" s="3"/>
      <c r="C1000" s="3"/>
      <c r="D1000" s="200"/>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 footer="0"/>
  <pageSetup orientation="landscape"/>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ilha15"/>
  <dimension ref="A1:Z1000"/>
  <sheetViews>
    <sheetView showGridLines="0" topLeftCell="A4" workbookViewId="0">
      <selection activeCell="I20" sqref="I20"/>
    </sheetView>
  </sheetViews>
  <sheetFormatPr defaultColWidth="14.44140625" defaultRowHeight="15" customHeight="1" x14ac:dyDescent="0.25"/>
  <cols>
    <col min="1" max="1" width="3.5546875" customWidth="1"/>
    <col min="2" max="2" width="5.44140625" customWidth="1"/>
    <col min="3" max="3" width="9" customWidth="1"/>
    <col min="4" max="4" width="7.5546875" customWidth="1"/>
    <col min="5" max="5" width="10.88671875" customWidth="1"/>
    <col min="6" max="6" width="10.5546875" customWidth="1"/>
    <col min="7" max="7" width="10.109375" customWidth="1"/>
    <col min="8" max="8" width="14.44140625" customWidth="1"/>
    <col min="9" max="9" width="11.5546875" customWidth="1"/>
    <col min="10" max="10" width="10.44140625" customWidth="1"/>
    <col min="11" max="20" width="9.109375" customWidth="1"/>
    <col min="21" max="26" width="8" customWidth="1"/>
  </cols>
  <sheetData>
    <row r="1" spans="1:26" ht="12.75" customHeight="1" x14ac:dyDescent="0.25">
      <c r="A1" s="3"/>
      <c r="B1" s="3"/>
      <c r="C1" s="3"/>
      <c r="D1" s="200"/>
      <c r="E1" s="3"/>
      <c r="F1" s="3"/>
      <c r="G1" s="3"/>
      <c r="H1" s="3"/>
      <c r="I1" s="3"/>
      <c r="J1" s="3"/>
      <c r="K1" s="3"/>
      <c r="L1" s="3"/>
      <c r="M1" s="3"/>
      <c r="N1" s="3"/>
      <c r="O1" s="3"/>
      <c r="P1" s="3"/>
      <c r="Q1" s="3"/>
      <c r="R1" s="3"/>
      <c r="S1" s="3"/>
      <c r="T1" s="3"/>
      <c r="U1" s="3"/>
      <c r="V1" s="3"/>
      <c r="W1" s="3"/>
      <c r="X1" s="3"/>
      <c r="Y1" s="3"/>
      <c r="Z1" s="3"/>
    </row>
    <row r="2" spans="1:26" ht="15.75" customHeight="1" x14ac:dyDescent="0.3">
      <c r="A2" s="3"/>
      <c r="B2" s="326" t="s">
        <v>292</v>
      </c>
      <c r="C2" s="327"/>
      <c r="D2" s="328"/>
      <c r="E2" s="329"/>
      <c r="F2" s="329"/>
      <c r="G2" s="329"/>
      <c r="H2" s="329"/>
      <c r="I2" s="329"/>
      <c r="J2" s="329"/>
      <c r="K2" s="3"/>
      <c r="L2" s="3"/>
      <c r="M2" s="3"/>
      <c r="N2" s="3"/>
      <c r="O2" s="3"/>
      <c r="P2" s="3"/>
      <c r="Q2" s="3"/>
      <c r="R2" s="3"/>
      <c r="S2" s="3"/>
      <c r="T2" s="3"/>
      <c r="U2" s="3"/>
      <c r="V2" s="3"/>
      <c r="W2" s="3"/>
      <c r="X2" s="3"/>
      <c r="Y2" s="3"/>
      <c r="Z2" s="3"/>
    </row>
    <row r="3" spans="1:26" x14ac:dyDescent="0.25">
      <c r="A3" s="3"/>
      <c r="B3" s="169" t="str">
        <f>IF(Select2=2,"Having chosen the bulk waste option, this sheet applies only to Harvested Wood Products calculations","")</f>
        <v/>
      </c>
      <c r="C3" s="327"/>
      <c r="D3" s="328"/>
      <c r="E3" s="329"/>
      <c r="F3" s="329"/>
      <c r="G3" s="329"/>
      <c r="H3" s="329"/>
      <c r="I3" s="329"/>
      <c r="J3" s="329"/>
      <c r="K3" s="3"/>
      <c r="L3" s="3"/>
      <c r="M3" s="3"/>
      <c r="N3" s="3"/>
      <c r="O3" s="3"/>
      <c r="P3" s="3"/>
      <c r="Q3" s="3"/>
      <c r="R3" s="3"/>
      <c r="S3" s="3"/>
      <c r="T3" s="3"/>
      <c r="U3" s="3"/>
      <c r="V3" s="3"/>
      <c r="W3" s="3"/>
      <c r="X3" s="3"/>
      <c r="Y3" s="3"/>
      <c r="Z3" s="3"/>
    </row>
    <row r="4" spans="1:26" ht="16.5" customHeight="1" thickBot="1" x14ac:dyDescent="0.35">
      <c r="A4" s="3"/>
      <c r="B4" s="90"/>
      <c r="C4" s="2"/>
      <c r="D4" s="330"/>
      <c r="E4" s="239"/>
      <c r="F4" s="239"/>
      <c r="G4" s="239"/>
      <c r="H4" s="239"/>
      <c r="I4" s="239"/>
      <c r="J4" s="239"/>
      <c r="K4" s="3"/>
      <c r="L4" s="3"/>
      <c r="M4" s="3"/>
      <c r="N4" s="3"/>
      <c r="O4" s="3"/>
      <c r="P4" s="3"/>
      <c r="Q4" s="3"/>
      <c r="R4" s="3"/>
      <c r="S4" s="3"/>
      <c r="T4" s="3"/>
      <c r="U4" s="3"/>
      <c r="V4" s="3"/>
      <c r="W4" s="3"/>
      <c r="X4" s="3"/>
      <c r="Y4" s="3"/>
      <c r="Z4" s="3"/>
    </row>
    <row r="5" spans="1:26" ht="26.25" customHeight="1" thickBot="1" x14ac:dyDescent="0.3">
      <c r="A5" s="3"/>
      <c r="B5" s="4"/>
      <c r="C5" s="102"/>
      <c r="D5" s="331"/>
      <c r="E5" s="332"/>
      <c r="F5" s="332"/>
      <c r="G5" s="332"/>
      <c r="H5" s="332"/>
      <c r="I5" s="333" t="s">
        <v>148</v>
      </c>
      <c r="J5" s="332"/>
      <c r="K5" s="3"/>
      <c r="L5" s="3"/>
      <c r="M5" s="3"/>
      <c r="N5" s="3"/>
      <c r="O5" s="3"/>
      <c r="P5" s="3"/>
      <c r="Q5" s="3"/>
      <c r="R5" s="3"/>
      <c r="S5" s="3"/>
      <c r="T5" s="3"/>
      <c r="U5" s="3"/>
      <c r="V5" s="3"/>
      <c r="W5" s="3"/>
      <c r="X5" s="3"/>
      <c r="Y5" s="3"/>
      <c r="Z5" s="3"/>
    </row>
    <row r="6" spans="1:26" ht="12.75" customHeight="1" x14ac:dyDescent="0.25">
      <c r="A6" s="3"/>
      <c r="B6" s="4"/>
      <c r="C6" s="102"/>
      <c r="D6" s="334" t="s">
        <v>149</v>
      </c>
      <c r="E6" s="335"/>
      <c r="F6" s="335"/>
      <c r="G6" s="336"/>
      <c r="H6" s="337" t="s">
        <v>149</v>
      </c>
      <c r="I6" s="338">
        <f>Parameters!M16</f>
        <v>0</v>
      </c>
      <c r="J6" s="332"/>
      <c r="K6" s="3"/>
      <c r="L6" s="3"/>
      <c r="M6" s="3"/>
      <c r="N6" s="3"/>
      <c r="O6" s="3"/>
      <c r="P6" s="3"/>
      <c r="Q6" s="3"/>
      <c r="R6" s="3"/>
      <c r="S6" s="3"/>
      <c r="T6" s="3"/>
      <c r="U6" s="3"/>
      <c r="V6" s="3"/>
      <c r="W6" s="3"/>
      <c r="X6" s="3"/>
      <c r="Y6" s="3"/>
      <c r="Z6" s="3"/>
    </row>
    <row r="7" spans="1:26" ht="13.5" customHeight="1" thickBot="1" x14ac:dyDescent="0.3">
      <c r="A7" s="3"/>
      <c r="B7" s="4"/>
      <c r="C7" s="102"/>
      <c r="D7" s="339" t="s">
        <v>150</v>
      </c>
      <c r="E7" s="340"/>
      <c r="F7" s="340"/>
      <c r="G7" s="341"/>
      <c r="H7" s="342" t="s">
        <v>150</v>
      </c>
      <c r="I7" s="343">
        <f>DOCF</f>
        <v>0</v>
      </c>
      <c r="J7" s="332"/>
      <c r="K7" s="3"/>
      <c r="L7" s="3"/>
      <c r="M7" s="3"/>
      <c r="N7" s="3"/>
      <c r="O7" s="3"/>
      <c r="P7" s="3"/>
      <c r="Q7" s="3"/>
      <c r="R7" s="3"/>
      <c r="S7" s="3"/>
      <c r="T7" s="3"/>
      <c r="U7" s="3"/>
      <c r="V7" s="3"/>
      <c r="W7" s="3"/>
      <c r="X7" s="3"/>
      <c r="Y7" s="3"/>
      <c r="Z7" s="3"/>
    </row>
    <row r="8" spans="1:26" ht="12.75" customHeight="1" x14ac:dyDescent="0.25">
      <c r="A8" s="3"/>
      <c r="B8" s="3"/>
      <c r="C8" s="3"/>
      <c r="D8" s="334" t="s">
        <v>151</v>
      </c>
      <c r="E8" s="335"/>
      <c r="F8" s="335"/>
      <c r="G8" s="336"/>
      <c r="H8" s="337" t="s">
        <v>152</v>
      </c>
      <c r="I8" s="344">
        <f>Parameters!M30</f>
        <v>0</v>
      </c>
      <c r="J8" s="184"/>
      <c r="K8" s="3"/>
      <c r="L8" s="3"/>
      <c r="M8" s="3"/>
      <c r="N8" s="3"/>
      <c r="O8" s="3"/>
      <c r="P8" s="3"/>
      <c r="Q8" s="3"/>
      <c r="R8" s="3"/>
      <c r="S8" s="3"/>
      <c r="T8" s="3"/>
      <c r="U8" s="3"/>
      <c r="V8" s="3"/>
      <c r="W8" s="3"/>
      <c r="X8" s="3"/>
      <c r="Y8" s="3"/>
      <c r="Z8" s="3"/>
    </row>
    <row r="9" spans="1:26" ht="15.75" customHeight="1" x14ac:dyDescent="0.25">
      <c r="A9" s="3"/>
      <c r="B9" s="3"/>
      <c r="C9" s="3"/>
      <c r="D9" s="345" t="s">
        <v>293</v>
      </c>
      <c r="E9" s="346"/>
      <c r="F9" s="346"/>
      <c r="G9" s="347"/>
      <c r="H9" s="348" t="s">
        <v>154</v>
      </c>
      <c r="I9" s="349" t="e">
        <f>LN(2)/$I$8</f>
        <v>#DIV/0!</v>
      </c>
      <c r="J9" s="184"/>
      <c r="K9" s="3"/>
      <c r="L9" s="3"/>
      <c r="M9" s="3"/>
      <c r="N9" s="3"/>
      <c r="O9" s="3"/>
      <c r="P9" s="3"/>
      <c r="Q9" s="3"/>
      <c r="R9" s="3"/>
      <c r="S9" s="3"/>
      <c r="T9" s="3"/>
      <c r="U9" s="3"/>
      <c r="V9" s="3"/>
      <c r="W9" s="3"/>
      <c r="X9" s="3"/>
      <c r="Y9" s="3"/>
      <c r="Z9" s="3"/>
    </row>
    <row r="10" spans="1:26" ht="12.75" customHeight="1" x14ac:dyDescent="0.25">
      <c r="A10" s="3"/>
      <c r="B10" s="3"/>
      <c r="C10" s="3"/>
      <c r="D10" s="350" t="s">
        <v>155</v>
      </c>
      <c r="E10" s="351"/>
      <c r="F10" s="351"/>
      <c r="G10" s="352"/>
      <c r="H10" s="353" t="s">
        <v>156</v>
      </c>
      <c r="I10" s="354">
        <f>EXP(-$I$8)</f>
        <v>1</v>
      </c>
      <c r="J10" s="184"/>
      <c r="K10" s="3"/>
      <c r="L10" s="3"/>
      <c r="M10" s="3"/>
      <c r="N10" s="3"/>
      <c r="O10" s="3"/>
      <c r="P10" s="3"/>
      <c r="Q10" s="3"/>
      <c r="R10" s="3"/>
      <c r="S10" s="3"/>
      <c r="T10" s="3"/>
      <c r="U10" s="3"/>
      <c r="V10" s="3"/>
      <c r="W10" s="3"/>
      <c r="X10" s="3"/>
      <c r="Y10" s="3"/>
      <c r="Z10" s="3"/>
    </row>
    <row r="11" spans="1:26" ht="12.75" customHeight="1" x14ac:dyDescent="0.25">
      <c r="A11" s="3"/>
      <c r="B11" s="3"/>
      <c r="C11" s="3"/>
      <c r="D11" s="350" t="s">
        <v>157</v>
      </c>
      <c r="E11" s="351"/>
      <c r="F11" s="351"/>
      <c r="G11" s="352"/>
      <c r="H11" s="353" t="s">
        <v>158</v>
      </c>
      <c r="I11" s="354">
        <f>Parameters!E37+7</f>
        <v>7</v>
      </c>
      <c r="J11" s="184"/>
      <c r="K11" s="3"/>
      <c r="L11" s="3"/>
      <c r="M11" s="3"/>
      <c r="N11" s="3"/>
      <c r="O11" s="3"/>
      <c r="P11" s="3"/>
      <c r="Q11" s="3"/>
      <c r="R11" s="3"/>
      <c r="S11" s="3"/>
      <c r="T11" s="3"/>
      <c r="U11" s="3"/>
      <c r="V11" s="3"/>
      <c r="W11" s="3"/>
      <c r="X11" s="3"/>
      <c r="Y11" s="3"/>
      <c r="Z11" s="3"/>
    </row>
    <row r="12" spans="1:26" ht="13.5" customHeight="1" thickBot="1" x14ac:dyDescent="0.3">
      <c r="A12" s="3"/>
      <c r="B12" s="3"/>
      <c r="C12" s="3"/>
      <c r="D12" s="355" t="s">
        <v>159</v>
      </c>
      <c r="E12" s="356"/>
      <c r="F12" s="356"/>
      <c r="G12" s="357"/>
      <c r="H12" s="358" t="s">
        <v>160</v>
      </c>
      <c r="I12" s="359">
        <f>EXP(-$I$8*((13-I11)/12))</f>
        <v>1</v>
      </c>
      <c r="J12" s="184"/>
      <c r="K12" s="3"/>
      <c r="L12" s="3"/>
      <c r="M12" s="3"/>
      <c r="N12" s="3"/>
      <c r="O12" s="3"/>
      <c r="P12" s="3"/>
      <c r="Q12" s="3"/>
      <c r="R12" s="3"/>
      <c r="S12" s="3"/>
      <c r="T12" s="3"/>
      <c r="U12" s="3"/>
      <c r="V12" s="3"/>
      <c r="W12" s="3"/>
      <c r="X12" s="3"/>
      <c r="Y12" s="3"/>
      <c r="Z12" s="3"/>
    </row>
    <row r="13" spans="1:26" ht="13.5" customHeight="1" thickBot="1" x14ac:dyDescent="0.3">
      <c r="A13" s="3"/>
      <c r="B13" s="3"/>
      <c r="C13" s="360"/>
      <c r="D13" s="361" t="s">
        <v>161</v>
      </c>
      <c r="E13" s="362"/>
      <c r="F13" s="362"/>
      <c r="G13" s="363"/>
      <c r="H13" s="364" t="s">
        <v>121</v>
      </c>
      <c r="I13" s="365">
        <f>CH4_fraction</f>
        <v>0</v>
      </c>
      <c r="J13" s="184"/>
      <c r="K13" s="3"/>
      <c r="L13" s="3"/>
      <c r="M13" s="3"/>
      <c r="N13" s="3"/>
      <c r="O13" s="3"/>
      <c r="P13" s="3"/>
      <c r="Q13" s="3"/>
      <c r="R13" s="3"/>
      <c r="S13" s="3"/>
      <c r="T13" s="3"/>
      <c r="U13" s="3"/>
      <c r="V13" s="3"/>
      <c r="W13" s="3"/>
      <c r="X13" s="3"/>
      <c r="Y13" s="3"/>
      <c r="Z13" s="3"/>
    </row>
    <row r="14" spans="1:26" ht="13.5" customHeight="1" thickBot="1" x14ac:dyDescent="0.3">
      <c r="A14" s="3"/>
      <c r="B14" s="3"/>
      <c r="C14" s="3"/>
      <c r="D14" s="200"/>
      <c r="E14" s="184"/>
      <c r="F14" s="184"/>
      <c r="G14" s="184"/>
      <c r="H14" s="184"/>
      <c r="I14" s="184"/>
      <c r="J14" s="184"/>
      <c r="K14" s="3"/>
      <c r="L14" s="3"/>
      <c r="M14" s="3"/>
      <c r="N14" s="3"/>
      <c r="O14" s="3"/>
      <c r="P14" s="3"/>
      <c r="Q14" s="3"/>
      <c r="R14" s="3"/>
      <c r="S14" s="3"/>
      <c r="T14" s="3"/>
      <c r="U14" s="3"/>
      <c r="V14" s="3"/>
      <c r="W14" s="3"/>
      <c r="X14" s="3"/>
      <c r="Y14" s="3"/>
      <c r="Z14" s="3"/>
    </row>
    <row r="15" spans="1:26" ht="63.75" customHeight="1" x14ac:dyDescent="0.25">
      <c r="A15" s="3"/>
      <c r="B15" s="130" t="s">
        <v>63</v>
      </c>
      <c r="C15" s="366" t="s">
        <v>162</v>
      </c>
      <c r="D15" s="367" t="s">
        <v>57</v>
      </c>
      <c r="E15" s="368" t="s">
        <v>163</v>
      </c>
      <c r="F15" s="368" t="s">
        <v>164</v>
      </c>
      <c r="G15" s="368" t="s">
        <v>165</v>
      </c>
      <c r="H15" s="368" t="s">
        <v>166</v>
      </c>
      <c r="I15" s="368" t="s">
        <v>167</v>
      </c>
      <c r="J15" s="369" t="s">
        <v>294</v>
      </c>
      <c r="K15" s="3"/>
      <c r="L15" s="3"/>
      <c r="M15" s="3"/>
      <c r="N15" s="3"/>
      <c r="O15" s="3"/>
      <c r="P15" s="3"/>
      <c r="Q15" s="3"/>
      <c r="R15" s="3"/>
      <c r="S15" s="3"/>
      <c r="T15" s="3"/>
      <c r="U15" s="3"/>
      <c r="V15" s="3"/>
      <c r="W15" s="3"/>
      <c r="X15" s="3"/>
      <c r="Y15" s="3"/>
      <c r="Z15" s="3"/>
    </row>
    <row r="16" spans="1:26" ht="22.5" customHeight="1" x14ac:dyDescent="0.25">
      <c r="A16" s="31"/>
      <c r="B16" s="370"/>
      <c r="C16" s="371" t="s">
        <v>169</v>
      </c>
      <c r="D16" s="372" t="s">
        <v>57</v>
      </c>
      <c r="E16" s="229" t="s">
        <v>170</v>
      </c>
      <c r="F16" s="229" t="s">
        <v>171</v>
      </c>
      <c r="G16" s="229" t="s">
        <v>172</v>
      </c>
      <c r="H16" s="229" t="s">
        <v>295</v>
      </c>
      <c r="I16" s="229" t="s">
        <v>296</v>
      </c>
      <c r="J16" s="373" t="s">
        <v>175</v>
      </c>
      <c r="K16" s="3"/>
      <c r="L16" s="3"/>
      <c r="M16" s="3"/>
      <c r="N16" s="3"/>
      <c r="O16" s="3"/>
      <c r="P16" s="3"/>
      <c r="Q16" s="3"/>
      <c r="R16" s="3"/>
      <c r="S16" s="3"/>
      <c r="T16" s="3"/>
      <c r="U16" s="3"/>
      <c r="V16" s="3"/>
      <c r="W16" s="3"/>
      <c r="X16" s="3"/>
      <c r="Y16" s="3"/>
      <c r="Z16" s="3"/>
    </row>
    <row r="17" spans="1:26" ht="13.5" customHeight="1" thickBot="1" x14ac:dyDescent="0.3">
      <c r="A17" s="3"/>
      <c r="B17" s="133"/>
      <c r="C17" s="134" t="s">
        <v>92</v>
      </c>
      <c r="D17" s="374" t="s">
        <v>176</v>
      </c>
      <c r="E17" s="230" t="s">
        <v>92</v>
      </c>
      <c r="F17" s="230" t="s">
        <v>92</v>
      </c>
      <c r="G17" s="230" t="s">
        <v>92</v>
      </c>
      <c r="H17" s="230" t="s">
        <v>92</v>
      </c>
      <c r="I17" s="230" t="s">
        <v>92</v>
      </c>
      <c r="J17" s="375" t="s">
        <v>92</v>
      </c>
      <c r="K17" s="3"/>
      <c r="L17" s="3"/>
      <c r="M17" s="3"/>
      <c r="N17" s="3"/>
      <c r="O17" s="3"/>
      <c r="P17" s="3"/>
      <c r="Q17" s="3"/>
      <c r="R17" s="3"/>
      <c r="S17" s="3"/>
      <c r="T17" s="3"/>
      <c r="U17" s="3"/>
      <c r="V17" s="3"/>
      <c r="W17" s="3"/>
      <c r="X17" s="3"/>
      <c r="Y17" s="3"/>
      <c r="Z17" s="3"/>
    </row>
    <row r="18" spans="1:26" ht="13.5" customHeight="1" thickBot="1" x14ac:dyDescent="0.3">
      <c r="A18" s="3"/>
      <c r="B18" s="16"/>
      <c r="C18" s="258"/>
      <c r="D18" s="377"/>
      <c r="E18" s="255"/>
      <c r="F18" s="378"/>
      <c r="G18" s="378"/>
      <c r="H18" s="378"/>
      <c r="I18" s="378"/>
      <c r="J18" s="379"/>
      <c r="K18" s="3"/>
      <c r="L18" s="3"/>
      <c r="M18" s="3"/>
      <c r="N18" s="3"/>
      <c r="O18" s="3"/>
      <c r="P18" s="3"/>
      <c r="Q18" s="3"/>
      <c r="R18" s="3"/>
      <c r="S18" s="3"/>
      <c r="T18" s="3"/>
      <c r="U18" s="3"/>
      <c r="V18" s="3"/>
      <c r="W18" s="3"/>
      <c r="X18" s="3"/>
      <c r="Y18" s="3"/>
      <c r="Z18" s="3"/>
    </row>
    <row r="19" spans="1:26" ht="12.75" customHeight="1" x14ac:dyDescent="0.25">
      <c r="A19" s="3"/>
      <c r="B19" s="492">
        <f>Amnt_Deposited!B11</f>
        <v>0</v>
      </c>
      <c r="C19" s="231">
        <f>IF(Select2=1,Amnt_Deposited!F11,(Amnt_Deposited!F11+Amnt_Deposited!L11*Parameters!$E$47))</f>
        <v>0</v>
      </c>
      <c r="D19" s="493">
        <f>MCF!R18</f>
        <v>0</v>
      </c>
      <c r="E19" s="232">
        <f t="shared" ref="E19:E50" si="0">C19*$I$6*DOCF*D19</f>
        <v>0</v>
      </c>
      <c r="F19" s="383">
        <f t="shared" ref="F19:F99" si="1">E19*$I$12</f>
        <v>0</v>
      </c>
      <c r="G19" s="383">
        <f>E19*(1-$I$12)</f>
        <v>0</v>
      </c>
      <c r="H19" s="383">
        <f t="shared" ref="H19:H99" si="2">F19+H18*$I$10</f>
        <v>0</v>
      </c>
      <c r="I19" s="383">
        <f>H18*(1-$I$10)+G19</f>
        <v>0</v>
      </c>
      <c r="J19" s="384">
        <f t="shared" ref="J19:J50" si="3">I19*CH4_fraction*conv</f>
        <v>0</v>
      </c>
      <c r="K19" s="3"/>
      <c r="L19" s="3"/>
      <c r="M19" s="3"/>
      <c r="N19" s="3"/>
      <c r="O19" s="3"/>
      <c r="P19" s="3"/>
      <c r="Q19" s="3"/>
      <c r="R19" s="3"/>
      <c r="S19" s="3"/>
      <c r="T19" s="3"/>
      <c r="U19" s="3"/>
      <c r="V19" s="3"/>
      <c r="W19" s="3"/>
      <c r="X19" s="3"/>
      <c r="Y19" s="3"/>
      <c r="Z19" s="3"/>
    </row>
    <row r="20" spans="1:26" ht="12.75" customHeight="1" x14ac:dyDescent="0.25">
      <c r="A20" s="3"/>
      <c r="B20" s="494">
        <f>Amnt_Deposited!B12</f>
        <v>1</v>
      </c>
      <c r="C20" s="235">
        <f>IF(Select2=1,Amnt_Deposited!F12,(Amnt_Deposited!F12+Amnt_Deposited!L12*Parameters!$E$47))</f>
        <v>0</v>
      </c>
      <c r="D20" s="495">
        <f>MCF!R19</f>
        <v>0</v>
      </c>
      <c r="E20" s="236">
        <f t="shared" si="0"/>
        <v>0</v>
      </c>
      <c r="F20" s="236">
        <f t="shared" si="1"/>
        <v>0</v>
      </c>
      <c r="G20" s="236">
        <f t="shared" ref="G20:G99" si="4">E20*(1-$I$12)</f>
        <v>0</v>
      </c>
      <c r="H20" s="236">
        <f t="shared" si="2"/>
        <v>0</v>
      </c>
      <c r="I20" s="236">
        <f t="shared" ref="I20:I99" si="5">H19*(1-$I$10)+G20</f>
        <v>0</v>
      </c>
      <c r="J20" s="387">
        <f t="shared" si="3"/>
        <v>0</v>
      </c>
      <c r="K20" s="3"/>
      <c r="L20" s="3"/>
      <c r="M20" s="3"/>
      <c r="N20" s="3"/>
      <c r="O20" s="3"/>
      <c r="P20" s="3"/>
      <c r="Q20" s="3"/>
      <c r="R20" s="3"/>
      <c r="S20" s="3"/>
      <c r="T20" s="3"/>
      <c r="U20" s="3"/>
      <c r="V20" s="3"/>
      <c r="W20" s="3"/>
      <c r="X20" s="3"/>
      <c r="Y20" s="3"/>
      <c r="Z20" s="3"/>
    </row>
    <row r="21" spans="1:26" ht="12.75" customHeight="1" x14ac:dyDescent="0.25">
      <c r="A21" s="3"/>
      <c r="B21" s="494">
        <f>Amnt_Deposited!B13</f>
        <v>2</v>
      </c>
      <c r="C21" s="235">
        <f>IF(Select2=1,Amnt_Deposited!F13,(Amnt_Deposited!F13+Amnt_Deposited!L13*Parameters!$E$47))</f>
        <v>0</v>
      </c>
      <c r="D21" s="495">
        <f>MCF!R20</f>
        <v>0</v>
      </c>
      <c r="E21" s="236">
        <f t="shared" si="0"/>
        <v>0</v>
      </c>
      <c r="F21" s="236">
        <f t="shared" si="1"/>
        <v>0</v>
      </c>
      <c r="G21" s="236">
        <f t="shared" si="4"/>
        <v>0</v>
      </c>
      <c r="H21" s="236">
        <f t="shared" si="2"/>
        <v>0</v>
      </c>
      <c r="I21" s="236">
        <f t="shared" si="5"/>
        <v>0</v>
      </c>
      <c r="J21" s="387">
        <f t="shared" si="3"/>
        <v>0</v>
      </c>
      <c r="K21" s="3"/>
      <c r="L21" s="3"/>
      <c r="M21" s="3"/>
      <c r="N21" s="3"/>
      <c r="O21" s="3"/>
      <c r="P21" s="3"/>
      <c r="Q21" s="3"/>
      <c r="R21" s="3"/>
      <c r="S21" s="3"/>
      <c r="T21" s="3"/>
      <c r="U21" s="3"/>
      <c r="V21" s="3"/>
      <c r="W21" s="3"/>
      <c r="X21" s="3"/>
      <c r="Y21" s="3"/>
      <c r="Z21" s="3"/>
    </row>
    <row r="22" spans="1:26" ht="12.75" customHeight="1" x14ac:dyDescent="0.25">
      <c r="A22" s="3"/>
      <c r="B22" s="494">
        <f>Amnt_Deposited!B14</f>
        <v>3</v>
      </c>
      <c r="C22" s="235">
        <f>IF(Select2=1,Amnt_Deposited!F14,(Amnt_Deposited!F14+Amnt_Deposited!L14*Parameters!$E$47))</f>
        <v>0</v>
      </c>
      <c r="D22" s="495">
        <f>MCF!R21</f>
        <v>0</v>
      </c>
      <c r="E22" s="236">
        <f t="shared" si="0"/>
        <v>0</v>
      </c>
      <c r="F22" s="236">
        <f t="shared" si="1"/>
        <v>0</v>
      </c>
      <c r="G22" s="236">
        <f t="shared" si="4"/>
        <v>0</v>
      </c>
      <c r="H22" s="236">
        <f t="shared" si="2"/>
        <v>0</v>
      </c>
      <c r="I22" s="236">
        <f t="shared" si="5"/>
        <v>0</v>
      </c>
      <c r="J22" s="387">
        <f t="shared" si="3"/>
        <v>0</v>
      </c>
      <c r="K22" s="3"/>
      <c r="L22" s="3"/>
      <c r="M22" s="3"/>
      <c r="N22" s="3"/>
      <c r="O22" s="3"/>
      <c r="P22" s="3"/>
      <c r="Q22" s="3"/>
      <c r="R22" s="3"/>
      <c r="S22" s="3"/>
      <c r="T22" s="3"/>
      <c r="U22" s="3"/>
      <c r="V22" s="3"/>
      <c r="W22" s="3"/>
      <c r="X22" s="3"/>
      <c r="Y22" s="3"/>
      <c r="Z22" s="3"/>
    </row>
    <row r="23" spans="1:26" ht="12.75" customHeight="1" x14ac:dyDescent="0.25">
      <c r="A23" s="3"/>
      <c r="B23" s="494">
        <f>Amnt_Deposited!B15</f>
        <v>4</v>
      </c>
      <c r="C23" s="235">
        <f>IF(Select2=1,Amnt_Deposited!F15,(Amnt_Deposited!F15+Amnt_Deposited!L15*Parameters!$E$47))</f>
        <v>0</v>
      </c>
      <c r="D23" s="495">
        <f>MCF!R22</f>
        <v>0</v>
      </c>
      <c r="E23" s="236">
        <f t="shared" si="0"/>
        <v>0</v>
      </c>
      <c r="F23" s="236">
        <f t="shared" si="1"/>
        <v>0</v>
      </c>
      <c r="G23" s="236">
        <f t="shared" si="4"/>
        <v>0</v>
      </c>
      <c r="H23" s="236">
        <f t="shared" si="2"/>
        <v>0</v>
      </c>
      <c r="I23" s="236">
        <f t="shared" si="5"/>
        <v>0</v>
      </c>
      <c r="J23" s="387">
        <f t="shared" si="3"/>
        <v>0</v>
      </c>
      <c r="K23" s="3"/>
      <c r="L23" s="3"/>
      <c r="M23" s="3"/>
      <c r="N23" s="3"/>
      <c r="O23" s="3"/>
      <c r="P23" s="3"/>
      <c r="Q23" s="3"/>
      <c r="R23" s="3"/>
      <c r="S23" s="3"/>
      <c r="T23" s="3"/>
      <c r="U23" s="3"/>
      <c r="V23" s="3"/>
      <c r="W23" s="3"/>
      <c r="X23" s="3"/>
      <c r="Y23" s="3"/>
      <c r="Z23" s="3"/>
    </row>
    <row r="24" spans="1:26" ht="12.75" customHeight="1" x14ac:dyDescent="0.25">
      <c r="A24" s="3"/>
      <c r="B24" s="494">
        <f>Amnt_Deposited!B16</f>
        <v>5</v>
      </c>
      <c r="C24" s="235">
        <f>IF(Select2=1,Amnt_Deposited!F16,(Amnt_Deposited!F16+Amnt_Deposited!L16*Parameters!$E$47))</f>
        <v>0</v>
      </c>
      <c r="D24" s="495">
        <f>MCF!R23</f>
        <v>0</v>
      </c>
      <c r="E24" s="236">
        <f t="shared" si="0"/>
        <v>0</v>
      </c>
      <c r="F24" s="236">
        <f t="shared" si="1"/>
        <v>0</v>
      </c>
      <c r="G24" s="236">
        <f t="shared" si="4"/>
        <v>0</v>
      </c>
      <c r="H24" s="236">
        <f t="shared" si="2"/>
        <v>0</v>
      </c>
      <c r="I24" s="236">
        <f t="shared" si="5"/>
        <v>0</v>
      </c>
      <c r="J24" s="387">
        <f t="shared" si="3"/>
        <v>0</v>
      </c>
      <c r="K24" s="3"/>
      <c r="L24" s="3"/>
      <c r="M24" s="3"/>
      <c r="N24" s="3"/>
      <c r="O24" s="3"/>
      <c r="P24" s="3"/>
      <c r="Q24" s="3"/>
      <c r="R24" s="3"/>
      <c r="S24" s="3"/>
      <c r="T24" s="3"/>
      <c r="U24" s="3"/>
      <c r="V24" s="3"/>
      <c r="W24" s="3"/>
      <c r="X24" s="3"/>
      <c r="Y24" s="3"/>
      <c r="Z24" s="3"/>
    </row>
    <row r="25" spans="1:26" ht="12.75" customHeight="1" x14ac:dyDescent="0.25">
      <c r="A25" s="3"/>
      <c r="B25" s="494">
        <f>Amnt_Deposited!B17</f>
        <v>6</v>
      </c>
      <c r="C25" s="235">
        <f>IF(Select2=1,Amnt_Deposited!F17,(Amnt_Deposited!F17+Amnt_Deposited!L17*Parameters!$E$47))</f>
        <v>0</v>
      </c>
      <c r="D25" s="495">
        <f>MCF!R24</f>
        <v>0</v>
      </c>
      <c r="E25" s="236">
        <f t="shared" si="0"/>
        <v>0</v>
      </c>
      <c r="F25" s="236">
        <f t="shared" si="1"/>
        <v>0</v>
      </c>
      <c r="G25" s="236">
        <f t="shared" si="4"/>
        <v>0</v>
      </c>
      <c r="H25" s="236">
        <f t="shared" si="2"/>
        <v>0</v>
      </c>
      <c r="I25" s="236">
        <f t="shared" si="5"/>
        <v>0</v>
      </c>
      <c r="J25" s="387">
        <f t="shared" si="3"/>
        <v>0</v>
      </c>
      <c r="K25" s="3"/>
      <c r="L25" s="3"/>
      <c r="M25" s="3"/>
      <c r="N25" s="3"/>
      <c r="O25" s="3"/>
      <c r="P25" s="3"/>
      <c r="Q25" s="3"/>
      <c r="R25" s="3"/>
      <c r="S25" s="3"/>
      <c r="T25" s="3"/>
      <c r="U25" s="3"/>
      <c r="V25" s="3"/>
      <c r="W25" s="3"/>
      <c r="X25" s="3"/>
      <c r="Y25" s="3"/>
      <c r="Z25" s="3"/>
    </row>
    <row r="26" spans="1:26" ht="12.75" customHeight="1" x14ac:dyDescent="0.25">
      <c r="A26" s="3"/>
      <c r="B26" s="494">
        <f>Amnt_Deposited!B18</f>
        <v>7</v>
      </c>
      <c r="C26" s="235">
        <f>IF(Select2=1,Amnt_Deposited!F18,(Amnt_Deposited!F18+Amnt_Deposited!L18*Parameters!$E$47))</f>
        <v>0</v>
      </c>
      <c r="D26" s="495">
        <f>MCF!R25</f>
        <v>0</v>
      </c>
      <c r="E26" s="236">
        <f t="shared" si="0"/>
        <v>0</v>
      </c>
      <c r="F26" s="236">
        <f t="shared" si="1"/>
        <v>0</v>
      </c>
      <c r="G26" s="236">
        <f t="shared" si="4"/>
        <v>0</v>
      </c>
      <c r="H26" s="236">
        <f t="shared" si="2"/>
        <v>0</v>
      </c>
      <c r="I26" s="236">
        <f t="shared" si="5"/>
        <v>0</v>
      </c>
      <c r="J26" s="387">
        <f t="shared" si="3"/>
        <v>0</v>
      </c>
      <c r="K26" s="3"/>
      <c r="L26" s="3"/>
      <c r="M26" s="3"/>
      <c r="N26" s="3"/>
      <c r="O26" s="3"/>
      <c r="P26" s="3"/>
      <c r="Q26" s="3"/>
      <c r="R26" s="3"/>
      <c r="S26" s="3"/>
      <c r="T26" s="3"/>
      <c r="U26" s="3"/>
      <c r="V26" s="3"/>
      <c r="W26" s="3"/>
      <c r="X26" s="3"/>
      <c r="Y26" s="3"/>
      <c r="Z26" s="3"/>
    </row>
    <row r="27" spans="1:26" ht="12.75" customHeight="1" x14ac:dyDescent="0.25">
      <c r="A27" s="3"/>
      <c r="B27" s="494">
        <f>Amnt_Deposited!B19</f>
        <v>8</v>
      </c>
      <c r="C27" s="235">
        <f>IF(Select2=1,Amnt_Deposited!F19,(Amnt_Deposited!F19+Amnt_Deposited!L19*Parameters!$E$47))</f>
        <v>0</v>
      </c>
      <c r="D27" s="495">
        <f>MCF!R26</f>
        <v>0</v>
      </c>
      <c r="E27" s="236">
        <f t="shared" si="0"/>
        <v>0</v>
      </c>
      <c r="F27" s="236">
        <f t="shared" si="1"/>
        <v>0</v>
      </c>
      <c r="G27" s="236">
        <f t="shared" si="4"/>
        <v>0</v>
      </c>
      <c r="H27" s="236">
        <f t="shared" si="2"/>
        <v>0</v>
      </c>
      <c r="I27" s="236">
        <f t="shared" si="5"/>
        <v>0</v>
      </c>
      <c r="J27" s="387">
        <f t="shared" si="3"/>
        <v>0</v>
      </c>
      <c r="K27" s="3"/>
      <c r="L27" s="3"/>
      <c r="M27" s="3"/>
      <c r="N27" s="3"/>
      <c r="O27" s="3"/>
      <c r="P27" s="3"/>
      <c r="Q27" s="3"/>
      <c r="R27" s="3"/>
      <c r="S27" s="3"/>
      <c r="T27" s="3"/>
      <c r="U27" s="3"/>
      <c r="V27" s="3"/>
      <c r="W27" s="3"/>
      <c r="X27" s="3"/>
      <c r="Y27" s="3"/>
      <c r="Z27" s="3"/>
    </row>
    <row r="28" spans="1:26" ht="12.75" customHeight="1" x14ac:dyDescent="0.25">
      <c r="A28" s="3"/>
      <c r="B28" s="494">
        <f>Amnt_Deposited!B20</f>
        <v>9</v>
      </c>
      <c r="C28" s="235">
        <f>IF(Select2=1,Amnt_Deposited!F20,(Amnt_Deposited!F20+Amnt_Deposited!L20*Parameters!$E$47))</f>
        <v>0</v>
      </c>
      <c r="D28" s="495">
        <f>MCF!R27</f>
        <v>0</v>
      </c>
      <c r="E28" s="236">
        <f t="shared" si="0"/>
        <v>0</v>
      </c>
      <c r="F28" s="236">
        <f t="shared" si="1"/>
        <v>0</v>
      </c>
      <c r="G28" s="236">
        <f t="shared" si="4"/>
        <v>0</v>
      </c>
      <c r="H28" s="236">
        <f t="shared" si="2"/>
        <v>0</v>
      </c>
      <c r="I28" s="236">
        <f t="shared" si="5"/>
        <v>0</v>
      </c>
      <c r="J28" s="387">
        <f t="shared" si="3"/>
        <v>0</v>
      </c>
      <c r="K28" s="3"/>
      <c r="L28" s="3"/>
      <c r="M28" s="3"/>
      <c r="N28" s="3"/>
      <c r="O28" s="3"/>
      <c r="P28" s="3"/>
      <c r="Q28" s="3"/>
      <c r="R28" s="3"/>
      <c r="S28" s="3"/>
      <c r="T28" s="3"/>
      <c r="U28" s="3"/>
      <c r="V28" s="3"/>
      <c r="W28" s="3"/>
      <c r="X28" s="3"/>
      <c r="Y28" s="3"/>
      <c r="Z28" s="3"/>
    </row>
    <row r="29" spans="1:26" ht="12.75" customHeight="1" x14ac:dyDescent="0.25">
      <c r="A29" s="3"/>
      <c r="B29" s="494">
        <f>Amnt_Deposited!B21</f>
        <v>10</v>
      </c>
      <c r="C29" s="235">
        <f>IF(Select2=1,Amnt_Deposited!F21,(Amnt_Deposited!F21+Amnt_Deposited!L21*Parameters!$E$47))</f>
        <v>0</v>
      </c>
      <c r="D29" s="495">
        <f>MCF!R28</f>
        <v>0</v>
      </c>
      <c r="E29" s="236">
        <f t="shared" si="0"/>
        <v>0</v>
      </c>
      <c r="F29" s="236">
        <f t="shared" si="1"/>
        <v>0</v>
      </c>
      <c r="G29" s="236">
        <f t="shared" si="4"/>
        <v>0</v>
      </c>
      <c r="H29" s="236">
        <f t="shared" si="2"/>
        <v>0</v>
      </c>
      <c r="I29" s="236">
        <f t="shared" si="5"/>
        <v>0</v>
      </c>
      <c r="J29" s="387">
        <f t="shared" si="3"/>
        <v>0</v>
      </c>
      <c r="K29" s="3"/>
      <c r="L29" s="3"/>
      <c r="M29" s="3"/>
      <c r="N29" s="3"/>
      <c r="O29" s="3"/>
      <c r="P29" s="3"/>
      <c r="Q29" s="3"/>
      <c r="R29" s="3"/>
      <c r="S29" s="3"/>
      <c r="T29" s="3"/>
      <c r="U29" s="3"/>
      <c r="V29" s="3"/>
      <c r="W29" s="3"/>
      <c r="X29" s="3"/>
      <c r="Y29" s="3"/>
      <c r="Z29" s="3"/>
    </row>
    <row r="30" spans="1:26" ht="12.75" customHeight="1" x14ac:dyDescent="0.25">
      <c r="A30" s="3"/>
      <c r="B30" s="494">
        <f>Amnt_Deposited!B22</f>
        <v>11</v>
      </c>
      <c r="C30" s="235">
        <f>IF(Select2=1,Amnt_Deposited!F22,(Amnt_Deposited!F22+Amnt_Deposited!L22*Parameters!$E$47))</f>
        <v>0</v>
      </c>
      <c r="D30" s="495">
        <f>MCF!R29</f>
        <v>0</v>
      </c>
      <c r="E30" s="236">
        <f t="shared" si="0"/>
        <v>0</v>
      </c>
      <c r="F30" s="236">
        <f t="shared" si="1"/>
        <v>0</v>
      </c>
      <c r="G30" s="236">
        <f t="shared" si="4"/>
        <v>0</v>
      </c>
      <c r="H30" s="236">
        <f t="shared" si="2"/>
        <v>0</v>
      </c>
      <c r="I30" s="236">
        <f t="shared" si="5"/>
        <v>0</v>
      </c>
      <c r="J30" s="387">
        <f t="shared" si="3"/>
        <v>0</v>
      </c>
      <c r="K30" s="3"/>
      <c r="L30" s="3"/>
      <c r="M30" s="3"/>
      <c r="N30" s="3"/>
      <c r="O30" s="3"/>
      <c r="P30" s="3"/>
      <c r="Q30" s="3"/>
      <c r="R30" s="3"/>
      <c r="S30" s="3"/>
      <c r="T30" s="3"/>
      <c r="U30" s="3"/>
      <c r="V30" s="3"/>
      <c r="W30" s="3"/>
      <c r="X30" s="3"/>
      <c r="Y30" s="3"/>
      <c r="Z30" s="3"/>
    </row>
    <row r="31" spans="1:26" ht="12.75" customHeight="1" x14ac:dyDescent="0.25">
      <c r="A31" s="3"/>
      <c r="B31" s="494">
        <f>Amnt_Deposited!B23</f>
        <v>12</v>
      </c>
      <c r="C31" s="235">
        <f>IF(Select2=1,Amnt_Deposited!F23,(Amnt_Deposited!F23+Amnt_Deposited!L23*Parameters!$E$47))</f>
        <v>0</v>
      </c>
      <c r="D31" s="495">
        <f>MCF!R30</f>
        <v>0</v>
      </c>
      <c r="E31" s="236">
        <f t="shared" si="0"/>
        <v>0</v>
      </c>
      <c r="F31" s="236">
        <f t="shared" si="1"/>
        <v>0</v>
      </c>
      <c r="G31" s="236">
        <f t="shared" si="4"/>
        <v>0</v>
      </c>
      <c r="H31" s="236">
        <f t="shared" si="2"/>
        <v>0</v>
      </c>
      <c r="I31" s="236">
        <f t="shared" si="5"/>
        <v>0</v>
      </c>
      <c r="J31" s="387">
        <f t="shared" si="3"/>
        <v>0</v>
      </c>
      <c r="K31" s="3"/>
      <c r="L31" s="3"/>
      <c r="M31" s="3"/>
      <c r="N31" s="3"/>
      <c r="O31" s="3"/>
      <c r="P31" s="3"/>
      <c r="Q31" s="3"/>
      <c r="R31" s="3"/>
      <c r="S31" s="3"/>
      <c r="T31" s="3"/>
      <c r="U31" s="3"/>
      <c r="V31" s="3"/>
      <c r="W31" s="3"/>
      <c r="X31" s="3"/>
      <c r="Y31" s="3"/>
      <c r="Z31" s="3"/>
    </row>
    <row r="32" spans="1:26" ht="12.75" customHeight="1" x14ac:dyDescent="0.25">
      <c r="A32" s="3"/>
      <c r="B32" s="494">
        <f>Amnt_Deposited!B24</f>
        <v>13</v>
      </c>
      <c r="C32" s="235">
        <f>IF(Select2=1,Amnt_Deposited!F24,(Amnt_Deposited!F24+Amnt_Deposited!L24*Parameters!$E$47))</f>
        <v>0</v>
      </c>
      <c r="D32" s="495">
        <f>MCF!R31</f>
        <v>0</v>
      </c>
      <c r="E32" s="236">
        <f t="shared" si="0"/>
        <v>0</v>
      </c>
      <c r="F32" s="236">
        <f t="shared" si="1"/>
        <v>0</v>
      </c>
      <c r="G32" s="236">
        <f t="shared" si="4"/>
        <v>0</v>
      </c>
      <c r="H32" s="236">
        <f t="shared" si="2"/>
        <v>0</v>
      </c>
      <c r="I32" s="236">
        <f t="shared" si="5"/>
        <v>0</v>
      </c>
      <c r="J32" s="387">
        <f t="shared" si="3"/>
        <v>0</v>
      </c>
      <c r="K32" s="3"/>
      <c r="L32" s="3"/>
      <c r="M32" s="3"/>
      <c r="N32" s="3"/>
      <c r="O32" s="3"/>
      <c r="P32" s="3"/>
      <c r="Q32" s="3"/>
      <c r="R32" s="3"/>
      <c r="S32" s="3"/>
      <c r="T32" s="3"/>
      <c r="U32" s="3"/>
      <c r="V32" s="3"/>
      <c r="W32" s="3"/>
      <c r="X32" s="3"/>
      <c r="Y32" s="3"/>
      <c r="Z32" s="3"/>
    </row>
    <row r="33" spans="1:26" ht="12.75" customHeight="1" x14ac:dyDescent="0.25">
      <c r="A33" s="3"/>
      <c r="B33" s="494">
        <f>Amnt_Deposited!B25</f>
        <v>14</v>
      </c>
      <c r="C33" s="235">
        <f>IF(Select2=1,Amnt_Deposited!F25,(Amnt_Deposited!F25+Amnt_Deposited!L25*Parameters!$E$47))</f>
        <v>0</v>
      </c>
      <c r="D33" s="495">
        <f>MCF!R32</f>
        <v>0</v>
      </c>
      <c r="E33" s="236">
        <f t="shared" si="0"/>
        <v>0</v>
      </c>
      <c r="F33" s="236">
        <f t="shared" si="1"/>
        <v>0</v>
      </c>
      <c r="G33" s="236">
        <f t="shared" si="4"/>
        <v>0</v>
      </c>
      <c r="H33" s="236">
        <f t="shared" si="2"/>
        <v>0</v>
      </c>
      <c r="I33" s="236">
        <f t="shared" si="5"/>
        <v>0</v>
      </c>
      <c r="J33" s="387">
        <f t="shared" si="3"/>
        <v>0</v>
      </c>
      <c r="K33" s="3"/>
      <c r="L33" s="3"/>
      <c r="M33" s="3"/>
      <c r="N33" s="3"/>
      <c r="O33" s="3"/>
      <c r="P33" s="3"/>
      <c r="Q33" s="3"/>
      <c r="R33" s="3"/>
      <c r="S33" s="3"/>
      <c r="T33" s="3"/>
      <c r="U33" s="3"/>
      <c r="V33" s="3"/>
      <c r="W33" s="3"/>
      <c r="X33" s="3"/>
      <c r="Y33" s="3"/>
      <c r="Z33" s="3"/>
    </row>
    <row r="34" spans="1:26" ht="12.75" customHeight="1" x14ac:dyDescent="0.25">
      <c r="A34" s="3"/>
      <c r="B34" s="494">
        <f>Amnt_Deposited!B26</f>
        <v>15</v>
      </c>
      <c r="C34" s="235">
        <f>IF(Select2=1,Amnt_Deposited!F26,(Amnt_Deposited!F26+Amnt_Deposited!L26*Parameters!$E$47))</f>
        <v>0</v>
      </c>
      <c r="D34" s="495">
        <f>MCF!R33</f>
        <v>0</v>
      </c>
      <c r="E34" s="236">
        <f t="shared" si="0"/>
        <v>0</v>
      </c>
      <c r="F34" s="236">
        <f t="shared" si="1"/>
        <v>0</v>
      </c>
      <c r="G34" s="236">
        <f t="shared" si="4"/>
        <v>0</v>
      </c>
      <c r="H34" s="236">
        <f t="shared" si="2"/>
        <v>0</v>
      </c>
      <c r="I34" s="236">
        <f t="shared" si="5"/>
        <v>0</v>
      </c>
      <c r="J34" s="387">
        <f t="shared" si="3"/>
        <v>0</v>
      </c>
      <c r="K34" s="3"/>
      <c r="L34" s="3"/>
      <c r="M34" s="3"/>
      <c r="N34" s="3"/>
      <c r="O34" s="3"/>
      <c r="P34" s="3"/>
      <c r="Q34" s="3"/>
      <c r="R34" s="3"/>
      <c r="S34" s="3"/>
      <c r="T34" s="3"/>
      <c r="U34" s="3"/>
      <c r="V34" s="3"/>
      <c r="W34" s="3"/>
      <c r="X34" s="3"/>
      <c r="Y34" s="3"/>
      <c r="Z34" s="3"/>
    </row>
    <row r="35" spans="1:26" ht="12.75" customHeight="1" x14ac:dyDescent="0.25">
      <c r="A35" s="3"/>
      <c r="B35" s="494">
        <f>Amnt_Deposited!B27</f>
        <v>16</v>
      </c>
      <c r="C35" s="235">
        <f>IF(Select2=1,Amnt_Deposited!F27,(Amnt_Deposited!F27+Amnt_Deposited!L27*Parameters!$E$47))</f>
        <v>0</v>
      </c>
      <c r="D35" s="495">
        <f>MCF!R34</f>
        <v>0</v>
      </c>
      <c r="E35" s="236">
        <f t="shared" si="0"/>
        <v>0</v>
      </c>
      <c r="F35" s="236">
        <f t="shared" si="1"/>
        <v>0</v>
      </c>
      <c r="G35" s="236">
        <f t="shared" si="4"/>
        <v>0</v>
      </c>
      <c r="H35" s="236">
        <f t="shared" si="2"/>
        <v>0</v>
      </c>
      <c r="I35" s="236">
        <f t="shared" si="5"/>
        <v>0</v>
      </c>
      <c r="J35" s="387">
        <f t="shared" si="3"/>
        <v>0</v>
      </c>
      <c r="K35" s="3"/>
      <c r="L35" s="3"/>
      <c r="M35" s="3"/>
      <c r="N35" s="3"/>
      <c r="O35" s="3"/>
      <c r="P35" s="3"/>
      <c r="Q35" s="3"/>
      <c r="R35" s="3"/>
      <c r="S35" s="3"/>
      <c r="T35" s="3"/>
      <c r="U35" s="3"/>
      <c r="V35" s="3"/>
      <c r="W35" s="3"/>
      <c r="X35" s="3"/>
      <c r="Y35" s="3"/>
      <c r="Z35" s="3"/>
    </row>
    <row r="36" spans="1:26" ht="12.75" customHeight="1" x14ac:dyDescent="0.25">
      <c r="A36" s="3"/>
      <c r="B36" s="494">
        <f>Amnt_Deposited!B28</f>
        <v>17</v>
      </c>
      <c r="C36" s="235">
        <f>IF(Select2=1,Amnt_Deposited!F28,(Amnt_Deposited!F28+Amnt_Deposited!L28*Parameters!$E$47))</f>
        <v>0</v>
      </c>
      <c r="D36" s="495">
        <f>MCF!R35</f>
        <v>0</v>
      </c>
      <c r="E36" s="236">
        <f t="shared" si="0"/>
        <v>0</v>
      </c>
      <c r="F36" s="236">
        <f t="shared" si="1"/>
        <v>0</v>
      </c>
      <c r="G36" s="236">
        <f t="shared" si="4"/>
        <v>0</v>
      </c>
      <c r="H36" s="236">
        <f t="shared" si="2"/>
        <v>0</v>
      </c>
      <c r="I36" s="236">
        <f t="shared" si="5"/>
        <v>0</v>
      </c>
      <c r="J36" s="387">
        <f t="shared" si="3"/>
        <v>0</v>
      </c>
      <c r="K36" s="3"/>
      <c r="L36" s="3"/>
      <c r="M36" s="3"/>
      <c r="N36" s="3"/>
      <c r="O36" s="3"/>
      <c r="P36" s="3"/>
      <c r="Q36" s="3"/>
      <c r="R36" s="3"/>
      <c r="S36" s="3"/>
      <c r="T36" s="3"/>
      <c r="U36" s="3"/>
      <c r="V36" s="3"/>
      <c r="W36" s="3"/>
      <c r="X36" s="3"/>
      <c r="Y36" s="3"/>
      <c r="Z36" s="3"/>
    </row>
    <row r="37" spans="1:26" ht="12.75" customHeight="1" x14ac:dyDescent="0.25">
      <c r="A37" s="3"/>
      <c r="B37" s="494">
        <f>Amnt_Deposited!B29</f>
        <v>18</v>
      </c>
      <c r="C37" s="235">
        <f>IF(Select2=1,Amnt_Deposited!F29,(Amnt_Deposited!F29+Amnt_Deposited!L29*Parameters!$E$47))</f>
        <v>0</v>
      </c>
      <c r="D37" s="495">
        <f>MCF!R36</f>
        <v>0</v>
      </c>
      <c r="E37" s="236">
        <f t="shared" si="0"/>
        <v>0</v>
      </c>
      <c r="F37" s="236">
        <f t="shared" si="1"/>
        <v>0</v>
      </c>
      <c r="G37" s="236">
        <f t="shared" si="4"/>
        <v>0</v>
      </c>
      <c r="H37" s="236">
        <f t="shared" si="2"/>
        <v>0</v>
      </c>
      <c r="I37" s="236">
        <f t="shared" si="5"/>
        <v>0</v>
      </c>
      <c r="J37" s="387">
        <f t="shared" si="3"/>
        <v>0</v>
      </c>
      <c r="K37" s="3"/>
      <c r="L37" s="3"/>
      <c r="M37" s="3"/>
      <c r="N37" s="3"/>
      <c r="O37" s="3"/>
      <c r="P37" s="3"/>
      <c r="Q37" s="3"/>
      <c r="R37" s="3"/>
      <c r="S37" s="3"/>
      <c r="T37" s="3"/>
      <c r="U37" s="3"/>
      <c r="V37" s="3"/>
      <c r="W37" s="3"/>
      <c r="X37" s="3"/>
      <c r="Y37" s="3"/>
      <c r="Z37" s="3"/>
    </row>
    <row r="38" spans="1:26" ht="12.75" customHeight="1" x14ac:dyDescent="0.25">
      <c r="A38" s="3"/>
      <c r="B38" s="494">
        <f>Amnt_Deposited!B30</f>
        <v>19</v>
      </c>
      <c r="C38" s="235">
        <f>IF(Select2=1,Amnt_Deposited!F30,(Amnt_Deposited!F30+Amnt_Deposited!L30*Parameters!$E$47))</f>
        <v>0</v>
      </c>
      <c r="D38" s="495">
        <f>MCF!R37</f>
        <v>0</v>
      </c>
      <c r="E38" s="236">
        <f t="shared" si="0"/>
        <v>0</v>
      </c>
      <c r="F38" s="236">
        <f t="shared" si="1"/>
        <v>0</v>
      </c>
      <c r="G38" s="236">
        <f t="shared" si="4"/>
        <v>0</v>
      </c>
      <c r="H38" s="236">
        <f t="shared" si="2"/>
        <v>0</v>
      </c>
      <c r="I38" s="236">
        <f t="shared" si="5"/>
        <v>0</v>
      </c>
      <c r="J38" s="387">
        <f t="shared" si="3"/>
        <v>0</v>
      </c>
      <c r="K38" s="3"/>
      <c r="L38" s="3"/>
      <c r="M38" s="3"/>
      <c r="N38" s="3"/>
      <c r="O38" s="3"/>
      <c r="P38" s="3"/>
      <c r="Q38" s="3"/>
      <c r="R38" s="3"/>
      <c r="S38" s="3"/>
      <c r="T38" s="3"/>
      <c r="U38" s="3"/>
      <c r="V38" s="3"/>
      <c r="W38" s="3"/>
      <c r="X38" s="3"/>
      <c r="Y38" s="3"/>
      <c r="Z38" s="3"/>
    </row>
    <row r="39" spans="1:26" ht="12.75" customHeight="1" x14ac:dyDescent="0.25">
      <c r="A39" s="3"/>
      <c r="B39" s="494">
        <f>Amnt_Deposited!B31</f>
        <v>20</v>
      </c>
      <c r="C39" s="235">
        <f>IF(Select2=1,Amnt_Deposited!F31,(Amnt_Deposited!F31+Amnt_Deposited!L31*Parameters!$E$47))</f>
        <v>0</v>
      </c>
      <c r="D39" s="495">
        <f>MCF!R38</f>
        <v>0</v>
      </c>
      <c r="E39" s="236">
        <f t="shared" si="0"/>
        <v>0</v>
      </c>
      <c r="F39" s="236">
        <f t="shared" si="1"/>
        <v>0</v>
      </c>
      <c r="G39" s="236">
        <f t="shared" si="4"/>
        <v>0</v>
      </c>
      <c r="H39" s="236">
        <f t="shared" si="2"/>
        <v>0</v>
      </c>
      <c r="I39" s="236">
        <f t="shared" si="5"/>
        <v>0</v>
      </c>
      <c r="J39" s="387">
        <f t="shared" si="3"/>
        <v>0</v>
      </c>
      <c r="K39" s="3"/>
      <c r="L39" s="3"/>
      <c r="M39" s="3"/>
      <c r="N39" s="3"/>
      <c r="O39" s="3"/>
      <c r="P39" s="3"/>
      <c r="Q39" s="3"/>
      <c r="R39" s="3"/>
      <c r="S39" s="3"/>
      <c r="T39" s="3"/>
      <c r="U39" s="3"/>
      <c r="V39" s="3"/>
      <c r="W39" s="3"/>
      <c r="X39" s="3"/>
      <c r="Y39" s="3"/>
      <c r="Z39" s="3"/>
    </row>
    <row r="40" spans="1:26" ht="12.75" customHeight="1" x14ac:dyDescent="0.25">
      <c r="A40" s="3"/>
      <c r="B40" s="494">
        <f>Amnt_Deposited!B32</f>
        <v>21</v>
      </c>
      <c r="C40" s="235">
        <f>IF(Select2=1,Amnt_Deposited!F32,(Amnt_Deposited!F32+Amnt_Deposited!L32*Parameters!$E$47))</f>
        <v>0</v>
      </c>
      <c r="D40" s="495">
        <f>MCF!R39</f>
        <v>0</v>
      </c>
      <c r="E40" s="236">
        <f t="shared" si="0"/>
        <v>0</v>
      </c>
      <c r="F40" s="236">
        <f t="shared" si="1"/>
        <v>0</v>
      </c>
      <c r="G40" s="236">
        <f t="shared" si="4"/>
        <v>0</v>
      </c>
      <c r="H40" s="236">
        <f t="shared" si="2"/>
        <v>0</v>
      </c>
      <c r="I40" s="236">
        <f t="shared" si="5"/>
        <v>0</v>
      </c>
      <c r="J40" s="387">
        <f t="shared" si="3"/>
        <v>0</v>
      </c>
      <c r="K40" s="3"/>
      <c r="L40" s="3"/>
      <c r="M40" s="3"/>
      <c r="N40" s="3"/>
      <c r="O40" s="3"/>
      <c r="P40" s="3"/>
      <c r="Q40" s="3"/>
      <c r="R40" s="3"/>
      <c r="S40" s="3"/>
      <c r="T40" s="3"/>
      <c r="U40" s="3"/>
      <c r="V40" s="3"/>
      <c r="W40" s="3"/>
      <c r="X40" s="3"/>
      <c r="Y40" s="3"/>
      <c r="Z40" s="3"/>
    </row>
    <row r="41" spans="1:26" ht="12.75" customHeight="1" x14ac:dyDescent="0.25">
      <c r="A41" s="3"/>
      <c r="B41" s="494">
        <f>Amnt_Deposited!B33</f>
        <v>22</v>
      </c>
      <c r="C41" s="235">
        <f>IF(Select2=1,Amnt_Deposited!F33,(Amnt_Deposited!F33+Amnt_Deposited!L33*Parameters!$E$47))</f>
        <v>0</v>
      </c>
      <c r="D41" s="495">
        <f>MCF!R40</f>
        <v>0</v>
      </c>
      <c r="E41" s="236">
        <f t="shared" si="0"/>
        <v>0</v>
      </c>
      <c r="F41" s="236">
        <f t="shared" si="1"/>
        <v>0</v>
      </c>
      <c r="G41" s="236">
        <f t="shared" si="4"/>
        <v>0</v>
      </c>
      <c r="H41" s="236">
        <f t="shared" si="2"/>
        <v>0</v>
      </c>
      <c r="I41" s="236">
        <f t="shared" si="5"/>
        <v>0</v>
      </c>
      <c r="J41" s="387">
        <f t="shared" si="3"/>
        <v>0</v>
      </c>
      <c r="K41" s="3"/>
      <c r="L41" s="3"/>
      <c r="M41" s="3"/>
      <c r="N41" s="3"/>
      <c r="O41" s="3"/>
      <c r="P41" s="3"/>
      <c r="Q41" s="3"/>
      <c r="R41" s="3"/>
      <c r="S41" s="3"/>
      <c r="T41" s="3"/>
      <c r="U41" s="3"/>
      <c r="V41" s="3"/>
      <c r="W41" s="3"/>
      <c r="X41" s="3"/>
      <c r="Y41" s="3"/>
      <c r="Z41" s="3"/>
    </row>
    <row r="42" spans="1:26" ht="12.75" customHeight="1" x14ac:dyDescent="0.25">
      <c r="A42" s="3"/>
      <c r="B42" s="494">
        <f>Amnt_Deposited!B34</f>
        <v>23</v>
      </c>
      <c r="C42" s="235">
        <f>IF(Select2=1,Amnt_Deposited!F34,(Amnt_Deposited!F34+Amnt_Deposited!L34*Parameters!$E$47))</f>
        <v>0</v>
      </c>
      <c r="D42" s="495">
        <f>MCF!R41</f>
        <v>0</v>
      </c>
      <c r="E42" s="236">
        <f t="shared" si="0"/>
        <v>0</v>
      </c>
      <c r="F42" s="236">
        <f t="shared" si="1"/>
        <v>0</v>
      </c>
      <c r="G42" s="236">
        <f t="shared" si="4"/>
        <v>0</v>
      </c>
      <c r="H42" s="236">
        <f t="shared" si="2"/>
        <v>0</v>
      </c>
      <c r="I42" s="236">
        <f t="shared" si="5"/>
        <v>0</v>
      </c>
      <c r="J42" s="387">
        <f t="shared" si="3"/>
        <v>0</v>
      </c>
      <c r="K42" s="3"/>
      <c r="L42" s="3"/>
      <c r="M42" s="3"/>
      <c r="N42" s="3"/>
      <c r="O42" s="3"/>
      <c r="P42" s="3"/>
      <c r="Q42" s="3"/>
      <c r="R42" s="3"/>
      <c r="S42" s="3"/>
      <c r="T42" s="3"/>
      <c r="U42" s="3"/>
      <c r="V42" s="3"/>
      <c r="W42" s="3"/>
      <c r="X42" s="3"/>
      <c r="Y42" s="3"/>
      <c r="Z42" s="3"/>
    </row>
    <row r="43" spans="1:26" ht="12.75" customHeight="1" x14ac:dyDescent="0.25">
      <c r="A43" s="3"/>
      <c r="B43" s="494">
        <f>Amnt_Deposited!B35</f>
        <v>24</v>
      </c>
      <c r="C43" s="235">
        <f>IF(Select2=1,Amnt_Deposited!F35,(Amnt_Deposited!F35+Amnt_Deposited!L35*Parameters!$E$47))</f>
        <v>0</v>
      </c>
      <c r="D43" s="495">
        <f>MCF!R42</f>
        <v>0</v>
      </c>
      <c r="E43" s="236">
        <f t="shared" si="0"/>
        <v>0</v>
      </c>
      <c r="F43" s="236">
        <f t="shared" si="1"/>
        <v>0</v>
      </c>
      <c r="G43" s="236">
        <f t="shared" si="4"/>
        <v>0</v>
      </c>
      <c r="H43" s="236">
        <f t="shared" si="2"/>
        <v>0</v>
      </c>
      <c r="I43" s="236">
        <f t="shared" si="5"/>
        <v>0</v>
      </c>
      <c r="J43" s="387">
        <f t="shared" si="3"/>
        <v>0</v>
      </c>
      <c r="K43" s="3"/>
      <c r="L43" s="3"/>
      <c r="M43" s="3"/>
      <c r="N43" s="3"/>
      <c r="O43" s="3"/>
      <c r="P43" s="3"/>
      <c r="Q43" s="3"/>
      <c r="R43" s="3"/>
      <c r="S43" s="3"/>
      <c r="T43" s="3"/>
      <c r="U43" s="3"/>
      <c r="V43" s="3"/>
      <c r="W43" s="3"/>
      <c r="X43" s="3"/>
      <c r="Y43" s="3"/>
      <c r="Z43" s="3"/>
    </row>
    <row r="44" spans="1:26" ht="12.75" customHeight="1" x14ac:dyDescent="0.25">
      <c r="A44" s="3"/>
      <c r="B44" s="494">
        <f>Amnt_Deposited!B36</f>
        <v>25</v>
      </c>
      <c r="C44" s="235">
        <f>IF(Select2=1,Amnt_Deposited!F36,(Amnt_Deposited!F36+Amnt_Deposited!L36*Parameters!$E$47))</f>
        <v>0</v>
      </c>
      <c r="D44" s="495">
        <f>MCF!R43</f>
        <v>0</v>
      </c>
      <c r="E44" s="236">
        <f t="shared" si="0"/>
        <v>0</v>
      </c>
      <c r="F44" s="236">
        <f t="shared" si="1"/>
        <v>0</v>
      </c>
      <c r="G44" s="236">
        <f t="shared" si="4"/>
        <v>0</v>
      </c>
      <c r="H44" s="236">
        <f t="shared" si="2"/>
        <v>0</v>
      </c>
      <c r="I44" s="236">
        <f t="shared" si="5"/>
        <v>0</v>
      </c>
      <c r="J44" s="387">
        <f t="shared" si="3"/>
        <v>0</v>
      </c>
      <c r="K44" s="3"/>
      <c r="L44" s="3"/>
      <c r="M44" s="3"/>
      <c r="N44" s="3"/>
      <c r="O44" s="3"/>
      <c r="P44" s="3"/>
      <c r="Q44" s="3"/>
      <c r="R44" s="3"/>
      <c r="S44" s="3"/>
      <c r="T44" s="3"/>
      <c r="U44" s="3"/>
      <c r="V44" s="3"/>
      <c r="W44" s="3"/>
      <c r="X44" s="3"/>
      <c r="Y44" s="3"/>
      <c r="Z44" s="3"/>
    </row>
    <row r="45" spans="1:26" ht="12.75" customHeight="1" x14ac:dyDescent="0.25">
      <c r="A45" s="3"/>
      <c r="B45" s="494">
        <f>Amnt_Deposited!B37</f>
        <v>26</v>
      </c>
      <c r="C45" s="235">
        <f>IF(Select2=1,Amnt_Deposited!F37,(Amnt_Deposited!F37+Amnt_Deposited!L37*Parameters!$E$47))</f>
        <v>0</v>
      </c>
      <c r="D45" s="495">
        <f>MCF!R44</f>
        <v>0</v>
      </c>
      <c r="E45" s="236">
        <f t="shared" si="0"/>
        <v>0</v>
      </c>
      <c r="F45" s="236">
        <f t="shared" si="1"/>
        <v>0</v>
      </c>
      <c r="G45" s="236">
        <f t="shared" si="4"/>
        <v>0</v>
      </c>
      <c r="H45" s="236">
        <f t="shared" si="2"/>
        <v>0</v>
      </c>
      <c r="I45" s="236">
        <f t="shared" si="5"/>
        <v>0</v>
      </c>
      <c r="J45" s="387">
        <f t="shared" si="3"/>
        <v>0</v>
      </c>
      <c r="K45" s="3"/>
      <c r="L45" s="3"/>
      <c r="M45" s="3"/>
      <c r="N45" s="3"/>
      <c r="O45" s="3"/>
      <c r="P45" s="3"/>
      <c r="Q45" s="3"/>
      <c r="R45" s="3"/>
      <c r="S45" s="3"/>
      <c r="T45" s="3"/>
      <c r="U45" s="3"/>
      <c r="V45" s="3"/>
      <c r="W45" s="3"/>
      <c r="X45" s="3"/>
      <c r="Y45" s="3"/>
      <c r="Z45" s="3"/>
    </row>
    <row r="46" spans="1:26" ht="12.75" customHeight="1" x14ac:dyDescent="0.25">
      <c r="A46" s="3"/>
      <c r="B46" s="494">
        <f>Amnt_Deposited!B38</f>
        <v>27</v>
      </c>
      <c r="C46" s="235">
        <f>IF(Select2=1,Amnt_Deposited!F38,(Amnt_Deposited!F38+Amnt_Deposited!L38*Parameters!$E$47))</f>
        <v>0</v>
      </c>
      <c r="D46" s="495">
        <f>MCF!R45</f>
        <v>0</v>
      </c>
      <c r="E46" s="236">
        <f t="shared" si="0"/>
        <v>0</v>
      </c>
      <c r="F46" s="236">
        <f t="shared" si="1"/>
        <v>0</v>
      </c>
      <c r="G46" s="236">
        <f t="shared" si="4"/>
        <v>0</v>
      </c>
      <c r="H46" s="236">
        <f t="shared" si="2"/>
        <v>0</v>
      </c>
      <c r="I46" s="236">
        <f t="shared" si="5"/>
        <v>0</v>
      </c>
      <c r="J46" s="387">
        <f t="shared" si="3"/>
        <v>0</v>
      </c>
      <c r="K46" s="3"/>
      <c r="L46" s="3"/>
      <c r="M46" s="3"/>
      <c r="N46" s="3"/>
      <c r="O46" s="3"/>
      <c r="P46" s="3"/>
      <c r="Q46" s="3"/>
      <c r="R46" s="3"/>
      <c r="S46" s="3"/>
      <c r="T46" s="3"/>
      <c r="U46" s="3"/>
      <c r="V46" s="3"/>
      <c r="W46" s="3"/>
      <c r="X46" s="3"/>
      <c r="Y46" s="3"/>
      <c r="Z46" s="3"/>
    </row>
    <row r="47" spans="1:26" ht="12.75" customHeight="1" x14ac:dyDescent="0.25">
      <c r="A47" s="3"/>
      <c r="B47" s="494">
        <f>Amnt_Deposited!B39</f>
        <v>28</v>
      </c>
      <c r="C47" s="235">
        <f>IF(Select2=1,Amnt_Deposited!F39,(Amnt_Deposited!F39+Amnt_Deposited!L39*Parameters!$E$47))</f>
        <v>0</v>
      </c>
      <c r="D47" s="495">
        <f>MCF!R46</f>
        <v>0</v>
      </c>
      <c r="E47" s="236">
        <f t="shared" si="0"/>
        <v>0</v>
      </c>
      <c r="F47" s="236">
        <f t="shared" si="1"/>
        <v>0</v>
      </c>
      <c r="G47" s="236">
        <f t="shared" si="4"/>
        <v>0</v>
      </c>
      <c r="H47" s="236">
        <f t="shared" si="2"/>
        <v>0</v>
      </c>
      <c r="I47" s="236">
        <f t="shared" si="5"/>
        <v>0</v>
      </c>
      <c r="J47" s="387">
        <f t="shared" si="3"/>
        <v>0</v>
      </c>
      <c r="K47" s="3"/>
      <c r="L47" s="3"/>
      <c r="M47" s="3"/>
      <c r="N47" s="3"/>
      <c r="O47" s="3"/>
      <c r="P47" s="3"/>
      <c r="Q47" s="3"/>
      <c r="R47" s="3"/>
      <c r="S47" s="3"/>
      <c r="T47" s="3"/>
      <c r="U47" s="3"/>
      <c r="V47" s="3"/>
      <c r="W47" s="3"/>
      <c r="X47" s="3"/>
      <c r="Y47" s="3"/>
      <c r="Z47" s="3"/>
    </row>
    <row r="48" spans="1:26" ht="12.75" customHeight="1" x14ac:dyDescent="0.25">
      <c r="A48" s="3"/>
      <c r="B48" s="494">
        <f>Amnt_Deposited!B40</f>
        <v>29</v>
      </c>
      <c r="C48" s="235">
        <f>IF(Select2=1,Amnt_Deposited!F40,(Amnt_Deposited!F40+Amnt_Deposited!L40*Parameters!$E$47))</f>
        <v>0</v>
      </c>
      <c r="D48" s="495">
        <f>MCF!R47</f>
        <v>0</v>
      </c>
      <c r="E48" s="236">
        <f t="shared" si="0"/>
        <v>0</v>
      </c>
      <c r="F48" s="236">
        <f t="shared" si="1"/>
        <v>0</v>
      </c>
      <c r="G48" s="236">
        <f t="shared" si="4"/>
        <v>0</v>
      </c>
      <c r="H48" s="236">
        <f t="shared" si="2"/>
        <v>0</v>
      </c>
      <c r="I48" s="236">
        <f t="shared" si="5"/>
        <v>0</v>
      </c>
      <c r="J48" s="387">
        <f t="shared" si="3"/>
        <v>0</v>
      </c>
      <c r="K48" s="3"/>
      <c r="L48" s="3"/>
      <c r="M48" s="3"/>
      <c r="N48" s="3"/>
      <c r="O48" s="3"/>
      <c r="P48" s="3"/>
      <c r="Q48" s="3"/>
      <c r="R48" s="3"/>
      <c r="S48" s="3"/>
      <c r="T48" s="3"/>
      <c r="U48" s="3"/>
      <c r="V48" s="3"/>
      <c r="W48" s="3"/>
      <c r="X48" s="3"/>
      <c r="Y48" s="3"/>
      <c r="Z48" s="3"/>
    </row>
    <row r="49" spans="1:26" ht="12.75" customHeight="1" x14ac:dyDescent="0.25">
      <c r="A49" s="3"/>
      <c r="B49" s="494">
        <f>Amnt_Deposited!B41</f>
        <v>30</v>
      </c>
      <c r="C49" s="235">
        <f>IF(Select2=1,Amnt_Deposited!F41,(Amnt_Deposited!F41+Amnt_Deposited!L41*Parameters!$E$47))</f>
        <v>0</v>
      </c>
      <c r="D49" s="495">
        <f>MCF!R48</f>
        <v>0</v>
      </c>
      <c r="E49" s="236">
        <f t="shared" si="0"/>
        <v>0</v>
      </c>
      <c r="F49" s="236">
        <f t="shared" si="1"/>
        <v>0</v>
      </c>
      <c r="G49" s="236">
        <f t="shared" si="4"/>
        <v>0</v>
      </c>
      <c r="H49" s="236">
        <f t="shared" si="2"/>
        <v>0</v>
      </c>
      <c r="I49" s="236">
        <f t="shared" si="5"/>
        <v>0</v>
      </c>
      <c r="J49" s="387">
        <f t="shared" si="3"/>
        <v>0</v>
      </c>
      <c r="K49" s="3"/>
      <c r="L49" s="3"/>
      <c r="M49" s="3"/>
      <c r="N49" s="3"/>
      <c r="O49" s="3"/>
      <c r="P49" s="3"/>
      <c r="Q49" s="3"/>
      <c r="R49" s="3"/>
      <c r="S49" s="3"/>
      <c r="T49" s="3"/>
      <c r="U49" s="3"/>
      <c r="V49" s="3"/>
      <c r="W49" s="3"/>
      <c r="X49" s="3"/>
      <c r="Y49" s="3"/>
      <c r="Z49" s="3"/>
    </row>
    <row r="50" spans="1:26" ht="12.75" customHeight="1" x14ac:dyDescent="0.25">
      <c r="A50" s="3"/>
      <c r="B50" s="494">
        <f>Amnt_Deposited!B42</f>
        <v>31</v>
      </c>
      <c r="C50" s="235">
        <f>IF(Select2=1,Amnt_Deposited!F42,(Amnt_Deposited!F42+Amnt_Deposited!L42*Parameters!$E$47))</f>
        <v>0</v>
      </c>
      <c r="D50" s="495">
        <f>MCF!R49</f>
        <v>0</v>
      </c>
      <c r="E50" s="236">
        <f t="shared" si="0"/>
        <v>0</v>
      </c>
      <c r="F50" s="236">
        <f t="shared" si="1"/>
        <v>0</v>
      </c>
      <c r="G50" s="236">
        <f t="shared" si="4"/>
        <v>0</v>
      </c>
      <c r="H50" s="236">
        <f t="shared" si="2"/>
        <v>0</v>
      </c>
      <c r="I50" s="236">
        <f t="shared" si="5"/>
        <v>0</v>
      </c>
      <c r="J50" s="387">
        <f t="shared" si="3"/>
        <v>0</v>
      </c>
      <c r="K50" s="3"/>
      <c r="L50" s="3"/>
      <c r="M50" s="3"/>
      <c r="N50" s="3"/>
      <c r="O50" s="3"/>
      <c r="P50" s="3"/>
      <c r="Q50" s="3"/>
      <c r="R50" s="3"/>
      <c r="S50" s="3"/>
      <c r="T50" s="3"/>
      <c r="U50" s="3"/>
      <c r="V50" s="3"/>
      <c r="W50" s="3"/>
      <c r="X50" s="3"/>
      <c r="Y50" s="3"/>
      <c r="Z50" s="3"/>
    </row>
    <row r="51" spans="1:26" ht="12.75" customHeight="1" x14ac:dyDescent="0.25">
      <c r="A51" s="3"/>
      <c r="B51" s="494">
        <f>Amnt_Deposited!B43</f>
        <v>32</v>
      </c>
      <c r="C51" s="235">
        <f>IF(Select2=1,Amnt_Deposited!F43,(Amnt_Deposited!F43+Amnt_Deposited!L43*Parameters!$E$47))</f>
        <v>0</v>
      </c>
      <c r="D51" s="495">
        <f>MCF!R50</f>
        <v>0</v>
      </c>
      <c r="E51" s="236">
        <f t="shared" ref="E51:E82" si="6">C51*$I$6*DOCF*D51</f>
        <v>0</v>
      </c>
      <c r="F51" s="236">
        <f t="shared" si="1"/>
        <v>0</v>
      </c>
      <c r="G51" s="236">
        <f t="shared" si="4"/>
        <v>0</v>
      </c>
      <c r="H51" s="236">
        <f t="shared" si="2"/>
        <v>0</v>
      </c>
      <c r="I51" s="236">
        <f t="shared" si="5"/>
        <v>0</v>
      </c>
      <c r="J51" s="387">
        <f t="shared" ref="J51:J82" si="7">I51*CH4_fraction*conv</f>
        <v>0</v>
      </c>
      <c r="K51" s="3"/>
      <c r="L51" s="3"/>
      <c r="M51" s="3"/>
      <c r="N51" s="3"/>
      <c r="O51" s="3"/>
      <c r="P51" s="3"/>
      <c r="Q51" s="3"/>
      <c r="R51" s="3"/>
      <c r="S51" s="3"/>
      <c r="T51" s="3"/>
      <c r="U51" s="3"/>
      <c r="V51" s="3"/>
      <c r="W51" s="3"/>
      <c r="X51" s="3"/>
      <c r="Y51" s="3"/>
      <c r="Z51" s="3"/>
    </row>
    <row r="52" spans="1:26" ht="12.75" customHeight="1" x14ac:dyDescent="0.25">
      <c r="A52" s="3"/>
      <c r="B52" s="494">
        <f>Amnt_Deposited!B44</f>
        <v>33</v>
      </c>
      <c r="C52" s="235">
        <f>IF(Select2=1,Amnt_Deposited!F44,(Amnt_Deposited!F44+Amnt_Deposited!L44*Parameters!$E$47))</f>
        <v>0</v>
      </c>
      <c r="D52" s="495">
        <f>MCF!R51</f>
        <v>0</v>
      </c>
      <c r="E52" s="236">
        <f t="shared" si="6"/>
        <v>0</v>
      </c>
      <c r="F52" s="236">
        <f t="shared" si="1"/>
        <v>0</v>
      </c>
      <c r="G52" s="236">
        <f t="shared" si="4"/>
        <v>0</v>
      </c>
      <c r="H52" s="236">
        <f t="shared" si="2"/>
        <v>0</v>
      </c>
      <c r="I52" s="236">
        <f t="shared" si="5"/>
        <v>0</v>
      </c>
      <c r="J52" s="387">
        <f t="shared" si="7"/>
        <v>0</v>
      </c>
      <c r="K52" s="3"/>
      <c r="L52" s="3"/>
      <c r="M52" s="3"/>
      <c r="N52" s="3"/>
      <c r="O52" s="3"/>
      <c r="P52" s="3"/>
      <c r="Q52" s="3"/>
      <c r="R52" s="3"/>
      <c r="S52" s="3"/>
      <c r="T52" s="3"/>
      <c r="U52" s="3"/>
      <c r="V52" s="3"/>
      <c r="W52" s="3"/>
      <c r="X52" s="3"/>
      <c r="Y52" s="3"/>
      <c r="Z52" s="3"/>
    </row>
    <row r="53" spans="1:26" ht="12.75" customHeight="1" x14ac:dyDescent="0.25">
      <c r="A53" s="3"/>
      <c r="B53" s="494">
        <f>Amnt_Deposited!B45</f>
        <v>34</v>
      </c>
      <c r="C53" s="235">
        <f>IF(Select2=1,Amnt_Deposited!F45,(Amnt_Deposited!F45+Amnt_Deposited!L45*Parameters!$E$47))</f>
        <v>0</v>
      </c>
      <c r="D53" s="495">
        <f>MCF!R52</f>
        <v>0</v>
      </c>
      <c r="E53" s="236">
        <f t="shared" si="6"/>
        <v>0</v>
      </c>
      <c r="F53" s="236">
        <f t="shared" si="1"/>
        <v>0</v>
      </c>
      <c r="G53" s="236">
        <f t="shared" si="4"/>
        <v>0</v>
      </c>
      <c r="H53" s="236">
        <f t="shared" si="2"/>
        <v>0</v>
      </c>
      <c r="I53" s="236">
        <f t="shared" si="5"/>
        <v>0</v>
      </c>
      <c r="J53" s="387">
        <f t="shared" si="7"/>
        <v>0</v>
      </c>
      <c r="K53" s="3"/>
      <c r="L53" s="3"/>
      <c r="M53" s="3"/>
      <c r="N53" s="3"/>
      <c r="O53" s="3"/>
      <c r="P53" s="3"/>
      <c r="Q53" s="3"/>
      <c r="R53" s="3"/>
      <c r="S53" s="3"/>
      <c r="T53" s="3"/>
      <c r="U53" s="3"/>
      <c r="V53" s="3"/>
      <c r="W53" s="3"/>
      <c r="X53" s="3"/>
      <c r="Y53" s="3"/>
      <c r="Z53" s="3"/>
    </row>
    <row r="54" spans="1:26" ht="12.75" customHeight="1" x14ac:dyDescent="0.25">
      <c r="A54" s="3"/>
      <c r="B54" s="494">
        <f>Amnt_Deposited!B46</f>
        <v>35</v>
      </c>
      <c r="C54" s="235">
        <f>IF(Select2=1,Amnt_Deposited!F46,(Amnt_Deposited!F46+Amnt_Deposited!L46*Parameters!$E$47))</f>
        <v>0</v>
      </c>
      <c r="D54" s="495">
        <f>MCF!R53</f>
        <v>0</v>
      </c>
      <c r="E54" s="236">
        <f t="shared" si="6"/>
        <v>0</v>
      </c>
      <c r="F54" s="236">
        <f t="shared" si="1"/>
        <v>0</v>
      </c>
      <c r="G54" s="236">
        <f t="shared" si="4"/>
        <v>0</v>
      </c>
      <c r="H54" s="236">
        <f t="shared" si="2"/>
        <v>0</v>
      </c>
      <c r="I54" s="236">
        <f t="shared" si="5"/>
        <v>0</v>
      </c>
      <c r="J54" s="387">
        <f t="shared" si="7"/>
        <v>0</v>
      </c>
      <c r="K54" s="3"/>
      <c r="L54" s="3"/>
      <c r="M54" s="3"/>
      <c r="N54" s="3"/>
      <c r="O54" s="3"/>
      <c r="P54" s="3"/>
      <c r="Q54" s="3"/>
      <c r="R54" s="3"/>
      <c r="S54" s="3"/>
      <c r="T54" s="3"/>
      <c r="U54" s="3"/>
      <c r="V54" s="3"/>
      <c r="W54" s="3"/>
      <c r="X54" s="3"/>
      <c r="Y54" s="3"/>
      <c r="Z54" s="3"/>
    </row>
    <row r="55" spans="1:26" ht="12.75" customHeight="1" x14ac:dyDescent="0.25">
      <c r="A55" s="3"/>
      <c r="B55" s="494">
        <f>Amnt_Deposited!B47</f>
        <v>36</v>
      </c>
      <c r="C55" s="235">
        <f>IF(Select2=1,Amnt_Deposited!F47,(Amnt_Deposited!F47+Amnt_Deposited!L47*Parameters!$E$47))</f>
        <v>0</v>
      </c>
      <c r="D55" s="495">
        <f>MCF!R54</f>
        <v>0</v>
      </c>
      <c r="E55" s="236">
        <f t="shared" si="6"/>
        <v>0</v>
      </c>
      <c r="F55" s="236">
        <f t="shared" si="1"/>
        <v>0</v>
      </c>
      <c r="G55" s="236">
        <f t="shared" si="4"/>
        <v>0</v>
      </c>
      <c r="H55" s="236">
        <f t="shared" si="2"/>
        <v>0</v>
      </c>
      <c r="I55" s="236">
        <f t="shared" si="5"/>
        <v>0</v>
      </c>
      <c r="J55" s="387">
        <f t="shared" si="7"/>
        <v>0</v>
      </c>
      <c r="K55" s="3"/>
      <c r="L55" s="3"/>
      <c r="M55" s="3"/>
      <c r="N55" s="3"/>
      <c r="O55" s="3"/>
      <c r="P55" s="3"/>
      <c r="Q55" s="3"/>
      <c r="R55" s="3"/>
      <c r="S55" s="3"/>
      <c r="T55" s="3"/>
      <c r="U55" s="3"/>
      <c r="V55" s="3"/>
      <c r="W55" s="3"/>
      <c r="X55" s="3"/>
      <c r="Y55" s="3"/>
      <c r="Z55" s="3"/>
    </row>
    <row r="56" spans="1:26" ht="12.75" customHeight="1" x14ac:dyDescent="0.25">
      <c r="A56" s="3"/>
      <c r="B56" s="494">
        <f>Amnt_Deposited!B48</f>
        <v>37</v>
      </c>
      <c r="C56" s="235">
        <f>IF(Select2=1,Amnt_Deposited!F48,(Amnt_Deposited!F48+Amnt_Deposited!L48*Parameters!$E$47))</f>
        <v>0</v>
      </c>
      <c r="D56" s="495">
        <f>MCF!R55</f>
        <v>0</v>
      </c>
      <c r="E56" s="236">
        <f t="shared" si="6"/>
        <v>0</v>
      </c>
      <c r="F56" s="236">
        <f t="shared" si="1"/>
        <v>0</v>
      </c>
      <c r="G56" s="236">
        <f t="shared" si="4"/>
        <v>0</v>
      </c>
      <c r="H56" s="236">
        <f t="shared" si="2"/>
        <v>0</v>
      </c>
      <c r="I56" s="236">
        <f t="shared" si="5"/>
        <v>0</v>
      </c>
      <c r="J56" s="387">
        <f t="shared" si="7"/>
        <v>0</v>
      </c>
      <c r="K56" s="3"/>
      <c r="L56" s="3"/>
      <c r="M56" s="3"/>
      <c r="N56" s="3"/>
      <c r="O56" s="3"/>
      <c r="P56" s="3"/>
      <c r="Q56" s="3"/>
      <c r="R56" s="3"/>
      <c r="S56" s="3"/>
      <c r="T56" s="3"/>
      <c r="U56" s="3"/>
      <c r="V56" s="3"/>
      <c r="W56" s="3"/>
      <c r="X56" s="3"/>
      <c r="Y56" s="3"/>
      <c r="Z56" s="3"/>
    </row>
    <row r="57" spans="1:26" ht="12.75" customHeight="1" x14ac:dyDescent="0.25">
      <c r="A57" s="3"/>
      <c r="B57" s="494">
        <f>Amnt_Deposited!B49</f>
        <v>38</v>
      </c>
      <c r="C57" s="235">
        <f>IF(Select2=1,Amnt_Deposited!F49,(Amnt_Deposited!F49+Amnt_Deposited!L49*Parameters!$E$47))</f>
        <v>0</v>
      </c>
      <c r="D57" s="495">
        <f>MCF!R56</f>
        <v>0</v>
      </c>
      <c r="E57" s="236">
        <f t="shared" si="6"/>
        <v>0</v>
      </c>
      <c r="F57" s="236">
        <f t="shared" si="1"/>
        <v>0</v>
      </c>
      <c r="G57" s="236">
        <f t="shared" si="4"/>
        <v>0</v>
      </c>
      <c r="H57" s="236">
        <f t="shared" si="2"/>
        <v>0</v>
      </c>
      <c r="I57" s="236">
        <f t="shared" si="5"/>
        <v>0</v>
      </c>
      <c r="J57" s="387">
        <f t="shared" si="7"/>
        <v>0</v>
      </c>
      <c r="K57" s="3"/>
      <c r="L57" s="3"/>
      <c r="M57" s="3"/>
      <c r="N57" s="3"/>
      <c r="O57" s="3"/>
      <c r="P57" s="3"/>
      <c r="Q57" s="3"/>
      <c r="R57" s="3"/>
      <c r="S57" s="3"/>
      <c r="T57" s="3"/>
      <c r="U57" s="3"/>
      <c r="V57" s="3"/>
      <c r="W57" s="3"/>
      <c r="X57" s="3"/>
      <c r="Y57" s="3"/>
      <c r="Z57" s="3"/>
    </row>
    <row r="58" spans="1:26" ht="12.75" customHeight="1" x14ac:dyDescent="0.25">
      <c r="A58" s="3"/>
      <c r="B58" s="494">
        <f>Amnt_Deposited!B50</f>
        <v>39</v>
      </c>
      <c r="C58" s="235">
        <f>IF(Select2=1,Amnt_Deposited!F50,(Amnt_Deposited!F50+Amnt_Deposited!L50*Parameters!$E$47))</f>
        <v>0</v>
      </c>
      <c r="D58" s="495">
        <f>MCF!R57</f>
        <v>0</v>
      </c>
      <c r="E58" s="236">
        <f t="shared" si="6"/>
        <v>0</v>
      </c>
      <c r="F58" s="236">
        <f t="shared" si="1"/>
        <v>0</v>
      </c>
      <c r="G58" s="236">
        <f t="shared" si="4"/>
        <v>0</v>
      </c>
      <c r="H58" s="236">
        <f t="shared" si="2"/>
        <v>0</v>
      </c>
      <c r="I58" s="236">
        <f t="shared" si="5"/>
        <v>0</v>
      </c>
      <c r="J58" s="387">
        <f t="shared" si="7"/>
        <v>0</v>
      </c>
      <c r="K58" s="3"/>
      <c r="L58" s="3"/>
      <c r="M58" s="3"/>
      <c r="N58" s="3"/>
      <c r="O58" s="3"/>
      <c r="P58" s="3"/>
      <c r="Q58" s="3"/>
      <c r="R58" s="3"/>
      <c r="S58" s="3"/>
      <c r="T58" s="3"/>
      <c r="U58" s="3"/>
      <c r="V58" s="3"/>
      <c r="W58" s="3"/>
      <c r="X58" s="3"/>
      <c r="Y58" s="3"/>
      <c r="Z58" s="3"/>
    </row>
    <row r="59" spans="1:26" ht="12.75" customHeight="1" x14ac:dyDescent="0.25">
      <c r="A59" s="3"/>
      <c r="B59" s="494">
        <f>Amnt_Deposited!B51</f>
        <v>40</v>
      </c>
      <c r="C59" s="235">
        <f>IF(Select2=1,Amnt_Deposited!F51,(Amnt_Deposited!F51+Amnt_Deposited!L51*Parameters!$E$47))</f>
        <v>0</v>
      </c>
      <c r="D59" s="495">
        <f>MCF!R58</f>
        <v>0</v>
      </c>
      <c r="E59" s="236">
        <f t="shared" si="6"/>
        <v>0</v>
      </c>
      <c r="F59" s="236">
        <f t="shared" si="1"/>
        <v>0</v>
      </c>
      <c r="G59" s="236">
        <f t="shared" si="4"/>
        <v>0</v>
      </c>
      <c r="H59" s="236">
        <f t="shared" si="2"/>
        <v>0</v>
      </c>
      <c r="I59" s="236">
        <f t="shared" si="5"/>
        <v>0</v>
      </c>
      <c r="J59" s="387">
        <f t="shared" si="7"/>
        <v>0</v>
      </c>
      <c r="K59" s="3"/>
      <c r="L59" s="3"/>
      <c r="M59" s="3"/>
      <c r="N59" s="3"/>
      <c r="O59" s="3"/>
      <c r="P59" s="3"/>
      <c r="Q59" s="3"/>
      <c r="R59" s="3"/>
      <c r="S59" s="3"/>
      <c r="T59" s="3"/>
      <c r="U59" s="3"/>
      <c r="V59" s="3"/>
      <c r="W59" s="3"/>
      <c r="X59" s="3"/>
      <c r="Y59" s="3"/>
      <c r="Z59" s="3"/>
    </row>
    <row r="60" spans="1:26" ht="12.75" customHeight="1" x14ac:dyDescent="0.25">
      <c r="A60" s="3"/>
      <c r="B60" s="494">
        <f>Amnt_Deposited!B52</f>
        <v>41</v>
      </c>
      <c r="C60" s="235">
        <f>IF(Select2=1,Amnt_Deposited!F52,(Amnt_Deposited!F52+Amnt_Deposited!L52*Parameters!$E$47))</f>
        <v>0</v>
      </c>
      <c r="D60" s="495">
        <f>MCF!R59</f>
        <v>0</v>
      </c>
      <c r="E60" s="236">
        <f t="shared" si="6"/>
        <v>0</v>
      </c>
      <c r="F60" s="236">
        <f t="shared" si="1"/>
        <v>0</v>
      </c>
      <c r="G60" s="236">
        <f t="shared" si="4"/>
        <v>0</v>
      </c>
      <c r="H60" s="236">
        <f t="shared" si="2"/>
        <v>0</v>
      </c>
      <c r="I60" s="236">
        <f t="shared" si="5"/>
        <v>0</v>
      </c>
      <c r="J60" s="387">
        <f t="shared" si="7"/>
        <v>0</v>
      </c>
      <c r="K60" s="3"/>
      <c r="L60" s="3"/>
      <c r="M60" s="3"/>
      <c r="N60" s="3"/>
      <c r="O60" s="3"/>
      <c r="P60" s="3"/>
      <c r="Q60" s="3"/>
      <c r="R60" s="3"/>
      <c r="S60" s="3"/>
      <c r="T60" s="3"/>
      <c r="U60" s="3"/>
      <c r="V60" s="3"/>
      <c r="W60" s="3"/>
      <c r="X60" s="3"/>
      <c r="Y60" s="3"/>
      <c r="Z60" s="3"/>
    </row>
    <row r="61" spans="1:26" ht="12.75" customHeight="1" x14ac:dyDescent="0.25">
      <c r="A61" s="3"/>
      <c r="B61" s="494">
        <f>Amnt_Deposited!B53</f>
        <v>42</v>
      </c>
      <c r="C61" s="235">
        <f>IF(Select2=1,Amnt_Deposited!F53,(Amnt_Deposited!F53+Amnt_Deposited!L53*Parameters!$E$47))</f>
        <v>0</v>
      </c>
      <c r="D61" s="495">
        <f>MCF!R60</f>
        <v>0</v>
      </c>
      <c r="E61" s="236">
        <f t="shared" si="6"/>
        <v>0</v>
      </c>
      <c r="F61" s="236">
        <f t="shared" si="1"/>
        <v>0</v>
      </c>
      <c r="G61" s="236">
        <f t="shared" si="4"/>
        <v>0</v>
      </c>
      <c r="H61" s="236">
        <f t="shared" si="2"/>
        <v>0</v>
      </c>
      <c r="I61" s="236">
        <f t="shared" si="5"/>
        <v>0</v>
      </c>
      <c r="J61" s="387">
        <f t="shared" si="7"/>
        <v>0</v>
      </c>
      <c r="K61" s="3"/>
      <c r="L61" s="3"/>
      <c r="M61" s="3"/>
      <c r="N61" s="3"/>
      <c r="O61" s="3"/>
      <c r="P61" s="3"/>
      <c r="Q61" s="3"/>
      <c r="R61" s="3"/>
      <c r="S61" s="3"/>
      <c r="T61" s="3"/>
      <c r="U61" s="3"/>
      <c r="V61" s="3"/>
      <c r="W61" s="3"/>
      <c r="X61" s="3"/>
      <c r="Y61" s="3"/>
      <c r="Z61" s="3"/>
    </row>
    <row r="62" spans="1:26" ht="12.75" customHeight="1" x14ac:dyDescent="0.25">
      <c r="A62" s="3"/>
      <c r="B62" s="494">
        <f>Amnt_Deposited!B54</f>
        <v>43</v>
      </c>
      <c r="C62" s="235">
        <f>IF(Select2=1,Amnt_Deposited!F54,(Amnt_Deposited!F54+Amnt_Deposited!L54*Parameters!$E$47))</f>
        <v>0</v>
      </c>
      <c r="D62" s="495">
        <f>MCF!R61</f>
        <v>0</v>
      </c>
      <c r="E62" s="236">
        <f t="shared" si="6"/>
        <v>0</v>
      </c>
      <c r="F62" s="236">
        <f t="shared" si="1"/>
        <v>0</v>
      </c>
      <c r="G62" s="236">
        <f t="shared" si="4"/>
        <v>0</v>
      </c>
      <c r="H62" s="236">
        <f t="shared" si="2"/>
        <v>0</v>
      </c>
      <c r="I62" s="236">
        <f t="shared" si="5"/>
        <v>0</v>
      </c>
      <c r="J62" s="387">
        <f t="shared" si="7"/>
        <v>0</v>
      </c>
      <c r="K62" s="3"/>
      <c r="L62" s="3"/>
      <c r="M62" s="3"/>
      <c r="N62" s="3"/>
      <c r="O62" s="3"/>
      <c r="P62" s="3"/>
      <c r="Q62" s="3"/>
      <c r="R62" s="3"/>
      <c r="S62" s="3"/>
      <c r="T62" s="3"/>
      <c r="U62" s="3"/>
      <c r="V62" s="3"/>
      <c r="W62" s="3"/>
      <c r="X62" s="3"/>
      <c r="Y62" s="3"/>
      <c r="Z62" s="3"/>
    </row>
    <row r="63" spans="1:26" ht="12.75" customHeight="1" x14ac:dyDescent="0.25">
      <c r="A63" s="3"/>
      <c r="B63" s="494">
        <f>Amnt_Deposited!B55</f>
        <v>44</v>
      </c>
      <c r="C63" s="235">
        <f>IF(Select2=1,Amnt_Deposited!F55,(Amnt_Deposited!F55+Amnt_Deposited!L55*Parameters!$E$47))</f>
        <v>0</v>
      </c>
      <c r="D63" s="495">
        <f>MCF!R62</f>
        <v>0</v>
      </c>
      <c r="E63" s="236">
        <f t="shared" si="6"/>
        <v>0</v>
      </c>
      <c r="F63" s="236">
        <f t="shared" si="1"/>
        <v>0</v>
      </c>
      <c r="G63" s="236">
        <f t="shared" si="4"/>
        <v>0</v>
      </c>
      <c r="H63" s="236">
        <f t="shared" si="2"/>
        <v>0</v>
      </c>
      <c r="I63" s="236">
        <f t="shared" si="5"/>
        <v>0</v>
      </c>
      <c r="J63" s="387">
        <f t="shared" si="7"/>
        <v>0</v>
      </c>
      <c r="K63" s="3"/>
      <c r="L63" s="3"/>
      <c r="M63" s="3"/>
      <c r="N63" s="3"/>
      <c r="O63" s="3"/>
      <c r="P63" s="3"/>
      <c r="Q63" s="3"/>
      <c r="R63" s="3"/>
      <c r="S63" s="3"/>
      <c r="T63" s="3"/>
      <c r="U63" s="3"/>
      <c r="V63" s="3"/>
      <c r="W63" s="3"/>
      <c r="X63" s="3"/>
      <c r="Y63" s="3"/>
      <c r="Z63" s="3"/>
    </row>
    <row r="64" spans="1:26" ht="12.75" customHeight="1" x14ac:dyDescent="0.25">
      <c r="A64" s="3"/>
      <c r="B64" s="494">
        <f>Amnt_Deposited!B56</f>
        <v>45</v>
      </c>
      <c r="C64" s="235">
        <f>IF(Select2=1,Amnt_Deposited!F56,(Amnt_Deposited!F56+Amnt_Deposited!L56*Parameters!$E$47))</f>
        <v>0</v>
      </c>
      <c r="D64" s="495">
        <f>MCF!R63</f>
        <v>0</v>
      </c>
      <c r="E64" s="236">
        <f t="shared" si="6"/>
        <v>0</v>
      </c>
      <c r="F64" s="236">
        <f t="shared" si="1"/>
        <v>0</v>
      </c>
      <c r="G64" s="236">
        <f t="shared" si="4"/>
        <v>0</v>
      </c>
      <c r="H64" s="236">
        <f t="shared" si="2"/>
        <v>0</v>
      </c>
      <c r="I64" s="236">
        <f t="shared" si="5"/>
        <v>0</v>
      </c>
      <c r="J64" s="387">
        <f t="shared" si="7"/>
        <v>0</v>
      </c>
      <c r="K64" s="3"/>
      <c r="L64" s="3"/>
      <c r="M64" s="3"/>
      <c r="N64" s="3"/>
      <c r="O64" s="3"/>
      <c r="P64" s="3"/>
      <c r="Q64" s="3"/>
      <c r="R64" s="3"/>
      <c r="S64" s="3"/>
      <c r="T64" s="3"/>
      <c r="U64" s="3"/>
      <c r="V64" s="3"/>
      <c r="W64" s="3"/>
      <c r="X64" s="3"/>
      <c r="Y64" s="3"/>
      <c r="Z64" s="3"/>
    </row>
    <row r="65" spans="1:26" ht="12.75" customHeight="1" x14ac:dyDescent="0.25">
      <c r="A65" s="3"/>
      <c r="B65" s="494">
        <f>Amnt_Deposited!B57</f>
        <v>46</v>
      </c>
      <c r="C65" s="235">
        <f>IF(Select2=1,Amnt_Deposited!F57,(Amnt_Deposited!F57+Amnt_Deposited!L57*Parameters!$E$47))</f>
        <v>0</v>
      </c>
      <c r="D65" s="495">
        <f>MCF!R64</f>
        <v>0</v>
      </c>
      <c r="E65" s="236">
        <f t="shared" si="6"/>
        <v>0</v>
      </c>
      <c r="F65" s="236">
        <f t="shared" si="1"/>
        <v>0</v>
      </c>
      <c r="G65" s="236">
        <f t="shared" si="4"/>
        <v>0</v>
      </c>
      <c r="H65" s="236">
        <f t="shared" si="2"/>
        <v>0</v>
      </c>
      <c r="I65" s="236">
        <f t="shared" si="5"/>
        <v>0</v>
      </c>
      <c r="J65" s="387">
        <f t="shared" si="7"/>
        <v>0</v>
      </c>
      <c r="K65" s="3"/>
      <c r="L65" s="3"/>
      <c r="M65" s="3"/>
      <c r="N65" s="3"/>
      <c r="O65" s="3"/>
      <c r="P65" s="3"/>
      <c r="Q65" s="3"/>
      <c r="R65" s="3"/>
      <c r="S65" s="3"/>
      <c r="T65" s="3"/>
      <c r="U65" s="3"/>
      <c r="V65" s="3"/>
      <c r="W65" s="3"/>
      <c r="X65" s="3"/>
      <c r="Y65" s="3"/>
      <c r="Z65" s="3"/>
    </row>
    <row r="66" spans="1:26" ht="12.75" customHeight="1" x14ac:dyDescent="0.25">
      <c r="A66" s="3"/>
      <c r="B66" s="494">
        <f>Amnt_Deposited!B58</f>
        <v>47</v>
      </c>
      <c r="C66" s="235">
        <f>IF(Select2=1,Amnt_Deposited!F58,(Amnt_Deposited!F58+Amnt_Deposited!L58*Parameters!$E$47))</f>
        <v>0</v>
      </c>
      <c r="D66" s="495">
        <f>MCF!R65</f>
        <v>0</v>
      </c>
      <c r="E66" s="236">
        <f t="shared" si="6"/>
        <v>0</v>
      </c>
      <c r="F66" s="236">
        <f t="shared" si="1"/>
        <v>0</v>
      </c>
      <c r="G66" s="236">
        <f t="shared" si="4"/>
        <v>0</v>
      </c>
      <c r="H66" s="236">
        <f t="shared" si="2"/>
        <v>0</v>
      </c>
      <c r="I66" s="236">
        <f t="shared" si="5"/>
        <v>0</v>
      </c>
      <c r="J66" s="387">
        <f t="shared" si="7"/>
        <v>0</v>
      </c>
      <c r="K66" s="3"/>
      <c r="L66" s="3"/>
      <c r="M66" s="3"/>
      <c r="N66" s="3"/>
      <c r="O66" s="3"/>
      <c r="P66" s="3"/>
      <c r="Q66" s="3"/>
      <c r="R66" s="3"/>
      <c r="S66" s="3"/>
      <c r="T66" s="3"/>
      <c r="U66" s="3"/>
      <c r="V66" s="3"/>
      <c r="W66" s="3"/>
      <c r="X66" s="3"/>
      <c r="Y66" s="3"/>
      <c r="Z66" s="3"/>
    </row>
    <row r="67" spans="1:26" ht="12.75" customHeight="1" x14ac:dyDescent="0.25">
      <c r="A67" s="3"/>
      <c r="B67" s="494">
        <f>Amnt_Deposited!B59</f>
        <v>48</v>
      </c>
      <c r="C67" s="235">
        <f>IF(Select2=1,Amnt_Deposited!F59,(Amnt_Deposited!F59+Amnt_Deposited!L59*Parameters!$E$47))</f>
        <v>0</v>
      </c>
      <c r="D67" s="495">
        <f>MCF!R66</f>
        <v>0</v>
      </c>
      <c r="E67" s="236">
        <f t="shared" si="6"/>
        <v>0</v>
      </c>
      <c r="F67" s="236">
        <f t="shared" si="1"/>
        <v>0</v>
      </c>
      <c r="G67" s="236">
        <f t="shared" si="4"/>
        <v>0</v>
      </c>
      <c r="H67" s="236">
        <f t="shared" si="2"/>
        <v>0</v>
      </c>
      <c r="I67" s="236">
        <f t="shared" si="5"/>
        <v>0</v>
      </c>
      <c r="J67" s="387">
        <f t="shared" si="7"/>
        <v>0</v>
      </c>
      <c r="K67" s="3"/>
      <c r="L67" s="3"/>
      <c r="M67" s="3"/>
      <c r="N67" s="3"/>
      <c r="O67" s="3"/>
      <c r="P67" s="3"/>
      <c r="Q67" s="3"/>
      <c r="R67" s="3"/>
      <c r="S67" s="3"/>
      <c r="T67" s="3"/>
      <c r="U67" s="3"/>
      <c r="V67" s="3"/>
      <c r="W67" s="3"/>
      <c r="X67" s="3"/>
      <c r="Y67" s="3"/>
      <c r="Z67" s="3"/>
    </row>
    <row r="68" spans="1:26" ht="12.75" customHeight="1" x14ac:dyDescent="0.25">
      <c r="A68" s="3"/>
      <c r="B68" s="494">
        <f>Amnt_Deposited!B60</f>
        <v>49</v>
      </c>
      <c r="C68" s="235">
        <f>IF(Select2=1,Amnt_Deposited!F60,(Amnt_Deposited!F60+Amnt_Deposited!L60*Parameters!$E$47))</f>
        <v>0</v>
      </c>
      <c r="D68" s="495">
        <f>MCF!R67</f>
        <v>0</v>
      </c>
      <c r="E68" s="236">
        <f t="shared" si="6"/>
        <v>0</v>
      </c>
      <c r="F68" s="236">
        <f t="shared" si="1"/>
        <v>0</v>
      </c>
      <c r="G68" s="236">
        <f t="shared" si="4"/>
        <v>0</v>
      </c>
      <c r="H68" s="236">
        <f t="shared" si="2"/>
        <v>0</v>
      </c>
      <c r="I68" s="236">
        <f t="shared" si="5"/>
        <v>0</v>
      </c>
      <c r="J68" s="387">
        <f t="shared" si="7"/>
        <v>0</v>
      </c>
      <c r="K68" s="3"/>
      <c r="L68" s="3"/>
      <c r="M68" s="3"/>
      <c r="N68" s="3"/>
      <c r="O68" s="3"/>
      <c r="P68" s="3"/>
      <c r="Q68" s="3"/>
      <c r="R68" s="3"/>
      <c r="S68" s="3"/>
      <c r="T68" s="3"/>
      <c r="U68" s="3"/>
      <c r="V68" s="3"/>
      <c r="W68" s="3"/>
      <c r="X68" s="3"/>
      <c r="Y68" s="3"/>
      <c r="Z68" s="3"/>
    </row>
    <row r="69" spans="1:26" ht="12.75" customHeight="1" x14ac:dyDescent="0.25">
      <c r="A69" s="3"/>
      <c r="B69" s="494">
        <f>Amnt_Deposited!B61</f>
        <v>50</v>
      </c>
      <c r="C69" s="235">
        <f>IF(Select2=1,Amnt_Deposited!F61,(Amnt_Deposited!F61+Amnt_Deposited!L61*Parameters!$E$47))</f>
        <v>0</v>
      </c>
      <c r="D69" s="495">
        <f>MCF!R68</f>
        <v>0</v>
      </c>
      <c r="E69" s="236">
        <f t="shared" si="6"/>
        <v>0</v>
      </c>
      <c r="F69" s="236">
        <f t="shared" si="1"/>
        <v>0</v>
      </c>
      <c r="G69" s="236">
        <f t="shared" si="4"/>
        <v>0</v>
      </c>
      <c r="H69" s="236">
        <f t="shared" si="2"/>
        <v>0</v>
      </c>
      <c r="I69" s="236">
        <f t="shared" si="5"/>
        <v>0</v>
      </c>
      <c r="J69" s="387">
        <f t="shared" si="7"/>
        <v>0</v>
      </c>
      <c r="K69" s="3"/>
      <c r="L69" s="3"/>
      <c r="M69" s="3"/>
      <c r="N69" s="3"/>
      <c r="O69" s="3"/>
      <c r="P69" s="3"/>
      <c r="Q69" s="3"/>
      <c r="R69" s="3"/>
      <c r="S69" s="3"/>
      <c r="T69" s="3"/>
      <c r="U69" s="3"/>
      <c r="V69" s="3"/>
      <c r="W69" s="3"/>
      <c r="X69" s="3"/>
      <c r="Y69" s="3"/>
      <c r="Z69" s="3"/>
    </row>
    <row r="70" spans="1:26" ht="12.75" customHeight="1" x14ac:dyDescent="0.25">
      <c r="A70" s="3"/>
      <c r="B70" s="494">
        <f>Amnt_Deposited!B62</f>
        <v>51</v>
      </c>
      <c r="C70" s="235">
        <f>IF(Select2=1,Amnt_Deposited!F62,(Amnt_Deposited!F62+Amnt_Deposited!L62*Parameters!$E$47))</f>
        <v>0</v>
      </c>
      <c r="D70" s="495">
        <f>MCF!R69</f>
        <v>0</v>
      </c>
      <c r="E70" s="236">
        <f t="shared" si="6"/>
        <v>0</v>
      </c>
      <c r="F70" s="236">
        <f t="shared" si="1"/>
        <v>0</v>
      </c>
      <c r="G70" s="236">
        <f t="shared" si="4"/>
        <v>0</v>
      </c>
      <c r="H70" s="236">
        <f t="shared" si="2"/>
        <v>0</v>
      </c>
      <c r="I70" s="236">
        <f t="shared" si="5"/>
        <v>0</v>
      </c>
      <c r="J70" s="387">
        <f t="shared" si="7"/>
        <v>0</v>
      </c>
      <c r="K70" s="3"/>
      <c r="L70" s="3"/>
      <c r="M70" s="3"/>
      <c r="N70" s="3"/>
      <c r="O70" s="3"/>
      <c r="P70" s="3"/>
      <c r="Q70" s="3"/>
      <c r="R70" s="3"/>
      <c r="S70" s="3"/>
      <c r="T70" s="3"/>
      <c r="U70" s="3"/>
      <c r="V70" s="3"/>
      <c r="W70" s="3"/>
      <c r="X70" s="3"/>
      <c r="Y70" s="3"/>
      <c r="Z70" s="3"/>
    </row>
    <row r="71" spans="1:26" ht="12.75" customHeight="1" x14ac:dyDescent="0.25">
      <c r="A71" s="3"/>
      <c r="B71" s="494">
        <f>Amnt_Deposited!B63</f>
        <v>52</v>
      </c>
      <c r="C71" s="235">
        <f>IF(Select2=1,Amnt_Deposited!F63,(Amnt_Deposited!F63+Amnt_Deposited!L63*Parameters!$E$47))</f>
        <v>0</v>
      </c>
      <c r="D71" s="495">
        <f>MCF!R70</f>
        <v>0</v>
      </c>
      <c r="E71" s="236">
        <f t="shared" si="6"/>
        <v>0</v>
      </c>
      <c r="F71" s="236">
        <f t="shared" si="1"/>
        <v>0</v>
      </c>
      <c r="G71" s="236">
        <f t="shared" si="4"/>
        <v>0</v>
      </c>
      <c r="H71" s="236">
        <f t="shared" si="2"/>
        <v>0</v>
      </c>
      <c r="I71" s="236">
        <f t="shared" si="5"/>
        <v>0</v>
      </c>
      <c r="J71" s="387">
        <f t="shared" si="7"/>
        <v>0</v>
      </c>
      <c r="K71" s="3"/>
      <c r="L71" s="3"/>
      <c r="M71" s="3"/>
      <c r="N71" s="3"/>
      <c r="O71" s="3"/>
      <c r="P71" s="3"/>
      <c r="Q71" s="3"/>
      <c r="R71" s="3"/>
      <c r="S71" s="3"/>
      <c r="T71" s="3"/>
      <c r="U71" s="3"/>
      <c r="V71" s="3"/>
      <c r="W71" s="3"/>
      <c r="X71" s="3"/>
      <c r="Y71" s="3"/>
      <c r="Z71" s="3"/>
    </row>
    <row r="72" spans="1:26" ht="12.75" customHeight="1" x14ac:dyDescent="0.25">
      <c r="A72" s="3"/>
      <c r="B72" s="494">
        <f>Amnt_Deposited!B64</f>
        <v>53</v>
      </c>
      <c r="C72" s="235">
        <f>IF(Select2=1,Amnt_Deposited!F64,(Amnt_Deposited!F64+Amnt_Deposited!L64*Parameters!$E$47))</f>
        <v>0</v>
      </c>
      <c r="D72" s="495">
        <f>MCF!R71</f>
        <v>0</v>
      </c>
      <c r="E72" s="236">
        <f t="shared" si="6"/>
        <v>0</v>
      </c>
      <c r="F72" s="236">
        <f t="shared" si="1"/>
        <v>0</v>
      </c>
      <c r="G72" s="236">
        <f t="shared" si="4"/>
        <v>0</v>
      </c>
      <c r="H72" s="236">
        <f t="shared" si="2"/>
        <v>0</v>
      </c>
      <c r="I72" s="236">
        <f t="shared" si="5"/>
        <v>0</v>
      </c>
      <c r="J72" s="387">
        <f t="shared" si="7"/>
        <v>0</v>
      </c>
      <c r="K72" s="3"/>
      <c r="L72" s="3"/>
      <c r="M72" s="3"/>
      <c r="N72" s="3"/>
      <c r="O72" s="3"/>
      <c r="P72" s="3"/>
      <c r="Q72" s="3"/>
      <c r="R72" s="3"/>
      <c r="S72" s="3"/>
      <c r="T72" s="3"/>
      <c r="U72" s="3"/>
      <c r="V72" s="3"/>
      <c r="W72" s="3"/>
      <c r="X72" s="3"/>
      <c r="Y72" s="3"/>
      <c r="Z72" s="3"/>
    </row>
    <row r="73" spans="1:26" ht="12.75" customHeight="1" x14ac:dyDescent="0.25">
      <c r="A73" s="3"/>
      <c r="B73" s="494">
        <f>Amnt_Deposited!B65</f>
        <v>54</v>
      </c>
      <c r="C73" s="235">
        <f>IF(Select2=1,Amnt_Deposited!F65,(Amnt_Deposited!F65+Amnt_Deposited!L65*Parameters!$E$47))</f>
        <v>0</v>
      </c>
      <c r="D73" s="495">
        <f>MCF!R72</f>
        <v>0</v>
      </c>
      <c r="E73" s="236">
        <f t="shared" si="6"/>
        <v>0</v>
      </c>
      <c r="F73" s="236">
        <f t="shared" si="1"/>
        <v>0</v>
      </c>
      <c r="G73" s="236">
        <f t="shared" si="4"/>
        <v>0</v>
      </c>
      <c r="H73" s="236">
        <f t="shared" si="2"/>
        <v>0</v>
      </c>
      <c r="I73" s="236">
        <f t="shared" si="5"/>
        <v>0</v>
      </c>
      <c r="J73" s="387">
        <f t="shared" si="7"/>
        <v>0</v>
      </c>
      <c r="K73" s="3"/>
      <c r="L73" s="3"/>
      <c r="M73" s="3"/>
      <c r="N73" s="3"/>
      <c r="O73" s="3"/>
      <c r="P73" s="3"/>
      <c r="Q73" s="3"/>
      <c r="R73" s="3"/>
      <c r="S73" s="3"/>
      <c r="T73" s="3"/>
      <c r="U73" s="3"/>
      <c r="V73" s="3"/>
      <c r="W73" s="3"/>
      <c r="X73" s="3"/>
      <c r="Y73" s="3"/>
      <c r="Z73" s="3"/>
    </row>
    <row r="74" spans="1:26" ht="12.75" customHeight="1" x14ac:dyDescent="0.25">
      <c r="A74" s="3"/>
      <c r="B74" s="494">
        <f>Amnt_Deposited!B66</f>
        <v>55</v>
      </c>
      <c r="C74" s="235">
        <f>IF(Select2=1,Amnt_Deposited!F66,(Amnt_Deposited!F66+Amnt_Deposited!L66*Parameters!$E$47))</f>
        <v>0</v>
      </c>
      <c r="D74" s="495">
        <f>MCF!R73</f>
        <v>0</v>
      </c>
      <c r="E74" s="236">
        <f t="shared" si="6"/>
        <v>0</v>
      </c>
      <c r="F74" s="236">
        <f t="shared" si="1"/>
        <v>0</v>
      </c>
      <c r="G74" s="236">
        <f t="shared" si="4"/>
        <v>0</v>
      </c>
      <c r="H74" s="236">
        <f t="shared" si="2"/>
        <v>0</v>
      </c>
      <c r="I74" s="236">
        <f t="shared" si="5"/>
        <v>0</v>
      </c>
      <c r="J74" s="387">
        <f t="shared" si="7"/>
        <v>0</v>
      </c>
      <c r="K74" s="3"/>
      <c r="L74" s="3"/>
      <c r="M74" s="3"/>
      <c r="N74" s="3"/>
      <c r="O74" s="3"/>
      <c r="P74" s="3"/>
      <c r="Q74" s="3"/>
      <c r="R74" s="3"/>
      <c r="S74" s="3"/>
      <c r="T74" s="3"/>
      <c r="U74" s="3"/>
      <c r="V74" s="3"/>
      <c r="W74" s="3"/>
      <c r="X74" s="3"/>
      <c r="Y74" s="3"/>
      <c r="Z74" s="3"/>
    </row>
    <row r="75" spans="1:26" ht="12.75" customHeight="1" x14ac:dyDescent="0.25">
      <c r="A75" s="3"/>
      <c r="B75" s="494">
        <f>Amnt_Deposited!B67</f>
        <v>56</v>
      </c>
      <c r="C75" s="235">
        <f>IF(Select2=1,Amnt_Deposited!F67,(Amnt_Deposited!F67+Amnt_Deposited!L67*Parameters!$E$47))</f>
        <v>0</v>
      </c>
      <c r="D75" s="495">
        <f>MCF!R74</f>
        <v>0</v>
      </c>
      <c r="E75" s="236">
        <f t="shared" si="6"/>
        <v>0</v>
      </c>
      <c r="F75" s="236">
        <f t="shared" si="1"/>
        <v>0</v>
      </c>
      <c r="G75" s="236">
        <f t="shared" si="4"/>
        <v>0</v>
      </c>
      <c r="H75" s="236">
        <f t="shared" si="2"/>
        <v>0</v>
      </c>
      <c r="I75" s="236">
        <f t="shared" si="5"/>
        <v>0</v>
      </c>
      <c r="J75" s="387">
        <f t="shared" si="7"/>
        <v>0</v>
      </c>
      <c r="K75" s="3"/>
      <c r="L75" s="3"/>
      <c r="M75" s="3"/>
      <c r="N75" s="3"/>
      <c r="O75" s="3"/>
      <c r="P75" s="3"/>
      <c r="Q75" s="3"/>
      <c r="R75" s="3"/>
      <c r="S75" s="3"/>
      <c r="T75" s="3"/>
      <c r="U75" s="3"/>
      <c r="V75" s="3"/>
      <c r="W75" s="3"/>
      <c r="X75" s="3"/>
      <c r="Y75" s="3"/>
      <c r="Z75" s="3"/>
    </row>
    <row r="76" spans="1:26" ht="12.75" customHeight="1" x14ac:dyDescent="0.25">
      <c r="A76" s="3"/>
      <c r="B76" s="494">
        <f>Amnt_Deposited!B68</f>
        <v>57</v>
      </c>
      <c r="C76" s="235">
        <f>IF(Select2=1,Amnt_Deposited!F68,(Amnt_Deposited!F68+Amnt_Deposited!L68*Parameters!$E$47))</f>
        <v>0</v>
      </c>
      <c r="D76" s="495">
        <f>MCF!R75</f>
        <v>0</v>
      </c>
      <c r="E76" s="236">
        <f t="shared" si="6"/>
        <v>0</v>
      </c>
      <c r="F76" s="236">
        <f t="shared" si="1"/>
        <v>0</v>
      </c>
      <c r="G76" s="236">
        <f t="shared" si="4"/>
        <v>0</v>
      </c>
      <c r="H76" s="236">
        <f t="shared" si="2"/>
        <v>0</v>
      </c>
      <c r="I76" s="236">
        <f t="shared" si="5"/>
        <v>0</v>
      </c>
      <c r="J76" s="387">
        <f t="shared" si="7"/>
        <v>0</v>
      </c>
      <c r="K76" s="3"/>
      <c r="L76" s="3"/>
      <c r="M76" s="3"/>
      <c r="N76" s="3"/>
      <c r="O76" s="3"/>
      <c r="P76" s="3"/>
      <c r="Q76" s="3"/>
      <c r="R76" s="3"/>
      <c r="S76" s="3"/>
      <c r="T76" s="3"/>
      <c r="U76" s="3"/>
      <c r="V76" s="3"/>
      <c r="W76" s="3"/>
      <c r="X76" s="3"/>
      <c r="Y76" s="3"/>
      <c r="Z76" s="3"/>
    </row>
    <row r="77" spans="1:26" ht="12.75" customHeight="1" x14ac:dyDescent="0.25">
      <c r="A77" s="3"/>
      <c r="B77" s="494">
        <f>Amnt_Deposited!B69</f>
        <v>58</v>
      </c>
      <c r="C77" s="235">
        <f>IF(Select2=1,Amnt_Deposited!F69,(Amnt_Deposited!F69+Amnt_Deposited!L69*Parameters!$E$47))</f>
        <v>0</v>
      </c>
      <c r="D77" s="495">
        <f>MCF!R76</f>
        <v>0</v>
      </c>
      <c r="E77" s="236">
        <f t="shared" si="6"/>
        <v>0</v>
      </c>
      <c r="F77" s="236">
        <f t="shared" si="1"/>
        <v>0</v>
      </c>
      <c r="G77" s="236">
        <f t="shared" si="4"/>
        <v>0</v>
      </c>
      <c r="H77" s="236">
        <f t="shared" si="2"/>
        <v>0</v>
      </c>
      <c r="I77" s="236">
        <f t="shared" si="5"/>
        <v>0</v>
      </c>
      <c r="J77" s="387">
        <f t="shared" si="7"/>
        <v>0</v>
      </c>
      <c r="K77" s="3"/>
      <c r="L77" s="3"/>
      <c r="M77" s="3"/>
      <c r="N77" s="3"/>
      <c r="O77" s="3"/>
      <c r="P77" s="3"/>
      <c r="Q77" s="3"/>
      <c r="R77" s="3"/>
      <c r="S77" s="3"/>
      <c r="T77" s="3"/>
      <c r="U77" s="3"/>
      <c r="V77" s="3"/>
      <c r="W77" s="3"/>
      <c r="X77" s="3"/>
      <c r="Y77" s="3"/>
      <c r="Z77" s="3"/>
    </row>
    <row r="78" spans="1:26" ht="12.75" customHeight="1" x14ac:dyDescent="0.25">
      <c r="A78" s="3"/>
      <c r="B78" s="494">
        <f>Amnt_Deposited!B70</f>
        <v>59</v>
      </c>
      <c r="C78" s="235">
        <f>IF(Select2=1,Amnt_Deposited!F70,(Amnt_Deposited!F70+Amnt_Deposited!L70*Parameters!$E$47))</f>
        <v>0</v>
      </c>
      <c r="D78" s="495">
        <f>MCF!R77</f>
        <v>0</v>
      </c>
      <c r="E78" s="236">
        <f t="shared" si="6"/>
        <v>0</v>
      </c>
      <c r="F78" s="236">
        <f t="shared" si="1"/>
        <v>0</v>
      </c>
      <c r="G78" s="236">
        <f t="shared" si="4"/>
        <v>0</v>
      </c>
      <c r="H78" s="236">
        <f t="shared" si="2"/>
        <v>0</v>
      </c>
      <c r="I78" s="236">
        <f t="shared" si="5"/>
        <v>0</v>
      </c>
      <c r="J78" s="387">
        <f t="shared" si="7"/>
        <v>0</v>
      </c>
      <c r="K78" s="3"/>
      <c r="L78" s="3"/>
      <c r="M78" s="3"/>
      <c r="N78" s="3"/>
      <c r="O78" s="3"/>
      <c r="P78" s="3"/>
      <c r="Q78" s="3"/>
      <c r="R78" s="3"/>
      <c r="S78" s="3"/>
      <c r="T78" s="3"/>
      <c r="U78" s="3"/>
      <c r="V78" s="3"/>
      <c r="W78" s="3"/>
      <c r="X78" s="3"/>
      <c r="Y78" s="3"/>
      <c r="Z78" s="3"/>
    </row>
    <row r="79" spans="1:26" ht="12.75" customHeight="1" x14ac:dyDescent="0.25">
      <c r="A79" s="3"/>
      <c r="B79" s="494">
        <f>Amnt_Deposited!B71</f>
        <v>60</v>
      </c>
      <c r="C79" s="235">
        <f>IF(Select2=1,Amnt_Deposited!F71,(Amnt_Deposited!F71+Amnt_Deposited!L71*Parameters!$E$47))</f>
        <v>0</v>
      </c>
      <c r="D79" s="495">
        <f>MCF!R78</f>
        <v>0</v>
      </c>
      <c r="E79" s="236">
        <f t="shared" si="6"/>
        <v>0</v>
      </c>
      <c r="F79" s="236">
        <f t="shared" si="1"/>
        <v>0</v>
      </c>
      <c r="G79" s="236">
        <f t="shared" si="4"/>
        <v>0</v>
      </c>
      <c r="H79" s="236">
        <f t="shared" si="2"/>
        <v>0</v>
      </c>
      <c r="I79" s="236">
        <f t="shared" si="5"/>
        <v>0</v>
      </c>
      <c r="J79" s="387">
        <f t="shared" si="7"/>
        <v>0</v>
      </c>
      <c r="K79" s="3"/>
      <c r="L79" s="3"/>
      <c r="M79" s="3"/>
      <c r="N79" s="3"/>
      <c r="O79" s="3"/>
      <c r="P79" s="3"/>
      <c r="Q79" s="3"/>
      <c r="R79" s="3"/>
      <c r="S79" s="3"/>
      <c r="T79" s="3"/>
      <c r="U79" s="3"/>
      <c r="V79" s="3"/>
      <c r="W79" s="3"/>
      <c r="X79" s="3"/>
      <c r="Y79" s="3"/>
      <c r="Z79" s="3"/>
    </row>
    <row r="80" spans="1:26" ht="12.75" customHeight="1" x14ac:dyDescent="0.25">
      <c r="A80" s="3"/>
      <c r="B80" s="494">
        <f>Amnt_Deposited!B72</f>
        <v>61</v>
      </c>
      <c r="C80" s="235">
        <f>IF(Select2=1,Amnt_Deposited!F72,(Amnt_Deposited!F72+Amnt_Deposited!L72*Parameters!$E$47))</f>
        <v>0</v>
      </c>
      <c r="D80" s="495">
        <f>MCF!R79</f>
        <v>0</v>
      </c>
      <c r="E80" s="236">
        <f t="shared" si="6"/>
        <v>0</v>
      </c>
      <c r="F80" s="236">
        <f t="shared" si="1"/>
        <v>0</v>
      </c>
      <c r="G80" s="236">
        <f t="shared" si="4"/>
        <v>0</v>
      </c>
      <c r="H80" s="236">
        <f t="shared" si="2"/>
        <v>0</v>
      </c>
      <c r="I80" s="236">
        <f t="shared" si="5"/>
        <v>0</v>
      </c>
      <c r="J80" s="387">
        <f t="shared" si="7"/>
        <v>0</v>
      </c>
      <c r="K80" s="3"/>
      <c r="L80" s="3"/>
      <c r="M80" s="3"/>
      <c r="N80" s="3"/>
      <c r="O80" s="3"/>
      <c r="P80" s="3"/>
      <c r="Q80" s="3"/>
      <c r="R80" s="3"/>
      <c r="S80" s="3"/>
      <c r="T80" s="3"/>
      <c r="U80" s="3"/>
      <c r="V80" s="3"/>
      <c r="W80" s="3"/>
      <c r="X80" s="3"/>
      <c r="Y80" s="3"/>
      <c r="Z80" s="3"/>
    </row>
    <row r="81" spans="1:26" ht="12.75" customHeight="1" x14ac:dyDescent="0.25">
      <c r="A81" s="3"/>
      <c r="B81" s="494">
        <f>Amnt_Deposited!B73</f>
        <v>62</v>
      </c>
      <c r="C81" s="235">
        <f>IF(Select2=1,Amnt_Deposited!F73,(Amnt_Deposited!F73+Amnt_Deposited!L73*Parameters!$E$47))</f>
        <v>0</v>
      </c>
      <c r="D81" s="495">
        <f>MCF!R80</f>
        <v>0</v>
      </c>
      <c r="E81" s="236">
        <f t="shared" si="6"/>
        <v>0</v>
      </c>
      <c r="F81" s="236">
        <f t="shared" si="1"/>
        <v>0</v>
      </c>
      <c r="G81" s="236">
        <f t="shared" si="4"/>
        <v>0</v>
      </c>
      <c r="H81" s="236">
        <f t="shared" si="2"/>
        <v>0</v>
      </c>
      <c r="I81" s="236">
        <f t="shared" si="5"/>
        <v>0</v>
      </c>
      <c r="J81" s="387">
        <f t="shared" si="7"/>
        <v>0</v>
      </c>
      <c r="K81" s="3"/>
      <c r="L81" s="3"/>
      <c r="M81" s="3"/>
      <c r="N81" s="3"/>
      <c r="O81" s="3"/>
      <c r="P81" s="3"/>
      <c r="Q81" s="3"/>
      <c r="R81" s="3"/>
      <c r="S81" s="3"/>
      <c r="T81" s="3"/>
      <c r="U81" s="3"/>
      <c r="V81" s="3"/>
      <c r="W81" s="3"/>
      <c r="X81" s="3"/>
      <c r="Y81" s="3"/>
      <c r="Z81" s="3"/>
    </row>
    <row r="82" spans="1:26" ht="12.75" customHeight="1" x14ac:dyDescent="0.25">
      <c r="A82" s="3"/>
      <c r="B82" s="494">
        <f>Amnt_Deposited!B74</f>
        <v>63</v>
      </c>
      <c r="C82" s="235">
        <f>IF(Select2=1,Amnt_Deposited!F74,(Amnt_Deposited!F74+Amnt_Deposited!L74*Parameters!$E$47))</f>
        <v>0</v>
      </c>
      <c r="D82" s="495">
        <f>MCF!R81</f>
        <v>0</v>
      </c>
      <c r="E82" s="236">
        <f t="shared" si="6"/>
        <v>0</v>
      </c>
      <c r="F82" s="236">
        <f t="shared" si="1"/>
        <v>0</v>
      </c>
      <c r="G82" s="236">
        <f t="shared" si="4"/>
        <v>0</v>
      </c>
      <c r="H82" s="236">
        <f t="shared" si="2"/>
        <v>0</v>
      </c>
      <c r="I82" s="236">
        <f t="shared" si="5"/>
        <v>0</v>
      </c>
      <c r="J82" s="387">
        <f t="shared" si="7"/>
        <v>0</v>
      </c>
      <c r="K82" s="3"/>
      <c r="L82" s="3"/>
      <c r="M82" s="3"/>
      <c r="N82" s="3"/>
      <c r="O82" s="3"/>
      <c r="P82" s="3"/>
      <c r="Q82" s="3"/>
      <c r="R82" s="3"/>
      <c r="S82" s="3"/>
      <c r="T82" s="3"/>
      <c r="U82" s="3"/>
      <c r="V82" s="3"/>
      <c r="W82" s="3"/>
      <c r="X82" s="3"/>
      <c r="Y82" s="3"/>
      <c r="Z82" s="3"/>
    </row>
    <row r="83" spans="1:26" ht="12.75" customHeight="1" x14ac:dyDescent="0.25">
      <c r="A83" s="3"/>
      <c r="B83" s="494">
        <f>Amnt_Deposited!B75</f>
        <v>64</v>
      </c>
      <c r="C83" s="235">
        <f>IF(Select2=1,Amnt_Deposited!F75,(Amnt_Deposited!F75+Amnt_Deposited!L75*Parameters!$E$47))</f>
        <v>0</v>
      </c>
      <c r="D83" s="495">
        <f>MCF!R82</f>
        <v>0</v>
      </c>
      <c r="E83" s="236">
        <f t="shared" ref="E83:E99" si="8">C83*$I$6*DOCF*D83</f>
        <v>0</v>
      </c>
      <c r="F83" s="236">
        <f t="shared" si="1"/>
        <v>0</v>
      </c>
      <c r="G83" s="236">
        <f t="shared" si="4"/>
        <v>0</v>
      </c>
      <c r="H83" s="236">
        <f t="shared" si="2"/>
        <v>0</v>
      </c>
      <c r="I83" s="236">
        <f t="shared" si="5"/>
        <v>0</v>
      </c>
      <c r="J83" s="387">
        <f t="shared" ref="J83:J99" si="9">I83*CH4_fraction*conv</f>
        <v>0</v>
      </c>
      <c r="K83" s="3"/>
      <c r="L83" s="3"/>
      <c r="M83" s="3"/>
      <c r="N83" s="3"/>
      <c r="O83" s="3"/>
      <c r="P83" s="3"/>
      <c r="Q83" s="3"/>
      <c r="R83" s="3"/>
      <c r="S83" s="3"/>
      <c r="T83" s="3"/>
      <c r="U83" s="3"/>
      <c r="V83" s="3"/>
      <c r="W83" s="3"/>
      <c r="X83" s="3"/>
      <c r="Y83" s="3"/>
      <c r="Z83" s="3"/>
    </row>
    <row r="84" spans="1:26" ht="12.75" customHeight="1" x14ac:dyDescent="0.25">
      <c r="A84" s="3"/>
      <c r="B84" s="494">
        <f>Amnt_Deposited!B76</f>
        <v>65</v>
      </c>
      <c r="C84" s="235">
        <f>IF(Select2=1,Amnt_Deposited!F76,(Amnt_Deposited!F76+Amnt_Deposited!L76*Parameters!$E$47))</f>
        <v>0</v>
      </c>
      <c r="D84" s="495">
        <f>MCF!R83</f>
        <v>0</v>
      </c>
      <c r="E84" s="236">
        <f t="shared" si="8"/>
        <v>0</v>
      </c>
      <c r="F84" s="236">
        <f t="shared" si="1"/>
        <v>0</v>
      </c>
      <c r="G84" s="236">
        <f t="shared" si="4"/>
        <v>0</v>
      </c>
      <c r="H84" s="236">
        <f t="shared" si="2"/>
        <v>0</v>
      </c>
      <c r="I84" s="236">
        <f t="shared" si="5"/>
        <v>0</v>
      </c>
      <c r="J84" s="387">
        <f t="shared" si="9"/>
        <v>0</v>
      </c>
      <c r="K84" s="3"/>
      <c r="L84" s="3"/>
      <c r="M84" s="3"/>
      <c r="N84" s="3"/>
      <c r="O84" s="3"/>
      <c r="P84" s="3"/>
      <c r="Q84" s="3"/>
      <c r="R84" s="3"/>
      <c r="S84" s="3"/>
      <c r="T84" s="3"/>
      <c r="U84" s="3"/>
      <c r="V84" s="3"/>
      <c r="W84" s="3"/>
      <c r="X84" s="3"/>
      <c r="Y84" s="3"/>
      <c r="Z84" s="3"/>
    </row>
    <row r="85" spans="1:26" ht="12.75" customHeight="1" x14ac:dyDescent="0.25">
      <c r="A85" s="3"/>
      <c r="B85" s="494">
        <f>Amnt_Deposited!B77</f>
        <v>66</v>
      </c>
      <c r="C85" s="235">
        <f>IF(Select2=1,Amnt_Deposited!F77,(Amnt_Deposited!F77+Amnt_Deposited!L77*Parameters!$E$47))</f>
        <v>0</v>
      </c>
      <c r="D85" s="495">
        <f>MCF!R84</f>
        <v>0</v>
      </c>
      <c r="E85" s="236">
        <f t="shared" si="8"/>
        <v>0</v>
      </c>
      <c r="F85" s="236">
        <f t="shared" si="1"/>
        <v>0</v>
      </c>
      <c r="G85" s="236">
        <f t="shared" si="4"/>
        <v>0</v>
      </c>
      <c r="H85" s="236">
        <f t="shared" si="2"/>
        <v>0</v>
      </c>
      <c r="I85" s="236">
        <f t="shared" si="5"/>
        <v>0</v>
      </c>
      <c r="J85" s="387">
        <f t="shared" si="9"/>
        <v>0</v>
      </c>
      <c r="K85" s="3"/>
      <c r="L85" s="3"/>
      <c r="M85" s="3"/>
      <c r="N85" s="3"/>
      <c r="O85" s="3"/>
      <c r="P85" s="3"/>
      <c r="Q85" s="3"/>
      <c r="R85" s="3"/>
      <c r="S85" s="3"/>
      <c r="T85" s="3"/>
      <c r="U85" s="3"/>
      <c r="V85" s="3"/>
      <c r="W85" s="3"/>
      <c r="X85" s="3"/>
      <c r="Y85" s="3"/>
      <c r="Z85" s="3"/>
    </row>
    <row r="86" spans="1:26" ht="12.75" customHeight="1" x14ac:dyDescent="0.25">
      <c r="A86" s="3"/>
      <c r="B86" s="494">
        <f>Amnt_Deposited!B78</f>
        <v>67</v>
      </c>
      <c r="C86" s="235">
        <f>IF(Select2=1,Amnt_Deposited!F78,(Amnt_Deposited!F78+Amnt_Deposited!L78*Parameters!$E$47))</f>
        <v>0</v>
      </c>
      <c r="D86" s="495">
        <f>MCF!R85</f>
        <v>0</v>
      </c>
      <c r="E86" s="236">
        <f t="shared" si="8"/>
        <v>0</v>
      </c>
      <c r="F86" s="236">
        <f t="shared" si="1"/>
        <v>0</v>
      </c>
      <c r="G86" s="236">
        <f t="shared" si="4"/>
        <v>0</v>
      </c>
      <c r="H86" s="236">
        <f t="shared" si="2"/>
        <v>0</v>
      </c>
      <c r="I86" s="236">
        <f t="shared" si="5"/>
        <v>0</v>
      </c>
      <c r="J86" s="387">
        <f t="shared" si="9"/>
        <v>0</v>
      </c>
      <c r="K86" s="3"/>
      <c r="L86" s="3"/>
      <c r="M86" s="3"/>
      <c r="N86" s="3"/>
      <c r="O86" s="3"/>
      <c r="P86" s="3"/>
      <c r="Q86" s="3"/>
      <c r="R86" s="3"/>
      <c r="S86" s="3"/>
      <c r="T86" s="3"/>
      <c r="U86" s="3"/>
      <c r="V86" s="3"/>
      <c r="W86" s="3"/>
      <c r="X86" s="3"/>
      <c r="Y86" s="3"/>
      <c r="Z86" s="3"/>
    </row>
    <row r="87" spans="1:26" ht="12.75" customHeight="1" x14ac:dyDescent="0.25">
      <c r="A87" s="3"/>
      <c r="B87" s="494">
        <f>Amnt_Deposited!B79</f>
        <v>68</v>
      </c>
      <c r="C87" s="235">
        <f>IF(Select2=1,Amnt_Deposited!F79,(Amnt_Deposited!F79+Amnt_Deposited!L79*Parameters!$E$47))</f>
        <v>0</v>
      </c>
      <c r="D87" s="495">
        <f>MCF!R86</f>
        <v>0</v>
      </c>
      <c r="E87" s="236">
        <f t="shared" si="8"/>
        <v>0</v>
      </c>
      <c r="F87" s="236">
        <f t="shared" si="1"/>
        <v>0</v>
      </c>
      <c r="G87" s="236">
        <f t="shared" si="4"/>
        <v>0</v>
      </c>
      <c r="H87" s="236">
        <f t="shared" si="2"/>
        <v>0</v>
      </c>
      <c r="I87" s="236">
        <f t="shared" si="5"/>
        <v>0</v>
      </c>
      <c r="J87" s="387">
        <f t="shared" si="9"/>
        <v>0</v>
      </c>
      <c r="K87" s="3"/>
      <c r="L87" s="3"/>
      <c r="M87" s="3"/>
      <c r="N87" s="3"/>
      <c r="O87" s="3"/>
      <c r="P87" s="3"/>
      <c r="Q87" s="3"/>
      <c r="R87" s="3"/>
      <c r="S87" s="3"/>
      <c r="T87" s="3"/>
      <c r="U87" s="3"/>
      <c r="V87" s="3"/>
      <c r="W87" s="3"/>
      <c r="X87" s="3"/>
      <c r="Y87" s="3"/>
      <c r="Z87" s="3"/>
    </row>
    <row r="88" spans="1:26" ht="12.75" customHeight="1" x14ac:dyDescent="0.25">
      <c r="A88" s="3"/>
      <c r="B88" s="494">
        <f>Amnt_Deposited!B80</f>
        <v>69</v>
      </c>
      <c r="C88" s="235">
        <f>IF(Select2=1,Amnt_Deposited!F80,(Amnt_Deposited!F80+Amnt_Deposited!L80*Parameters!$E$47))</f>
        <v>0</v>
      </c>
      <c r="D88" s="495">
        <f>MCF!R87</f>
        <v>0</v>
      </c>
      <c r="E88" s="236">
        <f t="shared" si="8"/>
        <v>0</v>
      </c>
      <c r="F88" s="236">
        <f t="shared" si="1"/>
        <v>0</v>
      </c>
      <c r="G88" s="236">
        <f t="shared" si="4"/>
        <v>0</v>
      </c>
      <c r="H88" s="236">
        <f t="shared" si="2"/>
        <v>0</v>
      </c>
      <c r="I88" s="236">
        <f t="shared" si="5"/>
        <v>0</v>
      </c>
      <c r="J88" s="387">
        <f t="shared" si="9"/>
        <v>0</v>
      </c>
      <c r="K88" s="3"/>
      <c r="L88" s="3"/>
      <c r="M88" s="3"/>
      <c r="N88" s="3"/>
      <c r="O88" s="3"/>
      <c r="P88" s="3"/>
      <c r="Q88" s="3"/>
      <c r="R88" s="3"/>
      <c r="S88" s="3"/>
      <c r="T88" s="3"/>
      <c r="U88" s="3"/>
      <c r="V88" s="3"/>
      <c r="W88" s="3"/>
      <c r="X88" s="3"/>
      <c r="Y88" s="3"/>
      <c r="Z88" s="3"/>
    </row>
    <row r="89" spans="1:26" ht="12.75" customHeight="1" x14ac:dyDescent="0.25">
      <c r="A89" s="3"/>
      <c r="B89" s="494">
        <f>Amnt_Deposited!B81</f>
        <v>70</v>
      </c>
      <c r="C89" s="235">
        <f>IF(Select2=1,Amnt_Deposited!F81,(Amnt_Deposited!F81+Amnt_Deposited!L81*Parameters!$E$47))</f>
        <v>0</v>
      </c>
      <c r="D89" s="495">
        <f>MCF!R88</f>
        <v>0</v>
      </c>
      <c r="E89" s="236">
        <f t="shared" si="8"/>
        <v>0</v>
      </c>
      <c r="F89" s="236">
        <f t="shared" si="1"/>
        <v>0</v>
      </c>
      <c r="G89" s="236">
        <f t="shared" si="4"/>
        <v>0</v>
      </c>
      <c r="H89" s="236">
        <f t="shared" si="2"/>
        <v>0</v>
      </c>
      <c r="I89" s="236">
        <f t="shared" si="5"/>
        <v>0</v>
      </c>
      <c r="J89" s="387">
        <f t="shared" si="9"/>
        <v>0</v>
      </c>
      <c r="K89" s="3"/>
      <c r="L89" s="3"/>
      <c r="M89" s="3"/>
      <c r="N89" s="3"/>
      <c r="O89" s="3"/>
      <c r="P89" s="3"/>
      <c r="Q89" s="3"/>
      <c r="R89" s="3"/>
      <c r="S89" s="3"/>
      <c r="T89" s="3"/>
      <c r="U89" s="3"/>
      <c r="V89" s="3"/>
      <c r="W89" s="3"/>
      <c r="X89" s="3"/>
      <c r="Y89" s="3"/>
      <c r="Z89" s="3"/>
    </row>
    <row r="90" spans="1:26" ht="12.75" customHeight="1" x14ac:dyDescent="0.25">
      <c r="A90" s="3"/>
      <c r="B90" s="494">
        <f>Amnt_Deposited!B82</f>
        <v>71</v>
      </c>
      <c r="C90" s="235">
        <f>IF(Select2=1,Amnt_Deposited!F82,(Amnt_Deposited!F82+Amnt_Deposited!L82*Parameters!$E$47))</f>
        <v>0</v>
      </c>
      <c r="D90" s="495">
        <f>MCF!R89</f>
        <v>0</v>
      </c>
      <c r="E90" s="236">
        <f t="shared" si="8"/>
        <v>0</v>
      </c>
      <c r="F90" s="236">
        <f t="shared" si="1"/>
        <v>0</v>
      </c>
      <c r="G90" s="236">
        <f t="shared" si="4"/>
        <v>0</v>
      </c>
      <c r="H90" s="236">
        <f t="shared" si="2"/>
        <v>0</v>
      </c>
      <c r="I90" s="236">
        <f t="shared" si="5"/>
        <v>0</v>
      </c>
      <c r="J90" s="387">
        <f t="shared" si="9"/>
        <v>0</v>
      </c>
      <c r="K90" s="3"/>
      <c r="L90" s="3"/>
      <c r="M90" s="3"/>
      <c r="N90" s="3"/>
      <c r="O90" s="3"/>
      <c r="P90" s="3"/>
      <c r="Q90" s="3"/>
      <c r="R90" s="3"/>
      <c r="S90" s="3"/>
      <c r="T90" s="3"/>
      <c r="U90" s="3"/>
      <c r="V90" s="3"/>
      <c r="W90" s="3"/>
      <c r="X90" s="3"/>
      <c r="Y90" s="3"/>
      <c r="Z90" s="3"/>
    </row>
    <row r="91" spans="1:26" ht="12.75" customHeight="1" x14ac:dyDescent="0.25">
      <c r="A91" s="3"/>
      <c r="B91" s="494">
        <f>Amnt_Deposited!B83</f>
        <v>72</v>
      </c>
      <c r="C91" s="235">
        <f>IF(Select2=1,Amnt_Deposited!F83,(Amnt_Deposited!F83+Amnt_Deposited!L83*Parameters!$E$47))</f>
        <v>0</v>
      </c>
      <c r="D91" s="495">
        <f>MCF!R90</f>
        <v>0</v>
      </c>
      <c r="E91" s="236">
        <f t="shared" si="8"/>
        <v>0</v>
      </c>
      <c r="F91" s="236">
        <f t="shared" si="1"/>
        <v>0</v>
      </c>
      <c r="G91" s="236">
        <f t="shared" si="4"/>
        <v>0</v>
      </c>
      <c r="H91" s="236">
        <f t="shared" si="2"/>
        <v>0</v>
      </c>
      <c r="I91" s="236">
        <f t="shared" si="5"/>
        <v>0</v>
      </c>
      <c r="J91" s="387">
        <f t="shared" si="9"/>
        <v>0</v>
      </c>
      <c r="K91" s="3"/>
      <c r="L91" s="3"/>
      <c r="M91" s="3"/>
      <c r="N91" s="3"/>
      <c r="O91" s="3"/>
      <c r="P91" s="3"/>
      <c r="Q91" s="3"/>
      <c r="R91" s="3"/>
      <c r="S91" s="3"/>
      <c r="T91" s="3"/>
      <c r="U91" s="3"/>
      <c r="V91" s="3"/>
      <c r="W91" s="3"/>
      <c r="X91" s="3"/>
      <c r="Y91" s="3"/>
      <c r="Z91" s="3"/>
    </row>
    <row r="92" spans="1:26" ht="12.75" customHeight="1" x14ac:dyDescent="0.25">
      <c r="A92" s="3"/>
      <c r="B92" s="494">
        <f>Amnt_Deposited!B84</f>
        <v>73</v>
      </c>
      <c r="C92" s="235">
        <f>IF(Select2=1,Amnt_Deposited!F84,(Amnt_Deposited!F84+Amnt_Deposited!L84*Parameters!$E$47))</f>
        <v>0</v>
      </c>
      <c r="D92" s="495">
        <f>MCF!R91</f>
        <v>0</v>
      </c>
      <c r="E92" s="236">
        <f t="shared" si="8"/>
        <v>0</v>
      </c>
      <c r="F92" s="236">
        <f t="shared" si="1"/>
        <v>0</v>
      </c>
      <c r="G92" s="236">
        <f t="shared" si="4"/>
        <v>0</v>
      </c>
      <c r="H92" s="236">
        <f t="shared" si="2"/>
        <v>0</v>
      </c>
      <c r="I92" s="236">
        <f t="shared" si="5"/>
        <v>0</v>
      </c>
      <c r="J92" s="387">
        <f t="shared" si="9"/>
        <v>0</v>
      </c>
      <c r="K92" s="3"/>
      <c r="L92" s="3"/>
      <c r="M92" s="3"/>
      <c r="N92" s="3"/>
      <c r="O92" s="3"/>
      <c r="P92" s="3"/>
      <c r="Q92" s="3"/>
      <c r="R92" s="3"/>
      <c r="S92" s="3"/>
      <c r="T92" s="3"/>
      <c r="U92" s="3"/>
      <c r="V92" s="3"/>
      <c r="W92" s="3"/>
      <c r="X92" s="3"/>
      <c r="Y92" s="3"/>
      <c r="Z92" s="3"/>
    </row>
    <row r="93" spans="1:26" ht="12.75" customHeight="1" x14ac:dyDescent="0.25">
      <c r="A93" s="3"/>
      <c r="B93" s="494">
        <f>Amnt_Deposited!B85</f>
        <v>74</v>
      </c>
      <c r="C93" s="235">
        <f>IF(Select2=1,Amnt_Deposited!F85,(Amnt_Deposited!F85+Amnt_Deposited!L85*Parameters!$E$47))</f>
        <v>0</v>
      </c>
      <c r="D93" s="495">
        <f>MCF!R92</f>
        <v>0</v>
      </c>
      <c r="E93" s="236">
        <f t="shared" si="8"/>
        <v>0</v>
      </c>
      <c r="F93" s="236">
        <f t="shared" si="1"/>
        <v>0</v>
      </c>
      <c r="G93" s="236">
        <f t="shared" si="4"/>
        <v>0</v>
      </c>
      <c r="H93" s="236">
        <f t="shared" si="2"/>
        <v>0</v>
      </c>
      <c r="I93" s="236">
        <f t="shared" si="5"/>
        <v>0</v>
      </c>
      <c r="J93" s="387">
        <f t="shared" si="9"/>
        <v>0</v>
      </c>
      <c r="K93" s="3"/>
      <c r="L93" s="3"/>
      <c r="M93" s="3"/>
      <c r="N93" s="3"/>
      <c r="O93" s="3"/>
      <c r="P93" s="3"/>
      <c r="Q93" s="3"/>
      <c r="R93" s="3"/>
      <c r="S93" s="3"/>
      <c r="T93" s="3"/>
      <c r="U93" s="3"/>
      <c r="V93" s="3"/>
      <c r="W93" s="3"/>
      <c r="X93" s="3"/>
      <c r="Y93" s="3"/>
      <c r="Z93" s="3"/>
    </row>
    <row r="94" spans="1:26" ht="12.75" customHeight="1" x14ac:dyDescent="0.25">
      <c r="A94" s="3"/>
      <c r="B94" s="494">
        <f>Amnt_Deposited!B86</f>
        <v>75</v>
      </c>
      <c r="C94" s="235">
        <f>IF(Select2=1,Amnt_Deposited!F86,(Amnt_Deposited!F86+Amnt_Deposited!L86*Parameters!$E$47))</f>
        <v>0</v>
      </c>
      <c r="D94" s="495">
        <f>MCF!R93</f>
        <v>0</v>
      </c>
      <c r="E94" s="236">
        <f t="shared" si="8"/>
        <v>0</v>
      </c>
      <c r="F94" s="236">
        <f t="shared" si="1"/>
        <v>0</v>
      </c>
      <c r="G94" s="236">
        <f t="shared" si="4"/>
        <v>0</v>
      </c>
      <c r="H94" s="236">
        <f t="shared" si="2"/>
        <v>0</v>
      </c>
      <c r="I94" s="236">
        <f t="shared" si="5"/>
        <v>0</v>
      </c>
      <c r="J94" s="387">
        <f t="shared" si="9"/>
        <v>0</v>
      </c>
      <c r="K94" s="3"/>
      <c r="L94" s="3"/>
      <c r="M94" s="3"/>
      <c r="N94" s="3"/>
      <c r="O94" s="3"/>
      <c r="P94" s="3"/>
      <c r="Q94" s="3"/>
      <c r="R94" s="3"/>
      <c r="S94" s="3"/>
      <c r="T94" s="3"/>
      <c r="U94" s="3"/>
      <c r="V94" s="3"/>
      <c r="W94" s="3"/>
      <c r="X94" s="3"/>
      <c r="Y94" s="3"/>
      <c r="Z94" s="3"/>
    </row>
    <row r="95" spans="1:26" ht="12.75" customHeight="1" x14ac:dyDescent="0.25">
      <c r="A95" s="3"/>
      <c r="B95" s="494">
        <f>Amnt_Deposited!B87</f>
        <v>76</v>
      </c>
      <c r="C95" s="235">
        <f>IF(Select2=1,Amnt_Deposited!F87,(Amnt_Deposited!F87+Amnt_Deposited!L87*Parameters!$E$47))</f>
        <v>0</v>
      </c>
      <c r="D95" s="495">
        <f>MCF!R94</f>
        <v>0</v>
      </c>
      <c r="E95" s="236">
        <f t="shared" si="8"/>
        <v>0</v>
      </c>
      <c r="F95" s="236">
        <f t="shared" si="1"/>
        <v>0</v>
      </c>
      <c r="G95" s="236">
        <f t="shared" si="4"/>
        <v>0</v>
      </c>
      <c r="H95" s="236">
        <f t="shared" si="2"/>
        <v>0</v>
      </c>
      <c r="I95" s="236">
        <f t="shared" si="5"/>
        <v>0</v>
      </c>
      <c r="J95" s="387">
        <f t="shared" si="9"/>
        <v>0</v>
      </c>
      <c r="K95" s="3"/>
      <c r="L95" s="3"/>
      <c r="M95" s="3"/>
      <c r="N95" s="3"/>
      <c r="O95" s="3"/>
      <c r="P95" s="3"/>
      <c r="Q95" s="3"/>
      <c r="R95" s="3"/>
      <c r="S95" s="3"/>
      <c r="T95" s="3"/>
      <c r="U95" s="3"/>
      <c r="V95" s="3"/>
      <c r="W95" s="3"/>
      <c r="X95" s="3"/>
      <c r="Y95" s="3"/>
      <c r="Z95" s="3"/>
    </row>
    <row r="96" spans="1:26" ht="12.75" customHeight="1" x14ac:dyDescent="0.25">
      <c r="A96" s="3"/>
      <c r="B96" s="494">
        <f>Amnt_Deposited!B88</f>
        <v>77</v>
      </c>
      <c r="C96" s="235">
        <f>IF(Select2=1,Amnt_Deposited!F88,(Amnt_Deposited!F88+Amnt_Deposited!L88*Parameters!$E$47))</f>
        <v>0</v>
      </c>
      <c r="D96" s="495">
        <f>MCF!R95</f>
        <v>0</v>
      </c>
      <c r="E96" s="236">
        <f t="shared" si="8"/>
        <v>0</v>
      </c>
      <c r="F96" s="236">
        <f t="shared" si="1"/>
        <v>0</v>
      </c>
      <c r="G96" s="236">
        <f t="shared" si="4"/>
        <v>0</v>
      </c>
      <c r="H96" s="236">
        <f t="shared" si="2"/>
        <v>0</v>
      </c>
      <c r="I96" s="236">
        <f t="shared" si="5"/>
        <v>0</v>
      </c>
      <c r="J96" s="387">
        <f t="shared" si="9"/>
        <v>0</v>
      </c>
      <c r="K96" s="3"/>
      <c r="L96" s="3"/>
      <c r="M96" s="3"/>
      <c r="N96" s="3"/>
      <c r="O96" s="3"/>
      <c r="P96" s="3"/>
      <c r="Q96" s="3"/>
      <c r="R96" s="3"/>
      <c r="S96" s="3"/>
      <c r="T96" s="3"/>
      <c r="U96" s="3"/>
      <c r="V96" s="3"/>
      <c r="W96" s="3"/>
      <c r="X96" s="3"/>
      <c r="Y96" s="3"/>
      <c r="Z96" s="3"/>
    </row>
    <row r="97" spans="1:26" ht="12.75" customHeight="1" x14ac:dyDescent="0.25">
      <c r="A97" s="3"/>
      <c r="B97" s="494">
        <f>Amnt_Deposited!B89</f>
        <v>78</v>
      </c>
      <c r="C97" s="235">
        <f>IF(Select2=1,Amnt_Deposited!F89,(Amnt_Deposited!F89+Amnt_Deposited!L89*Parameters!$E$47))</f>
        <v>0</v>
      </c>
      <c r="D97" s="495">
        <f>MCF!R96</f>
        <v>0</v>
      </c>
      <c r="E97" s="236">
        <f t="shared" si="8"/>
        <v>0</v>
      </c>
      <c r="F97" s="236">
        <f t="shared" si="1"/>
        <v>0</v>
      </c>
      <c r="G97" s="236">
        <f t="shared" si="4"/>
        <v>0</v>
      </c>
      <c r="H97" s="236">
        <f t="shared" si="2"/>
        <v>0</v>
      </c>
      <c r="I97" s="236">
        <f t="shared" si="5"/>
        <v>0</v>
      </c>
      <c r="J97" s="387">
        <f t="shared" si="9"/>
        <v>0</v>
      </c>
      <c r="K97" s="3"/>
      <c r="L97" s="3"/>
      <c r="M97" s="3"/>
      <c r="N97" s="3"/>
      <c r="O97" s="3"/>
      <c r="P97" s="3"/>
      <c r="Q97" s="3"/>
      <c r="R97" s="3"/>
      <c r="S97" s="3"/>
      <c r="T97" s="3"/>
      <c r="U97" s="3"/>
      <c r="V97" s="3"/>
      <c r="W97" s="3"/>
      <c r="X97" s="3"/>
      <c r="Y97" s="3"/>
      <c r="Z97" s="3"/>
    </row>
    <row r="98" spans="1:26" ht="12.75" customHeight="1" x14ac:dyDescent="0.25">
      <c r="A98" s="3"/>
      <c r="B98" s="494">
        <f>Amnt_Deposited!B90</f>
        <v>79</v>
      </c>
      <c r="C98" s="235">
        <f>IF(Select2=1,Amnt_Deposited!F90,(Amnt_Deposited!F90+Amnt_Deposited!L90*Parameters!$E$47))</f>
        <v>0</v>
      </c>
      <c r="D98" s="495">
        <f>MCF!R97</f>
        <v>0</v>
      </c>
      <c r="E98" s="236">
        <f t="shared" si="8"/>
        <v>0</v>
      </c>
      <c r="F98" s="236">
        <f t="shared" si="1"/>
        <v>0</v>
      </c>
      <c r="G98" s="236">
        <f t="shared" si="4"/>
        <v>0</v>
      </c>
      <c r="H98" s="236">
        <f t="shared" si="2"/>
        <v>0</v>
      </c>
      <c r="I98" s="236">
        <f t="shared" si="5"/>
        <v>0</v>
      </c>
      <c r="J98" s="387">
        <f t="shared" si="9"/>
        <v>0</v>
      </c>
      <c r="K98" s="3"/>
      <c r="L98" s="3"/>
      <c r="M98" s="3"/>
      <c r="N98" s="3"/>
      <c r="O98" s="3"/>
      <c r="P98" s="3"/>
      <c r="Q98" s="3"/>
      <c r="R98" s="3"/>
      <c r="S98" s="3"/>
      <c r="T98" s="3"/>
      <c r="U98" s="3"/>
      <c r="V98" s="3"/>
      <c r="W98" s="3"/>
      <c r="X98" s="3"/>
      <c r="Y98" s="3"/>
      <c r="Z98" s="3"/>
    </row>
    <row r="99" spans="1:26" ht="13.5" customHeight="1" thickBot="1" x14ac:dyDescent="0.3">
      <c r="A99" s="3"/>
      <c r="B99" s="496">
        <f>Amnt_Deposited!B91</f>
        <v>80</v>
      </c>
      <c r="C99" s="323">
        <f>IF(Select2=1,Amnt_Deposited!F91,(Amnt_Deposited!F91+Amnt_Deposited!L91*Parameters!$E$47))</f>
        <v>0</v>
      </c>
      <c r="D99" s="497">
        <f>MCF!R98</f>
        <v>0</v>
      </c>
      <c r="E99" s="280">
        <f t="shared" si="8"/>
        <v>0</v>
      </c>
      <c r="F99" s="280">
        <f t="shared" si="1"/>
        <v>0</v>
      </c>
      <c r="G99" s="280">
        <f t="shared" si="4"/>
        <v>0</v>
      </c>
      <c r="H99" s="280">
        <f t="shared" si="2"/>
        <v>0</v>
      </c>
      <c r="I99" s="280">
        <f t="shared" si="5"/>
        <v>0</v>
      </c>
      <c r="J99" s="491">
        <f t="shared" si="9"/>
        <v>0</v>
      </c>
      <c r="K99" s="3"/>
      <c r="L99" s="3"/>
      <c r="M99" s="3"/>
      <c r="N99" s="3"/>
      <c r="O99" s="3"/>
      <c r="P99" s="3"/>
      <c r="Q99" s="3"/>
      <c r="R99" s="3"/>
      <c r="S99" s="3"/>
      <c r="T99" s="3"/>
      <c r="U99" s="3"/>
      <c r="V99" s="3"/>
      <c r="W99" s="3"/>
      <c r="X99" s="3"/>
      <c r="Y99" s="3"/>
      <c r="Z99" s="3"/>
    </row>
    <row r="100" spans="1:26" ht="12.75" customHeight="1" x14ac:dyDescent="0.25">
      <c r="A100" s="3"/>
      <c r="B100" s="3"/>
      <c r="C100" s="3"/>
      <c r="D100" s="200"/>
      <c r="E100" s="3"/>
      <c r="F100" s="3"/>
      <c r="G100" s="3"/>
      <c r="H100" s="3"/>
      <c r="I100" s="3"/>
      <c r="J100" s="3"/>
      <c r="K100" s="3"/>
      <c r="L100" s="3"/>
      <c r="M100" s="3"/>
      <c r="N100" s="3"/>
      <c r="O100" s="3"/>
      <c r="P100" s="3"/>
      <c r="Q100" s="3"/>
      <c r="R100" s="3"/>
      <c r="S100" s="3"/>
      <c r="T100" s="3"/>
      <c r="U100" s="3"/>
      <c r="V100" s="3"/>
      <c r="W100" s="3"/>
      <c r="X100" s="3"/>
      <c r="Y100" s="3"/>
      <c r="Z100" s="3"/>
    </row>
    <row r="101" spans="1:26" ht="12.75" customHeight="1" x14ac:dyDescent="0.25">
      <c r="A101" s="3"/>
      <c r="B101" s="3"/>
      <c r="C101" s="3"/>
      <c r="D101" s="200"/>
      <c r="E101" s="3"/>
      <c r="F101" s="3"/>
      <c r="G101" s="3"/>
      <c r="H101" s="3"/>
      <c r="I101" s="3"/>
      <c r="J101" s="3"/>
      <c r="K101" s="3"/>
      <c r="L101" s="3"/>
      <c r="M101" s="3"/>
      <c r="N101" s="3"/>
      <c r="O101" s="3"/>
      <c r="P101" s="3"/>
      <c r="Q101" s="3"/>
      <c r="R101" s="3"/>
      <c r="S101" s="3"/>
      <c r="T101" s="3"/>
      <c r="U101" s="3"/>
      <c r="V101" s="3"/>
      <c r="W101" s="3"/>
      <c r="X101" s="3"/>
      <c r="Y101" s="3"/>
      <c r="Z101" s="3"/>
    </row>
    <row r="102" spans="1:26" ht="12.75" customHeight="1" x14ac:dyDescent="0.25">
      <c r="A102" s="3"/>
      <c r="B102" s="3"/>
      <c r="C102" s="3"/>
      <c r="D102" s="200"/>
      <c r="E102" s="3"/>
      <c r="F102" s="3"/>
      <c r="G102" s="3"/>
      <c r="H102" s="3"/>
      <c r="I102" s="3"/>
      <c r="J102" s="3"/>
      <c r="K102" s="3"/>
      <c r="L102" s="3"/>
      <c r="M102" s="3"/>
      <c r="N102" s="3"/>
      <c r="O102" s="3"/>
      <c r="P102" s="3"/>
      <c r="Q102" s="3"/>
      <c r="R102" s="3"/>
      <c r="S102" s="3"/>
      <c r="T102" s="3"/>
      <c r="U102" s="3"/>
      <c r="V102" s="3"/>
      <c r="W102" s="3"/>
      <c r="X102" s="3"/>
      <c r="Y102" s="3"/>
      <c r="Z102" s="3"/>
    </row>
    <row r="103" spans="1:26" ht="12.75" customHeight="1" x14ac:dyDescent="0.25">
      <c r="A103" s="3"/>
      <c r="B103" s="3"/>
      <c r="C103" s="3"/>
      <c r="D103" s="200"/>
      <c r="E103" s="3"/>
      <c r="F103" s="3"/>
      <c r="G103" s="3"/>
      <c r="H103" s="3"/>
      <c r="I103" s="3"/>
      <c r="J103" s="3"/>
      <c r="K103" s="3"/>
      <c r="L103" s="3"/>
      <c r="M103" s="3"/>
      <c r="N103" s="3"/>
      <c r="O103" s="3"/>
      <c r="P103" s="3"/>
      <c r="Q103" s="3"/>
      <c r="R103" s="3"/>
      <c r="S103" s="3"/>
      <c r="T103" s="3"/>
      <c r="U103" s="3"/>
      <c r="V103" s="3"/>
      <c r="W103" s="3"/>
      <c r="X103" s="3"/>
      <c r="Y103" s="3"/>
      <c r="Z103" s="3"/>
    </row>
    <row r="104" spans="1:26" ht="12.75" customHeight="1" x14ac:dyDescent="0.25">
      <c r="A104" s="3"/>
      <c r="B104" s="3"/>
      <c r="C104" s="3"/>
      <c r="D104" s="200"/>
      <c r="E104" s="3"/>
      <c r="F104" s="3"/>
      <c r="G104" s="3"/>
      <c r="H104" s="3"/>
      <c r="I104" s="3"/>
      <c r="J104" s="3"/>
      <c r="K104" s="3"/>
      <c r="L104" s="3"/>
      <c r="M104" s="3"/>
      <c r="N104" s="3"/>
      <c r="O104" s="3"/>
      <c r="P104" s="3"/>
      <c r="Q104" s="3"/>
      <c r="R104" s="3"/>
      <c r="S104" s="3"/>
      <c r="T104" s="3"/>
      <c r="U104" s="3"/>
      <c r="V104" s="3"/>
      <c r="W104" s="3"/>
      <c r="X104" s="3"/>
      <c r="Y104" s="3"/>
      <c r="Z104" s="3"/>
    </row>
    <row r="105" spans="1:26" ht="12.75" customHeight="1" x14ac:dyDescent="0.25">
      <c r="A105" s="3"/>
      <c r="B105" s="3"/>
      <c r="C105" s="3"/>
      <c r="D105" s="200"/>
      <c r="E105" s="3"/>
      <c r="F105" s="3"/>
      <c r="G105" s="3"/>
      <c r="H105" s="3"/>
      <c r="I105" s="3"/>
      <c r="J105" s="3"/>
      <c r="K105" s="3"/>
      <c r="L105" s="3"/>
      <c r="M105" s="3"/>
      <c r="N105" s="3"/>
      <c r="O105" s="3"/>
      <c r="P105" s="3"/>
      <c r="Q105" s="3"/>
      <c r="R105" s="3"/>
      <c r="S105" s="3"/>
      <c r="T105" s="3"/>
      <c r="U105" s="3"/>
      <c r="V105" s="3"/>
      <c r="W105" s="3"/>
      <c r="X105" s="3"/>
      <c r="Y105" s="3"/>
      <c r="Z105" s="3"/>
    </row>
    <row r="106" spans="1:26" ht="12.75" customHeight="1" x14ac:dyDescent="0.25">
      <c r="A106" s="3"/>
      <c r="B106" s="3"/>
      <c r="C106" s="3"/>
      <c r="D106" s="200"/>
      <c r="E106" s="3"/>
      <c r="F106" s="3"/>
      <c r="G106" s="3"/>
      <c r="H106" s="3"/>
      <c r="I106" s="3"/>
      <c r="J106" s="3"/>
      <c r="K106" s="3"/>
      <c r="L106" s="3"/>
      <c r="M106" s="3"/>
      <c r="N106" s="3"/>
      <c r="O106" s="3"/>
      <c r="P106" s="3"/>
      <c r="Q106" s="3"/>
      <c r="R106" s="3"/>
      <c r="S106" s="3"/>
      <c r="T106" s="3"/>
      <c r="U106" s="3"/>
      <c r="V106" s="3"/>
      <c r="W106" s="3"/>
      <c r="X106" s="3"/>
      <c r="Y106" s="3"/>
      <c r="Z106" s="3"/>
    </row>
    <row r="107" spans="1:26" ht="12.75" customHeight="1" x14ac:dyDescent="0.25">
      <c r="A107" s="3"/>
      <c r="B107" s="3"/>
      <c r="C107" s="3"/>
      <c r="D107" s="200"/>
      <c r="E107" s="3"/>
      <c r="F107" s="3"/>
      <c r="G107" s="3"/>
      <c r="H107" s="3"/>
      <c r="I107" s="3"/>
      <c r="J107" s="3"/>
      <c r="K107" s="3"/>
      <c r="L107" s="3"/>
      <c r="M107" s="3"/>
      <c r="N107" s="3"/>
      <c r="O107" s="3"/>
      <c r="P107" s="3"/>
      <c r="Q107" s="3"/>
      <c r="R107" s="3"/>
      <c r="S107" s="3"/>
      <c r="T107" s="3"/>
      <c r="U107" s="3"/>
      <c r="V107" s="3"/>
      <c r="W107" s="3"/>
      <c r="X107" s="3"/>
      <c r="Y107" s="3"/>
      <c r="Z107" s="3"/>
    </row>
    <row r="108" spans="1:26" ht="12.75" customHeight="1" x14ac:dyDescent="0.25">
      <c r="A108" s="3"/>
      <c r="B108" s="3"/>
      <c r="C108" s="3"/>
      <c r="D108" s="200"/>
      <c r="E108" s="3"/>
      <c r="F108" s="3"/>
      <c r="G108" s="3"/>
      <c r="H108" s="3"/>
      <c r="I108" s="3"/>
      <c r="J108" s="3"/>
      <c r="K108" s="3"/>
      <c r="L108" s="3"/>
      <c r="M108" s="3"/>
      <c r="N108" s="3"/>
      <c r="O108" s="3"/>
      <c r="P108" s="3"/>
      <c r="Q108" s="3"/>
      <c r="R108" s="3"/>
      <c r="S108" s="3"/>
      <c r="T108" s="3"/>
      <c r="U108" s="3"/>
      <c r="V108" s="3"/>
      <c r="W108" s="3"/>
      <c r="X108" s="3"/>
      <c r="Y108" s="3"/>
      <c r="Z108" s="3"/>
    </row>
    <row r="109" spans="1:26" ht="12.75" customHeight="1" x14ac:dyDescent="0.25">
      <c r="A109" s="3"/>
      <c r="B109" s="3"/>
      <c r="C109" s="3"/>
      <c r="D109" s="200"/>
      <c r="E109" s="3"/>
      <c r="F109" s="3"/>
      <c r="G109" s="3"/>
      <c r="H109" s="3"/>
      <c r="I109" s="3"/>
      <c r="J109" s="3"/>
      <c r="K109" s="3"/>
      <c r="L109" s="3"/>
      <c r="M109" s="3"/>
      <c r="N109" s="3"/>
      <c r="O109" s="3"/>
      <c r="P109" s="3"/>
      <c r="Q109" s="3"/>
      <c r="R109" s="3"/>
      <c r="S109" s="3"/>
      <c r="T109" s="3"/>
      <c r="U109" s="3"/>
      <c r="V109" s="3"/>
      <c r="W109" s="3"/>
      <c r="X109" s="3"/>
      <c r="Y109" s="3"/>
      <c r="Z109" s="3"/>
    </row>
    <row r="110" spans="1:26" ht="12.75" customHeight="1" x14ac:dyDescent="0.25">
      <c r="A110" s="3"/>
      <c r="B110" s="3"/>
      <c r="C110" s="3"/>
      <c r="D110" s="200"/>
      <c r="E110" s="3"/>
      <c r="F110" s="3"/>
      <c r="G110" s="3"/>
      <c r="H110" s="3"/>
      <c r="I110" s="3"/>
      <c r="J110" s="3"/>
      <c r="K110" s="3"/>
      <c r="L110" s="3"/>
      <c r="M110" s="3"/>
      <c r="N110" s="3"/>
      <c r="O110" s="3"/>
      <c r="P110" s="3"/>
      <c r="Q110" s="3"/>
      <c r="R110" s="3"/>
      <c r="S110" s="3"/>
      <c r="T110" s="3"/>
      <c r="U110" s="3"/>
      <c r="V110" s="3"/>
      <c r="W110" s="3"/>
      <c r="X110" s="3"/>
      <c r="Y110" s="3"/>
      <c r="Z110" s="3"/>
    </row>
    <row r="111" spans="1:26" ht="12.75" customHeight="1" x14ac:dyDescent="0.25">
      <c r="A111" s="3"/>
      <c r="B111" s="3"/>
      <c r="C111" s="3"/>
      <c r="D111" s="200"/>
      <c r="E111" s="3"/>
      <c r="F111" s="3"/>
      <c r="G111" s="3"/>
      <c r="H111" s="3"/>
      <c r="I111" s="3"/>
      <c r="J111" s="3"/>
      <c r="K111" s="3"/>
      <c r="L111" s="3"/>
      <c r="M111" s="3"/>
      <c r="N111" s="3"/>
      <c r="O111" s="3"/>
      <c r="P111" s="3"/>
      <c r="Q111" s="3"/>
      <c r="R111" s="3"/>
      <c r="S111" s="3"/>
      <c r="T111" s="3"/>
      <c r="U111" s="3"/>
      <c r="V111" s="3"/>
      <c r="W111" s="3"/>
      <c r="X111" s="3"/>
      <c r="Y111" s="3"/>
      <c r="Z111" s="3"/>
    </row>
    <row r="112" spans="1:26" ht="12.75" customHeight="1" x14ac:dyDescent="0.25">
      <c r="A112" s="3"/>
      <c r="B112" s="3"/>
      <c r="C112" s="3"/>
      <c r="D112" s="200"/>
      <c r="E112" s="3"/>
      <c r="F112" s="3"/>
      <c r="G112" s="3"/>
      <c r="H112" s="3"/>
      <c r="I112" s="3"/>
      <c r="J112" s="3"/>
      <c r="K112" s="3"/>
      <c r="L112" s="3"/>
      <c r="M112" s="3"/>
      <c r="N112" s="3"/>
      <c r="O112" s="3"/>
      <c r="P112" s="3"/>
      <c r="Q112" s="3"/>
      <c r="R112" s="3"/>
      <c r="S112" s="3"/>
      <c r="T112" s="3"/>
      <c r="U112" s="3"/>
      <c r="V112" s="3"/>
      <c r="W112" s="3"/>
      <c r="X112" s="3"/>
      <c r="Y112" s="3"/>
      <c r="Z112" s="3"/>
    </row>
    <row r="113" spans="1:26" ht="12.75" customHeight="1" x14ac:dyDescent="0.25">
      <c r="A113" s="3"/>
      <c r="B113" s="3"/>
      <c r="C113" s="3"/>
      <c r="D113" s="200"/>
      <c r="E113" s="3"/>
      <c r="F113" s="3"/>
      <c r="G113" s="3"/>
      <c r="H113" s="3"/>
      <c r="I113" s="3"/>
      <c r="J113" s="3"/>
      <c r="K113" s="3"/>
      <c r="L113" s="3"/>
      <c r="M113" s="3"/>
      <c r="N113" s="3"/>
      <c r="O113" s="3"/>
      <c r="P113" s="3"/>
      <c r="Q113" s="3"/>
      <c r="R113" s="3"/>
      <c r="S113" s="3"/>
      <c r="T113" s="3"/>
      <c r="U113" s="3"/>
      <c r="V113" s="3"/>
      <c r="W113" s="3"/>
      <c r="X113" s="3"/>
      <c r="Y113" s="3"/>
      <c r="Z113" s="3"/>
    </row>
    <row r="114" spans="1:26" ht="12.75" customHeight="1" x14ac:dyDescent="0.25">
      <c r="A114" s="3"/>
      <c r="B114" s="3"/>
      <c r="C114" s="3"/>
      <c r="D114" s="200"/>
      <c r="E114" s="3"/>
      <c r="F114" s="3"/>
      <c r="G114" s="3"/>
      <c r="H114" s="3"/>
      <c r="I114" s="3"/>
      <c r="J114" s="3"/>
      <c r="K114" s="3"/>
      <c r="L114" s="3"/>
      <c r="M114" s="3"/>
      <c r="N114" s="3"/>
      <c r="O114" s="3"/>
      <c r="P114" s="3"/>
      <c r="Q114" s="3"/>
      <c r="R114" s="3"/>
      <c r="S114" s="3"/>
      <c r="T114" s="3"/>
      <c r="U114" s="3"/>
      <c r="V114" s="3"/>
      <c r="W114" s="3"/>
      <c r="X114" s="3"/>
      <c r="Y114" s="3"/>
      <c r="Z114" s="3"/>
    </row>
    <row r="115" spans="1:26" ht="12.75" customHeight="1" x14ac:dyDescent="0.25">
      <c r="A115" s="3"/>
      <c r="B115" s="3"/>
      <c r="C115" s="3"/>
      <c r="D115" s="200"/>
      <c r="E115" s="3"/>
      <c r="F115" s="3"/>
      <c r="G115" s="3"/>
      <c r="H115" s="3"/>
      <c r="I115" s="3"/>
      <c r="J115" s="3"/>
      <c r="K115" s="3"/>
      <c r="L115" s="3"/>
      <c r="M115" s="3"/>
      <c r="N115" s="3"/>
      <c r="O115" s="3"/>
      <c r="P115" s="3"/>
      <c r="Q115" s="3"/>
      <c r="R115" s="3"/>
      <c r="S115" s="3"/>
      <c r="T115" s="3"/>
      <c r="U115" s="3"/>
      <c r="V115" s="3"/>
      <c r="W115" s="3"/>
      <c r="X115" s="3"/>
      <c r="Y115" s="3"/>
      <c r="Z115" s="3"/>
    </row>
    <row r="116" spans="1:26" ht="12.75" customHeight="1" x14ac:dyDescent="0.25">
      <c r="A116" s="3"/>
      <c r="B116" s="3"/>
      <c r="C116" s="3"/>
      <c r="D116" s="200"/>
      <c r="E116" s="3"/>
      <c r="F116" s="3"/>
      <c r="G116" s="3"/>
      <c r="H116" s="3"/>
      <c r="I116" s="3"/>
      <c r="J116" s="3"/>
      <c r="K116" s="3"/>
      <c r="L116" s="3"/>
      <c r="M116" s="3"/>
      <c r="N116" s="3"/>
      <c r="O116" s="3"/>
      <c r="P116" s="3"/>
      <c r="Q116" s="3"/>
      <c r="R116" s="3"/>
      <c r="S116" s="3"/>
      <c r="T116" s="3"/>
      <c r="U116" s="3"/>
      <c r="V116" s="3"/>
      <c r="W116" s="3"/>
      <c r="X116" s="3"/>
      <c r="Y116" s="3"/>
      <c r="Z116" s="3"/>
    </row>
    <row r="117" spans="1:26" ht="12.75" customHeight="1" x14ac:dyDescent="0.25">
      <c r="A117" s="3"/>
      <c r="B117" s="3"/>
      <c r="C117" s="3"/>
      <c r="D117" s="200"/>
      <c r="E117" s="3"/>
      <c r="F117" s="3"/>
      <c r="G117" s="3"/>
      <c r="H117" s="3"/>
      <c r="I117" s="3"/>
      <c r="J117" s="3"/>
      <c r="K117" s="3"/>
      <c r="L117" s="3"/>
      <c r="M117" s="3"/>
      <c r="N117" s="3"/>
      <c r="O117" s="3"/>
      <c r="P117" s="3"/>
      <c r="Q117" s="3"/>
      <c r="R117" s="3"/>
      <c r="S117" s="3"/>
      <c r="T117" s="3"/>
      <c r="U117" s="3"/>
      <c r="V117" s="3"/>
      <c r="W117" s="3"/>
      <c r="X117" s="3"/>
      <c r="Y117" s="3"/>
      <c r="Z117" s="3"/>
    </row>
    <row r="118" spans="1:26" ht="12.75" customHeight="1" x14ac:dyDescent="0.25">
      <c r="A118" s="3"/>
      <c r="B118" s="3"/>
      <c r="C118" s="3"/>
      <c r="D118" s="200"/>
      <c r="E118" s="3"/>
      <c r="F118" s="3"/>
      <c r="G118" s="3"/>
      <c r="H118" s="3"/>
      <c r="I118" s="3"/>
      <c r="J118" s="3"/>
      <c r="K118" s="3"/>
      <c r="L118" s="3"/>
      <c r="M118" s="3"/>
      <c r="N118" s="3"/>
      <c r="O118" s="3"/>
      <c r="P118" s="3"/>
      <c r="Q118" s="3"/>
      <c r="R118" s="3"/>
      <c r="S118" s="3"/>
      <c r="T118" s="3"/>
      <c r="U118" s="3"/>
      <c r="V118" s="3"/>
      <c r="W118" s="3"/>
      <c r="X118" s="3"/>
      <c r="Y118" s="3"/>
      <c r="Z118" s="3"/>
    </row>
    <row r="119" spans="1:26" ht="12.75" customHeight="1" x14ac:dyDescent="0.25">
      <c r="A119" s="3"/>
      <c r="B119" s="3"/>
      <c r="C119" s="3"/>
      <c r="D119" s="200"/>
      <c r="E119" s="3"/>
      <c r="F119" s="3"/>
      <c r="G119" s="3"/>
      <c r="H119" s="3"/>
      <c r="I119" s="3"/>
      <c r="J119" s="3"/>
      <c r="K119" s="3"/>
      <c r="L119" s="3"/>
      <c r="M119" s="3"/>
      <c r="N119" s="3"/>
      <c r="O119" s="3"/>
      <c r="P119" s="3"/>
      <c r="Q119" s="3"/>
      <c r="R119" s="3"/>
      <c r="S119" s="3"/>
      <c r="T119" s="3"/>
      <c r="U119" s="3"/>
      <c r="V119" s="3"/>
      <c r="W119" s="3"/>
      <c r="X119" s="3"/>
      <c r="Y119" s="3"/>
      <c r="Z119" s="3"/>
    </row>
    <row r="120" spans="1:26" ht="12.75" customHeight="1" x14ac:dyDescent="0.25">
      <c r="A120" s="3"/>
      <c r="B120" s="3"/>
      <c r="C120" s="3"/>
      <c r="D120" s="200"/>
      <c r="E120" s="3"/>
      <c r="F120" s="3"/>
      <c r="G120" s="3"/>
      <c r="H120" s="3"/>
      <c r="I120" s="3"/>
      <c r="J120" s="3"/>
      <c r="K120" s="3"/>
      <c r="L120" s="3"/>
      <c r="M120" s="3"/>
      <c r="N120" s="3"/>
      <c r="O120" s="3"/>
      <c r="P120" s="3"/>
      <c r="Q120" s="3"/>
      <c r="R120" s="3"/>
      <c r="S120" s="3"/>
      <c r="T120" s="3"/>
      <c r="U120" s="3"/>
      <c r="V120" s="3"/>
      <c r="W120" s="3"/>
      <c r="X120" s="3"/>
      <c r="Y120" s="3"/>
      <c r="Z120" s="3"/>
    </row>
    <row r="121" spans="1:26" ht="12.75" customHeight="1" x14ac:dyDescent="0.25">
      <c r="A121" s="3"/>
      <c r="B121" s="3"/>
      <c r="C121" s="3"/>
      <c r="D121" s="200"/>
      <c r="E121" s="3"/>
      <c r="F121" s="3"/>
      <c r="G121" s="3"/>
      <c r="H121" s="3"/>
      <c r="I121" s="3"/>
      <c r="J121" s="3"/>
      <c r="K121" s="3"/>
      <c r="L121" s="3"/>
      <c r="M121" s="3"/>
      <c r="N121" s="3"/>
      <c r="O121" s="3"/>
      <c r="P121" s="3"/>
      <c r="Q121" s="3"/>
      <c r="R121" s="3"/>
      <c r="S121" s="3"/>
      <c r="T121" s="3"/>
      <c r="U121" s="3"/>
      <c r="V121" s="3"/>
      <c r="W121" s="3"/>
      <c r="X121" s="3"/>
      <c r="Y121" s="3"/>
      <c r="Z121" s="3"/>
    </row>
    <row r="122" spans="1:26" ht="12.75" customHeight="1" x14ac:dyDescent="0.25">
      <c r="A122" s="3"/>
      <c r="B122" s="3"/>
      <c r="C122" s="3"/>
      <c r="D122" s="200"/>
      <c r="E122" s="3"/>
      <c r="F122" s="3"/>
      <c r="G122" s="3"/>
      <c r="H122" s="3"/>
      <c r="I122" s="3"/>
      <c r="J122" s="3"/>
      <c r="K122" s="3"/>
      <c r="L122" s="3"/>
      <c r="M122" s="3"/>
      <c r="N122" s="3"/>
      <c r="O122" s="3"/>
      <c r="P122" s="3"/>
      <c r="Q122" s="3"/>
      <c r="R122" s="3"/>
      <c r="S122" s="3"/>
      <c r="T122" s="3"/>
      <c r="U122" s="3"/>
      <c r="V122" s="3"/>
      <c r="W122" s="3"/>
      <c r="X122" s="3"/>
      <c r="Y122" s="3"/>
      <c r="Z122" s="3"/>
    </row>
    <row r="123" spans="1:26" ht="12.75" customHeight="1" x14ac:dyDescent="0.25">
      <c r="A123" s="3"/>
      <c r="B123" s="3"/>
      <c r="C123" s="3"/>
      <c r="D123" s="200"/>
      <c r="E123" s="3"/>
      <c r="F123" s="3"/>
      <c r="G123" s="3"/>
      <c r="H123" s="3"/>
      <c r="I123" s="3"/>
      <c r="J123" s="3"/>
      <c r="K123" s="3"/>
      <c r="L123" s="3"/>
      <c r="M123" s="3"/>
      <c r="N123" s="3"/>
      <c r="O123" s="3"/>
      <c r="P123" s="3"/>
      <c r="Q123" s="3"/>
      <c r="R123" s="3"/>
      <c r="S123" s="3"/>
      <c r="T123" s="3"/>
      <c r="U123" s="3"/>
      <c r="V123" s="3"/>
      <c r="W123" s="3"/>
      <c r="X123" s="3"/>
      <c r="Y123" s="3"/>
      <c r="Z123" s="3"/>
    </row>
    <row r="124" spans="1:26" ht="12.75" customHeight="1" x14ac:dyDescent="0.25">
      <c r="A124" s="3"/>
      <c r="B124" s="3"/>
      <c r="C124" s="3"/>
      <c r="D124" s="200"/>
      <c r="E124" s="3"/>
      <c r="F124" s="3"/>
      <c r="G124" s="3"/>
      <c r="H124" s="3"/>
      <c r="I124" s="3"/>
      <c r="J124" s="3"/>
      <c r="K124" s="3"/>
      <c r="L124" s="3"/>
      <c r="M124" s="3"/>
      <c r="N124" s="3"/>
      <c r="O124" s="3"/>
      <c r="P124" s="3"/>
      <c r="Q124" s="3"/>
      <c r="R124" s="3"/>
      <c r="S124" s="3"/>
      <c r="T124" s="3"/>
      <c r="U124" s="3"/>
      <c r="V124" s="3"/>
      <c r="W124" s="3"/>
      <c r="X124" s="3"/>
      <c r="Y124" s="3"/>
      <c r="Z124" s="3"/>
    </row>
    <row r="125" spans="1:26" ht="12.75" customHeight="1" x14ac:dyDescent="0.25">
      <c r="A125" s="3"/>
      <c r="B125" s="3"/>
      <c r="C125" s="3"/>
      <c r="D125" s="200"/>
      <c r="E125" s="3"/>
      <c r="F125" s="3"/>
      <c r="G125" s="3"/>
      <c r="H125" s="3"/>
      <c r="I125" s="3"/>
      <c r="J125" s="3"/>
      <c r="K125" s="3"/>
      <c r="L125" s="3"/>
      <c r="M125" s="3"/>
      <c r="N125" s="3"/>
      <c r="O125" s="3"/>
      <c r="P125" s="3"/>
      <c r="Q125" s="3"/>
      <c r="R125" s="3"/>
      <c r="S125" s="3"/>
      <c r="T125" s="3"/>
      <c r="U125" s="3"/>
      <c r="V125" s="3"/>
      <c r="W125" s="3"/>
      <c r="X125" s="3"/>
      <c r="Y125" s="3"/>
      <c r="Z125" s="3"/>
    </row>
    <row r="126" spans="1:26" ht="12.75" customHeight="1" x14ac:dyDescent="0.25">
      <c r="A126" s="3"/>
      <c r="B126" s="3"/>
      <c r="C126" s="3"/>
      <c r="D126" s="200"/>
      <c r="E126" s="3"/>
      <c r="F126" s="3"/>
      <c r="G126" s="3"/>
      <c r="H126" s="3"/>
      <c r="I126" s="3"/>
      <c r="J126" s="3"/>
      <c r="K126" s="3"/>
      <c r="L126" s="3"/>
      <c r="M126" s="3"/>
      <c r="N126" s="3"/>
      <c r="O126" s="3"/>
      <c r="P126" s="3"/>
      <c r="Q126" s="3"/>
      <c r="R126" s="3"/>
      <c r="S126" s="3"/>
      <c r="T126" s="3"/>
      <c r="U126" s="3"/>
      <c r="V126" s="3"/>
      <c r="W126" s="3"/>
      <c r="X126" s="3"/>
      <c r="Y126" s="3"/>
      <c r="Z126" s="3"/>
    </row>
    <row r="127" spans="1:26" ht="12.75" customHeight="1" x14ac:dyDescent="0.25">
      <c r="A127" s="3"/>
      <c r="B127" s="3"/>
      <c r="C127" s="3"/>
      <c r="D127" s="200"/>
      <c r="E127" s="3"/>
      <c r="F127" s="3"/>
      <c r="G127" s="3"/>
      <c r="H127" s="3"/>
      <c r="I127" s="3"/>
      <c r="J127" s="3"/>
      <c r="K127" s="3"/>
      <c r="L127" s="3"/>
      <c r="M127" s="3"/>
      <c r="N127" s="3"/>
      <c r="O127" s="3"/>
      <c r="P127" s="3"/>
      <c r="Q127" s="3"/>
      <c r="R127" s="3"/>
      <c r="S127" s="3"/>
      <c r="T127" s="3"/>
      <c r="U127" s="3"/>
      <c r="V127" s="3"/>
      <c r="W127" s="3"/>
      <c r="X127" s="3"/>
      <c r="Y127" s="3"/>
      <c r="Z127" s="3"/>
    </row>
    <row r="128" spans="1:26" ht="12.75" customHeight="1" x14ac:dyDescent="0.25">
      <c r="A128" s="3"/>
      <c r="B128" s="3"/>
      <c r="C128" s="3"/>
      <c r="D128" s="200"/>
      <c r="E128" s="3"/>
      <c r="F128" s="3"/>
      <c r="G128" s="3"/>
      <c r="H128" s="3"/>
      <c r="I128" s="3"/>
      <c r="J128" s="3"/>
      <c r="K128" s="3"/>
      <c r="L128" s="3"/>
      <c r="M128" s="3"/>
      <c r="N128" s="3"/>
      <c r="O128" s="3"/>
      <c r="P128" s="3"/>
      <c r="Q128" s="3"/>
      <c r="R128" s="3"/>
      <c r="S128" s="3"/>
      <c r="T128" s="3"/>
      <c r="U128" s="3"/>
      <c r="V128" s="3"/>
      <c r="W128" s="3"/>
      <c r="X128" s="3"/>
      <c r="Y128" s="3"/>
      <c r="Z128" s="3"/>
    </row>
    <row r="129" spans="1:26" ht="12.75" customHeight="1" x14ac:dyDescent="0.25">
      <c r="A129" s="3"/>
      <c r="B129" s="3"/>
      <c r="C129" s="3"/>
      <c r="D129" s="200"/>
      <c r="E129" s="3"/>
      <c r="F129" s="3"/>
      <c r="G129" s="3"/>
      <c r="H129" s="3"/>
      <c r="I129" s="3"/>
      <c r="J129" s="3"/>
      <c r="K129" s="3"/>
      <c r="L129" s="3"/>
      <c r="M129" s="3"/>
      <c r="N129" s="3"/>
      <c r="O129" s="3"/>
      <c r="P129" s="3"/>
      <c r="Q129" s="3"/>
      <c r="R129" s="3"/>
      <c r="S129" s="3"/>
      <c r="T129" s="3"/>
      <c r="U129" s="3"/>
      <c r="V129" s="3"/>
      <c r="W129" s="3"/>
      <c r="X129" s="3"/>
      <c r="Y129" s="3"/>
      <c r="Z129" s="3"/>
    </row>
    <row r="130" spans="1:26" ht="12.75" customHeight="1" x14ac:dyDescent="0.25">
      <c r="A130" s="3"/>
      <c r="B130" s="3"/>
      <c r="C130" s="3"/>
      <c r="D130" s="200"/>
      <c r="E130" s="3"/>
      <c r="F130" s="3"/>
      <c r="G130" s="3"/>
      <c r="H130" s="3"/>
      <c r="I130" s="3"/>
      <c r="J130" s="3"/>
      <c r="K130" s="3"/>
      <c r="L130" s="3"/>
      <c r="M130" s="3"/>
      <c r="N130" s="3"/>
      <c r="O130" s="3"/>
      <c r="P130" s="3"/>
      <c r="Q130" s="3"/>
      <c r="R130" s="3"/>
      <c r="S130" s="3"/>
      <c r="T130" s="3"/>
      <c r="U130" s="3"/>
      <c r="V130" s="3"/>
      <c r="W130" s="3"/>
      <c r="X130" s="3"/>
      <c r="Y130" s="3"/>
      <c r="Z130" s="3"/>
    </row>
    <row r="131" spans="1:26" ht="12.75" customHeight="1" x14ac:dyDescent="0.25">
      <c r="A131" s="3"/>
      <c r="B131" s="3"/>
      <c r="C131" s="3"/>
      <c r="D131" s="200"/>
      <c r="E131" s="3"/>
      <c r="F131" s="3"/>
      <c r="G131" s="3"/>
      <c r="H131" s="3"/>
      <c r="I131" s="3"/>
      <c r="J131" s="3"/>
      <c r="K131" s="3"/>
      <c r="L131" s="3"/>
      <c r="M131" s="3"/>
      <c r="N131" s="3"/>
      <c r="O131" s="3"/>
      <c r="P131" s="3"/>
      <c r="Q131" s="3"/>
      <c r="R131" s="3"/>
      <c r="S131" s="3"/>
      <c r="T131" s="3"/>
      <c r="U131" s="3"/>
      <c r="V131" s="3"/>
      <c r="W131" s="3"/>
      <c r="X131" s="3"/>
      <c r="Y131" s="3"/>
      <c r="Z131" s="3"/>
    </row>
    <row r="132" spans="1:26" ht="12.75" customHeight="1" x14ac:dyDescent="0.25">
      <c r="A132" s="3"/>
      <c r="B132" s="3"/>
      <c r="C132" s="3"/>
      <c r="D132" s="200"/>
      <c r="E132" s="3"/>
      <c r="F132" s="3"/>
      <c r="G132" s="3"/>
      <c r="H132" s="3"/>
      <c r="I132" s="3"/>
      <c r="J132" s="3"/>
      <c r="K132" s="3"/>
      <c r="L132" s="3"/>
      <c r="M132" s="3"/>
      <c r="N132" s="3"/>
      <c r="O132" s="3"/>
      <c r="P132" s="3"/>
      <c r="Q132" s="3"/>
      <c r="R132" s="3"/>
      <c r="S132" s="3"/>
      <c r="T132" s="3"/>
      <c r="U132" s="3"/>
      <c r="V132" s="3"/>
      <c r="W132" s="3"/>
      <c r="X132" s="3"/>
      <c r="Y132" s="3"/>
      <c r="Z132" s="3"/>
    </row>
    <row r="133" spans="1:26" ht="12.75" customHeight="1" x14ac:dyDescent="0.25">
      <c r="A133" s="3"/>
      <c r="B133" s="3"/>
      <c r="C133" s="3"/>
      <c r="D133" s="200"/>
      <c r="E133" s="3"/>
      <c r="F133" s="3"/>
      <c r="G133" s="3"/>
      <c r="H133" s="3"/>
      <c r="I133" s="3"/>
      <c r="J133" s="3"/>
      <c r="K133" s="3"/>
      <c r="L133" s="3"/>
      <c r="M133" s="3"/>
      <c r="N133" s="3"/>
      <c r="O133" s="3"/>
      <c r="P133" s="3"/>
      <c r="Q133" s="3"/>
      <c r="R133" s="3"/>
      <c r="S133" s="3"/>
      <c r="T133" s="3"/>
      <c r="U133" s="3"/>
      <c r="V133" s="3"/>
      <c r="W133" s="3"/>
      <c r="X133" s="3"/>
      <c r="Y133" s="3"/>
      <c r="Z133" s="3"/>
    </row>
    <row r="134" spans="1:26" ht="12.75" customHeight="1" x14ac:dyDescent="0.25">
      <c r="A134" s="3"/>
      <c r="B134" s="3"/>
      <c r="C134" s="3"/>
      <c r="D134" s="200"/>
      <c r="E134" s="3"/>
      <c r="F134" s="3"/>
      <c r="G134" s="3"/>
      <c r="H134" s="3"/>
      <c r="I134" s="3"/>
      <c r="J134" s="3"/>
      <c r="K134" s="3"/>
      <c r="L134" s="3"/>
      <c r="M134" s="3"/>
      <c r="N134" s="3"/>
      <c r="O134" s="3"/>
      <c r="P134" s="3"/>
      <c r="Q134" s="3"/>
      <c r="R134" s="3"/>
      <c r="S134" s="3"/>
      <c r="T134" s="3"/>
      <c r="U134" s="3"/>
      <c r="V134" s="3"/>
      <c r="W134" s="3"/>
      <c r="X134" s="3"/>
      <c r="Y134" s="3"/>
      <c r="Z134" s="3"/>
    </row>
    <row r="135" spans="1:26" ht="12.75" customHeight="1" x14ac:dyDescent="0.25">
      <c r="A135" s="3"/>
      <c r="B135" s="3"/>
      <c r="C135" s="3"/>
      <c r="D135" s="200"/>
      <c r="E135" s="3"/>
      <c r="F135" s="3"/>
      <c r="G135" s="3"/>
      <c r="H135" s="3"/>
      <c r="I135" s="3"/>
      <c r="J135" s="3"/>
      <c r="K135" s="3"/>
      <c r="L135" s="3"/>
      <c r="M135" s="3"/>
      <c r="N135" s="3"/>
      <c r="O135" s="3"/>
      <c r="P135" s="3"/>
      <c r="Q135" s="3"/>
      <c r="R135" s="3"/>
      <c r="S135" s="3"/>
      <c r="T135" s="3"/>
      <c r="U135" s="3"/>
      <c r="V135" s="3"/>
      <c r="W135" s="3"/>
      <c r="X135" s="3"/>
      <c r="Y135" s="3"/>
      <c r="Z135" s="3"/>
    </row>
    <row r="136" spans="1:26" ht="12.75" customHeight="1" x14ac:dyDescent="0.25">
      <c r="A136" s="3"/>
      <c r="B136" s="3"/>
      <c r="C136" s="3"/>
      <c r="D136" s="200"/>
      <c r="E136" s="3"/>
      <c r="F136" s="3"/>
      <c r="G136" s="3"/>
      <c r="H136" s="3"/>
      <c r="I136" s="3"/>
      <c r="J136" s="3"/>
      <c r="K136" s="3"/>
      <c r="L136" s="3"/>
      <c r="M136" s="3"/>
      <c r="N136" s="3"/>
      <c r="O136" s="3"/>
      <c r="P136" s="3"/>
      <c r="Q136" s="3"/>
      <c r="R136" s="3"/>
      <c r="S136" s="3"/>
      <c r="T136" s="3"/>
      <c r="U136" s="3"/>
      <c r="V136" s="3"/>
      <c r="W136" s="3"/>
      <c r="X136" s="3"/>
      <c r="Y136" s="3"/>
      <c r="Z136" s="3"/>
    </row>
    <row r="137" spans="1:26" ht="12.75" customHeight="1" x14ac:dyDescent="0.25">
      <c r="A137" s="3"/>
      <c r="B137" s="3"/>
      <c r="C137" s="3"/>
      <c r="D137" s="200"/>
      <c r="E137" s="3"/>
      <c r="F137" s="3"/>
      <c r="G137" s="3"/>
      <c r="H137" s="3"/>
      <c r="I137" s="3"/>
      <c r="J137" s="3"/>
      <c r="K137" s="3"/>
      <c r="L137" s="3"/>
      <c r="M137" s="3"/>
      <c r="N137" s="3"/>
      <c r="O137" s="3"/>
      <c r="P137" s="3"/>
      <c r="Q137" s="3"/>
      <c r="R137" s="3"/>
      <c r="S137" s="3"/>
      <c r="T137" s="3"/>
      <c r="U137" s="3"/>
      <c r="V137" s="3"/>
      <c r="W137" s="3"/>
      <c r="X137" s="3"/>
      <c r="Y137" s="3"/>
      <c r="Z137" s="3"/>
    </row>
    <row r="138" spans="1:26" ht="12.75" customHeight="1" x14ac:dyDescent="0.25">
      <c r="A138" s="3"/>
      <c r="B138" s="3"/>
      <c r="C138" s="3"/>
      <c r="D138" s="200"/>
      <c r="E138" s="3"/>
      <c r="F138" s="3"/>
      <c r="G138" s="3"/>
      <c r="H138" s="3"/>
      <c r="I138" s="3"/>
      <c r="J138" s="3"/>
      <c r="K138" s="3"/>
      <c r="L138" s="3"/>
      <c r="M138" s="3"/>
      <c r="N138" s="3"/>
      <c r="O138" s="3"/>
      <c r="P138" s="3"/>
      <c r="Q138" s="3"/>
      <c r="R138" s="3"/>
      <c r="S138" s="3"/>
      <c r="T138" s="3"/>
      <c r="U138" s="3"/>
      <c r="V138" s="3"/>
      <c r="W138" s="3"/>
      <c r="X138" s="3"/>
      <c r="Y138" s="3"/>
      <c r="Z138" s="3"/>
    </row>
    <row r="139" spans="1:26" ht="12.75" customHeight="1" x14ac:dyDescent="0.25">
      <c r="A139" s="3"/>
      <c r="B139" s="3"/>
      <c r="C139" s="3"/>
      <c r="D139" s="200"/>
      <c r="E139" s="3"/>
      <c r="F139" s="3"/>
      <c r="G139" s="3"/>
      <c r="H139" s="3"/>
      <c r="I139" s="3"/>
      <c r="J139" s="3"/>
      <c r="K139" s="3"/>
      <c r="L139" s="3"/>
      <c r="M139" s="3"/>
      <c r="N139" s="3"/>
      <c r="O139" s="3"/>
      <c r="P139" s="3"/>
      <c r="Q139" s="3"/>
      <c r="R139" s="3"/>
      <c r="S139" s="3"/>
      <c r="T139" s="3"/>
      <c r="U139" s="3"/>
      <c r="V139" s="3"/>
      <c r="W139" s="3"/>
      <c r="X139" s="3"/>
      <c r="Y139" s="3"/>
      <c r="Z139" s="3"/>
    </row>
    <row r="140" spans="1:26" ht="12.75" customHeight="1" x14ac:dyDescent="0.25">
      <c r="A140" s="3"/>
      <c r="B140" s="3"/>
      <c r="C140" s="3"/>
      <c r="D140" s="200"/>
      <c r="E140" s="3"/>
      <c r="F140" s="3"/>
      <c r="G140" s="3"/>
      <c r="H140" s="3"/>
      <c r="I140" s="3"/>
      <c r="J140" s="3"/>
      <c r="K140" s="3"/>
      <c r="L140" s="3"/>
      <c r="M140" s="3"/>
      <c r="N140" s="3"/>
      <c r="O140" s="3"/>
      <c r="P140" s="3"/>
      <c r="Q140" s="3"/>
      <c r="R140" s="3"/>
      <c r="S140" s="3"/>
      <c r="T140" s="3"/>
      <c r="U140" s="3"/>
      <c r="V140" s="3"/>
      <c r="W140" s="3"/>
      <c r="X140" s="3"/>
      <c r="Y140" s="3"/>
      <c r="Z140" s="3"/>
    </row>
    <row r="141" spans="1:26" ht="12.75" customHeight="1" x14ac:dyDescent="0.25">
      <c r="A141" s="3"/>
      <c r="B141" s="3"/>
      <c r="C141" s="3"/>
      <c r="D141" s="200"/>
      <c r="E141" s="3"/>
      <c r="F141" s="3"/>
      <c r="G141" s="3"/>
      <c r="H141" s="3"/>
      <c r="I141" s="3"/>
      <c r="J141" s="3"/>
      <c r="K141" s="3"/>
      <c r="L141" s="3"/>
      <c r="M141" s="3"/>
      <c r="N141" s="3"/>
      <c r="O141" s="3"/>
      <c r="P141" s="3"/>
      <c r="Q141" s="3"/>
      <c r="R141" s="3"/>
      <c r="S141" s="3"/>
      <c r="T141" s="3"/>
      <c r="U141" s="3"/>
      <c r="V141" s="3"/>
      <c r="W141" s="3"/>
      <c r="X141" s="3"/>
      <c r="Y141" s="3"/>
      <c r="Z141" s="3"/>
    </row>
    <row r="142" spans="1:26" ht="12.75" customHeight="1" x14ac:dyDescent="0.25">
      <c r="A142" s="3"/>
      <c r="B142" s="3"/>
      <c r="C142" s="3"/>
      <c r="D142" s="200"/>
      <c r="E142" s="3"/>
      <c r="F142" s="3"/>
      <c r="G142" s="3"/>
      <c r="H142" s="3"/>
      <c r="I142" s="3"/>
      <c r="J142" s="3"/>
      <c r="K142" s="3"/>
      <c r="L142" s="3"/>
      <c r="M142" s="3"/>
      <c r="N142" s="3"/>
      <c r="O142" s="3"/>
      <c r="P142" s="3"/>
      <c r="Q142" s="3"/>
      <c r="R142" s="3"/>
      <c r="S142" s="3"/>
      <c r="T142" s="3"/>
      <c r="U142" s="3"/>
      <c r="V142" s="3"/>
      <c r="W142" s="3"/>
      <c r="X142" s="3"/>
      <c r="Y142" s="3"/>
      <c r="Z142" s="3"/>
    </row>
    <row r="143" spans="1:26" ht="12.75" customHeight="1" x14ac:dyDescent="0.25">
      <c r="A143" s="3"/>
      <c r="B143" s="3"/>
      <c r="C143" s="3"/>
      <c r="D143" s="200"/>
      <c r="E143" s="3"/>
      <c r="F143" s="3"/>
      <c r="G143" s="3"/>
      <c r="H143" s="3"/>
      <c r="I143" s="3"/>
      <c r="J143" s="3"/>
      <c r="K143" s="3"/>
      <c r="L143" s="3"/>
      <c r="M143" s="3"/>
      <c r="N143" s="3"/>
      <c r="O143" s="3"/>
      <c r="P143" s="3"/>
      <c r="Q143" s="3"/>
      <c r="R143" s="3"/>
      <c r="S143" s="3"/>
      <c r="T143" s="3"/>
      <c r="U143" s="3"/>
      <c r="V143" s="3"/>
      <c r="W143" s="3"/>
      <c r="X143" s="3"/>
      <c r="Y143" s="3"/>
      <c r="Z143" s="3"/>
    </row>
    <row r="144" spans="1:26" ht="12.75" customHeight="1" x14ac:dyDescent="0.25">
      <c r="A144" s="3"/>
      <c r="B144" s="3"/>
      <c r="C144" s="3"/>
      <c r="D144" s="200"/>
      <c r="E144" s="3"/>
      <c r="F144" s="3"/>
      <c r="G144" s="3"/>
      <c r="H144" s="3"/>
      <c r="I144" s="3"/>
      <c r="J144" s="3"/>
      <c r="K144" s="3"/>
      <c r="L144" s="3"/>
      <c r="M144" s="3"/>
      <c r="N144" s="3"/>
      <c r="O144" s="3"/>
      <c r="P144" s="3"/>
      <c r="Q144" s="3"/>
      <c r="R144" s="3"/>
      <c r="S144" s="3"/>
      <c r="T144" s="3"/>
      <c r="U144" s="3"/>
      <c r="V144" s="3"/>
      <c r="W144" s="3"/>
      <c r="X144" s="3"/>
      <c r="Y144" s="3"/>
      <c r="Z144" s="3"/>
    </row>
    <row r="145" spans="1:26" ht="12.75" customHeight="1" x14ac:dyDescent="0.25">
      <c r="A145" s="3"/>
      <c r="B145" s="3"/>
      <c r="C145" s="3"/>
      <c r="D145" s="200"/>
      <c r="E145" s="3"/>
      <c r="F145" s="3"/>
      <c r="G145" s="3"/>
      <c r="H145" s="3"/>
      <c r="I145" s="3"/>
      <c r="J145" s="3"/>
      <c r="K145" s="3"/>
      <c r="L145" s="3"/>
      <c r="M145" s="3"/>
      <c r="N145" s="3"/>
      <c r="O145" s="3"/>
      <c r="P145" s="3"/>
      <c r="Q145" s="3"/>
      <c r="R145" s="3"/>
      <c r="S145" s="3"/>
      <c r="T145" s="3"/>
      <c r="U145" s="3"/>
      <c r="V145" s="3"/>
      <c r="W145" s="3"/>
      <c r="X145" s="3"/>
      <c r="Y145" s="3"/>
      <c r="Z145" s="3"/>
    </row>
    <row r="146" spans="1:26" ht="12.75" customHeight="1" x14ac:dyDescent="0.25">
      <c r="A146" s="3"/>
      <c r="B146" s="3"/>
      <c r="C146" s="3"/>
      <c r="D146" s="200"/>
      <c r="E146" s="3"/>
      <c r="F146" s="3"/>
      <c r="G146" s="3"/>
      <c r="H146" s="3"/>
      <c r="I146" s="3"/>
      <c r="J146" s="3"/>
      <c r="K146" s="3"/>
      <c r="L146" s="3"/>
      <c r="M146" s="3"/>
      <c r="N146" s="3"/>
      <c r="O146" s="3"/>
      <c r="P146" s="3"/>
      <c r="Q146" s="3"/>
      <c r="R146" s="3"/>
      <c r="S146" s="3"/>
      <c r="T146" s="3"/>
      <c r="U146" s="3"/>
      <c r="V146" s="3"/>
      <c r="W146" s="3"/>
      <c r="X146" s="3"/>
      <c r="Y146" s="3"/>
      <c r="Z146" s="3"/>
    </row>
    <row r="147" spans="1:26" ht="12.75" customHeight="1" x14ac:dyDescent="0.25">
      <c r="A147" s="3"/>
      <c r="B147" s="3"/>
      <c r="C147" s="3"/>
      <c r="D147" s="200"/>
      <c r="E147" s="3"/>
      <c r="F147" s="3"/>
      <c r="G147" s="3"/>
      <c r="H147" s="3"/>
      <c r="I147" s="3"/>
      <c r="J147" s="3"/>
      <c r="K147" s="3"/>
      <c r="L147" s="3"/>
      <c r="M147" s="3"/>
      <c r="N147" s="3"/>
      <c r="O147" s="3"/>
      <c r="P147" s="3"/>
      <c r="Q147" s="3"/>
      <c r="R147" s="3"/>
      <c r="S147" s="3"/>
      <c r="T147" s="3"/>
      <c r="U147" s="3"/>
      <c r="V147" s="3"/>
      <c r="W147" s="3"/>
      <c r="X147" s="3"/>
      <c r="Y147" s="3"/>
      <c r="Z147" s="3"/>
    </row>
    <row r="148" spans="1:26" ht="12.75" customHeight="1" x14ac:dyDescent="0.25">
      <c r="A148" s="3"/>
      <c r="B148" s="3"/>
      <c r="C148" s="3"/>
      <c r="D148" s="200"/>
      <c r="E148" s="3"/>
      <c r="F148" s="3"/>
      <c r="G148" s="3"/>
      <c r="H148" s="3"/>
      <c r="I148" s="3"/>
      <c r="J148" s="3"/>
      <c r="K148" s="3"/>
      <c r="L148" s="3"/>
      <c r="M148" s="3"/>
      <c r="N148" s="3"/>
      <c r="O148" s="3"/>
      <c r="P148" s="3"/>
      <c r="Q148" s="3"/>
      <c r="R148" s="3"/>
      <c r="S148" s="3"/>
      <c r="T148" s="3"/>
      <c r="U148" s="3"/>
      <c r="V148" s="3"/>
      <c r="W148" s="3"/>
      <c r="X148" s="3"/>
      <c r="Y148" s="3"/>
      <c r="Z148" s="3"/>
    </row>
    <row r="149" spans="1:26" ht="12.75" customHeight="1" x14ac:dyDescent="0.25">
      <c r="A149" s="3"/>
      <c r="B149" s="3"/>
      <c r="C149" s="3"/>
      <c r="D149" s="200"/>
      <c r="E149" s="3"/>
      <c r="F149" s="3"/>
      <c r="G149" s="3"/>
      <c r="H149" s="3"/>
      <c r="I149" s="3"/>
      <c r="J149" s="3"/>
      <c r="K149" s="3"/>
      <c r="L149" s="3"/>
      <c r="M149" s="3"/>
      <c r="N149" s="3"/>
      <c r="O149" s="3"/>
      <c r="P149" s="3"/>
      <c r="Q149" s="3"/>
      <c r="R149" s="3"/>
      <c r="S149" s="3"/>
      <c r="T149" s="3"/>
      <c r="U149" s="3"/>
      <c r="V149" s="3"/>
      <c r="W149" s="3"/>
      <c r="X149" s="3"/>
      <c r="Y149" s="3"/>
      <c r="Z149" s="3"/>
    </row>
    <row r="150" spans="1:26" ht="12.75" customHeight="1" x14ac:dyDescent="0.25">
      <c r="A150" s="3"/>
      <c r="B150" s="3"/>
      <c r="C150" s="3"/>
      <c r="D150" s="200"/>
      <c r="E150" s="3"/>
      <c r="F150" s="3"/>
      <c r="G150" s="3"/>
      <c r="H150" s="3"/>
      <c r="I150" s="3"/>
      <c r="J150" s="3"/>
      <c r="K150" s="3"/>
      <c r="L150" s="3"/>
      <c r="M150" s="3"/>
      <c r="N150" s="3"/>
      <c r="O150" s="3"/>
      <c r="P150" s="3"/>
      <c r="Q150" s="3"/>
      <c r="R150" s="3"/>
      <c r="S150" s="3"/>
      <c r="T150" s="3"/>
      <c r="U150" s="3"/>
      <c r="V150" s="3"/>
      <c r="W150" s="3"/>
      <c r="X150" s="3"/>
      <c r="Y150" s="3"/>
      <c r="Z150" s="3"/>
    </row>
    <row r="151" spans="1:26" ht="12.75" customHeight="1" x14ac:dyDescent="0.25">
      <c r="A151" s="3"/>
      <c r="B151" s="3"/>
      <c r="C151" s="3"/>
      <c r="D151" s="200"/>
      <c r="E151" s="3"/>
      <c r="F151" s="3"/>
      <c r="G151" s="3"/>
      <c r="H151" s="3"/>
      <c r="I151" s="3"/>
      <c r="J151" s="3"/>
      <c r="K151" s="3"/>
      <c r="L151" s="3"/>
      <c r="M151" s="3"/>
      <c r="N151" s="3"/>
      <c r="O151" s="3"/>
      <c r="P151" s="3"/>
      <c r="Q151" s="3"/>
      <c r="R151" s="3"/>
      <c r="S151" s="3"/>
      <c r="T151" s="3"/>
      <c r="U151" s="3"/>
      <c r="V151" s="3"/>
      <c r="W151" s="3"/>
      <c r="X151" s="3"/>
      <c r="Y151" s="3"/>
      <c r="Z151" s="3"/>
    </row>
    <row r="152" spans="1:26" ht="12.75" customHeight="1" x14ac:dyDescent="0.25">
      <c r="A152" s="3"/>
      <c r="B152" s="3"/>
      <c r="C152" s="3"/>
      <c r="D152" s="200"/>
      <c r="E152" s="3"/>
      <c r="F152" s="3"/>
      <c r="G152" s="3"/>
      <c r="H152" s="3"/>
      <c r="I152" s="3"/>
      <c r="J152" s="3"/>
      <c r="K152" s="3"/>
      <c r="L152" s="3"/>
      <c r="M152" s="3"/>
      <c r="N152" s="3"/>
      <c r="O152" s="3"/>
      <c r="P152" s="3"/>
      <c r="Q152" s="3"/>
      <c r="R152" s="3"/>
      <c r="S152" s="3"/>
      <c r="T152" s="3"/>
      <c r="U152" s="3"/>
      <c r="V152" s="3"/>
      <c r="W152" s="3"/>
      <c r="X152" s="3"/>
      <c r="Y152" s="3"/>
      <c r="Z152" s="3"/>
    </row>
    <row r="153" spans="1:26" ht="12.75" customHeight="1" x14ac:dyDescent="0.25">
      <c r="A153" s="3"/>
      <c r="B153" s="3"/>
      <c r="C153" s="3"/>
      <c r="D153" s="200"/>
      <c r="E153" s="3"/>
      <c r="F153" s="3"/>
      <c r="G153" s="3"/>
      <c r="H153" s="3"/>
      <c r="I153" s="3"/>
      <c r="J153" s="3"/>
      <c r="K153" s="3"/>
      <c r="L153" s="3"/>
      <c r="M153" s="3"/>
      <c r="N153" s="3"/>
      <c r="O153" s="3"/>
      <c r="P153" s="3"/>
      <c r="Q153" s="3"/>
      <c r="R153" s="3"/>
      <c r="S153" s="3"/>
      <c r="T153" s="3"/>
      <c r="U153" s="3"/>
      <c r="V153" s="3"/>
      <c r="W153" s="3"/>
      <c r="X153" s="3"/>
      <c r="Y153" s="3"/>
      <c r="Z153" s="3"/>
    </row>
    <row r="154" spans="1:26" ht="12.75" customHeight="1" x14ac:dyDescent="0.25">
      <c r="A154" s="3"/>
      <c r="B154" s="3"/>
      <c r="C154" s="3"/>
      <c r="D154" s="200"/>
      <c r="E154" s="3"/>
      <c r="F154" s="3"/>
      <c r="G154" s="3"/>
      <c r="H154" s="3"/>
      <c r="I154" s="3"/>
      <c r="J154" s="3"/>
      <c r="K154" s="3"/>
      <c r="L154" s="3"/>
      <c r="M154" s="3"/>
      <c r="N154" s="3"/>
      <c r="O154" s="3"/>
      <c r="P154" s="3"/>
      <c r="Q154" s="3"/>
      <c r="R154" s="3"/>
      <c r="S154" s="3"/>
      <c r="T154" s="3"/>
      <c r="U154" s="3"/>
      <c r="V154" s="3"/>
      <c r="W154" s="3"/>
      <c r="X154" s="3"/>
      <c r="Y154" s="3"/>
      <c r="Z154" s="3"/>
    </row>
    <row r="155" spans="1:26" ht="12.75" customHeight="1" x14ac:dyDescent="0.25">
      <c r="A155" s="3"/>
      <c r="B155" s="3"/>
      <c r="C155" s="3"/>
      <c r="D155" s="200"/>
      <c r="E155" s="3"/>
      <c r="F155" s="3"/>
      <c r="G155" s="3"/>
      <c r="H155" s="3"/>
      <c r="I155" s="3"/>
      <c r="J155" s="3"/>
      <c r="K155" s="3"/>
      <c r="L155" s="3"/>
      <c r="M155" s="3"/>
      <c r="N155" s="3"/>
      <c r="O155" s="3"/>
      <c r="P155" s="3"/>
      <c r="Q155" s="3"/>
      <c r="R155" s="3"/>
      <c r="S155" s="3"/>
      <c r="T155" s="3"/>
      <c r="U155" s="3"/>
      <c r="V155" s="3"/>
      <c r="W155" s="3"/>
      <c r="X155" s="3"/>
      <c r="Y155" s="3"/>
      <c r="Z155" s="3"/>
    </row>
    <row r="156" spans="1:26" ht="12.75" customHeight="1" x14ac:dyDescent="0.25">
      <c r="A156" s="3"/>
      <c r="B156" s="3"/>
      <c r="C156" s="3"/>
      <c r="D156" s="200"/>
      <c r="E156" s="3"/>
      <c r="F156" s="3"/>
      <c r="G156" s="3"/>
      <c r="H156" s="3"/>
      <c r="I156" s="3"/>
      <c r="J156" s="3"/>
      <c r="K156" s="3"/>
      <c r="L156" s="3"/>
      <c r="M156" s="3"/>
      <c r="N156" s="3"/>
      <c r="O156" s="3"/>
      <c r="P156" s="3"/>
      <c r="Q156" s="3"/>
      <c r="R156" s="3"/>
      <c r="S156" s="3"/>
      <c r="T156" s="3"/>
      <c r="U156" s="3"/>
      <c r="V156" s="3"/>
      <c r="W156" s="3"/>
      <c r="X156" s="3"/>
      <c r="Y156" s="3"/>
      <c r="Z156" s="3"/>
    </row>
    <row r="157" spans="1:26" ht="12.75" customHeight="1" x14ac:dyDescent="0.25">
      <c r="A157" s="3"/>
      <c r="B157" s="3"/>
      <c r="C157" s="3"/>
      <c r="D157" s="200"/>
      <c r="E157" s="3"/>
      <c r="F157" s="3"/>
      <c r="G157" s="3"/>
      <c r="H157" s="3"/>
      <c r="I157" s="3"/>
      <c r="J157" s="3"/>
      <c r="K157" s="3"/>
      <c r="L157" s="3"/>
      <c r="M157" s="3"/>
      <c r="N157" s="3"/>
      <c r="O157" s="3"/>
      <c r="P157" s="3"/>
      <c r="Q157" s="3"/>
      <c r="R157" s="3"/>
      <c r="S157" s="3"/>
      <c r="T157" s="3"/>
      <c r="U157" s="3"/>
      <c r="V157" s="3"/>
      <c r="W157" s="3"/>
      <c r="X157" s="3"/>
      <c r="Y157" s="3"/>
      <c r="Z157" s="3"/>
    </row>
    <row r="158" spans="1:26" ht="12.75" customHeight="1" x14ac:dyDescent="0.25">
      <c r="A158" s="3"/>
      <c r="B158" s="3"/>
      <c r="C158" s="3"/>
      <c r="D158" s="200"/>
      <c r="E158" s="3"/>
      <c r="F158" s="3"/>
      <c r="G158" s="3"/>
      <c r="H158" s="3"/>
      <c r="I158" s="3"/>
      <c r="J158" s="3"/>
      <c r="K158" s="3"/>
      <c r="L158" s="3"/>
      <c r="M158" s="3"/>
      <c r="N158" s="3"/>
      <c r="O158" s="3"/>
      <c r="P158" s="3"/>
      <c r="Q158" s="3"/>
      <c r="R158" s="3"/>
      <c r="S158" s="3"/>
      <c r="T158" s="3"/>
      <c r="U158" s="3"/>
      <c r="V158" s="3"/>
      <c r="W158" s="3"/>
      <c r="X158" s="3"/>
      <c r="Y158" s="3"/>
      <c r="Z158" s="3"/>
    </row>
    <row r="159" spans="1:26" ht="12.75" customHeight="1" x14ac:dyDescent="0.25">
      <c r="A159" s="3"/>
      <c r="B159" s="3"/>
      <c r="C159" s="3"/>
      <c r="D159" s="200"/>
      <c r="E159" s="3"/>
      <c r="F159" s="3"/>
      <c r="G159" s="3"/>
      <c r="H159" s="3"/>
      <c r="I159" s="3"/>
      <c r="J159" s="3"/>
      <c r="K159" s="3"/>
      <c r="L159" s="3"/>
      <c r="M159" s="3"/>
      <c r="N159" s="3"/>
      <c r="O159" s="3"/>
      <c r="P159" s="3"/>
      <c r="Q159" s="3"/>
      <c r="R159" s="3"/>
      <c r="S159" s="3"/>
      <c r="T159" s="3"/>
      <c r="U159" s="3"/>
      <c r="V159" s="3"/>
      <c r="W159" s="3"/>
      <c r="X159" s="3"/>
      <c r="Y159" s="3"/>
      <c r="Z159" s="3"/>
    </row>
    <row r="160" spans="1:26" ht="12.75" customHeight="1" x14ac:dyDescent="0.25">
      <c r="A160" s="3"/>
      <c r="B160" s="3"/>
      <c r="C160" s="3"/>
      <c r="D160" s="200"/>
      <c r="E160" s="3"/>
      <c r="F160" s="3"/>
      <c r="G160" s="3"/>
      <c r="H160" s="3"/>
      <c r="I160" s="3"/>
      <c r="J160" s="3"/>
      <c r="K160" s="3"/>
      <c r="L160" s="3"/>
      <c r="M160" s="3"/>
      <c r="N160" s="3"/>
      <c r="O160" s="3"/>
      <c r="P160" s="3"/>
      <c r="Q160" s="3"/>
      <c r="R160" s="3"/>
      <c r="S160" s="3"/>
      <c r="T160" s="3"/>
      <c r="U160" s="3"/>
      <c r="V160" s="3"/>
      <c r="W160" s="3"/>
      <c r="X160" s="3"/>
      <c r="Y160" s="3"/>
      <c r="Z160" s="3"/>
    </row>
    <row r="161" spans="1:26" ht="12.75" customHeight="1" x14ac:dyDescent="0.25">
      <c r="A161" s="3"/>
      <c r="B161" s="3"/>
      <c r="C161" s="3"/>
      <c r="D161" s="200"/>
      <c r="E161" s="3"/>
      <c r="F161" s="3"/>
      <c r="G161" s="3"/>
      <c r="H161" s="3"/>
      <c r="I161" s="3"/>
      <c r="J161" s="3"/>
      <c r="K161" s="3"/>
      <c r="L161" s="3"/>
      <c r="M161" s="3"/>
      <c r="N161" s="3"/>
      <c r="O161" s="3"/>
      <c r="P161" s="3"/>
      <c r="Q161" s="3"/>
      <c r="R161" s="3"/>
      <c r="S161" s="3"/>
      <c r="T161" s="3"/>
      <c r="U161" s="3"/>
      <c r="V161" s="3"/>
      <c r="W161" s="3"/>
      <c r="X161" s="3"/>
      <c r="Y161" s="3"/>
      <c r="Z161" s="3"/>
    </row>
    <row r="162" spans="1:26" ht="12.75" customHeight="1" x14ac:dyDescent="0.25">
      <c r="A162" s="3"/>
      <c r="B162" s="3"/>
      <c r="C162" s="3"/>
      <c r="D162" s="200"/>
      <c r="E162" s="3"/>
      <c r="F162" s="3"/>
      <c r="G162" s="3"/>
      <c r="H162" s="3"/>
      <c r="I162" s="3"/>
      <c r="J162" s="3"/>
      <c r="K162" s="3"/>
      <c r="L162" s="3"/>
      <c r="M162" s="3"/>
      <c r="N162" s="3"/>
      <c r="O162" s="3"/>
      <c r="P162" s="3"/>
      <c r="Q162" s="3"/>
      <c r="R162" s="3"/>
      <c r="S162" s="3"/>
      <c r="T162" s="3"/>
      <c r="U162" s="3"/>
      <c r="V162" s="3"/>
      <c r="W162" s="3"/>
      <c r="X162" s="3"/>
      <c r="Y162" s="3"/>
      <c r="Z162" s="3"/>
    </row>
    <row r="163" spans="1:26" ht="12.75" customHeight="1" x14ac:dyDescent="0.25">
      <c r="A163" s="3"/>
      <c r="B163" s="3"/>
      <c r="C163" s="3"/>
      <c r="D163" s="200"/>
      <c r="E163" s="3"/>
      <c r="F163" s="3"/>
      <c r="G163" s="3"/>
      <c r="H163" s="3"/>
      <c r="I163" s="3"/>
      <c r="J163" s="3"/>
      <c r="K163" s="3"/>
      <c r="L163" s="3"/>
      <c r="M163" s="3"/>
      <c r="N163" s="3"/>
      <c r="O163" s="3"/>
      <c r="P163" s="3"/>
      <c r="Q163" s="3"/>
      <c r="R163" s="3"/>
      <c r="S163" s="3"/>
      <c r="T163" s="3"/>
      <c r="U163" s="3"/>
      <c r="V163" s="3"/>
      <c r="W163" s="3"/>
      <c r="X163" s="3"/>
      <c r="Y163" s="3"/>
      <c r="Z163" s="3"/>
    </row>
    <row r="164" spans="1:26" ht="12.75" customHeight="1" x14ac:dyDescent="0.25">
      <c r="A164" s="3"/>
      <c r="B164" s="3"/>
      <c r="C164" s="3"/>
      <c r="D164" s="200"/>
      <c r="E164" s="3"/>
      <c r="F164" s="3"/>
      <c r="G164" s="3"/>
      <c r="H164" s="3"/>
      <c r="I164" s="3"/>
      <c r="J164" s="3"/>
      <c r="K164" s="3"/>
      <c r="L164" s="3"/>
      <c r="M164" s="3"/>
      <c r="N164" s="3"/>
      <c r="O164" s="3"/>
      <c r="P164" s="3"/>
      <c r="Q164" s="3"/>
      <c r="R164" s="3"/>
      <c r="S164" s="3"/>
      <c r="T164" s="3"/>
      <c r="U164" s="3"/>
      <c r="V164" s="3"/>
      <c r="W164" s="3"/>
      <c r="X164" s="3"/>
      <c r="Y164" s="3"/>
      <c r="Z164" s="3"/>
    </row>
    <row r="165" spans="1:26" ht="12.75" customHeight="1" x14ac:dyDescent="0.25">
      <c r="A165" s="3"/>
      <c r="B165" s="3"/>
      <c r="C165" s="3"/>
      <c r="D165" s="200"/>
      <c r="E165" s="3"/>
      <c r="F165" s="3"/>
      <c r="G165" s="3"/>
      <c r="H165" s="3"/>
      <c r="I165" s="3"/>
      <c r="J165" s="3"/>
      <c r="K165" s="3"/>
      <c r="L165" s="3"/>
      <c r="M165" s="3"/>
      <c r="N165" s="3"/>
      <c r="O165" s="3"/>
      <c r="P165" s="3"/>
      <c r="Q165" s="3"/>
      <c r="R165" s="3"/>
      <c r="S165" s="3"/>
      <c r="T165" s="3"/>
      <c r="U165" s="3"/>
      <c r="V165" s="3"/>
      <c r="W165" s="3"/>
      <c r="X165" s="3"/>
      <c r="Y165" s="3"/>
      <c r="Z165" s="3"/>
    </row>
    <row r="166" spans="1:26" ht="12.75" customHeight="1" x14ac:dyDescent="0.25">
      <c r="A166" s="3"/>
      <c r="B166" s="3"/>
      <c r="C166" s="3"/>
      <c r="D166" s="200"/>
      <c r="E166" s="3"/>
      <c r="F166" s="3"/>
      <c r="G166" s="3"/>
      <c r="H166" s="3"/>
      <c r="I166" s="3"/>
      <c r="J166" s="3"/>
      <c r="K166" s="3"/>
      <c r="L166" s="3"/>
      <c r="M166" s="3"/>
      <c r="N166" s="3"/>
      <c r="O166" s="3"/>
      <c r="P166" s="3"/>
      <c r="Q166" s="3"/>
      <c r="R166" s="3"/>
      <c r="S166" s="3"/>
      <c r="T166" s="3"/>
      <c r="U166" s="3"/>
      <c r="V166" s="3"/>
      <c r="W166" s="3"/>
      <c r="X166" s="3"/>
      <c r="Y166" s="3"/>
      <c r="Z166" s="3"/>
    </row>
    <row r="167" spans="1:26" ht="12.75" customHeight="1" x14ac:dyDescent="0.25">
      <c r="A167" s="3"/>
      <c r="B167" s="3"/>
      <c r="C167" s="3"/>
      <c r="D167" s="200"/>
      <c r="E167" s="3"/>
      <c r="F167" s="3"/>
      <c r="G167" s="3"/>
      <c r="H167" s="3"/>
      <c r="I167" s="3"/>
      <c r="J167" s="3"/>
      <c r="K167" s="3"/>
      <c r="L167" s="3"/>
      <c r="M167" s="3"/>
      <c r="N167" s="3"/>
      <c r="O167" s="3"/>
      <c r="P167" s="3"/>
      <c r="Q167" s="3"/>
      <c r="R167" s="3"/>
      <c r="S167" s="3"/>
      <c r="T167" s="3"/>
      <c r="U167" s="3"/>
      <c r="V167" s="3"/>
      <c r="W167" s="3"/>
      <c r="X167" s="3"/>
      <c r="Y167" s="3"/>
      <c r="Z167" s="3"/>
    </row>
    <row r="168" spans="1:26" ht="12.75" customHeight="1" x14ac:dyDescent="0.25">
      <c r="A168" s="3"/>
      <c r="B168" s="3"/>
      <c r="C168" s="3"/>
      <c r="D168" s="200"/>
      <c r="E168" s="3"/>
      <c r="F168" s="3"/>
      <c r="G168" s="3"/>
      <c r="H168" s="3"/>
      <c r="I168" s="3"/>
      <c r="J168" s="3"/>
      <c r="K168" s="3"/>
      <c r="L168" s="3"/>
      <c r="M168" s="3"/>
      <c r="N168" s="3"/>
      <c r="O168" s="3"/>
      <c r="P168" s="3"/>
      <c r="Q168" s="3"/>
      <c r="R168" s="3"/>
      <c r="S168" s="3"/>
      <c r="T168" s="3"/>
      <c r="U168" s="3"/>
      <c r="V168" s="3"/>
      <c r="W168" s="3"/>
      <c r="X168" s="3"/>
      <c r="Y168" s="3"/>
      <c r="Z168" s="3"/>
    </row>
    <row r="169" spans="1:26" ht="12.75" customHeight="1" x14ac:dyDescent="0.25">
      <c r="A169" s="3"/>
      <c r="B169" s="3"/>
      <c r="C169" s="3"/>
      <c r="D169" s="200"/>
      <c r="E169" s="3"/>
      <c r="F169" s="3"/>
      <c r="G169" s="3"/>
      <c r="H169" s="3"/>
      <c r="I169" s="3"/>
      <c r="J169" s="3"/>
      <c r="K169" s="3"/>
      <c r="L169" s="3"/>
      <c r="M169" s="3"/>
      <c r="N169" s="3"/>
      <c r="O169" s="3"/>
      <c r="P169" s="3"/>
      <c r="Q169" s="3"/>
      <c r="R169" s="3"/>
      <c r="S169" s="3"/>
      <c r="T169" s="3"/>
      <c r="U169" s="3"/>
      <c r="V169" s="3"/>
      <c r="W169" s="3"/>
      <c r="X169" s="3"/>
      <c r="Y169" s="3"/>
      <c r="Z169" s="3"/>
    </row>
    <row r="170" spans="1:26" ht="12.75" customHeight="1" x14ac:dyDescent="0.25">
      <c r="A170" s="3"/>
      <c r="B170" s="3"/>
      <c r="C170" s="3"/>
      <c r="D170" s="200"/>
      <c r="E170" s="3"/>
      <c r="F170" s="3"/>
      <c r="G170" s="3"/>
      <c r="H170" s="3"/>
      <c r="I170" s="3"/>
      <c r="J170" s="3"/>
      <c r="K170" s="3"/>
      <c r="L170" s="3"/>
      <c r="M170" s="3"/>
      <c r="N170" s="3"/>
      <c r="O170" s="3"/>
      <c r="P170" s="3"/>
      <c r="Q170" s="3"/>
      <c r="R170" s="3"/>
      <c r="S170" s="3"/>
      <c r="T170" s="3"/>
      <c r="U170" s="3"/>
      <c r="V170" s="3"/>
      <c r="W170" s="3"/>
      <c r="X170" s="3"/>
      <c r="Y170" s="3"/>
      <c r="Z170" s="3"/>
    </row>
    <row r="171" spans="1:26" ht="12.75" customHeight="1" x14ac:dyDescent="0.25">
      <c r="A171" s="3"/>
      <c r="B171" s="3"/>
      <c r="C171" s="3"/>
      <c r="D171" s="200"/>
      <c r="E171" s="3"/>
      <c r="F171" s="3"/>
      <c r="G171" s="3"/>
      <c r="H171" s="3"/>
      <c r="I171" s="3"/>
      <c r="J171" s="3"/>
      <c r="K171" s="3"/>
      <c r="L171" s="3"/>
      <c r="M171" s="3"/>
      <c r="N171" s="3"/>
      <c r="O171" s="3"/>
      <c r="P171" s="3"/>
      <c r="Q171" s="3"/>
      <c r="R171" s="3"/>
      <c r="S171" s="3"/>
      <c r="T171" s="3"/>
      <c r="U171" s="3"/>
      <c r="V171" s="3"/>
      <c r="W171" s="3"/>
      <c r="X171" s="3"/>
      <c r="Y171" s="3"/>
      <c r="Z171" s="3"/>
    </row>
    <row r="172" spans="1:26" ht="12.75" customHeight="1" x14ac:dyDescent="0.25">
      <c r="A172" s="3"/>
      <c r="B172" s="3"/>
      <c r="C172" s="3"/>
      <c r="D172" s="200"/>
      <c r="E172" s="3"/>
      <c r="F172" s="3"/>
      <c r="G172" s="3"/>
      <c r="H172" s="3"/>
      <c r="I172" s="3"/>
      <c r="J172" s="3"/>
      <c r="K172" s="3"/>
      <c r="L172" s="3"/>
      <c r="M172" s="3"/>
      <c r="N172" s="3"/>
      <c r="O172" s="3"/>
      <c r="P172" s="3"/>
      <c r="Q172" s="3"/>
      <c r="R172" s="3"/>
      <c r="S172" s="3"/>
      <c r="T172" s="3"/>
      <c r="U172" s="3"/>
      <c r="V172" s="3"/>
      <c r="W172" s="3"/>
      <c r="X172" s="3"/>
      <c r="Y172" s="3"/>
      <c r="Z172" s="3"/>
    </row>
    <row r="173" spans="1:26" ht="12.75" customHeight="1" x14ac:dyDescent="0.25">
      <c r="A173" s="3"/>
      <c r="B173" s="3"/>
      <c r="C173" s="3"/>
      <c r="D173" s="200"/>
      <c r="E173" s="3"/>
      <c r="F173" s="3"/>
      <c r="G173" s="3"/>
      <c r="H173" s="3"/>
      <c r="I173" s="3"/>
      <c r="J173" s="3"/>
      <c r="K173" s="3"/>
      <c r="L173" s="3"/>
      <c r="M173" s="3"/>
      <c r="N173" s="3"/>
      <c r="O173" s="3"/>
      <c r="P173" s="3"/>
      <c r="Q173" s="3"/>
      <c r="R173" s="3"/>
      <c r="S173" s="3"/>
      <c r="T173" s="3"/>
      <c r="U173" s="3"/>
      <c r="V173" s="3"/>
      <c r="W173" s="3"/>
      <c r="X173" s="3"/>
      <c r="Y173" s="3"/>
      <c r="Z173" s="3"/>
    </row>
    <row r="174" spans="1:26" ht="12.75" customHeight="1" x14ac:dyDescent="0.25">
      <c r="A174" s="3"/>
      <c r="B174" s="3"/>
      <c r="C174" s="3"/>
      <c r="D174" s="200"/>
      <c r="E174" s="3"/>
      <c r="F174" s="3"/>
      <c r="G174" s="3"/>
      <c r="H174" s="3"/>
      <c r="I174" s="3"/>
      <c r="J174" s="3"/>
      <c r="K174" s="3"/>
      <c r="L174" s="3"/>
      <c r="M174" s="3"/>
      <c r="N174" s="3"/>
      <c r="O174" s="3"/>
      <c r="P174" s="3"/>
      <c r="Q174" s="3"/>
      <c r="R174" s="3"/>
      <c r="S174" s="3"/>
      <c r="T174" s="3"/>
      <c r="U174" s="3"/>
      <c r="V174" s="3"/>
      <c r="W174" s="3"/>
      <c r="X174" s="3"/>
      <c r="Y174" s="3"/>
      <c r="Z174" s="3"/>
    </row>
    <row r="175" spans="1:26" ht="12.75" customHeight="1" x14ac:dyDescent="0.25">
      <c r="A175" s="3"/>
      <c r="B175" s="3"/>
      <c r="C175" s="3"/>
      <c r="D175" s="200"/>
      <c r="E175" s="3"/>
      <c r="F175" s="3"/>
      <c r="G175" s="3"/>
      <c r="H175" s="3"/>
      <c r="I175" s="3"/>
      <c r="J175" s="3"/>
      <c r="K175" s="3"/>
      <c r="L175" s="3"/>
      <c r="M175" s="3"/>
      <c r="N175" s="3"/>
      <c r="O175" s="3"/>
      <c r="P175" s="3"/>
      <c r="Q175" s="3"/>
      <c r="R175" s="3"/>
      <c r="S175" s="3"/>
      <c r="T175" s="3"/>
      <c r="U175" s="3"/>
      <c r="V175" s="3"/>
      <c r="W175" s="3"/>
      <c r="X175" s="3"/>
      <c r="Y175" s="3"/>
      <c r="Z175" s="3"/>
    </row>
    <row r="176" spans="1:26" ht="12.75" customHeight="1" x14ac:dyDescent="0.25">
      <c r="A176" s="3"/>
      <c r="B176" s="3"/>
      <c r="C176" s="3"/>
      <c r="D176" s="200"/>
      <c r="E176" s="3"/>
      <c r="F176" s="3"/>
      <c r="G176" s="3"/>
      <c r="H176" s="3"/>
      <c r="I176" s="3"/>
      <c r="J176" s="3"/>
      <c r="K176" s="3"/>
      <c r="L176" s="3"/>
      <c r="M176" s="3"/>
      <c r="N176" s="3"/>
      <c r="O176" s="3"/>
      <c r="P176" s="3"/>
      <c r="Q176" s="3"/>
      <c r="R176" s="3"/>
      <c r="S176" s="3"/>
      <c r="T176" s="3"/>
      <c r="U176" s="3"/>
      <c r="V176" s="3"/>
      <c r="W176" s="3"/>
      <c r="X176" s="3"/>
      <c r="Y176" s="3"/>
      <c r="Z176" s="3"/>
    </row>
    <row r="177" spans="1:26" ht="12.75" customHeight="1" x14ac:dyDescent="0.25">
      <c r="A177" s="3"/>
      <c r="B177" s="3"/>
      <c r="C177" s="3"/>
      <c r="D177" s="200"/>
      <c r="E177" s="3"/>
      <c r="F177" s="3"/>
      <c r="G177" s="3"/>
      <c r="H177" s="3"/>
      <c r="I177" s="3"/>
      <c r="J177" s="3"/>
      <c r="K177" s="3"/>
      <c r="L177" s="3"/>
      <c r="M177" s="3"/>
      <c r="N177" s="3"/>
      <c r="O177" s="3"/>
      <c r="P177" s="3"/>
      <c r="Q177" s="3"/>
      <c r="R177" s="3"/>
      <c r="S177" s="3"/>
      <c r="T177" s="3"/>
      <c r="U177" s="3"/>
      <c r="V177" s="3"/>
      <c r="W177" s="3"/>
      <c r="X177" s="3"/>
      <c r="Y177" s="3"/>
      <c r="Z177" s="3"/>
    </row>
    <row r="178" spans="1:26" ht="12.75" customHeight="1" x14ac:dyDescent="0.25">
      <c r="A178" s="3"/>
      <c r="B178" s="3"/>
      <c r="C178" s="3"/>
      <c r="D178" s="200"/>
      <c r="E178" s="3"/>
      <c r="F178" s="3"/>
      <c r="G178" s="3"/>
      <c r="H178" s="3"/>
      <c r="I178" s="3"/>
      <c r="J178" s="3"/>
      <c r="K178" s="3"/>
      <c r="L178" s="3"/>
      <c r="M178" s="3"/>
      <c r="N178" s="3"/>
      <c r="O178" s="3"/>
      <c r="P178" s="3"/>
      <c r="Q178" s="3"/>
      <c r="R178" s="3"/>
      <c r="S178" s="3"/>
      <c r="T178" s="3"/>
      <c r="U178" s="3"/>
      <c r="V178" s="3"/>
      <c r="W178" s="3"/>
      <c r="X178" s="3"/>
      <c r="Y178" s="3"/>
      <c r="Z178" s="3"/>
    </row>
    <row r="179" spans="1:26" ht="12.75" customHeight="1" x14ac:dyDescent="0.25">
      <c r="A179" s="3"/>
      <c r="B179" s="3"/>
      <c r="C179" s="3"/>
      <c r="D179" s="200"/>
      <c r="E179" s="3"/>
      <c r="F179" s="3"/>
      <c r="G179" s="3"/>
      <c r="H179" s="3"/>
      <c r="I179" s="3"/>
      <c r="J179" s="3"/>
      <c r="K179" s="3"/>
      <c r="L179" s="3"/>
      <c r="M179" s="3"/>
      <c r="N179" s="3"/>
      <c r="O179" s="3"/>
      <c r="P179" s="3"/>
      <c r="Q179" s="3"/>
      <c r="R179" s="3"/>
      <c r="S179" s="3"/>
      <c r="T179" s="3"/>
      <c r="U179" s="3"/>
      <c r="V179" s="3"/>
      <c r="W179" s="3"/>
      <c r="X179" s="3"/>
      <c r="Y179" s="3"/>
      <c r="Z179" s="3"/>
    </row>
    <row r="180" spans="1:26" ht="12.75" customHeight="1" x14ac:dyDescent="0.25">
      <c r="A180" s="3"/>
      <c r="B180" s="3"/>
      <c r="C180" s="3"/>
      <c r="D180" s="200"/>
      <c r="E180" s="3"/>
      <c r="F180" s="3"/>
      <c r="G180" s="3"/>
      <c r="H180" s="3"/>
      <c r="I180" s="3"/>
      <c r="J180" s="3"/>
      <c r="K180" s="3"/>
      <c r="L180" s="3"/>
      <c r="M180" s="3"/>
      <c r="N180" s="3"/>
      <c r="O180" s="3"/>
      <c r="P180" s="3"/>
      <c r="Q180" s="3"/>
      <c r="R180" s="3"/>
      <c r="S180" s="3"/>
      <c r="T180" s="3"/>
      <c r="U180" s="3"/>
      <c r="V180" s="3"/>
      <c r="W180" s="3"/>
      <c r="X180" s="3"/>
      <c r="Y180" s="3"/>
      <c r="Z180" s="3"/>
    </row>
    <row r="181" spans="1:26" ht="12.75" customHeight="1" x14ac:dyDescent="0.25">
      <c r="A181" s="3"/>
      <c r="B181" s="3"/>
      <c r="C181" s="3"/>
      <c r="D181" s="200"/>
      <c r="E181" s="3"/>
      <c r="F181" s="3"/>
      <c r="G181" s="3"/>
      <c r="H181" s="3"/>
      <c r="I181" s="3"/>
      <c r="J181" s="3"/>
      <c r="K181" s="3"/>
      <c r="L181" s="3"/>
      <c r="M181" s="3"/>
      <c r="N181" s="3"/>
      <c r="O181" s="3"/>
      <c r="P181" s="3"/>
      <c r="Q181" s="3"/>
      <c r="R181" s="3"/>
      <c r="S181" s="3"/>
      <c r="T181" s="3"/>
      <c r="U181" s="3"/>
      <c r="V181" s="3"/>
      <c r="W181" s="3"/>
      <c r="X181" s="3"/>
      <c r="Y181" s="3"/>
      <c r="Z181" s="3"/>
    </row>
    <row r="182" spans="1:26" ht="12.75" customHeight="1" x14ac:dyDescent="0.25">
      <c r="A182" s="3"/>
      <c r="B182" s="3"/>
      <c r="C182" s="3"/>
      <c r="D182" s="200"/>
      <c r="E182" s="3"/>
      <c r="F182" s="3"/>
      <c r="G182" s="3"/>
      <c r="H182" s="3"/>
      <c r="I182" s="3"/>
      <c r="J182" s="3"/>
      <c r="K182" s="3"/>
      <c r="L182" s="3"/>
      <c r="M182" s="3"/>
      <c r="N182" s="3"/>
      <c r="O182" s="3"/>
      <c r="P182" s="3"/>
      <c r="Q182" s="3"/>
      <c r="R182" s="3"/>
      <c r="S182" s="3"/>
      <c r="T182" s="3"/>
      <c r="U182" s="3"/>
      <c r="V182" s="3"/>
      <c r="W182" s="3"/>
      <c r="X182" s="3"/>
      <c r="Y182" s="3"/>
      <c r="Z182" s="3"/>
    </row>
    <row r="183" spans="1:26" ht="12.75" customHeight="1" x14ac:dyDescent="0.25">
      <c r="A183" s="3"/>
      <c r="B183" s="3"/>
      <c r="C183" s="3"/>
      <c r="D183" s="200"/>
      <c r="E183" s="3"/>
      <c r="F183" s="3"/>
      <c r="G183" s="3"/>
      <c r="H183" s="3"/>
      <c r="I183" s="3"/>
      <c r="J183" s="3"/>
      <c r="K183" s="3"/>
      <c r="L183" s="3"/>
      <c r="M183" s="3"/>
      <c r="N183" s="3"/>
      <c r="O183" s="3"/>
      <c r="P183" s="3"/>
      <c r="Q183" s="3"/>
      <c r="R183" s="3"/>
      <c r="S183" s="3"/>
      <c r="T183" s="3"/>
      <c r="U183" s="3"/>
      <c r="V183" s="3"/>
      <c r="W183" s="3"/>
      <c r="X183" s="3"/>
      <c r="Y183" s="3"/>
      <c r="Z183" s="3"/>
    </row>
    <row r="184" spans="1:26" ht="12.75" customHeight="1" x14ac:dyDescent="0.25">
      <c r="A184" s="3"/>
      <c r="B184" s="3"/>
      <c r="C184" s="3"/>
      <c r="D184" s="200"/>
      <c r="E184" s="3"/>
      <c r="F184" s="3"/>
      <c r="G184" s="3"/>
      <c r="H184" s="3"/>
      <c r="I184" s="3"/>
      <c r="J184" s="3"/>
      <c r="K184" s="3"/>
      <c r="L184" s="3"/>
      <c r="M184" s="3"/>
      <c r="N184" s="3"/>
      <c r="O184" s="3"/>
      <c r="P184" s="3"/>
      <c r="Q184" s="3"/>
      <c r="R184" s="3"/>
      <c r="S184" s="3"/>
      <c r="T184" s="3"/>
      <c r="U184" s="3"/>
      <c r="V184" s="3"/>
      <c r="W184" s="3"/>
      <c r="X184" s="3"/>
      <c r="Y184" s="3"/>
      <c r="Z184" s="3"/>
    </row>
    <row r="185" spans="1:26" ht="12.75" customHeight="1" x14ac:dyDescent="0.25">
      <c r="A185" s="3"/>
      <c r="B185" s="3"/>
      <c r="C185" s="3"/>
      <c r="D185" s="200"/>
      <c r="E185" s="3"/>
      <c r="F185" s="3"/>
      <c r="G185" s="3"/>
      <c r="H185" s="3"/>
      <c r="I185" s="3"/>
      <c r="J185" s="3"/>
      <c r="K185" s="3"/>
      <c r="L185" s="3"/>
      <c r="M185" s="3"/>
      <c r="N185" s="3"/>
      <c r="O185" s="3"/>
      <c r="P185" s="3"/>
      <c r="Q185" s="3"/>
      <c r="R185" s="3"/>
      <c r="S185" s="3"/>
      <c r="T185" s="3"/>
      <c r="U185" s="3"/>
      <c r="V185" s="3"/>
      <c r="W185" s="3"/>
      <c r="X185" s="3"/>
      <c r="Y185" s="3"/>
      <c r="Z185" s="3"/>
    </row>
    <row r="186" spans="1:26" ht="12.75" customHeight="1" x14ac:dyDescent="0.25">
      <c r="A186" s="3"/>
      <c r="B186" s="3"/>
      <c r="C186" s="3"/>
      <c r="D186" s="200"/>
      <c r="E186" s="3"/>
      <c r="F186" s="3"/>
      <c r="G186" s="3"/>
      <c r="H186" s="3"/>
      <c r="I186" s="3"/>
      <c r="J186" s="3"/>
      <c r="K186" s="3"/>
      <c r="L186" s="3"/>
      <c r="M186" s="3"/>
      <c r="N186" s="3"/>
      <c r="O186" s="3"/>
      <c r="P186" s="3"/>
      <c r="Q186" s="3"/>
      <c r="R186" s="3"/>
      <c r="S186" s="3"/>
      <c r="T186" s="3"/>
      <c r="U186" s="3"/>
      <c r="V186" s="3"/>
      <c r="W186" s="3"/>
      <c r="X186" s="3"/>
      <c r="Y186" s="3"/>
      <c r="Z186" s="3"/>
    </row>
    <row r="187" spans="1:26" ht="12.75" customHeight="1" x14ac:dyDescent="0.25">
      <c r="A187" s="3"/>
      <c r="B187" s="3"/>
      <c r="C187" s="3"/>
      <c r="D187" s="200"/>
      <c r="E187" s="3"/>
      <c r="F187" s="3"/>
      <c r="G187" s="3"/>
      <c r="H187" s="3"/>
      <c r="I187" s="3"/>
      <c r="J187" s="3"/>
      <c r="K187" s="3"/>
      <c r="L187" s="3"/>
      <c r="M187" s="3"/>
      <c r="N187" s="3"/>
      <c r="O187" s="3"/>
      <c r="P187" s="3"/>
      <c r="Q187" s="3"/>
      <c r="R187" s="3"/>
      <c r="S187" s="3"/>
      <c r="T187" s="3"/>
      <c r="U187" s="3"/>
      <c r="V187" s="3"/>
      <c r="W187" s="3"/>
      <c r="X187" s="3"/>
      <c r="Y187" s="3"/>
      <c r="Z187" s="3"/>
    </row>
    <row r="188" spans="1:26" ht="12.75" customHeight="1" x14ac:dyDescent="0.25">
      <c r="A188" s="3"/>
      <c r="B188" s="3"/>
      <c r="C188" s="3"/>
      <c r="D188" s="200"/>
      <c r="E188" s="3"/>
      <c r="F188" s="3"/>
      <c r="G188" s="3"/>
      <c r="H188" s="3"/>
      <c r="I188" s="3"/>
      <c r="J188" s="3"/>
      <c r="K188" s="3"/>
      <c r="L188" s="3"/>
      <c r="M188" s="3"/>
      <c r="N188" s="3"/>
      <c r="O188" s="3"/>
      <c r="P188" s="3"/>
      <c r="Q188" s="3"/>
      <c r="R188" s="3"/>
      <c r="S188" s="3"/>
      <c r="T188" s="3"/>
      <c r="U188" s="3"/>
      <c r="V188" s="3"/>
      <c r="W188" s="3"/>
      <c r="X188" s="3"/>
      <c r="Y188" s="3"/>
      <c r="Z188" s="3"/>
    </row>
    <row r="189" spans="1:26" ht="12.75" customHeight="1" x14ac:dyDescent="0.25">
      <c r="A189" s="3"/>
      <c r="B189" s="3"/>
      <c r="C189" s="3"/>
      <c r="D189" s="200"/>
      <c r="E189" s="3"/>
      <c r="F189" s="3"/>
      <c r="G189" s="3"/>
      <c r="H189" s="3"/>
      <c r="I189" s="3"/>
      <c r="J189" s="3"/>
      <c r="K189" s="3"/>
      <c r="L189" s="3"/>
      <c r="M189" s="3"/>
      <c r="N189" s="3"/>
      <c r="O189" s="3"/>
      <c r="P189" s="3"/>
      <c r="Q189" s="3"/>
      <c r="R189" s="3"/>
      <c r="S189" s="3"/>
      <c r="T189" s="3"/>
      <c r="U189" s="3"/>
      <c r="V189" s="3"/>
      <c r="W189" s="3"/>
      <c r="X189" s="3"/>
      <c r="Y189" s="3"/>
      <c r="Z189" s="3"/>
    </row>
    <row r="190" spans="1:26" ht="12.75" customHeight="1" x14ac:dyDescent="0.25">
      <c r="A190" s="3"/>
      <c r="B190" s="3"/>
      <c r="C190" s="3"/>
      <c r="D190" s="200"/>
      <c r="E190" s="3"/>
      <c r="F190" s="3"/>
      <c r="G190" s="3"/>
      <c r="H190" s="3"/>
      <c r="I190" s="3"/>
      <c r="J190" s="3"/>
      <c r="K190" s="3"/>
      <c r="L190" s="3"/>
      <c r="M190" s="3"/>
      <c r="N190" s="3"/>
      <c r="O190" s="3"/>
      <c r="P190" s="3"/>
      <c r="Q190" s="3"/>
      <c r="R190" s="3"/>
      <c r="S190" s="3"/>
      <c r="T190" s="3"/>
      <c r="U190" s="3"/>
      <c r="V190" s="3"/>
      <c r="W190" s="3"/>
      <c r="X190" s="3"/>
      <c r="Y190" s="3"/>
      <c r="Z190" s="3"/>
    </row>
    <row r="191" spans="1:26" ht="12.75" customHeight="1" x14ac:dyDescent="0.25">
      <c r="A191" s="3"/>
      <c r="B191" s="3"/>
      <c r="C191" s="3"/>
      <c r="D191" s="200"/>
      <c r="E191" s="3"/>
      <c r="F191" s="3"/>
      <c r="G191" s="3"/>
      <c r="H191" s="3"/>
      <c r="I191" s="3"/>
      <c r="J191" s="3"/>
      <c r="K191" s="3"/>
      <c r="L191" s="3"/>
      <c r="M191" s="3"/>
      <c r="N191" s="3"/>
      <c r="O191" s="3"/>
      <c r="P191" s="3"/>
      <c r="Q191" s="3"/>
      <c r="R191" s="3"/>
      <c r="S191" s="3"/>
      <c r="T191" s="3"/>
      <c r="U191" s="3"/>
      <c r="V191" s="3"/>
      <c r="W191" s="3"/>
      <c r="X191" s="3"/>
      <c r="Y191" s="3"/>
      <c r="Z191" s="3"/>
    </row>
    <row r="192" spans="1:26" ht="12.75" customHeight="1" x14ac:dyDescent="0.25">
      <c r="A192" s="3"/>
      <c r="B192" s="3"/>
      <c r="C192" s="3"/>
      <c r="D192" s="200"/>
      <c r="E192" s="3"/>
      <c r="F192" s="3"/>
      <c r="G192" s="3"/>
      <c r="H192" s="3"/>
      <c r="I192" s="3"/>
      <c r="J192" s="3"/>
      <c r="K192" s="3"/>
      <c r="L192" s="3"/>
      <c r="M192" s="3"/>
      <c r="N192" s="3"/>
      <c r="O192" s="3"/>
      <c r="P192" s="3"/>
      <c r="Q192" s="3"/>
      <c r="R192" s="3"/>
      <c r="S192" s="3"/>
      <c r="T192" s="3"/>
      <c r="U192" s="3"/>
      <c r="V192" s="3"/>
      <c r="W192" s="3"/>
      <c r="X192" s="3"/>
      <c r="Y192" s="3"/>
      <c r="Z192" s="3"/>
    </row>
    <row r="193" spans="1:26" ht="12.75" customHeight="1" x14ac:dyDescent="0.25">
      <c r="A193" s="3"/>
      <c r="B193" s="3"/>
      <c r="C193" s="3"/>
      <c r="D193" s="200"/>
      <c r="E193" s="3"/>
      <c r="F193" s="3"/>
      <c r="G193" s="3"/>
      <c r="H193" s="3"/>
      <c r="I193" s="3"/>
      <c r="J193" s="3"/>
      <c r="K193" s="3"/>
      <c r="L193" s="3"/>
      <c r="M193" s="3"/>
      <c r="N193" s="3"/>
      <c r="O193" s="3"/>
      <c r="P193" s="3"/>
      <c r="Q193" s="3"/>
      <c r="R193" s="3"/>
      <c r="S193" s="3"/>
      <c r="T193" s="3"/>
      <c r="U193" s="3"/>
      <c r="V193" s="3"/>
      <c r="W193" s="3"/>
      <c r="X193" s="3"/>
      <c r="Y193" s="3"/>
      <c r="Z193" s="3"/>
    </row>
    <row r="194" spans="1:26" ht="12.75" customHeight="1" x14ac:dyDescent="0.25">
      <c r="A194" s="3"/>
      <c r="B194" s="3"/>
      <c r="C194" s="3"/>
      <c r="D194" s="200"/>
      <c r="E194" s="3"/>
      <c r="F194" s="3"/>
      <c r="G194" s="3"/>
      <c r="H194" s="3"/>
      <c r="I194" s="3"/>
      <c r="J194" s="3"/>
      <c r="K194" s="3"/>
      <c r="L194" s="3"/>
      <c r="M194" s="3"/>
      <c r="N194" s="3"/>
      <c r="O194" s="3"/>
      <c r="P194" s="3"/>
      <c r="Q194" s="3"/>
      <c r="R194" s="3"/>
      <c r="S194" s="3"/>
      <c r="T194" s="3"/>
      <c r="U194" s="3"/>
      <c r="V194" s="3"/>
      <c r="W194" s="3"/>
      <c r="X194" s="3"/>
      <c r="Y194" s="3"/>
      <c r="Z194" s="3"/>
    </row>
    <row r="195" spans="1:26" ht="12.75" customHeight="1" x14ac:dyDescent="0.25">
      <c r="A195" s="3"/>
      <c r="B195" s="3"/>
      <c r="C195" s="3"/>
      <c r="D195" s="200"/>
      <c r="E195" s="3"/>
      <c r="F195" s="3"/>
      <c r="G195" s="3"/>
      <c r="H195" s="3"/>
      <c r="I195" s="3"/>
      <c r="J195" s="3"/>
      <c r="K195" s="3"/>
      <c r="L195" s="3"/>
      <c r="M195" s="3"/>
      <c r="N195" s="3"/>
      <c r="O195" s="3"/>
      <c r="P195" s="3"/>
      <c r="Q195" s="3"/>
      <c r="R195" s="3"/>
      <c r="S195" s="3"/>
      <c r="T195" s="3"/>
      <c r="U195" s="3"/>
      <c r="V195" s="3"/>
      <c r="W195" s="3"/>
      <c r="X195" s="3"/>
      <c r="Y195" s="3"/>
      <c r="Z195" s="3"/>
    </row>
    <row r="196" spans="1:26" ht="12.75" customHeight="1" x14ac:dyDescent="0.25">
      <c r="A196" s="3"/>
      <c r="B196" s="3"/>
      <c r="C196" s="3"/>
      <c r="D196" s="200"/>
      <c r="E196" s="3"/>
      <c r="F196" s="3"/>
      <c r="G196" s="3"/>
      <c r="H196" s="3"/>
      <c r="I196" s="3"/>
      <c r="J196" s="3"/>
      <c r="K196" s="3"/>
      <c r="L196" s="3"/>
      <c r="M196" s="3"/>
      <c r="N196" s="3"/>
      <c r="O196" s="3"/>
      <c r="P196" s="3"/>
      <c r="Q196" s="3"/>
      <c r="R196" s="3"/>
      <c r="S196" s="3"/>
      <c r="T196" s="3"/>
      <c r="U196" s="3"/>
      <c r="V196" s="3"/>
      <c r="W196" s="3"/>
      <c r="X196" s="3"/>
      <c r="Y196" s="3"/>
      <c r="Z196" s="3"/>
    </row>
    <row r="197" spans="1:26" ht="12.75" customHeight="1" x14ac:dyDescent="0.25">
      <c r="A197" s="3"/>
      <c r="B197" s="3"/>
      <c r="C197" s="3"/>
      <c r="D197" s="200"/>
      <c r="E197" s="3"/>
      <c r="F197" s="3"/>
      <c r="G197" s="3"/>
      <c r="H197" s="3"/>
      <c r="I197" s="3"/>
      <c r="J197" s="3"/>
      <c r="K197" s="3"/>
      <c r="L197" s="3"/>
      <c r="M197" s="3"/>
      <c r="N197" s="3"/>
      <c r="O197" s="3"/>
      <c r="P197" s="3"/>
      <c r="Q197" s="3"/>
      <c r="R197" s="3"/>
      <c r="S197" s="3"/>
      <c r="T197" s="3"/>
      <c r="U197" s="3"/>
      <c r="V197" s="3"/>
      <c r="W197" s="3"/>
      <c r="X197" s="3"/>
      <c r="Y197" s="3"/>
      <c r="Z197" s="3"/>
    </row>
    <row r="198" spans="1:26" ht="12.75" customHeight="1" x14ac:dyDescent="0.25">
      <c r="A198" s="3"/>
      <c r="B198" s="3"/>
      <c r="C198" s="3"/>
      <c r="D198" s="200"/>
      <c r="E198" s="3"/>
      <c r="F198" s="3"/>
      <c r="G198" s="3"/>
      <c r="H198" s="3"/>
      <c r="I198" s="3"/>
      <c r="J198" s="3"/>
      <c r="K198" s="3"/>
      <c r="L198" s="3"/>
      <c r="M198" s="3"/>
      <c r="N198" s="3"/>
      <c r="O198" s="3"/>
      <c r="P198" s="3"/>
      <c r="Q198" s="3"/>
      <c r="R198" s="3"/>
      <c r="S198" s="3"/>
      <c r="T198" s="3"/>
      <c r="U198" s="3"/>
      <c r="V198" s="3"/>
      <c r="W198" s="3"/>
      <c r="X198" s="3"/>
      <c r="Y198" s="3"/>
      <c r="Z198" s="3"/>
    </row>
    <row r="199" spans="1:26" ht="12.75" customHeight="1" x14ac:dyDescent="0.25">
      <c r="A199" s="3"/>
      <c r="B199" s="3"/>
      <c r="C199" s="3"/>
      <c r="D199" s="200"/>
      <c r="E199" s="3"/>
      <c r="F199" s="3"/>
      <c r="G199" s="3"/>
      <c r="H199" s="3"/>
      <c r="I199" s="3"/>
      <c r="J199" s="3"/>
      <c r="K199" s="3"/>
      <c r="L199" s="3"/>
      <c r="M199" s="3"/>
      <c r="N199" s="3"/>
      <c r="O199" s="3"/>
      <c r="P199" s="3"/>
      <c r="Q199" s="3"/>
      <c r="R199" s="3"/>
      <c r="S199" s="3"/>
      <c r="T199" s="3"/>
      <c r="U199" s="3"/>
      <c r="V199" s="3"/>
      <c r="W199" s="3"/>
      <c r="X199" s="3"/>
      <c r="Y199" s="3"/>
      <c r="Z199" s="3"/>
    </row>
    <row r="200" spans="1:26" ht="12.75" customHeight="1" x14ac:dyDescent="0.25">
      <c r="A200" s="3"/>
      <c r="B200" s="3"/>
      <c r="C200" s="3"/>
      <c r="D200" s="200"/>
      <c r="E200" s="3"/>
      <c r="F200" s="3"/>
      <c r="G200" s="3"/>
      <c r="H200" s="3"/>
      <c r="I200" s="3"/>
      <c r="J200" s="3"/>
      <c r="K200" s="3"/>
      <c r="L200" s="3"/>
      <c r="M200" s="3"/>
      <c r="N200" s="3"/>
      <c r="O200" s="3"/>
      <c r="P200" s="3"/>
      <c r="Q200" s="3"/>
      <c r="R200" s="3"/>
      <c r="S200" s="3"/>
      <c r="T200" s="3"/>
      <c r="U200" s="3"/>
      <c r="V200" s="3"/>
      <c r="W200" s="3"/>
      <c r="X200" s="3"/>
      <c r="Y200" s="3"/>
      <c r="Z200" s="3"/>
    </row>
    <row r="201" spans="1:26" ht="12.75" customHeight="1" x14ac:dyDescent="0.25">
      <c r="A201" s="3"/>
      <c r="B201" s="3"/>
      <c r="C201" s="3"/>
      <c r="D201" s="200"/>
      <c r="E201" s="3"/>
      <c r="F201" s="3"/>
      <c r="G201" s="3"/>
      <c r="H201" s="3"/>
      <c r="I201" s="3"/>
      <c r="J201" s="3"/>
      <c r="K201" s="3"/>
      <c r="L201" s="3"/>
      <c r="M201" s="3"/>
      <c r="N201" s="3"/>
      <c r="O201" s="3"/>
      <c r="P201" s="3"/>
      <c r="Q201" s="3"/>
      <c r="R201" s="3"/>
      <c r="S201" s="3"/>
      <c r="T201" s="3"/>
      <c r="U201" s="3"/>
      <c r="V201" s="3"/>
      <c r="W201" s="3"/>
      <c r="X201" s="3"/>
      <c r="Y201" s="3"/>
      <c r="Z201" s="3"/>
    </row>
    <row r="202" spans="1:26" ht="12.75" customHeight="1" x14ac:dyDescent="0.25">
      <c r="A202" s="3"/>
      <c r="B202" s="3"/>
      <c r="C202" s="3"/>
      <c r="D202" s="200"/>
      <c r="E202" s="3"/>
      <c r="F202" s="3"/>
      <c r="G202" s="3"/>
      <c r="H202" s="3"/>
      <c r="I202" s="3"/>
      <c r="J202" s="3"/>
      <c r="K202" s="3"/>
      <c r="L202" s="3"/>
      <c r="M202" s="3"/>
      <c r="N202" s="3"/>
      <c r="O202" s="3"/>
      <c r="P202" s="3"/>
      <c r="Q202" s="3"/>
      <c r="R202" s="3"/>
      <c r="S202" s="3"/>
      <c r="T202" s="3"/>
      <c r="U202" s="3"/>
      <c r="V202" s="3"/>
      <c r="W202" s="3"/>
      <c r="X202" s="3"/>
      <c r="Y202" s="3"/>
      <c r="Z202" s="3"/>
    </row>
    <row r="203" spans="1:26" ht="12.75" customHeight="1" x14ac:dyDescent="0.25">
      <c r="A203" s="3"/>
      <c r="B203" s="3"/>
      <c r="C203" s="3"/>
      <c r="D203" s="200"/>
      <c r="E203" s="3"/>
      <c r="F203" s="3"/>
      <c r="G203" s="3"/>
      <c r="H203" s="3"/>
      <c r="I203" s="3"/>
      <c r="J203" s="3"/>
      <c r="K203" s="3"/>
      <c r="L203" s="3"/>
      <c r="M203" s="3"/>
      <c r="N203" s="3"/>
      <c r="O203" s="3"/>
      <c r="P203" s="3"/>
      <c r="Q203" s="3"/>
      <c r="R203" s="3"/>
      <c r="S203" s="3"/>
      <c r="T203" s="3"/>
      <c r="U203" s="3"/>
      <c r="V203" s="3"/>
      <c r="W203" s="3"/>
      <c r="X203" s="3"/>
      <c r="Y203" s="3"/>
      <c r="Z203" s="3"/>
    </row>
    <row r="204" spans="1:26" ht="12.75" customHeight="1" x14ac:dyDescent="0.25">
      <c r="A204" s="3"/>
      <c r="B204" s="3"/>
      <c r="C204" s="3"/>
      <c r="D204" s="200"/>
      <c r="E204" s="3"/>
      <c r="F204" s="3"/>
      <c r="G204" s="3"/>
      <c r="H204" s="3"/>
      <c r="I204" s="3"/>
      <c r="J204" s="3"/>
      <c r="K204" s="3"/>
      <c r="L204" s="3"/>
      <c r="M204" s="3"/>
      <c r="N204" s="3"/>
      <c r="O204" s="3"/>
      <c r="P204" s="3"/>
      <c r="Q204" s="3"/>
      <c r="R204" s="3"/>
      <c r="S204" s="3"/>
      <c r="T204" s="3"/>
      <c r="U204" s="3"/>
      <c r="V204" s="3"/>
      <c r="W204" s="3"/>
      <c r="X204" s="3"/>
      <c r="Y204" s="3"/>
      <c r="Z204" s="3"/>
    </row>
    <row r="205" spans="1:26" ht="12.75" customHeight="1" x14ac:dyDescent="0.25">
      <c r="A205" s="3"/>
      <c r="B205" s="3"/>
      <c r="C205" s="3"/>
      <c r="D205" s="200"/>
      <c r="E205" s="3"/>
      <c r="F205" s="3"/>
      <c r="G205" s="3"/>
      <c r="H205" s="3"/>
      <c r="I205" s="3"/>
      <c r="J205" s="3"/>
      <c r="K205" s="3"/>
      <c r="L205" s="3"/>
      <c r="M205" s="3"/>
      <c r="N205" s="3"/>
      <c r="O205" s="3"/>
      <c r="P205" s="3"/>
      <c r="Q205" s="3"/>
      <c r="R205" s="3"/>
      <c r="S205" s="3"/>
      <c r="T205" s="3"/>
      <c r="U205" s="3"/>
      <c r="V205" s="3"/>
      <c r="W205" s="3"/>
      <c r="X205" s="3"/>
      <c r="Y205" s="3"/>
      <c r="Z205" s="3"/>
    </row>
    <row r="206" spans="1:26" ht="12.75" customHeight="1" x14ac:dyDescent="0.25">
      <c r="A206" s="3"/>
      <c r="B206" s="3"/>
      <c r="C206" s="3"/>
      <c r="D206" s="200"/>
      <c r="E206" s="3"/>
      <c r="F206" s="3"/>
      <c r="G206" s="3"/>
      <c r="H206" s="3"/>
      <c r="I206" s="3"/>
      <c r="J206" s="3"/>
      <c r="K206" s="3"/>
      <c r="L206" s="3"/>
      <c r="M206" s="3"/>
      <c r="N206" s="3"/>
      <c r="O206" s="3"/>
      <c r="P206" s="3"/>
      <c r="Q206" s="3"/>
      <c r="R206" s="3"/>
      <c r="S206" s="3"/>
      <c r="T206" s="3"/>
      <c r="U206" s="3"/>
      <c r="V206" s="3"/>
      <c r="W206" s="3"/>
      <c r="X206" s="3"/>
      <c r="Y206" s="3"/>
      <c r="Z206" s="3"/>
    </row>
    <row r="207" spans="1:26" ht="12.75" customHeight="1" x14ac:dyDescent="0.25">
      <c r="A207" s="3"/>
      <c r="B207" s="3"/>
      <c r="C207" s="3"/>
      <c r="D207" s="200"/>
      <c r="E207" s="3"/>
      <c r="F207" s="3"/>
      <c r="G207" s="3"/>
      <c r="H207" s="3"/>
      <c r="I207" s="3"/>
      <c r="J207" s="3"/>
      <c r="K207" s="3"/>
      <c r="L207" s="3"/>
      <c r="M207" s="3"/>
      <c r="N207" s="3"/>
      <c r="O207" s="3"/>
      <c r="P207" s="3"/>
      <c r="Q207" s="3"/>
      <c r="R207" s="3"/>
      <c r="S207" s="3"/>
      <c r="T207" s="3"/>
      <c r="U207" s="3"/>
      <c r="V207" s="3"/>
      <c r="W207" s="3"/>
      <c r="X207" s="3"/>
      <c r="Y207" s="3"/>
      <c r="Z207" s="3"/>
    </row>
    <row r="208" spans="1:26" ht="12.75" customHeight="1" x14ac:dyDescent="0.25">
      <c r="A208" s="3"/>
      <c r="B208" s="3"/>
      <c r="C208" s="3"/>
      <c r="D208" s="200"/>
      <c r="E208" s="3"/>
      <c r="F208" s="3"/>
      <c r="G208" s="3"/>
      <c r="H208" s="3"/>
      <c r="I208" s="3"/>
      <c r="J208" s="3"/>
      <c r="K208" s="3"/>
      <c r="L208" s="3"/>
      <c r="M208" s="3"/>
      <c r="N208" s="3"/>
      <c r="O208" s="3"/>
      <c r="P208" s="3"/>
      <c r="Q208" s="3"/>
      <c r="R208" s="3"/>
      <c r="S208" s="3"/>
      <c r="T208" s="3"/>
      <c r="U208" s="3"/>
      <c r="V208" s="3"/>
      <c r="W208" s="3"/>
      <c r="X208" s="3"/>
      <c r="Y208" s="3"/>
      <c r="Z208" s="3"/>
    </row>
    <row r="209" spans="1:26" ht="12.75" customHeight="1" x14ac:dyDescent="0.25">
      <c r="A209" s="3"/>
      <c r="B209" s="3"/>
      <c r="C209" s="3"/>
      <c r="D209" s="200"/>
      <c r="E209" s="3"/>
      <c r="F209" s="3"/>
      <c r="G209" s="3"/>
      <c r="H209" s="3"/>
      <c r="I209" s="3"/>
      <c r="J209" s="3"/>
      <c r="K209" s="3"/>
      <c r="L209" s="3"/>
      <c r="M209" s="3"/>
      <c r="N209" s="3"/>
      <c r="O209" s="3"/>
      <c r="P209" s="3"/>
      <c r="Q209" s="3"/>
      <c r="R209" s="3"/>
      <c r="S209" s="3"/>
      <c r="T209" s="3"/>
      <c r="U209" s="3"/>
      <c r="V209" s="3"/>
      <c r="W209" s="3"/>
      <c r="X209" s="3"/>
      <c r="Y209" s="3"/>
      <c r="Z209" s="3"/>
    </row>
    <row r="210" spans="1:26" ht="12.75" customHeight="1" x14ac:dyDescent="0.25">
      <c r="A210" s="3"/>
      <c r="B210" s="3"/>
      <c r="C210" s="3"/>
      <c r="D210" s="200"/>
      <c r="E210" s="3"/>
      <c r="F210" s="3"/>
      <c r="G210" s="3"/>
      <c r="H210" s="3"/>
      <c r="I210" s="3"/>
      <c r="J210" s="3"/>
      <c r="K210" s="3"/>
      <c r="L210" s="3"/>
      <c r="M210" s="3"/>
      <c r="N210" s="3"/>
      <c r="O210" s="3"/>
      <c r="P210" s="3"/>
      <c r="Q210" s="3"/>
      <c r="R210" s="3"/>
      <c r="S210" s="3"/>
      <c r="T210" s="3"/>
      <c r="U210" s="3"/>
      <c r="V210" s="3"/>
      <c r="W210" s="3"/>
      <c r="X210" s="3"/>
      <c r="Y210" s="3"/>
      <c r="Z210" s="3"/>
    </row>
    <row r="211" spans="1:26" ht="12.75" customHeight="1" x14ac:dyDescent="0.25">
      <c r="A211" s="3"/>
      <c r="B211" s="3"/>
      <c r="C211" s="3"/>
      <c r="D211" s="200"/>
      <c r="E211" s="3"/>
      <c r="F211" s="3"/>
      <c r="G211" s="3"/>
      <c r="H211" s="3"/>
      <c r="I211" s="3"/>
      <c r="J211" s="3"/>
      <c r="K211" s="3"/>
      <c r="L211" s="3"/>
      <c r="M211" s="3"/>
      <c r="N211" s="3"/>
      <c r="O211" s="3"/>
      <c r="P211" s="3"/>
      <c r="Q211" s="3"/>
      <c r="R211" s="3"/>
      <c r="S211" s="3"/>
      <c r="T211" s="3"/>
      <c r="U211" s="3"/>
      <c r="V211" s="3"/>
      <c r="W211" s="3"/>
      <c r="X211" s="3"/>
      <c r="Y211" s="3"/>
      <c r="Z211" s="3"/>
    </row>
    <row r="212" spans="1:26" ht="12.75" customHeight="1" x14ac:dyDescent="0.25">
      <c r="A212" s="3"/>
      <c r="B212" s="3"/>
      <c r="C212" s="3"/>
      <c r="D212" s="200"/>
      <c r="E212" s="3"/>
      <c r="F212" s="3"/>
      <c r="G212" s="3"/>
      <c r="H212" s="3"/>
      <c r="I212" s="3"/>
      <c r="J212" s="3"/>
      <c r="K212" s="3"/>
      <c r="L212" s="3"/>
      <c r="M212" s="3"/>
      <c r="N212" s="3"/>
      <c r="O212" s="3"/>
      <c r="P212" s="3"/>
      <c r="Q212" s="3"/>
      <c r="R212" s="3"/>
      <c r="S212" s="3"/>
      <c r="T212" s="3"/>
      <c r="U212" s="3"/>
      <c r="V212" s="3"/>
      <c r="W212" s="3"/>
      <c r="X212" s="3"/>
      <c r="Y212" s="3"/>
      <c r="Z212" s="3"/>
    </row>
    <row r="213" spans="1:26" ht="12.75" customHeight="1" x14ac:dyDescent="0.25">
      <c r="A213" s="3"/>
      <c r="B213" s="3"/>
      <c r="C213" s="3"/>
      <c r="D213" s="200"/>
      <c r="E213" s="3"/>
      <c r="F213" s="3"/>
      <c r="G213" s="3"/>
      <c r="H213" s="3"/>
      <c r="I213" s="3"/>
      <c r="J213" s="3"/>
      <c r="K213" s="3"/>
      <c r="L213" s="3"/>
      <c r="M213" s="3"/>
      <c r="N213" s="3"/>
      <c r="O213" s="3"/>
      <c r="P213" s="3"/>
      <c r="Q213" s="3"/>
      <c r="R213" s="3"/>
      <c r="S213" s="3"/>
      <c r="T213" s="3"/>
      <c r="U213" s="3"/>
      <c r="V213" s="3"/>
      <c r="W213" s="3"/>
      <c r="X213" s="3"/>
      <c r="Y213" s="3"/>
      <c r="Z213" s="3"/>
    </row>
    <row r="214" spans="1:26" ht="12.75" customHeight="1" x14ac:dyDescent="0.25">
      <c r="A214" s="3"/>
      <c r="B214" s="3"/>
      <c r="C214" s="3"/>
      <c r="D214" s="200"/>
      <c r="E214" s="3"/>
      <c r="F214" s="3"/>
      <c r="G214" s="3"/>
      <c r="H214" s="3"/>
      <c r="I214" s="3"/>
      <c r="J214" s="3"/>
      <c r="K214" s="3"/>
      <c r="L214" s="3"/>
      <c r="M214" s="3"/>
      <c r="N214" s="3"/>
      <c r="O214" s="3"/>
      <c r="P214" s="3"/>
      <c r="Q214" s="3"/>
      <c r="R214" s="3"/>
      <c r="S214" s="3"/>
      <c r="T214" s="3"/>
      <c r="U214" s="3"/>
      <c r="V214" s="3"/>
      <c r="W214" s="3"/>
      <c r="X214" s="3"/>
      <c r="Y214" s="3"/>
      <c r="Z214" s="3"/>
    </row>
    <row r="215" spans="1:26" ht="12.75" customHeight="1" x14ac:dyDescent="0.25">
      <c r="A215" s="3"/>
      <c r="B215" s="3"/>
      <c r="C215" s="3"/>
      <c r="D215" s="200"/>
      <c r="E215" s="3"/>
      <c r="F215" s="3"/>
      <c r="G215" s="3"/>
      <c r="H215" s="3"/>
      <c r="I215" s="3"/>
      <c r="J215" s="3"/>
      <c r="K215" s="3"/>
      <c r="L215" s="3"/>
      <c r="M215" s="3"/>
      <c r="N215" s="3"/>
      <c r="O215" s="3"/>
      <c r="P215" s="3"/>
      <c r="Q215" s="3"/>
      <c r="R215" s="3"/>
      <c r="S215" s="3"/>
      <c r="T215" s="3"/>
      <c r="U215" s="3"/>
      <c r="V215" s="3"/>
      <c r="W215" s="3"/>
      <c r="X215" s="3"/>
      <c r="Y215" s="3"/>
      <c r="Z215" s="3"/>
    </row>
    <row r="216" spans="1:26" ht="12.75" customHeight="1" x14ac:dyDescent="0.25">
      <c r="A216" s="3"/>
      <c r="B216" s="3"/>
      <c r="C216" s="3"/>
      <c r="D216" s="200"/>
      <c r="E216" s="3"/>
      <c r="F216" s="3"/>
      <c r="G216" s="3"/>
      <c r="H216" s="3"/>
      <c r="I216" s="3"/>
      <c r="J216" s="3"/>
      <c r="K216" s="3"/>
      <c r="L216" s="3"/>
      <c r="M216" s="3"/>
      <c r="N216" s="3"/>
      <c r="O216" s="3"/>
      <c r="P216" s="3"/>
      <c r="Q216" s="3"/>
      <c r="R216" s="3"/>
      <c r="S216" s="3"/>
      <c r="T216" s="3"/>
      <c r="U216" s="3"/>
      <c r="V216" s="3"/>
      <c r="W216" s="3"/>
      <c r="X216" s="3"/>
      <c r="Y216" s="3"/>
      <c r="Z216" s="3"/>
    </row>
    <row r="217" spans="1:26" ht="12.75" customHeight="1" x14ac:dyDescent="0.25">
      <c r="A217" s="3"/>
      <c r="B217" s="3"/>
      <c r="C217" s="3"/>
      <c r="D217" s="200"/>
      <c r="E217" s="3"/>
      <c r="F217" s="3"/>
      <c r="G217" s="3"/>
      <c r="H217" s="3"/>
      <c r="I217" s="3"/>
      <c r="J217" s="3"/>
      <c r="K217" s="3"/>
      <c r="L217" s="3"/>
      <c r="M217" s="3"/>
      <c r="N217" s="3"/>
      <c r="O217" s="3"/>
      <c r="P217" s="3"/>
      <c r="Q217" s="3"/>
      <c r="R217" s="3"/>
      <c r="S217" s="3"/>
      <c r="T217" s="3"/>
      <c r="U217" s="3"/>
      <c r="V217" s="3"/>
      <c r="W217" s="3"/>
      <c r="X217" s="3"/>
      <c r="Y217" s="3"/>
      <c r="Z217" s="3"/>
    </row>
    <row r="218" spans="1:26" ht="12.75" customHeight="1" x14ac:dyDescent="0.25">
      <c r="A218" s="3"/>
      <c r="B218" s="3"/>
      <c r="C218" s="3"/>
      <c r="D218" s="200"/>
      <c r="E218" s="3"/>
      <c r="F218" s="3"/>
      <c r="G218" s="3"/>
      <c r="H218" s="3"/>
      <c r="I218" s="3"/>
      <c r="J218" s="3"/>
      <c r="K218" s="3"/>
      <c r="L218" s="3"/>
      <c r="M218" s="3"/>
      <c r="N218" s="3"/>
      <c r="O218" s="3"/>
      <c r="P218" s="3"/>
      <c r="Q218" s="3"/>
      <c r="R218" s="3"/>
      <c r="S218" s="3"/>
      <c r="T218" s="3"/>
      <c r="U218" s="3"/>
      <c r="V218" s="3"/>
      <c r="W218" s="3"/>
      <c r="X218" s="3"/>
      <c r="Y218" s="3"/>
      <c r="Z218" s="3"/>
    </row>
    <row r="219" spans="1:26" ht="12.75" customHeight="1" x14ac:dyDescent="0.25">
      <c r="A219" s="3"/>
      <c r="B219" s="3"/>
      <c r="C219" s="3"/>
      <c r="D219" s="200"/>
      <c r="E219" s="3"/>
      <c r="F219" s="3"/>
      <c r="G219" s="3"/>
      <c r="H219" s="3"/>
      <c r="I219" s="3"/>
      <c r="J219" s="3"/>
      <c r="K219" s="3"/>
      <c r="L219" s="3"/>
      <c r="M219" s="3"/>
      <c r="N219" s="3"/>
      <c r="O219" s="3"/>
      <c r="P219" s="3"/>
      <c r="Q219" s="3"/>
      <c r="R219" s="3"/>
      <c r="S219" s="3"/>
      <c r="T219" s="3"/>
      <c r="U219" s="3"/>
      <c r="V219" s="3"/>
      <c r="W219" s="3"/>
      <c r="X219" s="3"/>
      <c r="Y219" s="3"/>
      <c r="Z219" s="3"/>
    </row>
    <row r="220" spans="1:26" ht="12.75" customHeight="1" x14ac:dyDescent="0.25">
      <c r="A220" s="3"/>
      <c r="B220" s="3"/>
      <c r="C220" s="3"/>
      <c r="D220" s="200"/>
      <c r="E220" s="3"/>
      <c r="F220" s="3"/>
      <c r="G220" s="3"/>
      <c r="H220" s="3"/>
      <c r="I220" s="3"/>
      <c r="J220" s="3"/>
      <c r="K220" s="3"/>
      <c r="L220" s="3"/>
      <c r="M220" s="3"/>
      <c r="N220" s="3"/>
      <c r="O220" s="3"/>
      <c r="P220" s="3"/>
      <c r="Q220" s="3"/>
      <c r="R220" s="3"/>
      <c r="S220" s="3"/>
      <c r="T220" s="3"/>
      <c r="U220" s="3"/>
      <c r="V220" s="3"/>
      <c r="W220" s="3"/>
      <c r="X220" s="3"/>
      <c r="Y220" s="3"/>
      <c r="Z220" s="3"/>
    </row>
    <row r="221" spans="1:26" ht="12.75" customHeight="1" x14ac:dyDescent="0.25">
      <c r="A221" s="3"/>
      <c r="B221" s="3"/>
      <c r="C221" s="3"/>
      <c r="D221" s="200"/>
      <c r="E221" s="3"/>
      <c r="F221" s="3"/>
      <c r="G221" s="3"/>
      <c r="H221" s="3"/>
      <c r="I221" s="3"/>
      <c r="J221" s="3"/>
      <c r="K221" s="3"/>
      <c r="L221" s="3"/>
      <c r="M221" s="3"/>
      <c r="N221" s="3"/>
      <c r="O221" s="3"/>
      <c r="P221" s="3"/>
      <c r="Q221" s="3"/>
      <c r="R221" s="3"/>
      <c r="S221" s="3"/>
      <c r="T221" s="3"/>
      <c r="U221" s="3"/>
      <c r="V221" s="3"/>
      <c r="W221" s="3"/>
      <c r="X221" s="3"/>
      <c r="Y221" s="3"/>
      <c r="Z221" s="3"/>
    </row>
    <row r="222" spans="1:26" ht="12.75" customHeight="1" x14ac:dyDescent="0.25">
      <c r="A222" s="3"/>
      <c r="B222" s="3"/>
      <c r="C222" s="3"/>
      <c r="D222" s="200"/>
      <c r="E222" s="3"/>
      <c r="F222" s="3"/>
      <c r="G222" s="3"/>
      <c r="H222" s="3"/>
      <c r="I222" s="3"/>
      <c r="J222" s="3"/>
      <c r="K222" s="3"/>
      <c r="L222" s="3"/>
      <c r="M222" s="3"/>
      <c r="N222" s="3"/>
      <c r="O222" s="3"/>
      <c r="P222" s="3"/>
      <c r="Q222" s="3"/>
      <c r="R222" s="3"/>
      <c r="S222" s="3"/>
      <c r="T222" s="3"/>
      <c r="U222" s="3"/>
      <c r="V222" s="3"/>
      <c r="W222" s="3"/>
      <c r="X222" s="3"/>
      <c r="Y222" s="3"/>
      <c r="Z222" s="3"/>
    </row>
    <row r="223" spans="1:26" ht="12.75" customHeight="1" x14ac:dyDescent="0.25">
      <c r="A223" s="3"/>
      <c r="B223" s="3"/>
      <c r="C223" s="3"/>
      <c r="D223" s="200"/>
      <c r="E223" s="3"/>
      <c r="F223" s="3"/>
      <c r="G223" s="3"/>
      <c r="H223" s="3"/>
      <c r="I223" s="3"/>
      <c r="J223" s="3"/>
      <c r="K223" s="3"/>
      <c r="L223" s="3"/>
      <c r="M223" s="3"/>
      <c r="N223" s="3"/>
      <c r="O223" s="3"/>
      <c r="P223" s="3"/>
      <c r="Q223" s="3"/>
      <c r="R223" s="3"/>
      <c r="S223" s="3"/>
      <c r="T223" s="3"/>
      <c r="U223" s="3"/>
      <c r="V223" s="3"/>
      <c r="W223" s="3"/>
      <c r="X223" s="3"/>
      <c r="Y223" s="3"/>
      <c r="Z223" s="3"/>
    </row>
    <row r="224" spans="1:26" ht="12.75" customHeight="1" x14ac:dyDescent="0.25">
      <c r="A224" s="3"/>
      <c r="B224" s="3"/>
      <c r="C224" s="3"/>
      <c r="D224" s="200"/>
      <c r="E224" s="3"/>
      <c r="F224" s="3"/>
      <c r="G224" s="3"/>
      <c r="H224" s="3"/>
      <c r="I224" s="3"/>
      <c r="J224" s="3"/>
      <c r="K224" s="3"/>
      <c r="L224" s="3"/>
      <c r="M224" s="3"/>
      <c r="N224" s="3"/>
      <c r="O224" s="3"/>
      <c r="P224" s="3"/>
      <c r="Q224" s="3"/>
      <c r="R224" s="3"/>
      <c r="S224" s="3"/>
      <c r="T224" s="3"/>
      <c r="U224" s="3"/>
      <c r="V224" s="3"/>
      <c r="W224" s="3"/>
      <c r="X224" s="3"/>
      <c r="Y224" s="3"/>
      <c r="Z224" s="3"/>
    </row>
    <row r="225" spans="1:26" ht="12.75" customHeight="1" x14ac:dyDescent="0.25">
      <c r="A225" s="3"/>
      <c r="B225" s="3"/>
      <c r="C225" s="3"/>
      <c r="D225" s="200"/>
      <c r="E225" s="3"/>
      <c r="F225" s="3"/>
      <c r="G225" s="3"/>
      <c r="H225" s="3"/>
      <c r="I225" s="3"/>
      <c r="J225" s="3"/>
      <c r="K225" s="3"/>
      <c r="L225" s="3"/>
      <c r="M225" s="3"/>
      <c r="N225" s="3"/>
      <c r="O225" s="3"/>
      <c r="P225" s="3"/>
      <c r="Q225" s="3"/>
      <c r="R225" s="3"/>
      <c r="S225" s="3"/>
      <c r="T225" s="3"/>
      <c r="U225" s="3"/>
      <c r="V225" s="3"/>
      <c r="W225" s="3"/>
      <c r="X225" s="3"/>
      <c r="Y225" s="3"/>
      <c r="Z225" s="3"/>
    </row>
    <row r="226" spans="1:26" ht="12.75" customHeight="1" x14ac:dyDescent="0.25">
      <c r="A226" s="3"/>
      <c r="B226" s="3"/>
      <c r="C226" s="3"/>
      <c r="D226" s="200"/>
      <c r="E226" s="3"/>
      <c r="F226" s="3"/>
      <c r="G226" s="3"/>
      <c r="H226" s="3"/>
      <c r="I226" s="3"/>
      <c r="J226" s="3"/>
      <c r="K226" s="3"/>
      <c r="L226" s="3"/>
      <c r="M226" s="3"/>
      <c r="N226" s="3"/>
      <c r="O226" s="3"/>
      <c r="P226" s="3"/>
      <c r="Q226" s="3"/>
      <c r="R226" s="3"/>
      <c r="S226" s="3"/>
      <c r="T226" s="3"/>
      <c r="U226" s="3"/>
      <c r="V226" s="3"/>
      <c r="W226" s="3"/>
      <c r="X226" s="3"/>
      <c r="Y226" s="3"/>
      <c r="Z226" s="3"/>
    </row>
    <row r="227" spans="1:26" ht="12.75" customHeight="1" x14ac:dyDescent="0.25">
      <c r="A227" s="3"/>
      <c r="B227" s="3"/>
      <c r="C227" s="3"/>
      <c r="D227" s="200"/>
      <c r="E227" s="3"/>
      <c r="F227" s="3"/>
      <c r="G227" s="3"/>
      <c r="H227" s="3"/>
      <c r="I227" s="3"/>
      <c r="J227" s="3"/>
      <c r="K227" s="3"/>
      <c r="L227" s="3"/>
      <c r="M227" s="3"/>
      <c r="N227" s="3"/>
      <c r="O227" s="3"/>
      <c r="P227" s="3"/>
      <c r="Q227" s="3"/>
      <c r="R227" s="3"/>
      <c r="S227" s="3"/>
      <c r="T227" s="3"/>
      <c r="U227" s="3"/>
      <c r="V227" s="3"/>
      <c r="W227" s="3"/>
      <c r="X227" s="3"/>
      <c r="Y227" s="3"/>
      <c r="Z227" s="3"/>
    </row>
    <row r="228" spans="1:26" ht="12.75" customHeight="1" x14ac:dyDescent="0.25">
      <c r="A228" s="3"/>
      <c r="B228" s="3"/>
      <c r="C228" s="3"/>
      <c r="D228" s="200"/>
      <c r="E228" s="3"/>
      <c r="F228" s="3"/>
      <c r="G228" s="3"/>
      <c r="H228" s="3"/>
      <c r="I228" s="3"/>
      <c r="J228" s="3"/>
      <c r="K228" s="3"/>
      <c r="L228" s="3"/>
      <c r="M228" s="3"/>
      <c r="N228" s="3"/>
      <c r="O228" s="3"/>
      <c r="P228" s="3"/>
      <c r="Q228" s="3"/>
      <c r="R228" s="3"/>
      <c r="S228" s="3"/>
      <c r="T228" s="3"/>
      <c r="U228" s="3"/>
      <c r="V228" s="3"/>
      <c r="W228" s="3"/>
      <c r="X228" s="3"/>
      <c r="Y228" s="3"/>
      <c r="Z228" s="3"/>
    </row>
    <row r="229" spans="1:26" ht="12.75" customHeight="1" x14ac:dyDescent="0.25">
      <c r="A229" s="3"/>
      <c r="B229" s="3"/>
      <c r="C229" s="3"/>
      <c r="D229" s="200"/>
      <c r="E229" s="3"/>
      <c r="F229" s="3"/>
      <c r="G229" s="3"/>
      <c r="H229" s="3"/>
      <c r="I229" s="3"/>
      <c r="J229" s="3"/>
      <c r="K229" s="3"/>
      <c r="L229" s="3"/>
      <c r="M229" s="3"/>
      <c r="N229" s="3"/>
      <c r="O229" s="3"/>
      <c r="P229" s="3"/>
      <c r="Q229" s="3"/>
      <c r="R229" s="3"/>
      <c r="S229" s="3"/>
      <c r="T229" s="3"/>
      <c r="U229" s="3"/>
      <c r="V229" s="3"/>
      <c r="W229" s="3"/>
      <c r="X229" s="3"/>
      <c r="Y229" s="3"/>
      <c r="Z229" s="3"/>
    </row>
    <row r="230" spans="1:26" ht="12.75" customHeight="1" x14ac:dyDescent="0.25">
      <c r="A230" s="3"/>
      <c r="B230" s="3"/>
      <c r="C230" s="3"/>
      <c r="D230" s="200"/>
      <c r="E230" s="3"/>
      <c r="F230" s="3"/>
      <c r="G230" s="3"/>
      <c r="H230" s="3"/>
      <c r="I230" s="3"/>
      <c r="J230" s="3"/>
      <c r="K230" s="3"/>
      <c r="L230" s="3"/>
      <c r="M230" s="3"/>
      <c r="N230" s="3"/>
      <c r="O230" s="3"/>
      <c r="P230" s="3"/>
      <c r="Q230" s="3"/>
      <c r="R230" s="3"/>
      <c r="S230" s="3"/>
      <c r="T230" s="3"/>
      <c r="U230" s="3"/>
      <c r="V230" s="3"/>
      <c r="W230" s="3"/>
      <c r="X230" s="3"/>
      <c r="Y230" s="3"/>
      <c r="Z230" s="3"/>
    </row>
    <row r="231" spans="1:26" ht="12.75" customHeight="1" x14ac:dyDescent="0.25">
      <c r="A231" s="3"/>
      <c r="B231" s="3"/>
      <c r="C231" s="3"/>
      <c r="D231" s="200"/>
      <c r="E231" s="3"/>
      <c r="F231" s="3"/>
      <c r="G231" s="3"/>
      <c r="H231" s="3"/>
      <c r="I231" s="3"/>
      <c r="J231" s="3"/>
      <c r="K231" s="3"/>
      <c r="L231" s="3"/>
      <c r="M231" s="3"/>
      <c r="N231" s="3"/>
      <c r="O231" s="3"/>
      <c r="P231" s="3"/>
      <c r="Q231" s="3"/>
      <c r="R231" s="3"/>
      <c r="S231" s="3"/>
      <c r="T231" s="3"/>
      <c r="U231" s="3"/>
      <c r="V231" s="3"/>
      <c r="W231" s="3"/>
      <c r="X231" s="3"/>
      <c r="Y231" s="3"/>
      <c r="Z231" s="3"/>
    </row>
    <row r="232" spans="1:26" ht="12.75" customHeight="1" x14ac:dyDescent="0.25">
      <c r="A232" s="3"/>
      <c r="B232" s="3"/>
      <c r="C232" s="3"/>
      <c r="D232" s="200"/>
      <c r="E232" s="3"/>
      <c r="F232" s="3"/>
      <c r="G232" s="3"/>
      <c r="H232" s="3"/>
      <c r="I232" s="3"/>
      <c r="J232" s="3"/>
      <c r="K232" s="3"/>
      <c r="L232" s="3"/>
      <c r="M232" s="3"/>
      <c r="N232" s="3"/>
      <c r="O232" s="3"/>
      <c r="P232" s="3"/>
      <c r="Q232" s="3"/>
      <c r="R232" s="3"/>
      <c r="S232" s="3"/>
      <c r="T232" s="3"/>
      <c r="U232" s="3"/>
      <c r="V232" s="3"/>
      <c r="W232" s="3"/>
      <c r="X232" s="3"/>
      <c r="Y232" s="3"/>
      <c r="Z232" s="3"/>
    </row>
    <row r="233" spans="1:26" ht="12.75" customHeight="1" x14ac:dyDescent="0.25">
      <c r="A233" s="3"/>
      <c r="B233" s="3"/>
      <c r="C233" s="3"/>
      <c r="D233" s="200"/>
      <c r="E233" s="3"/>
      <c r="F233" s="3"/>
      <c r="G233" s="3"/>
      <c r="H233" s="3"/>
      <c r="I233" s="3"/>
      <c r="J233" s="3"/>
      <c r="K233" s="3"/>
      <c r="L233" s="3"/>
      <c r="M233" s="3"/>
      <c r="N233" s="3"/>
      <c r="O233" s="3"/>
      <c r="P233" s="3"/>
      <c r="Q233" s="3"/>
      <c r="R233" s="3"/>
      <c r="S233" s="3"/>
      <c r="T233" s="3"/>
      <c r="U233" s="3"/>
      <c r="V233" s="3"/>
      <c r="W233" s="3"/>
      <c r="X233" s="3"/>
      <c r="Y233" s="3"/>
      <c r="Z233" s="3"/>
    </row>
    <row r="234" spans="1:26" ht="12.75" customHeight="1" x14ac:dyDescent="0.25">
      <c r="A234" s="3"/>
      <c r="B234" s="3"/>
      <c r="C234" s="3"/>
      <c r="D234" s="200"/>
      <c r="E234" s="3"/>
      <c r="F234" s="3"/>
      <c r="G234" s="3"/>
      <c r="H234" s="3"/>
      <c r="I234" s="3"/>
      <c r="J234" s="3"/>
      <c r="K234" s="3"/>
      <c r="L234" s="3"/>
      <c r="M234" s="3"/>
      <c r="N234" s="3"/>
      <c r="O234" s="3"/>
      <c r="P234" s="3"/>
      <c r="Q234" s="3"/>
      <c r="R234" s="3"/>
      <c r="S234" s="3"/>
      <c r="T234" s="3"/>
      <c r="U234" s="3"/>
      <c r="V234" s="3"/>
      <c r="W234" s="3"/>
      <c r="X234" s="3"/>
      <c r="Y234" s="3"/>
      <c r="Z234" s="3"/>
    </row>
    <row r="235" spans="1:26" ht="12.75" customHeight="1" x14ac:dyDescent="0.25">
      <c r="A235" s="3"/>
      <c r="B235" s="3"/>
      <c r="C235" s="3"/>
      <c r="D235" s="200"/>
      <c r="E235" s="3"/>
      <c r="F235" s="3"/>
      <c r="G235" s="3"/>
      <c r="H235" s="3"/>
      <c r="I235" s="3"/>
      <c r="J235" s="3"/>
      <c r="K235" s="3"/>
      <c r="L235" s="3"/>
      <c r="M235" s="3"/>
      <c r="N235" s="3"/>
      <c r="O235" s="3"/>
      <c r="P235" s="3"/>
      <c r="Q235" s="3"/>
      <c r="R235" s="3"/>
      <c r="S235" s="3"/>
      <c r="T235" s="3"/>
      <c r="U235" s="3"/>
      <c r="V235" s="3"/>
      <c r="W235" s="3"/>
      <c r="X235" s="3"/>
      <c r="Y235" s="3"/>
      <c r="Z235" s="3"/>
    </row>
    <row r="236" spans="1:26" ht="12.75" customHeight="1" x14ac:dyDescent="0.25">
      <c r="A236" s="3"/>
      <c r="B236" s="3"/>
      <c r="C236" s="3"/>
      <c r="D236" s="200"/>
      <c r="E236" s="3"/>
      <c r="F236" s="3"/>
      <c r="G236" s="3"/>
      <c r="H236" s="3"/>
      <c r="I236" s="3"/>
      <c r="J236" s="3"/>
      <c r="K236" s="3"/>
      <c r="L236" s="3"/>
      <c r="M236" s="3"/>
      <c r="N236" s="3"/>
      <c r="O236" s="3"/>
      <c r="P236" s="3"/>
      <c r="Q236" s="3"/>
      <c r="R236" s="3"/>
      <c r="S236" s="3"/>
      <c r="T236" s="3"/>
      <c r="U236" s="3"/>
      <c r="V236" s="3"/>
      <c r="W236" s="3"/>
      <c r="X236" s="3"/>
      <c r="Y236" s="3"/>
      <c r="Z236" s="3"/>
    </row>
    <row r="237" spans="1:26" ht="12.75" customHeight="1" x14ac:dyDescent="0.25">
      <c r="A237" s="3"/>
      <c r="B237" s="3"/>
      <c r="C237" s="3"/>
      <c r="D237" s="200"/>
      <c r="E237" s="3"/>
      <c r="F237" s="3"/>
      <c r="G237" s="3"/>
      <c r="H237" s="3"/>
      <c r="I237" s="3"/>
      <c r="J237" s="3"/>
      <c r="K237" s="3"/>
      <c r="L237" s="3"/>
      <c r="M237" s="3"/>
      <c r="N237" s="3"/>
      <c r="O237" s="3"/>
      <c r="P237" s="3"/>
      <c r="Q237" s="3"/>
      <c r="R237" s="3"/>
      <c r="S237" s="3"/>
      <c r="T237" s="3"/>
      <c r="U237" s="3"/>
      <c r="V237" s="3"/>
      <c r="W237" s="3"/>
      <c r="X237" s="3"/>
      <c r="Y237" s="3"/>
      <c r="Z237" s="3"/>
    </row>
    <row r="238" spans="1:26" ht="12.75" customHeight="1" x14ac:dyDescent="0.25">
      <c r="A238" s="3"/>
      <c r="B238" s="3"/>
      <c r="C238" s="3"/>
      <c r="D238" s="200"/>
      <c r="E238" s="3"/>
      <c r="F238" s="3"/>
      <c r="G238" s="3"/>
      <c r="H238" s="3"/>
      <c r="I238" s="3"/>
      <c r="J238" s="3"/>
      <c r="K238" s="3"/>
      <c r="L238" s="3"/>
      <c r="M238" s="3"/>
      <c r="N238" s="3"/>
      <c r="O238" s="3"/>
      <c r="P238" s="3"/>
      <c r="Q238" s="3"/>
      <c r="R238" s="3"/>
      <c r="S238" s="3"/>
      <c r="T238" s="3"/>
      <c r="U238" s="3"/>
      <c r="V238" s="3"/>
      <c r="W238" s="3"/>
      <c r="X238" s="3"/>
      <c r="Y238" s="3"/>
      <c r="Z238" s="3"/>
    </row>
    <row r="239" spans="1:26" ht="12.75" customHeight="1" x14ac:dyDescent="0.25">
      <c r="A239" s="3"/>
      <c r="B239" s="3"/>
      <c r="C239" s="3"/>
      <c r="D239" s="200"/>
      <c r="E239" s="3"/>
      <c r="F239" s="3"/>
      <c r="G239" s="3"/>
      <c r="H239" s="3"/>
      <c r="I239" s="3"/>
      <c r="J239" s="3"/>
      <c r="K239" s="3"/>
      <c r="L239" s="3"/>
      <c r="M239" s="3"/>
      <c r="N239" s="3"/>
      <c r="O239" s="3"/>
      <c r="P239" s="3"/>
      <c r="Q239" s="3"/>
      <c r="R239" s="3"/>
      <c r="S239" s="3"/>
      <c r="T239" s="3"/>
      <c r="U239" s="3"/>
      <c r="V239" s="3"/>
      <c r="W239" s="3"/>
      <c r="X239" s="3"/>
      <c r="Y239" s="3"/>
      <c r="Z239" s="3"/>
    </row>
    <row r="240" spans="1:26" ht="12.75" customHeight="1" x14ac:dyDescent="0.25">
      <c r="A240" s="3"/>
      <c r="B240" s="3"/>
      <c r="C240" s="3"/>
      <c r="D240" s="200"/>
      <c r="E240" s="3"/>
      <c r="F240" s="3"/>
      <c r="G240" s="3"/>
      <c r="H240" s="3"/>
      <c r="I240" s="3"/>
      <c r="J240" s="3"/>
      <c r="K240" s="3"/>
      <c r="L240" s="3"/>
      <c r="M240" s="3"/>
      <c r="N240" s="3"/>
      <c r="O240" s="3"/>
      <c r="P240" s="3"/>
      <c r="Q240" s="3"/>
      <c r="R240" s="3"/>
      <c r="S240" s="3"/>
      <c r="T240" s="3"/>
      <c r="U240" s="3"/>
      <c r="V240" s="3"/>
      <c r="W240" s="3"/>
      <c r="X240" s="3"/>
      <c r="Y240" s="3"/>
      <c r="Z240" s="3"/>
    </row>
    <row r="241" spans="1:26" ht="12.75" customHeight="1" x14ac:dyDescent="0.25">
      <c r="A241" s="3"/>
      <c r="B241" s="3"/>
      <c r="C241" s="3"/>
      <c r="D241" s="200"/>
      <c r="E241" s="3"/>
      <c r="F241" s="3"/>
      <c r="G241" s="3"/>
      <c r="H241" s="3"/>
      <c r="I241" s="3"/>
      <c r="J241" s="3"/>
      <c r="K241" s="3"/>
      <c r="L241" s="3"/>
      <c r="M241" s="3"/>
      <c r="N241" s="3"/>
      <c r="O241" s="3"/>
      <c r="P241" s="3"/>
      <c r="Q241" s="3"/>
      <c r="R241" s="3"/>
      <c r="S241" s="3"/>
      <c r="T241" s="3"/>
      <c r="U241" s="3"/>
      <c r="V241" s="3"/>
      <c r="W241" s="3"/>
      <c r="X241" s="3"/>
      <c r="Y241" s="3"/>
      <c r="Z241" s="3"/>
    </row>
    <row r="242" spans="1:26" ht="12.75" customHeight="1" x14ac:dyDescent="0.25">
      <c r="A242" s="3"/>
      <c r="B242" s="3"/>
      <c r="C242" s="3"/>
      <c r="D242" s="200"/>
      <c r="E242" s="3"/>
      <c r="F242" s="3"/>
      <c r="G242" s="3"/>
      <c r="H242" s="3"/>
      <c r="I242" s="3"/>
      <c r="J242" s="3"/>
      <c r="K242" s="3"/>
      <c r="L242" s="3"/>
      <c r="M242" s="3"/>
      <c r="N242" s="3"/>
      <c r="O242" s="3"/>
      <c r="P242" s="3"/>
      <c r="Q242" s="3"/>
      <c r="R242" s="3"/>
      <c r="S242" s="3"/>
      <c r="T242" s="3"/>
      <c r="U242" s="3"/>
      <c r="V242" s="3"/>
      <c r="W242" s="3"/>
      <c r="X242" s="3"/>
      <c r="Y242" s="3"/>
      <c r="Z242" s="3"/>
    </row>
    <row r="243" spans="1:26" ht="12.75" customHeight="1" x14ac:dyDescent="0.25">
      <c r="A243" s="3"/>
      <c r="B243" s="3"/>
      <c r="C243" s="3"/>
      <c r="D243" s="200"/>
      <c r="E243" s="3"/>
      <c r="F243" s="3"/>
      <c r="G243" s="3"/>
      <c r="H243" s="3"/>
      <c r="I243" s="3"/>
      <c r="J243" s="3"/>
      <c r="K243" s="3"/>
      <c r="L243" s="3"/>
      <c r="M243" s="3"/>
      <c r="N243" s="3"/>
      <c r="O243" s="3"/>
      <c r="P243" s="3"/>
      <c r="Q243" s="3"/>
      <c r="R243" s="3"/>
      <c r="S243" s="3"/>
      <c r="T243" s="3"/>
      <c r="U243" s="3"/>
      <c r="V243" s="3"/>
      <c r="W243" s="3"/>
      <c r="X243" s="3"/>
      <c r="Y243" s="3"/>
      <c r="Z243" s="3"/>
    </row>
    <row r="244" spans="1:26" ht="12.75" customHeight="1" x14ac:dyDescent="0.25">
      <c r="A244" s="3"/>
      <c r="B244" s="3"/>
      <c r="C244" s="3"/>
      <c r="D244" s="200"/>
      <c r="E244" s="3"/>
      <c r="F244" s="3"/>
      <c r="G244" s="3"/>
      <c r="H244" s="3"/>
      <c r="I244" s="3"/>
      <c r="J244" s="3"/>
      <c r="K244" s="3"/>
      <c r="L244" s="3"/>
      <c r="M244" s="3"/>
      <c r="N244" s="3"/>
      <c r="O244" s="3"/>
      <c r="P244" s="3"/>
      <c r="Q244" s="3"/>
      <c r="R244" s="3"/>
      <c r="S244" s="3"/>
      <c r="T244" s="3"/>
      <c r="U244" s="3"/>
      <c r="V244" s="3"/>
      <c r="W244" s="3"/>
      <c r="X244" s="3"/>
      <c r="Y244" s="3"/>
      <c r="Z244" s="3"/>
    </row>
    <row r="245" spans="1:26" ht="12.75" customHeight="1" x14ac:dyDescent="0.25">
      <c r="A245" s="3"/>
      <c r="B245" s="3"/>
      <c r="C245" s="3"/>
      <c r="D245" s="200"/>
      <c r="E245" s="3"/>
      <c r="F245" s="3"/>
      <c r="G245" s="3"/>
      <c r="H245" s="3"/>
      <c r="I245" s="3"/>
      <c r="J245" s="3"/>
      <c r="K245" s="3"/>
      <c r="L245" s="3"/>
      <c r="M245" s="3"/>
      <c r="N245" s="3"/>
      <c r="O245" s="3"/>
      <c r="P245" s="3"/>
      <c r="Q245" s="3"/>
      <c r="R245" s="3"/>
      <c r="S245" s="3"/>
      <c r="T245" s="3"/>
      <c r="U245" s="3"/>
      <c r="V245" s="3"/>
      <c r="W245" s="3"/>
      <c r="X245" s="3"/>
      <c r="Y245" s="3"/>
      <c r="Z245" s="3"/>
    </row>
    <row r="246" spans="1:26" ht="12.75" customHeight="1" x14ac:dyDescent="0.25">
      <c r="A246" s="3"/>
      <c r="B246" s="3"/>
      <c r="C246" s="3"/>
      <c r="D246" s="200"/>
      <c r="E246" s="3"/>
      <c r="F246" s="3"/>
      <c r="G246" s="3"/>
      <c r="H246" s="3"/>
      <c r="I246" s="3"/>
      <c r="J246" s="3"/>
      <c r="K246" s="3"/>
      <c r="L246" s="3"/>
      <c r="M246" s="3"/>
      <c r="N246" s="3"/>
      <c r="O246" s="3"/>
      <c r="P246" s="3"/>
      <c r="Q246" s="3"/>
      <c r="R246" s="3"/>
      <c r="S246" s="3"/>
      <c r="T246" s="3"/>
      <c r="U246" s="3"/>
      <c r="V246" s="3"/>
      <c r="W246" s="3"/>
      <c r="X246" s="3"/>
      <c r="Y246" s="3"/>
      <c r="Z246" s="3"/>
    </row>
    <row r="247" spans="1:26" ht="12.75" customHeight="1" x14ac:dyDescent="0.25">
      <c r="A247" s="3"/>
      <c r="B247" s="3"/>
      <c r="C247" s="3"/>
      <c r="D247" s="200"/>
      <c r="E247" s="3"/>
      <c r="F247" s="3"/>
      <c r="G247" s="3"/>
      <c r="H247" s="3"/>
      <c r="I247" s="3"/>
      <c r="J247" s="3"/>
      <c r="K247" s="3"/>
      <c r="L247" s="3"/>
      <c r="M247" s="3"/>
      <c r="N247" s="3"/>
      <c r="O247" s="3"/>
      <c r="P247" s="3"/>
      <c r="Q247" s="3"/>
      <c r="R247" s="3"/>
      <c r="S247" s="3"/>
      <c r="T247" s="3"/>
      <c r="U247" s="3"/>
      <c r="V247" s="3"/>
      <c r="W247" s="3"/>
      <c r="X247" s="3"/>
      <c r="Y247" s="3"/>
      <c r="Z247" s="3"/>
    </row>
    <row r="248" spans="1:26" ht="12.75" customHeight="1" x14ac:dyDescent="0.25">
      <c r="A248" s="3"/>
      <c r="B248" s="3"/>
      <c r="C248" s="3"/>
      <c r="D248" s="200"/>
      <c r="E248" s="3"/>
      <c r="F248" s="3"/>
      <c r="G248" s="3"/>
      <c r="H248" s="3"/>
      <c r="I248" s="3"/>
      <c r="J248" s="3"/>
      <c r="K248" s="3"/>
      <c r="L248" s="3"/>
      <c r="M248" s="3"/>
      <c r="N248" s="3"/>
      <c r="O248" s="3"/>
      <c r="P248" s="3"/>
      <c r="Q248" s="3"/>
      <c r="R248" s="3"/>
      <c r="S248" s="3"/>
      <c r="T248" s="3"/>
      <c r="U248" s="3"/>
      <c r="V248" s="3"/>
      <c r="W248" s="3"/>
      <c r="X248" s="3"/>
      <c r="Y248" s="3"/>
      <c r="Z248" s="3"/>
    </row>
    <row r="249" spans="1:26" ht="12.75" customHeight="1" x14ac:dyDescent="0.25">
      <c r="A249" s="3"/>
      <c r="B249" s="3"/>
      <c r="C249" s="3"/>
      <c r="D249" s="200"/>
      <c r="E249" s="3"/>
      <c r="F249" s="3"/>
      <c r="G249" s="3"/>
      <c r="H249" s="3"/>
      <c r="I249" s="3"/>
      <c r="J249" s="3"/>
      <c r="K249" s="3"/>
      <c r="L249" s="3"/>
      <c r="M249" s="3"/>
      <c r="N249" s="3"/>
      <c r="O249" s="3"/>
      <c r="P249" s="3"/>
      <c r="Q249" s="3"/>
      <c r="R249" s="3"/>
      <c r="S249" s="3"/>
      <c r="T249" s="3"/>
      <c r="U249" s="3"/>
      <c r="V249" s="3"/>
      <c r="W249" s="3"/>
      <c r="X249" s="3"/>
      <c r="Y249" s="3"/>
      <c r="Z249" s="3"/>
    </row>
    <row r="250" spans="1:26" ht="12.75" customHeight="1" x14ac:dyDescent="0.25">
      <c r="A250" s="3"/>
      <c r="B250" s="3"/>
      <c r="C250" s="3"/>
      <c r="D250" s="200"/>
      <c r="E250" s="3"/>
      <c r="F250" s="3"/>
      <c r="G250" s="3"/>
      <c r="H250" s="3"/>
      <c r="I250" s="3"/>
      <c r="J250" s="3"/>
      <c r="K250" s="3"/>
      <c r="L250" s="3"/>
      <c r="M250" s="3"/>
      <c r="N250" s="3"/>
      <c r="O250" s="3"/>
      <c r="P250" s="3"/>
      <c r="Q250" s="3"/>
      <c r="R250" s="3"/>
      <c r="S250" s="3"/>
      <c r="T250" s="3"/>
      <c r="U250" s="3"/>
      <c r="V250" s="3"/>
      <c r="W250" s="3"/>
      <c r="X250" s="3"/>
      <c r="Y250" s="3"/>
      <c r="Z250" s="3"/>
    </row>
    <row r="251" spans="1:26" ht="12.75" customHeight="1" x14ac:dyDescent="0.25">
      <c r="A251" s="3"/>
      <c r="B251" s="3"/>
      <c r="C251" s="3"/>
      <c r="D251" s="200"/>
      <c r="E251" s="3"/>
      <c r="F251" s="3"/>
      <c r="G251" s="3"/>
      <c r="H251" s="3"/>
      <c r="I251" s="3"/>
      <c r="J251" s="3"/>
      <c r="K251" s="3"/>
      <c r="L251" s="3"/>
      <c r="M251" s="3"/>
      <c r="N251" s="3"/>
      <c r="O251" s="3"/>
      <c r="P251" s="3"/>
      <c r="Q251" s="3"/>
      <c r="R251" s="3"/>
      <c r="S251" s="3"/>
      <c r="T251" s="3"/>
      <c r="U251" s="3"/>
      <c r="V251" s="3"/>
      <c r="W251" s="3"/>
      <c r="X251" s="3"/>
      <c r="Y251" s="3"/>
      <c r="Z251" s="3"/>
    </row>
    <row r="252" spans="1:26" ht="12.75" customHeight="1" x14ac:dyDescent="0.25">
      <c r="A252" s="3"/>
      <c r="B252" s="3"/>
      <c r="C252" s="3"/>
      <c r="D252" s="200"/>
      <c r="E252" s="3"/>
      <c r="F252" s="3"/>
      <c r="G252" s="3"/>
      <c r="H252" s="3"/>
      <c r="I252" s="3"/>
      <c r="J252" s="3"/>
      <c r="K252" s="3"/>
      <c r="L252" s="3"/>
      <c r="M252" s="3"/>
      <c r="N252" s="3"/>
      <c r="O252" s="3"/>
      <c r="P252" s="3"/>
      <c r="Q252" s="3"/>
      <c r="R252" s="3"/>
      <c r="S252" s="3"/>
      <c r="T252" s="3"/>
      <c r="U252" s="3"/>
      <c r="V252" s="3"/>
      <c r="W252" s="3"/>
      <c r="X252" s="3"/>
      <c r="Y252" s="3"/>
      <c r="Z252" s="3"/>
    </row>
    <row r="253" spans="1:26" ht="12.75" customHeight="1" x14ac:dyDescent="0.25">
      <c r="A253" s="3"/>
      <c r="B253" s="3"/>
      <c r="C253" s="3"/>
      <c r="D253" s="200"/>
      <c r="E253" s="3"/>
      <c r="F253" s="3"/>
      <c r="G253" s="3"/>
      <c r="H253" s="3"/>
      <c r="I253" s="3"/>
      <c r="J253" s="3"/>
      <c r="K253" s="3"/>
      <c r="L253" s="3"/>
      <c r="M253" s="3"/>
      <c r="N253" s="3"/>
      <c r="O253" s="3"/>
      <c r="P253" s="3"/>
      <c r="Q253" s="3"/>
      <c r="R253" s="3"/>
      <c r="S253" s="3"/>
      <c r="T253" s="3"/>
      <c r="U253" s="3"/>
      <c r="V253" s="3"/>
      <c r="W253" s="3"/>
      <c r="X253" s="3"/>
      <c r="Y253" s="3"/>
      <c r="Z253" s="3"/>
    </row>
    <row r="254" spans="1:26" ht="12.75" customHeight="1" x14ac:dyDescent="0.25">
      <c r="A254" s="3"/>
      <c r="B254" s="3"/>
      <c r="C254" s="3"/>
      <c r="D254" s="200"/>
      <c r="E254" s="3"/>
      <c r="F254" s="3"/>
      <c r="G254" s="3"/>
      <c r="H254" s="3"/>
      <c r="I254" s="3"/>
      <c r="J254" s="3"/>
      <c r="K254" s="3"/>
      <c r="L254" s="3"/>
      <c r="M254" s="3"/>
      <c r="N254" s="3"/>
      <c r="O254" s="3"/>
      <c r="P254" s="3"/>
      <c r="Q254" s="3"/>
      <c r="R254" s="3"/>
      <c r="S254" s="3"/>
      <c r="T254" s="3"/>
      <c r="U254" s="3"/>
      <c r="V254" s="3"/>
      <c r="W254" s="3"/>
      <c r="X254" s="3"/>
      <c r="Y254" s="3"/>
      <c r="Z254" s="3"/>
    </row>
    <row r="255" spans="1:26" ht="12.75" customHeight="1" x14ac:dyDescent="0.25">
      <c r="A255" s="3"/>
      <c r="B255" s="3"/>
      <c r="C255" s="3"/>
      <c r="D255" s="200"/>
      <c r="E255" s="3"/>
      <c r="F255" s="3"/>
      <c r="G255" s="3"/>
      <c r="H255" s="3"/>
      <c r="I255" s="3"/>
      <c r="J255" s="3"/>
      <c r="K255" s="3"/>
      <c r="L255" s="3"/>
      <c r="M255" s="3"/>
      <c r="N255" s="3"/>
      <c r="O255" s="3"/>
      <c r="P255" s="3"/>
      <c r="Q255" s="3"/>
      <c r="R255" s="3"/>
      <c r="S255" s="3"/>
      <c r="T255" s="3"/>
      <c r="U255" s="3"/>
      <c r="V255" s="3"/>
      <c r="W255" s="3"/>
      <c r="X255" s="3"/>
      <c r="Y255" s="3"/>
      <c r="Z255" s="3"/>
    </row>
    <row r="256" spans="1:26" ht="12.75" customHeight="1" x14ac:dyDescent="0.25">
      <c r="A256" s="3"/>
      <c r="B256" s="3"/>
      <c r="C256" s="3"/>
      <c r="D256" s="200"/>
      <c r="E256" s="3"/>
      <c r="F256" s="3"/>
      <c r="G256" s="3"/>
      <c r="H256" s="3"/>
      <c r="I256" s="3"/>
      <c r="J256" s="3"/>
      <c r="K256" s="3"/>
      <c r="L256" s="3"/>
      <c r="M256" s="3"/>
      <c r="N256" s="3"/>
      <c r="O256" s="3"/>
      <c r="P256" s="3"/>
      <c r="Q256" s="3"/>
      <c r="R256" s="3"/>
      <c r="S256" s="3"/>
      <c r="T256" s="3"/>
      <c r="U256" s="3"/>
      <c r="V256" s="3"/>
      <c r="W256" s="3"/>
      <c r="X256" s="3"/>
      <c r="Y256" s="3"/>
      <c r="Z256" s="3"/>
    </row>
    <row r="257" spans="1:26" ht="12.75" customHeight="1" x14ac:dyDescent="0.25">
      <c r="A257" s="3"/>
      <c r="B257" s="3"/>
      <c r="C257" s="3"/>
      <c r="D257" s="200"/>
      <c r="E257" s="3"/>
      <c r="F257" s="3"/>
      <c r="G257" s="3"/>
      <c r="H257" s="3"/>
      <c r="I257" s="3"/>
      <c r="J257" s="3"/>
      <c r="K257" s="3"/>
      <c r="L257" s="3"/>
      <c r="M257" s="3"/>
      <c r="N257" s="3"/>
      <c r="O257" s="3"/>
      <c r="P257" s="3"/>
      <c r="Q257" s="3"/>
      <c r="R257" s="3"/>
      <c r="S257" s="3"/>
      <c r="T257" s="3"/>
      <c r="U257" s="3"/>
      <c r="V257" s="3"/>
      <c r="W257" s="3"/>
      <c r="X257" s="3"/>
      <c r="Y257" s="3"/>
      <c r="Z257" s="3"/>
    </row>
    <row r="258" spans="1:26" ht="12.75" customHeight="1" x14ac:dyDescent="0.25">
      <c r="A258" s="3"/>
      <c r="B258" s="3"/>
      <c r="C258" s="3"/>
      <c r="D258" s="200"/>
      <c r="E258" s="3"/>
      <c r="F258" s="3"/>
      <c r="G258" s="3"/>
      <c r="H258" s="3"/>
      <c r="I258" s="3"/>
      <c r="J258" s="3"/>
      <c r="K258" s="3"/>
      <c r="L258" s="3"/>
      <c r="M258" s="3"/>
      <c r="N258" s="3"/>
      <c r="O258" s="3"/>
      <c r="P258" s="3"/>
      <c r="Q258" s="3"/>
      <c r="R258" s="3"/>
      <c r="S258" s="3"/>
      <c r="T258" s="3"/>
      <c r="U258" s="3"/>
      <c r="V258" s="3"/>
      <c r="W258" s="3"/>
      <c r="X258" s="3"/>
      <c r="Y258" s="3"/>
      <c r="Z258" s="3"/>
    </row>
    <row r="259" spans="1:26" ht="12.75" customHeight="1" x14ac:dyDescent="0.25">
      <c r="A259" s="3"/>
      <c r="B259" s="3"/>
      <c r="C259" s="3"/>
      <c r="D259" s="200"/>
      <c r="E259" s="3"/>
      <c r="F259" s="3"/>
      <c r="G259" s="3"/>
      <c r="H259" s="3"/>
      <c r="I259" s="3"/>
      <c r="J259" s="3"/>
      <c r="K259" s="3"/>
      <c r="L259" s="3"/>
      <c r="M259" s="3"/>
      <c r="N259" s="3"/>
      <c r="O259" s="3"/>
      <c r="P259" s="3"/>
      <c r="Q259" s="3"/>
      <c r="R259" s="3"/>
      <c r="S259" s="3"/>
      <c r="T259" s="3"/>
      <c r="U259" s="3"/>
      <c r="V259" s="3"/>
      <c r="W259" s="3"/>
      <c r="X259" s="3"/>
      <c r="Y259" s="3"/>
      <c r="Z259" s="3"/>
    </row>
    <row r="260" spans="1:26" ht="12.75" customHeight="1" x14ac:dyDescent="0.25">
      <c r="A260" s="3"/>
      <c r="B260" s="3"/>
      <c r="C260" s="3"/>
      <c r="D260" s="200"/>
      <c r="E260" s="3"/>
      <c r="F260" s="3"/>
      <c r="G260" s="3"/>
      <c r="H260" s="3"/>
      <c r="I260" s="3"/>
      <c r="J260" s="3"/>
      <c r="K260" s="3"/>
      <c r="L260" s="3"/>
      <c r="M260" s="3"/>
      <c r="N260" s="3"/>
      <c r="O260" s="3"/>
      <c r="P260" s="3"/>
      <c r="Q260" s="3"/>
      <c r="R260" s="3"/>
      <c r="S260" s="3"/>
      <c r="T260" s="3"/>
      <c r="U260" s="3"/>
      <c r="V260" s="3"/>
      <c r="W260" s="3"/>
      <c r="X260" s="3"/>
      <c r="Y260" s="3"/>
      <c r="Z260" s="3"/>
    </row>
    <row r="261" spans="1:26" ht="12.75" customHeight="1" x14ac:dyDescent="0.25">
      <c r="A261" s="3"/>
      <c r="B261" s="3"/>
      <c r="C261" s="3"/>
      <c r="D261" s="200"/>
      <c r="E261" s="3"/>
      <c r="F261" s="3"/>
      <c r="G261" s="3"/>
      <c r="H261" s="3"/>
      <c r="I261" s="3"/>
      <c r="J261" s="3"/>
      <c r="K261" s="3"/>
      <c r="L261" s="3"/>
      <c r="M261" s="3"/>
      <c r="N261" s="3"/>
      <c r="O261" s="3"/>
      <c r="P261" s="3"/>
      <c r="Q261" s="3"/>
      <c r="R261" s="3"/>
      <c r="S261" s="3"/>
      <c r="T261" s="3"/>
      <c r="U261" s="3"/>
      <c r="V261" s="3"/>
      <c r="W261" s="3"/>
      <c r="X261" s="3"/>
      <c r="Y261" s="3"/>
      <c r="Z261" s="3"/>
    </row>
    <row r="262" spans="1:26" ht="12.75" customHeight="1" x14ac:dyDescent="0.25">
      <c r="A262" s="3"/>
      <c r="B262" s="3"/>
      <c r="C262" s="3"/>
      <c r="D262" s="200"/>
      <c r="E262" s="3"/>
      <c r="F262" s="3"/>
      <c r="G262" s="3"/>
      <c r="H262" s="3"/>
      <c r="I262" s="3"/>
      <c r="J262" s="3"/>
      <c r="K262" s="3"/>
      <c r="L262" s="3"/>
      <c r="M262" s="3"/>
      <c r="N262" s="3"/>
      <c r="O262" s="3"/>
      <c r="P262" s="3"/>
      <c r="Q262" s="3"/>
      <c r="R262" s="3"/>
      <c r="S262" s="3"/>
      <c r="T262" s="3"/>
      <c r="U262" s="3"/>
      <c r="V262" s="3"/>
      <c r="W262" s="3"/>
      <c r="X262" s="3"/>
      <c r="Y262" s="3"/>
      <c r="Z262" s="3"/>
    </row>
    <row r="263" spans="1:26" ht="12.75" customHeight="1" x14ac:dyDescent="0.25">
      <c r="A263" s="3"/>
      <c r="B263" s="3"/>
      <c r="C263" s="3"/>
      <c r="D263" s="200"/>
      <c r="E263" s="3"/>
      <c r="F263" s="3"/>
      <c r="G263" s="3"/>
      <c r="H263" s="3"/>
      <c r="I263" s="3"/>
      <c r="J263" s="3"/>
      <c r="K263" s="3"/>
      <c r="L263" s="3"/>
      <c r="M263" s="3"/>
      <c r="N263" s="3"/>
      <c r="O263" s="3"/>
      <c r="P263" s="3"/>
      <c r="Q263" s="3"/>
      <c r="R263" s="3"/>
      <c r="S263" s="3"/>
      <c r="T263" s="3"/>
      <c r="U263" s="3"/>
      <c r="V263" s="3"/>
      <c r="W263" s="3"/>
      <c r="X263" s="3"/>
      <c r="Y263" s="3"/>
      <c r="Z263" s="3"/>
    </row>
    <row r="264" spans="1:26" ht="12.75" customHeight="1" x14ac:dyDescent="0.25">
      <c r="A264" s="3"/>
      <c r="B264" s="3"/>
      <c r="C264" s="3"/>
      <c r="D264" s="200"/>
      <c r="E264" s="3"/>
      <c r="F264" s="3"/>
      <c r="G264" s="3"/>
      <c r="H264" s="3"/>
      <c r="I264" s="3"/>
      <c r="J264" s="3"/>
      <c r="K264" s="3"/>
      <c r="L264" s="3"/>
      <c r="M264" s="3"/>
      <c r="N264" s="3"/>
      <c r="O264" s="3"/>
      <c r="P264" s="3"/>
      <c r="Q264" s="3"/>
      <c r="R264" s="3"/>
      <c r="S264" s="3"/>
      <c r="T264" s="3"/>
      <c r="U264" s="3"/>
      <c r="V264" s="3"/>
      <c r="W264" s="3"/>
      <c r="X264" s="3"/>
      <c r="Y264" s="3"/>
      <c r="Z264" s="3"/>
    </row>
    <row r="265" spans="1:26" ht="12.75" customHeight="1" x14ac:dyDescent="0.25">
      <c r="A265" s="3"/>
      <c r="B265" s="3"/>
      <c r="C265" s="3"/>
      <c r="D265" s="200"/>
      <c r="E265" s="3"/>
      <c r="F265" s="3"/>
      <c r="G265" s="3"/>
      <c r="H265" s="3"/>
      <c r="I265" s="3"/>
      <c r="J265" s="3"/>
      <c r="K265" s="3"/>
      <c r="L265" s="3"/>
      <c r="M265" s="3"/>
      <c r="N265" s="3"/>
      <c r="O265" s="3"/>
      <c r="P265" s="3"/>
      <c r="Q265" s="3"/>
      <c r="R265" s="3"/>
      <c r="S265" s="3"/>
      <c r="T265" s="3"/>
      <c r="U265" s="3"/>
      <c r="V265" s="3"/>
      <c r="W265" s="3"/>
      <c r="X265" s="3"/>
      <c r="Y265" s="3"/>
      <c r="Z265" s="3"/>
    </row>
    <row r="266" spans="1:26" ht="12.75" customHeight="1" x14ac:dyDescent="0.25">
      <c r="A266" s="3"/>
      <c r="B266" s="3"/>
      <c r="C266" s="3"/>
      <c r="D266" s="200"/>
      <c r="E266" s="3"/>
      <c r="F266" s="3"/>
      <c r="G266" s="3"/>
      <c r="H266" s="3"/>
      <c r="I266" s="3"/>
      <c r="J266" s="3"/>
      <c r="K266" s="3"/>
      <c r="L266" s="3"/>
      <c r="M266" s="3"/>
      <c r="N266" s="3"/>
      <c r="O266" s="3"/>
      <c r="P266" s="3"/>
      <c r="Q266" s="3"/>
      <c r="R266" s="3"/>
      <c r="S266" s="3"/>
      <c r="T266" s="3"/>
      <c r="U266" s="3"/>
      <c r="V266" s="3"/>
      <c r="W266" s="3"/>
      <c r="X266" s="3"/>
      <c r="Y266" s="3"/>
      <c r="Z266" s="3"/>
    </row>
    <row r="267" spans="1:26" ht="12.75" customHeight="1" x14ac:dyDescent="0.25">
      <c r="A267" s="3"/>
      <c r="B267" s="3"/>
      <c r="C267" s="3"/>
      <c r="D267" s="200"/>
      <c r="E267" s="3"/>
      <c r="F267" s="3"/>
      <c r="G267" s="3"/>
      <c r="H267" s="3"/>
      <c r="I267" s="3"/>
      <c r="J267" s="3"/>
      <c r="K267" s="3"/>
      <c r="L267" s="3"/>
      <c r="M267" s="3"/>
      <c r="N267" s="3"/>
      <c r="O267" s="3"/>
      <c r="P267" s="3"/>
      <c r="Q267" s="3"/>
      <c r="R267" s="3"/>
      <c r="S267" s="3"/>
      <c r="T267" s="3"/>
      <c r="U267" s="3"/>
      <c r="V267" s="3"/>
      <c r="W267" s="3"/>
      <c r="X267" s="3"/>
      <c r="Y267" s="3"/>
      <c r="Z267" s="3"/>
    </row>
    <row r="268" spans="1:26" ht="12.75" customHeight="1" x14ac:dyDescent="0.25">
      <c r="A268" s="3"/>
      <c r="B268" s="3"/>
      <c r="C268" s="3"/>
      <c r="D268" s="200"/>
      <c r="E268" s="3"/>
      <c r="F268" s="3"/>
      <c r="G268" s="3"/>
      <c r="H268" s="3"/>
      <c r="I268" s="3"/>
      <c r="J268" s="3"/>
      <c r="K268" s="3"/>
      <c r="L268" s="3"/>
      <c r="M268" s="3"/>
      <c r="N268" s="3"/>
      <c r="O268" s="3"/>
      <c r="P268" s="3"/>
      <c r="Q268" s="3"/>
      <c r="R268" s="3"/>
      <c r="S268" s="3"/>
      <c r="T268" s="3"/>
      <c r="U268" s="3"/>
      <c r="V268" s="3"/>
      <c r="W268" s="3"/>
      <c r="X268" s="3"/>
      <c r="Y268" s="3"/>
      <c r="Z268" s="3"/>
    </row>
    <row r="269" spans="1:26" ht="12.75" customHeight="1" x14ac:dyDescent="0.25">
      <c r="A269" s="3"/>
      <c r="B269" s="3"/>
      <c r="C269" s="3"/>
      <c r="D269" s="200"/>
      <c r="E269" s="3"/>
      <c r="F269" s="3"/>
      <c r="G269" s="3"/>
      <c r="H269" s="3"/>
      <c r="I269" s="3"/>
      <c r="J269" s="3"/>
      <c r="K269" s="3"/>
      <c r="L269" s="3"/>
      <c r="M269" s="3"/>
      <c r="N269" s="3"/>
      <c r="O269" s="3"/>
      <c r="P269" s="3"/>
      <c r="Q269" s="3"/>
      <c r="R269" s="3"/>
      <c r="S269" s="3"/>
      <c r="T269" s="3"/>
      <c r="U269" s="3"/>
      <c r="V269" s="3"/>
      <c r="W269" s="3"/>
      <c r="X269" s="3"/>
      <c r="Y269" s="3"/>
      <c r="Z269" s="3"/>
    </row>
    <row r="270" spans="1:26" ht="12.75" customHeight="1" x14ac:dyDescent="0.25">
      <c r="A270" s="3"/>
      <c r="B270" s="3"/>
      <c r="C270" s="3"/>
      <c r="D270" s="200"/>
      <c r="E270" s="3"/>
      <c r="F270" s="3"/>
      <c r="G270" s="3"/>
      <c r="H270" s="3"/>
      <c r="I270" s="3"/>
      <c r="J270" s="3"/>
      <c r="K270" s="3"/>
      <c r="L270" s="3"/>
      <c r="M270" s="3"/>
      <c r="N270" s="3"/>
      <c r="O270" s="3"/>
      <c r="P270" s="3"/>
      <c r="Q270" s="3"/>
      <c r="R270" s="3"/>
      <c r="S270" s="3"/>
      <c r="T270" s="3"/>
      <c r="U270" s="3"/>
      <c r="V270" s="3"/>
      <c r="W270" s="3"/>
      <c r="X270" s="3"/>
      <c r="Y270" s="3"/>
      <c r="Z270" s="3"/>
    </row>
    <row r="271" spans="1:26" ht="12.75" customHeight="1" x14ac:dyDescent="0.25">
      <c r="A271" s="3"/>
      <c r="B271" s="3"/>
      <c r="C271" s="3"/>
      <c r="D271" s="200"/>
      <c r="E271" s="3"/>
      <c r="F271" s="3"/>
      <c r="G271" s="3"/>
      <c r="H271" s="3"/>
      <c r="I271" s="3"/>
      <c r="J271" s="3"/>
      <c r="K271" s="3"/>
      <c r="L271" s="3"/>
      <c r="M271" s="3"/>
      <c r="N271" s="3"/>
      <c r="O271" s="3"/>
      <c r="P271" s="3"/>
      <c r="Q271" s="3"/>
      <c r="R271" s="3"/>
      <c r="S271" s="3"/>
      <c r="T271" s="3"/>
      <c r="U271" s="3"/>
      <c r="V271" s="3"/>
      <c r="W271" s="3"/>
      <c r="X271" s="3"/>
      <c r="Y271" s="3"/>
      <c r="Z271" s="3"/>
    </row>
    <row r="272" spans="1:26" ht="12.75" customHeight="1" x14ac:dyDescent="0.25">
      <c r="A272" s="3"/>
      <c r="B272" s="3"/>
      <c r="C272" s="3"/>
      <c r="D272" s="200"/>
      <c r="E272" s="3"/>
      <c r="F272" s="3"/>
      <c r="G272" s="3"/>
      <c r="H272" s="3"/>
      <c r="I272" s="3"/>
      <c r="J272" s="3"/>
      <c r="K272" s="3"/>
      <c r="L272" s="3"/>
      <c r="M272" s="3"/>
      <c r="N272" s="3"/>
      <c r="O272" s="3"/>
      <c r="P272" s="3"/>
      <c r="Q272" s="3"/>
      <c r="R272" s="3"/>
      <c r="S272" s="3"/>
      <c r="T272" s="3"/>
      <c r="U272" s="3"/>
      <c r="V272" s="3"/>
      <c r="W272" s="3"/>
      <c r="X272" s="3"/>
      <c r="Y272" s="3"/>
      <c r="Z272" s="3"/>
    </row>
    <row r="273" spans="1:26" ht="12.75" customHeight="1" x14ac:dyDescent="0.25">
      <c r="A273" s="3"/>
      <c r="B273" s="3"/>
      <c r="C273" s="3"/>
      <c r="D273" s="200"/>
      <c r="E273" s="3"/>
      <c r="F273" s="3"/>
      <c r="G273" s="3"/>
      <c r="H273" s="3"/>
      <c r="I273" s="3"/>
      <c r="J273" s="3"/>
      <c r="K273" s="3"/>
      <c r="L273" s="3"/>
      <c r="M273" s="3"/>
      <c r="N273" s="3"/>
      <c r="O273" s="3"/>
      <c r="P273" s="3"/>
      <c r="Q273" s="3"/>
      <c r="R273" s="3"/>
      <c r="S273" s="3"/>
      <c r="T273" s="3"/>
      <c r="U273" s="3"/>
      <c r="V273" s="3"/>
      <c r="W273" s="3"/>
      <c r="X273" s="3"/>
      <c r="Y273" s="3"/>
      <c r="Z273" s="3"/>
    </row>
    <row r="274" spans="1:26" ht="12.75" customHeight="1" x14ac:dyDescent="0.25">
      <c r="A274" s="3"/>
      <c r="B274" s="3"/>
      <c r="C274" s="3"/>
      <c r="D274" s="200"/>
      <c r="E274" s="3"/>
      <c r="F274" s="3"/>
      <c r="G274" s="3"/>
      <c r="H274" s="3"/>
      <c r="I274" s="3"/>
      <c r="J274" s="3"/>
      <c r="K274" s="3"/>
      <c r="L274" s="3"/>
      <c r="M274" s="3"/>
      <c r="N274" s="3"/>
      <c r="O274" s="3"/>
      <c r="P274" s="3"/>
      <c r="Q274" s="3"/>
      <c r="R274" s="3"/>
      <c r="S274" s="3"/>
      <c r="T274" s="3"/>
      <c r="U274" s="3"/>
      <c r="V274" s="3"/>
      <c r="W274" s="3"/>
      <c r="X274" s="3"/>
      <c r="Y274" s="3"/>
      <c r="Z274" s="3"/>
    </row>
    <row r="275" spans="1:26" ht="12.75" customHeight="1" x14ac:dyDescent="0.25">
      <c r="A275" s="3"/>
      <c r="B275" s="3"/>
      <c r="C275" s="3"/>
      <c r="D275" s="200"/>
      <c r="E275" s="3"/>
      <c r="F275" s="3"/>
      <c r="G275" s="3"/>
      <c r="H275" s="3"/>
      <c r="I275" s="3"/>
      <c r="J275" s="3"/>
      <c r="K275" s="3"/>
      <c r="L275" s="3"/>
      <c r="M275" s="3"/>
      <c r="N275" s="3"/>
      <c r="O275" s="3"/>
      <c r="P275" s="3"/>
      <c r="Q275" s="3"/>
      <c r="R275" s="3"/>
      <c r="S275" s="3"/>
      <c r="T275" s="3"/>
      <c r="U275" s="3"/>
      <c r="V275" s="3"/>
      <c r="W275" s="3"/>
      <c r="X275" s="3"/>
      <c r="Y275" s="3"/>
      <c r="Z275" s="3"/>
    </row>
    <row r="276" spans="1:26" ht="12.75" customHeight="1" x14ac:dyDescent="0.25">
      <c r="A276" s="3"/>
      <c r="B276" s="3"/>
      <c r="C276" s="3"/>
      <c r="D276" s="200"/>
      <c r="E276" s="3"/>
      <c r="F276" s="3"/>
      <c r="G276" s="3"/>
      <c r="H276" s="3"/>
      <c r="I276" s="3"/>
      <c r="J276" s="3"/>
      <c r="K276" s="3"/>
      <c r="L276" s="3"/>
      <c r="M276" s="3"/>
      <c r="N276" s="3"/>
      <c r="O276" s="3"/>
      <c r="P276" s="3"/>
      <c r="Q276" s="3"/>
      <c r="R276" s="3"/>
      <c r="S276" s="3"/>
      <c r="T276" s="3"/>
      <c r="U276" s="3"/>
      <c r="V276" s="3"/>
      <c r="W276" s="3"/>
      <c r="X276" s="3"/>
      <c r="Y276" s="3"/>
      <c r="Z276" s="3"/>
    </row>
    <row r="277" spans="1:26" ht="12.75" customHeight="1" x14ac:dyDescent="0.25">
      <c r="A277" s="3"/>
      <c r="B277" s="3"/>
      <c r="C277" s="3"/>
      <c r="D277" s="200"/>
      <c r="E277" s="3"/>
      <c r="F277" s="3"/>
      <c r="G277" s="3"/>
      <c r="H277" s="3"/>
      <c r="I277" s="3"/>
      <c r="J277" s="3"/>
      <c r="K277" s="3"/>
      <c r="L277" s="3"/>
      <c r="M277" s="3"/>
      <c r="N277" s="3"/>
      <c r="O277" s="3"/>
      <c r="P277" s="3"/>
      <c r="Q277" s="3"/>
      <c r="R277" s="3"/>
      <c r="S277" s="3"/>
      <c r="T277" s="3"/>
      <c r="U277" s="3"/>
      <c r="V277" s="3"/>
      <c r="W277" s="3"/>
      <c r="X277" s="3"/>
      <c r="Y277" s="3"/>
      <c r="Z277" s="3"/>
    </row>
    <row r="278" spans="1:26" ht="12.75" customHeight="1" x14ac:dyDescent="0.25">
      <c r="A278" s="3"/>
      <c r="B278" s="3"/>
      <c r="C278" s="3"/>
      <c r="D278" s="200"/>
      <c r="E278" s="3"/>
      <c r="F278" s="3"/>
      <c r="G278" s="3"/>
      <c r="H278" s="3"/>
      <c r="I278" s="3"/>
      <c r="J278" s="3"/>
      <c r="K278" s="3"/>
      <c r="L278" s="3"/>
      <c r="M278" s="3"/>
      <c r="N278" s="3"/>
      <c r="O278" s="3"/>
      <c r="P278" s="3"/>
      <c r="Q278" s="3"/>
      <c r="R278" s="3"/>
      <c r="S278" s="3"/>
      <c r="T278" s="3"/>
      <c r="U278" s="3"/>
      <c r="V278" s="3"/>
      <c r="W278" s="3"/>
      <c r="X278" s="3"/>
      <c r="Y278" s="3"/>
      <c r="Z278" s="3"/>
    </row>
    <row r="279" spans="1:26" ht="12.75" customHeight="1" x14ac:dyDescent="0.25">
      <c r="A279" s="3"/>
      <c r="B279" s="3"/>
      <c r="C279" s="3"/>
      <c r="D279" s="200"/>
      <c r="E279" s="3"/>
      <c r="F279" s="3"/>
      <c r="G279" s="3"/>
      <c r="H279" s="3"/>
      <c r="I279" s="3"/>
      <c r="J279" s="3"/>
      <c r="K279" s="3"/>
      <c r="L279" s="3"/>
      <c r="M279" s="3"/>
      <c r="N279" s="3"/>
      <c r="O279" s="3"/>
      <c r="P279" s="3"/>
      <c r="Q279" s="3"/>
      <c r="R279" s="3"/>
      <c r="S279" s="3"/>
      <c r="T279" s="3"/>
      <c r="U279" s="3"/>
      <c r="V279" s="3"/>
      <c r="W279" s="3"/>
      <c r="X279" s="3"/>
      <c r="Y279" s="3"/>
      <c r="Z279" s="3"/>
    </row>
    <row r="280" spans="1:26" ht="12.75" customHeight="1" x14ac:dyDescent="0.25">
      <c r="A280" s="3"/>
      <c r="B280" s="3"/>
      <c r="C280" s="3"/>
      <c r="D280" s="200"/>
      <c r="E280" s="3"/>
      <c r="F280" s="3"/>
      <c r="G280" s="3"/>
      <c r="H280" s="3"/>
      <c r="I280" s="3"/>
      <c r="J280" s="3"/>
      <c r="K280" s="3"/>
      <c r="L280" s="3"/>
      <c r="M280" s="3"/>
      <c r="N280" s="3"/>
      <c r="O280" s="3"/>
      <c r="P280" s="3"/>
      <c r="Q280" s="3"/>
      <c r="R280" s="3"/>
      <c r="S280" s="3"/>
      <c r="T280" s="3"/>
      <c r="U280" s="3"/>
      <c r="V280" s="3"/>
      <c r="W280" s="3"/>
      <c r="X280" s="3"/>
      <c r="Y280" s="3"/>
      <c r="Z280" s="3"/>
    </row>
    <row r="281" spans="1:26" ht="12.75" customHeight="1" x14ac:dyDescent="0.25">
      <c r="A281" s="3"/>
      <c r="B281" s="3"/>
      <c r="C281" s="3"/>
      <c r="D281" s="200"/>
      <c r="E281" s="3"/>
      <c r="F281" s="3"/>
      <c r="G281" s="3"/>
      <c r="H281" s="3"/>
      <c r="I281" s="3"/>
      <c r="J281" s="3"/>
      <c r="K281" s="3"/>
      <c r="L281" s="3"/>
      <c r="M281" s="3"/>
      <c r="N281" s="3"/>
      <c r="O281" s="3"/>
      <c r="P281" s="3"/>
      <c r="Q281" s="3"/>
      <c r="R281" s="3"/>
      <c r="S281" s="3"/>
      <c r="T281" s="3"/>
      <c r="U281" s="3"/>
      <c r="V281" s="3"/>
      <c r="W281" s="3"/>
      <c r="X281" s="3"/>
      <c r="Y281" s="3"/>
      <c r="Z281" s="3"/>
    </row>
    <row r="282" spans="1:26" ht="12.75" customHeight="1" x14ac:dyDescent="0.25">
      <c r="A282" s="3"/>
      <c r="B282" s="3"/>
      <c r="C282" s="3"/>
      <c r="D282" s="200"/>
      <c r="E282" s="3"/>
      <c r="F282" s="3"/>
      <c r="G282" s="3"/>
      <c r="H282" s="3"/>
      <c r="I282" s="3"/>
      <c r="J282" s="3"/>
      <c r="K282" s="3"/>
      <c r="L282" s="3"/>
      <c r="M282" s="3"/>
      <c r="N282" s="3"/>
      <c r="O282" s="3"/>
      <c r="P282" s="3"/>
      <c r="Q282" s="3"/>
      <c r="R282" s="3"/>
      <c r="S282" s="3"/>
      <c r="T282" s="3"/>
      <c r="U282" s="3"/>
      <c r="V282" s="3"/>
      <c r="W282" s="3"/>
      <c r="X282" s="3"/>
      <c r="Y282" s="3"/>
      <c r="Z282" s="3"/>
    </row>
    <row r="283" spans="1:26" ht="12.75" customHeight="1" x14ac:dyDescent="0.25">
      <c r="A283" s="3"/>
      <c r="B283" s="3"/>
      <c r="C283" s="3"/>
      <c r="D283" s="200"/>
      <c r="E283" s="3"/>
      <c r="F283" s="3"/>
      <c r="G283" s="3"/>
      <c r="H283" s="3"/>
      <c r="I283" s="3"/>
      <c r="J283" s="3"/>
      <c r="K283" s="3"/>
      <c r="L283" s="3"/>
      <c r="M283" s="3"/>
      <c r="N283" s="3"/>
      <c r="O283" s="3"/>
      <c r="P283" s="3"/>
      <c r="Q283" s="3"/>
      <c r="R283" s="3"/>
      <c r="S283" s="3"/>
      <c r="T283" s="3"/>
      <c r="U283" s="3"/>
      <c r="V283" s="3"/>
      <c r="W283" s="3"/>
      <c r="X283" s="3"/>
      <c r="Y283" s="3"/>
      <c r="Z283" s="3"/>
    </row>
    <row r="284" spans="1:26" ht="12.75" customHeight="1" x14ac:dyDescent="0.25">
      <c r="A284" s="3"/>
      <c r="B284" s="3"/>
      <c r="C284" s="3"/>
      <c r="D284" s="200"/>
      <c r="E284" s="3"/>
      <c r="F284" s="3"/>
      <c r="G284" s="3"/>
      <c r="H284" s="3"/>
      <c r="I284" s="3"/>
      <c r="J284" s="3"/>
      <c r="K284" s="3"/>
      <c r="L284" s="3"/>
      <c r="M284" s="3"/>
      <c r="N284" s="3"/>
      <c r="O284" s="3"/>
      <c r="P284" s="3"/>
      <c r="Q284" s="3"/>
      <c r="R284" s="3"/>
      <c r="S284" s="3"/>
      <c r="T284" s="3"/>
      <c r="U284" s="3"/>
      <c r="V284" s="3"/>
      <c r="W284" s="3"/>
      <c r="X284" s="3"/>
      <c r="Y284" s="3"/>
      <c r="Z284" s="3"/>
    </row>
    <row r="285" spans="1:26" ht="12.75" customHeight="1" x14ac:dyDescent="0.25">
      <c r="A285" s="3"/>
      <c r="B285" s="3"/>
      <c r="C285" s="3"/>
      <c r="D285" s="200"/>
      <c r="E285" s="3"/>
      <c r="F285" s="3"/>
      <c r="G285" s="3"/>
      <c r="H285" s="3"/>
      <c r="I285" s="3"/>
      <c r="J285" s="3"/>
      <c r="K285" s="3"/>
      <c r="L285" s="3"/>
      <c r="M285" s="3"/>
      <c r="N285" s="3"/>
      <c r="O285" s="3"/>
      <c r="P285" s="3"/>
      <c r="Q285" s="3"/>
      <c r="R285" s="3"/>
      <c r="S285" s="3"/>
      <c r="T285" s="3"/>
      <c r="U285" s="3"/>
      <c r="V285" s="3"/>
      <c r="W285" s="3"/>
      <c r="X285" s="3"/>
      <c r="Y285" s="3"/>
      <c r="Z285" s="3"/>
    </row>
    <row r="286" spans="1:26" ht="12.75" customHeight="1" x14ac:dyDescent="0.25">
      <c r="A286" s="3"/>
      <c r="B286" s="3"/>
      <c r="C286" s="3"/>
      <c r="D286" s="200"/>
      <c r="E286" s="3"/>
      <c r="F286" s="3"/>
      <c r="G286" s="3"/>
      <c r="H286" s="3"/>
      <c r="I286" s="3"/>
      <c r="J286" s="3"/>
      <c r="K286" s="3"/>
      <c r="L286" s="3"/>
      <c r="M286" s="3"/>
      <c r="N286" s="3"/>
      <c r="O286" s="3"/>
      <c r="P286" s="3"/>
      <c r="Q286" s="3"/>
      <c r="R286" s="3"/>
      <c r="S286" s="3"/>
      <c r="T286" s="3"/>
      <c r="U286" s="3"/>
      <c r="V286" s="3"/>
      <c r="W286" s="3"/>
      <c r="X286" s="3"/>
      <c r="Y286" s="3"/>
      <c r="Z286" s="3"/>
    </row>
    <row r="287" spans="1:26" ht="12.75" customHeight="1" x14ac:dyDescent="0.25">
      <c r="A287" s="3"/>
      <c r="B287" s="3"/>
      <c r="C287" s="3"/>
      <c r="D287" s="200"/>
      <c r="E287" s="3"/>
      <c r="F287" s="3"/>
      <c r="G287" s="3"/>
      <c r="H287" s="3"/>
      <c r="I287" s="3"/>
      <c r="J287" s="3"/>
      <c r="K287" s="3"/>
      <c r="L287" s="3"/>
      <c r="M287" s="3"/>
      <c r="N287" s="3"/>
      <c r="O287" s="3"/>
      <c r="P287" s="3"/>
      <c r="Q287" s="3"/>
      <c r="R287" s="3"/>
      <c r="S287" s="3"/>
      <c r="T287" s="3"/>
      <c r="U287" s="3"/>
      <c r="V287" s="3"/>
      <c r="W287" s="3"/>
      <c r="X287" s="3"/>
      <c r="Y287" s="3"/>
      <c r="Z287" s="3"/>
    </row>
    <row r="288" spans="1:26" ht="12.75" customHeight="1" x14ac:dyDescent="0.25">
      <c r="A288" s="3"/>
      <c r="B288" s="3"/>
      <c r="C288" s="3"/>
      <c r="D288" s="200"/>
      <c r="E288" s="3"/>
      <c r="F288" s="3"/>
      <c r="G288" s="3"/>
      <c r="H288" s="3"/>
      <c r="I288" s="3"/>
      <c r="J288" s="3"/>
      <c r="K288" s="3"/>
      <c r="L288" s="3"/>
      <c r="M288" s="3"/>
      <c r="N288" s="3"/>
      <c r="O288" s="3"/>
      <c r="P288" s="3"/>
      <c r="Q288" s="3"/>
      <c r="R288" s="3"/>
      <c r="S288" s="3"/>
      <c r="T288" s="3"/>
      <c r="U288" s="3"/>
      <c r="V288" s="3"/>
      <c r="W288" s="3"/>
      <c r="X288" s="3"/>
      <c r="Y288" s="3"/>
      <c r="Z288" s="3"/>
    </row>
    <row r="289" spans="1:26" ht="12.75" customHeight="1" x14ac:dyDescent="0.25">
      <c r="A289" s="3"/>
      <c r="B289" s="3"/>
      <c r="C289" s="3"/>
      <c r="D289" s="200"/>
      <c r="E289" s="3"/>
      <c r="F289" s="3"/>
      <c r="G289" s="3"/>
      <c r="H289" s="3"/>
      <c r="I289" s="3"/>
      <c r="J289" s="3"/>
      <c r="K289" s="3"/>
      <c r="L289" s="3"/>
      <c r="M289" s="3"/>
      <c r="N289" s="3"/>
      <c r="O289" s="3"/>
      <c r="P289" s="3"/>
      <c r="Q289" s="3"/>
      <c r="R289" s="3"/>
      <c r="S289" s="3"/>
      <c r="T289" s="3"/>
      <c r="U289" s="3"/>
      <c r="V289" s="3"/>
      <c r="W289" s="3"/>
      <c r="X289" s="3"/>
      <c r="Y289" s="3"/>
      <c r="Z289" s="3"/>
    </row>
    <row r="290" spans="1:26" ht="12.75" customHeight="1" x14ac:dyDescent="0.25">
      <c r="A290" s="3"/>
      <c r="B290" s="3"/>
      <c r="C290" s="3"/>
      <c r="D290" s="200"/>
      <c r="E290" s="3"/>
      <c r="F290" s="3"/>
      <c r="G290" s="3"/>
      <c r="H290" s="3"/>
      <c r="I290" s="3"/>
      <c r="J290" s="3"/>
      <c r="K290" s="3"/>
      <c r="L290" s="3"/>
      <c r="M290" s="3"/>
      <c r="N290" s="3"/>
      <c r="O290" s="3"/>
      <c r="P290" s="3"/>
      <c r="Q290" s="3"/>
      <c r="R290" s="3"/>
      <c r="S290" s="3"/>
      <c r="T290" s="3"/>
      <c r="U290" s="3"/>
      <c r="V290" s="3"/>
      <c r="W290" s="3"/>
      <c r="X290" s="3"/>
      <c r="Y290" s="3"/>
      <c r="Z290" s="3"/>
    </row>
    <row r="291" spans="1:26" ht="12.75" customHeight="1" x14ac:dyDescent="0.25">
      <c r="A291" s="3"/>
      <c r="B291" s="3"/>
      <c r="C291" s="3"/>
      <c r="D291" s="200"/>
      <c r="E291" s="3"/>
      <c r="F291" s="3"/>
      <c r="G291" s="3"/>
      <c r="H291" s="3"/>
      <c r="I291" s="3"/>
      <c r="J291" s="3"/>
      <c r="K291" s="3"/>
      <c r="L291" s="3"/>
      <c r="M291" s="3"/>
      <c r="N291" s="3"/>
      <c r="O291" s="3"/>
      <c r="P291" s="3"/>
      <c r="Q291" s="3"/>
      <c r="R291" s="3"/>
      <c r="S291" s="3"/>
      <c r="T291" s="3"/>
      <c r="U291" s="3"/>
      <c r="V291" s="3"/>
      <c r="W291" s="3"/>
      <c r="X291" s="3"/>
      <c r="Y291" s="3"/>
      <c r="Z291" s="3"/>
    </row>
    <row r="292" spans="1:26" ht="12.75" customHeight="1" x14ac:dyDescent="0.25">
      <c r="A292" s="3"/>
      <c r="B292" s="3"/>
      <c r="C292" s="3"/>
      <c r="D292" s="200"/>
      <c r="E292" s="3"/>
      <c r="F292" s="3"/>
      <c r="G292" s="3"/>
      <c r="H292" s="3"/>
      <c r="I292" s="3"/>
      <c r="J292" s="3"/>
      <c r="K292" s="3"/>
      <c r="L292" s="3"/>
      <c r="M292" s="3"/>
      <c r="N292" s="3"/>
      <c r="O292" s="3"/>
      <c r="P292" s="3"/>
      <c r="Q292" s="3"/>
      <c r="R292" s="3"/>
      <c r="S292" s="3"/>
      <c r="T292" s="3"/>
      <c r="U292" s="3"/>
      <c r="V292" s="3"/>
      <c r="W292" s="3"/>
      <c r="X292" s="3"/>
      <c r="Y292" s="3"/>
      <c r="Z292" s="3"/>
    </row>
    <row r="293" spans="1:26" ht="12.75" customHeight="1" x14ac:dyDescent="0.25">
      <c r="A293" s="3"/>
      <c r="B293" s="3"/>
      <c r="C293" s="3"/>
      <c r="D293" s="200"/>
      <c r="E293" s="3"/>
      <c r="F293" s="3"/>
      <c r="G293" s="3"/>
      <c r="H293" s="3"/>
      <c r="I293" s="3"/>
      <c r="J293" s="3"/>
      <c r="K293" s="3"/>
      <c r="L293" s="3"/>
      <c r="M293" s="3"/>
      <c r="N293" s="3"/>
      <c r="O293" s="3"/>
      <c r="P293" s="3"/>
      <c r="Q293" s="3"/>
      <c r="R293" s="3"/>
      <c r="S293" s="3"/>
      <c r="T293" s="3"/>
      <c r="U293" s="3"/>
      <c r="V293" s="3"/>
      <c r="W293" s="3"/>
      <c r="X293" s="3"/>
      <c r="Y293" s="3"/>
      <c r="Z293" s="3"/>
    </row>
    <row r="294" spans="1:26" ht="12.75" customHeight="1" x14ac:dyDescent="0.25">
      <c r="A294" s="3"/>
      <c r="B294" s="3"/>
      <c r="C294" s="3"/>
      <c r="D294" s="200"/>
      <c r="E294" s="3"/>
      <c r="F294" s="3"/>
      <c r="G294" s="3"/>
      <c r="H294" s="3"/>
      <c r="I294" s="3"/>
      <c r="J294" s="3"/>
      <c r="K294" s="3"/>
      <c r="L294" s="3"/>
      <c r="M294" s="3"/>
      <c r="N294" s="3"/>
      <c r="O294" s="3"/>
      <c r="P294" s="3"/>
      <c r="Q294" s="3"/>
      <c r="R294" s="3"/>
      <c r="S294" s="3"/>
      <c r="T294" s="3"/>
      <c r="U294" s="3"/>
      <c r="V294" s="3"/>
      <c r="W294" s="3"/>
      <c r="X294" s="3"/>
      <c r="Y294" s="3"/>
      <c r="Z294" s="3"/>
    </row>
    <row r="295" spans="1:26" ht="12.75" customHeight="1" x14ac:dyDescent="0.25">
      <c r="A295" s="3"/>
      <c r="B295" s="3"/>
      <c r="C295" s="3"/>
      <c r="D295" s="200"/>
      <c r="E295" s="3"/>
      <c r="F295" s="3"/>
      <c r="G295" s="3"/>
      <c r="H295" s="3"/>
      <c r="I295" s="3"/>
      <c r="J295" s="3"/>
      <c r="K295" s="3"/>
      <c r="L295" s="3"/>
      <c r="M295" s="3"/>
      <c r="N295" s="3"/>
      <c r="O295" s="3"/>
      <c r="P295" s="3"/>
      <c r="Q295" s="3"/>
      <c r="R295" s="3"/>
      <c r="S295" s="3"/>
      <c r="T295" s="3"/>
      <c r="U295" s="3"/>
      <c r="V295" s="3"/>
      <c r="W295" s="3"/>
      <c r="X295" s="3"/>
      <c r="Y295" s="3"/>
      <c r="Z295" s="3"/>
    </row>
    <row r="296" spans="1:26" ht="12.75" customHeight="1" x14ac:dyDescent="0.25">
      <c r="A296" s="3"/>
      <c r="B296" s="3"/>
      <c r="C296" s="3"/>
      <c r="D296" s="200"/>
      <c r="E296" s="3"/>
      <c r="F296" s="3"/>
      <c r="G296" s="3"/>
      <c r="H296" s="3"/>
      <c r="I296" s="3"/>
      <c r="J296" s="3"/>
      <c r="K296" s="3"/>
      <c r="L296" s="3"/>
      <c r="M296" s="3"/>
      <c r="N296" s="3"/>
      <c r="O296" s="3"/>
      <c r="P296" s="3"/>
      <c r="Q296" s="3"/>
      <c r="R296" s="3"/>
      <c r="S296" s="3"/>
      <c r="T296" s="3"/>
      <c r="U296" s="3"/>
      <c r="V296" s="3"/>
      <c r="W296" s="3"/>
      <c r="X296" s="3"/>
      <c r="Y296" s="3"/>
      <c r="Z296" s="3"/>
    </row>
    <row r="297" spans="1:26" ht="12.75" customHeight="1" x14ac:dyDescent="0.25">
      <c r="A297" s="3"/>
      <c r="B297" s="3"/>
      <c r="C297" s="3"/>
      <c r="D297" s="200"/>
      <c r="E297" s="3"/>
      <c r="F297" s="3"/>
      <c r="G297" s="3"/>
      <c r="H297" s="3"/>
      <c r="I297" s="3"/>
      <c r="J297" s="3"/>
      <c r="K297" s="3"/>
      <c r="L297" s="3"/>
      <c r="M297" s="3"/>
      <c r="N297" s="3"/>
      <c r="O297" s="3"/>
      <c r="P297" s="3"/>
      <c r="Q297" s="3"/>
      <c r="R297" s="3"/>
      <c r="S297" s="3"/>
      <c r="T297" s="3"/>
      <c r="U297" s="3"/>
      <c r="V297" s="3"/>
      <c r="W297" s="3"/>
      <c r="X297" s="3"/>
      <c r="Y297" s="3"/>
      <c r="Z297" s="3"/>
    </row>
    <row r="298" spans="1:26" ht="12.75" customHeight="1" x14ac:dyDescent="0.25">
      <c r="A298" s="3"/>
      <c r="B298" s="3"/>
      <c r="C298" s="3"/>
      <c r="D298" s="200"/>
      <c r="E298" s="3"/>
      <c r="F298" s="3"/>
      <c r="G298" s="3"/>
      <c r="H298" s="3"/>
      <c r="I298" s="3"/>
      <c r="J298" s="3"/>
      <c r="K298" s="3"/>
      <c r="L298" s="3"/>
      <c r="M298" s="3"/>
      <c r="N298" s="3"/>
      <c r="O298" s="3"/>
      <c r="P298" s="3"/>
      <c r="Q298" s="3"/>
      <c r="R298" s="3"/>
      <c r="S298" s="3"/>
      <c r="T298" s="3"/>
      <c r="U298" s="3"/>
      <c r="V298" s="3"/>
      <c r="W298" s="3"/>
      <c r="X298" s="3"/>
      <c r="Y298" s="3"/>
      <c r="Z298" s="3"/>
    </row>
    <row r="299" spans="1:26" ht="12.75" customHeight="1" x14ac:dyDescent="0.25">
      <c r="A299" s="3"/>
      <c r="B299" s="3"/>
      <c r="C299" s="3"/>
      <c r="D299" s="200"/>
      <c r="E299" s="3"/>
      <c r="F299" s="3"/>
      <c r="G299" s="3"/>
      <c r="H299" s="3"/>
      <c r="I299" s="3"/>
      <c r="J299" s="3"/>
      <c r="K299" s="3"/>
      <c r="L299" s="3"/>
      <c r="M299" s="3"/>
      <c r="N299" s="3"/>
      <c r="O299" s="3"/>
      <c r="P299" s="3"/>
      <c r="Q299" s="3"/>
      <c r="R299" s="3"/>
      <c r="S299" s="3"/>
      <c r="T299" s="3"/>
      <c r="U299" s="3"/>
      <c r="V299" s="3"/>
      <c r="W299" s="3"/>
      <c r="X299" s="3"/>
      <c r="Y299" s="3"/>
      <c r="Z299" s="3"/>
    </row>
    <row r="300" spans="1:26" ht="12.75" customHeight="1" x14ac:dyDescent="0.25">
      <c r="A300" s="3"/>
      <c r="B300" s="3"/>
      <c r="C300" s="3"/>
      <c r="D300" s="200"/>
      <c r="E300" s="3"/>
      <c r="F300" s="3"/>
      <c r="G300" s="3"/>
      <c r="H300" s="3"/>
      <c r="I300" s="3"/>
      <c r="J300" s="3"/>
      <c r="K300" s="3"/>
      <c r="L300" s="3"/>
      <c r="M300" s="3"/>
      <c r="N300" s="3"/>
      <c r="O300" s="3"/>
      <c r="P300" s="3"/>
      <c r="Q300" s="3"/>
      <c r="R300" s="3"/>
      <c r="S300" s="3"/>
      <c r="T300" s="3"/>
      <c r="U300" s="3"/>
      <c r="V300" s="3"/>
      <c r="W300" s="3"/>
      <c r="X300" s="3"/>
      <c r="Y300" s="3"/>
      <c r="Z300" s="3"/>
    </row>
    <row r="301" spans="1:26" ht="12.75" customHeight="1" x14ac:dyDescent="0.25">
      <c r="A301" s="3"/>
      <c r="B301" s="3"/>
      <c r="C301" s="3"/>
      <c r="D301" s="200"/>
      <c r="E301" s="3"/>
      <c r="F301" s="3"/>
      <c r="G301" s="3"/>
      <c r="H301" s="3"/>
      <c r="I301" s="3"/>
      <c r="J301" s="3"/>
      <c r="K301" s="3"/>
      <c r="L301" s="3"/>
      <c r="M301" s="3"/>
      <c r="N301" s="3"/>
      <c r="O301" s="3"/>
      <c r="P301" s="3"/>
      <c r="Q301" s="3"/>
      <c r="R301" s="3"/>
      <c r="S301" s="3"/>
      <c r="T301" s="3"/>
      <c r="U301" s="3"/>
      <c r="V301" s="3"/>
      <c r="W301" s="3"/>
      <c r="X301" s="3"/>
      <c r="Y301" s="3"/>
      <c r="Z301" s="3"/>
    </row>
    <row r="302" spans="1:26" ht="12.75" customHeight="1" x14ac:dyDescent="0.25">
      <c r="A302" s="3"/>
      <c r="B302" s="3"/>
      <c r="C302" s="3"/>
      <c r="D302" s="200"/>
      <c r="E302" s="3"/>
      <c r="F302" s="3"/>
      <c r="G302" s="3"/>
      <c r="H302" s="3"/>
      <c r="I302" s="3"/>
      <c r="J302" s="3"/>
      <c r="K302" s="3"/>
      <c r="L302" s="3"/>
      <c r="M302" s="3"/>
      <c r="N302" s="3"/>
      <c r="O302" s="3"/>
      <c r="P302" s="3"/>
      <c r="Q302" s="3"/>
      <c r="R302" s="3"/>
      <c r="S302" s="3"/>
      <c r="T302" s="3"/>
      <c r="U302" s="3"/>
      <c r="V302" s="3"/>
      <c r="W302" s="3"/>
      <c r="X302" s="3"/>
      <c r="Y302" s="3"/>
      <c r="Z302" s="3"/>
    </row>
    <row r="303" spans="1:26" ht="12.75" customHeight="1" x14ac:dyDescent="0.25">
      <c r="A303" s="3"/>
      <c r="B303" s="3"/>
      <c r="C303" s="3"/>
      <c r="D303" s="200"/>
      <c r="E303" s="3"/>
      <c r="F303" s="3"/>
      <c r="G303" s="3"/>
      <c r="H303" s="3"/>
      <c r="I303" s="3"/>
      <c r="J303" s="3"/>
      <c r="K303" s="3"/>
      <c r="L303" s="3"/>
      <c r="M303" s="3"/>
      <c r="N303" s="3"/>
      <c r="O303" s="3"/>
      <c r="P303" s="3"/>
      <c r="Q303" s="3"/>
      <c r="R303" s="3"/>
      <c r="S303" s="3"/>
      <c r="T303" s="3"/>
      <c r="U303" s="3"/>
      <c r="V303" s="3"/>
      <c r="W303" s="3"/>
      <c r="X303" s="3"/>
      <c r="Y303" s="3"/>
      <c r="Z303" s="3"/>
    </row>
    <row r="304" spans="1:26" ht="12.75" customHeight="1" x14ac:dyDescent="0.25">
      <c r="A304" s="3"/>
      <c r="B304" s="3"/>
      <c r="C304" s="3"/>
      <c r="D304" s="200"/>
      <c r="E304" s="3"/>
      <c r="F304" s="3"/>
      <c r="G304" s="3"/>
      <c r="H304" s="3"/>
      <c r="I304" s="3"/>
      <c r="J304" s="3"/>
      <c r="K304" s="3"/>
      <c r="L304" s="3"/>
      <c r="M304" s="3"/>
      <c r="N304" s="3"/>
      <c r="O304" s="3"/>
      <c r="P304" s="3"/>
      <c r="Q304" s="3"/>
      <c r="R304" s="3"/>
      <c r="S304" s="3"/>
      <c r="T304" s="3"/>
      <c r="U304" s="3"/>
      <c r="V304" s="3"/>
      <c r="W304" s="3"/>
      <c r="X304" s="3"/>
      <c r="Y304" s="3"/>
      <c r="Z304" s="3"/>
    </row>
    <row r="305" spans="1:26" ht="12.75" customHeight="1" x14ac:dyDescent="0.25">
      <c r="A305" s="3"/>
      <c r="B305" s="3"/>
      <c r="C305" s="3"/>
      <c r="D305" s="200"/>
      <c r="E305" s="3"/>
      <c r="F305" s="3"/>
      <c r="G305" s="3"/>
      <c r="H305" s="3"/>
      <c r="I305" s="3"/>
      <c r="J305" s="3"/>
      <c r="K305" s="3"/>
      <c r="L305" s="3"/>
      <c r="M305" s="3"/>
      <c r="N305" s="3"/>
      <c r="O305" s="3"/>
      <c r="P305" s="3"/>
      <c r="Q305" s="3"/>
      <c r="R305" s="3"/>
      <c r="S305" s="3"/>
      <c r="T305" s="3"/>
      <c r="U305" s="3"/>
      <c r="V305" s="3"/>
      <c r="W305" s="3"/>
      <c r="X305" s="3"/>
      <c r="Y305" s="3"/>
      <c r="Z305" s="3"/>
    </row>
    <row r="306" spans="1:26" ht="12.75" customHeight="1" x14ac:dyDescent="0.25">
      <c r="A306" s="3"/>
      <c r="B306" s="3"/>
      <c r="C306" s="3"/>
      <c r="D306" s="200"/>
      <c r="E306" s="3"/>
      <c r="F306" s="3"/>
      <c r="G306" s="3"/>
      <c r="H306" s="3"/>
      <c r="I306" s="3"/>
      <c r="J306" s="3"/>
      <c r="K306" s="3"/>
      <c r="L306" s="3"/>
      <c r="M306" s="3"/>
      <c r="N306" s="3"/>
      <c r="O306" s="3"/>
      <c r="P306" s="3"/>
      <c r="Q306" s="3"/>
      <c r="R306" s="3"/>
      <c r="S306" s="3"/>
      <c r="T306" s="3"/>
      <c r="U306" s="3"/>
      <c r="V306" s="3"/>
      <c r="W306" s="3"/>
      <c r="X306" s="3"/>
      <c r="Y306" s="3"/>
      <c r="Z306" s="3"/>
    </row>
    <row r="307" spans="1:26" ht="12.75" customHeight="1" x14ac:dyDescent="0.25">
      <c r="A307" s="3"/>
      <c r="B307" s="3"/>
      <c r="C307" s="3"/>
      <c r="D307" s="200"/>
      <c r="E307" s="3"/>
      <c r="F307" s="3"/>
      <c r="G307" s="3"/>
      <c r="H307" s="3"/>
      <c r="I307" s="3"/>
      <c r="J307" s="3"/>
      <c r="K307" s="3"/>
      <c r="L307" s="3"/>
      <c r="M307" s="3"/>
      <c r="N307" s="3"/>
      <c r="O307" s="3"/>
      <c r="P307" s="3"/>
      <c r="Q307" s="3"/>
      <c r="R307" s="3"/>
      <c r="S307" s="3"/>
      <c r="T307" s="3"/>
      <c r="U307" s="3"/>
      <c r="V307" s="3"/>
      <c r="W307" s="3"/>
      <c r="X307" s="3"/>
      <c r="Y307" s="3"/>
      <c r="Z307" s="3"/>
    </row>
    <row r="308" spans="1:26" ht="12.75" customHeight="1" x14ac:dyDescent="0.25">
      <c r="A308" s="3"/>
      <c r="B308" s="3"/>
      <c r="C308" s="3"/>
      <c r="D308" s="200"/>
      <c r="E308" s="3"/>
      <c r="F308" s="3"/>
      <c r="G308" s="3"/>
      <c r="H308" s="3"/>
      <c r="I308" s="3"/>
      <c r="J308" s="3"/>
      <c r="K308" s="3"/>
      <c r="L308" s="3"/>
      <c r="M308" s="3"/>
      <c r="N308" s="3"/>
      <c r="O308" s="3"/>
      <c r="P308" s="3"/>
      <c r="Q308" s="3"/>
      <c r="R308" s="3"/>
      <c r="S308" s="3"/>
      <c r="T308" s="3"/>
      <c r="U308" s="3"/>
      <c r="V308" s="3"/>
      <c r="W308" s="3"/>
      <c r="X308" s="3"/>
      <c r="Y308" s="3"/>
      <c r="Z308" s="3"/>
    </row>
    <row r="309" spans="1:26" ht="12.75" customHeight="1" x14ac:dyDescent="0.25">
      <c r="A309" s="3"/>
      <c r="B309" s="3"/>
      <c r="C309" s="3"/>
      <c r="D309" s="200"/>
      <c r="E309" s="3"/>
      <c r="F309" s="3"/>
      <c r="G309" s="3"/>
      <c r="H309" s="3"/>
      <c r="I309" s="3"/>
      <c r="J309" s="3"/>
      <c r="K309" s="3"/>
      <c r="L309" s="3"/>
      <c r="M309" s="3"/>
      <c r="N309" s="3"/>
      <c r="O309" s="3"/>
      <c r="P309" s="3"/>
      <c r="Q309" s="3"/>
      <c r="R309" s="3"/>
      <c r="S309" s="3"/>
      <c r="T309" s="3"/>
      <c r="U309" s="3"/>
      <c r="V309" s="3"/>
      <c r="W309" s="3"/>
      <c r="X309" s="3"/>
      <c r="Y309" s="3"/>
      <c r="Z309" s="3"/>
    </row>
    <row r="310" spans="1:26" ht="12.75" customHeight="1" x14ac:dyDescent="0.25">
      <c r="A310" s="3"/>
      <c r="B310" s="3"/>
      <c r="C310" s="3"/>
      <c r="D310" s="200"/>
      <c r="E310" s="3"/>
      <c r="F310" s="3"/>
      <c r="G310" s="3"/>
      <c r="H310" s="3"/>
      <c r="I310" s="3"/>
      <c r="J310" s="3"/>
      <c r="K310" s="3"/>
      <c r="L310" s="3"/>
      <c r="M310" s="3"/>
      <c r="N310" s="3"/>
      <c r="O310" s="3"/>
      <c r="P310" s="3"/>
      <c r="Q310" s="3"/>
      <c r="R310" s="3"/>
      <c r="S310" s="3"/>
      <c r="T310" s="3"/>
      <c r="U310" s="3"/>
      <c r="V310" s="3"/>
      <c r="W310" s="3"/>
      <c r="X310" s="3"/>
      <c r="Y310" s="3"/>
      <c r="Z310" s="3"/>
    </row>
    <row r="311" spans="1:26" ht="12.75" customHeight="1" x14ac:dyDescent="0.25">
      <c r="A311" s="3"/>
      <c r="B311" s="3"/>
      <c r="C311" s="3"/>
      <c r="D311" s="200"/>
      <c r="E311" s="3"/>
      <c r="F311" s="3"/>
      <c r="G311" s="3"/>
      <c r="H311" s="3"/>
      <c r="I311" s="3"/>
      <c r="J311" s="3"/>
      <c r="K311" s="3"/>
      <c r="L311" s="3"/>
      <c r="M311" s="3"/>
      <c r="N311" s="3"/>
      <c r="O311" s="3"/>
      <c r="P311" s="3"/>
      <c r="Q311" s="3"/>
      <c r="R311" s="3"/>
      <c r="S311" s="3"/>
      <c r="T311" s="3"/>
      <c r="U311" s="3"/>
      <c r="V311" s="3"/>
      <c r="W311" s="3"/>
      <c r="X311" s="3"/>
      <c r="Y311" s="3"/>
      <c r="Z311" s="3"/>
    </row>
    <row r="312" spans="1:26" ht="12.75" customHeight="1" x14ac:dyDescent="0.25">
      <c r="A312" s="3"/>
      <c r="B312" s="3"/>
      <c r="C312" s="3"/>
      <c r="D312" s="200"/>
      <c r="E312" s="3"/>
      <c r="F312" s="3"/>
      <c r="G312" s="3"/>
      <c r="H312" s="3"/>
      <c r="I312" s="3"/>
      <c r="J312" s="3"/>
      <c r="K312" s="3"/>
      <c r="L312" s="3"/>
      <c r="M312" s="3"/>
      <c r="N312" s="3"/>
      <c r="O312" s="3"/>
      <c r="P312" s="3"/>
      <c r="Q312" s="3"/>
      <c r="R312" s="3"/>
      <c r="S312" s="3"/>
      <c r="T312" s="3"/>
      <c r="U312" s="3"/>
      <c r="V312" s="3"/>
      <c r="W312" s="3"/>
      <c r="X312" s="3"/>
      <c r="Y312" s="3"/>
      <c r="Z312" s="3"/>
    </row>
    <row r="313" spans="1:26" ht="12.75" customHeight="1" x14ac:dyDescent="0.25">
      <c r="A313" s="3"/>
      <c r="B313" s="3"/>
      <c r="C313" s="3"/>
      <c r="D313" s="200"/>
      <c r="E313" s="3"/>
      <c r="F313" s="3"/>
      <c r="G313" s="3"/>
      <c r="H313" s="3"/>
      <c r="I313" s="3"/>
      <c r="J313" s="3"/>
      <c r="K313" s="3"/>
      <c r="L313" s="3"/>
      <c r="M313" s="3"/>
      <c r="N313" s="3"/>
      <c r="O313" s="3"/>
      <c r="P313" s="3"/>
      <c r="Q313" s="3"/>
      <c r="R313" s="3"/>
      <c r="S313" s="3"/>
      <c r="T313" s="3"/>
      <c r="U313" s="3"/>
      <c r="V313" s="3"/>
      <c r="W313" s="3"/>
      <c r="X313" s="3"/>
      <c r="Y313" s="3"/>
      <c r="Z313" s="3"/>
    </row>
    <row r="314" spans="1:26" ht="12.75" customHeight="1" x14ac:dyDescent="0.25">
      <c r="A314" s="3"/>
      <c r="B314" s="3"/>
      <c r="C314" s="3"/>
      <c r="D314" s="200"/>
      <c r="E314" s="3"/>
      <c r="F314" s="3"/>
      <c r="G314" s="3"/>
      <c r="H314" s="3"/>
      <c r="I314" s="3"/>
      <c r="J314" s="3"/>
      <c r="K314" s="3"/>
      <c r="L314" s="3"/>
      <c r="M314" s="3"/>
      <c r="N314" s="3"/>
      <c r="O314" s="3"/>
      <c r="P314" s="3"/>
      <c r="Q314" s="3"/>
      <c r="R314" s="3"/>
      <c r="S314" s="3"/>
      <c r="T314" s="3"/>
      <c r="U314" s="3"/>
      <c r="V314" s="3"/>
      <c r="W314" s="3"/>
      <c r="X314" s="3"/>
      <c r="Y314" s="3"/>
      <c r="Z314" s="3"/>
    </row>
    <row r="315" spans="1:26" ht="12.75" customHeight="1" x14ac:dyDescent="0.25">
      <c r="A315" s="3"/>
      <c r="B315" s="3"/>
      <c r="C315" s="3"/>
      <c r="D315" s="200"/>
      <c r="E315" s="3"/>
      <c r="F315" s="3"/>
      <c r="G315" s="3"/>
      <c r="H315" s="3"/>
      <c r="I315" s="3"/>
      <c r="J315" s="3"/>
      <c r="K315" s="3"/>
      <c r="L315" s="3"/>
      <c r="M315" s="3"/>
      <c r="N315" s="3"/>
      <c r="O315" s="3"/>
      <c r="P315" s="3"/>
      <c r="Q315" s="3"/>
      <c r="R315" s="3"/>
      <c r="S315" s="3"/>
      <c r="T315" s="3"/>
      <c r="U315" s="3"/>
      <c r="V315" s="3"/>
      <c r="W315" s="3"/>
      <c r="X315" s="3"/>
      <c r="Y315" s="3"/>
      <c r="Z315" s="3"/>
    </row>
    <row r="316" spans="1:26" ht="12.75" customHeight="1" x14ac:dyDescent="0.25">
      <c r="A316" s="3"/>
      <c r="B316" s="3"/>
      <c r="C316" s="3"/>
      <c r="D316" s="200"/>
      <c r="E316" s="3"/>
      <c r="F316" s="3"/>
      <c r="G316" s="3"/>
      <c r="H316" s="3"/>
      <c r="I316" s="3"/>
      <c r="J316" s="3"/>
      <c r="K316" s="3"/>
      <c r="L316" s="3"/>
      <c r="M316" s="3"/>
      <c r="N316" s="3"/>
      <c r="O316" s="3"/>
      <c r="P316" s="3"/>
      <c r="Q316" s="3"/>
      <c r="R316" s="3"/>
      <c r="S316" s="3"/>
      <c r="T316" s="3"/>
      <c r="U316" s="3"/>
      <c r="V316" s="3"/>
      <c r="W316" s="3"/>
      <c r="X316" s="3"/>
      <c r="Y316" s="3"/>
      <c r="Z316" s="3"/>
    </row>
    <row r="317" spans="1:26" ht="12.75" customHeight="1" x14ac:dyDescent="0.25">
      <c r="A317" s="3"/>
      <c r="B317" s="3"/>
      <c r="C317" s="3"/>
      <c r="D317" s="200"/>
      <c r="E317" s="3"/>
      <c r="F317" s="3"/>
      <c r="G317" s="3"/>
      <c r="H317" s="3"/>
      <c r="I317" s="3"/>
      <c r="J317" s="3"/>
      <c r="K317" s="3"/>
      <c r="L317" s="3"/>
      <c r="M317" s="3"/>
      <c r="N317" s="3"/>
      <c r="O317" s="3"/>
      <c r="P317" s="3"/>
      <c r="Q317" s="3"/>
      <c r="R317" s="3"/>
      <c r="S317" s="3"/>
      <c r="T317" s="3"/>
      <c r="U317" s="3"/>
      <c r="V317" s="3"/>
      <c r="W317" s="3"/>
      <c r="X317" s="3"/>
      <c r="Y317" s="3"/>
      <c r="Z317" s="3"/>
    </row>
    <row r="318" spans="1:26" ht="12.75" customHeight="1" x14ac:dyDescent="0.25">
      <c r="A318" s="3"/>
      <c r="B318" s="3"/>
      <c r="C318" s="3"/>
      <c r="D318" s="200"/>
      <c r="E318" s="3"/>
      <c r="F318" s="3"/>
      <c r="G318" s="3"/>
      <c r="H318" s="3"/>
      <c r="I318" s="3"/>
      <c r="J318" s="3"/>
      <c r="K318" s="3"/>
      <c r="L318" s="3"/>
      <c r="M318" s="3"/>
      <c r="N318" s="3"/>
      <c r="O318" s="3"/>
      <c r="P318" s="3"/>
      <c r="Q318" s="3"/>
      <c r="R318" s="3"/>
      <c r="S318" s="3"/>
      <c r="T318" s="3"/>
      <c r="U318" s="3"/>
      <c r="V318" s="3"/>
      <c r="W318" s="3"/>
      <c r="X318" s="3"/>
      <c r="Y318" s="3"/>
      <c r="Z318" s="3"/>
    </row>
    <row r="319" spans="1:26" ht="12.75" customHeight="1" x14ac:dyDescent="0.25">
      <c r="A319" s="3"/>
      <c r="B319" s="3"/>
      <c r="C319" s="3"/>
      <c r="D319" s="200"/>
      <c r="E319" s="3"/>
      <c r="F319" s="3"/>
      <c r="G319" s="3"/>
      <c r="H319" s="3"/>
      <c r="I319" s="3"/>
      <c r="J319" s="3"/>
      <c r="K319" s="3"/>
      <c r="L319" s="3"/>
      <c r="M319" s="3"/>
      <c r="N319" s="3"/>
      <c r="O319" s="3"/>
      <c r="P319" s="3"/>
      <c r="Q319" s="3"/>
      <c r="R319" s="3"/>
      <c r="S319" s="3"/>
      <c r="T319" s="3"/>
      <c r="U319" s="3"/>
      <c r="V319" s="3"/>
      <c r="W319" s="3"/>
      <c r="X319" s="3"/>
      <c r="Y319" s="3"/>
      <c r="Z319" s="3"/>
    </row>
    <row r="320" spans="1:26" ht="12.75" customHeight="1" x14ac:dyDescent="0.25">
      <c r="A320" s="3"/>
      <c r="B320" s="3"/>
      <c r="C320" s="3"/>
      <c r="D320" s="200"/>
      <c r="E320" s="3"/>
      <c r="F320" s="3"/>
      <c r="G320" s="3"/>
      <c r="H320" s="3"/>
      <c r="I320" s="3"/>
      <c r="J320" s="3"/>
      <c r="K320" s="3"/>
      <c r="L320" s="3"/>
      <c r="M320" s="3"/>
      <c r="N320" s="3"/>
      <c r="O320" s="3"/>
      <c r="P320" s="3"/>
      <c r="Q320" s="3"/>
      <c r="R320" s="3"/>
      <c r="S320" s="3"/>
      <c r="T320" s="3"/>
      <c r="U320" s="3"/>
      <c r="V320" s="3"/>
      <c r="W320" s="3"/>
      <c r="X320" s="3"/>
      <c r="Y320" s="3"/>
      <c r="Z320" s="3"/>
    </row>
    <row r="321" spans="1:26" ht="12.75" customHeight="1" x14ac:dyDescent="0.25">
      <c r="A321" s="3"/>
      <c r="B321" s="3"/>
      <c r="C321" s="3"/>
      <c r="D321" s="200"/>
      <c r="E321" s="3"/>
      <c r="F321" s="3"/>
      <c r="G321" s="3"/>
      <c r="H321" s="3"/>
      <c r="I321" s="3"/>
      <c r="J321" s="3"/>
      <c r="K321" s="3"/>
      <c r="L321" s="3"/>
      <c r="M321" s="3"/>
      <c r="N321" s="3"/>
      <c r="O321" s="3"/>
      <c r="P321" s="3"/>
      <c r="Q321" s="3"/>
      <c r="R321" s="3"/>
      <c r="S321" s="3"/>
      <c r="T321" s="3"/>
      <c r="U321" s="3"/>
      <c r="V321" s="3"/>
      <c r="W321" s="3"/>
      <c r="X321" s="3"/>
      <c r="Y321" s="3"/>
      <c r="Z321" s="3"/>
    </row>
    <row r="322" spans="1:26" ht="12.75" customHeight="1" x14ac:dyDescent="0.25">
      <c r="A322" s="3"/>
      <c r="B322" s="3"/>
      <c r="C322" s="3"/>
      <c r="D322" s="200"/>
      <c r="E322" s="3"/>
      <c r="F322" s="3"/>
      <c r="G322" s="3"/>
      <c r="H322" s="3"/>
      <c r="I322" s="3"/>
      <c r="J322" s="3"/>
      <c r="K322" s="3"/>
      <c r="L322" s="3"/>
      <c r="M322" s="3"/>
      <c r="N322" s="3"/>
      <c r="O322" s="3"/>
      <c r="P322" s="3"/>
      <c r="Q322" s="3"/>
      <c r="R322" s="3"/>
      <c r="S322" s="3"/>
      <c r="T322" s="3"/>
      <c r="U322" s="3"/>
      <c r="V322" s="3"/>
      <c r="W322" s="3"/>
      <c r="X322" s="3"/>
      <c r="Y322" s="3"/>
      <c r="Z322" s="3"/>
    </row>
    <row r="323" spans="1:26" ht="12.75" customHeight="1" x14ac:dyDescent="0.25">
      <c r="A323" s="3"/>
      <c r="B323" s="3"/>
      <c r="C323" s="3"/>
      <c r="D323" s="200"/>
      <c r="E323" s="3"/>
      <c r="F323" s="3"/>
      <c r="G323" s="3"/>
      <c r="H323" s="3"/>
      <c r="I323" s="3"/>
      <c r="J323" s="3"/>
      <c r="K323" s="3"/>
      <c r="L323" s="3"/>
      <c r="M323" s="3"/>
      <c r="N323" s="3"/>
      <c r="O323" s="3"/>
      <c r="P323" s="3"/>
      <c r="Q323" s="3"/>
      <c r="R323" s="3"/>
      <c r="S323" s="3"/>
      <c r="T323" s="3"/>
      <c r="U323" s="3"/>
      <c r="V323" s="3"/>
      <c r="W323" s="3"/>
      <c r="X323" s="3"/>
      <c r="Y323" s="3"/>
      <c r="Z323" s="3"/>
    </row>
    <row r="324" spans="1:26" ht="12.75" customHeight="1" x14ac:dyDescent="0.25">
      <c r="A324" s="3"/>
      <c r="B324" s="3"/>
      <c r="C324" s="3"/>
      <c r="D324" s="200"/>
      <c r="E324" s="3"/>
      <c r="F324" s="3"/>
      <c r="G324" s="3"/>
      <c r="H324" s="3"/>
      <c r="I324" s="3"/>
      <c r="J324" s="3"/>
      <c r="K324" s="3"/>
      <c r="L324" s="3"/>
      <c r="M324" s="3"/>
      <c r="N324" s="3"/>
      <c r="O324" s="3"/>
      <c r="P324" s="3"/>
      <c r="Q324" s="3"/>
      <c r="R324" s="3"/>
      <c r="S324" s="3"/>
      <c r="T324" s="3"/>
      <c r="U324" s="3"/>
      <c r="V324" s="3"/>
      <c r="W324" s="3"/>
      <c r="X324" s="3"/>
      <c r="Y324" s="3"/>
      <c r="Z324" s="3"/>
    </row>
    <row r="325" spans="1:26" ht="12.75" customHeight="1" x14ac:dyDescent="0.25">
      <c r="A325" s="3"/>
      <c r="B325" s="3"/>
      <c r="C325" s="3"/>
      <c r="D325" s="200"/>
      <c r="E325" s="3"/>
      <c r="F325" s="3"/>
      <c r="G325" s="3"/>
      <c r="H325" s="3"/>
      <c r="I325" s="3"/>
      <c r="J325" s="3"/>
      <c r="K325" s="3"/>
      <c r="L325" s="3"/>
      <c r="M325" s="3"/>
      <c r="N325" s="3"/>
      <c r="O325" s="3"/>
      <c r="P325" s="3"/>
      <c r="Q325" s="3"/>
      <c r="R325" s="3"/>
      <c r="S325" s="3"/>
      <c r="T325" s="3"/>
      <c r="U325" s="3"/>
      <c r="V325" s="3"/>
      <c r="W325" s="3"/>
      <c r="X325" s="3"/>
      <c r="Y325" s="3"/>
      <c r="Z325" s="3"/>
    </row>
    <row r="326" spans="1:26" ht="12.75" customHeight="1" x14ac:dyDescent="0.25">
      <c r="A326" s="3"/>
      <c r="B326" s="3"/>
      <c r="C326" s="3"/>
      <c r="D326" s="200"/>
      <c r="E326" s="3"/>
      <c r="F326" s="3"/>
      <c r="G326" s="3"/>
      <c r="H326" s="3"/>
      <c r="I326" s="3"/>
      <c r="J326" s="3"/>
      <c r="K326" s="3"/>
      <c r="L326" s="3"/>
      <c r="M326" s="3"/>
      <c r="N326" s="3"/>
      <c r="O326" s="3"/>
      <c r="P326" s="3"/>
      <c r="Q326" s="3"/>
      <c r="R326" s="3"/>
      <c r="S326" s="3"/>
      <c r="T326" s="3"/>
      <c r="U326" s="3"/>
      <c r="V326" s="3"/>
      <c r="W326" s="3"/>
      <c r="X326" s="3"/>
      <c r="Y326" s="3"/>
      <c r="Z326" s="3"/>
    </row>
    <row r="327" spans="1:26" ht="12.75" customHeight="1" x14ac:dyDescent="0.25">
      <c r="A327" s="3"/>
      <c r="B327" s="3"/>
      <c r="C327" s="3"/>
      <c r="D327" s="200"/>
      <c r="E327" s="3"/>
      <c r="F327" s="3"/>
      <c r="G327" s="3"/>
      <c r="H327" s="3"/>
      <c r="I327" s="3"/>
      <c r="J327" s="3"/>
      <c r="K327" s="3"/>
      <c r="L327" s="3"/>
      <c r="M327" s="3"/>
      <c r="N327" s="3"/>
      <c r="O327" s="3"/>
      <c r="P327" s="3"/>
      <c r="Q327" s="3"/>
      <c r="R327" s="3"/>
      <c r="S327" s="3"/>
      <c r="T327" s="3"/>
      <c r="U327" s="3"/>
      <c r="V327" s="3"/>
      <c r="W327" s="3"/>
      <c r="X327" s="3"/>
      <c r="Y327" s="3"/>
      <c r="Z327" s="3"/>
    </row>
    <row r="328" spans="1:26" ht="12.75" customHeight="1" x14ac:dyDescent="0.25">
      <c r="A328" s="3"/>
      <c r="B328" s="3"/>
      <c r="C328" s="3"/>
      <c r="D328" s="200"/>
      <c r="E328" s="3"/>
      <c r="F328" s="3"/>
      <c r="G328" s="3"/>
      <c r="H328" s="3"/>
      <c r="I328" s="3"/>
      <c r="J328" s="3"/>
      <c r="K328" s="3"/>
      <c r="L328" s="3"/>
      <c r="M328" s="3"/>
      <c r="N328" s="3"/>
      <c r="O328" s="3"/>
      <c r="P328" s="3"/>
      <c r="Q328" s="3"/>
      <c r="R328" s="3"/>
      <c r="S328" s="3"/>
      <c r="T328" s="3"/>
      <c r="U328" s="3"/>
      <c r="V328" s="3"/>
      <c r="W328" s="3"/>
      <c r="X328" s="3"/>
      <c r="Y328" s="3"/>
      <c r="Z328" s="3"/>
    </row>
    <row r="329" spans="1:26" ht="12.75" customHeight="1" x14ac:dyDescent="0.25">
      <c r="A329" s="3"/>
      <c r="B329" s="3"/>
      <c r="C329" s="3"/>
      <c r="D329" s="200"/>
      <c r="E329" s="3"/>
      <c r="F329" s="3"/>
      <c r="G329" s="3"/>
      <c r="H329" s="3"/>
      <c r="I329" s="3"/>
      <c r="J329" s="3"/>
      <c r="K329" s="3"/>
      <c r="L329" s="3"/>
      <c r="M329" s="3"/>
      <c r="N329" s="3"/>
      <c r="O329" s="3"/>
      <c r="P329" s="3"/>
      <c r="Q329" s="3"/>
      <c r="R329" s="3"/>
      <c r="S329" s="3"/>
      <c r="T329" s="3"/>
      <c r="U329" s="3"/>
      <c r="V329" s="3"/>
      <c r="W329" s="3"/>
      <c r="X329" s="3"/>
      <c r="Y329" s="3"/>
      <c r="Z329" s="3"/>
    </row>
    <row r="330" spans="1:26" ht="12.75" customHeight="1" x14ac:dyDescent="0.25">
      <c r="A330" s="3"/>
      <c r="B330" s="3"/>
      <c r="C330" s="3"/>
      <c r="D330" s="200"/>
      <c r="E330" s="3"/>
      <c r="F330" s="3"/>
      <c r="G330" s="3"/>
      <c r="H330" s="3"/>
      <c r="I330" s="3"/>
      <c r="J330" s="3"/>
      <c r="K330" s="3"/>
      <c r="L330" s="3"/>
      <c r="M330" s="3"/>
      <c r="N330" s="3"/>
      <c r="O330" s="3"/>
      <c r="P330" s="3"/>
      <c r="Q330" s="3"/>
      <c r="R330" s="3"/>
      <c r="S330" s="3"/>
      <c r="T330" s="3"/>
      <c r="U330" s="3"/>
      <c r="V330" s="3"/>
      <c r="W330" s="3"/>
      <c r="X330" s="3"/>
      <c r="Y330" s="3"/>
      <c r="Z330" s="3"/>
    </row>
    <row r="331" spans="1:26" ht="12.75" customHeight="1" x14ac:dyDescent="0.25">
      <c r="A331" s="3"/>
      <c r="B331" s="3"/>
      <c r="C331" s="3"/>
      <c r="D331" s="200"/>
      <c r="E331" s="3"/>
      <c r="F331" s="3"/>
      <c r="G331" s="3"/>
      <c r="H331" s="3"/>
      <c r="I331" s="3"/>
      <c r="J331" s="3"/>
      <c r="K331" s="3"/>
      <c r="L331" s="3"/>
      <c r="M331" s="3"/>
      <c r="N331" s="3"/>
      <c r="O331" s="3"/>
      <c r="P331" s="3"/>
      <c r="Q331" s="3"/>
      <c r="R331" s="3"/>
      <c r="S331" s="3"/>
      <c r="T331" s="3"/>
      <c r="U331" s="3"/>
      <c r="V331" s="3"/>
      <c r="W331" s="3"/>
      <c r="X331" s="3"/>
      <c r="Y331" s="3"/>
      <c r="Z331" s="3"/>
    </row>
    <row r="332" spans="1:26" ht="12.75" customHeight="1" x14ac:dyDescent="0.25">
      <c r="A332" s="3"/>
      <c r="B332" s="3"/>
      <c r="C332" s="3"/>
      <c r="D332" s="200"/>
      <c r="E332" s="3"/>
      <c r="F332" s="3"/>
      <c r="G332" s="3"/>
      <c r="H332" s="3"/>
      <c r="I332" s="3"/>
      <c r="J332" s="3"/>
      <c r="K332" s="3"/>
      <c r="L332" s="3"/>
      <c r="M332" s="3"/>
      <c r="N332" s="3"/>
      <c r="O332" s="3"/>
      <c r="P332" s="3"/>
      <c r="Q332" s="3"/>
      <c r="R332" s="3"/>
      <c r="S332" s="3"/>
      <c r="T332" s="3"/>
      <c r="U332" s="3"/>
      <c r="V332" s="3"/>
      <c r="W332" s="3"/>
      <c r="X332" s="3"/>
      <c r="Y332" s="3"/>
      <c r="Z332" s="3"/>
    </row>
    <row r="333" spans="1:26" ht="12.75" customHeight="1" x14ac:dyDescent="0.25">
      <c r="A333" s="3"/>
      <c r="B333" s="3"/>
      <c r="C333" s="3"/>
      <c r="D333" s="200"/>
      <c r="E333" s="3"/>
      <c r="F333" s="3"/>
      <c r="G333" s="3"/>
      <c r="H333" s="3"/>
      <c r="I333" s="3"/>
      <c r="J333" s="3"/>
      <c r="K333" s="3"/>
      <c r="L333" s="3"/>
      <c r="M333" s="3"/>
      <c r="N333" s="3"/>
      <c r="O333" s="3"/>
      <c r="P333" s="3"/>
      <c r="Q333" s="3"/>
      <c r="R333" s="3"/>
      <c r="S333" s="3"/>
      <c r="T333" s="3"/>
      <c r="U333" s="3"/>
      <c r="V333" s="3"/>
      <c r="W333" s="3"/>
      <c r="X333" s="3"/>
      <c r="Y333" s="3"/>
      <c r="Z333" s="3"/>
    </row>
    <row r="334" spans="1:26" ht="12.75" customHeight="1" x14ac:dyDescent="0.25">
      <c r="A334" s="3"/>
      <c r="B334" s="3"/>
      <c r="C334" s="3"/>
      <c r="D334" s="200"/>
      <c r="E334" s="3"/>
      <c r="F334" s="3"/>
      <c r="G334" s="3"/>
      <c r="H334" s="3"/>
      <c r="I334" s="3"/>
      <c r="J334" s="3"/>
      <c r="K334" s="3"/>
      <c r="L334" s="3"/>
      <c r="M334" s="3"/>
      <c r="N334" s="3"/>
      <c r="O334" s="3"/>
      <c r="P334" s="3"/>
      <c r="Q334" s="3"/>
      <c r="R334" s="3"/>
      <c r="S334" s="3"/>
      <c r="T334" s="3"/>
      <c r="U334" s="3"/>
      <c r="V334" s="3"/>
      <c r="W334" s="3"/>
      <c r="X334" s="3"/>
      <c r="Y334" s="3"/>
      <c r="Z334" s="3"/>
    </row>
    <row r="335" spans="1:26" ht="12.75" customHeight="1" x14ac:dyDescent="0.25">
      <c r="A335" s="3"/>
      <c r="B335" s="3"/>
      <c r="C335" s="3"/>
      <c r="D335" s="200"/>
      <c r="E335" s="3"/>
      <c r="F335" s="3"/>
      <c r="G335" s="3"/>
      <c r="H335" s="3"/>
      <c r="I335" s="3"/>
      <c r="J335" s="3"/>
      <c r="K335" s="3"/>
      <c r="L335" s="3"/>
      <c r="M335" s="3"/>
      <c r="N335" s="3"/>
      <c r="O335" s="3"/>
      <c r="P335" s="3"/>
      <c r="Q335" s="3"/>
      <c r="R335" s="3"/>
      <c r="S335" s="3"/>
      <c r="T335" s="3"/>
      <c r="U335" s="3"/>
      <c r="V335" s="3"/>
      <c r="W335" s="3"/>
      <c r="X335" s="3"/>
      <c r="Y335" s="3"/>
      <c r="Z335" s="3"/>
    </row>
    <row r="336" spans="1:26" ht="12.75" customHeight="1" x14ac:dyDescent="0.25">
      <c r="A336" s="3"/>
      <c r="B336" s="3"/>
      <c r="C336" s="3"/>
      <c r="D336" s="200"/>
      <c r="E336" s="3"/>
      <c r="F336" s="3"/>
      <c r="G336" s="3"/>
      <c r="H336" s="3"/>
      <c r="I336" s="3"/>
      <c r="J336" s="3"/>
      <c r="K336" s="3"/>
      <c r="L336" s="3"/>
      <c r="M336" s="3"/>
      <c r="N336" s="3"/>
      <c r="O336" s="3"/>
      <c r="P336" s="3"/>
      <c r="Q336" s="3"/>
      <c r="R336" s="3"/>
      <c r="S336" s="3"/>
      <c r="T336" s="3"/>
      <c r="U336" s="3"/>
      <c r="V336" s="3"/>
      <c r="W336" s="3"/>
      <c r="X336" s="3"/>
      <c r="Y336" s="3"/>
      <c r="Z336" s="3"/>
    </row>
    <row r="337" spans="1:26" ht="12.75" customHeight="1" x14ac:dyDescent="0.25">
      <c r="A337" s="3"/>
      <c r="B337" s="3"/>
      <c r="C337" s="3"/>
      <c r="D337" s="200"/>
      <c r="E337" s="3"/>
      <c r="F337" s="3"/>
      <c r="G337" s="3"/>
      <c r="H337" s="3"/>
      <c r="I337" s="3"/>
      <c r="J337" s="3"/>
      <c r="K337" s="3"/>
      <c r="L337" s="3"/>
      <c r="M337" s="3"/>
      <c r="N337" s="3"/>
      <c r="O337" s="3"/>
      <c r="P337" s="3"/>
      <c r="Q337" s="3"/>
      <c r="R337" s="3"/>
      <c r="S337" s="3"/>
      <c r="T337" s="3"/>
      <c r="U337" s="3"/>
      <c r="V337" s="3"/>
      <c r="W337" s="3"/>
      <c r="X337" s="3"/>
      <c r="Y337" s="3"/>
      <c r="Z337" s="3"/>
    </row>
    <row r="338" spans="1:26" ht="12.75" customHeight="1" x14ac:dyDescent="0.25">
      <c r="A338" s="3"/>
      <c r="B338" s="3"/>
      <c r="C338" s="3"/>
      <c r="D338" s="200"/>
      <c r="E338" s="3"/>
      <c r="F338" s="3"/>
      <c r="G338" s="3"/>
      <c r="H338" s="3"/>
      <c r="I338" s="3"/>
      <c r="J338" s="3"/>
      <c r="K338" s="3"/>
      <c r="L338" s="3"/>
      <c r="M338" s="3"/>
      <c r="N338" s="3"/>
      <c r="O338" s="3"/>
      <c r="P338" s="3"/>
      <c r="Q338" s="3"/>
      <c r="R338" s="3"/>
      <c r="S338" s="3"/>
      <c r="T338" s="3"/>
      <c r="U338" s="3"/>
      <c r="V338" s="3"/>
      <c r="W338" s="3"/>
      <c r="X338" s="3"/>
      <c r="Y338" s="3"/>
      <c r="Z338" s="3"/>
    </row>
    <row r="339" spans="1:26" ht="12.75" customHeight="1" x14ac:dyDescent="0.25">
      <c r="A339" s="3"/>
      <c r="B339" s="3"/>
      <c r="C339" s="3"/>
      <c r="D339" s="200"/>
      <c r="E339" s="3"/>
      <c r="F339" s="3"/>
      <c r="G339" s="3"/>
      <c r="H339" s="3"/>
      <c r="I339" s="3"/>
      <c r="J339" s="3"/>
      <c r="K339" s="3"/>
      <c r="L339" s="3"/>
      <c r="M339" s="3"/>
      <c r="N339" s="3"/>
      <c r="O339" s="3"/>
      <c r="P339" s="3"/>
      <c r="Q339" s="3"/>
      <c r="R339" s="3"/>
      <c r="S339" s="3"/>
      <c r="T339" s="3"/>
      <c r="U339" s="3"/>
      <c r="V339" s="3"/>
      <c r="W339" s="3"/>
      <c r="X339" s="3"/>
      <c r="Y339" s="3"/>
      <c r="Z339" s="3"/>
    </row>
    <row r="340" spans="1:26" ht="12.75" customHeight="1" x14ac:dyDescent="0.25">
      <c r="A340" s="3"/>
      <c r="B340" s="3"/>
      <c r="C340" s="3"/>
      <c r="D340" s="200"/>
      <c r="E340" s="3"/>
      <c r="F340" s="3"/>
      <c r="G340" s="3"/>
      <c r="H340" s="3"/>
      <c r="I340" s="3"/>
      <c r="J340" s="3"/>
      <c r="K340" s="3"/>
      <c r="L340" s="3"/>
      <c r="M340" s="3"/>
      <c r="N340" s="3"/>
      <c r="O340" s="3"/>
      <c r="P340" s="3"/>
      <c r="Q340" s="3"/>
      <c r="R340" s="3"/>
      <c r="S340" s="3"/>
      <c r="T340" s="3"/>
      <c r="U340" s="3"/>
      <c r="V340" s="3"/>
      <c r="W340" s="3"/>
      <c r="X340" s="3"/>
      <c r="Y340" s="3"/>
      <c r="Z340" s="3"/>
    </row>
    <row r="341" spans="1:26" ht="12.75" customHeight="1" x14ac:dyDescent="0.25">
      <c r="A341" s="3"/>
      <c r="B341" s="3"/>
      <c r="C341" s="3"/>
      <c r="D341" s="200"/>
      <c r="E341" s="3"/>
      <c r="F341" s="3"/>
      <c r="G341" s="3"/>
      <c r="H341" s="3"/>
      <c r="I341" s="3"/>
      <c r="J341" s="3"/>
      <c r="K341" s="3"/>
      <c r="L341" s="3"/>
      <c r="M341" s="3"/>
      <c r="N341" s="3"/>
      <c r="O341" s="3"/>
      <c r="P341" s="3"/>
      <c r="Q341" s="3"/>
      <c r="R341" s="3"/>
      <c r="S341" s="3"/>
      <c r="T341" s="3"/>
      <c r="U341" s="3"/>
      <c r="V341" s="3"/>
      <c r="W341" s="3"/>
      <c r="X341" s="3"/>
      <c r="Y341" s="3"/>
      <c r="Z341" s="3"/>
    </row>
    <row r="342" spans="1:26" ht="12.75" customHeight="1" x14ac:dyDescent="0.25">
      <c r="A342" s="3"/>
      <c r="B342" s="3"/>
      <c r="C342" s="3"/>
      <c r="D342" s="200"/>
      <c r="E342" s="3"/>
      <c r="F342" s="3"/>
      <c r="G342" s="3"/>
      <c r="H342" s="3"/>
      <c r="I342" s="3"/>
      <c r="J342" s="3"/>
      <c r="K342" s="3"/>
      <c r="L342" s="3"/>
      <c r="M342" s="3"/>
      <c r="N342" s="3"/>
      <c r="O342" s="3"/>
      <c r="P342" s="3"/>
      <c r="Q342" s="3"/>
      <c r="R342" s="3"/>
      <c r="S342" s="3"/>
      <c r="T342" s="3"/>
      <c r="U342" s="3"/>
      <c r="V342" s="3"/>
      <c r="W342" s="3"/>
      <c r="X342" s="3"/>
      <c r="Y342" s="3"/>
      <c r="Z342" s="3"/>
    </row>
    <row r="343" spans="1:26" ht="12.75" customHeight="1" x14ac:dyDescent="0.25">
      <c r="A343" s="3"/>
      <c r="B343" s="3"/>
      <c r="C343" s="3"/>
      <c r="D343" s="200"/>
      <c r="E343" s="3"/>
      <c r="F343" s="3"/>
      <c r="G343" s="3"/>
      <c r="H343" s="3"/>
      <c r="I343" s="3"/>
      <c r="J343" s="3"/>
      <c r="K343" s="3"/>
      <c r="L343" s="3"/>
      <c r="M343" s="3"/>
      <c r="N343" s="3"/>
      <c r="O343" s="3"/>
      <c r="P343" s="3"/>
      <c r="Q343" s="3"/>
      <c r="R343" s="3"/>
      <c r="S343" s="3"/>
      <c r="T343" s="3"/>
      <c r="U343" s="3"/>
      <c r="V343" s="3"/>
      <c r="W343" s="3"/>
      <c r="X343" s="3"/>
      <c r="Y343" s="3"/>
      <c r="Z343" s="3"/>
    </row>
    <row r="344" spans="1:26" ht="12.75" customHeight="1" x14ac:dyDescent="0.25">
      <c r="A344" s="3"/>
      <c r="B344" s="3"/>
      <c r="C344" s="3"/>
      <c r="D344" s="200"/>
      <c r="E344" s="3"/>
      <c r="F344" s="3"/>
      <c r="G344" s="3"/>
      <c r="H344" s="3"/>
      <c r="I344" s="3"/>
      <c r="J344" s="3"/>
      <c r="K344" s="3"/>
      <c r="L344" s="3"/>
      <c r="M344" s="3"/>
      <c r="N344" s="3"/>
      <c r="O344" s="3"/>
      <c r="P344" s="3"/>
      <c r="Q344" s="3"/>
      <c r="R344" s="3"/>
      <c r="S344" s="3"/>
      <c r="T344" s="3"/>
      <c r="U344" s="3"/>
      <c r="V344" s="3"/>
      <c r="W344" s="3"/>
      <c r="X344" s="3"/>
      <c r="Y344" s="3"/>
      <c r="Z344" s="3"/>
    </row>
    <row r="345" spans="1:26" ht="12.75" customHeight="1" x14ac:dyDescent="0.25">
      <c r="A345" s="3"/>
      <c r="B345" s="3"/>
      <c r="C345" s="3"/>
      <c r="D345" s="200"/>
      <c r="E345" s="3"/>
      <c r="F345" s="3"/>
      <c r="G345" s="3"/>
      <c r="H345" s="3"/>
      <c r="I345" s="3"/>
      <c r="J345" s="3"/>
      <c r="K345" s="3"/>
      <c r="L345" s="3"/>
      <c r="M345" s="3"/>
      <c r="N345" s="3"/>
      <c r="O345" s="3"/>
      <c r="P345" s="3"/>
      <c r="Q345" s="3"/>
      <c r="R345" s="3"/>
      <c r="S345" s="3"/>
      <c r="T345" s="3"/>
      <c r="U345" s="3"/>
      <c r="V345" s="3"/>
      <c r="W345" s="3"/>
      <c r="X345" s="3"/>
      <c r="Y345" s="3"/>
      <c r="Z345" s="3"/>
    </row>
    <row r="346" spans="1:26" ht="12.75" customHeight="1" x14ac:dyDescent="0.25">
      <c r="A346" s="3"/>
      <c r="B346" s="3"/>
      <c r="C346" s="3"/>
      <c r="D346" s="200"/>
      <c r="E346" s="3"/>
      <c r="F346" s="3"/>
      <c r="G346" s="3"/>
      <c r="H346" s="3"/>
      <c r="I346" s="3"/>
      <c r="J346" s="3"/>
      <c r="K346" s="3"/>
      <c r="L346" s="3"/>
      <c r="M346" s="3"/>
      <c r="N346" s="3"/>
      <c r="O346" s="3"/>
      <c r="P346" s="3"/>
      <c r="Q346" s="3"/>
      <c r="R346" s="3"/>
      <c r="S346" s="3"/>
      <c r="T346" s="3"/>
      <c r="U346" s="3"/>
      <c r="V346" s="3"/>
      <c r="W346" s="3"/>
      <c r="X346" s="3"/>
      <c r="Y346" s="3"/>
      <c r="Z346" s="3"/>
    </row>
    <row r="347" spans="1:26" ht="12.75" customHeight="1" x14ac:dyDescent="0.25">
      <c r="A347" s="3"/>
      <c r="B347" s="3"/>
      <c r="C347" s="3"/>
      <c r="D347" s="200"/>
      <c r="E347" s="3"/>
      <c r="F347" s="3"/>
      <c r="G347" s="3"/>
      <c r="H347" s="3"/>
      <c r="I347" s="3"/>
      <c r="J347" s="3"/>
      <c r="K347" s="3"/>
      <c r="L347" s="3"/>
      <c r="M347" s="3"/>
      <c r="N347" s="3"/>
      <c r="O347" s="3"/>
      <c r="P347" s="3"/>
      <c r="Q347" s="3"/>
      <c r="R347" s="3"/>
      <c r="S347" s="3"/>
      <c r="T347" s="3"/>
      <c r="U347" s="3"/>
      <c r="V347" s="3"/>
      <c r="W347" s="3"/>
      <c r="X347" s="3"/>
      <c r="Y347" s="3"/>
      <c r="Z347" s="3"/>
    </row>
    <row r="348" spans="1:26" ht="12.75" customHeight="1" x14ac:dyDescent="0.25">
      <c r="A348" s="3"/>
      <c r="B348" s="3"/>
      <c r="C348" s="3"/>
      <c r="D348" s="200"/>
      <c r="E348" s="3"/>
      <c r="F348" s="3"/>
      <c r="G348" s="3"/>
      <c r="H348" s="3"/>
      <c r="I348" s="3"/>
      <c r="J348" s="3"/>
      <c r="K348" s="3"/>
      <c r="L348" s="3"/>
      <c r="M348" s="3"/>
      <c r="N348" s="3"/>
      <c r="O348" s="3"/>
      <c r="P348" s="3"/>
      <c r="Q348" s="3"/>
      <c r="R348" s="3"/>
      <c r="S348" s="3"/>
      <c r="T348" s="3"/>
      <c r="U348" s="3"/>
      <c r="V348" s="3"/>
      <c r="W348" s="3"/>
      <c r="X348" s="3"/>
      <c r="Y348" s="3"/>
      <c r="Z348" s="3"/>
    </row>
    <row r="349" spans="1:26" ht="12.75" customHeight="1" x14ac:dyDescent="0.25">
      <c r="A349" s="3"/>
      <c r="B349" s="3"/>
      <c r="C349" s="3"/>
      <c r="D349" s="200"/>
      <c r="E349" s="3"/>
      <c r="F349" s="3"/>
      <c r="G349" s="3"/>
      <c r="H349" s="3"/>
      <c r="I349" s="3"/>
      <c r="J349" s="3"/>
      <c r="K349" s="3"/>
      <c r="L349" s="3"/>
      <c r="M349" s="3"/>
      <c r="N349" s="3"/>
      <c r="O349" s="3"/>
      <c r="P349" s="3"/>
      <c r="Q349" s="3"/>
      <c r="R349" s="3"/>
      <c r="S349" s="3"/>
      <c r="T349" s="3"/>
      <c r="U349" s="3"/>
      <c r="V349" s="3"/>
      <c r="W349" s="3"/>
      <c r="X349" s="3"/>
      <c r="Y349" s="3"/>
      <c r="Z349" s="3"/>
    </row>
    <row r="350" spans="1:26" ht="12.75" customHeight="1" x14ac:dyDescent="0.25">
      <c r="A350" s="3"/>
      <c r="B350" s="3"/>
      <c r="C350" s="3"/>
      <c r="D350" s="200"/>
      <c r="E350" s="3"/>
      <c r="F350" s="3"/>
      <c r="G350" s="3"/>
      <c r="H350" s="3"/>
      <c r="I350" s="3"/>
      <c r="J350" s="3"/>
      <c r="K350" s="3"/>
      <c r="L350" s="3"/>
      <c r="M350" s="3"/>
      <c r="N350" s="3"/>
      <c r="O350" s="3"/>
      <c r="P350" s="3"/>
      <c r="Q350" s="3"/>
      <c r="R350" s="3"/>
      <c r="S350" s="3"/>
      <c r="T350" s="3"/>
      <c r="U350" s="3"/>
      <c r="V350" s="3"/>
      <c r="W350" s="3"/>
      <c r="X350" s="3"/>
      <c r="Y350" s="3"/>
      <c r="Z350" s="3"/>
    </row>
    <row r="351" spans="1:26" ht="12.75" customHeight="1" x14ac:dyDescent="0.25">
      <c r="A351" s="3"/>
      <c r="B351" s="3"/>
      <c r="C351" s="3"/>
      <c r="D351" s="200"/>
      <c r="E351" s="3"/>
      <c r="F351" s="3"/>
      <c r="G351" s="3"/>
      <c r="H351" s="3"/>
      <c r="I351" s="3"/>
      <c r="J351" s="3"/>
      <c r="K351" s="3"/>
      <c r="L351" s="3"/>
      <c r="M351" s="3"/>
      <c r="N351" s="3"/>
      <c r="O351" s="3"/>
      <c r="P351" s="3"/>
      <c r="Q351" s="3"/>
      <c r="R351" s="3"/>
      <c r="S351" s="3"/>
      <c r="T351" s="3"/>
      <c r="U351" s="3"/>
      <c r="V351" s="3"/>
      <c r="W351" s="3"/>
      <c r="X351" s="3"/>
      <c r="Y351" s="3"/>
      <c r="Z351" s="3"/>
    </row>
    <row r="352" spans="1:26" ht="12.75" customHeight="1" x14ac:dyDescent="0.25">
      <c r="A352" s="3"/>
      <c r="B352" s="3"/>
      <c r="C352" s="3"/>
      <c r="D352" s="200"/>
      <c r="E352" s="3"/>
      <c r="F352" s="3"/>
      <c r="G352" s="3"/>
      <c r="H352" s="3"/>
      <c r="I352" s="3"/>
      <c r="J352" s="3"/>
      <c r="K352" s="3"/>
      <c r="L352" s="3"/>
      <c r="M352" s="3"/>
      <c r="N352" s="3"/>
      <c r="O352" s="3"/>
      <c r="P352" s="3"/>
      <c r="Q352" s="3"/>
      <c r="R352" s="3"/>
      <c r="S352" s="3"/>
      <c r="T352" s="3"/>
      <c r="U352" s="3"/>
      <c r="V352" s="3"/>
      <c r="W352" s="3"/>
      <c r="X352" s="3"/>
      <c r="Y352" s="3"/>
      <c r="Z352" s="3"/>
    </row>
    <row r="353" spans="1:26" ht="12.75" customHeight="1" x14ac:dyDescent="0.25">
      <c r="A353" s="3"/>
      <c r="B353" s="3"/>
      <c r="C353" s="3"/>
      <c r="D353" s="200"/>
      <c r="E353" s="3"/>
      <c r="F353" s="3"/>
      <c r="G353" s="3"/>
      <c r="H353" s="3"/>
      <c r="I353" s="3"/>
      <c r="J353" s="3"/>
      <c r="K353" s="3"/>
      <c r="L353" s="3"/>
      <c r="M353" s="3"/>
      <c r="N353" s="3"/>
      <c r="O353" s="3"/>
      <c r="P353" s="3"/>
      <c r="Q353" s="3"/>
      <c r="R353" s="3"/>
      <c r="S353" s="3"/>
      <c r="T353" s="3"/>
      <c r="U353" s="3"/>
      <c r="V353" s="3"/>
      <c r="W353" s="3"/>
      <c r="X353" s="3"/>
      <c r="Y353" s="3"/>
      <c r="Z353" s="3"/>
    </row>
    <row r="354" spans="1:26" ht="12.75" customHeight="1" x14ac:dyDescent="0.25">
      <c r="A354" s="3"/>
      <c r="B354" s="3"/>
      <c r="C354" s="3"/>
      <c r="D354" s="200"/>
      <c r="E354" s="3"/>
      <c r="F354" s="3"/>
      <c r="G354" s="3"/>
      <c r="H354" s="3"/>
      <c r="I354" s="3"/>
      <c r="J354" s="3"/>
      <c r="K354" s="3"/>
      <c r="L354" s="3"/>
      <c r="M354" s="3"/>
      <c r="N354" s="3"/>
      <c r="O354" s="3"/>
      <c r="P354" s="3"/>
      <c r="Q354" s="3"/>
      <c r="R354" s="3"/>
      <c r="S354" s="3"/>
      <c r="T354" s="3"/>
      <c r="U354" s="3"/>
      <c r="V354" s="3"/>
      <c r="W354" s="3"/>
      <c r="X354" s="3"/>
      <c r="Y354" s="3"/>
      <c r="Z354" s="3"/>
    </row>
    <row r="355" spans="1:26" ht="12.75" customHeight="1" x14ac:dyDescent="0.25">
      <c r="A355" s="3"/>
      <c r="B355" s="3"/>
      <c r="C355" s="3"/>
      <c r="D355" s="200"/>
      <c r="E355" s="3"/>
      <c r="F355" s="3"/>
      <c r="G355" s="3"/>
      <c r="H355" s="3"/>
      <c r="I355" s="3"/>
      <c r="J355" s="3"/>
      <c r="K355" s="3"/>
      <c r="L355" s="3"/>
      <c r="M355" s="3"/>
      <c r="N355" s="3"/>
      <c r="O355" s="3"/>
      <c r="P355" s="3"/>
      <c r="Q355" s="3"/>
      <c r="R355" s="3"/>
      <c r="S355" s="3"/>
      <c r="T355" s="3"/>
      <c r="U355" s="3"/>
      <c r="V355" s="3"/>
      <c r="W355" s="3"/>
      <c r="X355" s="3"/>
      <c r="Y355" s="3"/>
      <c r="Z355" s="3"/>
    </row>
    <row r="356" spans="1:26" ht="12.75" customHeight="1" x14ac:dyDescent="0.25">
      <c r="A356" s="3"/>
      <c r="B356" s="3"/>
      <c r="C356" s="3"/>
      <c r="D356" s="200"/>
      <c r="E356" s="3"/>
      <c r="F356" s="3"/>
      <c r="G356" s="3"/>
      <c r="H356" s="3"/>
      <c r="I356" s="3"/>
      <c r="J356" s="3"/>
      <c r="K356" s="3"/>
      <c r="L356" s="3"/>
      <c r="M356" s="3"/>
      <c r="N356" s="3"/>
      <c r="O356" s="3"/>
      <c r="P356" s="3"/>
      <c r="Q356" s="3"/>
      <c r="R356" s="3"/>
      <c r="S356" s="3"/>
      <c r="T356" s="3"/>
      <c r="U356" s="3"/>
      <c r="V356" s="3"/>
      <c r="W356" s="3"/>
      <c r="X356" s="3"/>
      <c r="Y356" s="3"/>
      <c r="Z356" s="3"/>
    </row>
    <row r="357" spans="1:26" ht="12.75" customHeight="1" x14ac:dyDescent="0.25">
      <c r="A357" s="3"/>
      <c r="B357" s="3"/>
      <c r="C357" s="3"/>
      <c r="D357" s="200"/>
      <c r="E357" s="3"/>
      <c r="F357" s="3"/>
      <c r="G357" s="3"/>
      <c r="H357" s="3"/>
      <c r="I357" s="3"/>
      <c r="J357" s="3"/>
      <c r="K357" s="3"/>
      <c r="L357" s="3"/>
      <c r="M357" s="3"/>
      <c r="N357" s="3"/>
      <c r="O357" s="3"/>
      <c r="P357" s="3"/>
      <c r="Q357" s="3"/>
      <c r="R357" s="3"/>
      <c r="S357" s="3"/>
      <c r="T357" s="3"/>
      <c r="U357" s="3"/>
      <c r="V357" s="3"/>
      <c r="W357" s="3"/>
      <c r="X357" s="3"/>
      <c r="Y357" s="3"/>
      <c r="Z357" s="3"/>
    </row>
    <row r="358" spans="1:26" ht="12.75" customHeight="1" x14ac:dyDescent="0.25">
      <c r="A358" s="3"/>
      <c r="B358" s="3"/>
      <c r="C358" s="3"/>
      <c r="D358" s="200"/>
      <c r="E358" s="3"/>
      <c r="F358" s="3"/>
      <c r="G358" s="3"/>
      <c r="H358" s="3"/>
      <c r="I358" s="3"/>
      <c r="J358" s="3"/>
      <c r="K358" s="3"/>
      <c r="L358" s="3"/>
      <c r="M358" s="3"/>
      <c r="N358" s="3"/>
      <c r="O358" s="3"/>
      <c r="P358" s="3"/>
      <c r="Q358" s="3"/>
      <c r="R358" s="3"/>
      <c r="S358" s="3"/>
      <c r="T358" s="3"/>
      <c r="U358" s="3"/>
      <c r="V358" s="3"/>
      <c r="W358" s="3"/>
      <c r="X358" s="3"/>
      <c r="Y358" s="3"/>
      <c r="Z358" s="3"/>
    </row>
    <row r="359" spans="1:26" ht="12.75" customHeight="1" x14ac:dyDescent="0.25">
      <c r="A359" s="3"/>
      <c r="B359" s="3"/>
      <c r="C359" s="3"/>
      <c r="D359" s="200"/>
      <c r="E359" s="3"/>
      <c r="F359" s="3"/>
      <c r="G359" s="3"/>
      <c r="H359" s="3"/>
      <c r="I359" s="3"/>
      <c r="J359" s="3"/>
      <c r="K359" s="3"/>
      <c r="L359" s="3"/>
      <c r="M359" s="3"/>
      <c r="N359" s="3"/>
      <c r="O359" s="3"/>
      <c r="P359" s="3"/>
      <c r="Q359" s="3"/>
      <c r="R359" s="3"/>
      <c r="S359" s="3"/>
      <c r="T359" s="3"/>
      <c r="U359" s="3"/>
      <c r="V359" s="3"/>
      <c r="W359" s="3"/>
      <c r="X359" s="3"/>
      <c r="Y359" s="3"/>
      <c r="Z359" s="3"/>
    </row>
    <row r="360" spans="1:26" ht="12.75" customHeight="1" x14ac:dyDescent="0.25">
      <c r="A360" s="3"/>
      <c r="B360" s="3"/>
      <c r="C360" s="3"/>
      <c r="D360" s="200"/>
      <c r="E360" s="3"/>
      <c r="F360" s="3"/>
      <c r="G360" s="3"/>
      <c r="H360" s="3"/>
      <c r="I360" s="3"/>
      <c r="J360" s="3"/>
      <c r="K360" s="3"/>
      <c r="L360" s="3"/>
      <c r="M360" s="3"/>
      <c r="N360" s="3"/>
      <c r="O360" s="3"/>
      <c r="P360" s="3"/>
      <c r="Q360" s="3"/>
      <c r="R360" s="3"/>
      <c r="S360" s="3"/>
      <c r="T360" s="3"/>
      <c r="U360" s="3"/>
      <c r="V360" s="3"/>
      <c r="W360" s="3"/>
      <c r="X360" s="3"/>
      <c r="Y360" s="3"/>
      <c r="Z360" s="3"/>
    </row>
    <row r="361" spans="1:26" ht="12.75" customHeight="1" x14ac:dyDescent="0.25">
      <c r="A361" s="3"/>
      <c r="B361" s="3"/>
      <c r="C361" s="3"/>
      <c r="D361" s="200"/>
      <c r="E361" s="3"/>
      <c r="F361" s="3"/>
      <c r="G361" s="3"/>
      <c r="H361" s="3"/>
      <c r="I361" s="3"/>
      <c r="J361" s="3"/>
      <c r="K361" s="3"/>
      <c r="L361" s="3"/>
      <c r="M361" s="3"/>
      <c r="N361" s="3"/>
      <c r="O361" s="3"/>
      <c r="P361" s="3"/>
      <c r="Q361" s="3"/>
      <c r="R361" s="3"/>
      <c r="S361" s="3"/>
      <c r="T361" s="3"/>
      <c r="U361" s="3"/>
      <c r="V361" s="3"/>
      <c r="W361" s="3"/>
      <c r="X361" s="3"/>
      <c r="Y361" s="3"/>
      <c r="Z361" s="3"/>
    </row>
    <row r="362" spans="1:26" ht="12.75" customHeight="1" x14ac:dyDescent="0.25">
      <c r="A362" s="3"/>
      <c r="B362" s="3"/>
      <c r="C362" s="3"/>
      <c r="D362" s="200"/>
      <c r="E362" s="3"/>
      <c r="F362" s="3"/>
      <c r="G362" s="3"/>
      <c r="H362" s="3"/>
      <c r="I362" s="3"/>
      <c r="J362" s="3"/>
      <c r="K362" s="3"/>
      <c r="L362" s="3"/>
      <c r="M362" s="3"/>
      <c r="N362" s="3"/>
      <c r="O362" s="3"/>
      <c r="P362" s="3"/>
      <c r="Q362" s="3"/>
      <c r="R362" s="3"/>
      <c r="S362" s="3"/>
      <c r="T362" s="3"/>
      <c r="U362" s="3"/>
      <c r="V362" s="3"/>
      <c r="W362" s="3"/>
      <c r="X362" s="3"/>
      <c r="Y362" s="3"/>
      <c r="Z362" s="3"/>
    </row>
    <row r="363" spans="1:26" ht="12.75" customHeight="1" x14ac:dyDescent="0.25">
      <c r="A363" s="3"/>
      <c r="B363" s="3"/>
      <c r="C363" s="3"/>
      <c r="D363" s="200"/>
      <c r="E363" s="3"/>
      <c r="F363" s="3"/>
      <c r="G363" s="3"/>
      <c r="H363" s="3"/>
      <c r="I363" s="3"/>
      <c r="J363" s="3"/>
      <c r="K363" s="3"/>
      <c r="L363" s="3"/>
      <c r="M363" s="3"/>
      <c r="N363" s="3"/>
      <c r="O363" s="3"/>
      <c r="P363" s="3"/>
      <c r="Q363" s="3"/>
      <c r="R363" s="3"/>
      <c r="S363" s="3"/>
      <c r="T363" s="3"/>
      <c r="U363" s="3"/>
      <c r="V363" s="3"/>
      <c r="W363" s="3"/>
      <c r="X363" s="3"/>
      <c r="Y363" s="3"/>
      <c r="Z363" s="3"/>
    </row>
    <row r="364" spans="1:26" ht="12.75" customHeight="1" x14ac:dyDescent="0.25">
      <c r="A364" s="3"/>
      <c r="B364" s="3"/>
      <c r="C364" s="3"/>
      <c r="D364" s="200"/>
      <c r="E364" s="3"/>
      <c r="F364" s="3"/>
      <c r="G364" s="3"/>
      <c r="H364" s="3"/>
      <c r="I364" s="3"/>
      <c r="J364" s="3"/>
      <c r="K364" s="3"/>
      <c r="L364" s="3"/>
      <c r="M364" s="3"/>
      <c r="N364" s="3"/>
      <c r="O364" s="3"/>
      <c r="P364" s="3"/>
      <c r="Q364" s="3"/>
      <c r="R364" s="3"/>
      <c r="S364" s="3"/>
      <c r="T364" s="3"/>
      <c r="U364" s="3"/>
      <c r="V364" s="3"/>
      <c r="W364" s="3"/>
      <c r="X364" s="3"/>
      <c r="Y364" s="3"/>
      <c r="Z364" s="3"/>
    </row>
    <row r="365" spans="1:26" ht="12.75" customHeight="1" x14ac:dyDescent="0.25">
      <c r="A365" s="3"/>
      <c r="B365" s="3"/>
      <c r="C365" s="3"/>
      <c r="D365" s="200"/>
      <c r="E365" s="3"/>
      <c r="F365" s="3"/>
      <c r="G365" s="3"/>
      <c r="H365" s="3"/>
      <c r="I365" s="3"/>
      <c r="J365" s="3"/>
      <c r="K365" s="3"/>
      <c r="L365" s="3"/>
      <c r="M365" s="3"/>
      <c r="N365" s="3"/>
      <c r="O365" s="3"/>
      <c r="P365" s="3"/>
      <c r="Q365" s="3"/>
      <c r="R365" s="3"/>
      <c r="S365" s="3"/>
      <c r="T365" s="3"/>
      <c r="U365" s="3"/>
      <c r="V365" s="3"/>
      <c r="W365" s="3"/>
      <c r="X365" s="3"/>
      <c r="Y365" s="3"/>
      <c r="Z365" s="3"/>
    </row>
    <row r="366" spans="1:26" ht="12.75" customHeight="1" x14ac:dyDescent="0.25">
      <c r="A366" s="3"/>
      <c r="B366" s="3"/>
      <c r="C366" s="3"/>
      <c r="D366" s="200"/>
      <c r="E366" s="3"/>
      <c r="F366" s="3"/>
      <c r="G366" s="3"/>
      <c r="H366" s="3"/>
      <c r="I366" s="3"/>
      <c r="J366" s="3"/>
      <c r="K366" s="3"/>
      <c r="L366" s="3"/>
      <c r="M366" s="3"/>
      <c r="N366" s="3"/>
      <c r="O366" s="3"/>
      <c r="P366" s="3"/>
      <c r="Q366" s="3"/>
      <c r="R366" s="3"/>
      <c r="S366" s="3"/>
      <c r="T366" s="3"/>
      <c r="U366" s="3"/>
      <c r="V366" s="3"/>
      <c r="W366" s="3"/>
      <c r="X366" s="3"/>
      <c r="Y366" s="3"/>
      <c r="Z366" s="3"/>
    </row>
    <row r="367" spans="1:26" ht="12.75" customHeight="1" x14ac:dyDescent="0.25">
      <c r="A367" s="3"/>
      <c r="B367" s="3"/>
      <c r="C367" s="3"/>
      <c r="D367" s="200"/>
      <c r="E367" s="3"/>
      <c r="F367" s="3"/>
      <c r="G367" s="3"/>
      <c r="H367" s="3"/>
      <c r="I367" s="3"/>
      <c r="J367" s="3"/>
      <c r="K367" s="3"/>
      <c r="L367" s="3"/>
      <c r="M367" s="3"/>
      <c r="N367" s="3"/>
      <c r="O367" s="3"/>
      <c r="P367" s="3"/>
      <c r="Q367" s="3"/>
      <c r="R367" s="3"/>
      <c r="S367" s="3"/>
      <c r="T367" s="3"/>
      <c r="U367" s="3"/>
      <c r="V367" s="3"/>
      <c r="W367" s="3"/>
      <c r="X367" s="3"/>
      <c r="Y367" s="3"/>
      <c r="Z367" s="3"/>
    </row>
    <row r="368" spans="1:26" ht="12.75" customHeight="1" x14ac:dyDescent="0.25">
      <c r="A368" s="3"/>
      <c r="B368" s="3"/>
      <c r="C368" s="3"/>
      <c r="D368" s="200"/>
      <c r="E368" s="3"/>
      <c r="F368" s="3"/>
      <c r="G368" s="3"/>
      <c r="H368" s="3"/>
      <c r="I368" s="3"/>
      <c r="J368" s="3"/>
      <c r="K368" s="3"/>
      <c r="L368" s="3"/>
      <c r="M368" s="3"/>
      <c r="N368" s="3"/>
      <c r="O368" s="3"/>
      <c r="P368" s="3"/>
      <c r="Q368" s="3"/>
      <c r="R368" s="3"/>
      <c r="S368" s="3"/>
      <c r="T368" s="3"/>
      <c r="U368" s="3"/>
      <c r="V368" s="3"/>
      <c r="W368" s="3"/>
      <c r="X368" s="3"/>
      <c r="Y368" s="3"/>
      <c r="Z368" s="3"/>
    </row>
    <row r="369" spans="1:26" ht="12.75" customHeight="1" x14ac:dyDescent="0.25">
      <c r="A369" s="3"/>
      <c r="B369" s="3"/>
      <c r="C369" s="3"/>
      <c r="D369" s="200"/>
      <c r="E369" s="3"/>
      <c r="F369" s="3"/>
      <c r="G369" s="3"/>
      <c r="H369" s="3"/>
      <c r="I369" s="3"/>
      <c r="J369" s="3"/>
      <c r="K369" s="3"/>
      <c r="L369" s="3"/>
      <c r="M369" s="3"/>
      <c r="N369" s="3"/>
      <c r="O369" s="3"/>
      <c r="P369" s="3"/>
      <c r="Q369" s="3"/>
      <c r="R369" s="3"/>
      <c r="S369" s="3"/>
      <c r="T369" s="3"/>
      <c r="U369" s="3"/>
      <c r="V369" s="3"/>
      <c r="W369" s="3"/>
      <c r="X369" s="3"/>
      <c r="Y369" s="3"/>
      <c r="Z369" s="3"/>
    </row>
    <row r="370" spans="1:26" ht="12.75" customHeight="1" x14ac:dyDescent="0.25">
      <c r="A370" s="3"/>
      <c r="B370" s="3"/>
      <c r="C370" s="3"/>
      <c r="D370" s="200"/>
      <c r="E370" s="3"/>
      <c r="F370" s="3"/>
      <c r="G370" s="3"/>
      <c r="H370" s="3"/>
      <c r="I370" s="3"/>
      <c r="J370" s="3"/>
      <c r="K370" s="3"/>
      <c r="L370" s="3"/>
      <c r="M370" s="3"/>
      <c r="N370" s="3"/>
      <c r="O370" s="3"/>
      <c r="P370" s="3"/>
      <c r="Q370" s="3"/>
      <c r="R370" s="3"/>
      <c r="S370" s="3"/>
      <c r="T370" s="3"/>
      <c r="U370" s="3"/>
      <c r="V370" s="3"/>
      <c r="W370" s="3"/>
      <c r="X370" s="3"/>
      <c r="Y370" s="3"/>
      <c r="Z370" s="3"/>
    </row>
    <row r="371" spans="1:26" ht="12.75" customHeight="1" x14ac:dyDescent="0.25">
      <c r="A371" s="3"/>
      <c r="B371" s="3"/>
      <c r="C371" s="3"/>
      <c r="D371" s="200"/>
      <c r="E371" s="3"/>
      <c r="F371" s="3"/>
      <c r="G371" s="3"/>
      <c r="H371" s="3"/>
      <c r="I371" s="3"/>
      <c r="J371" s="3"/>
      <c r="K371" s="3"/>
      <c r="L371" s="3"/>
      <c r="M371" s="3"/>
      <c r="N371" s="3"/>
      <c r="O371" s="3"/>
      <c r="P371" s="3"/>
      <c r="Q371" s="3"/>
      <c r="R371" s="3"/>
      <c r="S371" s="3"/>
      <c r="T371" s="3"/>
      <c r="U371" s="3"/>
      <c r="V371" s="3"/>
      <c r="W371" s="3"/>
      <c r="X371" s="3"/>
      <c r="Y371" s="3"/>
      <c r="Z371" s="3"/>
    </row>
    <row r="372" spans="1:26" ht="12.75" customHeight="1" x14ac:dyDescent="0.25">
      <c r="A372" s="3"/>
      <c r="B372" s="3"/>
      <c r="C372" s="3"/>
      <c r="D372" s="200"/>
      <c r="E372" s="3"/>
      <c r="F372" s="3"/>
      <c r="G372" s="3"/>
      <c r="H372" s="3"/>
      <c r="I372" s="3"/>
      <c r="J372" s="3"/>
      <c r="K372" s="3"/>
      <c r="L372" s="3"/>
      <c r="M372" s="3"/>
      <c r="N372" s="3"/>
      <c r="O372" s="3"/>
      <c r="P372" s="3"/>
      <c r="Q372" s="3"/>
      <c r="R372" s="3"/>
      <c r="S372" s="3"/>
      <c r="T372" s="3"/>
      <c r="U372" s="3"/>
      <c r="V372" s="3"/>
      <c r="W372" s="3"/>
      <c r="X372" s="3"/>
      <c r="Y372" s="3"/>
      <c r="Z372" s="3"/>
    </row>
    <row r="373" spans="1:26" ht="12.75" customHeight="1" x14ac:dyDescent="0.25">
      <c r="A373" s="3"/>
      <c r="B373" s="3"/>
      <c r="C373" s="3"/>
      <c r="D373" s="200"/>
      <c r="E373" s="3"/>
      <c r="F373" s="3"/>
      <c r="G373" s="3"/>
      <c r="H373" s="3"/>
      <c r="I373" s="3"/>
      <c r="J373" s="3"/>
      <c r="K373" s="3"/>
      <c r="L373" s="3"/>
      <c r="M373" s="3"/>
      <c r="N373" s="3"/>
      <c r="O373" s="3"/>
      <c r="P373" s="3"/>
      <c r="Q373" s="3"/>
      <c r="R373" s="3"/>
      <c r="S373" s="3"/>
      <c r="T373" s="3"/>
      <c r="U373" s="3"/>
      <c r="V373" s="3"/>
      <c r="W373" s="3"/>
      <c r="X373" s="3"/>
      <c r="Y373" s="3"/>
      <c r="Z373" s="3"/>
    </row>
    <row r="374" spans="1:26" ht="12.75" customHeight="1" x14ac:dyDescent="0.25">
      <c r="A374" s="3"/>
      <c r="B374" s="3"/>
      <c r="C374" s="3"/>
      <c r="D374" s="200"/>
      <c r="E374" s="3"/>
      <c r="F374" s="3"/>
      <c r="G374" s="3"/>
      <c r="H374" s="3"/>
      <c r="I374" s="3"/>
      <c r="J374" s="3"/>
      <c r="K374" s="3"/>
      <c r="L374" s="3"/>
      <c r="M374" s="3"/>
      <c r="N374" s="3"/>
      <c r="O374" s="3"/>
      <c r="P374" s="3"/>
      <c r="Q374" s="3"/>
      <c r="R374" s="3"/>
      <c r="S374" s="3"/>
      <c r="T374" s="3"/>
      <c r="U374" s="3"/>
      <c r="V374" s="3"/>
      <c r="W374" s="3"/>
      <c r="X374" s="3"/>
      <c r="Y374" s="3"/>
      <c r="Z374" s="3"/>
    </row>
    <row r="375" spans="1:26" ht="12.75" customHeight="1" x14ac:dyDescent="0.25">
      <c r="A375" s="3"/>
      <c r="B375" s="3"/>
      <c r="C375" s="3"/>
      <c r="D375" s="200"/>
      <c r="E375" s="3"/>
      <c r="F375" s="3"/>
      <c r="G375" s="3"/>
      <c r="H375" s="3"/>
      <c r="I375" s="3"/>
      <c r="J375" s="3"/>
      <c r="K375" s="3"/>
      <c r="L375" s="3"/>
      <c r="M375" s="3"/>
      <c r="N375" s="3"/>
      <c r="O375" s="3"/>
      <c r="P375" s="3"/>
      <c r="Q375" s="3"/>
      <c r="R375" s="3"/>
      <c r="S375" s="3"/>
      <c r="T375" s="3"/>
      <c r="U375" s="3"/>
      <c r="V375" s="3"/>
      <c r="W375" s="3"/>
      <c r="X375" s="3"/>
      <c r="Y375" s="3"/>
      <c r="Z375" s="3"/>
    </row>
    <row r="376" spans="1:26" ht="12.75" customHeight="1" x14ac:dyDescent="0.25">
      <c r="A376" s="3"/>
      <c r="B376" s="3"/>
      <c r="C376" s="3"/>
      <c r="D376" s="200"/>
      <c r="E376" s="3"/>
      <c r="F376" s="3"/>
      <c r="G376" s="3"/>
      <c r="H376" s="3"/>
      <c r="I376" s="3"/>
      <c r="J376" s="3"/>
      <c r="K376" s="3"/>
      <c r="L376" s="3"/>
      <c r="M376" s="3"/>
      <c r="N376" s="3"/>
      <c r="O376" s="3"/>
      <c r="P376" s="3"/>
      <c r="Q376" s="3"/>
      <c r="R376" s="3"/>
      <c r="S376" s="3"/>
      <c r="T376" s="3"/>
      <c r="U376" s="3"/>
      <c r="V376" s="3"/>
      <c r="W376" s="3"/>
      <c r="X376" s="3"/>
      <c r="Y376" s="3"/>
      <c r="Z376" s="3"/>
    </row>
    <row r="377" spans="1:26" ht="12.75" customHeight="1" x14ac:dyDescent="0.25">
      <c r="A377" s="3"/>
      <c r="B377" s="3"/>
      <c r="C377" s="3"/>
      <c r="D377" s="200"/>
      <c r="E377" s="3"/>
      <c r="F377" s="3"/>
      <c r="G377" s="3"/>
      <c r="H377" s="3"/>
      <c r="I377" s="3"/>
      <c r="J377" s="3"/>
      <c r="K377" s="3"/>
      <c r="L377" s="3"/>
      <c r="M377" s="3"/>
      <c r="N377" s="3"/>
      <c r="O377" s="3"/>
      <c r="P377" s="3"/>
      <c r="Q377" s="3"/>
      <c r="R377" s="3"/>
      <c r="S377" s="3"/>
      <c r="T377" s="3"/>
      <c r="U377" s="3"/>
      <c r="V377" s="3"/>
      <c r="W377" s="3"/>
      <c r="X377" s="3"/>
      <c r="Y377" s="3"/>
      <c r="Z377" s="3"/>
    </row>
    <row r="378" spans="1:26" ht="12.75" customHeight="1" x14ac:dyDescent="0.25">
      <c r="A378" s="3"/>
      <c r="B378" s="3"/>
      <c r="C378" s="3"/>
      <c r="D378" s="200"/>
      <c r="E378" s="3"/>
      <c r="F378" s="3"/>
      <c r="G378" s="3"/>
      <c r="H378" s="3"/>
      <c r="I378" s="3"/>
      <c r="J378" s="3"/>
      <c r="K378" s="3"/>
      <c r="L378" s="3"/>
      <c r="M378" s="3"/>
      <c r="N378" s="3"/>
      <c r="O378" s="3"/>
      <c r="P378" s="3"/>
      <c r="Q378" s="3"/>
      <c r="R378" s="3"/>
      <c r="S378" s="3"/>
      <c r="T378" s="3"/>
      <c r="U378" s="3"/>
      <c r="V378" s="3"/>
      <c r="W378" s="3"/>
      <c r="X378" s="3"/>
      <c r="Y378" s="3"/>
      <c r="Z378" s="3"/>
    </row>
    <row r="379" spans="1:26" ht="12.75" customHeight="1" x14ac:dyDescent="0.25">
      <c r="A379" s="3"/>
      <c r="B379" s="3"/>
      <c r="C379" s="3"/>
      <c r="D379" s="200"/>
      <c r="E379" s="3"/>
      <c r="F379" s="3"/>
      <c r="G379" s="3"/>
      <c r="H379" s="3"/>
      <c r="I379" s="3"/>
      <c r="J379" s="3"/>
      <c r="K379" s="3"/>
      <c r="L379" s="3"/>
      <c r="M379" s="3"/>
      <c r="N379" s="3"/>
      <c r="O379" s="3"/>
      <c r="P379" s="3"/>
      <c r="Q379" s="3"/>
      <c r="R379" s="3"/>
      <c r="S379" s="3"/>
      <c r="T379" s="3"/>
      <c r="U379" s="3"/>
      <c r="V379" s="3"/>
      <c r="W379" s="3"/>
      <c r="X379" s="3"/>
      <c r="Y379" s="3"/>
      <c r="Z379" s="3"/>
    </row>
    <row r="380" spans="1:26" ht="12.75" customHeight="1" x14ac:dyDescent="0.25">
      <c r="A380" s="3"/>
      <c r="B380" s="3"/>
      <c r="C380" s="3"/>
      <c r="D380" s="200"/>
      <c r="E380" s="3"/>
      <c r="F380" s="3"/>
      <c r="G380" s="3"/>
      <c r="H380" s="3"/>
      <c r="I380" s="3"/>
      <c r="J380" s="3"/>
      <c r="K380" s="3"/>
      <c r="L380" s="3"/>
      <c r="M380" s="3"/>
      <c r="N380" s="3"/>
      <c r="O380" s="3"/>
      <c r="P380" s="3"/>
      <c r="Q380" s="3"/>
      <c r="R380" s="3"/>
      <c r="S380" s="3"/>
      <c r="T380" s="3"/>
      <c r="U380" s="3"/>
      <c r="V380" s="3"/>
      <c r="W380" s="3"/>
      <c r="X380" s="3"/>
      <c r="Y380" s="3"/>
      <c r="Z380" s="3"/>
    </row>
    <row r="381" spans="1:26" ht="12.75" customHeight="1" x14ac:dyDescent="0.25">
      <c r="A381" s="3"/>
      <c r="B381" s="3"/>
      <c r="C381" s="3"/>
      <c r="D381" s="200"/>
      <c r="E381" s="3"/>
      <c r="F381" s="3"/>
      <c r="G381" s="3"/>
      <c r="H381" s="3"/>
      <c r="I381" s="3"/>
      <c r="J381" s="3"/>
      <c r="K381" s="3"/>
      <c r="L381" s="3"/>
      <c r="M381" s="3"/>
      <c r="N381" s="3"/>
      <c r="O381" s="3"/>
      <c r="P381" s="3"/>
      <c r="Q381" s="3"/>
      <c r="R381" s="3"/>
      <c r="S381" s="3"/>
      <c r="T381" s="3"/>
      <c r="U381" s="3"/>
      <c r="V381" s="3"/>
      <c r="W381" s="3"/>
      <c r="X381" s="3"/>
      <c r="Y381" s="3"/>
      <c r="Z381" s="3"/>
    </row>
    <row r="382" spans="1:26" ht="12.75" customHeight="1" x14ac:dyDescent="0.25">
      <c r="A382" s="3"/>
      <c r="B382" s="3"/>
      <c r="C382" s="3"/>
      <c r="D382" s="200"/>
      <c r="E382" s="3"/>
      <c r="F382" s="3"/>
      <c r="G382" s="3"/>
      <c r="H382" s="3"/>
      <c r="I382" s="3"/>
      <c r="J382" s="3"/>
      <c r="K382" s="3"/>
      <c r="L382" s="3"/>
      <c r="M382" s="3"/>
      <c r="N382" s="3"/>
      <c r="O382" s="3"/>
      <c r="P382" s="3"/>
      <c r="Q382" s="3"/>
      <c r="R382" s="3"/>
      <c r="S382" s="3"/>
      <c r="T382" s="3"/>
      <c r="U382" s="3"/>
      <c r="V382" s="3"/>
      <c r="W382" s="3"/>
      <c r="X382" s="3"/>
      <c r="Y382" s="3"/>
      <c r="Z382" s="3"/>
    </row>
    <row r="383" spans="1:26" ht="12.75" customHeight="1" x14ac:dyDescent="0.25">
      <c r="A383" s="3"/>
      <c r="B383" s="3"/>
      <c r="C383" s="3"/>
      <c r="D383" s="200"/>
      <c r="E383" s="3"/>
      <c r="F383" s="3"/>
      <c r="G383" s="3"/>
      <c r="H383" s="3"/>
      <c r="I383" s="3"/>
      <c r="J383" s="3"/>
      <c r="K383" s="3"/>
      <c r="L383" s="3"/>
      <c r="M383" s="3"/>
      <c r="N383" s="3"/>
      <c r="O383" s="3"/>
      <c r="P383" s="3"/>
      <c r="Q383" s="3"/>
      <c r="R383" s="3"/>
      <c r="S383" s="3"/>
      <c r="T383" s="3"/>
      <c r="U383" s="3"/>
      <c r="V383" s="3"/>
      <c r="W383" s="3"/>
      <c r="X383" s="3"/>
      <c r="Y383" s="3"/>
      <c r="Z383" s="3"/>
    </row>
    <row r="384" spans="1:26" ht="12.75" customHeight="1" x14ac:dyDescent="0.25">
      <c r="A384" s="3"/>
      <c r="B384" s="3"/>
      <c r="C384" s="3"/>
      <c r="D384" s="200"/>
      <c r="E384" s="3"/>
      <c r="F384" s="3"/>
      <c r="G384" s="3"/>
      <c r="H384" s="3"/>
      <c r="I384" s="3"/>
      <c r="J384" s="3"/>
      <c r="K384" s="3"/>
      <c r="L384" s="3"/>
      <c r="M384" s="3"/>
      <c r="N384" s="3"/>
      <c r="O384" s="3"/>
      <c r="P384" s="3"/>
      <c r="Q384" s="3"/>
      <c r="R384" s="3"/>
      <c r="S384" s="3"/>
      <c r="T384" s="3"/>
      <c r="U384" s="3"/>
      <c r="V384" s="3"/>
      <c r="W384" s="3"/>
      <c r="X384" s="3"/>
      <c r="Y384" s="3"/>
      <c r="Z384" s="3"/>
    </row>
    <row r="385" spans="1:26" ht="12.75" customHeight="1" x14ac:dyDescent="0.25">
      <c r="A385" s="3"/>
      <c r="B385" s="3"/>
      <c r="C385" s="3"/>
      <c r="D385" s="200"/>
      <c r="E385" s="3"/>
      <c r="F385" s="3"/>
      <c r="G385" s="3"/>
      <c r="H385" s="3"/>
      <c r="I385" s="3"/>
      <c r="J385" s="3"/>
      <c r="K385" s="3"/>
      <c r="L385" s="3"/>
      <c r="M385" s="3"/>
      <c r="N385" s="3"/>
      <c r="O385" s="3"/>
      <c r="P385" s="3"/>
      <c r="Q385" s="3"/>
      <c r="R385" s="3"/>
      <c r="S385" s="3"/>
      <c r="T385" s="3"/>
      <c r="U385" s="3"/>
      <c r="V385" s="3"/>
      <c r="W385" s="3"/>
      <c r="X385" s="3"/>
      <c r="Y385" s="3"/>
      <c r="Z385" s="3"/>
    </row>
    <row r="386" spans="1:26" ht="12.75" customHeight="1" x14ac:dyDescent="0.25">
      <c r="A386" s="3"/>
      <c r="B386" s="3"/>
      <c r="C386" s="3"/>
      <c r="D386" s="200"/>
      <c r="E386" s="3"/>
      <c r="F386" s="3"/>
      <c r="G386" s="3"/>
      <c r="H386" s="3"/>
      <c r="I386" s="3"/>
      <c r="J386" s="3"/>
      <c r="K386" s="3"/>
      <c r="L386" s="3"/>
      <c r="M386" s="3"/>
      <c r="N386" s="3"/>
      <c r="O386" s="3"/>
      <c r="P386" s="3"/>
      <c r="Q386" s="3"/>
      <c r="R386" s="3"/>
      <c r="S386" s="3"/>
      <c r="T386" s="3"/>
      <c r="U386" s="3"/>
      <c r="V386" s="3"/>
      <c r="W386" s="3"/>
      <c r="X386" s="3"/>
      <c r="Y386" s="3"/>
      <c r="Z386" s="3"/>
    </row>
    <row r="387" spans="1:26" ht="12.75" customHeight="1" x14ac:dyDescent="0.25">
      <c r="A387" s="3"/>
      <c r="B387" s="3"/>
      <c r="C387" s="3"/>
      <c r="D387" s="200"/>
      <c r="E387" s="3"/>
      <c r="F387" s="3"/>
      <c r="G387" s="3"/>
      <c r="H387" s="3"/>
      <c r="I387" s="3"/>
      <c r="J387" s="3"/>
      <c r="K387" s="3"/>
      <c r="L387" s="3"/>
      <c r="M387" s="3"/>
      <c r="N387" s="3"/>
      <c r="O387" s="3"/>
      <c r="P387" s="3"/>
      <c r="Q387" s="3"/>
      <c r="R387" s="3"/>
      <c r="S387" s="3"/>
      <c r="T387" s="3"/>
      <c r="U387" s="3"/>
      <c r="V387" s="3"/>
      <c r="W387" s="3"/>
      <c r="X387" s="3"/>
      <c r="Y387" s="3"/>
      <c r="Z387" s="3"/>
    </row>
    <row r="388" spans="1:26" ht="12.75" customHeight="1" x14ac:dyDescent="0.25">
      <c r="A388" s="3"/>
      <c r="B388" s="3"/>
      <c r="C388" s="3"/>
      <c r="D388" s="200"/>
      <c r="E388" s="3"/>
      <c r="F388" s="3"/>
      <c r="G388" s="3"/>
      <c r="H388" s="3"/>
      <c r="I388" s="3"/>
      <c r="J388" s="3"/>
      <c r="K388" s="3"/>
      <c r="L388" s="3"/>
      <c r="M388" s="3"/>
      <c r="N388" s="3"/>
      <c r="O388" s="3"/>
      <c r="P388" s="3"/>
      <c r="Q388" s="3"/>
      <c r="R388" s="3"/>
      <c r="S388" s="3"/>
      <c r="T388" s="3"/>
      <c r="U388" s="3"/>
      <c r="V388" s="3"/>
      <c r="W388" s="3"/>
      <c r="X388" s="3"/>
      <c r="Y388" s="3"/>
      <c r="Z388" s="3"/>
    </row>
    <row r="389" spans="1:26" ht="12.75" customHeight="1" x14ac:dyDescent="0.25">
      <c r="A389" s="3"/>
      <c r="B389" s="3"/>
      <c r="C389" s="3"/>
      <c r="D389" s="200"/>
      <c r="E389" s="3"/>
      <c r="F389" s="3"/>
      <c r="G389" s="3"/>
      <c r="H389" s="3"/>
      <c r="I389" s="3"/>
      <c r="J389" s="3"/>
      <c r="K389" s="3"/>
      <c r="L389" s="3"/>
      <c r="M389" s="3"/>
      <c r="N389" s="3"/>
      <c r="O389" s="3"/>
      <c r="P389" s="3"/>
      <c r="Q389" s="3"/>
      <c r="R389" s="3"/>
      <c r="S389" s="3"/>
      <c r="T389" s="3"/>
      <c r="U389" s="3"/>
      <c r="V389" s="3"/>
      <c r="W389" s="3"/>
      <c r="X389" s="3"/>
      <c r="Y389" s="3"/>
      <c r="Z389" s="3"/>
    </row>
    <row r="390" spans="1:26" ht="12.75" customHeight="1" x14ac:dyDescent="0.25">
      <c r="A390" s="3"/>
      <c r="B390" s="3"/>
      <c r="C390" s="3"/>
      <c r="D390" s="200"/>
      <c r="E390" s="3"/>
      <c r="F390" s="3"/>
      <c r="G390" s="3"/>
      <c r="H390" s="3"/>
      <c r="I390" s="3"/>
      <c r="J390" s="3"/>
      <c r="K390" s="3"/>
      <c r="L390" s="3"/>
      <c r="M390" s="3"/>
      <c r="N390" s="3"/>
      <c r="O390" s="3"/>
      <c r="P390" s="3"/>
      <c r="Q390" s="3"/>
      <c r="R390" s="3"/>
      <c r="S390" s="3"/>
      <c r="T390" s="3"/>
      <c r="U390" s="3"/>
      <c r="V390" s="3"/>
      <c r="W390" s="3"/>
      <c r="X390" s="3"/>
      <c r="Y390" s="3"/>
      <c r="Z390" s="3"/>
    </row>
    <row r="391" spans="1:26" ht="12.75" customHeight="1" x14ac:dyDescent="0.25">
      <c r="A391" s="3"/>
      <c r="B391" s="3"/>
      <c r="C391" s="3"/>
      <c r="D391" s="200"/>
      <c r="E391" s="3"/>
      <c r="F391" s="3"/>
      <c r="G391" s="3"/>
      <c r="H391" s="3"/>
      <c r="I391" s="3"/>
      <c r="J391" s="3"/>
      <c r="K391" s="3"/>
      <c r="L391" s="3"/>
      <c r="M391" s="3"/>
      <c r="N391" s="3"/>
      <c r="O391" s="3"/>
      <c r="P391" s="3"/>
      <c r="Q391" s="3"/>
      <c r="R391" s="3"/>
      <c r="S391" s="3"/>
      <c r="T391" s="3"/>
      <c r="U391" s="3"/>
      <c r="V391" s="3"/>
      <c r="W391" s="3"/>
      <c r="X391" s="3"/>
      <c r="Y391" s="3"/>
      <c r="Z391" s="3"/>
    </row>
    <row r="392" spans="1:26" ht="12.75" customHeight="1" x14ac:dyDescent="0.25">
      <c r="A392" s="3"/>
      <c r="B392" s="3"/>
      <c r="C392" s="3"/>
      <c r="D392" s="200"/>
      <c r="E392" s="3"/>
      <c r="F392" s="3"/>
      <c r="G392" s="3"/>
      <c r="H392" s="3"/>
      <c r="I392" s="3"/>
      <c r="J392" s="3"/>
      <c r="K392" s="3"/>
      <c r="L392" s="3"/>
      <c r="M392" s="3"/>
      <c r="N392" s="3"/>
      <c r="O392" s="3"/>
      <c r="P392" s="3"/>
      <c r="Q392" s="3"/>
      <c r="R392" s="3"/>
      <c r="S392" s="3"/>
      <c r="T392" s="3"/>
      <c r="U392" s="3"/>
      <c r="V392" s="3"/>
      <c r="W392" s="3"/>
      <c r="X392" s="3"/>
      <c r="Y392" s="3"/>
      <c r="Z392" s="3"/>
    </row>
    <row r="393" spans="1:26" ht="12.75" customHeight="1" x14ac:dyDescent="0.25">
      <c r="A393" s="3"/>
      <c r="B393" s="3"/>
      <c r="C393" s="3"/>
      <c r="D393" s="200"/>
      <c r="E393" s="3"/>
      <c r="F393" s="3"/>
      <c r="G393" s="3"/>
      <c r="H393" s="3"/>
      <c r="I393" s="3"/>
      <c r="J393" s="3"/>
      <c r="K393" s="3"/>
      <c r="L393" s="3"/>
      <c r="M393" s="3"/>
      <c r="N393" s="3"/>
      <c r="O393" s="3"/>
      <c r="P393" s="3"/>
      <c r="Q393" s="3"/>
      <c r="R393" s="3"/>
      <c r="S393" s="3"/>
      <c r="T393" s="3"/>
      <c r="U393" s="3"/>
      <c r="V393" s="3"/>
      <c r="W393" s="3"/>
      <c r="X393" s="3"/>
      <c r="Y393" s="3"/>
      <c r="Z393" s="3"/>
    </row>
    <row r="394" spans="1:26" ht="12.75" customHeight="1" x14ac:dyDescent="0.25">
      <c r="A394" s="3"/>
      <c r="B394" s="3"/>
      <c r="C394" s="3"/>
      <c r="D394" s="200"/>
      <c r="E394" s="3"/>
      <c r="F394" s="3"/>
      <c r="G394" s="3"/>
      <c r="H394" s="3"/>
      <c r="I394" s="3"/>
      <c r="J394" s="3"/>
      <c r="K394" s="3"/>
      <c r="L394" s="3"/>
      <c r="M394" s="3"/>
      <c r="N394" s="3"/>
      <c r="O394" s="3"/>
      <c r="P394" s="3"/>
      <c r="Q394" s="3"/>
      <c r="R394" s="3"/>
      <c r="S394" s="3"/>
      <c r="T394" s="3"/>
      <c r="U394" s="3"/>
      <c r="V394" s="3"/>
      <c r="W394" s="3"/>
      <c r="X394" s="3"/>
      <c r="Y394" s="3"/>
      <c r="Z394" s="3"/>
    </row>
    <row r="395" spans="1:26" ht="12.75" customHeight="1" x14ac:dyDescent="0.25">
      <c r="A395" s="3"/>
      <c r="B395" s="3"/>
      <c r="C395" s="3"/>
      <c r="D395" s="200"/>
      <c r="E395" s="3"/>
      <c r="F395" s="3"/>
      <c r="G395" s="3"/>
      <c r="H395" s="3"/>
      <c r="I395" s="3"/>
      <c r="J395" s="3"/>
      <c r="K395" s="3"/>
      <c r="L395" s="3"/>
      <c r="M395" s="3"/>
      <c r="N395" s="3"/>
      <c r="O395" s="3"/>
      <c r="P395" s="3"/>
      <c r="Q395" s="3"/>
      <c r="R395" s="3"/>
      <c r="S395" s="3"/>
      <c r="T395" s="3"/>
      <c r="U395" s="3"/>
      <c r="V395" s="3"/>
      <c r="W395" s="3"/>
      <c r="X395" s="3"/>
      <c r="Y395" s="3"/>
      <c r="Z395" s="3"/>
    </row>
    <row r="396" spans="1:26" ht="12.75" customHeight="1" x14ac:dyDescent="0.25">
      <c r="A396" s="3"/>
      <c r="B396" s="3"/>
      <c r="C396" s="3"/>
      <c r="D396" s="200"/>
      <c r="E396" s="3"/>
      <c r="F396" s="3"/>
      <c r="G396" s="3"/>
      <c r="H396" s="3"/>
      <c r="I396" s="3"/>
      <c r="J396" s="3"/>
      <c r="K396" s="3"/>
      <c r="L396" s="3"/>
      <c r="M396" s="3"/>
      <c r="N396" s="3"/>
      <c r="O396" s="3"/>
      <c r="P396" s="3"/>
      <c r="Q396" s="3"/>
      <c r="R396" s="3"/>
      <c r="S396" s="3"/>
      <c r="T396" s="3"/>
      <c r="U396" s="3"/>
      <c r="V396" s="3"/>
      <c r="W396" s="3"/>
      <c r="X396" s="3"/>
      <c r="Y396" s="3"/>
      <c r="Z396" s="3"/>
    </row>
    <row r="397" spans="1:26" ht="12.75" customHeight="1" x14ac:dyDescent="0.25">
      <c r="A397" s="3"/>
      <c r="B397" s="3"/>
      <c r="C397" s="3"/>
      <c r="D397" s="200"/>
      <c r="E397" s="3"/>
      <c r="F397" s="3"/>
      <c r="G397" s="3"/>
      <c r="H397" s="3"/>
      <c r="I397" s="3"/>
      <c r="J397" s="3"/>
      <c r="K397" s="3"/>
      <c r="L397" s="3"/>
      <c r="M397" s="3"/>
      <c r="N397" s="3"/>
      <c r="O397" s="3"/>
      <c r="P397" s="3"/>
      <c r="Q397" s="3"/>
      <c r="R397" s="3"/>
      <c r="S397" s="3"/>
      <c r="T397" s="3"/>
      <c r="U397" s="3"/>
      <c r="V397" s="3"/>
      <c r="W397" s="3"/>
      <c r="X397" s="3"/>
      <c r="Y397" s="3"/>
      <c r="Z397" s="3"/>
    </row>
    <row r="398" spans="1:26" ht="12.75" customHeight="1" x14ac:dyDescent="0.25">
      <c r="A398" s="3"/>
      <c r="B398" s="3"/>
      <c r="C398" s="3"/>
      <c r="D398" s="200"/>
      <c r="E398" s="3"/>
      <c r="F398" s="3"/>
      <c r="G398" s="3"/>
      <c r="H398" s="3"/>
      <c r="I398" s="3"/>
      <c r="J398" s="3"/>
      <c r="K398" s="3"/>
      <c r="L398" s="3"/>
      <c r="M398" s="3"/>
      <c r="N398" s="3"/>
      <c r="O398" s="3"/>
      <c r="P398" s="3"/>
      <c r="Q398" s="3"/>
      <c r="R398" s="3"/>
      <c r="S398" s="3"/>
      <c r="T398" s="3"/>
      <c r="U398" s="3"/>
      <c r="V398" s="3"/>
      <c r="W398" s="3"/>
      <c r="X398" s="3"/>
      <c r="Y398" s="3"/>
      <c r="Z398" s="3"/>
    </row>
    <row r="399" spans="1:26" ht="12.75" customHeight="1" x14ac:dyDescent="0.25">
      <c r="A399" s="3"/>
      <c r="B399" s="3"/>
      <c r="C399" s="3"/>
      <c r="D399" s="200"/>
      <c r="E399" s="3"/>
      <c r="F399" s="3"/>
      <c r="G399" s="3"/>
      <c r="H399" s="3"/>
      <c r="I399" s="3"/>
      <c r="J399" s="3"/>
      <c r="K399" s="3"/>
      <c r="L399" s="3"/>
      <c r="M399" s="3"/>
      <c r="N399" s="3"/>
      <c r="O399" s="3"/>
      <c r="P399" s="3"/>
      <c r="Q399" s="3"/>
      <c r="R399" s="3"/>
      <c r="S399" s="3"/>
      <c r="T399" s="3"/>
      <c r="U399" s="3"/>
      <c r="V399" s="3"/>
      <c r="W399" s="3"/>
      <c r="X399" s="3"/>
      <c r="Y399" s="3"/>
      <c r="Z399" s="3"/>
    </row>
    <row r="400" spans="1:26" ht="12.75" customHeight="1" x14ac:dyDescent="0.25">
      <c r="A400" s="3"/>
      <c r="B400" s="3"/>
      <c r="C400" s="3"/>
      <c r="D400" s="200"/>
      <c r="E400" s="3"/>
      <c r="F400" s="3"/>
      <c r="G400" s="3"/>
      <c r="H400" s="3"/>
      <c r="I400" s="3"/>
      <c r="J400" s="3"/>
      <c r="K400" s="3"/>
      <c r="L400" s="3"/>
      <c r="M400" s="3"/>
      <c r="N400" s="3"/>
      <c r="O400" s="3"/>
      <c r="P400" s="3"/>
      <c r="Q400" s="3"/>
      <c r="R400" s="3"/>
      <c r="S400" s="3"/>
      <c r="T400" s="3"/>
      <c r="U400" s="3"/>
      <c r="V400" s="3"/>
      <c r="W400" s="3"/>
      <c r="X400" s="3"/>
      <c r="Y400" s="3"/>
      <c r="Z400" s="3"/>
    </row>
    <row r="401" spans="1:26" ht="12.75" customHeight="1" x14ac:dyDescent="0.25">
      <c r="A401" s="3"/>
      <c r="B401" s="3"/>
      <c r="C401" s="3"/>
      <c r="D401" s="200"/>
      <c r="E401" s="3"/>
      <c r="F401" s="3"/>
      <c r="G401" s="3"/>
      <c r="H401" s="3"/>
      <c r="I401" s="3"/>
      <c r="J401" s="3"/>
      <c r="K401" s="3"/>
      <c r="L401" s="3"/>
      <c r="M401" s="3"/>
      <c r="N401" s="3"/>
      <c r="O401" s="3"/>
      <c r="P401" s="3"/>
      <c r="Q401" s="3"/>
      <c r="R401" s="3"/>
      <c r="S401" s="3"/>
      <c r="T401" s="3"/>
      <c r="U401" s="3"/>
      <c r="V401" s="3"/>
      <c r="W401" s="3"/>
      <c r="X401" s="3"/>
      <c r="Y401" s="3"/>
      <c r="Z401" s="3"/>
    </row>
    <row r="402" spans="1:26" ht="12.75" customHeight="1" x14ac:dyDescent="0.25">
      <c r="A402" s="3"/>
      <c r="B402" s="3"/>
      <c r="C402" s="3"/>
      <c r="D402" s="200"/>
      <c r="E402" s="3"/>
      <c r="F402" s="3"/>
      <c r="G402" s="3"/>
      <c r="H402" s="3"/>
      <c r="I402" s="3"/>
      <c r="J402" s="3"/>
      <c r="K402" s="3"/>
      <c r="L402" s="3"/>
      <c r="M402" s="3"/>
      <c r="N402" s="3"/>
      <c r="O402" s="3"/>
      <c r="P402" s="3"/>
      <c r="Q402" s="3"/>
      <c r="R402" s="3"/>
      <c r="S402" s="3"/>
      <c r="T402" s="3"/>
      <c r="U402" s="3"/>
      <c r="V402" s="3"/>
      <c r="W402" s="3"/>
      <c r="X402" s="3"/>
      <c r="Y402" s="3"/>
      <c r="Z402" s="3"/>
    </row>
    <row r="403" spans="1:26" ht="12.75" customHeight="1" x14ac:dyDescent="0.25">
      <c r="A403" s="3"/>
      <c r="B403" s="3"/>
      <c r="C403" s="3"/>
      <c r="D403" s="200"/>
      <c r="E403" s="3"/>
      <c r="F403" s="3"/>
      <c r="G403" s="3"/>
      <c r="H403" s="3"/>
      <c r="I403" s="3"/>
      <c r="J403" s="3"/>
      <c r="K403" s="3"/>
      <c r="L403" s="3"/>
      <c r="M403" s="3"/>
      <c r="N403" s="3"/>
      <c r="O403" s="3"/>
      <c r="P403" s="3"/>
      <c r="Q403" s="3"/>
      <c r="R403" s="3"/>
      <c r="S403" s="3"/>
      <c r="T403" s="3"/>
      <c r="U403" s="3"/>
      <c r="V403" s="3"/>
      <c r="W403" s="3"/>
      <c r="X403" s="3"/>
      <c r="Y403" s="3"/>
      <c r="Z403" s="3"/>
    </row>
    <row r="404" spans="1:26" ht="12.75" customHeight="1" x14ac:dyDescent="0.25">
      <c r="A404" s="3"/>
      <c r="B404" s="3"/>
      <c r="C404" s="3"/>
      <c r="D404" s="200"/>
      <c r="E404" s="3"/>
      <c r="F404" s="3"/>
      <c r="G404" s="3"/>
      <c r="H404" s="3"/>
      <c r="I404" s="3"/>
      <c r="J404" s="3"/>
      <c r="K404" s="3"/>
      <c r="L404" s="3"/>
      <c r="M404" s="3"/>
      <c r="N404" s="3"/>
      <c r="O404" s="3"/>
      <c r="P404" s="3"/>
      <c r="Q404" s="3"/>
      <c r="R404" s="3"/>
      <c r="S404" s="3"/>
      <c r="T404" s="3"/>
      <c r="U404" s="3"/>
      <c r="V404" s="3"/>
      <c r="W404" s="3"/>
      <c r="X404" s="3"/>
      <c r="Y404" s="3"/>
      <c r="Z404" s="3"/>
    </row>
    <row r="405" spans="1:26" ht="12.75" customHeight="1" x14ac:dyDescent="0.25">
      <c r="A405" s="3"/>
      <c r="B405" s="3"/>
      <c r="C405" s="3"/>
      <c r="D405" s="200"/>
      <c r="E405" s="3"/>
      <c r="F405" s="3"/>
      <c r="G405" s="3"/>
      <c r="H405" s="3"/>
      <c r="I405" s="3"/>
      <c r="J405" s="3"/>
      <c r="K405" s="3"/>
      <c r="L405" s="3"/>
      <c r="M405" s="3"/>
      <c r="N405" s="3"/>
      <c r="O405" s="3"/>
      <c r="P405" s="3"/>
      <c r="Q405" s="3"/>
      <c r="R405" s="3"/>
      <c r="S405" s="3"/>
      <c r="T405" s="3"/>
      <c r="U405" s="3"/>
      <c r="V405" s="3"/>
      <c r="W405" s="3"/>
      <c r="X405" s="3"/>
      <c r="Y405" s="3"/>
      <c r="Z405" s="3"/>
    </row>
    <row r="406" spans="1:26" ht="12.75" customHeight="1" x14ac:dyDescent="0.25">
      <c r="A406" s="3"/>
      <c r="B406" s="3"/>
      <c r="C406" s="3"/>
      <c r="D406" s="200"/>
      <c r="E406" s="3"/>
      <c r="F406" s="3"/>
      <c r="G406" s="3"/>
      <c r="H406" s="3"/>
      <c r="I406" s="3"/>
      <c r="J406" s="3"/>
      <c r="K406" s="3"/>
      <c r="L406" s="3"/>
      <c r="M406" s="3"/>
      <c r="N406" s="3"/>
      <c r="O406" s="3"/>
      <c r="P406" s="3"/>
      <c r="Q406" s="3"/>
      <c r="R406" s="3"/>
      <c r="S406" s="3"/>
      <c r="T406" s="3"/>
      <c r="U406" s="3"/>
      <c r="V406" s="3"/>
      <c r="W406" s="3"/>
      <c r="X406" s="3"/>
      <c r="Y406" s="3"/>
      <c r="Z406" s="3"/>
    </row>
    <row r="407" spans="1:26" ht="12.75" customHeight="1" x14ac:dyDescent="0.25">
      <c r="A407" s="3"/>
      <c r="B407" s="3"/>
      <c r="C407" s="3"/>
      <c r="D407" s="200"/>
      <c r="E407" s="3"/>
      <c r="F407" s="3"/>
      <c r="G407" s="3"/>
      <c r="H407" s="3"/>
      <c r="I407" s="3"/>
      <c r="J407" s="3"/>
      <c r="K407" s="3"/>
      <c r="L407" s="3"/>
      <c r="M407" s="3"/>
      <c r="N407" s="3"/>
      <c r="O407" s="3"/>
      <c r="P407" s="3"/>
      <c r="Q407" s="3"/>
      <c r="R407" s="3"/>
      <c r="S407" s="3"/>
      <c r="T407" s="3"/>
      <c r="U407" s="3"/>
      <c r="V407" s="3"/>
      <c r="W407" s="3"/>
      <c r="X407" s="3"/>
      <c r="Y407" s="3"/>
      <c r="Z407" s="3"/>
    </row>
    <row r="408" spans="1:26" ht="12.75" customHeight="1" x14ac:dyDescent="0.25">
      <c r="A408" s="3"/>
      <c r="B408" s="3"/>
      <c r="C408" s="3"/>
      <c r="D408" s="200"/>
      <c r="E408" s="3"/>
      <c r="F408" s="3"/>
      <c r="G408" s="3"/>
      <c r="H408" s="3"/>
      <c r="I408" s="3"/>
      <c r="J408" s="3"/>
      <c r="K408" s="3"/>
      <c r="L408" s="3"/>
      <c r="M408" s="3"/>
      <c r="N408" s="3"/>
      <c r="O408" s="3"/>
      <c r="P408" s="3"/>
      <c r="Q408" s="3"/>
      <c r="R408" s="3"/>
      <c r="S408" s="3"/>
      <c r="T408" s="3"/>
      <c r="U408" s="3"/>
      <c r="V408" s="3"/>
      <c r="W408" s="3"/>
      <c r="X408" s="3"/>
      <c r="Y408" s="3"/>
      <c r="Z408" s="3"/>
    </row>
    <row r="409" spans="1:26" ht="12.75" customHeight="1" x14ac:dyDescent="0.25">
      <c r="A409" s="3"/>
      <c r="B409" s="3"/>
      <c r="C409" s="3"/>
      <c r="D409" s="200"/>
      <c r="E409" s="3"/>
      <c r="F409" s="3"/>
      <c r="G409" s="3"/>
      <c r="H409" s="3"/>
      <c r="I409" s="3"/>
      <c r="J409" s="3"/>
      <c r="K409" s="3"/>
      <c r="L409" s="3"/>
      <c r="M409" s="3"/>
      <c r="N409" s="3"/>
      <c r="O409" s="3"/>
      <c r="P409" s="3"/>
      <c r="Q409" s="3"/>
      <c r="R409" s="3"/>
      <c r="S409" s="3"/>
      <c r="T409" s="3"/>
      <c r="U409" s="3"/>
      <c r="V409" s="3"/>
      <c r="W409" s="3"/>
      <c r="X409" s="3"/>
      <c r="Y409" s="3"/>
      <c r="Z409" s="3"/>
    </row>
    <row r="410" spans="1:26" ht="12.75" customHeight="1" x14ac:dyDescent="0.25">
      <c r="A410" s="3"/>
      <c r="B410" s="3"/>
      <c r="C410" s="3"/>
      <c r="D410" s="200"/>
      <c r="E410" s="3"/>
      <c r="F410" s="3"/>
      <c r="G410" s="3"/>
      <c r="H410" s="3"/>
      <c r="I410" s="3"/>
      <c r="J410" s="3"/>
      <c r="K410" s="3"/>
      <c r="L410" s="3"/>
      <c r="M410" s="3"/>
      <c r="N410" s="3"/>
      <c r="O410" s="3"/>
      <c r="P410" s="3"/>
      <c r="Q410" s="3"/>
      <c r="R410" s="3"/>
      <c r="S410" s="3"/>
      <c r="T410" s="3"/>
      <c r="U410" s="3"/>
      <c r="V410" s="3"/>
      <c r="W410" s="3"/>
      <c r="X410" s="3"/>
      <c r="Y410" s="3"/>
      <c r="Z410" s="3"/>
    </row>
    <row r="411" spans="1:26" ht="12.75" customHeight="1" x14ac:dyDescent="0.25">
      <c r="A411" s="3"/>
      <c r="B411" s="3"/>
      <c r="C411" s="3"/>
      <c r="D411" s="200"/>
      <c r="E411" s="3"/>
      <c r="F411" s="3"/>
      <c r="G411" s="3"/>
      <c r="H411" s="3"/>
      <c r="I411" s="3"/>
      <c r="J411" s="3"/>
      <c r="K411" s="3"/>
      <c r="L411" s="3"/>
      <c r="M411" s="3"/>
      <c r="N411" s="3"/>
      <c r="O411" s="3"/>
      <c r="P411" s="3"/>
      <c r="Q411" s="3"/>
      <c r="R411" s="3"/>
      <c r="S411" s="3"/>
      <c r="T411" s="3"/>
      <c r="U411" s="3"/>
      <c r="V411" s="3"/>
      <c r="W411" s="3"/>
      <c r="X411" s="3"/>
      <c r="Y411" s="3"/>
      <c r="Z411" s="3"/>
    </row>
    <row r="412" spans="1:26" ht="12.75" customHeight="1" x14ac:dyDescent="0.25">
      <c r="A412" s="3"/>
      <c r="B412" s="3"/>
      <c r="C412" s="3"/>
      <c r="D412" s="200"/>
      <c r="E412" s="3"/>
      <c r="F412" s="3"/>
      <c r="G412" s="3"/>
      <c r="H412" s="3"/>
      <c r="I412" s="3"/>
      <c r="J412" s="3"/>
      <c r="K412" s="3"/>
      <c r="L412" s="3"/>
      <c r="M412" s="3"/>
      <c r="N412" s="3"/>
      <c r="O412" s="3"/>
      <c r="P412" s="3"/>
      <c r="Q412" s="3"/>
      <c r="R412" s="3"/>
      <c r="S412" s="3"/>
      <c r="T412" s="3"/>
      <c r="U412" s="3"/>
      <c r="V412" s="3"/>
      <c r="W412" s="3"/>
      <c r="X412" s="3"/>
      <c r="Y412" s="3"/>
      <c r="Z412" s="3"/>
    </row>
    <row r="413" spans="1:26" ht="12.75" customHeight="1" x14ac:dyDescent="0.25">
      <c r="A413" s="3"/>
      <c r="B413" s="3"/>
      <c r="C413" s="3"/>
      <c r="D413" s="200"/>
      <c r="E413" s="3"/>
      <c r="F413" s="3"/>
      <c r="G413" s="3"/>
      <c r="H413" s="3"/>
      <c r="I413" s="3"/>
      <c r="J413" s="3"/>
      <c r="K413" s="3"/>
      <c r="L413" s="3"/>
      <c r="M413" s="3"/>
      <c r="N413" s="3"/>
      <c r="O413" s="3"/>
      <c r="P413" s="3"/>
      <c r="Q413" s="3"/>
      <c r="R413" s="3"/>
      <c r="S413" s="3"/>
      <c r="T413" s="3"/>
      <c r="U413" s="3"/>
      <c r="V413" s="3"/>
      <c r="W413" s="3"/>
      <c r="X413" s="3"/>
      <c r="Y413" s="3"/>
      <c r="Z413" s="3"/>
    </row>
    <row r="414" spans="1:26" ht="12.75" customHeight="1" x14ac:dyDescent="0.25">
      <c r="A414" s="3"/>
      <c r="B414" s="3"/>
      <c r="C414" s="3"/>
      <c r="D414" s="200"/>
      <c r="E414" s="3"/>
      <c r="F414" s="3"/>
      <c r="G414" s="3"/>
      <c r="H414" s="3"/>
      <c r="I414" s="3"/>
      <c r="J414" s="3"/>
      <c r="K414" s="3"/>
      <c r="L414" s="3"/>
      <c r="M414" s="3"/>
      <c r="N414" s="3"/>
      <c r="O414" s="3"/>
      <c r="P414" s="3"/>
      <c r="Q414" s="3"/>
      <c r="R414" s="3"/>
      <c r="S414" s="3"/>
      <c r="T414" s="3"/>
      <c r="U414" s="3"/>
      <c r="V414" s="3"/>
      <c r="W414" s="3"/>
      <c r="X414" s="3"/>
      <c r="Y414" s="3"/>
      <c r="Z414" s="3"/>
    </row>
    <row r="415" spans="1:26" ht="12.75" customHeight="1" x14ac:dyDescent="0.25">
      <c r="A415" s="3"/>
      <c r="B415" s="3"/>
      <c r="C415" s="3"/>
      <c r="D415" s="200"/>
      <c r="E415" s="3"/>
      <c r="F415" s="3"/>
      <c r="G415" s="3"/>
      <c r="H415" s="3"/>
      <c r="I415" s="3"/>
      <c r="J415" s="3"/>
      <c r="K415" s="3"/>
      <c r="L415" s="3"/>
      <c r="M415" s="3"/>
      <c r="N415" s="3"/>
      <c r="O415" s="3"/>
      <c r="P415" s="3"/>
      <c r="Q415" s="3"/>
      <c r="R415" s="3"/>
      <c r="S415" s="3"/>
      <c r="T415" s="3"/>
      <c r="U415" s="3"/>
      <c r="V415" s="3"/>
      <c r="W415" s="3"/>
      <c r="X415" s="3"/>
      <c r="Y415" s="3"/>
      <c r="Z415" s="3"/>
    </row>
    <row r="416" spans="1:26" ht="12.75" customHeight="1" x14ac:dyDescent="0.25">
      <c r="A416" s="3"/>
      <c r="B416" s="3"/>
      <c r="C416" s="3"/>
      <c r="D416" s="200"/>
      <c r="E416" s="3"/>
      <c r="F416" s="3"/>
      <c r="G416" s="3"/>
      <c r="H416" s="3"/>
      <c r="I416" s="3"/>
      <c r="J416" s="3"/>
      <c r="K416" s="3"/>
      <c r="L416" s="3"/>
      <c r="M416" s="3"/>
      <c r="N416" s="3"/>
      <c r="O416" s="3"/>
      <c r="P416" s="3"/>
      <c r="Q416" s="3"/>
      <c r="R416" s="3"/>
      <c r="S416" s="3"/>
      <c r="T416" s="3"/>
      <c r="U416" s="3"/>
      <c r="V416" s="3"/>
      <c r="W416" s="3"/>
      <c r="X416" s="3"/>
      <c r="Y416" s="3"/>
      <c r="Z416" s="3"/>
    </row>
    <row r="417" spans="1:26" ht="12.75" customHeight="1" x14ac:dyDescent="0.25">
      <c r="A417" s="3"/>
      <c r="B417" s="3"/>
      <c r="C417" s="3"/>
      <c r="D417" s="200"/>
      <c r="E417" s="3"/>
      <c r="F417" s="3"/>
      <c r="G417" s="3"/>
      <c r="H417" s="3"/>
      <c r="I417" s="3"/>
      <c r="J417" s="3"/>
      <c r="K417" s="3"/>
      <c r="L417" s="3"/>
      <c r="M417" s="3"/>
      <c r="N417" s="3"/>
      <c r="O417" s="3"/>
      <c r="P417" s="3"/>
      <c r="Q417" s="3"/>
      <c r="R417" s="3"/>
      <c r="S417" s="3"/>
      <c r="T417" s="3"/>
      <c r="U417" s="3"/>
      <c r="V417" s="3"/>
      <c r="W417" s="3"/>
      <c r="X417" s="3"/>
      <c r="Y417" s="3"/>
      <c r="Z417" s="3"/>
    </row>
    <row r="418" spans="1:26" ht="12.75" customHeight="1" x14ac:dyDescent="0.25">
      <c r="A418" s="3"/>
      <c r="B418" s="3"/>
      <c r="C418" s="3"/>
      <c r="D418" s="200"/>
      <c r="E418" s="3"/>
      <c r="F418" s="3"/>
      <c r="G418" s="3"/>
      <c r="H418" s="3"/>
      <c r="I418" s="3"/>
      <c r="J418" s="3"/>
      <c r="K418" s="3"/>
      <c r="L418" s="3"/>
      <c r="M418" s="3"/>
      <c r="N418" s="3"/>
      <c r="O418" s="3"/>
      <c r="P418" s="3"/>
      <c r="Q418" s="3"/>
      <c r="R418" s="3"/>
      <c r="S418" s="3"/>
      <c r="T418" s="3"/>
      <c r="U418" s="3"/>
      <c r="V418" s="3"/>
      <c r="W418" s="3"/>
      <c r="X418" s="3"/>
      <c r="Y418" s="3"/>
      <c r="Z418" s="3"/>
    </row>
    <row r="419" spans="1:26" ht="12.75" customHeight="1" x14ac:dyDescent="0.25">
      <c r="A419" s="3"/>
      <c r="B419" s="3"/>
      <c r="C419" s="3"/>
      <c r="D419" s="200"/>
      <c r="E419" s="3"/>
      <c r="F419" s="3"/>
      <c r="G419" s="3"/>
      <c r="H419" s="3"/>
      <c r="I419" s="3"/>
      <c r="J419" s="3"/>
      <c r="K419" s="3"/>
      <c r="L419" s="3"/>
      <c r="M419" s="3"/>
      <c r="N419" s="3"/>
      <c r="O419" s="3"/>
      <c r="P419" s="3"/>
      <c r="Q419" s="3"/>
      <c r="R419" s="3"/>
      <c r="S419" s="3"/>
      <c r="T419" s="3"/>
      <c r="U419" s="3"/>
      <c r="V419" s="3"/>
      <c r="W419" s="3"/>
      <c r="X419" s="3"/>
      <c r="Y419" s="3"/>
      <c r="Z419" s="3"/>
    </row>
    <row r="420" spans="1:26" ht="12.75" customHeight="1" x14ac:dyDescent="0.25">
      <c r="A420" s="3"/>
      <c r="B420" s="3"/>
      <c r="C420" s="3"/>
      <c r="D420" s="200"/>
      <c r="E420" s="3"/>
      <c r="F420" s="3"/>
      <c r="G420" s="3"/>
      <c r="H420" s="3"/>
      <c r="I420" s="3"/>
      <c r="J420" s="3"/>
      <c r="K420" s="3"/>
      <c r="L420" s="3"/>
      <c r="M420" s="3"/>
      <c r="N420" s="3"/>
      <c r="O420" s="3"/>
      <c r="P420" s="3"/>
      <c r="Q420" s="3"/>
      <c r="R420" s="3"/>
      <c r="S420" s="3"/>
      <c r="T420" s="3"/>
      <c r="U420" s="3"/>
      <c r="V420" s="3"/>
      <c r="W420" s="3"/>
      <c r="X420" s="3"/>
      <c r="Y420" s="3"/>
      <c r="Z420" s="3"/>
    </row>
    <row r="421" spans="1:26" ht="12.75" customHeight="1" x14ac:dyDescent="0.25">
      <c r="A421" s="3"/>
      <c r="B421" s="3"/>
      <c r="C421" s="3"/>
      <c r="D421" s="200"/>
      <c r="E421" s="3"/>
      <c r="F421" s="3"/>
      <c r="G421" s="3"/>
      <c r="H421" s="3"/>
      <c r="I421" s="3"/>
      <c r="J421" s="3"/>
      <c r="K421" s="3"/>
      <c r="L421" s="3"/>
      <c r="M421" s="3"/>
      <c r="N421" s="3"/>
      <c r="O421" s="3"/>
      <c r="P421" s="3"/>
      <c r="Q421" s="3"/>
      <c r="R421" s="3"/>
      <c r="S421" s="3"/>
      <c r="T421" s="3"/>
      <c r="U421" s="3"/>
      <c r="V421" s="3"/>
      <c r="W421" s="3"/>
      <c r="X421" s="3"/>
      <c r="Y421" s="3"/>
      <c r="Z421" s="3"/>
    </row>
    <row r="422" spans="1:26" ht="12.75" customHeight="1" x14ac:dyDescent="0.25">
      <c r="A422" s="3"/>
      <c r="B422" s="3"/>
      <c r="C422" s="3"/>
      <c r="D422" s="200"/>
      <c r="E422" s="3"/>
      <c r="F422" s="3"/>
      <c r="G422" s="3"/>
      <c r="H422" s="3"/>
      <c r="I422" s="3"/>
      <c r="J422" s="3"/>
      <c r="K422" s="3"/>
      <c r="L422" s="3"/>
      <c r="M422" s="3"/>
      <c r="N422" s="3"/>
      <c r="O422" s="3"/>
      <c r="P422" s="3"/>
      <c r="Q422" s="3"/>
      <c r="R422" s="3"/>
      <c r="S422" s="3"/>
      <c r="T422" s="3"/>
      <c r="U422" s="3"/>
      <c r="V422" s="3"/>
      <c r="W422" s="3"/>
      <c r="X422" s="3"/>
      <c r="Y422" s="3"/>
      <c r="Z422" s="3"/>
    </row>
    <row r="423" spans="1:26" ht="12.75" customHeight="1" x14ac:dyDescent="0.25">
      <c r="A423" s="3"/>
      <c r="B423" s="3"/>
      <c r="C423" s="3"/>
      <c r="D423" s="200"/>
      <c r="E423" s="3"/>
      <c r="F423" s="3"/>
      <c r="G423" s="3"/>
      <c r="H423" s="3"/>
      <c r="I423" s="3"/>
      <c r="J423" s="3"/>
      <c r="K423" s="3"/>
      <c r="L423" s="3"/>
      <c r="M423" s="3"/>
      <c r="N423" s="3"/>
      <c r="O423" s="3"/>
      <c r="P423" s="3"/>
      <c r="Q423" s="3"/>
      <c r="R423" s="3"/>
      <c r="S423" s="3"/>
      <c r="T423" s="3"/>
      <c r="U423" s="3"/>
      <c r="V423" s="3"/>
      <c r="W423" s="3"/>
      <c r="X423" s="3"/>
      <c r="Y423" s="3"/>
      <c r="Z423" s="3"/>
    </row>
    <row r="424" spans="1:26" ht="12.75" customHeight="1" x14ac:dyDescent="0.25">
      <c r="A424" s="3"/>
      <c r="B424" s="3"/>
      <c r="C424" s="3"/>
      <c r="D424" s="200"/>
      <c r="E424" s="3"/>
      <c r="F424" s="3"/>
      <c r="G424" s="3"/>
      <c r="H424" s="3"/>
      <c r="I424" s="3"/>
      <c r="J424" s="3"/>
      <c r="K424" s="3"/>
      <c r="L424" s="3"/>
      <c r="M424" s="3"/>
      <c r="N424" s="3"/>
      <c r="O424" s="3"/>
      <c r="P424" s="3"/>
      <c r="Q424" s="3"/>
      <c r="R424" s="3"/>
      <c r="S424" s="3"/>
      <c r="T424" s="3"/>
      <c r="U424" s="3"/>
      <c r="V424" s="3"/>
      <c r="W424" s="3"/>
      <c r="X424" s="3"/>
      <c r="Y424" s="3"/>
      <c r="Z424" s="3"/>
    </row>
    <row r="425" spans="1:26" ht="12.75" customHeight="1" x14ac:dyDescent="0.25">
      <c r="A425" s="3"/>
      <c r="B425" s="3"/>
      <c r="C425" s="3"/>
      <c r="D425" s="200"/>
      <c r="E425" s="3"/>
      <c r="F425" s="3"/>
      <c r="G425" s="3"/>
      <c r="H425" s="3"/>
      <c r="I425" s="3"/>
      <c r="J425" s="3"/>
      <c r="K425" s="3"/>
      <c r="L425" s="3"/>
      <c r="M425" s="3"/>
      <c r="N425" s="3"/>
      <c r="O425" s="3"/>
      <c r="P425" s="3"/>
      <c r="Q425" s="3"/>
      <c r="R425" s="3"/>
      <c r="S425" s="3"/>
      <c r="T425" s="3"/>
      <c r="U425" s="3"/>
      <c r="V425" s="3"/>
      <c r="W425" s="3"/>
      <c r="X425" s="3"/>
      <c r="Y425" s="3"/>
      <c r="Z425" s="3"/>
    </row>
    <row r="426" spans="1:26" ht="12.75" customHeight="1" x14ac:dyDescent="0.25">
      <c r="A426" s="3"/>
      <c r="B426" s="3"/>
      <c r="C426" s="3"/>
      <c r="D426" s="200"/>
      <c r="E426" s="3"/>
      <c r="F426" s="3"/>
      <c r="G426" s="3"/>
      <c r="H426" s="3"/>
      <c r="I426" s="3"/>
      <c r="J426" s="3"/>
      <c r="K426" s="3"/>
      <c r="L426" s="3"/>
      <c r="M426" s="3"/>
      <c r="N426" s="3"/>
      <c r="O426" s="3"/>
      <c r="P426" s="3"/>
      <c r="Q426" s="3"/>
      <c r="R426" s="3"/>
      <c r="S426" s="3"/>
      <c r="T426" s="3"/>
      <c r="U426" s="3"/>
      <c r="V426" s="3"/>
      <c r="W426" s="3"/>
      <c r="X426" s="3"/>
      <c r="Y426" s="3"/>
      <c r="Z426" s="3"/>
    </row>
    <row r="427" spans="1:26" ht="12.75" customHeight="1" x14ac:dyDescent="0.25">
      <c r="A427" s="3"/>
      <c r="B427" s="3"/>
      <c r="C427" s="3"/>
      <c r="D427" s="200"/>
      <c r="E427" s="3"/>
      <c r="F427" s="3"/>
      <c r="G427" s="3"/>
      <c r="H427" s="3"/>
      <c r="I427" s="3"/>
      <c r="J427" s="3"/>
      <c r="K427" s="3"/>
      <c r="L427" s="3"/>
      <c r="M427" s="3"/>
      <c r="N427" s="3"/>
      <c r="O427" s="3"/>
      <c r="P427" s="3"/>
      <c r="Q427" s="3"/>
      <c r="R427" s="3"/>
      <c r="S427" s="3"/>
      <c r="T427" s="3"/>
      <c r="U427" s="3"/>
      <c r="V427" s="3"/>
      <c r="W427" s="3"/>
      <c r="X427" s="3"/>
      <c r="Y427" s="3"/>
      <c r="Z427" s="3"/>
    </row>
    <row r="428" spans="1:26" ht="12.75" customHeight="1" x14ac:dyDescent="0.25">
      <c r="A428" s="3"/>
      <c r="B428" s="3"/>
      <c r="C428" s="3"/>
      <c r="D428" s="200"/>
      <c r="E428" s="3"/>
      <c r="F428" s="3"/>
      <c r="G428" s="3"/>
      <c r="H428" s="3"/>
      <c r="I428" s="3"/>
      <c r="J428" s="3"/>
      <c r="K428" s="3"/>
      <c r="L428" s="3"/>
      <c r="M428" s="3"/>
      <c r="N428" s="3"/>
      <c r="O428" s="3"/>
      <c r="P428" s="3"/>
      <c r="Q428" s="3"/>
      <c r="R428" s="3"/>
      <c r="S428" s="3"/>
      <c r="T428" s="3"/>
      <c r="U428" s="3"/>
      <c r="V428" s="3"/>
      <c r="W428" s="3"/>
      <c r="X428" s="3"/>
      <c r="Y428" s="3"/>
      <c r="Z428" s="3"/>
    </row>
    <row r="429" spans="1:26" ht="12.75" customHeight="1" x14ac:dyDescent="0.25">
      <c r="A429" s="3"/>
      <c r="B429" s="3"/>
      <c r="C429" s="3"/>
      <c r="D429" s="200"/>
      <c r="E429" s="3"/>
      <c r="F429" s="3"/>
      <c r="G429" s="3"/>
      <c r="H429" s="3"/>
      <c r="I429" s="3"/>
      <c r="J429" s="3"/>
      <c r="K429" s="3"/>
      <c r="L429" s="3"/>
      <c r="M429" s="3"/>
      <c r="N429" s="3"/>
      <c r="O429" s="3"/>
      <c r="P429" s="3"/>
      <c r="Q429" s="3"/>
      <c r="R429" s="3"/>
      <c r="S429" s="3"/>
      <c r="T429" s="3"/>
      <c r="U429" s="3"/>
      <c r="V429" s="3"/>
      <c r="W429" s="3"/>
      <c r="X429" s="3"/>
      <c r="Y429" s="3"/>
      <c r="Z429" s="3"/>
    </row>
    <row r="430" spans="1:26" ht="12.75" customHeight="1" x14ac:dyDescent="0.25">
      <c r="A430" s="3"/>
      <c r="B430" s="3"/>
      <c r="C430" s="3"/>
      <c r="D430" s="200"/>
      <c r="E430" s="3"/>
      <c r="F430" s="3"/>
      <c r="G430" s="3"/>
      <c r="H430" s="3"/>
      <c r="I430" s="3"/>
      <c r="J430" s="3"/>
      <c r="K430" s="3"/>
      <c r="L430" s="3"/>
      <c r="M430" s="3"/>
      <c r="N430" s="3"/>
      <c r="O430" s="3"/>
      <c r="P430" s="3"/>
      <c r="Q430" s="3"/>
      <c r="R430" s="3"/>
      <c r="S430" s="3"/>
      <c r="T430" s="3"/>
      <c r="U430" s="3"/>
      <c r="V430" s="3"/>
      <c r="W430" s="3"/>
      <c r="X430" s="3"/>
      <c r="Y430" s="3"/>
      <c r="Z430" s="3"/>
    </row>
    <row r="431" spans="1:26" ht="12.75" customHeight="1" x14ac:dyDescent="0.25">
      <c r="A431" s="3"/>
      <c r="B431" s="3"/>
      <c r="C431" s="3"/>
      <c r="D431" s="200"/>
      <c r="E431" s="3"/>
      <c r="F431" s="3"/>
      <c r="G431" s="3"/>
      <c r="H431" s="3"/>
      <c r="I431" s="3"/>
      <c r="J431" s="3"/>
      <c r="K431" s="3"/>
      <c r="L431" s="3"/>
      <c r="M431" s="3"/>
      <c r="N431" s="3"/>
      <c r="O431" s="3"/>
      <c r="P431" s="3"/>
      <c r="Q431" s="3"/>
      <c r="R431" s="3"/>
      <c r="S431" s="3"/>
      <c r="T431" s="3"/>
      <c r="U431" s="3"/>
      <c r="V431" s="3"/>
      <c r="W431" s="3"/>
      <c r="X431" s="3"/>
      <c r="Y431" s="3"/>
      <c r="Z431" s="3"/>
    </row>
    <row r="432" spans="1:26" ht="12.75" customHeight="1" x14ac:dyDescent="0.25">
      <c r="A432" s="3"/>
      <c r="B432" s="3"/>
      <c r="C432" s="3"/>
      <c r="D432" s="200"/>
      <c r="E432" s="3"/>
      <c r="F432" s="3"/>
      <c r="G432" s="3"/>
      <c r="H432" s="3"/>
      <c r="I432" s="3"/>
      <c r="J432" s="3"/>
      <c r="K432" s="3"/>
      <c r="L432" s="3"/>
      <c r="M432" s="3"/>
      <c r="N432" s="3"/>
      <c r="O432" s="3"/>
      <c r="P432" s="3"/>
      <c r="Q432" s="3"/>
      <c r="R432" s="3"/>
      <c r="S432" s="3"/>
      <c r="T432" s="3"/>
      <c r="U432" s="3"/>
      <c r="V432" s="3"/>
      <c r="W432" s="3"/>
      <c r="X432" s="3"/>
      <c r="Y432" s="3"/>
      <c r="Z432" s="3"/>
    </row>
    <row r="433" spans="1:26" ht="12.75" customHeight="1" x14ac:dyDescent="0.25">
      <c r="A433" s="3"/>
      <c r="B433" s="3"/>
      <c r="C433" s="3"/>
      <c r="D433" s="200"/>
      <c r="E433" s="3"/>
      <c r="F433" s="3"/>
      <c r="G433" s="3"/>
      <c r="H433" s="3"/>
      <c r="I433" s="3"/>
      <c r="J433" s="3"/>
      <c r="K433" s="3"/>
      <c r="L433" s="3"/>
      <c r="M433" s="3"/>
      <c r="N433" s="3"/>
      <c r="O433" s="3"/>
      <c r="P433" s="3"/>
      <c r="Q433" s="3"/>
      <c r="R433" s="3"/>
      <c r="S433" s="3"/>
      <c r="T433" s="3"/>
      <c r="U433" s="3"/>
      <c r="V433" s="3"/>
      <c r="W433" s="3"/>
      <c r="X433" s="3"/>
      <c r="Y433" s="3"/>
      <c r="Z433" s="3"/>
    </row>
    <row r="434" spans="1:26" ht="12.75" customHeight="1" x14ac:dyDescent="0.25">
      <c r="A434" s="3"/>
      <c r="B434" s="3"/>
      <c r="C434" s="3"/>
      <c r="D434" s="200"/>
      <c r="E434" s="3"/>
      <c r="F434" s="3"/>
      <c r="G434" s="3"/>
      <c r="H434" s="3"/>
      <c r="I434" s="3"/>
      <c r="J434" s="3"/>
      <c r="K434" s="3"/>
      <c r="L434" s="3"/>
      <c r="M434" s="3"/>
      <c r="N434" s="3"/>
      <c r="O434" s="3"/>
      <c r="P434" s="3"/>
      <c r="Q434" s="3"/>
      <c r="R434" s="3"/>
      <c r="S434" s="3"/>
      <c r="T434" s="3"/>
      <c r="U434" s="3"/>
      <c r="V434" s="3"/>
      <c r="W434" s="3"/>
      <c r="X434" s="3"/>
      <c r="Y434" s="3"/>
      <c r="Z434" s="3"/>
    </row>
    <row r="435" spans="1:26" ht="12.75" customHeight="1" x14ac:dyDescent="0.25">
      <c r="A435" s="3"/>
      <c r="B435" s="3"/>
      <c r="C435" s="3"/>
      <c r="D435" s="200"/>
      <c r="E435" s="3"/>
      <c r="F435" s="3"/>
      <c r="G435" s="3"/>
      <c r="H435" s="3"/>
      <c r="I435" s="3"/>
      <c r="J435" s="3"/>
      <c r="K435" s="3"/>
      <c r="L435" s="3"/>
      <c r="M435" s="3"/>
      <c r="N435" s="3"/>
      <c r="O435" s="3"/>
      <c r="P435" s="3"/>
      <c r="Q435" s="3"/>
      <c r="R435" s="3"/>
      <c r="S435" s="3"/>
      <c r="T435" s="3"/>
      <c r="U435" s="3"/>
      <c r="V435" s="3"/>
      <c r="W435" s="3"/>
      <c r="X435" s="3"/>
      <c r="Y435" s="3"/>
      <c r="Z435" s="3"/>
    </row>
    <row r="436" spans="1:26" ht="12.75" customHeight="1" x14ac:dyDescent="0.25">
      <c r="A436" s="3"/>
      <c r="B436" s="3"/>
      <c r="C436" s="3"/>
      <c r="D436" s="200"/>
      <c r="E436" s="3"/>
      <c r="F436" s="3"/>
      <c r="G436" s="3"/>
      <c r="H436" s="3"/>
      <c r="I436" s="3"/>
      <c r="J436" s="3"/>
      <c r="K436" s="3"/>
      <c r="L436" s="3"/>
      <c r="M436" s="3"/>
      <c r="N436" s="3"/>
      <c r="O436" s="3"/>
      <c r="P436" s="3"/>
      <c r="Q436" s="3"/>
      <c r="R436" s="3"/>
      <c r="S436" s="3"/>
      <c r="T436" s="3"/>
      <c r="U436" s="3"/>
      <c r="V436" s="3"/>
      <c r="W436" s="3"/>
      <c r="X436" s="3"/>
      <c r="Y436" s="3"/>
      <c r="Z436" s="3"/>
    </row>
    <row r="437" spans="1:26" ht="12.75" customHeight="1" x14ac:dyDescent="0.25">
      <c r="A437" s="3"/>
      <c r="B437" s="3"/>
      <c r="C437" s="3"/>
      <c r="D437" s="200"/>
      <c r="E437" s="3"/>
      <c r="F437" s="3"/>
      <c r="G437" s="3"/>
      <c r="H437" s="3"/>
      <c r="I437" s="3"/>
      <c r="J437" s="3"/>
      <c r="K437" s="3"/>
      <c r="L437" s="3"/>
      <c r="M437" s="3"/>
      <c r="N437" s="3"/>
      <c r="O437" s="3"/>
      <c r="P437" s="3"/>
      <c r="Q437" s="3"/>
      <c r="R437" s="3"/>
      <c r="S437" s="3"/>
      <c r="T437" s="3"/>
      <c r="U437" s="3"/>
      <c r="V437" s="3"/>
      <c r="W437" s="3"/>
      <c r="X437" s="3"/>
      <c r="Y437" s="3"/>
      <c r="Z437" s="3"/>
    </row>
    <row r="438" spans="1:26" ht="12.75" customHeight="1" x14ac:dyDescent="0.25">
      <c r="A438" s="3"/>
      <c r="B438" s="3"/>
      <c r="C438" s="3"/>
      <c r="D438" s="200"/>
      <c r="E438" s="3"/>
      <c r="F438" s="3"/>
      <c r="G438" s="3"/>
      <c r="H438" s="3"/>
      <c r="I438" s="3"/>
      <c r="J438" s="3"/>
      <c r="K438" s="3"/>
      <c r="L438" s="3"/>
      <c r="M438" s="3"/>
      <c r="N438" s="3"/>
      <c r="O438" s="3"/>
      <c r="P438" s="3"/>
      <c r="Q438" s="3"/>
      <c r="R438" s="3"/>
      <c r="S438" s="3"/>
      <c r="T438" s="3"/>
      <c r="U438" s="3"/>
      <c r="V438" s="3"/>
      <c r="W438" s="3"/>
      <c r="X438" s="3"/>
      <c r="Y438" s="3"/>
      <c r="Z438" s="3"/>
    </row>
    <row r="439" spans="1:26" ht="12.75" customHeight="1" x14ac:dyDescent="0.25">
      <c r="A439" s="3"/>
      <c r="B439" s="3"/>
      <c r="C439" s="3"/>
      <c r="D439" s="200"/>
      <c r="E439" s="3"/>
      <c r="F439" s="3"/>
      <c r="G439" s="3"/>
      <c r="H439" s="3"/>
      <c r="I439" s="3"/>
      <c r="J439" s="3"/>
      <c r="K439" s="3"/>
      <c r="L439" s="3"/>
      <c r="M439" s="3"/>
      <c r="N439" s="3"/>
      <c r="O439" s="3"/>
      <c r="P439" s="3"/>
      <c r="Q439" s="3"/>
      <c r="R439" s="3"/>
      <c r="S439" s="3"/>
      <c r="T439" s="3"/>
      <c r="U439" s="3"/>
      <c r="V439" s="3"/>
      <c r="W439" s="3"/>
      <c r="X439" s="3"/>
      <c r="Y439" s="3"/>
      <c r="Z439" s="3"/>
    </row>
    <row r="440" spans="1:26" ht="12.75" customHeight="1" x14ac:dyDescent="0.25">
      <c r="A440" s="3"/>
      <c r="B440" s="3"/>
      <c r="C440" s="3"/>
      <c r="D440" s="200"/>
      <c r="E440" s="3"/>
      <c r="F440" s="3"/>
      <c r="G440" s="3"/>
      <c r="H440" s="3"/>
      <c r="I440" s="3"/>
      <c r="J440" s="3"/>
      <c r="K440" s="3"/>
      <c r="L440" s="3"/>
      <c r="M440" s="3"/>
      <c r="N440" s="3"/>
      <c r="O440" s="3"/>
      <c r="P440" s="3"/>
      <c r="Q440" s="3"/>
      <c r="R440" s="3"/>
      <c r="S440" s="3"/>
      <c r="T440" s="3"/>
      <c r="U440" s="3"/>
      <c r="V440" s="3"/>
      <c r="W440" s="3"/>
      <c r="X440" s="3"/>
      <c r="Y440" s="3"/>
      <c r="Z440" s="3"/>
    </row>
    <row r="441" spans="1:26" ht="12.75" customHeight="1" x14ac:dyDescent="0.25">
      <c r="A441" s="3"/>
      <c r="B441" s="3"/>
      <c r="C441" s="3"/>
      <c r="D441" s="200"/>
      <c r="E441" s="3"/>
      <c r="F441" s="3"/>
      <c r="G441" s="3"/>
      <c r="H441" s="3"/>
      <c r="I441" s="3"/>
      <c r="J441" s="3"/>
      <c r="K441" s="3"/>
      <c r="L441" s="3"/>
      <c r="M441" s="3"/>
      <c r="N441" s="3"/>
      <c r="O441" s="3"/>
      <c r="P441" s="3"/>
      <c r="Q441" s="3"/>
      <c r="R441" s="3"/>
      <c r="S441" s="3"/>
      <c r="T441" s="3"/>
      <c r="U441" s="3"/>
      <c r="V441" s="3"/>
      <c r="W441" s="3"/>
      <c r="X441" s="3"/>
      <c r="Y441" s="3"/>
      <c r="Z441" s="3"/>
    </row>
    <row r="442" spans="1:26" ht="12.75" customHeight="1" x14ac:dyDescent="0.25">
      <c r="A442" s="3"/>
      <c r="B442" s="3"/>
      <c r="C442" s="3"/>
      <c r="D442" s="200"/>
      <c r="E442" s="3"/>
      <c r="F442" s="3"/>
      <c r="G442" s="3"/>
      <c r="H442" s="3"/>
      <c r="I442" s="3"/>
      <c r="J442" s="3"/>
      <c r="K442" s="3"/>
      <c r="L442" s="3"/>
      <c r="M442" s="3"/>
      <c r="N442" s="3"/>
      <c r="O442" s="3"/>
      <c r="P442" s="3"/>
      <c r="Q442" s="3"/>
      <c r="R442" s="3"/>
      <c r="S442" s="3"/>
      <c r="T442" s="3"/>
      <c r="U442" s="3"/>
      <c r="V442" s="3"/>
      <c r="W442" s="3"/>
      <c r="X442" s="3"/>
      <c r="Y442" s="3"/>
      <c r="Z442" s="3"/>
    </row>
    <row r="443" spans="1:26" ht="12.75" customHeight="1" x14ac:dyDescent="0.25">
      <c r="A443" s="3"/>
      <c r="B443" s="3"/>
      <c r="C443" s="3"/>
      <c r="D443" s="200"/>
      <c r="E443" s="3"/>
      <c r="F443" s="3"/>
      <c r="G443" s="3"/>
      <c r="H443" s="3"/>
      <c r="I443" s="3"/>
      <c r="J443" s="3"/>
      <c r="K443" s="3"/>
      <c r="L443" s="3"/>
      <c r="M443" s="3"/>
      <c r="N443" s="3"/>
      <c r="O443" s="3"/>
      <c r="P443" s="3"/>
      <c r="Q443" s="3"/>
      <c r="R443" s="3"/>
      <c r="S443" s="3"/>
      <c r="T443" s="3"/>
      <c r="U443" s="3"/>
      <c r="V443" s="3"/>
      <c r="W443" s="3"/>
      <c r="X443" s="3"/>
      <c r="Y443" s="3"/>
      <c r="Z443" s="3"/>
    </row>
    <row r="444" spans="1:26" ht="12.75" customHeight="1" x14ac:dyDescent="0.25">
      <c r="A444" s="3"/>
      <c r="B444" s="3"/>
      <c r="C444" s="3"/>
      <c r="D444" s="200"/>
      <c r="E444" s="3"/>
      <c r="F444" s="3"/>
      <c r="G444" s="3"/>
      <c r="H444" s="3"/>
      <c r="I444" s="3"/>
      <c r="J444" s="3"/>
      <c r="K444" s="3"/>
      <c r="L444" s="3"/>
      <c r="M444" s="3"/>
      <c r="N444" s="3"/>
      <c r="O444" s="3"/>
      <c r="P444" s="3"/>
      <c r="Q444" s="3"/>
      <c r="R444" s="3"/>
      <c r="S444" s="3"/>
      <c r="T444" s="3"/>
      <c r="U444" s="3"/>
      <c r="V444" s="3"/>
      <c r="W444" s="3"/>
      <c r="X444" s="3"/>
      <c r="Y444" s="3"/>
      <c r="Z444" s="3"/>
    </row>
    <row r="445" spans="1:26" ht="12.75" customHeight="1" x14ac:dyDescent="0.25">
      <c r="A445" s="3"/>
      <c r="B445" s="3"/>
      <c r="C445" s="3"/>
      <c r="D445" s="200"/>
      <c r="E445" s="3"/>
      <c r="F445" s="3"/>
      <c r="G445" s="3"/>
      <c r="H445" s="3"/>
      <c r="I445" s="3"/>
      <c r="J445" s="3"/>
      <c r="K445" s="3"/>
      <c r="L445" s="3"/>
      <c r="M445" s="3"/>
      <c r="N445" s="3"/>
      <c r="O445" s="3"/>
      <c r="P445" s="3"/>
      <c r="Q445" s="3"/>
      <c r="R445" s="3"/>
      <c r="S445" s="3"/>
      <c r="T445" s="3"/>
      <c r="U445" s="3"/>
      <c r="V445" s="3"/>
      <c r="W445" s="3"/>
      <c r="X445" s="3"/>
      <c r="Y445" s="3"/>
      <c r="Z445" s="3"/>
    </row>
    <row r="446" spans="1:26" ht="12.75" customHeight="1" x14ac:dyDescent="0.25">
      <c r="A446" s="3"/>
      <c r="B446" s="3"/>
      <c r="C446" s="3"/>
      <c r="D446" s="200"/>
      <c r="E446" s="3"/>
      <c r="F446" s="3"/>
      <c r="G446" s="3"/>
      <c r="H446" s="3"/>
      <c r="I446" s="3"/>
      <c r="J446" s="3"/>
      <c r="K446" s="3"/>
      <c r="L446" s="3"/>
      <c r="M446" s="3"/>
      <c r="N446" s="3"/>
      <c r="O446" s="3"/>
      <c r="P446" s="3"/>
      <c r="Q446" s="3"/>
      <c r="R446" s="3"/>
      <c r="S446" s="3"/>
      <c r="T446" s="3"/>
      <c r="U446" s="3"/>
      <c r="V446" s="3"/>
      <c r="W446" s="3"/>
      <c r="X446" s="3"/>
      <c r="Y446" s="3"/>
      <c r="Z446" s="3"/>
    </row>
    <row r="447" spans="1:26" ht="12.75" customHeight="1" x14ac:dyDescent="0.25">
      <c r="A447" s="3"/>
      <c r="B447" s="3"/>
      <c r="C447" s="3"/>
      <c r="D447" s="200"/>
      <c r="E447" s="3"/>
      <c r="F447" s="3"/>
      <c r="G447" s="3"/>
      <c r="H447" s="3"/>
      <c r="I447" s="3"/>
      <c r="J447" s="3"/>
      <c r="K447" s="3"/>
      <c r="L447" s="3"/>
      <c r="M447" s="3"/>
      <c r="N447" s="3"/>
      <c r="O447" s="3"/>
      <c r="P447" s="3"/>
      <c r="Q447" s="3"/>
      <c r="R447" s="3"/>
      <c r="S447" s="3"/>
      <c r="T447" s="3"/>
      <c r="U447" s="3"/>
      <c r="V447" s="3"/>
      <c r="W447" s="3"/>
      <c r="X447" s="3"/>
      <c r="Y447" s="3"/>
      <c r="Z447" s="3"/>
    </row>
    <row r="448" spans="1:26" ht="12.75" customHeight="1" x14ac:dyDescent="0.25">
      <c r="A448" s="3"/>
      <c r="B448" s="3"/>
      <c r="C448" s="3"/>
      <c r="D448" s="200"/>
      <c r="E448" s="3"/>
      <c r="F448" s="3"/>
      <c r="G448" s="3"/>
      <c r="H448" s="3"/>
      <c r="I448" s="3"/>
      <c r="J448" s="3"/>
      <c r="K448" s="3"/>
      <c r="L448" s="3"/>
      <c r="M448" s="3"/>
      <c r="N448" s="3"/>
      <c r="O448" s="3"/>
      <c r="P448" s="3"/>
      <c r="Q448" s="3"/>
      <c r="R448" s="3"/>
      <c r="S448" s="3"/>
      <c r="T448" s="3"/>
      <c r="U448" s="3"/>
      <c r="V448" s="3"/>
      <c r="W448" s="3"/>
      <c r="X448" s="3"/>
      <c r="Y448" s="3"/>
      <c r="Z448" s="3"/>
    </row>
    <row r="449" spans="1:26" ht="12.75" customHeight="1" x14ac:dyDescent="0.25">
      <c r="A449" s="3"/>
      <c r="B449" s="3"/>
      <c r="C449" s="3"/>
      <c r="D449" s="200"/>
      <c r="E449" s="3"/>
      <c r="F449" s="3"/>
      <c r="G449" s="3"/>
      <c r="H449" s="3"/>
      <c r="I449" s="3"/>
      <c r="J449" s="3"/>
      <c r="K449" s="3"/>
      <c r="L449" s="3"/>
      <c r="M449" s="3"/>
      <c r="N449" s="3"/>
      <c r="O449" s="3"/>
      <c r="P449" s="3"/>
      <c r="Q449" s="3"/>
      <c r="R449" s="3"/>
      <c r="S449" s="3"/>
      <c r="T449" s="3"/>
      <c r="U449" s="3"/>
      <c r="V449" s="3"/>
      <c r="W449" s="3"/>
      <c r="X449" s="3"/>
      <c r="Y449" s="3"/>
      <c r="Z449" s="3"/>
    </row>
    <row r="450" spans="1:26" ht="12.75" customHeight="1" x14ac:dyDescent="0.25">
      <c r="A450" s="3"/>
      <c r="B450" s="3"/>
      <c r="C450" s="3"/>
      <c r="D450" s="200"/>
      <c r="E450" s="3"/>
      <c r="F450" s="3"/>
      <c r="G450" s="3"/>
      <c r="H450" s="3"/>
      <c r="I450" s="3"/>
      <c r="J450" s="3"/>
      <c r="K450" s="3"/>
      <c r="L450" s="3"/>
      <c r="M450" s="3"/>
      <c r="N450" s="3"/>
      <c r="O450" s="3"/>
      <c r="P450" s="3"/>
      <c r="Q450" s="3"/>
      <c r="R450" s="3"/>
      <c r="S450" s="3"/>
      <c r="T450" s="3"/>
      <c r="U450" s="3"/>
      <c r="V450" s="3"/>
      <c r="W450" s="3"/>
      <c r="X450" s="3"/>
      <c r="Y450" s="3"/>
      <c r="Z450" s="3"/>
    </row>
    <row r="451" spans="1:26" ht="12.75" customHeight="1" x14ac:dyDescent="0.25">
      <c r="A451" s="3"/>
      <c r="B451" s="3"/>
      <c r="C451" s="3"/>
      <c r="D451" s="200"/>
      <c r="E451" s="3"/>
      <c r="F451" s="3"/>
      <c r="G451" s="3"/>
      <c r="H451" s="3"/>
      <c r="I451" s="3"/>
      <c r="J451" s="3"/>
      <c r="K451" s="3"/>
      <c r="L451" s="3"/>
      <c r="M451" s="3"/>
      <c r="N451" s="3"/>
      <c r="O451" s="3"/>
      <c r="P451" s="3"/>
      <c r="Q451" s="3"/>
      <c r="R451" s="3"/>
      <c r="S451" s="3"/>
      <c r="T451" s="3"/>
      <c r="U451" s="3"/>
      <c r="V451" s="3"/>
      <c r="W451" s="3"/>
      <c r="X451" s="3"/>
      <c r="Y451" s="3"/>
      <c r="Z451" s="3"/>
    </row>
    <row r="452" spans="1:26" ht="12.75" customHeight="1" x14ac:dyDescent="0.25">
      <c r="A452" s="3"/>
      <c r="B452" s="3"/>
      <c r="C452" s="3"/>
      <c r="D452" s="200"/>
      <c r="E452" s="3"/>
      <c r="F452" s="3"/>
      <c r="G452" s="3"/>
      <c r="H452" s="3"/>
      <c r="I452" s="3"/>
      <c r="J452" s="3"/>
      <c r="K452" s="3"/>
      <c r="L452" s="3"/>
      <c r="M452" s="3"/>
      <c r="N452" s="3"/>
      <c r="O452" s="3"/>
      <c r="P452" s="3"/>
      <c r="Q452" s="3"/>
      <c r="R452" s="3"/>
      <c r="S452" s="3"/>
      <c r="T452" s="3"/>
      <c r="U452" s="3"/>
      <c r="V452" s="3"/>
      <c r="W452" s="3"/>
      <c r="X452" s="3"/>
      <c r="Y452" s="3"/>
      <c r="Z452" s="3"/>
    </row>
    <row r="453" spans="1:26" ht="12.75" customHeight="1" x14ac:dyDescent="0.25">
      <c r="A453" s="3"/>
      <c r="B453" s="3"/>
      <c r="C453" s="3"/>
      <c r="D453" s="200"/>
      <c r="E453" s="3"/>
      <c r="F453" s="3"/>
      <c r="G453" s="3"/>
      <c r="H453" s="3"/>
      <c r="I453" s="3"/>
      <c r="J453" s="3"/>
      <c r="K453" s="3"/>
      <c r="L453" s="3"/>
      <c r="M453" s="3"/>
      <c r="N453" s="3"/>
      <c r="O453" s="3"/>
      <c r="P453" s="3"/>
      <c r="Q453" s="3"/>
      <c r="R453" s="3"/>
      <c r="S453" s="3"/>
      <c r="T453" s="3"/>
      <c r="U453" s="3"/>
      <c r="V453" s="3"/>
      <c r="W453" s="3"/>
      <c r="X453" s="3"/>
      <c r="Y453" s="3"/>
      <c r="Z453" s="3"/>
    </row>
    <row r="454" spans="1:26" ht="12.75" customHeight="1" x14ac:dyDescent="0.25">
      <c r="A454" s="3"/>
      <c r="B454" s="3"/>
      <c r="C454" s="3"/>
      <c r="D454" s="200"/>
      <c r="E454" s="3"/>
      <c r="F454" s="3"/>
      <c r="G454" s="3"/>
      <c r="H454" s="3"/>
      <c r="I454" s="3"/>
      <c r="J454" s="3"/>
      <c r="K454" s="3"/>
      <c r="L454" s="3"/>
      <c r="M454" s="3"/>
      <c r="N454" s="3"/>
      <c r="O454" s="3"/>
      <c r="P454" s="3"/>
      <c r="Q454" s="3"/>
      <c r="R454" s="3"/>
      <c r="S454" s="3"/>
      <c r="T454" s="3"/>
      <c r="U454" s="3"/>
      <c r="V454" s="3"/>
      <c r="W454" s="3"/>
      <c r="X454" s="3"/>
      <c r="Y454" s="3"/>
      <c r="Z454" s="3"/>
    </row>
    <row r="455" spans="1:26" ht="12.75" customHeight="1" x14ac:dyDescent="0.25">
      <c r="A455" s="3"/>
      <c r="B455" s="3"/>
      <c r="C455" s="3"/>
      <c r="D455" s="200"/>
      <c r="E455" s="3"/>
      <c r="F455" s="3"/>
      <c r="G455" s="3"/>
      <c r="H455" s="3"/>
      <c r="I455" s="3"/>
      <c r="J455" s="3"/>
      <c r="K455" s="3"/>
      <c r="L455" s="3"/>
      <c r="M455" s="3"/>
      <c r="N455" s="3"/>
      <c r="O455" s="3"/>
      <c r="P455" s="3"/>
      <c r="Q455" s="3"/>
      <c r="R455" s="3"/>
      <c r="S455" s="3"/>
      <c r="T455" s="3"/>
      <c r="U455" s="3"/>
      <c r="V455" s="3"/>
      <c r="W455" s="3"/>
      <c r="X455" s="3"/>
      <c r="Y455" s="3"/>
      <c r="Z455" s="3"/>
    </row>
    <row r="456" spans="1:26" ht="12.75" customHeight="1" x14ac:dyDescent="0.25">
      <c r="A456" s="3"/>
      <c r="B456" s="3"/>
      <c r="C456" s="3"/>
      <c r="D456" s="200"/>
      <c r="E456" s="3"/>
      <c r="F456" s="3"/>
      <c r="G456" s="3"/>
      <c r="H456" s="3"/>
      <c r="I456" s="3"/>
      <c r="J456" s="3"/>
      <c r="K456" s="3"/>
      <c r="L456" s="3"/>
      <c r="M456" s="3"/>
      <c r="N456" s="3"/>
      <c r="O456" s="3"/>
      <c r="P456" s="3"/>
      <c r="Q456" s="3"/>
      <c r="R456" s="3"/>
      <c r="S456" s="3"/>
      <c r="T456" s="3"/>
      <c r="U456" s="3"/>
      <c r="V456" s="3"/>
      <c r="W456" s="3"/>
      <c r="X456" s="3"/>
      <c r="Y456" s="3"/>
      <c r="Z456" s="3"/>
    </row>
    <row r="457" spans="1:26" ht="12.75" customHeight="1" x14ac:dyDescent="0.25">
      <c r="A457" s="3"/>
      <c r="B457" s="3"/>
      <c r="C457" s="3"/>
      <c r="D457" s="200"/>
      <c r="E457" s="3"/>
      <c r="F457" s="3"/>
      <c r="G457" s="3"/>
      <c r="H457" s="3"/>
      <c r="I457" s="3"/>
      <c r="J457" s="3"/>
      <c r="K457" s="3"/>
      <c r="L457" s="3"/>
      <c r="M457" s="3"/>
      <c r="N457" s="3"/>
      <c r="O457" s="3"/>
      <c r="P457" s="3"/>
      <c r="Q457" s="3"/>
      <c r="R457" s="3"/>
      <c r="S457" s="3"/>
      <c r="T457" s="3"/>
      <c r="U457" s="3"/>
      <c r="V457" s="3"/>
      <c r="W457" s="3"/>
      <c r="X457" s="3"/>
      <c r="Y457" s="3"/>
      <c r="Z457" s="3"/>
    </row>
    <row r="458" spans="1:26" ht="12.75" customHeight="1" x14ac:dyDescent="0.25">
      <c r="A458" s="3"/>
      <c r="B458" s="3"/>
      <c r="C458" s="3"/>
      <c r="D458" s="200"/>
      <c r="E458" s="3"/>
      <c r="F458" s="3"/>
      <c r="G458" s="3"/>
      <c r="H458" s="3"/>
      <c r="I458" s="3"/>
      <c r="J458" s="3"/>
      <c r="K458" s="3"/>
      <c r="L458" s="3"/>
      <c r="M458" s="3"/>
      <c r="N458" s="3"/>
      <c r="O458" s="3"/>
      <c r="P458" s="3"/>
      <c r="Q458" s="3"/>
      <c r="R458" s="3"/>
      <c r="S458" s="3"/>
      <c r="T458" s="3"/>
      <c r="U458" s="3"/>
      <c r="V458" s="3"/>
      <c r="W458" s="3"/>
      <c r="X458" s="3"/>
      <c r="Y458" s="3"/>
      <c r="Z458" s="3"/>
    </row>
    <row r="459" spans="1:26" ht="12.75" customHeight="1" x14ac:dyDescent="0.25">
      <c r="A459" s="3"/>
      <c r="B459" s="3"/>
      <c r="C459" s="3"/>
      <c r="D459" s="200"/>
      <c r="E459" s="3"/>
      <c r="F459" s="3"/>
      <c r="G459" s="3"/>
      <c r="H459" s="3"/>
      <c r="I459" s="3"/>
      <c r="J459" s="3"/>
      <c r="K459" s="3"/>
      <c r="L459" s="3"/>
      <c r="M459" s="3"/>
      <c r="N459" s="3"/>
      <c r="O459" s="3"/>
      <c r="P459" s="3"/>
      <c r="Q459" s="3"/>
      <c r="R459" s="3"/>
      <c r="S459" s="3"/>
      <c r="T459" s="3"/>
      <c r="U459" s="3"/>
      <c r="V459" s="3"/>
      <c r="W459" s="3"/>
      <c r="X459" s="3"/>
      <c r="Y459" s="3"/>
      <c r="Z459" s="3"/>
    </row>
    <row r="460" spans="1:26" ht="12.75" customHeight="1" x14ac:dyDescent="0.25">
      <c r="A460" s="3"/>
      <c r="B460" s="3"/>
      <c r="C460" s="3"/>
      <c r="D460" s="200"/>
      <c r="E460" s="3"/>
      <c r="F460" s="3"/>
      <c r="G460" s="3"/>
      <c r="H460" s="3"/>
      <c r="I460" s="3"/>
      <c r="J460" s="3"/>
      <c r="K460" s="3"/>
      <c r="L460" s="3"/>
      <c r="M460" s="3"/>
      <c r="N460" s="3"/>
      <c r="O460" s="3"/>
      <c r="P460" s="3"/>
      <c r="Q460" s="3"/>
      <c r="R460" s="3"/>
      <c r="S460" s="3"/>
      <c r="T460" s="3"/>
      <c r="U460" s="3"/>
      <c r="V460" s="3"/>
      <c r="W460" s="3"/>
      <c r="X460" s="3"/>
      <c r="Y460" s="3"/>
      <c r="Z460" s="3"/>
    </row>
    <row r="461" spans="1:26" ht="12.75" customHeight="1" x14ac:dyDescent="0.25">
      <c r="A461" s="3"/>
      <c r="B461" s="3"/>
      <c r="C461" s="3"/>
      <c r="D461" s="200"/>
      <c r="E461" s="3"/>
      <c r="F461" s="3"/>
      <c r="G461" s="3"/>
      <c r="H461" s="3"/>
      <c r="I461" s="3"/>
      <c r="J461" s="3"/>
      <c r="K461" s="3"/>
      <c r="L461" s="3"/>
      <c r="M461" s="3"/>
      <c r="N461" s="3"/>
      <c r="O461" s="3"/>
      <c r="P461" s="3"/>
      <c r="Q461" s="3"/>
      <c r="R461" s="3"/>
      <c r="S461" s="3"/>
      <c r="T461" s="3"/>
      <c r="U461" s="3"/>
      <c r="V461" s="3"/>
      <c r="W461" s="3"/>
      <c r="X461" s="3"/>
      <c r="Y461" s="3"/>
      <c r="Z461" s="3"/>
    </row>
    <row r="462" spans="1:26" ht="12.75" customHeight="1" x14ac:dyDescent="0.25">
      <c r="A462" s="3"/>
      <c r="B462" s="3"/>
      <c r="C462" s="3"/>
      <c r="D462" s="200"/>
      <c r="E462" s="3"/>
      <c r="F462" s="3"/>
      <c r="G462" s="3"/>
      <c r="H462" s="3"/>
      <c r="I462" s="3"/>
      <c r="J462" s="3"/>
      <c r="K462" s="3"/>
      <c r="L462" s="3"/>
      <c r="M462" s="3"/>
      <c r="N462" s="3"/>
      <c r="O462" s="3"/>
      <c r="P462" s="3"/>
      <c r="Q462" s="3"/>
      <c r="R462" s="3"/>
      <c r="S462" s="3"/>
      <c r="T462" s="3"/>
      <c r="U462" s="3"/>
      <c r="V462" s="3"/>
      <c r="W462" s="3"/>
      <c r="X462" s="3"/>
      <c r="Y462" s="3"/>
      <c r="Z462" s="3"/>
    </row>
    <row r="463" spans="1:26" ht="12.75" customHeight="1" x14ac:dyDescent="0.25">
      <c r="A463" s="3"/>
      <c r="B463" s="3"/>
      <c r="C463" s="3"/>
      <c r="D463" s="200"/>
      <c r="E463" s="3"/>
      <c r="F463" s="3"/>
      <c r="G463" s="3"/>
      <c r="H463" s="3"/>
      <c r="I463" s="3"/>
      <c r="J463" s="3"/>
      <c r="K463" s="3"/>
      <c r="L463" s="3"/>
      <c r="M463" s="3"/>
      <c r="N463" s="3"/>
      <c r="O463" s="3"/>
      <c r="P463" s="3"/>
      <c r="Q463" s="3"/>
      <c r="R463" s="3"/>
      <c r="S463" s="3"/>
      <c r="T463" s="3"/>
      <c r="U463" s="3"/>
      <c r="V463" s="3"/>
      <c r="W463" s="3"/>
      <c r="X463" s="3"/>
      <c r="Y463" s="3"/>
      <c r="Z463" s="3"/>
    </row>
    <row r="464" spans="1:26" ht="12.75" customHeight="1" x14ac:dyDescent="0.25">
      <c r="A464" s="3"/>
      <c r="B464" s="3"/>
      <c r="C464" s="3"/>
      <c r="D464" s="200"/>
      <c r="E464" s="3"/>
      <c r="F464" s="3"/>
      <c r="G464" s="3"/>
      <c r="H464" s="3"/>
      <c r="I464" s="3"/>
      <c r="J464" s="3"/>
      <c r="K464" s="3"/>
      <c r="L464" s="3"/>
      <c r="M464" s="3"/>
      <c r="N464" s="3"/>
      <c r="O464" s="3"/>
      <c r="P464" s="3"/>
      <c r="Q464" s="3"/>
      <c r="R464" s="3"/>
      <c r="S464" s="3"/>
      <c r="T464" s="3"/>
      <c r="U464" s="3"/>
      <c r="V464" s="3"/>
      <c r="W464" s="3"/>
      <c r="X464" s="3"/>
      <c r="Y464" s="3"/>
      <c r="Z464" s="3"/>
    </row>
    <row r="465" spans="1:26" ht="12.75" customHeight="1" x14ac:dyDescent="0.25">
      <c r="A465" s="3"/>
      <c r="B465" s="3"/>
      <c r="C465" s="3"/>
      <c r="D465" s="200"/>
      <c r="E465" s="3"/>
      <c r="F465" s="3"/>
      <c r="G465" s="3"/>
      <c r="H465" s="3"/>
      <c r="I465" s="3"/>
      <c r="J465" s="3"/>
      <c r="K465" s="3"/>
      <c r="L465" s="3"/>
      <c r="M465" s="3"/>
      <c r="N465" s="3"/>
      <c r="O465" s="3"/>
      <c r="P465" s="3"/>
      <c r="Q465" s="3"/>
      <c r="R465" s="3"/>
      <c r="S465" s="3"/>
      <c r="T465" s="3"/>
      <c r="U465" s="3"/>
      <c r="V465" s="3"/>
      <c r="W465" s="3"/>
      <c r="X465" s="3"/>
      <c r="Y465" s="3"/>
      <c r="Z465" s="3"/>
    </row>
    <row r="466" spans="1:26" ht="12.75" customHeight="1" x14ac:dyDescent="0.25">
      <c r="A466" s="3"/>
      <c r="B466" s="3"/>
      <c r="C466" s="3"/>
      <c r="D466" s="200"/>
      <c r="E466" s="3"/>
      <c r="F466" s="3"/>
      <c r="G466" s="3"/>
      <c r="H466" s="3"/>
      <c r="I466" s="3"/>
      <c r="J466" s="3"/>
      <c r="K466" s="3"/>
      <c r="L466" s="3"/>
      <c r="M466" s="3"/>
      <c r="N466" s="3"/>
      <c r="O466" s="3"/>
      <c r="P466" s="3"/>
      <c r="Q466" s="3"/>
      <c r="R466" s="3"/>
      <c r="S466" s="3"/>
      <c r="T466" s="3"/>
      <c r="U466" s="3"/>
      <c r="V466" s="3"/>
      <c r="W466" s="3"/>
      <c r="X466" s="3"/>
      <c r="Y466" s="3"/>
      <c r="Z466" s="3"/>
    </row>
    <row r="467" spans="1:26" ht="12.75" customHeight="1" x14ac:dyDescent="0.25">
      <c r="A467" s="3"/>
      <c r="B467" s="3"/>
      <c r="C467" s="3"/>
      <c r="D467" s="200"/>
      <c r="E467" s="3"/>
      <c r="F467" s="3"/>
      <c r="G467" s="3"/>
      <c r="H467" s="3"/>
      <c r="I467" s="3"/>
      <c r="J467" s="3"/>
      <c r="K467" s="3"/>
      <c r="L467" s="3"/>
      <c r="M467" s="3"/>
      <c r="N467" s="3"/>
      <c r="O467" s="3"/>
      <c r="P467" s="3"/>
      <c r="Q467" s="3"/>
      <c r="R467" s="3"/>
      <c r="S467" s="3"/>
      <c r="T467" s="3"/>
      <c r="U467" s="3"/>
      <c r="V467" s="3"/>
      <c r="W467" s="3"/>
      <c r="X467" s="3"/>
      <c r="Y467" s="3"/>
      <c r="Z467" s="3"/>
    </row>
    <row r="468" spans="1:26" ht="12.75" customHeight="1" x14ac:dyDescent="0.25">
      <c r="A468" s="3"/>
      <c r="B468" s="3"/>
      <c r="C468" s="3"/>
      <c r="D468" s="200"/>
      <c r="E468" s="3"/>
      <c r="F468" s="3"/>
      <c r="G468" s="3"/>
      <c r="H468" s="3"/>
      <c r="I468" s="3"/>
      <c r="J468" s="3"/>
      <c r="K468" s="3"/>
      <c r="L468" s="3"/>
      <c r="M468" s="3"/>
      <c r="N468" s="3"/>
      <c r="O468" s="3"/>
      <c r="P468" s="3"/>
      <c r="Q468" s="3"/>
      <c r="R468" s="3"/>
      <c r="S468" s="3"/>
      <c r="T468" s="3"/>
      <c r="U468" s="3"/>
      <c r="V468" s="3"/>
      <c r="W468" s="3"/>
      <c r="X468" s="3"/>
      <c r="Y468" s="3"/>
      <c r="Z468" s="3"/>
    </row>
    <row r="469" spans="1:26" ht="12.75" customHeight="1" x14ac:dyDescent="0.25">
      <c r="A469" s="3"/>
      <c r="B469" s="3"/>
      <c r="C469" s="3"/>
      <c r="D469" s="200"/>
      <c r="E469" s="3"/>
      <c r="F469" s="3"/>
      <c r="G469" s="3"/>
      <c r="H469" s="3"/>
      <c r="I469" s="3"/>
      <c r="J469" s="3"/>
      <c r="K469" s="3"/>
      <c r="L469" s="3"/>
      <c r="M469" s="3"/>
      <c r="N469" s="3"/>
      <c r="O469" s="3"/>
      <c r="P469" s="3"/>
      <c r="Q469" s="3"/>
      <c r="R469" s="3"/>
      <c r="S469" s="3"/>
      <c r="T469" s="3"/>
      <c r="U469" s="3"/>
      <c r="V469" s="3"/>
      <c r="W469" s="3"/>
      <c r="X469" s="3"/>
      <c r="Y469" s="3"/>
      <c r="Z469" s="3"/>
    </row>
    <row r="470" spans="1:26" ht="12.75" customHeight="1" x14ac:dyDescent="0.25">
      <c r="A470" s="3"/>
      <c r="B470" s="3"/>
      <c r="C470" s="3"/>
      <c r="D470" s="200"/>
      <c r="E470" s="3"/>
      <c r="F470" s="3"/>
      <c r="G470" s="3"/>
      <c r="H470" s="3"/>
      <c r="I470" s="3"/>
      <c r="J470" s="3"/>
      <c r="K470" s="3"/>
      <c r="L470" s="3"/>
      <c r="M470" s="3"/>
      <c r="N470" s="3"/>
      <c r="O470" s="3"/>
      <c r="P470" s="3"/>
      <c r="Q470" s="3"/>
      <c r="R470" s="3"/>
      <c r="S470" s="3"/>
      <c r="T470" s="3"/>
      <c r="U470" s="3"/>
      <c r="V470" s="3"/>
      <c r="W470" s="3"/>
      <c r="X470" s="3"/>
      <c r="Y470" s="3"/>
      <c r="Z470" s="3"/>
    </row>
    <row r="471" spans="1:26" ht="12.75" customHeight="1" x14ac:dyDescent="0.25">
      <c r="A471" s="3"/>
      <c r="B471" s="3"/>
      <c r="C471" s="3"/>
      <c r="D471" s="200"/>
      <c r="E471" s="3"/>
      <c r="F471" s="3"/>
      <c r="G471" s="3"/>
      <c r="H471" s="3"/>
      <c r="I471" s="3"/>
      <c r="J471" s="3"/>
      <c r="K471" s="3"/>
      <c r="L471" s="3"/>
      <c r="M471" s="3"/>
      <c r="N471" s="3"/>
      <c r="O471" s="3"/>
      <c r="P471" s="3"/>
      <c r="Q471" s="3"/>
      <c r="R471" s="3"/>
      <c r="S471" s="3"/>
      <c r="T471" s="3"/>
      <c r="U471" s="3"/>
      <c r="V471" s="3"/>
      <c r="W471" s="3"/>
      <c r="X471" s="3"/>
      <c r="Y471" s="3"/>
      <c r="Z471" s="3"/>
    </row>
    <row r="472" spans="1:26" ht="12.75" customHeight="1" x14ac:dyDescent="0.25">
      <c r="A472" s="3"/>
      <c r="B472" s="3"/>
      <c r="C472" s="3"/>
      <c r="D472" s="200"/>
      <c r="E472" s="3"/>
      <c r="F472" s="3"/>
      <c r="G472" s="3"/>
      <c r="H472" s="3"/>
      <c r="I472" s="3"/>
      <c r="J472" s="3"/>
      <c r="K472" s="3"/>
      <c r="L472" s="3"/>
      <c r="M472" s="3"/>
      <c r="N472" s="3"/>
      <c r="O472" s="3"/>
      <c r="P472" s="3"/>
      <c r="Q472" s="3"/>
      <c r="R472" s="3"/>
      <c r="S472" s="3"/>
      <c r="T472" s="3"/>
      <c r="U472" s="3"/>
      <c r="V472" s="3"/>
      <c r="W472" s="3"/>
      <c r="X472" s="3"/>
      <c r="Y472" s="3"/>
      <c r="Z472" s="3"/>
    </row>
    <row r="473" spans="1:26" ht="12.75" customHeight="1" x14ac:dyDescent="0.25">
      <c r="A473" s="3"/>
      <c r="B473" s="3"/>
      <c r="C473" s="3"/>
      <c r="D473" s="200"/>
      <c r="E473" s="3"/>
      <c r="F473" s="3"/>
      <c r="G473" s="3"/>
      <c r="H473" s="3"/>
      <c r="I473" s="3"/>
      <c r="J473" s="3"/>
      <c r="K473" s="3"/>
      <c r="L473" s="3"/>
      <c r="M473" s="3"/>
      <c r="N473" s="3"/>
      <c r="O473" s="3"/>
      <c r="P473" s="3"/>
      <c r="Q473" s="3"/>
      <c r="R473" s="3"/>
      <c r="S473" s="3"/>
      <c r="T473" s="3"/>
      <c r="U473" s="3"/>
      <c r="V473" s="3"/>
      <c r="W473" s="3"/>
      <c r="X473" s="3"/>
      <c r="Y473" s="3"/>
      <c r="Z473" s="3"/>
    </row>
    <row r="474" spans="1:26" ht="12.75" customHeight="1" x14ac:dyDescent="0.25">
      <c r="A474" s="3"/>
      <c r="B474" s="3"/>
      <c r="C474" s="3"/>
      <c r="D474" s="200"/>
      <c r="E474" s="3"/>
      <c r="F474" s="3"/>
      <c r="G474" s="3"/>
      <c r="H474" s="3"/>
      <c r="I474" s="3"/>
      <c r="J474" s="3"/>
      <c r="K474" s="3"/>
      <c r="L474" s="3"/>
      <c r="M474" s="3"/>
      <c r="N474" s="3"/>
      <c r="O474" s="3"/>
      <c r="P474" s="3"/>
      <c r="Q474" s="3"/>
      <c r="R474" s="3"/>
      <c r="S474" s="3"/>
      <c r="T474" s="3"/>
      <c r="U474" s="3"/>
      <c r="V474" s="3"/>
      <c r="W474" s="3"/>
      <c r="X474" s="3"/>
      <c r="Y474" s="3"/>
      <c r="Z474" s="3"/>
    </row>
    <row r="475" spans="1:26" ht="12.75" customHeight="1" x14ac:dyDescent="0.25">
      <c r="A475" s="3"/>
      <c r="B475" s="3"/>
      <c r="C475" s="3"/>
      <c r="D475" s="200"/>
      <c r="E475" s="3"/>
      <c r="F475" s="3"/>
      <c r="G475" s="3"/>
      <c r="H475" s="3"/>
      <c r="I475" s="3"/>
      <c r="J475" s="3"/>
      <c r="K475" s="3"/>
      <c r="L475" s="3"/>
      <c r="M475" s="3"/>
      <c r="N475" s="3"/>
      <c r="O475" s="3"/>
      <c r="P475" s="3"/>
      <c r="Q475" s="3"/>
      <c r="R475" s="3"/>
      <c r="S475" s="3"/>
      <c r="T475" s="3"/>
      <c r="U475" s="3"/>
      <c r="V475" s="3"/>
      <c r="W475" s="3"/>
      <c r="X475" s="3"/>
      <c r="Y475" s="3"/>
      <c r="Z475" s="3"/>
    </row>
    <row r="476" spans="1:26" ht="12.75" customHeight="1" x14ac:dyDescent="0.25">
      <c r="A476" s="3"/>
      <c r="B476" s="3"/>
      <c r="C476" s="3"/>
      <c r="D476" s="200"/>
      <c r="E476" s="3"/>
      <c r="F476" s="3"/>
      <c r="G476" s="3"/>
      <c r="H476" s="3"/>
      <c r="I476" s="3"/>
      <c r="J476" s="3"/>
      <c r="K476" s="3"/>
      <c r="L476" s="3"/>
      <c r="M476" s="3"/>
      <c r="N476" s="3"/>
      <c r="O476" s="3"/>
      <c r="P476" s="3"/>
      <c r="Q476" s="3"/>
      <c r="R476" s="3"/>
      <c r="S476" s="3"/>
      <c r="T476" s="3"/>
      <c r="U476" s="3"/>
      <c r="V476" s="3"/>
      <c r="W476" s="3"/>
      <c r="X476" s="3"/>
      <c r="Y476" s="3"/>
      <c r="Z476" s="3"/>
    </row>
    <row r="477" spans="1:26" ht="12.75" customHeight="1" x14ac:dyDescent="0.25">
      <c r="A477" s="3"/>
      <c r="B477" s="3"/>
      <c r="C477" s="3"/>
      <c r="D477" s="200"/>
      <c r="E477" s="3"/>
      <c r="F477" s="3"/>
      <c r="G477" s="3"/>
      <c r="H477" s="3"/>
      <c r="I477" s="3"/>
      <c r="J477" s="3"/>
      <c r="K477" s="3"/>
      <c r="L477" s="3"/>
      <c r="M477" s="3"/>
      <c r="N477" s="3"/>
      <c r="O477" s="3"/>
      <c r="P477" s="3"/>
      <c r="Q477" s="3"/>
      <c r="R477" s="3"/>
      <c r="S477" s="3"/>
      <c r="T477" s="3"/>
      <c r="U477" s="3"/>
      <c r="V477" s="3"/>
      <c r="W477" s="3"/>
      <c r="X477" s="3"/>
      <c r="Y477" s="3"/>
      <c r="Z477" s="3"/>
    </row>
    <row r="478" spans="1:26" ht="12.75" customHeight="1" x14ac:dyDescent="0.25">
      <c r="A478" s="3"/>
      <c r="B478" s="3"/>
      <c r="C478" s="3"/>
      <c r="D478" s="200"/>
      <c r="E478" s="3"/>
      <c r="F478" s="3"/>
      <c r="G478" s="3"/>
      <c r="H478" s="3"/>
      <c r="I478" s="3"/>
      <c r="J478" s="3"/>
      <c r="K478" s="3"/>
      <c r="L478" s="3"/>
      <c r="M478" s="3"/>
      <c r="N478" s="3"/>
      <c r="O478" s="3"/>
      <c r="P478" s="3"/>
      <c r="Q478" s="3"/>
      <c r="R478" s="3"/>
      <c r="S478" s="3"/>
      <c r="T478" s="3"/>
      <c r="U478" s="3"/>
      <c r="V478" s="3"/>
      <c r="W478" s="3"/>
      <c r="X478" s="3"/>
      <c r="Y478" s="3"/>
      <c r="Z478" s="3"/>
    </row>
    <row r="479" spans="1:26" ht="12.75" customHeight="1" x14ac:dyDescent="0.25">
      <c r="A479" s="3"/>
      <c r="B479" s="3"/>
      <c r="C479" s="3"/>
      <c r="D479" s="200"/>
      <c r="E479" s="3"/>
      <c r="F479" s="3"/>
      <c r="G479" s="3"/>
      <c r="H479" s="3"/>
      <c r="I479" s="3"/>
      <c r="J479" s="3"/>
      <c r="K479" s="3"/>
      <c r="L479" s="3"/>
      <c r="M479" s="3"/>
      <c r="N479" s="3"/>
      <c r="O479" s="3"/>
      <c r="P479" s="3"/>
      <c r="Q479" s="3"/>
      <c r="R479" s="3"/>
      <c r="S479" s="3"/>
      <c r="T479" s="3"/>
      <c r="U479" s="3"/>
      <c r="V479" s="3"/>
      <c r="W479" s="3"/>
      <c r="X479" s="3"/>
      <c r="Y479" s="3"/>
      <c r="Z479" s="3"/>
    </row>
    <row r="480" spans="1:26" ht="12.75" customHeight="1" x14ac:dyDescent="0.25">
      <c r="A480" s="3"/>
      <c r="B480" s="3"/>
      <c r="C480" s="3"/>
      <c r="D480" s="200"/>
      <c r="E480" s="3"/>
      <c r="F480" s="3"/>
      <c r="G480" s="3"/>
      <c r="H480" s="3"/>
      <c r="I480" s="3"/>
      <c r="J480" s="3"/>
      <c r="K480" s="3"/>
      <c r="L480" s="3"/>
      <c r="M480" s="3"/>
      <c r="N480" s="3"/>
      <c r="O480" s="3"/>
      <c r="P480" s="3"/>
      <c r="Q480" s="3"/>
      <c r="R480" s="3"/>
      <c r="S480" s="3"/>
      <c r="T480" s="3"/>
      <c r="U480" s="3"/>
      <c r="V480" s="3"/>
      <c r="W480" s="3"/>
      <c r="X480" s="3"/>
      <c r="Y480" s="3"/>
      <c r="Z480" s="3"/>
    </row>
    <row r="481" spans="1:26" ht="12.75" customHeight="1" x14ac:dyDescent="0.25">
      <c r="A481" s="3"/>
      <c r="B481" s="3"/>
      <c r="C481" s="3"/>
      <c r="D481" s="200"/>
      <c r="E481" s="3"/>
      <c r="F481" s="3"/>
      <c r="G481" s="3"/>
      <c r="H481" s="3"/>
      <c r="I481" s="3"/>
      <c r="J481" s="3"/>
      <c r="K481" s="3"/>
      <c r="L481" s="3"/>
      <c r="M481" s="3"/>
      <c r="N481" s="3"/>
      <c r="O481" s="3"/>
      <c r="P481" s="3"/>
      <c r="Q481" s="3"/>
      <c r="R481" s="3"/>
      <c r="S481" s="3"/>
      <c r="T481" s="3"/>
      <c r="U481" s="3"/>
      <c r="V481" s="3"/>
      <c r="W481" s="3"/>
      <c r="X481" s="3"/>
      <c r="Y481" s="3"/>
      <c r="Z481" s="3"/>
    </row>
    <row r="482" spans="1:26" ht="12.75" customHeight="1" x14ac:dyDescent="0.25">
      <c r="A482" s="3"/>
      <c r="B482" s="3"/>
      <c r="C482" s="3"/>
      <c r="D482" s="200"/>
      <c r="E482" s="3"/>
      <c r="F482" s="3"/>
      <c r="G482" s="3"/>
      <c r="H482" s="3"/>
      <c r="I482" s="3"/>
      <c r="J482" s="3"/>
      <c r="K482" s="3"/>
      <c r="L482" s="3"/>
      <c r="M482" s="3"/>
      <c r="N482" s="3"/>
      <c r="O482" s="3"/>
      <c r="P482" s="3"/>
      <c r="Q482" s="3"/>
      <c r="R482" s="3"/>
      <c r="S482" s="3"/>
      <c r="T482" s="3"/>
      <c r="U482" s="3"/>
      <c r="V482" s="3"/>
      <c r="W482" s="3"/>
      <c r="X482" s="3"/>
      <c r="Y482" s="3"/>
      <c r="Z482" s="3"/>
    </row>
    <row r="483" spans="1:26" ht="12.75" customHeight="1" x14ac:dyDescent="0.25">
      <c r="A483" s="3"/>
      <c r="B483" s="3"/>
      <c r="C483" s="3"/>
      <c r="D483" s="200"/>
      <c r="E483" s="3"/>
      <c r="F483" s="3"/>
      <c r="G483" s="3"/>
      <c r="H483" s="3"/>
      <c r="I483" s="3"/>
      <c r="J483" s="3"/>
      <c r="K483" s="3"/>
      <c r="L483" s="3"/>
      <c r="M483" s="3"/>
      <c r="N483" s="3"/>
      <c r="O483" s="3"/>
      <c r="P483" s="3"/>
      <c r="Q483" s="3"/>
      <c r="R483" s="3"/>
      <c r="S483" s="3"/>
      <c r="T483" s="3"/>
      <c r="U483" s="3"/>
      <c r="V483" s="3"/>
      <c r="W483" s="3"/>
      <c r="X483" s="3"/>
      <c r="Y483" s="3"/>
      <c r="Z483" s="3"/>
    </row>
    <row r="484" spans="1:26" ht="12.75" customHeight="1" x14ac:dyDescent="0.25">
      <c r="A484" s="3"/>
      <c r="B484" s="3"/>
      <c r="C484" s="3"/>
      <c r="D484" s="200"/>
      <c r="E484" s="3"/>
      <c r="F484" s="3"/>
      <c r="G484" s="3"/>
      <c r="H484" s="3"/>
      <c r="I484" s="3"/>
      <c r="J484" s="3"/>
      <c r="K484" s="3"/>
      <c r="L484" s="3"/>
      <c r="M484" s="3"/>
      <c r="N484" s="3"/>
      <c r="O484" s="3"/>
      <c r="P484" s="3"/>
      <c r="Q484" s="3"/>
      <c r="R484" s="3"/>
      <c r="S484" s="3"/>
      <c r="T484" s="3"/>
      <c r="U484" s="3"/>
      <c r="V484" s="3"/>
      <c r="W484" s="3"/>
      <c r="X484" s="3"/>
      <c r="Y484" s="3"/>
      <c r="Z484" s="3"/>
    </row>
    <row r="485" spans="1:26" ht="12.75" customHeight="1" x14ac:dyDescent="0.25">
      <c r="A485" s="3"/>
      <c r="B485" s="3"/>
      <c r="C485" s="3"/>
      <c r="D485" s="200"/>
      <c r="E485" s="3"/>
      <c r="F485" s="3"/>
      <c r="G485" s="3"/>
      <c r="H485" s="3"/>
      <c r="I485" s="3"/>
      <c r="J485" s="3"/>
      <c r="K485" s="3"/>
      <c r="L485" s="3"/>
      <c r="M485" s="3"/>
      <c r="N485" s="3"/>
      <c r="O485" s="3"/>
      <c r="P485" s="3"/>
      <c r="Q485" s="3"/>
      <c r="R485" s="3"/>
      <c r="S485" s="3"/>
      <c r="T485" s="3"/>
      <c r="U485" s="3"/>
      <c r="V485" s="3"/>
      <c r="W485" s="3"/>
      <c r="X485" s="3"/>
      <c r="Y485" s="3"/>
      <c r="Z485" s="3"/>
    </row>
    <row r="486" spans="1:26" ht="12.75" customHeight="1" x14ac:dyDescent="0.25">
      <c r="A486" s="3"/>
      <c r="B486" s="3"/>
      <c r="C486" s="3"/>
      <c r="D486" s="200"/>
      <c r="E486" s="3"/>
      <c r="F486" s="3"/>
      <c r="G486" s="3"/>
      <c r="H486" s="3"/>
      <c r="I486" s="3"/>
      <c r="J486" s="3"/>
      <c r="K486" s="3"/>
      <c r="L486" s="3"/>
      <c r="M486" s="3"/>
      <c r="N486" s="3"/>
      <c r="O486" s="3"/>
      <c r="P486" s="3"/>
      <c r="Q486" s="3"/>
      <c r="R486" s="3"/>
      <c r="S486" s="3"/>
      <c r="T486" s="3"/>
      <c r="U486" s="3"/>
      <c r="V486" s="3"/>
      <c r="W486" s="3"/>
      <c r="X486" s="3"/>
      <c r="Y486" s="3"/>
      <c r="Z486" s="3"/>
    </row>
    <row r="487" spans="1:26" ht="12.75" customHeight="1" x14ac:dyDescent="0.25">
      <c r="A487" s="3"/>
      <c r="B487" s="3"/>
      <c r="C487" s="3"/>
      <c r="D487" s="200"/>
      <c r="E487" s="3"/>
      <c r="F487" s="3"/>
      <c r="G487" s="3"/>
      <c r="H487" s="3"/>
      <c r="I487" s="3"/>
      <c r="J487" s="3"/>
      <c r="K487" s="3"/>
      <c r="L487" s="3"/>
      <c r="M487" s="3"/>
      <c r="N487" s="3"/>
      <c r="O487" s="3"/>
      <c r="P487" s="3"/>
      <c r="Q487" s="3"/>
      <c r="R487" s="3"/>
      <c r="S487" s="3"/>
      <c r="T487" s="3"/>
      <c r="U487" s="3"/>
      <c r="V487" s="3"/>
      <c r="W487" s="3"/>
      <c r="X487" s="3"/>
      <c r="Y487" s="3"/>
      <c r="Z487" s="3"/>
    </row>
    <row r="488" spans="1:26" ht="12.75" customHeight="1" x14ac:dyDescent="0.25">
      <c r="A488" s="3"/>
      <c r="B488" s="3"/>
      <c r="C488" s="3"/>
      <c r="D488" s="200"/>
      <c r="E488" s="3"/>
      <c r="F488" s="3"/>
      <c r="G488" s="3"/>
      <c r="H488" s="3"/>
      <c r="I488" s="3"/>
      <c r="J488" s="3"/>
      <c r="K488" s="3"/>
      <c r="L488" s="3"/>
      <c r="M488" s="3"/>
      <c r="N488" s="3"/>
      <c r="O488" s="3"/>
      <c r="P488" s="3"/>
      <c r="Q488" s="3"/>
      <c r="R488" s="3"/>
      <c r="S488" s="3"/>
      <c r="T488" s="3"/>
      <c r="U488" s="3"/>
      <c r="V488" s="3"/>
      <c r="W488" s="3"/>
      <c r="X488" s="3"/>
      <c r="Y488" s="3"/>
      <c r="Z488" s="3"/>
    </row>
    <row r="489" spans="1:26" ht="12.75" customHeight="1" x14ac:dyDescent="0.25">
      <c r="A489" s="3"/>
      <c r="B489" s="3"/>
      <c r="C489" s="3"/>
      <c r="D489" s="200"/>
      <c r="E489" s="3"/>
      <c r="F489" s="3"/>
      <c r="G489" s="3"/>
      <c r="H489" s="3"/>
      <c r="I489" s="3"/>
      <c r="J489" s="3"/>
      <c r="K489" s="3"/>
      <c r="L489" s="3"/>
      <c r="M489" s="3"/>
      <c r="N489" s="3"/>
      <c r="O489" s="3"/>
      <c r="P489" s="3"/>
      <c r="Q489" s="3"/>
      <c r="R489" s="3"/>
      <c r="S489" s="3"/>
      <c r="T489" s="3"/>
      <c r="U489" s="3"/>
      <c r="V489" s="3"/>
      <c r="W489" s="3"/>
      <c r="X489" s="3"/>
      <c r="Y489" s="3"/>
      <c r="Z489" s="3"/>
    </row>
    <row r="490" spans="1:26" ht="12.75" customHeight="1" x14ac:dyDescent="0.25">
      <c r="A490" s="3"/>
      <c r="B490" s="3"/>
      <c r="C490" s="3"/>
      <c r="D490" s="200"/>
      <c r="E490" s="3"/>
      <c r="F490" s="3"/>
      <c r="G490" s="3"/>
      <c r="H490" s="3"/>
      <c r="I490" s="3"/>
      <c r="J490" s="3"/>
      <c r="K490" s="3"/>
      <c r="L490" s="3"/>
      <c r="M490" s="3"/>
      <c r="N490" s="3"/>
      <c r="O490" s="3"/>
      <c r="P490" s="3"/>
      <c r="Q490" s="3"/>
      <c r="R490" s="3"/>
      <c r="S490" s="3"/>
      <c r="T490" s="3"/>
      <c r="U490" s="3"/>
      <c r="V490" s="3"/>
      <c r="W490" s="3"/>
      <c r="X490" s="3"/>
      <c r="Y490" s="3"/>
      <c r="Z490" s="3"/>
    </row>
    <row r="491" spans="1:26" ht="12.75" customHeight="1" x14ac:dyDescent="0.25">
      <c r="A491" s="3"/>
      <c r="B491" s="3"/>
      <c r="C491" s="3"/>
      <c r="D491" s="200"/>
      <c r="E491" s="3"/>
      <c r="F491" s="3"/>
      <c r="G491" s="3"/>
      <c r="H491" s="3"/>
      <c r="I491" s="3"/>
      <c r="J491" s="3"/>
      <c r="K491" s="3"/>
      <c r="L491" s="3"/>
      <c r="M491" s="3"/>
      <c r="N491" s="3"/>
      <c r="O491" s="3"/>
      <c r="P491" s="3"/>
      <c r="Q491" s="3"/>
      <c r="R491" s="3"/>
      <c r="S491" s="3"/>
      <c r="T491" s="3"/>
      <c r="U491" s="3"/>
      <c r="V491" s="3"/>
      <c r="W491" s="3"/>
      <c r="X491" s="3"/>
      <c r="Y491" s="3"/>
      <c r="Z491" s="3"/>
    </row>
    <row r="492" spans="1:26" ht="12.75" customHeight="1" x14ac:dyDescent="0.25">
      <c r="A492" s="3"/>
      <c r="B492" s="3"/>
      <c r="C492" s="3"/>
      <c r="D492" s="200"/>
      <c r="E492" s="3"/>
      <c r="F492" s="3"/>
      <c r="G492" s="3"/>
      <c r="H492" s="3"/>
      <c r="I492" s="3"/>
      <c r="J492" s="3"/>
      <c r="K492" s="3"/>
      <c r="L492" s="3"/>
      <c r="M492" s="3"/>
      <c r="N492" s="3"/>
      <c r="O492" s="3"/>
      <c r="P492" s="3"/>
      <c r="Q492" s="3"/>
      <c r="R492" s="3"/>
      <c r="S492" s="3"/>
      <c r="T492" s="3"/>
      <c r="U492" s="3"/>
      <c r="V492" s="3"/>
      <c r="W492" s="3"/>
      <c r="X492" s="3"/>
      <c r="Y492" s="3"/>
      <c r="Z492" s="3"/>
    </row>
    <row r="493" spans="1:26" ht="12.75" customHeight="1" x14ac:dyDescent="0.25">
      <c r="A493" s="3"/>
      <c r="B493" s="3"/>
      <c r="C493" s="3"/>
      <c r="D493" s="200"/>
      <c r="E493" s="3"/>
      <c r="F493" s="3"/>
      <c r="G493" s="3"/>
      <c r="H493" s="3"/>
      <c r="I493" s="3"/>
      <c r="J493" s="3"/>
      <c r="K493" s="3"/>
      <c r="L493" s="3"/>
      <c r="M493" s="3"/>
      <c r="N493" s="3"/>
      <c r="O493" s="3"/>
      <c r="P493" s="3"/>
      <c r="Q493" s="3"/>
      <c r="R493" s="3"/>
      <c r="S493" s="3"/>
      <c r="T493" s="3"/>
      <c r="U493" s="3"/>
      <c r="V493" s="3"/>
      <c r="W493" s="3"/>
      <c r="X493" s="3"/>
      <c r="Y493" s="3"/>
      <c r="Z493" s="3"/>
    </row>
    <row r="494" spans="1:26" ht="12.75" customHeight="1" x14ac:dyDescent="0.25">
      <c r="A494" s="3"/>
      <c r="B494" s="3"/>
      <c r="C494" s="3"/>
      <c r="D494" s="200"/>
      <c r="E494" s="3"/>
      <c r="F494" s="3"/>
      <c r="G494" s="3"/>
      <c r="H494" s="3"/>
      <c r="I494" s="3"/>
      <c r="J494" s="3"/>
      <c r="K494" s="3"/>
      <c r="L494" s="3"/>
      <c r="M494" s="3"/>
      <c r="N494" s="3"/>
      <c r="O494" s="3"/>
      <c r="P494" s="3"/>
      <c r="Q494" s="3"/>
      <c r="R494" s="3"/>
      <c r="S494" s="3"/>
      <c r="T494" s="3"/>
      <c r="U494" s="3"/>
      <c r="V494" s="3"/>
      <c r="W494" s="3"/>
      <c r="X494" s="3"/>
      <c r="Y494" s="3"/>
      <c r="Z494" s="3"/>
    </row>
    <row r="495" spans="1:26" ht="12.75" customHeight="1" x14ac:dyDescent="0.25">
      <c r="A495" s="3"/>
      <c r="B495" s="3"/>
      <c r="C495" s="3"/>
      <c r="D495" s="200"/>
      <c r="E495" s="3"/>
      <c r="F495" s="3"/>
      <c r="G495" s="3"/>
      <c r="H495" s="3"/>
      <c r="I495" s="3"/>
      <c r="J495" s="3"/>
      <c r="K495" s="3"/>
      <c r="L495" s="3"/>
      <c r="M495" s="3"/>
      <c r="N495" s="3"/>
      <c r="O495" s="3"/>
      <c r="P495" s="3"/>
      <c r="Q495" s="3"/>
      <c r="R495" s="3"/>
      <c r="S495" s="3"/>
      <c r="T495" s="3"/>
      <c r="U495" s="3"/>
      <c r="V495" s="3"/>
      <c r="W495" s="3"/>
      <c r="X495" s="3"/>
      <c r="Y495" s="3"/>
      <c r="Z495" s="3"/>
    </row>
    <row r="496" spans="1:26" ht="12.75" customHeight="1" x14ac:dyDescent="0.25">
      <c r="A496" s="3"/>
      <c r="B496" s="3"/>
      <c r="C496" s="3"/>
      <c r="D496" s="200"/>
      <c r="E496" s="3"/>
      <c r="F496" s="3"/>
      <c r="G496" s="3"/>
      <c r="H496" s="3"/>
      <c r="I496" s="3"/>
      <c r="J496" s="3"/>
      <c r="K496" s="3"/>
      <c r="L496" s="3"/>
      <c r="M496" s="3"/>
      <c r="N496" s="3"/>
      <c r="O496" s="3"/>
      <c r="P496" s="3"/>
      <c r="Q496" s="3"/>
      <c r="R496" s="3"/>
      <c r="S496" s="3"/>
      <c r="T496" s="3"/>
      <c r="U496" s="3"/>
      <c r="V496" s="3"/>
      <c r="W496" s="3"/>
      <c r="X496" s="3"/>
      <c r="Y496" s="3"/>
      <c r="Z496" s="3"/>
    </row>
    <row r="497" spans="1:26" ht="12.75" customHeight="1" x14ac:dyDescent="0.25">
      <c r="A497" s="3"/>
      <c r="B497" s="3"/>
      <c r="C497" s="3"/>
      <c r="D497" s="200"/>
      <c r="E497" s="3"/>
      <c r="F497" s="3"/>
      <c r="G497" s="3"/>
      <c r="H497" s="3"/>
      <c r="I497" s="3"/>
      <c r="J497" s="3"/>
      <c r="K497" s="3"/>
      <c r="L497" s="3"/>
      <c r="M497" s="3"/>
      <c r="N497" s="3"/>
      <c r="O497" s="3"/>
      <c r="P497" s="3"/>
      <c r="Q497" s="3"/>
      <c r="R497" s="3"/>
      <c r="S497" s="3"/>
      <c r="T497" s="3"/>
      <c r="U497" s="3"/>
      <c r="V497" s="3"/>
      <c r="W497" s="3"/>
      <c r="X497" s="3"/>
      <c r="Y497" s="3"/>
      <c r="Z497" s="3"/>
    </row>
    <row r="498" spans="1:26" ht="12.75" customHeight="1" x14ac:dyDescent="0.25">
      <c r="A498" s="3"/>
      <c r="B498" s="3"/>
      <c r="C498" s="3"/>
      <c r="D498" s="200"/>
      <c r="E498" s="3"/>
      <c r="F498" s="3"/>
      <c r="G498" s="3"/>
      <c r="H498" s="3"/>
      <c r="I498" s="3"/>
      <c r="J498" s="3"/>
      <c r="K498" s="3"/>
      <c r="L498" s="3"/>
      <c r="M498" s="3"/>
      <c r="N498" s="3"/>
      <c r="O498" s="3"/>
      <c r="P498" s="3"/>
      <c r="Q498" s="3"/>
      <c r="R498" s="3"/>
      <c r="S498" s="3"/>
      <c r="T498" s="3"/>
      <c r="U498" s="3"/>
      <c r="V498" s="3"/>
      <c r="W498" s="3"/>
      <c r="X498" s="3"/>
      <c r="Y498" s="3"/>
      <c r="Z498" s="3"/>
    </row>
    <row r="499" spans="1:26" ht="12.75" customHeight="1" x14ac:dyDescent="0.25">
      <c r="A499" s="3"/>
      <c r="B499" s="3"/>
      <c r="C499" s="3"/>
      <c r="D499" s="200"/>
      <c r="E499" s="3"/>
      <c r="F499" s="3"/>
      <c r="G499" s="3"/>
      <c r="H499" s="3"/>
      <c r="I499" s="3"/>
      <c r="J499" s="3"/>
      <c r="K499" s="3"/>
      <c r="L499" s="3"/>
      <c r="M499" s="3"/>
      <c r="N499" s="3"/>
      <c r="O499" s="3"/>
      <c r="P499" s="3"/>
      <c r="Q499" s="3"/>
      <c r="R499" s="3"/>
      <c r="S499" s="3"/>
      <c r="T499" s="3"/>
      <c r="U499" s="3"/>
      <c r="V499" s="3"/>
      <c r="W499" s="3"/>
      <c r="X499" s="3"/>
      <c r="Y499" s="3"/>
      <c r="Z499" s="3"/>
    </row>
    <row r="500" spans="1:26" ht="12.75" customHeight="1" x14ac:dyDescent="0.25">
      <c r="A500" s="3"/>
      <c r="B500" s="3"/>
      <c r="C500" s="3"/>
      <c r="D500" s="200"/>
      <c r="E500" s="3"/>
      <c r="F500" s="3"/>
      <c r="G500" s="3"/>
      <c r="H500" s="3"/>
      <c r="I500" s="3"/>
      <c r="J500" s="3"/>
      <c r="K500" s="3"/>
      <c r="L500" s="3"/>
      <c r="M500" s="3"/>
      <c r="N500" s="3"/>
      <c r="O500" s="3"/>
      <c r="P500" s="3"/>
      <c r="Q500" s="3"/>
      <c r="R500" s="3"/>
      <c r="S500" s="3"/>
      <c r="T500" s="3"/>
      <c r="U500" s="3"/>
      <c r="V500" s="3"/>
      <c r="W500" s="3"/>
      <c r="X500" s="3"/>
      <c r="Y500" s="3"/>
      <c r="Z500" s="3"/>
    </row>
    <row r="501" spans="1:26" ht="12.75" customHeight="1" x14ac:dyDescent="0.25">
      <c r="A501" s="3"/>
      <c r="B501" s="3"/>
      <c r="C501" s="3"/>
      <c r="D501" s="200"/>
      <c r="E501" s="3"/>
      <c r="F501" s="3"/>
      <c r="G501" s="3"/>
      <c r="H501" s="3"/>
      <c r="I501" s="3"/>
      <c r="J501" s="3"/>
      <c r="K501" s="3"/>
      <c r="L501" s="3"/>
      <c r="M501" s="3"/>
      <c r="N501" s="3"/>
      <c r="O501" s="3"/>
      <c r="P501" s="3"/>
      <c r="Q501" s="3"/>
      <c r="R501" s="3"/>
      <c r="S501" s="3"/>
      <c r="T501" s="3"/>
      <c r="U501" s="3"/>
      <c r="V501" s="3"/>
      <c r="W501" s="3"/>
      <c r="X501" s="3"/>
      <c r="Y501" s="3"/>
      <c r="Z501" s="3"/>
    </row>
    <row r="502" spans="1:26" ht="12.75" customHeight="1" x14ac:dyDescent="0.25">
      <c r="A502" s="3"/>
      <c r="B502" s="3"/>
      <c r="C502" s="3"/>
      <c r="D502" s="200"/>
      <c r="E502" s="3"/>
      <c r="F502" s="3"/>
      <c r="G502" s="3"/>
      <c r="H502" s="3"/>
      <c r="I502" s="3"/>
      <c r="J502" s="3"/>
      <c r="K502" s="3"/>
      <c r="L502" s="3"/>
      <c r="M502" s="3"/>
      <c r="N502" s="3"/>
      <c r="O502" s="3"/>
      <c r="P502" s="3"/>
      <c r="Q502" s="3"/>
      <c r="R502" s="3"/>
      <c r="S502" s="3"/>
      <c r="T502" s="3"/>
      <c r="U502" s="3"/>
      <c r="V502" s="3"/>
      <c r="W502" s="3"/>
      <c r="X502" s="3"/>
      <c r="Y502" s="3"/>
      <c r="Z502" s="3"/>
    </row>
    <row r="503" spans="1:26" ht="12.75" customHeight="1" x14ac:dyDescent="0.25">
      <c r="A503" s="3"/>
      <c r="B503" s="3"/>
      <c r="C503" s="3"/>
      <c r="D503" s="200"/>
      <c r="E503" s="3"/>
      <c r="F503" s="3"/>
      <c r="G503" s="3"/>
      <c r="H503" s="3"/>
      <c r="I503" s="3"/>
      <c r="J503" s="3"/>
      <c r="K503" s="3"/>
      <c r="L503" s="3"/>
      <c r="M503" s="3"/>
      <c r="N503" s="3"/>
      <c r="O503" s="3"/>
      <c r="P503" s="3"/>
      <c r="Q503" s="3"/>
      <c r="R503" s="3"/>
      <c r="S503" s="3"/>
      <c r="T503" s="3"/>
      <c r="U503" s="3"/>
      <c r="V503" s="3"/>
      <c r="W503" s="3"/>
      <c r="X503" s="3"/>
      <c r="Y503" s="3"/>
      <c r="Z503" s="3"/>
    </row>
    <row r="504" spans="1:26" ht="12.75" customHeight="1" x14ac:dyDescent="0.25">
      <c r="A504" s="3"/>
      <c r="B504" s="3"/>
      <c r="C504" s="3"/>
      <c r="D504" s="200"/>
      <c r="E504" s="3"/>
      <c r="F504" s="3"/>
      <c r="G504" s="3"/>
      <c r="H504" s="3"/>
      <c r="I504" s="3"/>
      <c r="J504" s="3"/>
      <c r="K504" s="3"/>
      <c r="L504" s="3"/>
      <c r="M504" s="3"/>
      <c r="N504" s="3"/>
      <c r="O504" s="3"/>
      <c r="P504" s="3"/>
      <c r="Q504" s="3"/>
      <c r="R504" s="3"/>
      <c r="S504" s="3"/>
      <c r="T504" s="3"/>
      <c r="U504" s="3"/>
      <c r="V504" s="3"/>
      <c r="W504" s="3"/>
      <c r="X504" s="3"/>
      <c r="Y504" s="3"/>
      <c r="Z504" s="3"/>
    </row>
    <row r="505" spans="1:26" ht="12.75" customHeight="1" x14ac:dyDescent="0.25">
      <c r="A505" s="3"/>
      <c r="B505" s="3"/>
      <c r="C505" s="3"/>
      <c r="D505" s="200"/>
      <c r="E505" s="3"/>
      <c r="F505" s="3"/>
      <c r="G505" s="3"/>
      <c r="H505" s="3"/>
      <c r="I505" s="3"/>
      <c r="J505" s="3"/>
      <c r="K505" s="3"/>
      <c r="L505" s="3"/>
      <c r="M505" s="3"/>
      <c r="N505" s="3"/>
      <c r="O505" s="3"/>
      <c r="P505" s="3"/>
      <c r="Q505" s="3"/>
      <c r="R505" s="3"/>
      <c r="S505" s="3"/>
      <c r="T505" s="3"/>
      <c r="U505" s="3"/>
      <c r="V505" s="3"/>
      <c r="W505" s="3"/>
      <c r="X505" s="3"/>
      <c r="Y505" s="3"/>
      <c r="Z505" s="3"/>
    </row>
    <row r="506" spans="1:26" ht="12.75" customHeight="1" x14ac:dyDescent="0.25">
      <c r="A506" s="3"/>
      <c r="B506" s="3"/>
      <c r="C506" s="3"/>
      <c r="D506" s="200"/>
      <c r="E506" s="3"/>
      <c r="F506" s="3"/>
      <c r="G506" s="3"/>
      <c r="H506" s="3"/>
      <c r="I506" s="3"/>
      <c r="J506" s="3"/>
      <c r="K506" s="3"/>
      <c r="L506" s="3"/>
      <c r="M506" s="3"/>
      <c r="N506" s="3"/>
      <c r="O506" s="3"/>
      <c r="P506" s="3"/>
      <c r="Q506" s="3"/>
      <c r="R506" s="3"/>
      <c r="S506" s="3"/>
      <c r="T506" s="3"/>
      <c r="U506" s="3"/>
      <c r="V506" s="3"/>
      <c r="W506" s="3"/>
      <c r="X506" s="3"/>
      <c r="Y506" s="3"/>
      <c r="Z506" s="3"/>
    </row>
    <row r="507" spans="1:26" ht="12.75" customHeight="1" x14ac:dyDescent="0.25">
      <c r="A507" s="3"/>
      <c r="B507" s="3"/>
      <c r="C507" s="3"/>
      <c r="D507" s="200"/>
      <c r="E507" s="3"/>
      <c r="F507" s="3"/>
      <c r="G507" s="3"/>
      <c r="H507" s="3"/>
      <c r="I507" s="3"/>
      <c r="J507" s="3"/>
      <c r="K507" s="3"/>
      <c r="L507" s="3"/>
      <c r="M507" s="3"/>
      <c r="N507" s="3"/>
      <c r="O507" s="3"/>
      <c r="P507" s="3"/>
      <c r="Q507" s="3"/>
      <c r="R507" s="3"/>
      <c r="S507" s="3"/>
      <c r="T507" s="3"/>
      <c r="U507" s="3"/>
      <c r="V507" s="3"/>
      <c r="W507" s="3"/>
      <c r="X507" s="3"/>
      <c r="Y507" s="3"/>
      <c r="Z507" s="3"/>
    </row>
    <row r="508" spans="1:26" ht="12.75" customHeight="1" x14ac:dyDescent="0.25">
      <c r="A508" s="3"/>
      <c r="B508" s="3"/>
      <c r="C508" s="3"/>
      <c r="D508" s="200"/>
      <c r="E508" s="3"/>
      <c r="F508" s="3"/>
      <c r="G508" s="3"/>
      <c r="H508" s="3"/>
      <c r="I508" s="3"/>
      <c r="J508" s="3"/>
      <c r="K508" s="3"/>
      <c r="L508" s="3"/>
      <c r="M508" s="3"/>
      <c r="N508" s="3"/>
      <c r="O508" s="3"/>
      <c r="P508" s="3"/>
      <c r="Q508" s="3"/>
      <c r="R508" s="3"/>
      <c r="S508" s="3"/>
      <c r="T508" s="3"/>
      <c r="U508" s="3"/>
      <c r="V508" s="3"/>
      <c r="W508" s="3"/>
      <c r="X508" s="3"/>
      <c r="Y508" s="3"/>
      <c r="Z508" s="3"/>
    </row>
    <row r="509" spans="1:26" ht="12.75" customHeight="1" x14ac:dyDescent="0.25">
      <c r="A509" s="3"/>
      <c r="B509" s="3"/>
      <c r="C509" s="3"/>
      <c r="D509" s="200"/>
      <c r="E509" s="3"/>
      <c r="F509" s="3"/>
      <c r="G509" s="3"/>
      <c r="H509" s="3"/>
      <c r="I509" s="3"/>
      <c r="J509" s="3"/>
      <c r="K509" s="3"/>
      <c r="L509" s="3"/>
      <c r="M509" s="3"/>
      <c r="N509" s="3"/>
      <c r="O509" s="3"/>
      <c r="P509" s="3"/>
      <c r="Q509" s="3"/>
      <c r="R509" s="3"/>
      <c r="S509" s="3"/>
      <c r="T509" s="3"/>
      <c r="U509" s="3"/>
      <c r="V509" s="3"/>
      <c r="W509" s="3"/>
      <c r="X509" s="3"/>
      <c r="Y509" s="3"/>
      <c r="Z509" s="3"/>
    </row>
    <row r="510" spans="1:26" ht="12.75" customHeight="1" x14ac:dyDescent="0.25">
      <c r="A510" s="3"/>
      <c r="B510" s="3"/>
      <c r="C510" s="3"/>
      <c r="D510" s="200"/>
      <c r="E510" s="3"/>
      <c r="F510" s="3"/>
      <c r="G510" s="3"/>
      <c r="H510" s="3"/>
      <c r="I510" s="3"/>
      <c r="J510" s="3"/>
      <c r="K510" s="3"/>
      <c r="L510" s="3"/>
      <c r="M510" s="3"/>
      <c r="N510" s="3"/>
      <c r="O510" s="3"/>
      <c r="P510" s="3"/>
      <c r="Q510" s="3"/>
      <c r="R510" s="3"/>
      <c r="S510" s="3"/>
      <c r="T510" s="3"/>
      <c r="U510" s="3"/>
      <c r="V510" s="3"/>
      <c r="W510" s="3"/>
      <c r="X510" s="3"/>
      <c r="Y510" s="3"/>
      <c r="Z510" s="3"/>
    </row>
    <row r="511" spans="1:26" ht="12.75" customHeight="1" x14ac:dyDescent="0.25">
      <c r="A511" s="3"/>
      <c r="B511" s="3"/>
      <c r="C511" s="3"/>
      <c r="D511" s="200"/>
      <c r="E511" s="3"/>
      <c r="F511" s="3"/>
      <c r="G511" s="3"/>
      <c r="H511" s="3"/>
      <c r="I511" s="3"/>
      <c r="J511" s="3"/>
      <c r="K511" s="3"/>
      <c r="L511" s="3"/>
      <c r="M511" s="3"/>
      <c r="N511" s="3"/>
      <c r="O511" s="3"/>
      <c r="P511" s="3"/>
      <c r="Q511" s="3"/>
      <c r="R511" s="3"/>
      <c r="S511" s="3"/>
      <c r="T511" s="3"/>
      <c r="U511" s="3"/>
      <c r="V511" s="3"/>
      <c r="W511" s="3"/>
      <c r="X511" s="3"/>
      <c r="Y511" s="3"/>
      <c r="Z511" s="3"/>
    </row>
    <row r="512" spans="1:26" ht="12.75" customHeight="1" x14ac:dyDescent="0.25">
      <c r="A512" s="3"/>
      <c r="B512" s="3"/>
      <c r="C512" s="3"/>
      <c r="D512" s="200"/>
      <c r="E512" s="3"/>
      <c r="F512" s="3"/>
      <c r="G512" s="3"/>
      <c r="H512" s="3"/>
      <c r="I512" s="3"/>
      <c r="J512" s="3"/>
      <c r="K512" s="3"/>
      <c r="L512" s="3"/>
      <c r="M512" s="3"/>
      <c r="N512" s="3"/>
      <c r="O512" s="3"/>
      <c r="P512" s="3"/>
      <c r="Q512" s="3"/>
      <c r="R512" s="3"/>
      <c r="S512" s="3"/>
      <c r="T512" s="3"/>
      <c r="U512" s="3"/>
      <c r="V512" s="3"/>
      <c r="W512" s="3"/>
      <c r="X512" s="3"/>
      <c r="Y512" s="3"/>
      <c r="Z512" s="3"/>
    </row>
    <row r="513" spans="1:26" ht="12.75" customHeight="1" x14ac:dyDescent="0.25">
      <c r="A513" s="3"/>
      <c r="B513" s="3"/>
      <c r="C513" s="3"/>
      <c r="D513" s="200"/>
      <c r="E513" s="3"/>
      <c r="F513" s="3"/>
      <c r="G513" s="3"/>
      <c r="H513" s="3"/>
      <c r="I513" s="3"/>
      <c r="J513" s="3"/>
      <c r="K513" s="3"/>
      <c r="L513" s="3"/>
      <c r="M513" s="3"/>
      <c r="N513" s="3"/>
      <c r="O513" s="3"/>
      <c r="P513" s="3"/>
      <c r="Q513" s="3"/>
      <c r="R513" s="3"/>
      <c r="S513" s="3"/>
      <c r="T513" s="3"/>
      <c r="U513" s="3"/>
      <c r="V513" s="3"/>
      <c r="W513" s="3"/>
      <c r="X513" s="3"/>
      <c r="Y513" s="3"/>
      <c r="Z513" s="3"/>
    </row>
    <row r="514" spans="1:26" ht="12.75" customHeight="1" x14ac:dyDescent="0.25">
      <c r="A514" s="3"/>
      <c r="B514" s="3"/>
      <c r="C514" s="3"/>
      <c r="D514" s="200"/>
      <c r="E514" s="3"/>
      <c r="F514" s="3"/>
      <c r="G514" s="3"/>
      <c r="H514" s="3"/>
      <c r="I514" s="3"/>
      <c r="J514" s="3"/>
      <c r="K514" s="3"/>
      <c r="L514" s="3"/>
      <c r="M514" s="3"/>
      <c r="N514" s="3"/>
      <c r="O514" s="3"/>
      <c r="P514" s="3"/>
      <c r="Q514" s="3"/>
      <c r="R514" s="3"/>
      <c r="S514" s="3"/>
      <c r="T514" s="3"/>
      <c r="U514" s="3"/>
      <c r="V514" s="3"/>
      <c r="W514" s="3"/>
      <c r="X514" s="3"/>
      <c r="Y514" s="3"/>
      <c r="Z514" s="3"/>
    </row>
    <row r="515" spans="1:26" ht="12.75" customHeight="1" x14ac:dyDescent="0.25">
      <c r="A515" s="3"/>
      <c r="B515" s="3"/>
      <c r="C515" s="3"/>
      <c r="D515" s="200"/>
      <c r="E515" s="3"/>
      <c r="F515" s="3"/>
      <c r="G515" s="3"/>
      <c r="H515" s="3"/>
      <c r="I515" s="3"/>
      <c r="J515" s="3"/>
      <c r="K515" s="3"/>
      <c r="L515" s="3"/>
      <c r="M515" s="3"/>
      <c r="N515" s="3"/>
      <c r="O515" s="3"/>
      <c r="P515" s="3"/>
      <c r="Q515" s="3"/>
      <c r="R515" s="3"/>
      <c r="S515" s="3"/>
      <c r="T515" s="3"/>
      <c r="U515" s="3"/>
      <c r="V515" s="3"/>
      <c r="W515" s="3"/>
      <c r="X515" s="3"/>
      <c r="Y515" s="3"/>
      <c r="Z515" s="3"/>
    </row>
    <row r="516" spans="1:26" ht="12.75" customHeight="1" x14ac:dyDescent="0.25">
      <c r="A516" s="3"/>
      <c r="B516" s="3"/>
      <c r="C516" s="3"/>
      <c r="D516" s="200"/>
      <c r="E516" s="3"/>
      <c r="F516" s="3"/>
      <c r="G516" s="3"/>
      <c r="H516" s="3"/>
      <c r="I516" s="3"/>
      <c r="J516" s="3"/>
      <c r="K516" s="3"/>
      <c r="L516" s="3"/>
      <c r="M516" s="3"/>
      <c r="N516" s="3"/>
      <c r="O516" s="3"/>
      <c r="P516" s="3"/>
      <c r="Q516" s="3"/>
      <c r="R516" s="3"/>
      <c r="S516" s="3"/>
      <c r="T516" s="3"/>
      <c r="U516" s="3"/>
      <c r="V516" s="3"/>
      <c r="W516" s="3"/>
      <c r="X516" s="3"/>
      <c r="Y516" s="3"/>
      <c r="Z516" s="3"/>
    </row>
    <row r="517" spans="1:26" ht="12.75" customHeight="1" x14ac:dyDescent="0.25">
      <c r="A517" s="3"/>
      <c r="B517" s="3"/>
      <c r="C517" s="3"/>
      <c r="D517" s="200"/>
      <c r="E517" s="3"/>
      <c r="F517" s="3"/>
      <c r="G517" s="3"/>
      <c r="H517" s="3"/>
      <c r="I517" s="3"/>
      <c r="J517" s="3"/>
      <c r="K517" s="3"/>
      <c r="L517" s="3"/>
      <c r="M517" s="3"/>
      <c r="N517" s="3"/>
      <c r="O517" s="3"/>
      <c r="P517" s="3"/>
      <c r="Q517" s="3"/>
      <c r="R517" s="3"/>
      <c r="S517" s="3"/>
      <c r="T517" s="3"/>
      <c r="U517" s="3"/>
      <c r="V517" s="3"/>
      <c r="W517" s="3"/>
      <c r="X517" s="3"/>
      <c r="Y517" s="3"/>
      <c r="Z517" s="3"/>
    </row>
    <row r="518" spans="1:26" ht="12.75" customHeight="1" x14ac:dyDescent="0.25">
      <c r="A518" s="3"/>
      <c r="B518" s="3"/>
      <c r="C518" s="3"/>
      <c r="D518" s="200"/>
      <c r="E518" s="3"/>
      <c r="F518" s="3"/>
      <c r="G518" s="3"/>
      <c r="H518" s="3"/>
      <c r="I518" s="3"/>
      <c r="J518" s="3"/>
      <c r="K518" s="3"/>
      <c r="L518" s="3"/>
      <c r="M518" s="3"/>
      <c r="N518" s="3"/>
      <c r="O518" s="3"/>
      <c r="P518" s="3"/>
      <c r="Q518" s="3"/>
      <c r="R518" s="3"/>
      <c r="S518" s="3"/>
      <c r="T518" s="3"/>
      <c r="U518" s="3"/>
      <c r="V518" s="3"/>
      <c r="W518" s="3"/>
      <c r="X518" s="3"/>
      <c r="Y518" s="3"/>
      <c r="Z518" s="3"/>
    </row>
    <row r="519" spans="1:26" ht="12.75" customHeight="1" x14ac:dyDescent="0.25">
      <c r="A519" s="3"/>
      <c r="B519" s="3"/>
      <c r="C519" s="3"/>
      <c r="D519" s="200"/>
      <c r="E519" s="3"/>
      <c r="F519" s="3"/>
      <c r="G519" s="3"/>
      <c r="H519" s="3"/>
      <c r="I519" s="3"/>
      <c r="J519" s="3"/>
      <c r="K519" s="3"/>
      <c r="L519" s="3"/>
      <c r="M519" s="3"/>
      <c r="N519" s="3"/>
      <c r="O519" s="3"/>
      <c r="P519" s="3"/>
      <c r="Q519" s="3"/>
      <c r="R519" s="3"/>
      <c r="S519" s="3"/>
      <c r="T519" s="3"/>
      <c r="U519" s="3"/>
      <c r="V519" s="3"/>
      <c r="W519" s="3"/>
      <c r="X519" s="3"/>
      <c r="Y519" s="3"/>
      <c r="Z519" s="3"/>
    </row>
    <row r="520" spans="1:26" ht="12.75" customHeight="1" x14ac:dyDescent="0.25">
      <c r="A520" s="3"/>
      <c r="B520" s="3"/>
      <c r="C520" s="3"/>
      <c r="D520" s="200"/>
      <c r="E520" s="3"/>
      <c r="F520" s="3"/>
      <c r="G520" s="3"/>
      <c r="H520" s="3"/>
      <c r="I520" s="3"/>
      <c r="J520" s="3"/>
      <c r="K520" s="3"/>
      <c r="L520" s="3"/>
      <c r="M520" s="3"/>
      <c r="N520" s="3"/>
      <c r="O520" s="3"/>
      <c r="P520" s="3"/>
      <c r="Q520" s="3"/>
      <c r="R520" s="3"/>
      <c r="S520" s="3"/>
      <c r="T520" s="3"/>
      <c r="U520" s="3"/>
      <c r="V520" s="3"/>
      <c r="W520" s="3"/>
      <c r="X520" s="3"/>
      <c r="Y520" s="3"/>
      <c r="Z520" s="3"/>
    </row>
    <row r="521" spans="1:26" ht="12.75" customHeight="1" x14ac:dyDescent="0.25">
      <c r="A521" s="3"/>
      <c r="B521" s="3"/>
      <c r="C521" s="3"/>
      <c r="D521" s="200"/>
      <c r="E521" s="3"/>
      <c r="F521" s="3"/>
      <c r="G521" s="3"/>
      <c r="H521" s="3"/>
      <c r="I521" s="3"/>
      <c r="J521" s="3"/>
      <c r="K521" s="3"/>
      <c r="L521" s="3"/>
      <c r="M521" s="3"/>
      <c r="N521" s="3"/>
      <c r="O521" s="3"/>
      <c r="P521" s="3"/>
      <c r="Q521" s="3"/>
      <c r="R521" s="3"/>
      <c r="S521" s="3"/>
      <c r="T521" s="3"/>
      <c r="U521" s="3"/>
      <c r="V521" s="3"/>
      <c r="W521" s="3"/>
      <c r="X521" s="3"/>
      <c r="Y521" s="3"/>
      <c r="Z521" s="3"/>
    </row>
    <row r="522" spans="1:26" ht="12.75" customHeight="1" x14ac:dyDescent="0.25">
      <c r="A522" s="3"/>
      <c r="B522" s="3"/>
      <c r="C522" s="3"/>
      <c r="D522" s="200"/>
      <c r="E522" s="3"/>
      <c r="F522" s="3"/>
      <c r="G522" s="3"/>
      <c r="H522" s="3"/>
      <c r="I522" s="3"/>
      <c r="J522" s="3"/>
      <c r="K522" s="3"/>
      <c r="L522" s="3"/>
      <c r="M522" s="3"/>
      <c r="N522" s="3"/>
      <c r="O522" s="3"/>
      <c r="P522" s="3"/>
      <c r="Q522" s="3"/>
      <c r="R522" s="3"/>
      <c r="S522" s="3"/>
      <c r="T522" s="3"/>
      <c r="U522" s="3"/>
      <c r="V522" s="3"/>
      <c r="W522" s="3"/>
      <c r="X522" s="3"/>
      <c r="Y522" s="3"/>
      <c r="Z522" s="3"/>
    </row>
    <row r="523" spans="1:26" ht="12.75" customHeight="1" x14ac:dyDescent="0.25">
      <c r="A523" s="3"/>
      <c r="B523" s="3"/>
      <c r="C523" s="3"/>
      <c r="D523" s="200"/>
      <c r="E523" s="3"/>
      <c r="F523" s="3"/>
      <c r="G523" s="3"/>
      <c r="H523" s="3"/>
      <c r="I523" s="3"/>
      <c r="J523" s="3"/>
      <c r="K523" s="3"/>
      <c r="L523" s="3"/>
      <c r="M523" s="3"/>
      <c r="N523" s="3"/>
      <c r="O523" s="3"/>
      <c r="P523" s="3"/>
      <c r="Q523" s="3"/>
      <c r="R523" s="3"/>
      <c r="S523" s="3"/>
      <c r="T523" s="3"/>
      <c r="U523" s="3"/>
      <c r="V523" s="3"/>
      <c r="W523" s="3"/>
      <c r="X523" s="3"/>
      <c r="Y523" s="3"/>
      <c r="Z523" s="3"/>
    </row>
    <row r="524" spans="1:26" ht="12.75" customHeight="1" x14ac:dyDescent="0.25">
      <c r="A524" s="3"/>
      <c r="B524" s="3"/>
      <c r="C524" s="3"/>
      <c r="D524" s="200"/>
      <c r="E524" s="3"/>
      <c r="F524" s="3"/>
      <c r="G524" s="3"/>
      <c r="H524" s="3"/>
      <c r="I524" s="3"/>
      <c r="J524" s="3"/>
      <c r="K524" s="3"/>
      <c r="L524" s="3"/>
      <c r="M524" s="3"/>
      <c r="N524" s="3"/>
      <c r="O524" s="3"/>
      <c r="P524" s="3"/>
      <c r="Q524" s="3"/>
      <c r="R524" s="3"/>
      <c r="S524" s="3"/>
      <c r="T524" s="3"/>
      <c r="U524" s="3"/>
      <c r="V524" s="3"/>
      <c r="W524" s="3"/>
      <c r="X524" s="3"/>
      <c r="Y524" s="3"/>
      <c r="Z524" s="3"/>
    </row>
    <row r="525" spans="1:26" ht="12.75" customHeight="1" x14ac:dyDescent="0.25">
      <c r="A525" s="3"/>
      <c r="B525" s="3"/>
      <c r="C525" s="3"/>
      <c r="D525" s="200"/>
      <c r="E525" s="3"/>
      <c r="F525" s="3"/>
      <c r="G525" s="3"/>
      <c r="H525" s="3"/>
      <c r="I525" s="3"/>
      <c r="J525" s="3"/>
      <c r="K525" s="3"/>
      <c r="L525" s="3"/>
      <c r="M525" s="3"/>
      <c r="N525" s="3"/>
      <c r="O525" s="3"/>
      <c r="P525" s="3"/>
      <c r="Q525" s="3"/>
      <c r="R525" s="3"/>
      <c r="S525" s="3"/>
      <c r="T525" s="3"/>
      <c r="U525" s="3"/>
      <c r="V525" s="3"/>
      <c r="W525" s="3"/>
      <c r="X525" s="3"/>
      <c r="Y525" s="3"/>
      <c r="Z525" s="3"/>
    </row>
    <row r="526" spans="1:26" ht="12.75" customHeight="1" x14ac:dyDescent="0.25">
      <c r="A526" s="3"/>
      <c r="B526" s="3"/>
      <c r="C526" s="3"/>
      <c r="D526" s="200"/>
      <c r="E526" s="3"/>
      <c r="F526" s="3"/>
      <c r="G526" s="3"/>
      <c r="H526" s="3"/>
      <c r="I526" s="3"/>
      <c r="J526" s="3"/>
      <c r="K526" s="3"/>
      <c r="L526" s="3"/>
      <c r="M526" s="3"/>
      <c r="N526" s="3"/>
      <c r="O526" s="3"/>
      <c r="P526" s="3"/>
      <c r="Q526" s="3"/>
      <c r="R526" s="3"/>
      <c r="S526" s="3"/>
      <c r="T526" s="3"/>
      <c r="U526" s="3"/>
      <c r="V526" s="3"/>
      <c r="W526" s="3"/>
      <c r="X526" s="3"/>
      <c r="Y526" s="3"/>
      <c r="Z526" s="3"/>
    </row>
    <row r="527" spans="1:26" ht="12.75" customHeight="1" x14ac:dyDescent="0.25">
      <c r="A527" s="3"/>
      <c r="B527" s="3"/>
      <c r="C527" s="3"/>
      <c r="D527" s="200"/>
      <c r="E527" s="3"/>
      <c r="F527" s="3"/>
      <c r="G527" s="3"/>
      <c r="H527" s="3"/>
      <c r="I527" s="3"/>
      <c r="J527" s="3"/>
      <c r="K527" s="3"/>
      <c r="L527" s="3"/>
      <c r="M527" s="3"/>
      <c r="N527" s="3"/>
      <c r="O527" s="3"/>
      <c r="P527" s="3"/>
      <c r="Q527" s="3"/>
      <c r="R527" s="3"/>
      <c r="S527" s="3"/>
      <c r="T527" s="3"/>
      <c r="U527" s="3"/>
      <c r="V527" s="3"/>
      <c r="W527" s="3"/>
      <c r="X527" s="3"/>
      <c r="Y527" s="3"/>
      <c r="Z527" s="3"/>
    </row>
    <row r="528" spans="1:26" ht="12.75" customHeight="1" x14ac:dyDescent="0.25">
      <c r="A528" s="3"/>
      <c r="B528" s="3"/>
      <c r="C528" s="3"/>
      <c r="D528" s="200"/>
      <c r="E528" s="3"/>
      <c r="F528" s="3"/>
      <c r="G528" s="3"/>
      <c r="H528" s="3"/>
      <c r="I528" s="3"/>
      <c r="J528" s="3"/>
      <c r="K528" s="3"/>
      <c r="L528" s="3"/>
      <c r="M528" s="3"/>
      <c r="N528" s="3"/>
      <c r="O528" s="3"/>
      <c r="P528" s="3"/>
      <c r="Q528" s="3"/>
      <c r="R528" s="3"/>
      <c r="S528" s="3"/>
      <c r="T528" s="3"/>
      <c r="U528" s="3"/>
      <c r="V528" s="3"/>
      <c r="W528" s="3"/>
      <c r="X528" s="3"/>
      <c r="Y528" s="3"/>
      <c r="Z528" s="3"/>
    </row>
    <row r="529" spans="1:26" ht="12.75" customHeight="1" x14ac:dyDescent="0.25">
      <c r="A529" s="3"/>
      <c r="B529" s="3"/>
      <c r="C529" s="3"/>
      <c r="D529" s="200"/>
      <c r="E529" s="3"/>
      <c r="F529" s="3"/>
      <c r="G529" s="3"/>
      <c r="H529" s="3"/>
      <c r="I529" s="3"/>
      <c r="J529" s="3"/>
      <c r="K529" s="3"/>
      <c r="L529" s="3"/>
      <c r="M529" s="3"/>
      <c r="N529" s="3"/>
      <c r="O529" s="3"/>
      <c r="P529" s="3"/>
      <c r="Q529" s="3"/>
      <c r="R529" s="3"/>
      <c r="S529" s="3"/>
      <c r="T529" s="3"/>
      <c r="U529" s="3"/>
      <c r="V529" s="3"/>
      <c r="W529" s="3"/>
      <c r="X529" s="3"/>
      <c r="Y529" s="3"/>
      <c r="Z529" s="3"/>
    </row>
    <row r="530" spans="1:26" ht="12.75" customHeight="1" x14ac:dyDescent="0.25">
      <c r="A530" s="3"/>
      <c r="B530" s="3"/>
      <c r="C530" s="3"/>
      <c r="D530" s="200"/>
      <c r="E530" s="3"/>
      <c r="F530" s="3"/>
      <c r="G530" s="3"/>
      <c r="H530" s="3"/>
      <c r="I530" s="3"/>
      <c r="J530" s="3"/>
      <c r="K530" s="3"/>
      <c r="L530" s="3"/>
      <c r="M530" s="3"/>
      <c r="N530" s="3"/>
      <c r="O530" s="3"/>
      <c r="P530" s="3"/>
      <c r="Q530" s="3"/>
      <c r="R530" s="3"/>
      <c r="S530" s="3"/>
      <c r="T530" s="3"/>
      <c r="U530" s="3"/>
      <c r="V530" s="3"/>
      <c r="W530" s="3"/>
      <c r="X530" s="3"/>
      <c r="Y530" s="3"/>
      <c r="Z530" s="3"/>
    </row>
    <row r="531" spans="1:26" ht="12.75" customHeight="1" x14ac:dyDescent="0.25">
      <c r="A531" s="3"/>
      <c r="B531" s="3"/>
      <c r="C531" s="3"/>
      <c r="D531" s="200"/>
      <c r="E531" s="3"/>
      <c r="F531" s="3"/>
      <c r="G531" s="3"/>
      <c r="H531" s="3"/>
      <c r="I531" s="3"/>
      <c r="J531" s="3"/>
      <c r="K531" s="3"/>
      <c r="L531" s="3"/>
      <c r="M531" s="3"/>
      <c r="N531" s="3"/>
      <c r="O531" s="3"/>
      <c r="P531" s="3"/>
      <c r="Q531" s="3"/>
      <c r="R531" s="3"/>
      <c r="S531" s="3"/>
      <c r="T531" s="3"/>
      <c r="U531" s="3"/>
      <c r="V531" s="3"/>
      <c r="W531" s="3"/>
      <c r="X531" s="3"/>
      <c r="Y531" s="3"/>
      <c r="Z531" s="3"/>
    </row>
    <row r="532" spans="1:26" ht="12.75" customHeight="1" x14ac:dyDescent="0.25">
      <c r="A532" s="3"/>
      <c r="B532" s="3"/>
      <c r="C532" s="3"/>
      <c r="D532" s="200"/>
      <c r="E532" s="3"/>
      <c r="F532" s="3"/>
      <c r="G532" s="3"/>
      <c r="H532" s="3"/>
      <c r="I532" s="3"/>
      <c r="J532" s="3"/>
      <c r="K532" s="3"/>
      <c r="L532" s="3"/>
      <c r="M532" s="3"/>
      <c r="N532" s="3"/>
      <c r="O532" s="3"/>
      <c r="P532" s="3"/>
      <c r="Q532" s="3"/>
      <c r="R532" s="3"/>
      <c r="S532" s="3"/>
      <c r="T532" s="3"/>
      <c r="U532" s="3"/>
      <c r="V532" s="3"/>
      <c r="W532" s="3"/>
      <c r="X532" s="3"/>
      <c r="Y532" s="3"/>
      <c r="Z532" s="3"/>
    </row>
    <row r="533" spans="1:26" ht="12.75" customHeight="1" x14ac:dyDescent="0.25">
      <c r="A533" s="3"/>
      <c r="B533" s="3"/>
      <c r="C533" s="3"/>
      <c r="D533" s="200"/>
      <c r="E533" s="3"/>
      <c r="F533" s="3"/>
      <c r="G533" s="3"/>
      <c r="H533" s="3"/>
      <c r="I533" s="3"/>
      <c r="J533" s="3"/>
      <c r="K533" s="3"/>
      <c r="L533" s="3"/>
      <c r="M533" s="3"/>
      <c r="N533" s="3"/>
      <c r="O533" s="3"/>
      <c r="P533" s="3"/>
      <c r="Q533" s="3"/>
      <c r="R533" s="3"/>
      <c r="S533" s="3"/>
      <c r="T533" s="3"/>
      <c r="U533" s="3"/>
      <c r="V533" s="3"/>
      <c r="W533" s="3"/>
      <c r="X533" s="3"/>
      <c r="Y533" s="3"/>
      <c r="Z533" s="3"/>
    </row>
    <row r="534" spans="1:26" ht="12.75" customHeight="1" x14ac:dyDescent="0.25">
      <c r="A534" s="3"/>
      <c r="B534" s="3"/>
      <c r="C534" s="3"/>
      <c r="D534" s="200"/>
      <c r="E534" s="3"/>
      <c r="F534" s="3"/>
      <c r="G534" s="3"/>
      <c r="H534" s="3"/>
      <c r="I534" s="3"/>
      <c r="J534" s="3"/>
      <c r="K534" s="3"/>
      <c r="L534" s="3"/>
      <c r="M534" s="3"/>
      <c r="N534" s="3"/>
      <c r="O534" s="3"/>
      <c r="P534" s="3"/>
      <c r="Q534" s="3"/>
      <c r="R534" s="3"/>
      <c r="S534" s="3"/>
      <c r="T534" s="3"/>
      <c r="U534" s="3"/>
      <c r="V534" s="3"/>
      <c r="W534" s="3"/>
      <c r="X534" s="3"/>
      <c r="Y534" s="3"/>
      <c r="Z534" s="3"/>
    </row>
    <row r="535" spans="1:26" ht="12.75" customHeight="1" x14ac:dyDescent="0.25">
      <c r="A535" s="3"/>
      <c r="B535" s="3"/>
      <c r="C535" s="3"/>
      <c r="D535" s="200"/>
      <c r="E535" s="3"/>
      <c r="F535" s="3"/>
      <c r="G535" s="3"/>
      <c r="H535" s="3"/>
      <c r="I535" s="3"/>
      <c r="J535" s="3"/>
      <c r="K535" s="3"/>
      <c r="L535" s="3"/>
      <c r="M535" s="3"/>
      <c r="N535" s="3"/>
      <c r="O535" s="3"/>
      <c r="P535" s="3"/>
      <c r="Q535" s="3"/>
      <c r="R535" s="3"/>
      <c r="S535" s="3"/>
      <c r="T535" s="3"/>
      <c r="U535" s="3"/>
      <c r="V535" s="3"/>
      <c r="W535" s="3"/>
      <c r="X535" s="3"/>
      <c r="Y535" s="3"/>
      <c r="Z535" s="3"/>
    </row>
    <row r="536" spans="1:26" ht="12.75" customHeight="1" x14ac:dyDescent="0.25">
      <c r="A536" s="3"/>
      <c r="B536" s="3"/>
      <c r="C536" s="3"/>
      <c r="D536" s="200"/>
      <c r="E536" s="3"/>
      <c r="F536" s="3"/>
      <c r="G536" s="3"/>
      <c r="H536" s="3"/>
      <c r="I536" s="3"/>
      <c r="J536" s="3"/>
      <c r="K536" s="3"/>
      <c r="L536" s="3"/>
      <c r="M536" s="3"/>
      <c r="N536" s="3"/>
      <c r="O536" s="3"/>
      <c r="P536" s="3"/>
      <c r="Q536" s="3"/>
      <c r="R536" s="3"/>
      <c r="S536" s="3"/>
      <c r="T536" s="3"/>
      <c r="U536" s="3"/>
      <c r="V536" s="3"/>
      <c r="W536" s="3"/>
      <c r="X536" s="3"/>
      <c r="Y536" s="3"/>
      <c r="Z536" s="3"/>
    </row>
    <row r="537" spans="1:26" ht="12.75" customHeight="1" x14ac:dyDescent="0.25">
      <c r="A537" s="3"/>
      <c r="B537" s="3"/>
      <c r="C537" s="3"/>
      <c r="D537" s="200"/>
      <c r="E537" s="3"/>
      <c r="F537" s="3"/>
      <c r="G537" s="3"/>
      <c r="H537" s="3"/>
      <c r="I537" s="3"/>
      <c r="J537" s="3"/>
      <c r="K537" s="3"/>
      <c r="L537" s="3"/>
      <c r="M537" s="3"/>
      <c r="N537" s="3"/>
      <c r="O537" s="3"/>
      <c r="P537" s="3"/>
      <c r="Q537" s="3"/>
      <c r="R537" s="3"/>
      <c r="S537" s="3"/>
      <c r="T537" s="3"/>
      <c r="U537" s="3"/>
      <c r="V537" s="3"/>
      <c r="W537" s="3"/>
      <c r="X537" s="3"/>
      <c r="Y537" s="3"/>
      <c r="Z537" s="3"/>
    </row>
    <row r="538" spans="1:26" ht="12.75" customHeight="1" x14ac:dyDescent="0.25">
      <c r="A538" s="3"/>
      <c r="B538" s="3"/>
      <c r="C538" s="3"/>
      <c r="D538" s="200"/>
      <c r="E538" s="3"/>
      <c r="F538" s="3"/>
      <c r="G538" s="3"/>
      <c r="H538" s="3"/>
      <c r="I538" s="3"/>
      <c r="J538" s="3"/>
      <c r="K538" s="3"/>
      <c r="L538" s="3"/>
      <c r="M538" s="3"/>
      <c r="N538" s="3"/>
      <c r="O538" s="3"/>
      <c r="P538" s="3"/>
      <c r="Q538" s="3"/>
      <c r="R538" s="3"/>
      <c r="S538" s="3"/>
      <c r="T538" s="3"/>
      <c r="U538" s="3"/>
      <c r="V538" s="3"/>
      <c r="W538" s="3"/>
      <c r="X538" s="3"/>
      <c r="Y538" s="3"/>
      <c r="Z538" s="3"/>
    </row>
    <row r="539" spans="1:26" ht="12.75" customHeight="1" x14ac:dyDescent="0.25">
      <c r="A539" s="3"/>
      <c r="B539" s="3"/>
      <c r="C539" s="3"/>
      <c r="D539" s="200"/>
      <c r="E539" s="3"/>
      <c r="F539" s="3"/>
      <c r="G539" s="3"/>
      <c r="H539" s="3"/>
      <c r="I539" s="3"/>
      <c r="J539" s="3"/>
      <c r="K539" s="3"/>
      <c r="L539" s="3"/>
      <c r="M539" s="3"/>
      <c r="N539" s="3"/>
      <c r="O539" s="3"/>
      <c r="P539" s="3"/>
      <c r="Q539" s="3"/>
      <c r="R539" s="3"/>
      <c r="S539" s="3"/>
      <c r="T539" s="3"/>
      <c r="U539" s="3"/>
      <c r="V539" s="3"/>
      <c r="W539" s="3"/>
      <c r="X539" s="3"/>
      <c r="Y539" s="3"/>
      <c r="Z539" s="3"/>
    </row>
    <row r="540" spans="1:26" ht="12.75" customHeight="1" x14ac:dyDescent="0.25">
      <c r="A540" s="3"/>
      <c r="B540" s="3"/>
      <c r="C540" s="3"/>
      <c r="D540" s="200"/>
      <c r="E540" s="3"/>
      <c r="F540" s="3"/>
      <c r="G540" s="3"/>
      <c r="H540" s="3"/>
      <c r="I540" s="3"/>
      <c r="J540" s="3"/>
      <c r="K540" s="3"/>
      <c r="L540" s="3"/>
      <c r="M540" s="3"/>
      <c r="N540" s="3"/>
      <c r="O540" s="3"/>
      <c r="P540" s="3"/>
      <c r="Q540" s="3"/>
      <c r="R540" s="3"/>
      <c r="S540" s="3"/>
      <c r="T540" s="3"/>
      <c r="U540" s="3"/>
      <c r="V540" s="3"/>
      <c r="W540" s="3"/>
      <c r="X540" s="3"/>
      <c r="Y540" s="3"/>
      <c r="Z540" s="3"/>
    </row>
    <row r="541" spans="1:26" ht="12.75" customHeight="1" x14ac:dyDescent="0.25">
      <c r="A541" s="3"/>
      <c r="B541" s="3"/>
      <c r="C541" s="3"/>
      <c r="D541" s="200"/>
      <c r="E541" s="3"/>
      <c r="F541" s="3"/>
      <c r="G541" s="3"/>
      <c r="H541" s="3"/>
      <c r="I541" s="3"/>
      <c r="J541" s="3"/>
      <c r="K541" s="3"/>
      <c r="L541" s="3"/>
      <c r="M541" s="3"/>
      <c r="N541" s="3"/>
      <c r="O541" s="3"/>
      <c r="P541" s="3"/>
      <c r="Q541" s="3"/>
      <c r="R541" s="3"/>
      <c r="S541" s="3"/>
      <c r="T541" s="3"/>
      <c r="U541" s="3"/>
      <c r="V541" s="3"/>
      <c r="W541" s="3"/>
      <c r="X541" s="3"/>
      <c r="Y541" s="3"/>
      <c r="Z541" s="3"/>
    </row>
    <row r="542" spans="1:26" ht="12.75" customHeight="1" x14ac:dyDescent="0.25">
      <c r="A542" s="3"/>
      <c r="B542" s="3"/>
      <c r="C542" s="3"/>
      <c r="D542" s="200"/>
      <c r="E542" s="3"/>
      <c r="F542" s="3"/>
      <c r="G542" s="3"/>
      <c r="H542" s="3"/>
      <c r="I542" s="3"/>
      <c r="J542" s="3"/>
      <c r="K542" s="3"/>
      <c r="L542" s="3"/>
      <c r="M542" s="3"/>
      <c r="N542" s="3"/>
      <c r="O542" s="3"/>
      <c r="P542" s="3"/>
      <c r="Q542" s="3"/>
      <c r="R542" s="3"/>
      <c r="S542" s="3"/>
      <c r="T542" s="3"/>
      <c r="U542" s="3"/>
      <c r="V542" s="3"/>
      <c r="W542" s="3"/>
      <c r="X542" s="3"/>
      <c r="Y542" s="3"/>
      <c r="Z542" s="3"/>
    </row>
    <row r="543" spans="1:26" ht="12.75" customHeight="1" x14ac:dyDescent="0.25">
      <c r="A543" s="3"/>
      <c r="B543" s="3"/>
      <c r="C543" s="3"/>
      <c r="D543" s="200"/>
      <c r="E543" s="3"/>
      <c r="F543" s="3"/>
      <c r="G543" s="3"/>
      <c r="H543" s="3"/>
      <c r="I543" s="3"/>
      <c r="J543" s="3"/>
      <c r="K543" s="3"/>
      <c r="L543" s="3"/>
      <c r="M543" s="3"/>
      <c r="N543" s="3"/>
      <c r="O543" s="3"/>
      <c r="P543" s="3"/>
      <c r="Q543" s="3"/>
      <c r="R543" s="3"/>
      <c r="S543" s="3"/>
      <c r="T543" s="3"/>
      <c r="U543" s="3"/>
      <c r="V543" s="3"/>
      <c r="W543" s="3"/>
      <c r="X543" s="3"/>
      <c r="Y543" s="3"/>
      <c r="Z543" s="3"/>
    </row>
    <row r="544" spans="1:26" ht="12.75" customHeight="1" x14ac:dyDescent="0.25">
      <c r="A544" s="3"/>
      <c r="B544" s="3"/>
      <c r="C544" s="3"/>
      <c r="D544" s="200"/>
      <c r="E544" s="3"/>
      <c r="F544" s="3"/>
      <c r="G544" s="3"/>
      <c r="H544" s="3"/>
      <c r="I544" s="3"/>
      <c r="J544" s="3"/>
      <c r="K544" s="3"/>
      <c r="L544" s="3"/>
      <c r="M544" s="3"/>
      <c r="N544" s="3"/>
      <c r="O544" s="3"/>
      <c r="P544" s="3"/>
      <c r="Q544" s="3"/>
      <c r="R544" s="3"/>
      <c r="S544" s="3"/>
      <c r="T544" s="3"/>
      <c r="U544" s="3"/>
      <c r="V544" s="3"/>
      <c r="W544" s="3"/>
      <c r="X544" s="3"/>
      <c r="Y544" s="3"/>
      <c r="Z544" s="3"/>
    </row>
    <row r="545" spans="1:26" ht="12.75" customHeight="1" x14ac:dyDescent="0.25">
      <c r="A545" s="3"/>
      <c r="B545" s="3"/>
      <c r="C545" s="3"/>
      <c r="D545" s="200"/>
      <c r="E545" s="3"/>
      <c r="F545" s="3"/>
      <c r="G545" s="3"/>
      <c r="H545" s="3"/>
      <c r="I545" s="3"/>
      <c r="J545" s="3"/>
      <c r="K545" s="3"/>
      <c r="L545" s="3"/>
      <c r="M545" s="3"/>
      <c r="N545" s="3"/>
      <c r="O545" s="3"/>
      <c r="P545" s="3"/>
      <c r="Q545" s="3"/>
      <c r="R545" s="3"/>
      <c r="S545" s="3"/>
      <c r="T545" s="3"/>
      <c r="U545" s="3"/>
      <c r="V545" s="3"/>
      <c r="W545" s="3"/>
      <c r="X545" s="3"/>
      <c r="Y545" s="3"/>
      <c r="Z545" s="3"/>
    </row>
    <row r="546" spans="1:26" ht="12.75" customHeight="1" x14ac:dyDescent="0.25">
      <c r="A546" s="3"/>
      <c r="B546" s="3"/>
      <c r="C546" s="3"/>
      <c r="D546" s="200"/>
      <c r="E546" s="3"/>
      <c r="F546" s="3"/>
      <c r="G546" s="3"/>
      <c r="H546" s="3"/>
      <c r="I546" s="3"/>
      <c r="J546" s="3"/>
      <c r="K546" s="3"/>
      <c r="L546" s="3"/>
      <c r="M546" s="3"/>
      <c r="N546" s="3"/>
      <c r="O546" s="3"/>
      <c r="P546" s="3"/>
      <c r="Q546" s="3"/>
      <c r="R546" s="3"/>
      <c r="S546" s="3"/>
      <c r="T546" s="3"/>
      <c r="U546" s="3"/>
      <c r="V546" s="3"/>
      <c r="W546" s="3"/>
      <c r="X546" s="3"/>
      <c r="Y546" s="3"/>
      <c r="Z546" s="3"/>
    </row>
    <row r="547" spans="1:26" ht="12.75" customHeight="1" x14ac:dyDescent="0.25">
      <c r="A547" s="3"/>
      <c r="B547" s="3"/>
      <c r="C547" s="3"/>
      <c r="D547" s="200"/>
      <c r="E547" s="3"/>
      <c r="F547" s="3"/>
      <c r="G547" s="3"/>
      <c r="H547" s="3"/>
      <c r="I547" s="3"/>
      <c r="J547" s="3"/>
      <c r="K547" s="3"/>
      <c r="L547" s="3"/>
      <c r="M547" s="3"/>
      <c r="N547" s="3"/>
      <c r="O547" s="3"/>
      <c r="P547" s="3"/>
      <c r="Q547" s="3"/>
      <c r="R547" s="3"/>
      <c r="S547" s="3"/>
      <c r="T547" s="3"/>
      <c r="U547" s="3"/>
      <c r="V547" s="3"/>
      <c r="W547" s="3"/>
      <c r="X547" s="3"/>
      <c r="Y547" s="3"/>
      <c r="Z547" s="3"/>
    </row>
    <row r="548" spans="1:26" ht="12.75" customHeight="1" x14ac:dyDescent="0.25">
      <c r="A548" s="3"/>
      <c r="B548" s="3"/>
      <c r="C548" s="3"/>
      <c r="D548" s="200"/>
      <c r="E548" s="3"/>
      <c r="F548" s="3"/>
      <c r="G548" s="3"/>
      <c r="H548" s="3"/>
      <c r="I548" s="3"/>
      <c r="J548" s="3"/>
      <c r="K548" s="3"/>
      <c r="L548" s="3"/>
      <c r="M548" s="3"/>
      <c r="N548" s="3"/>
      <c r="O548" s="3"/>
      <c r="P548" s="3"/>
      <c r="Q548" s="3"/>
      <c r="R548" s="3"/>
      <c r="S548" s="3"/>
      <c r="T548" s="3"/>
      <c r="U548" s="3"/>
      <c r="V548" s="3"/>
      <c r="W548" s="3"/>
      <c r="X548" s="3"/>
      <c r="Y548" s="3"/>
      <c r="Z548" s="3"/>
    </row>
    <row r="549" spans="1:26" ht="12.75" customHeight="1" x14ac:dyDescent="0.25">
      <c r="A549" s="3"/>
      <c r="B549" s="3"/>
      <c r="C549" s="3"/>
      <c r="D549" s="200"/>
      <c r="E549" s="3"/>
      <c r="F549" s="3"/>
      <c r="G549" s="3"/>
      <c r="H549" s="3"/>
      <c r="I549" s="3"/>
      <c r="J549" s="3"/>
      <c r="K549" s="3"/>
      <c r="L549" s="3"/>
      <c r="M549" s="3"/>
      <c r="N549" s="3"/>
      <c r="O549" s="3"/>
      <c r="P549" s="3"/>
      <c r="Q549" s="3"/>
      <c r="R549" s="3"/>
      <c r="S549" s="3"/>
      <c r="T549" s="3"/>
      <c r="U549" s="3"/>
      <c r="V549" s="3"/>
      <c r="W549" s="3"/>
      <c r="X549" s="3"/>
      <c r="Y549" s="3"/>
      <c r="Z549" s="3"/>
    </row>
    <row r="550" spans="1:26" ht="12.75" customHeight="1" x14ac:dyDescent="0.25">
      <c r="A550" s="3"/>
      <c r="B550" s="3"/>
      <c r="C550" s="3"/>
      <c r="D550" s="200"/>
      <c r="E550" s="3"/>
      <c r="F550" s="3"/>
      <c r="G550" s="3"/>
      <c r="H550" s="3"/>
      <c r="I550" s="3"/>
      <c r="J550" s="3"/>
      <c r="K550" s="3"/>
      <c r="L550" s="3"/>
      <c r="M550" s="3"/>
      <c r="N550" s="3"/>
      <c r="O550" s="3"/>
      <c r="P550" s="3"/>
      <c r="Q550" s="3"/>
      <c r="R550" s="3"/>
      <c r="S550" s="3"/>
      <c r="T550" s="3"/>
      <c r="U550" s="3"/>
      <c r="V550" s="3"/>
      <c r="W550" s="3"/>
      <c r="X550" s="3"/>
      <c r="Y550" s="3"/>
      <c r="Z550" s="3"/>
    </row>
    <row r="551" spans="1:26" ht="12.75" customHeight="1" x14ac:dyDescent="0.25">
      <c r="A551" s="3"/>
      <c r="B551" s="3"/>
      <c r="C551" s="3"/>
      <c r="D551" s="200"/>
      <c r="E551" s="3"/>
      <c r="F551" s="3"/>
      <c r="G551" s="3"/>
      <c r="H551" s="3"/>
      <c r="I551" s="3"/>
      <c r="J551" s="3"/>
      <c r="K551" s="3"/>
      <c r="L551" s="3"/>
      <c r="M551" s="3"/>
      <c r="N551" s="3"/>
      <c r="O551" s="3"/>
      <c r="P551" s="3"/>
      <c r="Q551" s="3"/>
      <c r="R551" s="3"/>
      <c r="S551" s="3"/>
      <c r="T551" s="3"/>
      <c r="U551" s="3"/>
      <c r="V551" s="3"/>
      <c r="W551" s="3"/>
      <c r="X551" s="3"/>
      <c r="Y551" s="3"/>
      <c r="Z551" s="3"/>
    </row>
    <row r="552" spans="1:26" ht="12.75" customHeight="1" x14ac:dyDescent="0.25">
      <c r="A552" s="3"/>
      <c r="B552" s="3"/>
      <c r="C552" s="3"/>
      <c r="D552" s="200"/>
      <c r="E552" s="3"/>
      <c r="F552" s="3"/>
      <c r="G552" s="3"/>
      <c r="H552" s="3"/>
      <c r="I552" s="3"/>
      <c r="J552" s="3"/>
      <c r="K552" s="3"/>
      <c r="L552" s="3"/>
      <c r="M552" s="3"/>
      <c r="N552" s="3"/>
      <c r="O552" s="3"/>
      <c r="P552" s="3"/>
      <c r="Q552" s="3"/>
      <c r="R552" s="3"/>
      <c r="S552" s="3"/>
      <c r="T552" s="3"/>
      <c r="U552" s="3"/>
      <c r="V552" s="3"/>
      <c r="W552" s="3"/>
      <c r="X552" s="3"/>
      <c r="Y552" s="3"/>
      <c r="Z552" s="3"/>
    </row>
    <row r="553" spans="1:26" ht="12.75" customHeight="1" x14ac:dyDescent="0.25">
      <c r="A553" s="3"/>
      <c r="B553" s="3"/>
      <c r="C553" s="3"/>
      <c r="D553" s="200"/>
      <c r="E553" s="3"/>
      <c r="F553" s="3"/>
      <c r="G553" s="3"/>
      <c r="H553" s="3"/>
      <c r="I553" s="3"/>
      <c r="J553" s="3"/>
      <c r="K553" s="3"/>
      <c r="L553" s="3"/>
      <c r="M553" s="3"/>
      <c r="N553" s="3"/>
      <c r="O553" s="3"/>
      <c r="P553" s="3"/>
      <c r="Q553" s="3"/>
      <c r="R553" s="3"/>
      <c r="S553" s="3"/>
      <c r="T553" s="3"/>
      <c r="U553" s="3"/>
      <c r="V553" s="3"/>
      <c r="W553" s="3"/>
      <c r="X553" s="3"/>
      <c r="Y553" s="3"/>
      <c r="Z553" s="3"/>
    </row>
    <row r="554" spans="1:26" ht="12.75" customHeight="1" x14ac:dyDescent="0.25">
      <c r="A554" s="3"/>
      <c r="B554" s="3"/>
      <c r="C554" s="3"/>
      <c r="D554" s="200"/>
      <c r="E554" s="3"/>
      <c r="F554" s="3"/>
      <c r="G554" s="3"/>
      <c r="H554" s="3"/>
      <c r="I554" s="3"/>
      <c r="J554" s="3"/>
      <c r="K554" s="3"/>
      <c r="L554" s="3"/>
      <c r="M554" s="3"/>
      <c r="N554" s="3"/>
      <c r="O554" s="3"/>
      <c r="P554" s="3"/>
      <c r="Q554" s="3"/>
      <c r="R554" s="3"/>
      <c r="S554" s="3"/>
      <c r="T554" s="3"/>
      <c r="U554" s="3"/>
      <c r="V554" s="3"/>
      <c r="W554" s="3"/>
      <c r="X554" s="3"/>
      <c r="Y554" s="3"/>
      <c r="Z554" s="3"/>
    </row>
    <row r="555" spans="1:26" ht="12.75" customHeight="1" x14ac:dyDescent="0.25">
      <c r="A555" s="3"/>
      <c r="B555" s="3"/>
      <c r="C555" s="3"/>
      <c r="D555" s="200"/>
      <c r="E555" s="3"/>
      <c r="F555" s="3"/>
      <c r="G555" s="3"/>
      <c r="H555" s="3"/>
      <c r="I555" s="3"/>
      <c r="J555" s="3"/>
      <c r="K555" s="3"/>
      <c r="L555" s="3"/>
      <c r="M555" s="3"/>
      <c r="N555" s="3"/>
      <c r="O555" s="3"/>
      <c r="P555" s="3"/>
      <c r="Q555" s="3"/>
      <c r="R555" s="3"/>
      <c r="S555" s="3"/>
      <c r="T555" s="3"/>
      <c r="U555" s="3"/>
      <c r="V555" s="3"/>
      <c r="W555" s="3"/>
      <c r="X555" s="3"/>
      <c r="Y555" s="3"/>
      <c r="Z555" s="3"/>
    </row>
    <row r="556" spans="1:26" ht="12.75" customHeight="1" x14ac:dyDescent="0.25">
      <c r="A556" s="3"/>
      <c r="B556" s="3"/>
      <c r="C556" s="3"/>
      <c r="D556" s="200"/>
      <c r="E556" s="3"/>
      <c r="F556" s="3"/>
      <c r="G556" s="3"/>
      <c r="H556" s="3"/>
      <c r="I556" s="3"/>
      <c r="J556" s="3"/>
      <c r="K556" s="3"/>
      <c r="L556" s="3"/>
      <c r="M556" s="3"/>
      <c r="N556" s="3"/>
      <c r="O556" s="3"/>
      <c r="P556" s="3"/>
      <c r="Q556" s="3"/>
      <c r="R556" s="3"/>
      <c r="S556" s="3"/>
      <c r="T556" s="3"/>
      <c r="U556" s="3"/>
      <c r="V556" s="3"/>
      <c r="W556" s="3"/>
      <c r="X556" s="3"/>
      <c r="Y556" s="3"/>
      <c r="Z556" s="3"/>
    </row>
    <row r="557" spans="1:26" ht="12.75" customHeight="1" x14ac:dyDescent="0.25">
      <c r="A557" s="3"/>
      <c r="B557" s="3"/>
      <c r="C557" s="3"/>
      <c r="D557" s="200"/>
      <c r="E557" s="3"/>
      <c r="F557" s="3"/>
      <c r="G557" s="3"/>
      <c r="H557" s="3"/>
      <c r="I557" s="3"/>
      <c r="J557" s="3"/>
      <c r="K557" s="3"/>
      <c r="L557" s="3"/>
      <c r="M557" s="3"/>
      <c r="N557" s="3"/>
      <c r="O557" s="3"/>
      <c r="P557" s="3"/>
      <c r="Q557" s="3"/>
      <c r="R557" s="3"/>
      <c r="S557" s="3"/>
      <c r="T557" s="3"/>
      <c r="U557" s="3"/>
      <c r="V557" s="3"/>
      <c r="W557" s="3"/>
      <c r="X557" s="3"/>
      <c r="Y557" s="3"/>
      <c r="Z557" s="3"/>
    </row>
    <row r="558" spans="1:26" ht="12.75" customHeight="1" x14ac:dyDescent="0.25">
      <c r="A558" s="3"/>
      <c r="B558" s="3"/>
      <c r="C558" s="3"/>
      <c r="D558" s="200"/>
      <c r="E558" s="3"/>
      <c r="F558" s="3"/>
      <c r="G558" s="3"/>
      <c r="H558" s="3"/>
      <c r="I558" s="3"/>
      <c r="J558" s="3"/>
      <c r="K558" s="3"/>
      <c r="L558" s="3"/>
      <c r="M558" s="3"/>
      <c r="N558" s="3"/>
      <c r="O558" s="3"/>
      <c r="P558" s="3"/>
      <c r="Q558" s="3"/>
      <c r="R558" s="3"/>
      <c r="S558" s="3"/>
      <c r="T558" s="3"/>
      <c r="U558" s="3"/>
      <c r="V558" s="3"/>
      <c r="W558" s="3"/>
      <c r="X558" s="3"/>
      <c r="Y558" s="3"/>
      <c r="Z558" s="3"/>
    </row>
    <row r="559" spans="1:26" ht="12.75" customHeight="1" x14ac:dyDescent="0.25">
      <c r="A559" s="3"/>
      <c r="B559" s="3"/>
      <c r="C559" s="3"/>
      <c r="D559" s="200"/>
      <c r="E559" s="3"/>
      <c r="F559" s="3"/>
      <c r="G559" s="3"/>
      <c r="H559" s="3"/>
      <c r="I559" s="3"/>
      <c r="J559" s="3"/>
      <c r="K559" s="3"/>
      <c r="L559" s="3"/>
      <c r="M559" s="3"/>
      <c r="N559" s="3"/>
      <c r="O559" s="3"/>
      <c r="P559" s="3"/>
      <c r="Q559" s="3"/>
      <c r="R559" s="3"/>
      <c r="S559" s="3"/>
      <c r="T559" s="3"/>
      <c r="U559" s="3"/>
      <c r="V559" s="3"/>
      <c r="W559" s="3"/>
      <c r="X559" s="3"/>
      <c r="Y559" s="3"/>
      <c r="Z559" s="3"/>
    </row>
    <row r="560" spans="1:26" ht="12.75" customHeight="1" x14ac:dyDescent="0.25">
      <c r="A560" s="3"/>
      <c r="B560" s="3"/>
      <c r="C560" s="3"/>
      <c r="D560" s="200"/>
      <c r="E560" s="3"/>
      <c r="F560" s="3"/>
      <c r="G560" s="3"/>
      <c r="H560" s="3"/>
      <c r="I560" s="3"/>
      <c r="J560" s="3"/>
      <c r="K560" s="3"/>
      <c r="L560" s="3"/>
      <c r="M560" s="3"/>
      <c r="N560" s="3"/>
      <c r="O560" s="3"/>
      <c r="P560" s="3"/>
      <c r="Q560" s="3"/>
      <c r="R560" s="3"/>
      <c r="S560" s="3"/>
      <c r="T560" s="3"/>
      <c r="U560" s="3"/>
      <c r="V560" s="3"/>
      <c r="W560" s="3"/>
      <c r="X560" s="3"/>
      <c r="Y560" s="3"/>
      <c r="Z560" s="3"/>
    </row>
    <row r="561" spans="1:26" ht="12.75" customHeight="1" x14ac:dyDescent="0.25">
      <c r="A561" s="3"/>
      <c r="B561" s="3"/>
      <c r="C561" s="3"/>
      <c r="D561" s="200"/>
      <c r="E561" s="3"/>
      <c r="F561" s="3"/>
      <c r="G561" s="3"/>
      <c r="H561" s="3"/>
      <c r="I561" s="3"/>
      <c r="J561" s="3"/>
      <c r="K561" s="3"/>
      <c r="L561" s="3"/>
      <c r="M561" s="3"/>
      <c r="N561" s="3"/>
      <c r="O561" s="3"/>
      <c r="P561" s="3"/>
      <c r="Q561" s="3"/>
      <c r="R561" s="3"/>
      <c r="S561" s="3"/>
      <c r="T561" s="3"/>
      <c r="U561" s="3"/>
      <c r="V561" s="3"/>
      <c r="W561" s="3"/>
      <c r="X561" s="3"/>
      <c r="Y561" s="3"/>
      <c r="Z561" s="3"/>
    </row>
    <row r="562" spans="1:26" ht="12.75" customHeight="1" x14ac:dyDescent="0.25">
      <c r="A562" s="3"/>
      <c r="B562" s="3"/>
      <c r="C562" s="3"/>
      <c r="D562" s="200"/>
      <c r="E562" s="3"/>
      <c r="F562" s="3"/>
      <c r="G562" s="3"/>
      <c r="H562" s="3"/>
      <c r="I562" s="3"/>
      <c r="J562" s="3"/>
      <c r="K562" s="3"/>
      <c r="L562" s="3"/>
      <c r="M562" s="3"/>
      <c r="N562" s="3"/>
      <c r="O562" s="3"/>
      <c r="P562" s="3"/>
      <c r="Q562" s="3"/>
      <c r="R562" s="3"/>
      <c r="S562" s="3"/>
      <c r="T562" s="3"/>
      <c r="U562" s="3"/>
      <c r="V562" s="3"/>
      <c r="W562" s="3"/>
      <c r="X562" s="3"/>
      <c r="Y562" s="3"/>
      <c r="Z562" s="3"/>
    </row>
    <row r="563" spans="1:26" ht="12.75" customHeight="1" x14ac:dyDescent="0.25">
      <c r="A563" s="3"/>
      <c r="B563" s="3"/>
      <c r="C563" s="3"/>
      <c r="D563" s="200"/>
      <c r="E563" s="3"/>
      <c r="F563" s="3"/>
      <c r="G563" s="3"/>
      <c r="H563" s="3"/>
      <c r="I563" s="3"/>
      <c r="J563" s="3"/>
      <c r="K563" s="3"/>
      <c r="L563" s="3"/>
      <c r="M563" s="3"/>
      <c r="N563" s="3"/>
      <c r="O563" s="3"/>
      <c r="P563" s="3"/>
      <c r="Q563" s="3"/>
      <c r="R563" s="3"/>
      <c r="S563" s="3"/>
      <c r="T563" s="3"/>
      <c r="U563" s="3"/>
      <c r="V563" s="3"/>
      <c r="W563" s="3"/>
      <c r="X563" s="3"/>
      <c r="Y563" s="3"/>
      <c r="Z563" s="3"/>
    </row>
    <row r="564" spans="1:26" ht="12.75" customHeight="1" x14ac:dyDescent="0.25">
      <c r="A564" s="3"/>
      <c r="B564" s="3"/>
      <c r="C564" s="3"/>
      <c r="D564" s="200"/>
      <c r="E564" s="3"/>
      <c r="F564" s="3"/>
      <c r="G564" s="3"/>
      <c r="H564" s="3"/>
      <c r="I564" s="3"/>
      <c r="J564" s="3"/>
      <c r="K564" s="3"/>
      <c r="L564" s="3"/>
      <c r="M564" s="3"/>
      <c r="N564" s="3"/>
      <c r="O564" s="3"/>
      <c r="P564" s="3"/>
      <c r="Q564" s="3"/>
      <c r="R564" s="3"/>
      <c r="S564" s="3"/>
      <c r="T564" s="3"/>
      <c r="U564" s="3"/>
      <c r="V564" s="3"/>
      <c r="W564" s="3"/>
      <c r="X564" s="3"/>
      <c r="Y564" s="3"/>
      <c r="Z564" s="3"/>
    </row>
    <row r="565" spans="1:26" ht="12.75" customHeight="1" x14ac:dyDescent="0.25">
      <c r="A565" s="3"/>
      <c r="B565" s="3"/>
      <c r="C565" s="3"/>
      <c r="D565" s="200"/>
      <c r="E565" s="3"/>
      <c r="F565" s="3"/>
      <c r="G565" s="3"/>
      <c r="H565" s="3"/>
      <c r="I565" s="3"/>
      <c r="J565" s="3"/>
      <c r="K565" s="3"/>
      <c r="L565" s="3"/>
      <c r="M565" s="3"/>
      <c r="N565" s="3"/>
      <c r="O565" s="3"/>
      <c r="P565" s="3"/>
      <c r="Q565" s="3"/>
      <c r="R565" s="3"/>
      <c r="S565" s="3"/>
      <c r="T565" s="3"/>
      <c r="U565" s="3"/>
      <c r="V565" s="3"/>
      <c r="W565" s="3"/>
      <c r="X565" s="3"/>
      <c r="Y565" s="3"/>
      <c r="Z565" s="3"/>
    </row>
    <row r="566" spans="1:26" ht="12.75" customHeight="1" x14ac:dyDescent="0.25">
      <c r="A566" s="3"/>
      <c r="B566" s="3"/>
      <c r="C566" s="3"/>
      <c r="D566" s="200"/>
      <c r="E566" s="3"/>
      <c r="F566" s="3"/>
      <c r="G566" s="3"/>
      <c r="H566" s="3"/>
      <c r="I566" s="3"/>
      <c r="J566" s="3"/>
      <c r="K566" s="3"/>
      <c r="L566" s="3"/>
      <c r="M566" s="3"/>
      <c r="N566" s="3"/>
      <c r="O566" s="3"/>
      <c r="P566" s="3"/>
      <c r="Q566" s="3"/>
      <c r="R566" s="3"/>
      <c r="S566" s="3"/>
      <c r="T566" s="3"/>
      <c r="U566" s="3"/>
      <c r="V566" s="3"/>
      <c r="W566" s="3"/>
      <c r="X566" s="3"/>
      <c r="Y566" s="3"/>
      <c r="Z566" s="3"/>
    </row>
    <row r="567" spans="1:26" ht="12.75" customHeight="1" x14ac:dyDescent="0.25">
      <c r="A567" s="3"/>
      <c r="B567" s="3"/>
      <c r="C567" s="3"/>
      <c r="D567" s="200"/>
      <c r="E567" s="3"/>
      <c r="F567" s="3"/>
      <c r="G567" s="3"/>
      <c r="H567" s="3"/>
      <c r="I567" s="3"/>
      <c r="J567" s="3"/>
      <c r="K567" s="3"/>
      <c r="L567" s="3"/>
      <c r="M567" s="3"/>
      <c r="N567" s="3"/>
      <c r="O567" s="3"/>
      <c r="P567" s="3"/>
      <c r="Q567" s="3"/>
      <c r="R567" s="3"/>
      <c r="S567" s="3"/>
      <c r="T567" s="3"/>
      <c r="U567" s="3"/>
      <c r="V567" s="3"/>
      <c r="W567" s="3"/>
      <c r="X567" s="3"/>
      <c r="Y567" s="3"/>
      <c r="Z567" s="3"/>
    </row>
    <row r="568" spans="1:26" ht="12.75" customHeight="1" x14ac:dyDescent="0.25">
      <c r="A568" s="3"/>
      <c r="B568" s="3"/>
      <c r="C568" s="3"/>
      <c r="D568" s="200"/>
      <c r="E568" s="3"/>
      <c r="F568" s="3"/>
      <c r="G568" s="3"/>
      <c r="H568" s="3"/>
      <c r="I568" s="3"/>
      <c r="J568" s="3"/>
      <c r="K568" s="3"/>
      <c r="L568" s="3"/>
      <c r="M568" s="3"/>
      <c r="N568" s="3"/>
      <c r="O568" s="3"/>
      <c r="P568" s="3"/>
      <c r="Q568" s="3"/>
      <c r="R568" s="3"/>
      <c r="S568" s="3"/>
      <c r="T568" s="3"/>
      <c r="U568" s="3"/>
      <c r="V568" s="3"/>
      <c r="W568" s="3"/>
      <c r="X568" s="3"/>
      <c r="Y568" s="3"/>
      <c r="Z568" s="3"/>
    </row>
    <row r="569" spans="1:26" ht="12.75" customHeight="1" x14ac:dyDescent="0.25">
      <c r="A569" s="3"/>
      <c r="B569" s="3"/>
      <c r="C569" s="3"/>
      <c r="D569" s="200"/>
      <c r="E569" s="3"/>
      <c r="F569" s="3"/>
      <c r="G569" s="3"/>
      <c r="H569" s="3"/>
      <c r="I569" s="3"/>
      <c r="J569" s="3"/>
      <c r="K569" s="3"/>
      <c r="L569" s="3"/>
      <c r="M569" s="3"/>
      <c r="N569" s="3"/>
      <c r="O569" s="3"/>
      <c r="P569" s="3"/>
      <c r="Q569" s="3"/>
      <c r="R569" s="3"/>
      <c r="S569" s="3"/>
      <c r="T569" s="3"/>
      <c r="U569" s="3"/>
      <c r="V569" s="3"/>
      <c r="W569" s="3"/>
      <c r="X569" s="3"/>
      <c r="Y569" s="3"/>
      <c r="Z569" s="3"/>
    </row>
    <row r="570" spans="1:26" ht="12.75" customHeight="1" x14ac:dyDescent="0.25">
      <c r="A570" s="3"/>
      <c r="B570" s="3"/>
      <c r="C570" s="3"/>
      <c r="D570" s="200"/>
      <c r="E570" s="3"/>
      <c r="F570" s="3"/>
      <c r="G570" s="3"/>
      <c r="H570" s="3"/>
      <c r="I570" s="3"/>
      <c r="J570" s="3"/>
      <c r="K570" s="3"/>
      <c r="L570" s="3"/>
      <c r="M570" s="3"/>
      <c r="N570" s="3"/>
      <c r="O570" s="3"/>
      <c r="P570" s="3"/>
      <c r="Q570" s="3"/>
      <c r="R570" s="3"/>
      <c r="S570" s="3"/>
      <c r="T570" s="3"/>
      <c r="U570" s="3"/>
      <c r="V570" s="3"/>
      <c r="W570" s="3"/>
      <c r="X570" s="3"/>
      <c r="Y570" s="3"/>
      <c r="Z570" s="3"/>
    </row>
    <row r="571" spans="1:26" ht="12.75" customHeight="1" x14ac:dyDescent="0.25">
      <c r="A571" s="3"/>
      <c r="B571" s="3"/>
      <c r="C571" s="3"/>
      <c r="D571" s="200"/>
      <c r="E571" s="3"/>
      <c r="F571" s="3"/>
      <c r="G571" s="3"/>
      <c r="H571" s="3"/>
      <c r="I571" s="3"/>
      <c r="J571" s="3"/>
      <c r="K571" s="3"/>
      <c r="L571" s="3"/>
      <c r="M571" s="3"/>
      <c r="N571" s="3"/>
      <c r="O571" s="3"/>
      <c r="P571" s="3"/>
      <c r="Q571" s="3"/>
      <c r="R571" s="3"/>
      <c r="S571" s="3"/>
      <c r="T571" s="3"/>
      <c r="U571" s="3"/>
      <c r="V571" s="3"/>
      <c r="W571" s="3"/>
      <c r="X571" s="3"/>
      <c r="Y571" s="3"/>
      <c r="Z571" s="3"/>
    </row>
    <row r="572" spans="1:26" ht="12.75" customHeight="1" x14ac:dyDescent="0.25">
      <c r="A572" s="3"/>
      <c r="B572" s="3"/>
      <c r="C572" s="3"/>
      <c r="D572" s="200"/>
      <c r="E572" s="3"/>
      <c r="F572" s="3"/>
      <c r="G572" s="3"/>
      <c r="H572" s="3"/>
      <c r="I572" s="3"/>
      <c r="J572" s="3"/>
      <c r="K572" s="3"/>
      <c r="L572" s="3"/>
      <c r="M572" s="3"/>
      <c r="N572" s="3"/>
      <c r="O572" s="3"/>
      <c r="P572" s="3"/>
      <c r="Q572" s="3"/>
      <c r="R572" s="3"/>
      <c r="S572" s="3"/>
      <c r="T572" s="3"/>
      <c r="U572" s="3"/>
      <c r="V572" s="3"/>
      <c r="W572" s="3"/>
      <c r="X572" s="3"/>
      <c r="Y572" s="3"/>
      <c r="Z572" s="3"/>
    </row>
    <row r="573" spans="1:26" ht="12.75" customHeight="1" x14ac:dyDescent="0.25">
      <c r="A573" s="3"/>
      <c r="B573" s="3"/>
      <c r="C573" s="3"/>
      <c r="D573" s="200"/>
      <c r="E573" s="3"/>
      <c r="F573" s="3"/>
      <c r="G573" s="3"/>
      <c r="H573" s="3"/>
      <c r="I573" s="3"/>
      <c r="J573" s="3"/>
      <c r="K573" s="3"/>
      <c r="L573" s="3"/>
      <c r="M573" s="3"/>
      <c r="N573" s="3"/>
      <c r="O573" s="3"/>
      <c r="P573" s="3"/>
      <c r="Q573" s="3"/>
      <c r="R573" s="3"/>
      <c r="S573" s="3"/>
      <c r="T573" s="3"/>
      <c r="U573" s="3"/>
      <c r="V573" s="3"/>
      <c r="W573" s="3"/>
      <c r="X573" s="3"/>
      <c r="Y573" s="3"/>
      <c r="Z573" s="3"/>
    </row>
    <row r="574" spans="1:26" ht="12.75" customHeight="1" x14ac:dyDescent="0.25">
      <c r="A574" s="3"/>
      <c r="B574" s="3"/>
      <c r="C574" s="3"/>
      <c r="D574" s="200"/>
      <c r="E574" s="3"/>
      <c r="F574" s="3"/>
      <c r="G574" s="3"/>
      <c r="H574" s="3"/>
      <c r="I574" s="3"/>
      <c r="J574" s="3"/>
      <c r="K574" s="3"/>
      <c r="L574" s="3"/>
      <c r="M574" s="3"/>
      <c r="N574" s="3"/>
      <c r="O574" s="3"/>
      <c r="P574" s="3"/>
      <c r="Q574" s="3"/>
      <c r="R574" s="3"/>
      <c r="S574" s="3"/>
      <c r="T574" s="3"/>
      <c r="U574" s="3"/>
      <c r="V574" s="3"/>
      <c r="W574" s="3"/>
      <c r="X574" s="3"/>
      <c r="Y574" s="3"/>
      <c r="Z574" s="3"/>
    </row>
    <row r="575" spans="1:26" ht="12.75" customHeight="1" x14ac:dyDescent="0.25">
      <c r="A575" s="3"/>
      <c r="B575" s="3"/>
      <c r="C575" s="3"/>
      <c r="D575" s="200"/>
      <c r="E575" s="3"/>
      <c r="F575" s="3"/>
      <c r="G575" s="3"/>
      <c r="H575" s="3"/>
      <c r="I575" s="3"/>
      <c r="J575" s="3"/>
      <c r="K575" s="3"/>
      <c r="L575" s="3"/>
      <c r="M575" s="3"/>
      <c r="N575" s="3"/>
      <c r="O575" s="3"/>
      <c r="P575" s="3"/>
      <c r="Q575" s="3"/>
      <c r="R575" s="3"/>
      <c r="S575" s="3"/>
      <c r="T575" s="3"/>
      <c r="U575" s="3"/>
      <c r="V575" s="3"/>
      <c r="W575" s="3"/>
      <c r="X575" s="3"/>
      <c r="Y575" s="3"/>
      <c r="Z575" s="3"/>
    </row>
    <row r="576" spans="1:26" ht="12.75" customHeight="1" x14ac:dyDescent="0.25">
      <c r="A576" s="3"/>
      <c r="B576" s="3"/>
      <c r="C576" s="3"/>
      <c r="D576" s="200"/>
      <c r="E576" s="3"/>
      <c r="F576" s="3"/>
      <c r="G576" s="3"/>
      <c r="H576" s="3"/>
      <c r="I576" s="3"/>
      <c r="J576" s="3"/>
      <c r="K576" s="3"/>
      <c r="L576" s="3"/>
      <c r="M576" s="3"/>
      <c r="N576" s="3"/>
      <c r="O576" s="3"/>
      <c r="P576" s="3"/>
      <c r="Q576" s="3"/>
      <c r="R576" s="3"/>
      <c r="S576" s="3"/>
      <c r="T576" s="3"/>
      <c r="U576" s="3"/>
      <c r="V576" s="3"/>
      <c r="W576" s="3"/>
      <c r="X576" s="3"/>
      <c r="Y576" s="3"/>
      <c r="Z576" s="3"/>
    </row>
    <row r="577" spans="1:26" ht="12.75" customHeight="1" x14ac:dyDescent="0.25">
      <c r="A577" s="3"/>
      <c r="B577" s="3"/>
      <c r="C577" s="3"/>
      <c r="D577" s="200"/>
      <c r="E577" s="3"/>
      <c r="F577" s="3"/>
      <c r="G577" s="3"/>
      <c r="H577" s="3"/>
      <c r="I577" s="3"/>
      <c r="J577" s="3"/>
      <c r="K577" s="3"/>
      <c r="L577" s="3"/>
      <c r="M577" s="3"/>
      <c r="N577" s="3"/>
      <c r="O577" s="3"/>
      <c r="P577" s="3"/>
      <c r="Q577" s="3"/>
      <c r="R577" s="3"/>
      <c r="S577" s="3"/>
      <c r="T577" s="3"/>
      <c r="U577" s="3"/>
      <c r="V577" s="3"/>
      <c r="W577" s="3"/>
      <c r="X577" s="3"/>
      <c r="Y577" s="3"/>
      <c r="Z577" s="3"/>
    </row>
    <row r="578" spans="1:26" ht="12.75" customHeight="1" x14ac:dyDescent="0.25">
      <c r="A578" s="3"/>
      <c r="B578" s="3"/>
      <c r="C578" s="3"/>
      <c r="D578" s="200"/>
      <c r="E578" s="3"/>
      <c r="F578" s="3"/>
      <c r="G578" s="3"/>
      <c r="H578" s="3"/>
      <c r="I578" s="3"/>
      <c r="J578" s="3"/>
      <c r="K578" s="3"/>
      <c r="L578" s="3"/>
      <c r="M578" s="3"/>
      <c r="N578" s="3"/>
      <c r="O578" s="3"/>
      <c r="P578" s="3"/>
      <c r="Q578" s="3"/>
      <c r="R578" s="3"/>
      <c r="S578" s="3"/>
      <c r="T578" s="3"/>
      <c r="U578" s="3"/>
      <c r="V578" s="3"/>
      <c r="W578" s="3"/>
      <c r="X578" s="3"/>
      <c r="Y578" s="3"/>
      <c r="Z578" s="3"/>
    </row>
    <row r="579" spans="1:26" ht="12.75" customHeight="1" x14ac:dyDescent="0.25">
      <c r="A579" s="3"/>
      <c r="B579" s="3"/>
      <c r="C579" s="3"/>
      <c r="D579" s="200"/>
      <c r="E579" s="3"/>
      <c r="F579" s="3"/>
      <c r="G579" s="3"/>
      <c r="H579" s="3"/>
      <c r="I579" s="3"/>
      <c r="J579" s="3"/>
      <c r="K579" s="3"/>
      <c r="L579" s="3"/>
      <c r="M579" s="3"/>
      <c r="N579" s="3"/>
      <c r="O579" s="3"/>
      <c r="P579" s="3"/>
      <c r="Q579" s="3"/>
      <c r="R579" s="3"/>
      <c r="S579" s="3"/>
      <c r="T579" s="3"/>
      <c r="U579" s="3"/>
      <c r="V579" s="3"/>
      <c r="W579" s="3"/>
      <c r="X579" s="3"/>
      <c r="Y579" s="3"/>
      <c r="Z579" s="3"/>
    </row>
    <row r="580" spans="1:26" ht="12.75" customHeight="1" x14ac:dyDescent="0.25">
      <c r="A580" s="3"/>
      <c r="B580" s="3"/>
      <c r="C580" s="3"/>
      <c r="D580" s="200"/>
      <c r="E580" s="3"/>
      <c r="F580" s="3"/>
      <c r="G580" s="3"/>
      <c r="H580" s="3"/>
      <c r="I580" s="3"/>
      <c r="J580" s="3"/>
      <c r="K580" s="3"/>
      <c r="L580" s="3"/>
      <c r="M580" s="3"/>
      <c r="N580" s="3"/>
      <c r="O580" s="3"/>
      <c r="P580" s="3"/>
      <c r="Q580" s="3"/>
      <c r="R580" s="3"/>
      <c r="S580" s="3"/>
      <c r="T580" s="3"/>
      <c r="U580" s="3"/>
      <c r="V580" s="3"/>
      <c r="W580" s="3"/>
      <c r="X580" s="3"/>
      <c r="Y580" s="3"/>
      <c r="Z580" s="3"/>
    </row>
    <row r="581" spans="1:26" ht="12.75" customHeight="1" x14ac:dyDescent="0.25">
      <c r="A581" s="3"/>
      <c r="B581" s="3"/>
      <c r="C581" s="3"/>
      <c r="D581" s="200"/>
      <c r="E581" s="3"/>
      <c r="F581" s="3"/>
      <c r="G581" s="3"/>
      <c r="H581" s="3"/>
      <c r="I581" s="3"/>
      <c r="J581" s="3"/>
      <c r="K581" s="3"/>
      <c r="L581" s="3"/>
      <c r="M581" s="3"/>
      <c r="N581" s="3"/>
      <c r="O581" s="3"/>
      <c r="P581" s="3"/>
      <c r="Q581" s="3"/>
      <c r="R581" s="3"/>
      <c r="S581" s="3"/>
      <c r="T581" s="3"/>
      <c r="U581" s="3"/>
      <c r="V581" s="3"/>
      <c r="W581" s="3"/>
      <c r="X581" s="3"/>
      <c r="Y581" s="3"/>
      <c r="Z581" s="3"/>
    </row>
    <row r="582" spans="1:26" ht="12.75" customHeight="1" x14ac:dyDescent="0.25">
      <c r="A582" s="3"/>
      <c r="B582" s="3"/>
      <c r="C582" s="3"/>
      <c r="D582" s="200"/>
      <c r="E582" s="3"/>
      <c r="F582" s="3"/>
      <c r="G582" s="3"/>
      <c r="H582" s="3"/>
      <c r="I582" s="3"/>
      <c r="J582" s="3"/>
      <c r="K582" s="3"/>
      <c r="L582" s="3"/>
      <c r="M582" s="3"/>
      <c r="N582" s="3"/>
      <c r="O582" s="3"/>
      <c r="P582" s="3"/>
      <c r="Q582" s="3"/>
      <c r="R582" s="3"/>
      <c r="S582" s="3"/>
      <c r="T582" s="3"/>
      <c r="U582" s="3"/>
      <c r="V582" s="3"/>
      <c r="W582" s="3"/>
      <c r="X582" s="3"/>
      <c r="Y582" s="3"/>
      <c r="Z582" s="3"/>
    </row>
    <row r="583" spans="1:26" ht="12.75" customHeight="1" x14ac:dyDescent="0.25">
      <c r="A583" s="3"/>
      <c r="B583" s="3"/>
      <c r="C583" s="3"/>
      <c r="D583" s="200"/>
      <c r="E583" s="3"/>
      <c r="F583" s="3"/>
      <c r="G583" s="3"/>
      <c r="H583" s="3"/>
      <c r="I583" s="3"/>
      <c r="J583" s="3"/>
      <c r="K583" s="3"/>
      <c r="L583" s="3"/>
      <c r="M583" s="3"/>
      <c r="N583" s="3"/>
      <c r="O583" s="3"/>
      <c r="P583" s="3"/>
      <c r="Q583" s="3"/>
      <c r="R583" s="3"/>
      <c r="S583" s="3"/>
      <c r="T583" s="3"/>
      <c r="U583" s="3"/>
      <c r="V583" s="3"/>
      <c r="W583" s="3"/>
      <c r="X583" s="3"/>
      <c r="Y583" s="3"/>
      <c r="Z583" s="3"/>
    </row>
    <row r="584" spans="1:26" ht="12.75" customHeight="1" x14ac:dyDescent="0.25">
      <c r="A584" s="3"/>
      <c r="B584" s="3"/>
      <c r="C584" s="3"/>
      <c r="D584" s="200"/>
      <c r="E584" s="3"/>
      <c r="F584" s="3"/>
      <c r="G584" s="3"/>
      <c r="H584" s="3"/>
      <c r="I584" s="3"/>
      <c r="J584" s="3"/>
      <c r="K584" s="3"/>
      <c r="L584" s="3"/>
      <c r="M584" s="3"/>
      <c r="N584" s="3"/>
      <c r="O584" s="3"/>
      <c r="P584" s="3"/>
      <c r="Q584" s="3"/>
      <c r="R584" s="3"/>
      <c r="S584" s="3"/>
      <c r="T584" s="3"/>
      <c r="U584" s="3"/>
      <c r="V584" s="3"/>
      <c r="W584" s="3"/>
      <c r="X584" s="3"/>
      <c r="Y584" s="3"/>
      <c r="Z584" s="3"/>
    </row>
    <row r="585" spans="1:26" ht="12.75" customHeight="1" x14ac:dyDescent="0.25">
      <c r="A585" s="3"/>
      <c r="B585" s="3"/>
      <c r="C585" s="3"/>
      <c r="D585" s="200"/>
      <c r="E585" s="3"/>
      <c r="F585" s="3"/>
      <c r="G585" s="3"/>
      <c r="H585" s="3"/>
      <c r="I585" s="3"/>
      <c r="J585" s="3"/>
      <c r="K585" s="3"/>
      <c r="L585" s="3"/>
      <c r="M585" s="3"/>
      <c r="N585" s="3"/>
      <c r="O585" s="3"/>
      <c r="P585" s="3"/>
      <c r="Q585" s="3"/>
      <c r="R585" s="3"/>
      <c r="S585" s="3"/>
      <c r="T585" s="3"/>
      <c r="U585" s="3"/>
      <c r="V585" s="3"/>
      <c r="W585" s="3"/>
      <c r="X585" s="3"/>
      <c r="Y585" s="3"/>
      <c r="Z585" s="3"/>
    </row>
    <row r="586" spans="1:26" ht="12.75" customHeight="1" x14ac:dyDescent="0.25">
      <c r="A586" s="3"/>
      <c r="B586" s="3"/>
      <c r="C586" s="3"/>
      <c r="D586" s="200"/>
      <c r="E586" s="3"/>
      <c r="F586" s="3"/>
      <c r="G586" s="3"/>
      <c r="H586" s="3"/>
      <c r="I586" s="3"/>
      <c r="J586" s="3"/>
      <c r="K586" s="3"/>
      <c r="L586" s="3"/>
      <c r="M586" s="3"/>
      <c r="N586" s="3"/>
      <c r="O586" s="3"/>
      <c r="P586" s="3"/>
      <c r="Q586" s="3"/>
      <c r="R586" s="3"/>
      <c r="S586" s="3"/>
      <c r="T586" s="3"/>
      <c r="U586" s="3"/>
      <c r="V586" s="3"/>
      <c r="W586" s="3"/>
      <c r="X586" s="3"/>
      <c r="Y586" s="3"/>
      <c r="Z586" s="3"/>
    </row>
    <row r="587" spans="1:26" ht="12.75" customHeight="1" x14ac:dyDescent="0.25">
      <c r="A587" s="3"/>
      <c r="B587" s="3"/>
      <c r="C587" s="3"/>
      <c r="D587" s="200"/>
      <c r="E587" s="3"/>
      <c r="F587" s="3"/>
      <c r="G587" s="3"/>
      <c r="H587" s="3"/>
      <c r="I587" s="3"/>
      <c r="J587" s="3"/>
      <c r="K587" s="3"/>
      <c r="L587" s="3"/>
      <c r="M587" s="3"/>
      <c r="N587" s="3"/>
      <c r="O587" s="3"/>
      <c r="P587" s="3"/>
      <c r="Q587" s="3"/>
      <c r="R587" s="3"/>
      <c r="S587" s="3"/>
      <c r="T587" s="3"/>
      <c r="U587" s="3"/>
      <c r="V587" s="3"/>
      <c r="W587" s="3"/>
      <c r="X587" s="3"/>
      <c r="Y587" s="3"/>
      <c r="Z587" s="3"/>
    </row>
    <row r="588" spans="1:26" ht="12.75" customHeight="1" x14ac:dyDescent="0.25">
      <c r="A588" s="3"/>
      <c r="B588" s="3"/>
      <c r="C588" s="3"/>
      <c r="D588" s="200"/>
      <c r="E588" s="3"/>
      <c r="F588" s="3"/>
      <c r="G588" s="3"/>
      <c r="H588" s="3"/>
      <c r="I588" s="3"/>
      <c r="J588" s="3"/>
      <c r="K588" s="3"/>
      <c r="L588" s="3"/>
      <c r="M588" s="3"/>
      <c r="N588" s="3"/>
      <c r="O588" s="3"/>
      <c r="P588" s="3"/>
      <c r="Q588" s="3"/>
      <c r="R588" s="3"/>
      <c r="S588" s="3"/>
      <c r="T588" s="3"/>
      <c r="U588" s="3"/>
      <c r="V588" s="3"/>
      <c r="W588" s="3"/>
      <c r="X588" s="3"/>
      <c r="Y588" s="3"/>
      <c r="Z588" s="3"/>
    </row>
    <row r="589" spans="1:26" ht="12.75" customHeight="1" x14ac:dyDescent="0.25">
      <c r="A589" s="3"/>
      <c r="B589" s="3"/>
      <c r="C589" s="3"/>
      <c r="D589" s="200"/>
      <c r="E589" s="3"/>
      <c r="F589" s="3"/>
      <c r="G589" s="3"/>
      <c r="H589" s="3"/>
      <c r="I589" s="3"/>
      <c r="J589" s="3"/>
      <c r="K589" s="3"/>
      <c r="L589" s="3"/>
      <c r="M589" s="3"/>
      <c r="N589" s="3"/>
      <c r="O589" s="3"/>
      <c r="P589" s="3"/>
      <c r="Q589" s="3"/>
      <c r="R589" s="3"/>
      <c r="S589" s="3"/>
      <c r="T589" s="3"/>
      <c r="U589" s="3"/>
      <c r="V589" s="3"/>
      <c r="W589" s="3"/>
      <c r="X589" s="3"/>
      <c r="Y589" s="3"/>
      <c r="Z589" s="3"/>
    </row>
    <row r="590" spans="1:26" ht="12.75" customHeight="1" x14ac:dyDescent="0.25">
      <c r="A590" s="3"/>
      <c r="B590" s="3"/>
      <c r="C590" s="3"/>
      <c r="D590" s="200"/>
      <c r="E590" s="3"/>
      <c r="F590" s="3"/>
      <c r="G590" s="3"/>
      <c r="H590" s="3"/>
      <c r="I590" s="3"/>
      <c r="J590" s="3"/>
      <c r="K590" s="3"/>
      <c r="L590" s="3"/>
      <c r="M590" s="3"/>
      <c r="N590" s="3"/>
      <c r="O590" s="3"/>
      <c r="P590" s="3"/>
      <c r="Q590" s="3"/>
      <c r="R590" s="3"/>
      <c r="S590" s="3"/>
      <c r="T590" s="3"/>
      <c r="U590" s="3"/>
      <c r="V590" s="3"/>
      <c r="W590" s="3"/>
      <c r="X590" s="3"/>
      <c r="Y590" s="3"/>
      <c r="Z590" s="3"/>
    </row>
    <row r="591" spans="1:26" ht="12.75" customHeight="1" x14ac:dyDescent="0.25">
      <c r="A591" s="3"/>
      <c r="B591" s="3"/>
      <c r="C591" s="3"/>
      <c r="D591" s="200"/>
      <c r="E591" s="3"/>
      <c r="F591" s="3"/>
      <c r="G591" s="3"/>
      <c r="H591" s="3"/>
      <c r="I591" s="3"/>
      <c r="J591" s="3"/>
      <c r="K591" s="3"/>
      <c r="L591" s="3"/>
      <c r="M591" s="3"/>
      <c r="N591" s="3"/>
      <c r="O591" s="3"/>
      <c r="P591" s="3"/>
      <c r="Q591" s="3"/>
      <c r="R591" s="3"/>
      <c r="S591" s="3"/>
      <c r="T591" s="3"/>
      <c r="U591" s="3"/>
      <c r="V591" s="3"/>
      <c r="W591" s="3"/>
      <c r="X591" s="3"/>
      <c r="Y591" s="3"/>
      <c r="Z591" s="3"/>
    </row>
    <row r="592" spans="1:26" ht="12.75" customHeight="1" x14ac:dyDescent="0.25">
      <c r="A592" s="3"/>
      <c r="B592" s="3"/>
      <c r="C592" s="3"/>
      <c r="D592" s="200"/>
      <c r="E592" s="3"/>
      <c r="F592" s="3"/>
      <c r="G592" s="3"/>
      <c r="H592" s="3"/>
      <c r="I592" s="3"/>
      <c r="J592" s="3"/>
      <c r="K592" s="3"/>
      <c r="L592" s="3"/>
      <c r="M592" s="3"/>
      <c r="N592" s="3"/>
      <c r="O592" s="3"/>
      <c r="P592" s="3"/>
      <c r="Q592" s="3"/>
      <c r="R592" s="3"/>
      <c r="S592" s="3"/>
      <c r="T592" s="3"/>
      <c r="U592" s="3"/>
      <c r="V592" s="3"/>
      <c r="W592" s="3"/>
      <c r="X592" s="3"/>
      <c r="Y592" s="3"/>
      <c r="Z592" s="3"/>
    </row>
    <row r="593" spans="1:26" ht="12.75" customHeight="1" x14ac:dyDescent="0.25">
      <c r="A593" s="3"/>
      <c r="B593" s="3"/>
      <c r="C593" s="3"/>
      <c r="D593" s="200"/>
      <c r="E593" s="3"/>
      <c r="F593" s="3"/>
      <c r="G593" s="3"/>
      <c r="H593" s="3"/>
      <c r="I593" s="3"/>
      <c r="J593" s="3"/>
      <c r="K593" s="3"/>
      <c r="L593" s="3"/>
      <c r="M593" s="3"/>
      <c r="N593" s="3"/>
      <c r="O593" s="3"/>
      <c r="P593" s="3"/>
      <c r="Q593" s="3"/>
      <c r="R593" s="3"/>
      <c r="S593" s="3"/>
      <c r="T593" s="3"/>
      <c r="U593" s="3"/>
      <c r="V593" s="3"/>
      <c r="W593" s="3"/>
      <c r="X593" s="3"/>
      <c r="Y593" s="3"/>
      <c r="Z593" s="3"/>
    </row>
    <row r="594" spans="1:26" ht="12.75" customHeight="1" x14ac:dyDescent="0.25">
      <c r="A594" s="3"/>
      <c r="B594" s="3"/>
      <c r="C594" s="3"/>
      <c r="D594" s="200"/>
      <c r="E594" s="3"/>
      <c r="F594" s="3"/>
      <c r="G594" s="3"/>
      <c r="H594" s="3"/>
      <c r="I594" s="3"/>
      <c r="J594" s="3"/>
      <c r="K594" s="3"/>
      <c r="L594" s="3"/>
      <c r="M594" s="3"/>
      <c r="N594" s="3"/>
      <c r="O594" s="3"/>
      <c r="P594" s="3"/>
      <c r="Q594" s="3"/>
      <c r="R594" s="3"/>
      <c r="S594" s="3"/>
      <c r="T594" s="3"/>
      <c r="U594" s="3"/>
      <c r="V594" s="3"/>
      <c r="W594" s="3"/>
      <c r="X594" s="3"/>
      <c r="Y594" s="3"/>
      <c r="Z594" s="3"/>
    </row>
    <row r="595" spans="1:26" ht="12.75" customHeight="1" x14ac:dyDescent="0.25">
      <c r="A595" s="3"/>
      <c r="B595" s="3"/>
      <c r="C595" s="3"/>
      <c r="D595" s="200"/>
      <c r="E595" s="3"/>
      <c r="F595" s="3"/>
      <c r="G595" s="3"/>
      <c r="H595" s="3"/>
      <c r="I595" s="3"/>
      <c r="J595" s="3"/>
      <c r="K595" s="3"/>
      <c r="L595" s="3"/>
      <c r="M595" s="3"/>
      <c r="N595" s="3"/>
      <c r="O595" s="3"/>
      <c r="P595" s="3"/>
      <c r="Q595" s="3"/>
      <c r="R595" s="3"/>
      <c r="S595" s="3"/>
      <c r="T595" s="3"/>
      <c r="U595" s="3"/>
      <c r="V595" s="3"/>
      <c r="W595" s="3"/>
      <c r="X595" s="3"/>
      <c r="Y595" s="3"/>
      <c r="Z595" s="3"/>
    </row>
    <row r="596" spans="1:26" ht="12.75" customHeight="1" x14ac:dyDescent="0.25">
      <c r="A596" s="3"/>
      <c r="B596" s="3"/>
      <c r="C596" s="3"/>
      <c r="D596" s="200"/>
      <c r="E596" s="3"/>
      <c r="F596" s="3"/>
      <c r="G596" s="3"/>
      <c r="H596" s="3"/>
      <c r="I596" s="3"/>
      <c r="J596" s="3"/>
      <c r="K596" s="3"/>
      <c r="L596" s="3"/>
      <c r="M596" s="3"/>
      <c r="N596" s="3"/>
      <c r="O596" s="3"/>
      <c r="P596" s="3"/>
      <c r="Q596" s="3"/>
      <c r="R596" s="3"/>
      <c r="S596" s="3"/>
      <c r="T596" s="3"/>
      <c r="U596" s="3"/>
      <c r="V596" s="3"/>
      <c r="W596" s="3"/>
      <c r="X596" s="3"/>
      <c r="Y596" s="3"/>
      <c r="Z596" s="3"/>
    </row>
    <row r="597" spans="1:26" ht="12.75" customHeight="1" x14ac:dyDescent="0.25">
      <c r="A597" s="3"/>
      <c r="B597" s="3"/>
      <c r="C597" s="3"/>
      <c r="D597" s="200"/>
      <c r="E597" s="3"/>
      <c r="F597" s="3"/>
      <c r="G597" s="3"/>
      <c r="H597" s="3"/>
      <c r="I597" s="3"/>
      <c r="J597" s="3"/>
      <c r="K597" s="3"/>
      <c r="L597" s="3"/>
      <c r="M597" s="3"/>
      <c r="N597" s="3"/>
      <c r="O597" s="3"/>
      <c r="P597" s="3"/>
      <c r="Q597" s="3"/>
      <c r="R597" s="3"/>
      <c r="S597" s="3"/>
      <c r="T597" s="3"/>
      <c r="U597" s="3"/>
      <c r="V597" s="3"/>
      <c r="W597" s="3"/>
      <c r="X597" s="3"/>
      <c r="Y597" s="3"/>
      <c r="Z597" s="3"/>
    </row>
    <row r="598" spans="1:26" ht="12.75" customHeight="1" x14ac:dyDescent="0.25">
      <c r="A598" s="3"/>
      <c r="B598" s="3"/>
      <c r="C598" s="3"/>
      <c r="D598" s="200"/>
      <c r="E598" s="3"/>
      <c r="F598" s="3"/>
      <c r="G598" s="3"/>
      <c r="H598" s="3"/>
      <c r="I598" s="3"/>
      <c r="J598" s="3"/>
      <c r="K598" s="3"/>
      <c r="L598" s="3"/>
      <c r="M598" s="3"/>
      <c r="N598" s="3"/>
      <c r="O598" s="3"/>
      <c r="P598" s="3"/>
      <c r="Q598" s="3"/>
      <c r="R598" s="3"/>
      <c r="S598" s="3"/>
      <c r="T598" s="3"/>
      <c r="U598" s="3"/>
      <c r="V598" s="3"/>
      <c r="W598" s="3"/>
      <c r="X598" s="3"/>
      <c r="Y598" s="3"/>
      <c r="Z598" s="3"/>
    </row>
    <row r="599" spans="1:26" ht="12.75" customHeight="1" x14ac:dyDescent="0.25">
      <c r="A599" s="3"/>
      <c r="B599" s="3"/>
      <c r="C599" s="3"/>
      <c r="D599" s="200"/>
      <c r="E599" s="3"/>
      <c r="F599" s="3"/>
      <c r="G599" s="3"/>
      <c r="H599" s="3"/>
      <c r="I599" s="3"/>
      <c r="J599" s="3"/>
      <c r="K599" s="3"/>
      <c r="L599" s="3"/>
      <c r="M599" s="3"/>
      <c r="N599" s="3"/>
      <c r="O599" s="3"/>
      <c r="P599" s="3"/>
      <c r="Q599" s="3"/>
      <c r="R599" s="3"/>
      <c r="S599" s="3"/>
      <c r="T599" s="3"/>
      <c r="U599" s="3"/>
      <c r="V599" s="3"/>
      <c r="W599" s="3"/>
      <c r="X599" s="3"/>
      <c r="Y599" s="3"/>
      <c r="Z599" s="3"/>
    </row>
    <row r="600" spans="1:26" ht="12.75" customHeight="1" x14ac:dyDescent="0.25">
      <c r="A600" s="3"/>
      <c r="B600" s="3"/>
      <c r="C600" s="3"/>
      <c r="D600" s="200"/>
      <c r="E600" s="3"/>
      <c r="F600" s="3"/>
      <c r="G600" s="3"/>
      <c r="H600" s="3"/>
      <c r="I600" s="3"/>
      <c r="J600" s="3"/>
      <c r="K600" s="3"/>
      <c r="L600" s="3"/>
      <c r="M600" s="3"/>
      <c r="N600" s="3"/>
      <c r="O600" s="3"/>
      <c r="P600" s="3"/>
      <c r="Q600" s="3"/>
      <c r="R600" s="3"/>
      <c r="S600" s="3"/>
      <c r="T600" s="3"/>
      <c r="U600" s="3"/>
      <c r="V600" s="3"/>
      <c r="W600" s="3"/>
      <c r="X600" s="3"/>
      <c r="Y600" s="3"/>
      <c r="Z600" s="3"/>
    </row>
    <row r="601" spans="1:26" ht="12.75" customHeight="1" x14ac:dyDescent="0.25">
      <c r="A601" s="3"/>
      <c r="B601" s="3"/>
      <c r="C601" s="3"/>
      <c r="D601" s="200"/>
      <c r="E601" s="3"/>
      <c r="F601" s="3"/>
      <c r="G601" s="3"/>
      <c r="H601" s="3"/>
      <c r="I601" s="3"/>
      <c r="J601" s="3"/>
      <c r="K601" s="3"/>
      <c r="L601" s="3"/>
      <c r="M601" s="3"/>
      <c r="N601" s="3"/>
      <c r="O601" s="3"/>
      <c r="P601" s="3"/>
      <c r="Q601" s="3"/>
      <c r="R601" s="3"/>
      <c r="S601" s="3"/>
      <c r="T601" s="3"/>
      <c r="U601" s="3"/>
      <c r="V601" s="3"/>
      <c r="W601" s="3"/>
      <c r="X601" s="3"/>
      <c r="Y601" s="3"/>
      <c r="Z601" s="3"/>
    </row>
    <row r="602" spans="1:26" ht="12.75" customHeight="1" x14ac:dyDescent="0.25">
      <c r="A602" s="3"/>
      <c r="B602" s="3"/>
      <c r="C602" s="3"/>
      <c r="D602" s="200"/>
      <c r="E602" s="3"/>
      <c r="F602" s="3"/>
      <c r="G602" s="3"/>
      <c r="H602" s="3"/>
      <c r="I602" s="3"/>
      <c r="J602" s="3"/>
      <c r="K602" s="3"/>
      <c r="L602" s="3"/>
      <c r="M602" s="3"/>
      <c r="N602" s="3"/>
      <c r="O602" s="3"/>
      <c r="P602" s="3"/>
      <c r="Q602" s="3"/>
      <c r="R602" s="3"/>
      <c r="S602" s="3"/>
      <c r="T602" s="3"/>
      <c r="U602" s="3"/>
      <c r="V602" s="3"/>
      <c r="W602" s="3"/>
      <c r="X602" s="3"/>
      <c r="Y602" s="3"/>
      <c r="Z602" s="3"/>
    </row>
    <row r="603" spans="1:26" ht="12.75" customHeight="1" x14ac:dyDescent="0.25">
      <c r="A603" s="3"/>
      <c r="B603" s="3"/>
      <c r="C603" s="3"/>
      <c r="D603" s="200"/>
      <c r="E603" s="3"/>
      <c r="F603" s="3"/>
      <c r="G603" s="3"/>
      <c r="H603" s="3"/>
      <c r="I603" s="3"/>
      <c r="J603" s="3"/>
      <c r="K603" s="3"/>
      <c r="L603" s="3"/>
      <c r="M603" s="3"/>
      <c r="N603" s="3"/>
      <c r="O603" s="3"/>
      <c r="P603" s="3"/>
      <c r="Q603" s="3"/>
      <c r="R603" s="3"/>
      <c r="S603" s="3"/>
      <c r="T603" s="3"/>
      <c r="U603" s="3"/>
      <c r="V603" s="3"/>
      <c r="W603" s="3"/>
      <c r="X603" s="3"/>
      <c r="Y603" s="3"/>
      <c r="Z603" s="3"/>
    </row>
    <row r="604" spans="1:26" ht="12.75" customHeight="1" x14ac:dyDescent="0.25">
      <c r="A604" s="3"/>
      <c r="B604" s="3"/>
      <c r="C604" s="3"/>
      <c r="D604" s="200"/>
      <c r="E604" s="3"/>
      <c r="F604" s="3"/>
      <c r="G604" s="3"/>
      <c r="H604" s="3"/>
      <c r="I604" s="3"/>
      <c r="J604" s="3"/>
      <c r="K604" s="3"/>
      <c r="L604" s="3"/>
      <c r="M604" s="3"/>
      <c r="N604" s="3"/>
      <c r="O604" s="3"/>
      <c r="P604" s="3"/>
      <c r="Q604" s="3"/>
      <c r="R604" s="3"/>
      <c r="S604" s="3"/>
      <c r="T604" s="3"/>
      <c r="U604" s="3"/>
      <c r="V604" s="3"/>
      <c r="W604" s="3"/>
      <c r="X604" s="3"/>
      <c r="Y604" s="3"/>
      <c r="Z604" s="3"/>
    </row>
    <row r="605" spans="1:26" ht="12.75" customHeight="1" x14ac:dyDescent="0.25">
      <c r="A605" s="3"/>
      <c r="B605" s="3"/>
      <c r="C605" s="3"/>
      <c r="D605" s="200"/>
      <c r="E605" s="3"/>
      <c r="F605" s="3"/>
      <c r="G605" s="3"/>
      <c r="H605" s="3"/>
      <c r="I605" s="3"/>
      <c r="J605" s="3"/>
      <c r="K605" s="3"/>
      <c r="L605" s="3"/>
      <c r="M605" s="3"/>
      <c r="N605" s="3"/>
      <c r="O605" s="3"/>
      <c r="P605" s="3"/>
      <c r="Q605" s="3"/>
      <c r="R605" s="3"/>
      <c r="S605" s="3"/>
      <c r="T605" s="3"/>
      <c r="U605" s="3"/>
      <c r="V605" s="3"/>
      <c r="W605" s="3"/>
      <c r="X605" s="3"/>
      <c r="Y605" s="3"/>
      <c r="Z605" s="3"/>
    </row>
    <row r="606" spans="1:26" ht="12.75" customHeight="1" x14ac:dyDescent="0.25">
      <c r="A606" s="3"/>
      <c r="B606" s="3"/>
      <c r="C606" s="3"/>
      <c r="D606" s="200"/>
      <c r="E606" s="3"/>
      <c r="F606" s="3"/>
      <c r="G606" s="3"/>
      <c r="H606" s="3"/>
      <c r="I606" s="3"/>
      <c r="J606" s="3"/>
      <c r="K606" s="3"/>
      <c r="L606" s="3"/>
      <c r="M606" s="3"/>
      <c r="N606" s="3"/>
      <c r="O606" s="3"/>
      <c r="P606" s="3"/>
      <c r="Q606" s="3"/>
      <c r="R606" s="3"/>
      <c r="S606" s="3"/>
      <c r="T606" s="3"/>
      <c r="U606" s="3"/>
      <c r="V606" s="3"/>
      <c r="W606" s="3"/>
      <c r="X606" s="3"/>
      <c r="Y606" s="3"/>
      <c r="Z606" s="3"/>
    </row>
    <row r="607" spans="1:26" ht="12.75" customHeight="1" x14ac:dyDescent="0.25">
      <c r="A607" s="3"/>
      <c r="B607" s="3"/>
      <c r="C607" s="3"/>
      <c r="D607" s="200"/>
      <c r="E607" s="3"/>
      <c r="F607" s="3"/>
      <c r="G607" s="3"/>
      <c r="H607" s="3"/>
      <c r="I607" s="3"/>
      <c r="J607" s="3"/>
      <c r="K607" s="3"/>
      <c r="L607" s="3"/>
      <c r="M607" s="3"/>
      <c r="N607" s="3"/>
      <c r="O607" s="3"/>
      <c r="P607" s="3"/>
      <c r="Q607" s="3"/>
      <c r="R607" s="3"/>
      <c r="S607" s="3"/>
      <c r="T607" s="3"/>
      <c r="U607" s="3"/>
      <c r="V607" s="3"/>
      <c r="W607" s="3"/>
      <c r="X607" s="3"/>
      <c r="Y607" s="3"/>
      <c r="Z607" s="3"/>
    </row>
    <row r="608" spans="1:26" ht="12.75" customHeight="1" x14ac:dyDescent="0.25">
      <c r="A608" s="3"/>
      <c r="B608" s="3"/>
      <c r="C608" s="3"/>
      <c r="D608" s="200"/>
      <c r="E608" s="3"/>
      <c r="F608" s="3"/>
      <c r="G608" s="3"/>
      <c r="H608" s="3"/>
      <c r="I608" s="3"/>
      <c r="J608" s="3"/>
      <c r="K608" s="3"/>
      <c r="L608" s="3"/>
      <c r="M608" s="3"/>
      <c r="N608" s="3"/>
      <c r="O608" s="3"/>
      <c r="P608" s="3"/>
      <c r="Q608" s="3"/>
      <c r="R608" s="3"/>
      <c r="S608" s="3"/>
      <c r="T608" s="3"/>
      <c r="U608" s="3"/>
      <c r="V608" s="3"/>
      <c r="W608" s="3"/>
      <c r="X608" s="3"/>
      <c r="Y608" s="3"/>
      <c r="Z608" s="3"/>
    </row>
    <row r="609" spans="1:26" ht="12.75" customHeight="1" x14ac:dyDescent="0.25">
      <c r="A609" s="3"/>
      <c r="B609" s="3"/>
      <c r="C609" s="3"/>
      <c r="D609" s="200"/>
      <c r="E609" s="3"/>
      <c r="F609" s="3"/>
      <c r="G609" s="3"/>
      <c r="H609" s="3"/>
      <c r="I609" s="3"/>
      <c r="J609" s="3"/>
      <c r="K609" s="3"/>
      <c r="L609" s="3"/>
      <c r="M609" s="3"/>
      <c r="N609" s="3"/>
      <c r="O609" s="3"/>
      <c r="P609" s="3"/>
      <c r="Q609" s="3"/>
      <c r="R609" s="3"/>
      <c r="S609" s="3"/>
      <c r="T609" s="3"/>
      <c r="U609" s="3"/>
      <c r="V609" s="3"/>
      <c r="W609" s="3"/>
      <c r="X609" s="3"/>
      <c r="Y609" s="3"/>
      <c r="Z609" s="3"/>
    </row>
    <row r="610" spans="1:26" ht="12.75" customHeight="1" x14ac:dyDescent="0.25">
      <c r="A610" s="3"/>
      <c r="B610" s="3"/>
      <c r="C610" s="3"/>
      <c r="D610" s="200"/>
      <c r="E610" s="3"/>
      <c r="F610" s="3"/>
      <c r="G610" s="3"/>
      <c r="H610" s="3"/>
      <c r="I610" s="3"/>
      <c r="J610" s="3"/>
      <c r="K610" s="3"/>
      <c r="L610" s="3"/>
      <c r="M610" s="3"/>
      <c r="N610" s="3"/>
      <c r="O610" s="3"/>
      <c r="P610" s="3"/>
      <c r="Q610" s="3"/>
      <c r="R610" s="3"/>
      <c r="S610" s="3"/>
      <c r="T610" s="3"/>
      <c r="U610" s="3"/>
      <c r="V610" s="3"/>
      <c r="W610" s="3"/>
      <c r="X610" s="3"/>
      <c r="Y610" s="3"/>
      <c r="Z610" s="3"/>
    </row>
    <row r="611" spans="1:26" ht="12.75" customHeight="1" x14ac:dyDescent="0.25">
      <c r="A611" s="3"/>
      <c r="B611" s="3"/>
      <c r="C611" s="3"/>
      <c r="D611" s="200"/>
      <c r="E611" s="3"/>
      <c r="F611" s="3"/>
      <c r="G611" s="3"/>
      <c r="H611" s="3"/>
      <c r="I611" s="3"/>
      <c r="J611" s="3"/>
      <c r="K611" s="3"/>
      <c r="L611" s="3"/>
      <c r="M611" s="3"/>
      <c r="N611" s="3"/>
      <c r="O611" s="3"/>
      <c r="P611" s="3"/>
      <c r="Q611" s="3"/>
      <c r="R611" s="3"/>
      <c r="S611" s="3"/>
      <c r="T611" s="3"/>
      <c r="U611" s="3"/>
      <c r="V611" s="3"/>
      <c r="W611" s="3"/>
      <c r="X611" s="3"/>
      <c r="Y611" s="3"/>
      <c r="Z611" s="3"/>
    </row>
    <row r="612" spans="1:26" ht="12.75" customHeight="1" x14ac:dyDescent="0.25">
      <c r="A612" s="3"/>
      <c r="B612" s="3"/>
      <c r="C612" s="3"/>
      <c r="D612" s="200"/>
      <c r="E612" s="3"/>
      <c r="F612" s="3"/>
      <c r="G612" s="3"/>
      <c r="H612" s="3"/>
      <c r="I612" s="3"/>
      <c r="J612" s="3"/>
      <c r="K612" s="3"/>
      <c r="L612" s="3"/>
      <c r="M612" s="3"/>
      <c r="N612" s="3"/>
      <c r="O612" s="3"/>
      <c r="P612" s="3"/>
      <c r="Q612" s="3"/>
      <c r="R612" s="3"/>
      <c r="S612" s="3"/>
      <c r="T612" s="3"/>
      <c r="U612" s="3"/>
      <c r="V612" s="3"/>
      <c r="W612" s="3"/>
      <c r="X612" s="3"/>
      <c r="Y612" s="3"/>
      <c r="Z612" s="3"/>
    </row>
    <row r="613" spans="1:26" ht="12.75" customHeight="1" x14ac:dyDescent="0.25">
      <c r="A613" s="3"/>
      <c r="B613" s="3"/>
      <c r="C613" s="3"/>
      <c r="D613" s="200"/>
      <c r="E613" s="3"/>
      <c r="F613" s="3"/>
      <c r="G613" s="3"/>
      <c r="H613" s="3"/>
      <c r="I613" s="3"/>
      <c r="J613" s="3"/>
      <c r="K613" s="3"/>
      <c r="L613" s="3"/>
      <c r="M613" s="3"/>
      <c r="N613" s="3"/>
      <c r="O613" s="3"/>
      <c r="P613" s="3"/>
      <c r="Q613" s="3"/>
      <c r="R613" s="3"/>
      <c r="S613" s="3"/>
      <c r="T613" s="3"/>
      <c r="U613" s="3"/>
      <c r="V613" s="3"/>
      <c r="W613" s="3"/>
      <c r="X613" s="3"/>
      <c r="Y613" s="3"/>
      <c r="Z613" s="3"/>
    </row>
    <row r="614" spans="1:26" ht="12.75" customHeight="1" x14ac:dyDescent="0.25">
      <c r="A614" s="3"/>
      <c r="B614" s="3"/>
      <c r="C614" s="3"/>
      <c r="D614" s="200"/>
      <c r="E614" s="3"/>
      <c r="F614" s="3"/>
      <c r="G614" s="3"/>
      <c r="H614" s="3"/>
      <c r="I614" s="3"/>
      <c r="J614" s="3"/>
      <c r="K614" s="3"/>
      <c r="L614" s="3"/>
      <c r="M614" s="3"/>
      <c r="N614" s="3"/>
      <c r="O614" s="3"/>
      <c r="P614" s="3"/>
      <c r="Q614" s="3"/>
      <c r="R614" s="3"/>
      <c r="S614" s="3"/>
      <c r="T614" s="3"/>
      <c r="U614" s="3"/>
      <c r="V614" s="3"/>
      <c r="W614" s="3"/>
      <c r="X614" s="3"/>
      <c r="Y614" s="3"/>
      <c r="Z614" s="3"/>
    </row>
    <row r="615" spans="1:26" ht="12.75" customHeight="1" x14ac:dyDescent="0.25">
      <c r="A615" s="3"/>
      <c r="B615" s="3"/>
      <c r="C615" s="3"/>
      <c r="D615" s="200"/>
      <c r="E615" s="3"/>
      <c r="F615" s="3"/>
      <c r="G615" s="3"/>
      <c r="H615" s="3"/>
      <c r="I615" s="3"/>
      <c r="J615" s="3"/>
      <c r="K615" s="3"/>
      <c r="L615" s="3"/>
      <c r="M615" s="3"/>
      <c r="N615" s="3"/>
      <c r="O615" s="3"/>
      <c r="P615" s="3"/>
      <c r="Q615" s="3"/>
      <c r="R615" s="3"/>
      <c r="S615" s="3"/>
      <c r="T615" s="3"/>
      <c r="U615" s="3"/>
      <c r="V615" s="3"/>
      <c r="W615" s="3"/>
      <c r="X615" s="3"/>
      <c r="Y615" s="3"/>
      <c r="Z615" s="3"/>
    </row>
    <row r="616" spans="1:26" ht="12.75" customHeight="1" x14ac:dyDescent="0.25">
      <c r="A616" s="3"/>
      <c r="B616" s="3"/>
      <c r="C616" s="3"/>
      <c r="D616" s="200"/>
      <c r="E616" s="3"/>
      <c r="F616" s="3"/>
      <c r="G616" s="3"/>
      <c r="H616" s="3"/>
      <c r="I616" s="3"/>
      <c r="J616" s="3"/>
      <c r="K616" s="3"/>
      <c r="L616" s="3"/>
      <c r="M616" s="3"/>
      <c r="N616" s="3"/>
      <c r="O616" s="3"/>
      <c r="P616" s="3"/>
      <c r="Q616" s="3"/>
      <c r="R616" s="3"/>
      <c r="S616" s="3"/>
      <c r="T616" s="3"/>
      <c r="U616" s="3"/>
      <c r="V616" s="3"/>
      <c r="W616" s="3"/>
      <c r="X616" s="3"/>
      <c r="Y616" s="3"/>
      <c r="Z616" s="3"/>
    </row>
    <row r="617" spans="1:26" ht="12.75" customHeight="1" x14ac:dyDescent="0.25">
      <c r="A617" s="3"/>
      <c r="B617" s="3"/>
      <c r="C617" s="3"/>
      <c r="D617" s="200"/>
      <c r="E617" s="3"/>
      <c r="F617" s="3"/>
      <c r="G617" s="3"/>
      <c r="H617" s="3"/>
      <c r="I617" s="3"/>
      <c r="J617" s="3"/>
      <c r="K617" s="3"/>
      <c r="L617" s="3"/>
      <c r="M617" s="3"/>
      <c r="N617" s="3"/>
      <c r="O617" s="3"/>
      <c r="P617" s="3"/>
      <c r="Q617" s="3"/>
      <c r="R617" s="3"/>
      <c r="S617" s="3"/>
      <c r="T617" s="3"/>
      <c r="U617" s="3"/>
      <c r="V617" s="3"/>
      <c r="W617" s="3"/>
      <c r="X617" s="3"/>
      <c r="Y617" s="3"/>
      <c r="Z617" s="3"/>
    </row>
    <row r="618" spans="1:26" ht="12.75" customHeight="1" x14ac:dyDescent="0.25">
      <c r="A618" s="3"/>
      <c r="B618" s="3"/>
      <c r="C618" s="3"/>
      <c r="D618" s="200"/>
      <c r="E618" s="3"/>
      <c r="F618" s="3"/>
      <c r="G618" s="3"/>
      <c r="H618" s="3"/>
      <c r="I618" s="3"/>
      <c r="J618" s="3"/>
      <c r="K618" s="3"/>
      <c r="L618" s="3"/>
      <c r="M618" s="3"/>
      <c r="N618" s="3"/>
      <c r="O618" s="3"/>
      <c r="P618" s="3"/>
      <c r="Q618" s="3"/>
      <c r="R618" s="3"/>
      <c r="S618" s="3"/>
      <c r="T618" s="3"/>
      <c r="U618" s="3"/>
      <c r="V618" s="3"/>
      <c r="W618" s="3"/>
      <c r="X618" s="3"/>
      <c r="Y618" s="3"/>
      <c r="Z618" s="3"/>
    </row>
    <row r="619" spans="1:26" ht="12.75" customHeight="1" x14ac:dyDescent="0.25">
      <c r="A619" s="3"/>
      <c r="B619" s="3"/>
      <c r="C619" s="3"/>
      <c r="D619" s="200"/>
      <c r="E619" s="3"/>
      <c r="F619" s="3"/>
      <c r="G619" s="3"/>
      <c r="H619" s="3"/>
      <c r="I619" s="3"/>
      <c r="J619" s="3"/>
      <c r="K619" s="3"/>
      <c r="L619" s="3"/>
      <c r="M619" s="3"/>
      <c r="N619" s="3"/>
      <c r="O619" s="3"/>
      <c r="P619" s="3"/>
      <c r="Q619" s="3"/>
      <c r="R619" s="3"/>
      <c r="S619" s="3"/>
      <c r="T619" s="3"/>
      <c r="U619" s="3"/>
      <c r="V619" s="3"/>
      <c r="W619" s="3"/>
      <c r="X619" s="3"/>
      <c r="Y619" s="3"/>
      <c r="Z619" s="3"/>
    </row>
    <row r="620" spans="1:26" ht="12.75" customHeight="1" x14ac:dyDescent="0.25">
      <c r="A620" s="3"/>
      <c r="B620" s="3"/>
      <c r="C620" s="3"/>
      <c r="D620" s="200"/>
      <c r="E620" s="3"/>
      <c r="F620" s="3"/>
      <c r="G620" s="3"/>
      <c r="H620" s="3"/>
      <c r="I620" s="3"/>
      <c r="J620" s="3"/>
      <c r="K620" s="3"/>
      <c r="L620" s="3"/>
      <c r="M620" s="3"/>
      <c r="N620" s="3"/>
      <c r="O620" s="3"/>
      <c r="P620" s="3"/>
      <c r="Q620" s="3"/>
      <c r="R620" s="3"/>
      <c r="S620" s="3"/>
      <c r="T620" s="3"/>
      <c r="U620" s="3"/>
      <c r="V620" s="3"/>
      <c r="W620" s="3"/>
      <c r="X620" s="3"/>
      <c r="Y620" s="3"/>
      <c r="Z620" s="3"/>
    </row>
    <row r="621" spans="1:26" ht="12.75" customHeight="1" x14ac:dyDescent="0.25">
      <c r="A621" s="3"/>
      <c r="B621" s="3"/>
      <c r="C621" s="3"/>
      <c r="D621" s="200"/>
      <c r="E621" s="3"/>
      <c r="F621" s="3"/>
      <c r="G621" s="3"/>
      <c r="H621" s="3"/>
      <c r="I621" s="3"/>
      <c r="J621" s="3"/>
      <c r="K621" s="3"/>
      <c r="L621" s="3"/>
      <c r="M621" s="3"/>
      <c r="N621" s="3"/>
      <c r="O621" s="3"/>
      <c r="P621" s="3"/>
      <c r="Q621" s="3"/>
      <c r="R621" s="3"/>
      <c r="S621" s="3"/>
      <c r="T621" s="3"/>
      <c r="U621" s="3"/>
      <c r="V621" s="3"/>
      <c r="W621" s="3"/>
      <c r="X621" s="3"/>
      <c r="Y621" s="3"/>
      <c r="Z621" s="3"/>
    </row>
    <row r="622" spans="1:26" ht="12.75" customHeight="1" x14ac:dyDescent="0.25">
      <c r="A622" s="3"/>
      <c r="B622" s="3"/>
      <c r="C622" s="3"/>
      <c r="D622" s="200"/>
      <c r="E622" s="3"/>
      <c r="F622" s="3"/>
      <c r="G622" s="3"/>
      <c r="H622" s="3"/>
      <c r="I622" s="3"/>
      <c r="J622" s="3"/>
      <c r="K622" s="3"/>
      <c r="L622" s="3"/>
      <c r="M622" s="3"/>
      <c r="N622" s="3"/>
      <c r="O622" s="3"/>
      <c r="P622" s="3"/>
      <c r="Q622" s="3"/>
      <c r="R622" s="3"/>
      <c r="S622" s="3"/>
      <c r="T622" s="3"/>
      <c r="U622" s="3"/>
      <c r="V622" s="3"/>
      <c r="W622" s="3"/>
      <c r="X622" s="3"/>
      <c r="Y622" s="3"/>
      <c r="Z622" s="3"/>
    </row>
    <row r="623" spans="1:26" ht="12.75" customHeight="1" x14ac:dyDescent="0.25">
      <c r="A623" s="3"/>
      <c r="B623" s="3"/>
      <c r="C623" s="3"/>
      <c r="D623" s="200"/>
      <c r="E623" s="3"/>
      <c r="F623" s="3"/>
      <c r="G623" s="3"/>
      <c r="H623" s="3"/>
      <c r="I623" s="3"/>
      <c r="J623" s="3"/>
      <c r="K623" s="3"/>
      <c r="L623" s="3"/>
      <c r="M623" s="3"/>
      <c r="N623" s="3"/>
      <c r="O623" s="3"/>
      <c r="P623" s="3"/>
      <c r="Q623" s="3"/>
      <c r="R623" s="3"/>
      <c r="S623" s="3"/>
      <c r="T623" s="3"/>
      <c r="U623" s="3"/>
      <c r="V623" s="3"/>
      <c r="W623" s="3"/>
      <c r="X623" s="3"/>
      <c r="Y623" s="3"/>
      <c r="Z623" s="3"/>
    </row>
    <row r="624" spans="1:26" ht="12.75" customHeight="1" x14ac:dyDescent="0.25">
      <c r="A624" s="3"/>
      <c r="B624" s="3"/>
      <c r="C624" s="3"/>
      <c r="D624" s="200"/>
      <c r="E624" s="3"/>
      <c r="F624" s="3"/>
      <c r="G624" s="3"/>
      <c r="H624" s="3"/>
      <c r="I624" s="3"/>
      <c r="J624" s="3"/>
      <c r="K624" s="3"/>
      <c r="L624" s="3"/>
      <c r="M624" s="3"/>
      <c r="N624" s="3"/>
      <c r="O624" s="3"/>
      <c r="P624" s="3"/>
      <c r="Q624" s="3"/>
      <c r="R624" s="3"/>
      <c r="S624" s="3"/>
      <c r="T624" s="3"/>
      <c r="U624" s="3"/>
      <c r="V624" s="3"/>
      <c r="W624" s="3"/>
      <c r="X624" s="3"/>
      <c r="Y624" s="3"/>
      <c r="Z624" s="3"/>
    </row>
    <row r="625" spans="1:26" ht="12.75" customHeight="1" x14ac:dyDescent="0.25">
      <c r="A625" s="3"/>
      <c r="B625" s="3"/>
      <c r="C625" s="3"/>
      <c r="D625" s="200"/>
      <c r="E625" s="3"/>
      <c r="F625" s="3"/>
      <c r="G625" s="3"/>
      <c r="H625" s="3"/>
      <c r="I625" s="3"/>
      <c r="J625" s="3"/>
      <c r="K625" s="3"/>
      <c r="L625" s="3"/>
      <c r="M625" s="3"/>
      <c r="N625" s="3"/>
      <c r="O625" s="3"/>
      <c r="P625" s="3"/>
      <c r="Q625" s="3"/>
      <c r="R625" s="3"/>
      <c r="S625" s="3"/>
      <c r="T625" s="3"/>
      <c r="U625" s="3"/>
      <c r="V625" s="3"/>
      <c r="W625" s="3"/>
      <c r="X625" s="3"/>
      <c r="Y625" s="3"/>
      <c r="Z625" s="3"/>
    </row>
    <row r="626" spans="1:26" ht="12.75" customHeight="1" x14ac:dyDescent="0.25">
      <c r="A626" s="3"/>
      <c r="B626" s="3"/>
      <c r="C626" s="3"/>
      <c r="D626" s="200"/>
      <c r="E626" s="3"/>
      <c r="F626" s="3"/>
      <c r="G626" s="3"/>
      <c r="H626" s="3"/>
      <c r="I626" s="3"/>
      <c r="J626" s="3"/>
      <c r="K626" s="3"/>
      <c r="L626" s="3"/>
      <c r="M626" s="3"/>
      <c r="N626" s="3"/>
      <c r="O626" s="3"/>
      <c r="P626" s="3"/>
      <c r="Q626" s="3"/>
      <c r="R626" s="3"/>
      <c r="S626" s="3"/>
      <c r="T626" s="3"/>
      <c r="U626" s="3"/>
      <c r="V626" s="3"/>
      <c r="W626" s="3"/>
      <c r="X626" s="3"/>
      <c r="Y626" s="3"/>
      <c r="Z626" s="3"/>
    </row>
    <row r="627" spans="1:26" ht="12.75" customHeight="1" x14ac:dyDescent="0.25">
      <c r="A627" s="3"/>
      <c r="B627" s="3"/>
      <c r="C627" s="3"/>
      <c r="D627" s="200"/>
      <c r="E627" s="3"/>
      <c r="F627" s="3"/>
      <c r="G627" s="3"/>
      <c r="H627" s="3"/>
      <c r="I627" s="3"/>
      <c r="J627" s="3"/>
      <c r="K627" s="3"/>
      <c r="L627" s="3"/>
      <c r="M627" s="3"/>
      <c r="N627" s="3"/>
      <c r="O627" s="3"/>
      <c r="P627" s="3"/>
      <c r="Q627" s="3"/>
      <c r="R627" s="3"/>
      <c r="S627" s="3"/>
      <c r="T627" s="3"/>
      <c r="U627" s="3"/>
      <c r="V627" s="3"/>
      <c r="W627" s="3"/>
      <c r="X627" s="3"/>
      <c r="Y627" s="3"/>
      <c r="Z627" s="3"/>
    </row>
    <row r="628" spans="1:26" ht="12.75" customHeight="1" x14ac:dyDescent="0.25">
      <c r="A628" s="3"/>
      <c r="B628" s="3"/>
      <c r="C628" s="3"/>
      <c r="D628" s="200"/>
      <c r="E628" s="3"/>
      <c r="F628" s="3"/>
      <c r="G628" s="3"/>
      <c r="H628" s="3"/>
      <c r="I628" s="3"/>
      <c r="J628" s="3"/>
      <c r="K628" s="3"/>
      <c r="L628" s="3"/>
      <c r="M628" s="3"/>
      <c r="N628" s="3"/>
      <c r="O628" s="3"/>
      <c r="P628" s="3"/>
      <c r="Q628" s="3"/>
      <c r="R628" s="3"/>
      <c r="S628" s="3"/>
      <c r="T628" s="3"/>
      <c r="U628" s="3"/>
      <c r="V628" s="3"/>
      <c r="W628" s="3"/>
      <c r="X628" s="3"/>
      <c r="Y628" s="3"/>
      <c r="Z628" s="3"/>
    </row>
    <row r="629" spans="1:26" ht="12.75" customHeight="1" x14ac:dyDescent="0.25">
      <c r="A629" s="3"/>
      <c r="B629" s="3"/>
      <c r="C629" s="3"/>
      <c r="D629" s="200"/>
      <c r="E629" s="3"/>
      <c r="F629" s="3"/>
      <c r="G629" s="3"/>
      <c r="H629" s="3"/>
      <c r="I629" s="3"/>
      <c r="J629" s="3"/>
      <c r="K629" s="3"/>
      <c r="L629" s="3"/>
      <c r="M629" s="3"/>
      <c r="N629" s="3"/>
      <c r="O629" s="3"/>
      <c r="P629" s="3"/>
      <c r="Q629" s="3"/>
      <c r="R629" s="3"/>
      <c r="S629" s="3"/>
      <c r="T629" s="3"/>
      <c r="U629" s="3"/>
      <c r="V629" s="3"/>
      <c r="W629" s="3"/>
      <c r="X629" s="3"/>
      <c r="Y629" s="3"/>
      <c r="Z629" s="3"/>
    </row>
    <row r="630" spans="1:26" ht="12.75" customHeight="1" x14ac:dyDescent="0.25">
      <c r="A630" s="3"/>
      <c r="B630" s="3"/>
      <c r="C630" s="3"/>
      <c r="D630" s="200"/>
      <c r="E630" s="3"/>
      <c r="F630" s="3"/>
      <c r="G630" s="3"/>
      <c r="H630" s="3"/>
      <c r="I630" s="3"/>
      <c r="J630" s="3"/>
      <c r="K630" s="3"/>
      <c r="L630" s="3"/>
      <c r="M630" s="3"/>
      <c r="N630" s="3"/>
      <c r="O630" s="3"/>
      <c r="P630" s="3"/>
      <c r="Q630" s="3"/>
      <c r="R630" s="3"/>
      <c r="S630" s="3"/>
      <c r="T630" s="3"/>
      <c r="U630" s="3"/>
      <c r="V630" s="3"/>
      <c r="W630" s="3"/>
      <c r="X630" s="3"/>
      <c r="Y630" s="3"/>
      <c r="Z630" s="3"/>
    </row>
    <row r="631" spans="1:26" ht="12.75" customHeight="1" x14ac:dyDescent="0.25">
      <c r="A631" s="3"/>
      <c r="B631" s="3"/>
      <c r="C631" s="3"/>
      <c r="D631" s="200"/>
      <c r="E631" s="3"/>
      <c r="F631" s="3"/>
      <c r="G631" s="3"/>
      <c r="H631" s="3"/>
      <c r="I631" s="3"/>
      <c r="J631" s="3"/>
      <c r="K631" s="3"/>
      <c r="L631" s="3"/>
      <c r="M631" s="3"/>
      <c r="N631" s="3"/>
      <c r="O631" s="3"/>
      <c r="P631" s="3"/>
      <c r="Q631" s="3"/>
      <c r="R631" s="3"/>
      <c r="S631" s="3"/>
      <c r="T631" s="3"/>
      <c r="U631" s="3"/>
      <c r="V631" s="3"/>
      <c r="W631" s="3"/>
      <c r="X631" s="3"/>
      <c r="Y631" s="3"/>
      <c r="Z631" s="3"/>
    </row>
    <row r="632" spans="1:26" ht="12.75" customHeight="1" x14ac:dyDescent="0.25">
      <c r="A632" s="3"/>
      <c r="B632" s="3"/>
      <c r="C632" s="3"/>
      <c r="D632" s="200"/>
      <c r="E632" s="3"/>
      <c r="F632" s="3"/>
      <c r="G632" s="3"/>
      <c r="H632" s="3"/>
      <c r="I632" s="3"/>
      <c r="J632" s="3"/>
      <c r="K632" s="3"/>
      <c r="L632" s="3"/>
      <c r="M632" s="3"/>
      <c r="N632" s="3"/>
      <c r="O632" s="3"/>
      <c r="P632" s="3"/>
      <c r="Q632" s="3"/>
      <c r="R632" s="3"/>
      <c r="S632" s="3"/>
      <c r="T632" s="3"/>
      <c r="U632" s="3"/>
      <c r="V632" s="3"/>
      <c r="W632" s="3"/>
      <c r="X632" s="3"/>
      <c r="Y632" s="3"/>
      <c r="Z632" s="3"/>
    </row>
    <row r="633" spans="1:26" ht="12.75" customHeight="1" x14ac:dyDescent="0.25">
      <c r="A633" s="3"/>
      <c r="B633" s="3"/>
      <c r="C633" s="3"/>
      <c r="D633" s="200"/>
      <c r="E633" s="3"/>
      <c r="F633" s="3"/>
      <c r="G633" s="3"/>
      <c r="H633" s="3"/>
      <c r="I633" s="3"/>
      <c r="J633" s="3"/>
      <c r="K633" s="3"/>
      <c r="L633" s="3"/>
      <c r="M633" s="3"/>
      <c r="N633" s="3"/>
      <c r="O633" s="3"/>
      <c r="P633" s="3"/>
      <c r="Q633" s="3"/>
      <c r="R633" s="3"/>
      <c r="S633" s="3"/>
      <c r="T633" s="3"/>
      <c r="U633" s="3"/>
      <c r="V633" s="3"/>
      <c r="W633" s="3"/>
      <c r="X633" s="3"/>
      <c r="Y633" s="3"/>
      <c r="Z633" s="3"/>
    </row>
    <row r="634" spans="1:26" ht="12.75" customHeight="1" x14ac:dyDescent="0.25">
      <c r="A634" s="3"/>
      <c r="B634" s="3"/>
      <c r="C634" s="3"/>
      <c r="D634" s="200"/>
      <c r="E634" s="3"/>
      <c r="F634" s="3"/>
      <c r="G634" s="3"/>
      <c r="H634" s="3"/>
      <c r="I634" s="3"/>
      <c r="J634" s="3"/>
      <c r="K634" s="3"/>
      <c r="L634" s="3"/>
      <c r="M634" s="3"/>
      <c r="N634" s="3"/>
      <c r="O634" s="3"/>
      <c r="P634" s="3"/>
      <c r="Q634" s="3"/>
      <c r="R634" s="3"/>
      <c r="S634" s="3"/>
      <c r="T634" s="3"/>
      <c r="U634" s="3"/>
      <c r="V634" s="3"/>
      <c r="W634" s="3"/>
      <c r="X634" s="3"/>
      <c r="Y634" s="3"/>
      <c r="Z634" s="3"/>
    </row>
    <row r="635" spans="1:26" ht="12.75" customHeight="1" x14ac:dyDescent="0.25">
      <c r="A635" s="3"/>
      <c r="B635" s="3"/>
      <c r="C635" s="3"/>
      <c r="D635" s="200"/>
      <c r="E635" s="3"/>
      <c r="F635" s="3"/>
      <c r="G635" s="3"/>
      <c r="H635" s="3"/>
      <c r="I635" s="3"/>
      <c r="J635" s="3"/>
      <c r="K635" s="3"/>
      <c r="L635" s="3"/>
      <c r="M635" s="3"/>
      <c r="N635" s="3"/>
      <c r="O635" s="3"/>
      <c r="P635" s="3"/>
      <c r="Q635" s="3"/>
      <c r="R635" s="3"/>
      <c r="S635" s="3"/>
      <c r="T635" s="3"/>
      <c r="U635" s="3"/>
      <c r="V635" s="3"/>
      <c r="W635" s="3"/>
      <c r="X635" s="3"/>
      <c r="Y635" s="3"/>
      <c r="Z635" s="3"/>
    </row>
    <row r="636" spans="1:26" ht="12.75" customHeight="1" x14ac:dyDescent="0.25">
      <c r="A636" s="3"/>
      <c r="B636" s="3"/>
      <c r="C636" s="3"/>
      <c r="D636" s="200"/>
      <c r="E636" s="3"/>
      <c r="F636" s="3"/>
      <c r="G636" s="3"/>
      <c r="H636" s="3"/>
      <c r="I636" s="3"/>
      <c r="J636" s="3"/>
      <c r="K636" s="3"/>
      <c r="L636" s="3"/>
      <c r="M636" s="3"/>
      <c r="N636" s="3"/>
      <c r="O636" s="3"/>
      <c r="P636" s="3"/>
      <c r="Q636" s="3"/>
      <c r="R636" s="3"/>
      <c r="S636" s="3"/>
      <c r="T636" s="3"/>
      <c r="U636" s="3"/>
      <c r="V636" s="3"/>
      <c r="W636" s="3"/>
      <c r="X636" s="3"/>
      <c r="Y636" s="3"/>
      <c r="Z636" s="3"/>
    </row>
    <row r="637" spans="1:26" ht="12.75" customHeight="1" x14ac:dyDescent="0.25">
      <c r="A637" s="3"/>
      <c r="B637" s="3"/>
      <c r="C637" s="3"/>
      <c r="D637" s="200"/>
      <c r="E637" s="3"/>
      <c r="F637" s="3"/>
      <c r="G637" s="3"/>
      <c r="H637" s="3"/>
      <c r="I637" s="3"/>
      <c r="J637" s="3"/>
      <c r="K637" s="3"/>
      <c r="L637" s="3"/>
      <c r="M637" s="3"/>
      <c r="N637" s="3"/>
      <c r="O637" s="3"/>
      <c r="P637" s="3"/>
      <c r="Q637" s="3"/>
      <c r="R637" s="3"/>
      <c r="S637" s="3"/>
      <c r="T637" s="3"/>
      <c r="U637" s="3"/>
      <c r="V637" s="3"/>
      <c r="W637" s="3"/>
      <c r="X637" s="3"/>
      <c r="Y637" s="3"/>
      <c r="Z637" s="3"/>
    </row>
    <row r="638" spans="1:26" ht="12.75" customHeight="1" x14ac:dyDescent="0.25">
      <c r="A638" s="3"/>
      <c r="B638" s="3"/>
      <c r="C638" s="3"/>
      <c r="D638" s="200"/>
      <c r="E638" s="3"/>
      <c r="F638" s="3"/>
      <c r="G638" s="3"/>
      <c r="H638" s="3"/>
      <c r="I638" s="3"/>
      <c r="J638" s="3"/>
      <c r="K638" s="3"/>
      <c r="L638" s="3"/>
      <c r="M638" s="3"/>
      <c r="N638" s="3"/>
      <c r="O638" s="3"/>
      <c r="P638" s="3"/>
      <c r="Q638" s="3"/>
      <c r="R638" s="3"/>
      <c r="S638" s="3"/>
      <c r="T638" s="3"/>
      <c r="U638" s="3"/>
      <c r="V638" s="3"/>
      <c r="W638" s="3"/>
      <c r="X638" s="3"/>
      <c r="Y638" s="3"/>
      <c r="Z638" s="3"/>
    </row>
    <row r="639" spans="1:26" ht="12.75" customHeight="1" x14ac:dyDescent="0.25">
      <c r="A639" s="3"/>
      <c r="B639" s="3"/>
      <c r="C639" s="3"/>
      <c r="D639" s="200"/>
      <c r="E639" s="3"/>
      <c r="F639" s="3"/>
      <c r="G639" s="3"/>
      <c r="H639" s="3"/>
      <c r="I639" s="3"/>
      <c r="J639" s="3"/>
      <c r="K639" s="3"/>
      <c r="L639" s="3"/>
      <c r="M639" s="3"/>
      <c r="N639" s="3"/>
      <c r="O639" s="3"/>
      <c r="P639" s="3"/>
      <c r="Q639" s="3"/>
      <c r="R639" s="3"/>
      <c r="S639" s="3"/>
      <c r="T639" s="3"/>
      <c r="U639" s="3"/>
      <c r="V639" s="3"/>
      <c r="W639" s="3"/>
      <c r="X639" s="3"/>
      <c r="Y639" s="3"/>
      <c r="Z639" s="3"/>
    </row>
    <row r="640" spans="1:26" ht="12.75" customHeight="1" x14ac:dyDescent="0.25">
      <c r="A640" s="3"/>
      <c r="B640" s="3"/>
      <c r="C640" s="3"/>
      <c r="D640" s="200"/>
      <c r="E640" s="3"/>
      <c r="F640" s="3"/>
      <c r="G640" s="3"/>
      <c r="H640" s="3"/>
      <c r="I640" s="3"/>
      <c r="J640" s="3"/>
      <c r="K640" s="3"/>
      <c r="L640" s="3"/>
      <c r="M640" s="3"/>
      <c r="N640" s="3"/>
      <c r="O640" s="3"/>
      <c r="P640" s="3"/>
      <c r="Q640" s="3"/>
      <c r="R640" s="3"/>
      <c r="S640" s="3"/>
      <c r="T640" s="3"/>
      <c r="U640" s="3"/>
      <c r="V640" s="3"/>
      <c r="W640" s="3"/>
      <c r="X640" s="3"/>
      <c r="Y640" s="3"/>
      <c r="Z640" s="3"/>
    </row>
    <row r="641" spans="1:26" ht="12.75" customHeight="1" x14ac:dyDescent="0.25">
      <c r="A641" s="3"/>
      <c r="B641" s="3"/>
      <c r="C641" s="3"/>
      <c r="D641" s="200"/>
      <c r="E641" s="3"/>
      <c r="F641" s="3"/>
      <c r="G641" s="3"/>
      <c r="H641" s="3"/>
      <c r="I641" s="3"/>
      <c r="J641" s="3"/>
      <c r="K641" s="3"/>
      <c r="L641" s="3"/>
      <c r="M641" s="3"/>
      <c r="N641" s="3"/>
      <c r="O641" s="3"/>
      <c r="P641" s="3"/>
      <c r="Q641" s="3"/>
      <c r="R641" s="3"/>
      <c r="S641" s="3"/>
      <c r="T641" s="3"/>
      <c r="U641" s="3"/>
      <c r="V641" s="3"/>
      <c r="W641" s="3"/>
      <c r="X641" s="3"/>
      <c r="Y641" s="3"/>
      <c r="Z641" s="3"/>
    </row>
    <row r="642" spans="1:26" ht="12.75" customHeight="1" x14ac:dyDescent="0.25">
      <c r="A642" s="3"/>
      <c r="B642" s="3"/>
      <c r="C642" s="3"/>
      <c r="D642" s="200"/>
      <c r="E642" s="3"/>
      <c r="F642" s="3"/>
      <c r="G642" s="3"/>
      <c r="H642" s="3"/>
      <c r="I642" s="3"/>
      <c r="J642" s="3"/>
      <c r="K642" s="3"/>
      <c r="L642" s="3"/>
      <c r="M642" s="3"/>
      <c r="N642" s="3"/>
      <c r="O642" s="3"/>
      <c r="P642" s="3"/>
      <c r="Q642" s="3"/>
      <c r="R642" s="3"/>
      <c r="S642" s="3"/>
      <c r="T642" s="3"/>
      <c r="U642" s="3"/>
      <c r="V642" s="3"/>
      <c r="W642" s="3"/>
      <c r="X642" s="3"/>
      <c r="Y642" s="3"/>
      <c r="Z642" s="3"/>
    </row>
    <row r="643" spans="1:26" ht="12.75" customHeight="1" x14ac:dyDescent="0.25">
      <c r="A643" s="3"/>
      <c r="B643" s="3"/>
      <c r="C643" s="3"/>
      <c r="D643" s="200"/>
      <c r="E643" s="3"/>
      <c r="F643" s="3"/>
      <c r="G643" s="3"/>
      <c r="H643" s="3"/>
      <c r="I643" s="3"/>
      <c r="J643" s="3"/>
      <c r="K643" s="3"/>
      <c r="L643" s="3"/>
      <c r="M643" s="3"/>
      <c r="N643" s="3"/>
      <c r="O643" s="3"/>
      <c r="P643" s="3"/>
      <c r="Q643" s="3"/>
      <c r="R643" s="3"/>
      <c r="S643" s="3"/>
      <c r="T643" s="3"/>
      <c r="U643" s="3"/>
      <c r="V643" s="3"/>
      <c r="W643" s="3"/>
      <c r="X643" s="3"/>
      <c r="Y643" s="3"/>
      <c r="Z643" s="3"/>
    </row>
    <row r="644" spans="1:26" ht="12.75" customHeight="1" x14ac:dyDescent="0.25">
      <c r="A644" s="3"/>
      <c r="B644" s="3"/>
      <c r="C644" s="3"/>
      <c r="D644" s="200"/>
      <c r="E644" s="3"/>
      <c r="F644" s="3"/>
      <c r="G644" s="3"/>
      <c r="H644" s="3"/>
      <c r="I644" s="3"/>
      <c r="J644" s="3"/>
      <c r="K644" s="3"/>
      <c r="L644" s="3"/>
      <c r="M644" s="3"/>
      <c r="N644" s="3"/>
      <c r="O644" s="3"/>
      <c r="P644" s="3"/>
      <c r="Q644" s="3"/>
      <c r="R644" s="3"/>
      <c r="S644" s="3"/>
      <c r="T644" s="3"/>
      <c r="U644" s="3"/>
      <c r="V644" s="3"/>
      <c r="W644" s="3"/>
      <c r="X644" s="3"/>
      <c r="Y644" s="3"/>
      <c r="Z644" s="3"/>
    </row>
    <row r="645" spans="1:26" ht="12.75" customHeight="1" x14ac:dyDescent="0.25">
      <c r="A645" s="3"/>
      <c r="B645" s="3"/>
      <c r="C645" s="3"/>
      <c r="D645" s="200"/>
      <c r="E645" s="3"/>
      <c r="F645" s="3"/>
      <c r="G645" s="3"/>
      <c r="H645" s="3"/>
      <c r="I645" s="3"/>
      <c r="J645" s="3"/>
      <c r="K645" s="3"/>
      <c r="L645" s="3"/>
      <c r="M645" s="3"/>
      <c r="N645" s="3"/>
      <c r="O645" s="3"/>
      <c r="P645" s="3"/>
      <c r="Q645" s="3"/>
      <c r="R645" s="3"/>
      <c r="S645" s="3"/>
      <c r="T645" s="3"/>
      <c r="U645" s="3"/>
      <c r="V645" s="3"/>
      <c r="W645" s="3"/>
      <c r="X645" s="3"/>
      <c r="Y645" s="3"/>
      <c r="Z645" s="3"/>
    </row>
    <row r="646" spans="1:26" ht="12.75" customHeight="1" x14ac:dyDescent="0.25">
      <c r="A646" s="3"/>
      <c r="B646" s="3"/>
      <c r="C646" s="3"/>
      <c r="D646" s="200"/>
      <c r="E646" s="3"/>
      <c r="F646" s="3"/>
      <c r="G646" s="3"/>
      <c r="H646" s="3"/>
      <c r="I646" s="3"/>
      <c r="J646" s="3"/>
      <c r="K646" s="3"/>
      <c r="L646" s="3"/>
      <c r="M646" s="3"/>
      <c r="N646" s="3"/>
      <c r="O646" s="3"/>
      <c r="P646" s="3"/>
      <c r="Q646" s="3"/>
      <c r="R646" s="3"/>
      <c r="S646" s="3"/>
      <c r="T646" s="3"/>
      <c r="U646" s="3"/>
      <c r="V646" s="3"/>
      <c r="W646" s="3"/>
      <c r="X646" s="3"/>
      <c r="Y646" s="3"/>
      <c r="Z646" s="3"/>
    </row>
    <row r="647" spans="1:26" ht="12.75" customHeight="1" x14ac:dyDescent="0.25">
      <c r="A647" s="3"/>
      <c r="B647" s="3"/>
      <c r="C647" s="3"/>
      <c r="D647" s="200"/>
      <c r="E647" s="3"/>
      <c r="F647" s="3"/>
      <c r="G647" s="3"/>
      <c r="H647" s="3"/>
      <c r="I647" s="3"/>
      <c r="J647" s="3"/>
      <c r="K647" s="3"/>
      <c r="L647" s="3"/>
      <c r="M647" s="3"/>
      <c r="N647" s="3"/>
      <c r="O647" s="3"/>
      <c r="P647" s="3"/>
      <c r="Q647" s="3"/>
      <c r="R647" s="3"/>
      <c r="S647" s="3"/>
      <c r="T647" s="3"/>
      <c r="U647" s="3"/>
      <c r="V647" s="3"/>
      <c r="W647" s="3"/>
      <c r="X647" s="3"/>
      <c r="Y647" s="3"/>
      <c r="Z647" s="3"/>
    </row>
    <row r="648" spans="1:26" ht="12.75" customHeight="1" x14ac:dyDescent="0.25">
      <c r="A648" s="3"/>
      <c r="B648" s="3"/>
      <c r="C648" s="3"/>
      <c r="D648" s="200"/>
      <c r="E648" s="3"/>
      <c r="F648" s="3"/>
      <c r="G648" s="3"/>
      <c r="H648" s="3"/>
      <c r="I648" s="3"/>
      <c r="J648" s="3"/>
      <c r="K648" s="3"/>
      <c r="L648" s="3"/>
      <c r="M648" s="3"/>
      <c r="N648" s="3"/>
      <c r="O648" s="3"/>
      <c r="P648" s="3"/>
      <c r="Q648" s="3"/>
      <c r="R648" s="3"/>
      <c r="S648" s="3"/>
      <c r="T648" s="3"/>
      <c r="U648" s="3"/>
      <c r="V648" s="3"/>
      <c r="W648" s="3"/>
      <c r="X648" s="3"/>
      <c r="Y648" s="3"/>
      <c r="Z648" s="3"/>
    </row>
    <row r="649" spans="1:26" ht="12.75" customHeight="1" x14ac:dyDescent="0.25">
      <c r="A649" s="3"/>
      <c r="B649" s="3"/>
      <c r="C649" s="3"/>
      <c r="D649" s="200"/>
      <c r="E649" s="3"/>
      <c r="F649" s="3"/>
      <c r="G649" s="3"/>
      <c r="H649" s="3"/>
      <c r="I649" s="3"/>
      <c r="J649" s="3"/>
      <c r="K649" s="3"/>
      <c r="L649" s="3"/>
      <c r="M649" s="3"/>
      <c r="N649" s="3"/>
      <c r="O649" s="3"/>
      <c r="P649" s="3"/>
      <c r="Q649" s="3"/>
      <c r="R649" s="3"/>
      <c r="S649" s="3"/>
      <c r="T649" s="3"/>
      <c r="U649" s="3"/>
      <c r="V649" s="3"/>
      <c r="W649" s="3"/>
      <c r="X649" s="3"/>
      <c r="Y649" s="3"/>
      <c r="Z649" s="3"/>
    </row>
    <row r="650" spans="1:26" ht="12.75" customHeight="1" x14ac:dyDescent="0.25">
      <c r="A650" s="3"/>
      <c r="B650" s="3"/>
      <c r="C650" s="3"/>
      <c r="D650" s="200"/>
      <c r="E650" s="3"/>
      <c r="F650" s="3"/>
      <c r="G650" s="3"/>
      <c r="H650" s="3"/>
      <c r="I650" s="3"/>
      <c r="J650" s="3"/>
      <c r="K650" s="3"/>
      <c r="L650" s="3"/>
      <c r="M650" s="3"/>
      <c r="N650" s="3"/>
      <c r="O650" s="3"/>
      <c r="P650" s="3"/>
      <c r="Q650" s="3"/>
      <c r="R650" s="3"/>
      <c r="S650" s="3"/>
      <c r="T650" s="3"/>
      <c r="U650" s="3"/>
      <c r="V650" s="3"/>
      <c r="W650" s="3"/>
      <c r="X650" s="3"/>
      <c r="Y650" s="3"/>
      <c r="Z650" s="3"/>
    </row>
    <row r="651" spans="1:26" ht="12.75" customHeight="1" x14ac:dyDescent="0.25">
      <c r="A651" s="3"/>
      <c r="B651" s="3"/>
      <c r="C651" s="3"/>
      <c r="D651" s="200"/>
      <c r="E651" s="3"/>
      <c r="F651" s="3"/>
      <c r="G651" s="3"/>
      <c r="H651" s="3"/>
      <c r="I651" s="3"/>
      <c r="J651" s="3"/>
      <c r="K651" s="3"/>
      <c r="L651" s="3"/>
      <c r="M651" s="3"/>
      <c r="N651" s="3"/>
      <c r="O651" s="3"/>
      <c r="P651" s="3"/>
      <c r="Q651" s="3"/>
      <c r="R651" s="3"/>
      <c r="S651" s="3"/>
      <c r="T651" s="3"/>
      <c r="U651" s="3"/>
      <c r="V651" s="3"/>
      <c r="W651" s="3"/>
      <c r="X651" s="3"/>
      <c r="Y651" s="3"/>
      <c r="Z651" s="3"/>
    </row>
    <row r="652" spans="1:26" ht="12.75" customHeight="1" x14ac:dyDescent="0.25">
      <c r="A652" s="3"/>
      <c r="B652" s="3"/>
      <c r="C652" s="3"/>
      <c r="D652" s="200"/>
      <c r="E652" s="3"/>
      <c r="F652" s="3"/>
      <c r="G652" s="3"/>
      <c r="H652" s="3"/>
      <c r="I652" s="3"/>
      <c r="J652" s="3"/>
      <c r="K652" s="3"/>
      <c r="L652" s="3"/>
      <c r="M652" s="3"/>
      <c r="N652" s="3"/>
      <c r="O652" s="3"/>
      <c r="P652" s="3"/>
      <c r="Q652" s="3"/>
      <c r="R652" s="3"/>
      <c r="S652" s="3"/>
      <c r="T652" s="3"/>
      <c r="U652" s="3"/>
      <c r="V652" s="3"/>
      <c r="W652" s="3"/>
      <c r="X652" s="3"/>
      <c r="Y652" s="3"/>
      <c r="Z652" s="3"/>
    </row>
    <row r="653" spans="1:26" ht="12.75" customHeight="1" x14ac:dyDescent="0.25">
      <c r="A653" s="3"/>
      <c r="B653" s="3"/>
      <c r="C653" s="3"/>
      <c r="D653" s="200"/>
      <c r="E653" s="3"/>
      <c r="F653" s="3"/>
      <c r="G653" s="3"/>
      <c r="H653" s="3"/>
      <c r="I653" s="3"/>
      <c r="J653" s="3"/>
      <c r="K653" s="3"/>
      <c r="L653" s="3"/>
      <c r="M653" s="3"/>
      <c r="N653" s="3"/>
      <c r="O653" s="3"/>
      <c r="P653" s="3"/>
      <c r="Q653" s="3"/>
      <c r="R653" s="3"/>
      <c r="S653" s="3"/>
      <c r="T653" s="3"/>
      <c r="U653" s="3"/>
      <c r="V653" s="3"/>
      <c r="W653" s="3"/>
      <c r="X653" s="3"/>
      <c r="Y653" s="3"/>
      <c r="Z653" s="3"/>
    </row>
    <row r="654" spans="1:26" ht="12.75" customHeight="1" x14ac:dyDescent="0.25">
      <c r="A654" s="3"/>
      <c r="B654" s="3"/>
      <c r="C654" s="3"/>
      <c r="D654" s="200"/>
      <c r="E654" s="3"/>
      <c r="F654" s="3"/>
      <c r="G654" s="3"/>
      <c r="H654" s="3"/>
      <c r="I654" s="3"/>
      <c r="J654" s="3"/>
      <c r="K654" s="3"/>
      <c r="L654" s="3"/>
      <c r="M654" s="3"/>
      <c r="N654" s="3"/>
      <c r="O654" s="3"/>
      <c r="P654" s="3"/>
      <c r="Q654" s="3"/>
      <c r="R654" s="3"/>
      <c r="S654" s="3"/>
      <c r="T654" s="3"/>
      <c r="U654" s="3"/>
      <c r="V654" s="3"/>
      <c r="W654" s="3"/>
      <c r="X654" s="3"/>
      <c r="Y654" s="3"/>
      <c r="Z654" s="3"/>
    </row>
    <row r="655" spans="1:26" ht="12.75" customHeight="1" x14ac:dyDescent="0.25">
      <c r="A655" s="3"/>
      <c r="B655" s="3"/>
      <c r="C655" s="3"/>
      <c r="D655" s="200"/>
      <c r="E655" s="3"/>
      <c r="F655" s="3"/>
      <c r="G655" s="3"/>
      <c r="H655" s="3"/>
      <c r="I655" s="3"/>
      <c r="J655" s="3"/>
      <c r="K655" s="3"/>
      <c r="L655" s="3"/>
      <c r="M655" s="3"/>
      <c r="N655" s="3"/>
      <c r="O655" s="3"/>
      <c r="P655" s="3"/>
      <c r="Q655" s="3"/>
      <c r="R655" s="3"/>
      <c r="S655" s="3"/>
      <c r="T655" s="3"/>
      <c r="U655" s="3"/>
      <c r="V655" s="3"/>
      <c r="W655" s="3"/>
      <c r="X655" s="3"/>
      <c r="Y655" s="3"/>
      <c r="Z655" s="3"/>
    </row>
    <row r="656" spans="1:26" ht="12.75" customHeight="1" x14ac:dyDescent="0.25">
      <c r="A656" s="3"/>
      <c r="B656" s="3"/>
      <c r="C656" s="3"/>
      <c r="D656" s="200"/>
      <c r="E656" s="3"/>
      <c r="F656" s="3"/>
      <c r="G656" s="3"/>
      <c r="H656" s="3"/>
      <c r="I656" s="3"/>
      <c r="J656" s="3"/>
      <c r="K656" s="3"/>
      <c r="L656" s="3"/>
      <c r="M656" s="3"/>
      <c r="N656" s="3"/>
      <c r="O656" s="3"/>
      <c r="P656" s="3"/>
      <c r="Q656" s="3"/>
      <c r="R656" s="3"/>
      <c r="S656" s="3"/>
      <c r="T656" s="3"/>
      <c r="U656" s="3"/>
      <c r="V656" s="3"/>
      <c r="W656" s="3"/>
      <c r="X656" s="3"/>
      <c r="Y656" s="3"/>
      <c r="Z656" s="3"/>
    </row>
    <row r="657" spans="1:26" ht="12.75" customHeight="1" x14ac:dyDescent="0.25">
      <c r="A657" s="3"/>
      <c r="B657" s="3"/>
      <c r="C657" s="3"/>
      <c r="D657" s="200"/>
      <c r="E657" s="3"/>
      <c r="F657" s="3"/>
      <c r="G657" s="3"/>
      <c r="H657" s="3"/>
      <c r="I657" s="3"/>
      <c r="J657" s="3"/>
      <c r="K657" s="3"/>
      <c r="L657" s="3"/>
      <c r="M657" s="3"/>
      <c r="N657" s="3"/>
      <c r="O657" s="3"/>
      <c r="P657" s="3"/>
      <c r="Q657" s="3"/>
      <c r="R657" s="3"/>
      <c r="S657" s="3"/>
      <c r="T657" s="3"/>
      <c r="U657" s="3"/>
      <c r="V657" s="3"/>
      <c r="W657" s="3"/>
      <c r="X657" s="3"/>
      <c r="Y657" s="3"/>
      <c r="Z657" s="3"/>
    </row>
    <row r="658" spans="1:26" ht="12.75" customHeight="1" x14ac:dyDescent="0.25">
      <c r="A658" s="3"/>
      <c r="B658" s="3"/>
      <c r="C658" s="3"/>
      <c r="D658" s="200"/>
      <c r="E658" s="3"/>
      <c r="F658" s="3"/>
      <c r="G658" s="3"/>
      <c r="H658" s="3"/>
      <c r="I658" s="3"/>
      <c r="J658" s="3"/>
      <c r="K658" s="3"/>
      <c r="L658" s="3"/>
      <c r="M658" s="3"/>
      <c r="N658" s="3"/>
      <c r="O658" s="3"/>
      <c r="P658" s="3"/>
      <c r="Q658" s="3"/>
      <c r="R658" s="3"/>
      <c r="S658" s="3"/>
      <c r="T658" s="3"/>
      <c r="U658" s="3"/>
      <c r="V658" s="3"/>
      <c r="W658" s="3"/>
      <c r="X658" s="3"/>
      <c r="Y658" s="3"/>
      <c r="Z658" s="3"/>
    </row>
    <row r="659" spans="1:26" ht="12.75" customHeight="1" x14ac:dyDescent="0.25">
      <c r="A659" s="3"/>
      <c r="B659" s="3"/>
      <c r="C659" s="3"/>
      <c r="D659" s="200"/>
      <c r="E659" s="3"/>
      <c r="F659" s="3"/>
      <c r="G659" s="3"/>
      <c r="H659" s="3"/>
      <c r="I659" s="3"/>
      <c r="J659" s="3"/>
      <c r="K659" s="3"/>
      <c r="L659" s="3"/>
      <c r="M659" s="3"/>
      <c r="N659" s="3"/>
      <c r="O659" s="3"/>
      <c r="P659" s="3"/>
      <c r="Q659" s="3"/>
      <c r="R659" s="3"/>
      <c r="S659" s="3"/>
      <c r="T659" s="3"/>
      <c r="U659" s="3"/>
      <c r="V659" s="3"/>
      <c r="W659" s="3"/>
      <c r="X659" s="3"/>
      <c r="Y659" s="3"/>
      <c r="Z659" s="3"/>
    </row>
    <row r="660" spans="1:26" ht="12.75" customHeight="1" x14ac:dyDescent="0.25">
      <c r="A660" s="3"/>
      <c r="B660" s="3"/>
      <c r="C660" s="3"/>
      <c r="D660" s="200"/>
      <c r="E660" s="3"/>
      <c r="F660" s="3"/>
      <c r="G660" s="3"/>
      <c r="H660" s="3"/>
      <c r="I660" s="3"/>
      <c r="J660" s="3"/>
      <c r="K660" s="3"/>
      <c r="L660" s="3"/>
      <c r="M660" s="3"/>
      <c r="N660" s="3"/>
      <c r="O660" s="3"/>
      <c r="P660" s="3"/>
      <c r="Q660" s="3"/>
      <c r="R660" s="3"/>
      <c r="S660" s="3"/>
      <c r="T660" s="3"/>
      <c r="U660" s="3"/>
      <c r="V660" s="3"/>
      <c r="W660" s="3"/>
      <c r="X660" s="3"/>
      <c r="Y660" s="3"/>
      <c r="Z660" s="3"/>
    </row>
    <row r="661" spans="1:26" ht="12.75" customHeight="1" x14ac:dyDescent="0.25">
      <c r="A661" s="3"/>
      <c r="B661" s="3"/>
      <c r="C661" s="3"/>
      <c r="D661" s="200"/>
      <c r="E661" s="3"/>
      <c r="F661" s="3"/>
      <c r="G661" s="3"/>
      <c r="H661" s="3"/>
      <c r="I661" s="3"/>
      <c r="J661" s="3"/>
      <c r="K661" s="3"/>
      <c r="L661" s="3"/>
      <c r="M661" s="3"/>
      <c r="N661" s="3"/>
      <c r="O661" s="3"/>
      <c r="P661" s="3"/>
      <c r="Q661" s="3"/>
      <c r="R661" s="3"/>
      <c r="S661" s="3"/>
      <c r="T661" s="3"/>
      <c r="U661" s="3"/>
      <c r="V661" s="3"/>
      <c r="W661" s="3"/>
      <c r="X661" s="3"/>
      <c r="Y661" s="3"/>
      <c r="Z661" s="3"/>
    </row>
    <row r="662" spans="1:26" ht="12.75" customHeight="1" x14ac:dyDescent="0.25">
      <c r="A662" s="3"/>
      <c r="B662" s="3"/>
      <c r="C662" s="3"/>
      <c r="D662" s="200"/>
      <c r="E662" s="3"/>
      <c r="F662" s="3"/>
      <c r="G662" s="3"/>
      <c r="H662" s="3"/>
      <c r="I662" s="3"/>
      <c r="J662" s="3"/>
      <c r="K662" s="3"/>
      <c r="L662" s="3"/>
      <c r="M662" s="3"/>
      <c r="N662" s="3"/>
      <c r="O662" s="3"/>
      <c r="P662" s="3"/>
      <c r="Q662" s="3"/>
      <c r="R662" s="3"/>
      <c r="S662" s="3"/>
      <c r="T662" s="3"/>
      <c r="U662" s="3"/>
      <c r="V662" s="3"/>
      <c r="W662" s="3"/>
      <c r="X662" s="3"/>
      <c r="Y662" s="3"/>
      <c r="Z662" s="3"/>
    </row>
    <row r="663" spans="1:26" ht="12.75" customHeight="1" x14ac:dyDescent="0.25">
      <c r="A663" s="3"/>
      <c r="B663" s="3"/>
      <c r="C663" s="3"/>
      <c r="D663" s="200"/>
      <c r="E663" s="3"/>
      <c r="F663" s="3"/>
      <c r="G663" s="3"/>
      <c r="H663" s="3"/>
      <c r="I663" s="3"/>
      <c r="J663" s="3"/>
      <c r="K663" s="3"/>
      <c r="L663" s="3"/>
      <c r="M663" s="3"/>
      <c r="N663" s="3"/>
      <c r="O663" s="3"/>
      <c r="P663" s="3"/>
      <c r="Q663" s="3"/>
      <c r="R663" s="3"/>
      <c r="S663" s="3"/>
      <c r="T663" s="3"/>
      <c r="U663" s="3"/>
      <c r="V663" s="3"/>
      <c r="W663" s="3"/>
      <c r="X663" s="3"/>
      <c r="Y663" s="3"/>
      <c r="Z663" s="3"/>
    </row>
    <row r="664" spans="1:26" ht="12.75" customHeight="1" x14ac:dyDescent="0.25">
      <c r="A664" s="3"/>
      <c r="B664" s="3"/>
      <c r="C664" s="3"/>
      <c r="D664" s="200"/>
      <c r="E664" s="3"/>
      <c r="F664" s="3"/>
      <c r="G664" s="3"/>
      <c r="H664" s="3"/>
      <c r="I664" s="3"/>
      <c r="J664" s="3"/>
      <c r="K664" s="3"/>
      <c r="L664" s="3"/>
      <c r="M664" s="3"/>
      <c r="N664" s="3"/>
      <c r="O664" s="3"/>
      <c r="P664" s="3"/>
      <c r="Q664" s="3"/>
      <c r="R664" s="3"/>
      <c r="S664" s="3"/>
      <c r="T664" s="3"/>
      <c r="U664" s="3"/>
      <c r="V664" s="3"/>
      <c r="W664" s="3"/>
      <c r="X664" s="3"/>
      <c r="Y664" s="3"/>
      <c r="Z664" s="3"/>
    </row>
    <row r="665" spans="1:26" ht="12.75" customHeight="1" x14ac:dyDescent="0.25">
      <c r="A665" s="3"/>
      <c r="B665" s="3"/>
      <c r="C665" s="3"/>
      <c r="D665" s="200"/>
      <c r="E665" s="3"/>
      <c r="F665" s="3"/>
      <c r="G665" s="3"/>
      <c r="H665" s="3"/>
      <c r="I665" s="3"/>
      <c r="J665" s="3"/>
      <c r="K665" s="3"/>
      <c r="L665" s="3"/>
      <c r="M665" s="3"/>
      <c r="N665" s="3"/>
      <c r="O665" s="3"/>
      <c r="P665" s="3"/>
      <c r="Q665" s="3"/>
      <c r="R665" s="3"/>
      <c r="S665" s="3"/>
      <c r="T665" s="3"/>
      <c r="U665" s="3"/>
      <c r="V665" s="3"/>
      <c r="W665" s="3"/>
      <c r="X665" s="3"/>
      <c r="Y665" s="3"/>
      <c r="Z665" s="3"/>
    </row>
    <row r="666" spans="1:26" ht="12.75" customHeight="1" x14ac:dyDescent="0.25">
      <c r="A666" s="3"/>
      <c r="B666" s="3"/>
      <c r="C666" s="3"/>
      <c r="D666" s="200"/>
      <c r="E666" s="3"/>
      <c r="F666" s="3"/>
      <c r="G666" s="3"/>
      <c r="H666" s="3"/>
      <c r="I666" s="3"/>
      <c r="J666" s="3"/>
      <c r="K666" s="3"/>
      <c r="L666" s="3"/>
      <c r="M666" s="3"/>
      <c r="N666" s="3"/>
      <c r="O666" s="3"/>
      <c r="P666" s="3"/>
      <c r="Q666" s="3"/>
      <c r="R666" s="3"/>
      <c r="S666" s="3"/>
      <c r="T666" s="3"/>
      <c r="U666" s="3"/>
      <c r="V666" s="3"/>
      <c r="W666" s="3"/>
      <c r="X666" s="3"/>
      <c r="Y666" s="3"/>
      <c r="Z666" s="3"/>
    </row>
    <row r="667" spans="1:26" ht="12.75" customHeight="1" x14ac:dyDescent="0.25">
      <c r="A667" s="3"/>
      <c r="B667" s="3"/>
      <c r="C667" s="3"/>
      <c r="D667" s="200"/>
      <c r="E667" s="3"/>
      <c r="F667" s="3"/>
      <c r="G667" s="3"/>
      <c r="H667" s="3"/>
      <c r="I667" s="3"/>
      <c r="J667" s="3"/>
      <c r="K667" s="3"/>
      <c r="L667" s="3"/>
      <c r="M667" s="3"/>
      <c r="N667" s="3"/>
      <c r="O667" s="3"/>
      <c r="P667" s="3"/>
      <c r="Q667" s="3"/>
      <c r="R667" s="3"/>
      <c r="S667" s="3"/>
      <c r="T667" s="3"/>
      <c r="U667" s="3"/>
      <c r="V667" s="3"/>
      <c r="W667" s="3"/>
      <c r="X667" s="3"/>
      <c r="Y667" s="3"/>
      <c r="Z667" s="3"/>
    </row>
    <row r="668" spans="1:26" ht="12.75" customHeight="1" x14ac:dyDescent="0.25">
      <c r="A668" s="3"/>
      <c r="B668" s="3"/>
      <c r="C668" s="3"/>
      <c r="D668" s="200"/>
      <c r="E668" s="3"/>
      <c r="F668" s="3"/>
      <c r="G668" s="3"/>
      <c r="H668" s="3"/>
      <c r="I668" s="3"/>
      <c r="J668" s="3"/>
      <c r="K668" s="3"/>
      <c r="L668" s="3"/>
      <c r="M668" s="3"/>
      <c r="N668" s="3"/>
      <c r="O668" s="3"/>
      <c r="P668" s="3"/>
      <c r="Q668" s="3"/>
      <c r="R668" s="3"/>
      <c r="S668" s="3"/>
      <c r="T668" s="3"/>
      <c r="U668" s="3"/>
      <c r="V668" s="3"/>
      <c r="W668" s="3"/>
      <c r="X668" s="3"/>
      <c r="Y668" s="3"/>
      <c r="Z668" s="3"/>
    </row>
    <row r="669" spans="1:26" ht="12.75" customHeight="1" x14ac:dyDescent="0.25">
      <c r="A669" s="3"/>
      <c r="B669" s="3"/>
      <c r="C669" s="3"/>
      <c r="D669" s="200"/>
      <c r="E669" s="3"/>
      <c r="F669" s="3"/>
      <c r="G669" s="3"/>
      <c r="H669" s="3"/>
      <c r="I669" s="3"/>
      <c r="J669" s="3"/>
      <c r="K669" s="3"/>
      <c r="L669" s="3"/>
      <c r="M669" s="3"/>
      <c r="N669" s="3"/>
      <c r="O669" s="3"/>
      <c r="P669" s="3"/>
      <c r="Q669" s="3"/>
      <c r="R669" s="3"/>
      <c r="S669" s="3"/>
      <c r="T669" s="3"/>
      <c r="U669" s="3"/>
      <c r="V669" s="3"/>
      <c r="W669" s="3"/>
      <c r="X669" s="3"/>
      <c r="Y669" s="3"/>
      <c r="Z669" s="3"/>
    </row>
    <row r="670" spans="1:26" ht="12.75" customHeight="1" x14ac:dyDescent="0.25">
      <c r="A670" s="3"/>
      <c r="B670" s="3"/>
      <c r="C670" s="3"/>
      <c r="D670" s="200"/>
      <c r="E670" s="3"/>
      <c r="F670" s="3"/>
      <c r="G670" s="3"/>
      <c r="H670" s="3"/>
      <c r="I670" s="3"/>
      <c r="J670" s="3"/>
      <c r="K670" s="3"/>
      <c r="L670" s="3"/>
      <c r="M670" s="3"/>
      <c r="N670" s="3"/>
      <c r="O670" s="3"/>
      <c r="P670" s="3"/>
      <c r="Q670" s="3"/>
      <c r="R670" s="3"/>
      <c r="S670" s="3"/>
      <c r="T670" s="3"/>
      <c r="U670" s="3"/>
      <c r="V670" s="3"/>
      <c r="W670" s="3"/>
      <c r="X670" s="3"/>
      <c r="Y670" s="3"/>
      <c r="Z670" s="3"/>
    </row>
    <row r="671" spans="1:26" ht="12.75" customHeight="1" x14ac:dyDescent="0.25">
      <c r="A671" s="3"/>
      <c r="B671" s="3"/>
      <c r="C671" s="3"/>
      <c r="D671" s="200"/>
      <c r="E671" s="3"/>
      <c r="F671" s="3"/>
      <c r="G671" s="3"/>
      <c r="H671" s="3"/>
      <c r="I671" s="3"/>
      <c r="J671" s="3"/>
      <c r="K671" s="3"/>
      <c r="L671" s="3"/>
      <c r="M671" s="3"/>
      <c r="N671" s="3"/>
      <c r="O671" s="3"/>
      <c r="P671" s="3"/>
      <c r="Q671" s="3"/>
      <c r="R671" s="3"/>
      <c r="S671" s="3"/>
      <c r="T671" s="3"/>
      <c r="U671" s="3"/>
      <c r="V671" s="3"/>
      <c r="W671" s="3"/>
      <c r="X671" s="3"/>
      <c r="Y671" s="3"/>
      <c r="Z671" s="3"/>
    </row>
    <row r="672" spans="1:26" ht="12.75" customHeight="1" x14ac:dyDescent="0.25">
      <c r="A672" s="3"/>
      <c r="B672" s="3"/>
      <c r="C672" s="3"/>
      <c r="D672" s="200"/>
      <c r="E672" s="3"/>
      <c r="F672" s="3"/>
      <c r="G672" s="3"/>
      <c r="H672" s="3"/>
      <c r="I672" s="3"/>
      <c r="J672" s="3"/>
      <c r="K672" s="3"/>
      <c r="L672" s="3"/>
      <c r="M672" s="3"/>
      <c r="N672" s="3"/>
      <c r="O672" s="3"/>
      <c r="P672" s="3"/>
      <c r="Q672" s="3"/>
      <c r="R672" s="3"/>
      <c r="S672" s="3"/>
      <c r="T672" s="3"/>
      <c r="U672" s="3"/>
      <c r="V672" s="3"/>
      <c r="W672" s="3"/>
      <c r="X672" s="3"/>
      <c r="Y672" s="3"/>
      <c r="Z672" s="3"/>
    </row>
    <row r="673" spans="1:26" ht="12.75" customHeight="1" x14ac:dyDescent="0.25">
      <c r="A673" s="3"/>
      <c r="B673" s="3"/>
      <c r="C673" s="3"/>
      <c r="D673" s="200"/>
      <c r="E673" s="3"/>
      <c r="F673" s="3"/>
      <c r="G673" s="3"/>
      <c r="H673" s="3"/>
      <c r="I673" s="3"/>
      <c r="J673" s="3"/>
      <c r="K673" s="3"/>
      <c r="L673" s="3"/>
      <c r="M673" s="3"/>
      <c r="N673" s="3"/>
      <c r="O673" s="3"/>
      <c r="P673" s="3"/>
      <c r="Q673" s="3"/>
      <c r="R673" s="3"/>
      <c r="S673" s="3"/>
      <c r="T673" s="3"/>
      <c r="U673" s="3"/>
      <c r="V673" s="3"/>
      <c r="W673" s="3"/>
      <c r="X673" s="3"/>
      <c r="Y673" s="3"/>
      <c r="Z673" s="3"/>
    </row>
    <row r="674" spans="1:26" ht="12.75" customHeight="1" x14ac:dyDescent="0.25">
      <c r="A674" s="3"/>
      <c r="B674" s="3"/>
      <c r="C674" s="3"/>
      <c r="D674" s="200"/>
      <c r="E674" s="3"/>
      <c r="F674" s="3"/>
      <c r="G674" s="3"/>
      <c r="H674" s="3"/>
      <c r="I674" s="3"/>
      <c r="J674" s="3"/>
      <c r="K674" s="3"/>
      <c r="L674" s="3"/>
      <c r="M674" s="3"/>
      <c r="N674" s="3"/>
      <c r="O674" s="3"/>
      <c r="P674" s="3"/>
      <c r="Q674" s="3"/>
      <c r="R674" s="3"/>
      <c r="S674" s="3"/>
      <c r="T674" s="3"/>
      <c r="U674" s="3"/>
      <c r="V674" s="3"/>
      <c r="W674" s="3"/>
      <c r="X674" s="3"/>
      <c r="Y674" s="3"/>
      <c r="Z674" s="3"/>
    </row>
    <row r="675" spans="1:26" ht="12.75" customHeight="1" x14ac:dyDescent="0.25">
      <c r="A675" s="3"/>
      <c r="B675" s="3"/>
      <c r="C675" s="3"/>
      <c r="D675" s="200"/>
      <c r="E675" s="3"/>
      <c r="F675" s="3"/>
      <c r="G675" s="3"/>
      <c r="H675" s="3"/>
      <c r="I675" s="3"/>
      <c r="J675" s="3"/>
      <c r="K675" s="3"/>
      <c r="L675" s="3"/>
      <c r="M675" s="3"/>
      <c r="N675" s="3"/>
      <c r="O675" s="3"/>
      <c r="P675" s="3"/>
      <c r="Q675" s="3"/>
      <c r="R675" s="3"/>
      <c r="S675" s="3"/>
      <c r="T675" s="3"/>
      <c r="U675" s="3"/>
      <c r="V675" s="3"/>
      <c r="W675" s="3"/>
      <c r="X675" s="3"/>
      <c r="Y675" s="3"/>
      <c r="Z675" s="3"/>
    </row>
    <row r="676" spans="1:26" ht="12.75" customHeight="1" x14ac:dyDescent="0.25">
      <c r="A676" s="3"/>
      <c r="B676" s="3"/>
      <c r="C676" s="3"/>
      <c r="D676" s="200"/>
      <c r="E676" s="3"/>
      <c r="F676" s="3"/>
      <c r="G676" s="3"/>
      <c r="H676" s="3"/>
      <c r="I676" s="3"/>
      <c r="J676" s="3"/>
      <c r="K676" s="3"/>
      <c r="L676" s="3"/>
      <c r="M676" s="3"/>
      <c r="N676" s="3"/>
      <c r="O676" s="3"/>
      <c r="P676" s="3"/>
      <c r="Q676" s="3"/>
      <c r="R676" s="3"/>
      <c r="S676" s="3"/>
      <c r="T676" s="3"/>
      <c r="U676" s="3"/>
      <c r="V676" s="3"/>
      <c r="W676" s="3"/>
      <c r="X676" s="3"/>
      <c r="Y676" s="3"/>
      <c r="Z676" s="3"/>
    </row>
    <row r="677" spans="1:26" ht="12.75" customHeight="1" x14ac:dyDescent="0.25">
      <c r="A677" s="3"/>
      <c r="B677" s="3"/>
      <c r="C677" s="3"/>
      <c r="D677" s="200"/>
      <c r="E677" s="3"/>
      <c r="F677" s="3"/>
      <c r="G677" s="3"/>
      <c r="H677" s="3"/>
      <c r="I677" s="3"/>
      <c r="J677" s="3"/>
      <c r="K677" s="3"/>
      <c r="L677" s="3"/>
      <c r="M677" s="3"/>
      <c r="N677" s="3"/>
      <c r="O677" s="3"/>
      <c r="P677" s="3"/>
      <c r="Q677" s="3"/>
      <c r="R677" s="3"/>
      <c r="S677" s="3"/>
      <c r="T677" s="3"/>
      <c r="U677" s="3"/>
      <c r="V677" s="3"/>
      <c r="W677" s="3"/>
      <c r="X677" s="3"/>
      <c r="Y677" s="3"/>
      <c r="Z677" s="3"/>
    </row>
    <row r="678" spans="1:26" ht="12.75" customHeight="1" x14ac:dyDescent="0.25">
      <c r="A678" s="3"/>
      <c r="B678" s="3"/>
      <c r="C678" s="3"/>
      <c r="D678" s="200"/>
      <c r="E678" s="3"/>
      <c r="F678" s="3"/>
      <c r="G678" s="3"/>
      <c r="H678" s="3"/>
      <c r="I678" s="3"/>
      <c r="J678" s="3"/>
      <c r="K678" s="3"/>
      <c r="L678" s="3"/>
      <c r="M678" s="3"/>
      <c r="N678" s="3"/>
      <c r="O678" s="3"/>
      <c r="P678" s="3"/>
      <c r="Q678" s="3"/>
      <c r="R678" s="3"/>
      <c r="S678" s="3"/>
      <c r="T678" s="3"/>
      <c r="U678" s="3"/>
      <c r="V678" s="3"/>
      <c r="W678" s="3"/>
      <c r="X678" s="3"/>
      <c r="Y678" s="3"/>
      <c r="Z678" s="3"/>
    </row>
    <row r="679" spans="1:26" ht="12.75" customHeight="1" x14ac:dyDescent="0.25">
      <c r="A679" s="3"/>
      <c r="B679" s="3"/>
      <c r="C679" s="3"/>
      <c r="D679" s="200"/>
      <c r="E679" s="3"/>
      <c r="F679" s="3"/>
      <c r="G679" s="3"/>
      <c r="H679" s="3"/>
      <c r="I679" s="3"/>
      <c r="J679" s="3"/>
      <c r="K679" s="3"/>
      <c r="L679" s="3"/>
      <c r="M679" s="3"/>
      <c r="N679" s="3"/>
      <c r="O679" s="3"/>
      <c r="P679" s="3"/>
      <c r="Q679" s="3"/>
      <c r="R679" s="3"/>
      <c r="S679" s="3"/>
      <c r="T679" s="3"/>
      <c r="U679" s="3"/>
      <c r="V679" s="3"/>
      <c r="W679" s="3"/>
      <c r="X679" s="3"/>
      <c r="Y679" s="3"/>
      <c r="Z679" s="3"/>
    </row>
    <row r="680" spans="1:26" ht="12.75" customHeight="1" x14ac:dyDescent="0.25">
      <c r="A680" s="3"/>
      <c r="B680" s="3"/>
      <c r="C680" s="3"/>
      <c r="D680" s="200"/>
      <c r="E680" s="3"/>
      <c r="F680" s="3"/>
      <c r="G680" s="3"/>
      <c r="H680" s="3"/>
      <c r="I680" s="3"/>
      <c r="J680" s="3"/>
      <c r="K680" s="3"/>
      <c r="L680" s="3"/>
      <c r="M680" s="3"/>
      <c r="N680" s="3"/>
      <c r="O680" s="3"/>
      <c r="P680" s="3"/>
      <c r="Q680" s="3"/>
      <c r="R680" s="3"/>
      <c r="S680" s="3"/>
      <c r="T680" s="3"/>
      <c r="U680" s="3"/>
      <c r="V680" s="3"/>
      <c r="W680" s="3"/>
      <c r="X680" s="3"/>
      <c r="Y680" s="3"/>
      <c r="Z680" s="3"/>
    </row>
    <row r="681" spans="1:26" ht="12.75" customHeight="1" x14ac:dyDescent="0.25">
      <c r="A681" s="3"/>
      <c r="B681" s="3"/>
      <c r="C681" s="3"/>
      <c r="D681" s="200"/>
      <c r="E681" s="3"/>
      <c r="F681" s="3"/>
      <c r="G681" s="3"/>
      <c r="H681" s="3"/>
      <c r="I681" s="3"/>
      <c r="J681" s="3"/>
      <c r="K681" s="3"/>
      <c r="L681" s="3"/>
      <c r="M681" s="3"/>
      <c r="N681" s="3"/>
      <c r="O681" s="3"/>
      <c r="P681" s="3"/>
      <c r="Q681" s="3"/>
      <c r="R681" s="3"/>
      <c r="S681" s="3"/>
      <c r="T681" s="3"/>
      <c r="U681" s="3"/>
      <c r="V681" s="3"/>
      <c r="W681" s="3"/>
      <c r="X681" s="3"/>
      <c r="Y681" s="3"/>
      <c r="Z681" s="3"/>
    </row>
    <row r="682" spans="1:26" ht="12.75" customHeight="1" x14ac:dyDescent="0.25">
      <c r="A682" s="3"/>
      <c r="B682" s="3"/>
      <c r="C682" s="3"/>
      <c r="D682" s="200"/>
      <c r="E682" s="3"/>
      <c r="F682" s="3"/>
      <c r="G682" s="3"/>
      <c r="H682" s="3"/>
      <c r="I682" s="3"/>
      <c r="J682" s="3"/>
      <c r="K682" s="3"/>
      <c r="L682" s="3"/>
      <c r="M682" s="3"/>
      <c r="N682" s="3"/>
      <c r="O682" s="3"/>
      <c r="P682" s="3"/>
      <c r="Q682" s="3"/>
      <c r="R682" s="3"/>
      <c r="S682" s="3"/>
      <c r="T682" s="3"/>
      <c r="U682" s="3"/>
      <c r="V682" s="3"/>
      <c r="W682" s="3"/>
      <c r="X682" s="3"/>
      <c r="Y682" s="3"/>
      <c r="Z682" s="3"/>
    </row>
    <row r="683" spans="1:26" ht="12.75" customHeight="1" x14ac:dyDescent="0.25">
      <c r="A683" s="3"/>
      <c r="B683" s="3"/>
      <c r="C683" s="3"/>
      <c r="D683" s="200"/>
      <c r="E683" s="3"/>
      <c r="F683" s="3"/>
      <c r="G683" s="3"/>
      <c r="H683" s="3"/>
      <c r="I683" s="3"/>
      <c r="J683" s="3"/>
      <c r="K683" s="3"/>
      <c r="L683" s="3"/>
      <c r="M683" s="3"/>
      <c r="N683" s="3"/>
      <c r="O683" s="3"/>
      <c r="P683" s="3"/>
      <c r="Q683" s="3"/>
      <c r="R683" s="3"/>
      <c r="S683" s="3"/>
      <c r="T683" s="3"/>
      <c r="U683" s="3"/>
      <c r="V683" s="3"/>
      <c r="W683" s="3"/>
      <c r="X683" s="3"/>
      <c r="Y683" s="3"/>
      <c r="Z683" s="3"/>
    </row>
    <row r="684" spans="1:26" ht="12.75" customHeight="1" x14ac:dyDescent="0.25">
      <c r="A684" s="3"/>
      <c r="B684" s="3"/>
      <c r="C684" s="3"/>
      <c r="D684" s="200"/>
      <c r="E684" s="3"/>
      <c r="F684" s="3"/>
      <c r="G684" s="3"/>
      <c r="H684" s="3"/>
      <c r="I684" s="3"/>
      <c r="J684" s="3"/>
      <c r="K684" s="3"/>
      <c r="L684" s="3"/>
      <c r="M684" s="3"/>
      <c r="N684" s="3"/>
      <c r="O684" s="3"/>
      <c r="P684" s="3"/>
      <c r="Q684" s="3"/>
      <c r="R684" s="3"/>
      <c r="S684" s="3"/>
      <c r="T684" s="3"/>
      <c r="U684" s="3"/>
      <c r="V684" s="3"/>
      <c r="W684" s="3"/>
      <c r="X684" s="3"/>
      <c r="Y684" s="3"/>
      <c r="Z684" s="3"/>
    </row>
    <row r="685" spans="1:26" ht="12.75" customHeight="1" x14ac:dyDescent="0.25">
      <c r="A685" s="3"/>
      <c r="B685" s="3"/>
      <c r="C685" s="3"/>
      <c r="D685" s="200"/>
      <c r="E685" s="3"/>
      <c r="F685" s="3"/>
      <c r="G685" s="3"/>
      <c r="H685" s="3"/>
      <c r="I685" s="3"/>
      <c r="J685" s="3"/>
      <c r="K685" s="3"/>
      <c r="L685" s="3"/>
      <c r="M685" s="3"/>
      <c r="N685" s="3"/>
      <c r="O685" s="3"/>
      <c r="P685" s="3"/>
      <c r="Q685" s="3"/>
      <c r="R685" s="3"/>
      <c r="S685" s="3"/>
      <c r="T685" s="3"/>
      <c r="U685" s="3"/>
      <c r="V685" s="3"/>
      <c r="W685" s="3"/>
      <c r="X685" s="3"/>
      <c r="Y685" s="3"/>
      <c r="Z685" s="3"/>
    </row>
    <row r="686" spans="1:26" ht="12.75" customHeight="1" x14ac:dyDescent="0.25">
      <c r="A686" s="3"/>
      <c r="B686" s="3"/>
      <c r="C686" s="3"/>
      <c r="D686" s="200"/>
      <c r="E686" s="3"/>
      <c r="F686" s="3"/>
      <c r="G686" s="3"/>
      <c r="H686" s="3"/>
      <c r="I686" s="3"/>
      <c r="J686" s="3"/>
      <c r="K686" s="3"/>
      <c r="L686" s="3"/>
      <c r="M686" s="3"/>
      <c r="N686" s="3"/>
      <c r="O686" s="3"/>
      <c r="P686" s="3"/>
      <c r="Q686" s="3"/>
      <c r="R686" s="3"/>
      <c r="S686" s="3"/>
      <c r="T686" s="3"/>
      <c r="U686" s="3"/>
      <c r="V686" s="3"/>
      <c r="W686" s="3"/>
      <c r="X686" s="3"/>
      <c r="Y686" s="3"/>
      <c r="Z686" s="3"/>
    </row>
    <row r="687" spans="1:26" ht="12.75" customHeight="1" x14ac:dyDescent="0.25">
      <c r="A687" s="3"/>
      <c r="B687" s="3"/>
      <c r="C687" s="3"/>
      <c r="D687" s="200"/>
      <c r="E687" s="3"/>
      <c r="F687" s="3"/>
      <c r="G687" s="3"/>
      <c r="H687" s="3"/>
      <c r="I687" s="3"/>
      <c r="J687" s="3"/>
      <c r="K687" s="3"/>
      <c r="L687" s="3"/>
      <c r="M687" s="3"/>
      <c r="N687" s="3"/>
      <c r="O687" s="3"/>
      <c r="P687" s="3"/>
      <c r="Q687" s="3"/>
      <c r="R687" s="3"/>
      <c r="S687" s="3"/>
      <c r="T687" s="3"/>
      <c r="U687" s="3"/>
      <c r="V687" s="3"/>
      <c r="W687" s="3"/>
      <c r="X687" s="3"/>
      <c r="Y687" s="3"/>
      <c r="Z687" s="3"/>
    </row>
    <row r="688" spans="1:26" ht="12.75" customHeight="1" x14ac:dyDescent="0.25">
      <c r="A688" s="3"/>
      <c r="B688" s="3"/>
      <c r="C688" s="3"/>
      <c r="D688" s="200"/>
      <c r="E688" s="3"/>
      <c r="F688" s="3"/>
      <c r="G688" s="3"/>
      <c r="H688" s="3"/>
      <c r="I688" s="3"/>
      <c r="J688" s="3"/>
      <c r="K688" s="3"/>
      <c r="L688" s="3"/>
      <c r="M688" s="3"/>
      <c r="N688" s="3"/>
      <c r="O688" s="3"/>
      <c r="P688" s="3"/>
      <c r="Q688" s="3"/>
      <c r="R688" s="3"/>
      <c r="S688" s="3"/>
      <c r="T688" s="3"/>
      <c r="U688" s="3"/>
      <c r="V688" s="3"/>
      <c r="W688" s="3"/>
      <c r="X688" s="3"/>
      <c r="Y688" s="3"/>
      <c r="Z688" s="3"/>
    </row>
    <row r="689" spans="1:26" ht="12.75" customHeight="1" x14ac:dyDescent="0.25">
      <c r="A689" s="3"/>
      <c r="B689" s="3"/>
      <c r="C689" s="3"/>
      <c r="D689" s="200"/>
      <c r="E689" s="3"/>
      <c r="F689" s="3"/>
      <c r="G689" s="3"/>
      <c r="H689" s="3"/>
      <c r="I689" s="3"/>
      <c r="J689" s="3"/>
      <c r="K689" s="3"/>
      <c r="L689" s="3"/>
      <c r="M689" s="3"/>
      <c r="N689" s="3"/>
      <c r="O689" s="3"/>
      <c r="P689" s="3"/>
      <c r="Q689" s="3"/>
      <c r="R689" s="3"/>
      <c r="S689" s="3"/>
      <c r="T689" s="3"/>
      <c r="U689" s="3"/>
      <c r="V689" s="3"/>
      <c r="W689" s="3"/>
      <c r="X689" s="3"/>
      <c r="Y689" s="3"/>
      <c r="Z689" s="3"/>
    </row>
    <row r="690" spans="1:26" ht="12.75" customHeight="1" x14ac:dyDescent="0.25">
      <c r="A690" s="3"/>
      <c r="B690" s="3"/>
      <c r="C690" s="3"/>
      <c r="D690" s="200"/>
      <c r="E690" s="3"/>
      <c r="F690" s="3"/>
      <c r="G690" s="3"/>
      <c r="H690" s="3"/>
      <c r="I690" s="3"/>
      <c r="J690" s="3"/>
      <c r="K690" s="3"/>
      <c r="L690" s="3"/>
      <c r="M690" s="3"/>
      <c r="N690" s="3"/>
      <c r="O690" s="3"/>
      <c r="P690" s="3"/>
      <c r="Q690" s="3"/>
      <c r="R690" s="3"/>
      <c r="S690" s="3"/>
      <c r="T690" s="3"/>
      <c r="U690" s="3"/>
      <c r="V690" s="3"/>
      <c r="W690" s="3"/>
      <c r="X690" s="3"/>
      <c r="Y690" s="3"/>
      <c r="Z690" s="3"/>
    </row>
    <row r="691" spans="1:26" ht="12.75" customHeight="1" x14ac:dyDescent="0.25">
      <c r="A691" s="3"/>
      <c r="B691" s="3"/>
      <c r="C691" s="3"/>
      <c r="D691" s="200"/>
      <c r="E691" s="3"/>
      <c r="F691" s="3"/>
      <c r="G691" s="3"/>
      <c r="H691" s="3"/>
      <c r="I691" s="3"/>
      <c r="J691" s="3"/>
      <c r="K691" s="3"/>
      <c r="L691" s="3"/>
      <c r="M691" s="3"/>
      <c r="N691" s="3"/>
      <c r="O691" s="3"/>
      <c r="P691" s="3"/>
      <c r="Q691" s="3"/>
      <c r="R691" s="3"/>
      <c r="S691" s="3"/>
      <c r="T691" s="3"/>
      <c r="U691" s="3"/>
      <c r="V691" s="3"/>
      <c r="W691" s="3"/>
      <c r="X691" s="3"/>
      <c r="Y691" s="3"/>
      <c r="Z691" s="3"/>
    </row>
    <row r="692" spans="1:26" ht="12.75" customHeight="1" x14ac:dyDescent="0.25">
      <c r="A692" s="3"/>
      <c r="B692" s="3"/>
      <c r="C692" s="3"/>
      <c r="D692" s="200"/>
      <c r="E692" s="3"/>
      <c r="F692" s="3"/>
      <c r="G692" s="3"/>
      <c r="H692" s="3"/>
      <c r="I692" s="3"/>
      <c r="J692" s="3"/>
      <c r="K692" s="3"/>
      <c r="L692" s="3"/>
      <c r="M692" s="3"/>
      <c r="N692" s="3"/>
      <c r="O692" s="3"/>
      <c r="P692" s="3"/>
      <c r="Q692" s="3"/>
      <c r="R692" s="3"/>
      <c r="S692" s="3"/>
      <c r="T692" s="3"/>
      <c r="U692" s="3"/>
      <c r="V692" s="3"/>
      <c r="W692" s="3"/>
      <c r="X692" s="3"/>
      <c r="Y692" s="3"/>
      <c r="Z692" s="3"/>
    </row>
    <row r="693" spans="1:26" ht="12.75" customHeight="1" x14ac:dyDescent="0.25">
      <c r="A693" s="3"/>
      <c r="B693" s="3"/>
      <c r="C693" s="3"/>
      <c r="D693" s="200"/>
      <c r="E693" s="3"/>
      <c r="F693" s="3"/>
      <c r="G693" s="3"/>
      <c r="H693" s="3"/>
      <c r="I693" s="3"/>
      <c r="J693" s="3"/>
      <c r="K693" s="3"/>
      <c r="L693" s="3"/>
      <c r="M693" s="3"/>
      <c r="N693" s="3"/>
      <c r="O693" s="3"/>
      <c r="P693" s="3"/>
      <c r="Q693" s="3"/>
      <c r="R693" s="3"/>
      <c r="S693" s="3"/>
      <c r="T693" s="3"/>
      <c r="U693" s="3"/>
      <c r="V693" s="3"/>
      <c r="W693" s="3"/>
      <c r="X693" s="3"/>
      <c r="Y693" s="3"/>
      <c r="Z693" s="3"/>
    </row>
    <row r="694" spans="1:26" ht="12.75" customHeight="1" x14ac:dyDescent="0.25">
      <c r="A694" s="3"/>
      <c r="B694" s="3"/>
      <c r="C694" s="3"/>
      <c r="D694" s="200"/>
      <c r="E694" s="3"/>
      <c r="F694" s="3"/>
      <c r="G694" s="3"/>
      <c r="H694" s="3"/>
      <c r="I694" s="3"/>
      <c r="J694" s="3"/>
      <c r="K694" s="3"/>
      <c r="L694" s="3"/>
      <c r="M694" s="3"/>
      <c r="N694" s="3"/>
      <c r="O694" s="3"/>
      <c r="P694" s="3"/>
      <c r="Q694" s="3"/>
      <c r="R694" s="3"/>
      <c r="S694" s="3"/>
      <c r="T694" s="3"/>
      <c r="U694" s="3"/>
      <c r="V694" s="3"/>
      <c r="W694" s="3"/>
      <c r="X694" s="3"/>
      <c r="Y694" s="3"/>
      <c r="Z694" s="3"/>
    </row>
    <row r="695" spans="1:26" ht="12.75" customHeight="1" x14ac:dyDescent="0.25">
      <c r="A695" s="3"/>
      <c r="B695" s="3"/>
      <c r="C695" s="3"/>
      <c r="D695" s="200"/>
      <c r="E695" s="3"/>
      <c r="F695" s="3"/>
      <c r="G695" s="3"/>
      <c r="H695" s="3"/>
      <c r="I695" s="3"/>
      <c r="J695" s="3"/>
      <c r="K695" s="3"/>
      <c r="L695" s="3"/>
      <c r="M695" s="3"/>
      <c r="N695" s="3"/>
      <c r="O695" s="3"/>
      <c r="P695" s="3"/>
      <c r="Q695" s="3"/>
      <c r="R695" s="3"/>
      <c r="S695" s="3"/>
      <c r="T695" s="3"/>
      <c r="U695" s="3"/>
      <c r="V695" s="3"/>
      <c r="W695" s="3"/>
      <c r="X695" s="3"/>
      <c r="Y695" s="3"/>
      <c r="Z695" s="3"/>
    </row>
    <row r="696" spans="1:26" ht="12.75" customHeight="1" x14ac:dyDescent="0.25">
      <c r="A696" s="3"/>
      <c r="B696" s="3"/>
      <c r="C696" s="3"/>
      <c r="D696" s="200"/>
      <c r="E696" s="3"/>
      <c r="F696" s="3"/>
      <c r="G696" s="3"/>
      <c r="H696" s="3"/>
      <c r="I696" s="3"/>
      <c r="J696" s="3"/>
      <c r="K696" s="3"/>
      <c r="L696" s="3"/>
      <c r="M696" s="3"/>
      <c r="N696" s="3"/>
      <c r="O696" s="3"/>
      <c r="P696" s="3"/>
      <c r="Q696" s="3"/>
      <c r="R696" s="3"/>
      <c r="S696" s="3"/>
      <c r="T696" s="3"/>
      <c r="U696" s="3"/>
      <c r="V696" s="3"/>
      <c r="W696" s="3"/>
      <c r="X696" s="3"/>
      <c r="Y696" s="3"/>
      <c r="Z696" s="3"/>
    </row>
    <row r="697" spans="1:26" ht="12.75" customHeight="1" x14ac:dyDescent="0.25">
      <c r="A697" s="3"/>
      <c r="B697" s="3"/>
      <c r="C697" s="3"/>
      <c r="D697" s="200"/>
      <c r="E697" s="3"/>
      <c r="F697" s="3"/>
      <c r="G697" s="3"/>
      <c r="H697" s="3"/>
      <c r="I697" s="3"/>
      <c r="J697" s="3"/>
      <c r="K697" s="3"/>
      <c r="L697" s="3"/>
      <c r="M697" s="3"/>
      <c r="N697" s="3"/>
      <c r="O697" s="3"/>
      <c r="P697" s="3"/>
      <c r="Q697" s="3"/>
      <c r="R697" s="3"/>
      <c r="S697" s="3"/>
      <c r="T697" s="3"/>
      <c r="U697" s="3"/>
      <c r="V697" s="3"/>
      <c r="W697" s="3"/>
      <c r="X697" s="3"/>
      <c r="Y697" s="3"/>
      <c r="Z697" s="3"/>
    </row>
    <row r="698" spans="1:26" ht="12.75" customHeight="1" x14ac:dyDescent="0.25">
      <c r="A698" s="3"/>
      <c r="B698" s="3"/>
      <c r="C698" s="3"/>
      <c r="D698" s="200"/>
      <c r="E698" s="3"/>
      <c r="F698" s="3"/>
      <c r="G698" s="3"/>
      <c r="H698" s="3"/>
      <c r="I698" s="3"/>
      <c r="J698" s="3"/>
      <c r="K698" s="3"/>
      <c r="L698" s="3"/>
      <c r="M698" s="3"/>
      <c r="N698" s="3"/>
      <c r="O698" s="3"/>
      <c r="P698" s="3"/>
      <c r="Q698" s="3"/>
      <c r="R698" s="3"/>
      <c r="S698" s="3"/>
      <c r="T698" s="3"/>
      <c r="U698" s="3"/>
      <c r="V698" s="3"/>
      <c r="W698" s="3"/>
      <c r="X698" s="3"/>
      <c r="Y698" s="3"/>
      <c r="Z698" s="3"/>
    </row>
    <row r="699" spans="1:26" ht="12.75" customHeight="1" x14ac:dyDescent="0.25">
      <c r="A699" s="3"/>
      <c r="B699" s="3"/>
      <c r="C699" s="3"/>
      <c r="D699" s="200"/>
      <c r="E699" s="3"/>
      <c r="F699" s="3"/>
      <c r="G699" s="3"/>
      <c r="H699" s="3"/>
      <c r="I699" s="3"/>
      <c r="J699" s="3"/>
      <c r="K699" s="3"/>
      <c r="L699" s="3"/>
      <c r="M699" s="3"/>
      <c r="N699" s="3"/>
      <c r="O699" s="3"/>
      <c r="P699" s="3"/>
      <c r="Q699" s="3"/>
      <c r="R699" s="3"/>
      <c r="S699" s="3"/>
      <c r="T699" s="3"/>
      <c r="U699" s="3"/>
      <c r="V699" s="3"/>
      <c r="W699" s="3"/>
      <c r="X699" s="3"/>
      <c r="Y699" s="3"/>
      <c r="Z699" s="3"/>
    </row>
    <row r="700" spans="1:26" ht="12.75" customHeight="1" x14ac:dyDescent="0.25">
      <c r="A700" s="3"/>
      <c r="B700" s="3"/>
      <c r="C700" s="3"/>
      <c r="D700" s="200"/>
      <c r="E700" s="3"/>
      <c r="F700" s="3"/>
      <c r="G700" s="3"/>
      <c r="H700" s="3"/>
      <c r="I700" s="3"/>
      <c r="J700" s="3"/>
      <c r="K700" s="3"/>
      <c r="L700" s="3"/>
      <c r="M700" s="3"/>
      <c r="N700" s="3"/>
      <c r="O700" s="3"/>
      <c r="P700" s="3"/>
      <c r="Q700" s="3"/>
      <c r="R700" s="3"/>
      <c r="S700" s="3"/>
      <c r="T700" s="3"/>
      <c r="U700" s="3"/>
      <c r="V700" s="3"/>
      <c r="W700" s="3"/>
      <c r="X700" s="3"/>
      <c r="Y700" s="3"/>
      <c r="Z700" s="3"/>
    </row>
    <row r="701" spans="1:26" ht="12.75" customHeight="1" x14ac:dyDescent="0.25">
      <c r="A701" s="3"/>
      <c r="B701" s="3"/>
      <c r="C701" s="3"/>
      <c r="D701" s="200"/>
      <c r="E701" s="3"/>
      <c r="F701" s="3"/>
      <c r="G701" s="3"/>
      <c r="H701" s="3"/>
      <c r="I701" s="3"/>
      <c r="J701" s="3"/>
      <c r="K701" s="3"/>
      <c r="L701" s="3"/>
      <c r="M701" s="3"/>
      <c r="N701" s="3"/>
      <c r="O701" s="3"/>
      <c r="P701" s="3"/>
      <c r="Q701" s="3"/>
      <c r="R701" s="3"/>
      <c r="S701" s="3"/>
      <c r="T701" s="3"/>
      <c r="U701" s="3"/>
      <c r="V701" s="3"/>
      <c r="W701" s="3"/>
      <c r="X701" s="3"/>
      <c r="Y701" s="3"/>
      <c r="Z701" s="3"/>
    </row>
    <row r="702" spans="1:26" ht="12.75" customHeight="1" x14ac:dyDescent="0.25">
      <c r="A702" s="3"/>
      <c r="B702" s="3"/>
      <c r="C702" s="3"/>
      <c r="D702" s="200"/>
      <c r="E702" s="3"/>
      <c r="F702" s="3"/>
      <c r="G702" s="3"/>
      <c r="H702" s="3"/>
      <c r="I702" s="3"/>
      <c r="J702" s="3"/>
      <c r="K702" s="3"/>
      <c r="L702" s="3"/>
      <c r="M702" s="3"/>
      <c r="N702" s="3"/>
      <c r="O702" s="3"/>
      <c r="P702" s="3"/>
      <c r="Q702" s="3"/>
      <c r="R702" s="3"/>
      <c r="S702" s="3"/>
      <c r="T702" s="3"/>
      <c r="U702" s="3"/>
      <c r="V702" s="3"/>
      <c r="W702" s="3"/>
      <c r="X702" s="3"/>
      <c r="Y702" s="3"/>
      <c r="Z702" s="3"/>
    </row>
    <row r="703" spans="1:26" ht="12.75" customHeight="1" x14ac:dyDescent="0.25">
      <c r="A703" s="3"/>
      <c r="B703" s="3"/>
      <c r="C703" s="3"/>
      <c r="D703" s="200"/>
      <c r="E703" s="3"/>
      <c r="F703" s="3"/>
      <c r="G703" s="3"/>
      <c r="H703" s="3"/>
      <c r="I703" s="3"/>
      <c r="J703" s="3"/>
      <c r="K703" s="3"/>
      <c r="L703" s="3"/>
      <c r="M703" s="3"/>
      <c r="N703" s="3"/>
      <c r="O703" s="3"/>
      <c r="P703" s="3"/>
      <c r="Q703" s="3"/>
      <c r="R703" s="3"/>
      <c r="S703" s="3"/>
      <c r="T703" s="3"/>
      <c r="U703" s="3"/>
      <c r="V703" s="3"/>
      <c r="W703" s="3"/>
      <c r="X703" s="3"/>
      <c r="Y703" s="3"/>
      <c r="Z703" s="3"/>
    </row>
    <row r="704" spans="1:26" ht="12.75" customHeight="1" x14ac:dyDescent="0.25">
      <c r="A704" s="3"/>
      <c r="B704" s="3"/>
      <c r="C704" s="3"/>
      <c r="D704" s="200"/>
      <c r="E704" s="3"/>
      <c r="F704" s="3"/>
      <c r="G704" s="3"/>
      <c r="H704" s="3"/>
      <c r="I704" s="3"/>
      <c r="J704" s="3"/>
      <c r="K704" s="3"/>
      <c r="L704" s="3"/>
      <c r="M704" s="3"/>
      <c r="N704" s="3"/>
      <c r="O704" s="3"/>
      <c r="P704" s="3"/>
      <c r="Q704" s="3"/>
      <c r="R704" s="3"/>
      <c r="S704" s="3"/>
      <c r="T704" s="3"/>
      <c r="U704" s="3"/>
      <c r="V704" s="3"/>
      <c r="W704" s="3"/>
      <c r="X704" s="3"/>
      <c r="Y704" s="3"/>
      <c r="Z704" s="3"/>
    </row>
    <row r="705" spans="1:26" ht="12.75" customHeight="1" x14ac:dyDescent="0.25">
      <c r="A705" s="3"/>
      <c r="B705" s="3"/>
      <c r="C705" s="3"/>
      <c r="D705" s="200"/>
      <c r="E705" s="3"/>
      <c r="F705" s="3"/>
      <c r="G705" s="3"/>
      <c r="H705" s="3"/>
      <c r="I705" s="3"/>
      <c r="J705" s="3"/>
      <c r="K705" s="3"/>
      <c r="L705" s="3"/>
      <c r="M705" s="3"/>
      <c r="N705" s="3"/>
      <c r="O705" s="3"/>
      <c r="P705" s="3"/>
      <c r="Q705" s="3"/>
      <c r="R705" s="3"/>
      <c r="S705" s="3"/>
      <c r="T705" s="3"/>
      <c r="U705" s="3"/>
      <c r="V705" s="3"/>
      <c r="W705" s="3"/>
      <c r="X705" s="3"/>
      <c r="Y705" s="3"/>
      <c r="Z705" s="3"/>
    </row>
    <row r="706" spans="1:26" ht="12.75" customHeight="1" x14ac:dyDescent="0.25">
      <c r="A706" s="3"/>
      <c r="B706" s="3"/>
      <c r="C706" s="3"/>
      <c r="D706" s="200"/>
      <c r="E706" s="3"/>
      <c r="F706" s="3"/>
      <c r="G706" s="3"/>
      <c r="H706" s="3"/>
      <c r="I706" s="3"/>
      <c r="J706" s="3"/>
      <c r="K706" s="3"/>
      <c r="L706" s="3"/>
      <c r="M706" s="3"/>
      <c r="N706" s="3"/>
      <c r="O706" s="3"/>
      <c r="P706" s="3"/>
      <c r="Q706" s="3"/>
      <c r="R706" s="3"/>
      <c r="S706" s="3"/>
      <c r="T706" s="3"/>
      <c r="U706" s="3"/>
      <c r="V706" s="3"/>
      <c r="W706" s="3"/>
      <c r="X706" s="3"/>
      <c r="Y706" s="3"/>
      <c r="Z706" s="3"/>
    </row>
    <row r="707" spans="1:26" ht="12.75" customHeight="1" x14ac:dyDescent="0.25">
      <c r="A707" s="3"/>
      <c r="B707" s="3"/>
      <c r="C707" s="3"/>
      <c r="D707" s="200"/>
      <c r="E707" s="3"/>
      <c r="F707" s="3"/>
      <c r="G707" s="3"/>
      <c r="H707" s="3"/>
      <c r="I707" s="3"/>
      <c r="J707" s="3"/>
      <c r="K707" s="3"/>
      <c r="L707" s="3"/>
      <c r="M707" s="3"/>
      <c r="N707" s="3"/>
      <c r="O707" s="3"/>
      <c r="P707" s="3"/>
      <c r="Q707" s="3"/>
      <c r="R707" s="3"/>
      <c r="S707" s="3"/>
      <c r="T707" s="3"/>
      <c r="U707" s="3"/>
      <c r="V707" s="3"/>
      <c r="W707" s="3"/>
      <c r="X707" s="3"/>
      <c r="Y707" s="3"/>
      <c r="Z707" s="3"/>
    </row>
    <row r="708" spans="1:26" ht="12.75" customHeight="1" x14ac:dyDescent="0.25">
      <c r="A708" s="3"/>
      <c r="B708" s="3"/>
      <c r="C708" s="3"/>
      <c r="D708" s="200"/>
      <c r="E708" s="3"/>
      <c r="F708" s="3"/>
      <c r="G708" s="3"/>
      <c r="H708" s="3"/>
      <c r="I708" s="3"/>
      <c r="J708" s="3"/>
      <c r="K708" s="3"/>
      <c r="L708" s="3"/>
      <c r="M708" s="3"/>
      <c r="N708" s="3"/>
      <c r="O708" s="3"/>
      <c r="P708" s="3"/>
      <c r="Q708" s="3"/>
      <c r="R708" s="3"/>
      <c r="S708" s="3"/>
      <c r="T708" s="3"/>
      <c r="U708" s="3"/>
      <c r="V708" s="3"/>
      <c r="W708" s="3"/>
      <c r="X708" s="3"/>
      <c r="Y708" s="3"/>
      <c r="Z708" s="3"/>
    </row>
    <row r="709" spans="1:26" ht="12.75" customHeight="1" x14ac:dyDescent="0.25">
      <c r="A709" s="3"/>
      <c r="B709" s="3"/>
      <c r="C709" s="3"/>
      <c r="D709" s="200"/>
      <c r="E709" s="3"/>
      <c r="F709" s="3"/>
      <c r="G709" s="3"/>
      <c r="H709" s="3"/>
      <c r="I709" s="3"/>
      <c r="J709" s="3"/>
      <c r="K709" s="3"/>
      <c r="L709" s="3"/>
      <c r="M709" s="3"/>
      <c r="N709" s="3"/>
      <c r="O709" s="3"/>
      <c r="P709" s="3"/>
      <c r="Q709" s="3"/>
      <c r="R709" s="3"/>
      <c r="S709" s="3"/>
      <c r="T709" s="3"/>
      <c r="U709" s="3"/>
      <c r="V709" s="3"/>
      <c r="W709" s="3"/>
      <c r="X709" s="3"/>
      <c r="Y709" s="3"/>
      <c r="Z709" s="3"/>
    </row>
    <row r="710" spans="1:26" ht="12.75" customHeight="1" x14ac:dyDescent="0.25">
      <c r="A710" s="3"/>
      <c r="B710" s="3"/>
      <c r="C710" s="3"/>
      <c r="D710" s="200"/>
      <c r="E710" s="3"/>
      <c r="F710" s="3"/>
      <c r="G710" s="3"/>
      <c r="H710" s="3"/>
      <c r="I710" s="3"/>
      <c r="J710" s="3"/>
      <c r="K710" s="3"/>
      <c r="L710" s="3"/>
      <c r="M710" s="3"/>
      <c r="N710" s="3"/>
      <c r="O710" s="3"/>
      <c r="P710" s="3"/>
      <c r="Q710" s="3"/>
      <c r="R710" s="3"/>
      <c r="S710" s="3"/>
      <c r="T710" s="3"/>
      <c r="U710" s="3"/>
      <c r="V710" s="3"/>
      <c r="W710" s="3"/>
      <c r="X710" s="3"/>
      <c r="Y710" s="3"/>
      <c r="Z710" s="3"/>
    </row>
    <row r="711" spans="1:26" ht="12.75" customHeight="1" x14ac:dyDescent="0.25">
      <c r="A711" s="3"/>
      <c r="B711" s="3"/>
      <c r="C711" s="3"/>
      <c r="D711" s="200"/>
      <c r="E711" s="3"/>
      <c r="F711" s="3"/>
      <c r="G711" s="3"/>
      <c r="H711" s="3"/>
      <c r="I711" s="3"/>
      <c r="J711" s="3"/>
      <c r="K711" s="3"/>
      <c r="L711" s="3"/>
      <c r="M711" s="3"/>
      <c r="N711" s="3"/>
      <c r="O711" s="3"/>
      <c r="P711" s="3"/>
      <c r="Q711" s="3"/>
      <c r="R711" s="3"/>
      <c r="S711" s="3"/>
      <c r="T711" s="3"/>
      <c r="U711" s="3"/>
      <c r="V711" s="3"/>
      <c r="W711" s="3"/>
      <c r="X711" s="3"/>
      <c r="Y711" s="3"/>
      <c r="Z711" s="3"/>
    </row>
    <row r="712" spans="1:26" ht="12.75" customHeight="1" x14ac:dyDescent="0.25">
      <c r="A712" s="3"/>
      <c r="B712" s="3"/>
      <c r="C712" s="3"/>
      <c r="D712" s="200"/>
      <c r="E712" s="3"/>
      <c r="F712" s="3"/>
      <c r="G712" s="3"/>
      <c r="H712" s="3"/>
      <c r="I712" s="3"/>
      <c r="J712" s="3"/>
      <c r="K712" s="3"/>
      <c r="L712" s="3"/>
      <c r="M712" s="3"/>
      <c r="N712" s="3"/>
      <c r="O712" s="3"/>
      <c r="P712" s="3"/>
      <c r="Q712" s="3"/>
      <c r="R712" s="3"/>
      <c r="S712" s="3"/>
      <c r="T712" s="3"/>
      <c r="U712" s="3"/>
      <c r="V712" s="3"/>
      <c r="W712" s="3"/>
      <c r="X712" s="3"/>
      <c r="Y712" s="3"/>
      <c r="Z712" s="3"/>
    </row>
    <row r="713" spans="1:26" ht="12.75" customHeight="1" x14ac:dyDescent="0.25">
      <c r="A713" s="3"/>
      <c r="B713" s="3"/>
      <c r="C713" s="3"/>
      <c r="D713" s="200"/>
      <c r="E713" s="3"/>
      <c r="F713" s="3"/>
      <c r="G713" s="3"/>
      <c r="H713" s="3"/>
      <c r="I713" s="3"/>
      <c r="J713" s="3"/>
      <c r="K713" s="3"/>
      <c r="L713" s="3"/>
      <c r="M713" s="3"/>
      <c r="N713" s="3"/>
      <c r="O713" s="3"/>
      <c r="P713" s="3"/>
      <c r="Q713" s="3"/>
      <c r="R713" s="3"/>
      <c r="S713" s="3"/>
      <c r="T713" s="3"/>
      <c r="U713" s="3"/>
      <c r="V713" s="3"/>
      <c r="W713" s="3"/>
      <c r="X713" s="3"/>
      <c r="Y713" s="3"/>
      <c r="Z713" s="3"/>
    </row>
    <row r="714" spans="1:26" ht="12.75" customHeight="1" x14ac:dyDescent="0.25">
      <c r="A714" s="3"/>
      <c r="B714" s="3"/>
      <c r="C714" s="3"/>
      <c r="D714" s="200"/>
      <c r="E714" s="3"/>
      <c r="F714" s="3"/>
      <c r="G714" s="3"/>
      <c r="H714" s="3"/>
      <c r="I714" s="3"/>
      <c r="J714" s="3"/>
      <c r="K714" s="3"/>
      <c r="L714" s="3"/>
      <c r="M714" s="3"/>
      <c r="N714" s="3"/>
      <c r="O714" s="3"/>
      <c r="P714" s="3"/>
      <c r="Q714" s="3"/>
      <c r="R714" s="3"/>
      <c r="S714" s="3"/>
      <c r="T714" s="3"/>
      <c r="U714" s="3"/>
      <c r="V714" s="3"/>
      <c r="W714" s="3"/>
      <c r="X714" s="3"/>
      <c r="Y714" s="3"/>
      <c r="Z714" s="3"/>
    </row>
    <row r="715" spans="1:26" ht="12.75" customHeight="1" x14ac:dyDescent="0.25">
      <c r="A715" s="3"/>
      <c r="B715" s="3"/>
      <c r="C715" s="3"/>
      <c r="D715" s="200"/>
      <c r="E715" s="3"/>
      <c r="F715" s="3"/>
      <c r="G715" s="3"/>
      <c r="H715" s="3"/>
      <c r="I715" s="3"/>
      <c r="J715" s="3"/>
      <c r="K715" s="3"/>
      <c r="L715" s="3"/>
      <c r="M715" s="3"/>
      <c r="N715" s="3"/>
      <c r="O715" s="3"/>
      <c r="P715" s="3"/>
      <c r="Q715" s="3"/>
      <c r="R715" s="3"/>
      <c r="S715" s="3"/>
      <c r="T715" s="3"/>
      <c r="U715" s="3"/>
      <c r="V715" s="3"/>
      <c r="W715" s="3"/>
      <c r="X715" s="3"/>
      <c r="Y715" s="3"/>
      <c r="Z715" s="3"/>
    </row>
    <row r="716" spans="1:26" ht="12.75" customHeight="1" x14ac:dyDescent="0.25">
      <c r="A716" s="3"/>
      <c r="B716" s="3"/>
      <c r="C716" s="3"/>
      <c r="D716" s="200"/>
      <c r="E716" s="3"/>
      <c r="F716" s="3"/>
      <c r="G716" s="3"/>
      <c r="H716" s="3"/>
      <c r="I716" s="3"/>
      <c r="J716" s="3"/>
      <c r="K716" s="3"/>
      <c r="L716" s="3"/>
      <c r="M716" s="3"/>
      <c r="N716" s="3"/>
      <c r="O716" s="3"/>
      <c r="P716" s="3"/>
      <c r="Q716" s="3"/>
      <c r="R716" s="3"/>
      <c r="S716" s="3"/>
      <c r="T716" s="3"/>
      <c r="U716" s="3"/>
      <c r="V716" s="3"/>
      <c r="W716" s="3"/>
      <c r="X716" s="3"/>
      <c r="Y716" s="3"/>
      <c r="Z716" s="3"/>
    </row>
    <row r="717" spans="1:26" ht="12.75" customHeight="1" x14ac:dyDescent="0.25">
      <c r="A717" s="3"/>
      <c r="B717" s="3"/>
      <c r="C717" s="3"/>
      <c r="D717" s="200"/>
      <c r="E717" s="3"/>
      <c r="F717" s="3"/>
      <c r="G717" s="3"/>
      <c r="H717" s="3"/>
      <c r="I717" s="3"/>
      <c r="J717" s="3"/>
      <c r="K717" s="3"/>
      <c r="L717" s="3"/>
      <c r="M717" s="3"/>
      <c r="N717" s="3"/>
      <c r="O717" s="3"/>
      <c r="P717" s="3"/>
      <c r="Q717" s="3"/>
      <c r="R717" s="3"/>
      <c r="S717" s="3"/>
      <c r="T717" s="3"/>
      <c r="U717" s="3"/>
      <c r="V717" s="3"/>
      <c r="W717" s="3"/>
      <c r="X717" s="3"/>
      <c r="Y717" s="3"/>
      <c r="Z717" s="3"/>
    </row>
    <row r="718" spans="1:26" ht="12.75" customHeight="1" x14ac:dyDescent="0.25">
      <c r="A718" s="3"/>
      <c r="B718" s="3"/>
      <c r="C718" s="3"/>
      <c r="D718" s="200"/>
      <c r="E718" s="3"/>
      <c r="F718" s="3"/>
      <c r="G718" s="3"/>
      <c r="H718" s="3"/>
      <c r="I718" s="3"/>
      <c r="J718" s="3"/>
      <c r="K718" s="3"/>
      <c r="L718" s="3"/>
      <c r="M718" s="3"/>
      <c r="N718" s="3"/>
      <c r="O718" s="3"/>
      <c r="P718" s="3"/>
      <c r="Q718" s="3"/>
      <c r="R718" s="3"/>
      <c r="S718" s="3"/>
      <c r="T718" s="3"/>
      <c r="U718" s="3"/>
      <c r="V718" s="3"/>
      <c r="W718" s="3"/>
      <c r="X718" s="3"/>
      <c r="Y718" s="3"/>
      <c r="Z718" s="3"/>
    </row>
    <row r="719" spans="1:26" ht="12.75" customHeight="1" x14ac:dyDescent="0.25">
      <c r="A719" s="3"/>
      <c r="B719" s="3"/>
      <c r="C719" s="3"/>
      <c r="D719" s="200"/>
      <c r="E719" s="3"/>
      <c r="F719" s="3"/>
      <c r="G719" s="3"/>
      <c r="H719" s="3"/>
      <c r="I719" s="3"/>
      <c r="J719" s="3"/>
      <c r="K719" s="3"/>
      <c r="L719" s="3"/>
      <c r="M719" s="3"/>
      <c r="N719" s="3"/>
      <c r="O719" s="3"/>
      <c r="P719" s="3"/>
      <c r="Q719" s="3"/>
      <c r="R719" s="3"/>
      <c r="S719" s="3"/>
      <c r="T719" s="3"/>
      <c r="U719" s="3"/>
      <c r="V719" s="3"/>
      <c r="W719" s="3"/>
      <c r="X719" s="3"/>
      <c r="Y719" s="3"/>
      <c r="Z719" s="3"/>
    </row>
    <row r="720" spans="1:26" ht="12.75" customHeight="1" x14ac:dyDescent="0.25">
      <c r="A720" s="3"/>
      <c r="B720" s="3"/>
      <c r="C720" s="3"/>
      <c r="D720" s="200"/>
      <c r="E720" s="3"/>
      <c r="F720" s="3"/>
      <c r="G720" s="3"/>
      <c r="H720" s="3"/>
      <c r="I720" s="3"/>
      <c r="J720" s="3"/>
      <c r="K720" s="3"/>
      <c r="L720" s="3"/>
      <c r="M720" s="3"/>
      <c r="N720" s="3"/>
      <c r="O720" s="3"/>
      <c r="P720" s="3"/>
      <c r="Q720" s="3"/>
      <c r="R720" s="3"/>
      <c r="S720" s="3"/>
      <c r="T720" s="3"/>
      <c r="U720" s="3"/>
      <c r="V720" s="3"/>
      <c r="W720" s="3"/>
      <c r="X720" s="3"/>
      <c r="Y720" s="3"/>
      <c r="Z720" s="3"/>
    </row>
    <row r="721" spans="1:26" ht="12.75" customHeight="1" x14ac:dyDescent="0.25">
      <c r="A721" s="3"/>
      <c r="B721" s="3"/>
      <c r="C721" s="3"/>
      <c r="D721" s="200"/>
      <c r="E721" s="3"/>
      <c r="F721" s="3"/>
      <c r="G721" s="3"/>
      <c r="H721" s="3"/>
      <c r="I721" s="3"/>
      <c r="J721" s="3"/>
      <c r="K721" s="3"/>
      <c r="L721" s="3"/>
      <c r="M721" s="3"/>
      <c r="N721" s="3"/>
      <c r="O721" s="3"/>
      <c r="P721" s="3"/>
      <c r="Q721" s="3"/>
      <c r="R721" s="3"/>
      <c r="S721" s="3"/>
      <c r="T721" s="3"/>
      <c r="U721" s="3"/>
      <c r="V721" s="3"/>
      <c r="W721" s="3"/>
      <c r="X721" s="3"/>
      <c r="Y721" s="3"/>
      <c r="Z721" s="3"/>
    </row>
    <row r="722" spans="1:26" ht="12.75" customHeight="1" x14ac:dyDescent="0.25">
      <c r="A722" s="3"/>
      <c r="B722" s="3"/>
      <c r="C722" s="3"/>
      <c r="D722" s="200"/>
      <c r="E722" s="3"/>
      <c r="F722" s="3"/>
      <c r="G722" s="3"/>
      <c r="H722" s="3"/>
      <c r="I722" s="3"/>
      <c r="J722" s="3"/>
      <c r="K722" s="3"/>
      <c r="L722" s="3"/>
      <c r="M722" s="3"/>
      <c r="N722" s="3"/>
      <c r="O722" s="3"/>
      <c r="P722" s="3"/>
      <c r="Q722" s="3"/>
      <c r="R722" s="3"/>
      <c r="S722" s="3"/>
      <c r="T722" s="3"/>
      <c r="U722" s="3"/>
      <c r="V722" s="3"/>
      <c r="W722" s="3"/>
      <c r="X722" s="3"/>
      <c r="Y722" s="3"/>
      <c r="Z722" s="3"/>
    </row>
    <row r="723" spans="1:26" ht="12.75" customHeight="1" x14ac:dyDescent="0.25">
      <c r="A723" s="3"/>
      <c r="B723" s="3"/>
      <c r="C723" s="3"/>
      <c r="D723" s="200"/>
      <c r="E723" s="3"/>
      <c r="F723" s="3"/>
      <c r="G723" s="3"/>
      <c r="H723" s="3"/>
      <c r="I723" s="3"/>
      <c r="J723" s="3"/>
      <c r="K723" s="3"/>
      <c r="L723" s="3"/>
      <c r="M723" s="3"/>
      <c r="N723" s="3"/>
      <c r="O723" s="3"/>
      <c r="P723" s="3"/>
      <c r="Q723" s="3"/>
      <c r="R723" s="3"/>
      <c r="S723" s="3"/>
      <c r="T723" s="3"/>
      <c r="U723" s="3"/>
      <c r="V723" s="3"/>
      <c r="W723" s="3"/>
      <c r="X723" s="3"/>
      <c r="Y723" s="3"/>
      <c r="Z723" s="3"/>
    </row>
    <row r="724" spans="1:26" ht="12.75" customHeight="1" x14ac:dyDescent="0.25">
      <c r="A724" s="3"/>
      <c r="B724" s="3"/>
      <c r="C724" s="3"/>
      <c r="D724" s="200"/>
      <c r="E724" s="3"/>
      <c r="F724" s="3"/>
      <c r="G724" s="3"/>
      <c r="H724" s="3"/>
      <c r="I724" s="3"/>
      <c r="J724" s="3"/>
      <c r="K724" s="3"/>
      <c r="L724" s="3"/>
      <c r="M724" s="3"/>
      <c r="N724" s="3"/>
      <c r="O724" s="3"/>
      <c r="P724" s="3"/>
      <c r="Q724" s="3"/>
      <c r="R724" s="3"/>
      <c r="S724" s="3"/>
      <c r="T724" s="3"/>
      <c r="U724" s="3"/>
      <c r="V724" s="3"/>
      <c r="W724" s="3"/>
      <c r="X724" s="3"/>
      <c r="Y724" s="3"/>
      <c r="Z724" s="3"/>
    </row>
    <row r="725" spans="1:26" ht="12.75" customHeight="1" x14ac:dyDescent="0.25">
      <c r="A725" s="3"/>
      <c r="B725" s="3"/>
      <c r="C725" s="3"/>
      <c r="D725" s="200"/>
      <c r="E725" s="3"/>
      <c r="F725" s="3"/>
      <c r="G725" s="3"/>
      <c r="H725" s="3"/>
      <c r="I725" s="3"/>
      <c r="J725" s="3"/>
      <c r="K725" s="3"/>
      <c r="L725" s="3"/>
      <c r="M725" s="3"/>
      <c r="N725" s="3"/>
      <c r="O725" s="3"/>
      <c r="P725" s="3"/>
      <c r="Q725" s="3"/>
      <c r="R725" s="3"/>
      <c r="S725" s="3"/>
      <c r="T725" s="3"/>
      <c r="U725" s="3"/>
      <c r="V725" s="3"/>
      <c r="W725" s="3"/>
      <c r="X725" s="3"/>
      <c r="Y725" s="3"/>
      <c r="Z725" s="3"/>
    </row>
    <row r="726" spans="1:26" ht="12.75" customHeight="1" x14ac:dyDescent="0.25">
      <c r="A726" s="3"/>
      <c r="B726" s="3"/>
      <c r="C726" s="3"/>
      <c r="D726" s="200"/>
      <c r="E726" s="3"/>
      <c r="F726" s="3"/>
      <c r="G726" s="3"/>
      <c r="H726" s="3"/>
      <c r="I726" s="3"/>
      <c r="J726" s="3"/>
      <c r="K726" s="3"/>
      <c r="L726" s="3"/>
      <c r="M726" s="3"/>
      <c r="N726" s="3"/>
      <c r="O726" s="3"/>
      <c r="P726" s="3"/>
      <c r="Q726" s="3"/>
      <c r="R726" s="3"/>
      <c r="S726" s="3"/>
      <c r="T726" s="3"/>
      <c r="U726" s="3"/>
      <c r="V726" s="3"/>
      <c r="W726" s="3"/>
      <c r="X726" s="3"/>
      <c r="Y726" s="3"/>
      <c r="Z726" s="3"/>
    </row>
    <row r="727" spans="1:26" ht="12.75" customHeight="1" x14ac:dyDescent="0.25">
      <c r="A727" s="3"/>
      <c r="B727" s="3"/>
      <c r="C727" s="3"/>
      <c r="D727" s="200"/>
      <c r="E727" s="3"/>
      <c r="F727" s="3"/>
      <c r="G727" s="3"/>
      <c r="H727" s="3"/>
      <c r="I727" s="3"/>
      <c r="J727" s="3"/>
      <c r="K727" s="3"/>
      <c r="L727" s="3"/>
      <c r="M727" s="3"/>
      <c r="N727" s="3"/>
      <c r="O727" s="3"/>
      <c r="P727" s="3"/>
      <c r="Q727" s="3"/>
      <c r="R727" s="3"/>
      <c r="S727" s="3"/>
      <c r="T727" s="3"/>
      <c r="U727" s="3"/>
      <c r="V727" s="3"/>
      <c r="W727" s="3"/>
      <c r="X727" s="3"/>
      <c r="Y727" s="3"/>
      <c r="Z727" s="3"/>
    </row>
    <row r="728" spans="1:26" ht="12.75" customHeight="1" x14ac:dyDescent="0.25">
      <c r="A728" s="3"/>
      <c r="B728" s="3"/>
      <c r="C728" s="3"/>
      <c r="D728" s="200"/>
      <c r="E728" s="3"/>
      <c r="F728" s="3"/>
      <c r="G728" s="3"/>
      <c r="H728" s="3"/>
      <c r="I728" s="3"/>
      <c r="J728" s="3"/>
      <c r="K728" s="3"/>
      <c r="L728" s="3"/>
      <c r="M728" s="3"/>
      <c r="N728" s="3"/>
      <c r="O728" s="3"/>
      <c r="P728" s="3"/>
      <c r="Q728" s="3"/>
      <c r="R728" s="3"/>
      <c r="S728" s="3"/>
      <c r="T728" s="3"/>
      <c r="U728" s="3"/>
      <c r="V728" s="3"/>
      <c r="W728" s="3"/>
      <c r="X728" s="3"/>
      <c r="Y728" s="3"/>
      <c r="Z728" s="3"/>
    </row>
    <row r="729" spans="1:26" ht="12.75" customHeight="1" x14ac:dyDescent="0.25">
      <c r="A729" s="3"/>
      <c r="B729" s="3"/>
      <c r="C729" s="3"/>
      <c r="D729" s="200"/>
      <c r="E729" s="3"/>
      <c r="F729" s="3"/>
      <c r="G729" s="3"/>
      <c r="H729" s="3"/>
      <c r="I729" s="3"/>
      <c r="J729" s="3"/>
      <c r="K729" s="3"/>
      <c r="L729" s="3"/>
      <c r="M729" s="3"/>
      <c r="N729" s="3"/>
      <c r="O729" s="3"/>
      <c r="P729" s="3"/>
      <c r="Q729" s="3"/>
      <c r="R729" s="3"/>
      <c r="S729" s="3"/>
      <c r="T729" s="3"/>
      <c r="U729" s="3"/>
      <c r="V729" s="3"/>
      <c r="W729" s="3"/>
      <c r="X729" s="3"/>
      <c r="Y729" s="3"/>
      <c r="Z729" s="3"/>
    </row>
    <row r="730" spans="1:26" ht="12.75" customHeight="1" x14ac:dyDescent="0.25">
      <c r="A730" s="3"/>
      <c r="B730" s="3"/>
      <c r="C730" s="3"/>
      <c r="D730" s="200"/>
      <c r="E730" s="3"/>
      <c r="F730" s="3"/>
      <c r="G730" s="3"/>
      <c r="H730" s="3"/>
      <c r="I730" s="3"/>
      <c r="J730" s="3"/>
      <c r="K730" s="3"/>
      <c r="L730" s="3"/>
      <c r="M730" s="3"/>
      <c r="N730" s="3"/>
      <c r="O730" s="3"/>
      <c r="P730" s="3"/>
      <c r="Q730" s="3"/>
      <c r="R730" s="3"/>
      <c r="S730" s="3"/>
      <c r="T730" s="3"/>
      <c r="U730" s="3"/>
      <c r="V730" s="3"/>
      <c r="W730" s="3"/>
      <c r="X730" s="3"/>
      <c r="Y730" s="3"/>
      <c r="Z730" s="3"/>
    </row>
    <row r="731" spans="1:26" ht="12.75" customHeight="1" x14ac:dyDescent="0.25">
      <c r="A731" s="3"/>
      <c r="B731" s="3"/>
      <c r="C731" s="3"/>
      <c r="D731" s="200"/>
      <c r="E731" s="3"/>
      <c r="F731" s="3"/>
      <c r="G731" s="3"/>
      <c r="H731" s="3"/>
      <c r="I731" s="3"/>
      <c r="J731" s="3"/>
      <c r="K731" s="3"/>
      <c r="L731" s="3"/>
      <c r="M731" s="3"/>
      <c r="N731" s="3"/>
      <c r="O731" s="3"/>
      <c r="P731" s="3"/>
      <c r="Q731" s="3"/>
      <c r="R731" s="3"/>
      <c r="S731" s="3"/>
      <c r="T731" s="3"/>
      <c r="U731" s="3"/>
      <c r="V731" s="3"/>
      <c r="W731" s="3"/>
      <c r="X731" s="3"/>
      <c r="Y731" s="3"/>
      <c r="Z731" s="3"/>
    </row>
    <row r="732" spans="1:26" ht="12.75" customHeight="1" x14ac:dyDescent="0.25">
      <c r="A732" s="3"/>
      <c r="B732" s="3"/>
      <c r="C732" s="3"/>
      <c r="D732" s="200"/>
      <c r="E732" s="3"/>
      <c r="F732" s="3"/>
      <c r="G732" s="3"/>
      <c r="H732" s="3"/>
      <c r="I732" s="3"/>
      <c r="J732" s="3"/>
      <c r="K732" s="3"/>
      <c r="L732" s="3"/>
      <c r="M732" s="3"/>
      <c r="N732" s="3"/>
      <c r="O732" s="3"/>
      <c r="P732" s="3"/>
      <c r="Q732" s="3"/>
      <c r="R732" s="3"/>
      <c r="S732" s="3"/>
      <c r="T732" s="3"/>
      <c r="U732" s="3"/>
      <c r="V732" s="3"/>
      <c r="W732" s="3"/>
      <c r="X732" s="3"/>
      <c r="Y732" s="3"/>
      <c r="Z732" s="3"/>
    </row>
    <row r="733" spans="1:26" ht="12.75" customHeight="1" x14ac:dyDescent="0.25">
      <c r="A733" s="3"/>
      <c r="B733" s="3"/>
      <c r="C733" s="3"/>
      <c r="D733" s="200"/>
      <c r="E733" s="3"/>
      <c r="F733" s="3"/>
      <c r="G733" s="3"/>
      <c r="H733" s="3"/>
      <c r="I733" s="3"/>
      <c r="J733" s="3"/>
      <c r="K733" s="3"/>
      <c r="L733" s="3"/>
      <c r="M733" s="3"/>
      <c r="N733" s="3"/>
      <c r="O733" s="3"/>
      <c r="P733" s="3"/>
      <c r="Q733" s="3"/>
      <c r="R733" s="3"/>
      <c r="S733" s="3"/>
      <c r="T733" s="3"/>
      <c r="U733" s="3"/>
      <c r="V733" s="3"/>
      <c r="W733" s="3"/>
      <c r="X733" s="3"/>
      <c r="Y733" s="3"/>
      <c r="Z733" s="3"/>
    </row>
    <row r="734" spans="1:26" ht="12.75" customHeight="1" x14ac:dyDescent="0.25">
      <c r="A734" s="3"/>
      <c r="B734" s="3"/>
      <c r="C734" s="3"/>
      <c r="D734" s="200"/>
      <c r="E734" s="3"/>
      <c r="F734" s="3"/>
      <c r="G734" s="3"/>
      <c r="H734" s="3"/>
      <c r="I734" s="3"/>
      <c r="J734" s="3"/>
      <c r="K734" s="3"/>
      <c r="L734" s="3"/>
      <c r="M734" s="3"/>
      <c r="N734" s="3"/>
      <c r="O734" s="3"/>
      <c r="P734" s="3"/>
      <c r="Q734" s="3"/>
      <c r="R734" s="3"/>
      <c r="S734" s="3"/>
      <c r="T734" s="3"/>
      <c r="U734" s="3"/>
      <c r="V734" s="3"/>
      <c r="W734" s="3"/>
      <c r="X734" s="3"/>
      <c r="Y734" s="3"/>
      <c r="Z734" s="3"/>
    </row>
    <row r="735" spans="1:26" ht="12.75" customHeight="1" x14ac:dyDescent="0.25">
      <c r="A735" s="3"/>
      <c r="B735" s="3"/>
      <c r="C735" s="3"/>
      <c r="D735" s="200"/>
      <c r="E735" s="3"/>
      <c r="F735" s="3"/>
      <c r="G735" s="3"/>
      <c r="H735" s="3"/>
      <c r="I735" s="3"/>
      <c r="J735" s="3"/>
      <c r="K735" s="3"/>
      <c r="L735" s="3"/>
      <c r="M735" s="3"/>
      <c r="N735" s="3"/>
      <c r="O735" s="3"/>
      <c r="P735" s="3"/>
      <c r="Q735" s="3"/>
      <c r="R735" s="3"/>
      <c r="S735" s="3"/>
      <c r="T735" s="3"/>
      <c r="U735" s="3"/>
      <c r="V735" s="3"/>
      <c r="W735" s="3"/>
      <c r="X735" s="3"/>
      <c r="Y735" s="3"/>
      <c r="Z735" s="3"/>
    </row>
    <row r="736" spans="1:26" ht="12.75" customHeight="1" x14ac:dyDescent="0.25">
      <c r="A736" s="3"/>
      <c r="B736" s="3"/>
      <c r="C736" s="3"/>
      <c r="D736" s="200"/>
      <c r="E736" s="3"/>
      <c r="F736" s="3"/>
      <c r="G736" s="3"/>
      <c r="H736" s="3"/>
      <c r="I736" s="3"/>
      <c r="J736" s="3"/>
      <c r="K736" s="3"/>
      <c r="L736" s="3"/>
      <c r="M736" s="3"/>
      <c r="N736" s="3"/>
      <c r="O736" s="3"/>
      <c r="P736" s="3"/>
      <c r="Q736" s="3"/>
      <c r="R736" s="3"/>
      <c r="S736" s="3"/>
      <c r="T736" s="3"/>
      <c r="U736" s="3"/>
      <c r="V736" s="3"/>
      <c r="W736" s="3"/>
      <c r="X736" s="3"/>
      <c r="Y736" s="3"/>
      <c r="Z736" s="3"/>
    </row>
    <row r="737" spans="1:26" ht="12.75" customHeight="1" x14ac:dyDescent="0.25">
      <c r="A737" s="3"/>
      <c r="B737" s="3"/>
      <c r="C737" s="3"/>
      <c r="D737" s="200"/>
      <c r="E737" s="3"/>
      <c r="F737" s="3"/>
      <c r="G737" s="3"/>
      <c r="H737" s="3"/>
      <c r="I737" s="3"/>
      <c r="J737" s="3"/>
      <c r="K737" s="3"/>
      <c r="L737" s="3"/>
      <c r="M737" s="3"/>
      <c r="N737" s="3"/>
      <c r="O737" s="3"/>
      <c r="P737" s="3"/>
      <c r="Q737" s="3"/>
      <c r="R737" s="3"/>
      <c r="S737" s="3"/>
      <c r="T737" s="3"/>
      <c r="U737" s="3"/>
      <c r="V737" s="3"/>
      <c r="W737" s="3"/>
      <c r="X737" s="3"/>
      <c r="Y737" s="3"/>
      <c r="Z737" s="3"/>
    </row>
    <row r="738" spans="1:26" ht="12.75" customHeight="1" x14ac:dyDescent="0.25">
      <c r="A738" s="3"/>
      <c r="B738" s="3"/>
      <c r="C738" s="3"/>
      <c r="D738" s="200"/>
      <c r="E738" s="3"/>
      <c r="F738" s="3"/>
      <c r="G738" s="3"/>
      <c r="H738" s="3"/>
      <c r="I738" s="3"/>
      <c r="J738" s="3"/>
      <c r="K738" s="3"/>
      <c r="L738" s="3"/>
      <c r="M738" s="3"/>
      <c r="N738" s="3"/>
      <c r="O738" s="3"/>
      <c r="P738" s="3"/>
      <c r="Q738" s="3"/>
      <c r="R738" s="3"/>
      <c r="S738" s="3"/>
      <c r="T738" s="3"/>
      <c r="U738" s="3"/>
      <c r="V738" s="3"/>
      <c r="W738" s="3"/>
      <c r="X738" s="3"/>
      <c r="Y738" s="3"/>
      <c r="Z738" s="3"/>
    </row>
    <row r="739" spans="1:26" ht="12.75" customHeight="1" x14ac:dyDescent="0.25">
      <c r="A739" s="3"/>
      <c r="B739" s="3"/>
      <c r="C739" s="3"/>
      <c r="D739" s="200"/>
      <c r="E739" s="3"/>
      <c r="F739" s="3"/>
      <c r="G739" s="3"/>
      <c r="H739" s="3"/>
      <c r="I739" s="3"/>
      <c r="J739" s="3"/>
      <c r="K739" s="3"/>
      <c r="L739" s="3"/>
      <c r="M739" s="3"/>
      <c r="N739" s="3"/>
      <c r="O739" s="3"/>
      <c r="P739" s="3"/>
      <c r="Q739" s="3"/>
      <c r="R739" s="3"/>
      <c r="S739" s="3"/>
      <c r="T739" s="3"/>
      <c r="U739" s="3"/>
      <c r="V739" s="3"/>
      <c r="W739" s="3"/>
      <c r="X739" s="3"/>
      <c r="Y739" s="3"/>
      <c r="Z739" s="3"/>
    </row>
    <row r="740" spans="1:26" ht="12.75" customHeight="1" x14ac:dyDescent="0.25">
      <c r="A740" s="3"/>
      <c r="B740" s="3"/>
      <c r="C740" s="3"/>
      <c r="D740" s="200"/>
      <c r="E740" s="3"/>
      <c r="F740" s="3"/>
      <c r="G740" s="3"/>
      <c r="H740" s="3"/>
      <c r="I740" s="3"/>
      <c r="J740" s="3"/>
      <c r="K740" s="3"/>
      <c r="L740" s="3"/>
      <c r="M740" s="3"/>
      <c r="N740" s="3"/>
      <c r="O740" s="3"/>
      <c r="P740" s="3"/>
      <c r="Q740" s="3"/>
      <c r="R740" s="3"/>
      <c r="S740" s="3"/>
      <c r="T740" s="3"/>
      <c r="U740" s="3"/>
      <c r="V740" s="3"/>
      <c r="W740" s="3"/>
      <c r="X740" s="3"/>
      <c r="Y740" s="3"/>
      <c r="Z740" s="3"/>
    </row>
    <row r="741" spans="1:26" ht="12.75" customHeight="1" x14ac:dyDescent="0.25">
      <c r="A741" s="3"/>
      <c r="B741" s="3"/>
      <c r="C741" s="3"/>
      <c r="D741" s="200"/>
      <c r="E741" s="3"/>
      <c r="F741" s="3"/>
      <c r="G741" s="3"/>
      <c r="H741" s="3"/>
      <c r="I741" s="3"/>
      <c r="J741" s="3"/>
      <c r="K741" s="3"/>
      <c r="L741" s="3"/>
      <c r="M741" s="3"/>
      <c r="N741" s="3"/>
      <c r="O741" s="3"/>
      <c r="P741" s="3"/>
      <c r="Q741" s="3"/>
      <c r="R741" s="3"/>
      <c r="S741" s="3"/>
      <c r="T741" s="3"/>
      <c r="U741" s="3"/>
      <c r="V741" s="3"/>
      <c r="W741" s="3"/>
      <c r="X741" s="3"/>
      <c r="Y741" s="3"/>
      <c r="Z741" s="3"/>
    </row>
    <row r="742" spans="1:26" ht="12.75" customHeight="1" x14ac:dyDescent="0.25">
      <c r="A742" s="3"/>
      <c r="B742" s="3"/>
      <c r="C742" s="3"/>
      <c r="D742" s="200"/>
      <c r="E742" s="3"/>
      <c r="F742" s="3"/>
      <c r="G742" s="3"/>
      <c r="H742" s="3"/>
      <c r="I742" s="3"/>
      <c r="J742" s="3"/>
      <c r="K742" s="3"/>
      <c r="L742" s="3"/>
      <c r="M742" s="3"/>
      <c r="N742" s="3"/>
      <c r="O742" s="3"/>
      <c r="P742" s="3"/>
      <c r="Q742" s="3"/>
      <c r="R742" s="3"/>
      <c r="S742" s="3"/>
      <c r="T742" s="3"/>
      <c r="U742" s="3"/>
      <c r="V742" s="3"/>
      <c r="W742" s="3"/>
      <c r="X742" s="3"/>
      <c r="Y742" s="3"/>
      <c r="Z742" s="3"/>
    </row>
    <row r="743" spans="1:26" ht="12.75" customHeight="1" x14ac:dyDescent="0.25">
      <c r="A743" s="3"/>
      <c r="B743" s="3"/>
      <c r="C743" s="3"/>
      <c r="D743" s="200"/>
      <c r="E743" s="3"/>
      <c r="F743" s="3"/>
      <c r="G743" s="3"/>
      <c r="H743" s="3"/>
      <c r="I743" s="3"/>
      <c r="J743" s="3"/>
      <c r="K743" s="3"/>
      <c r="L743" s="3"/>
      <c r="M743" s="3"/>
      <c r="N743" s="3"/>
      <c r="O743" s="3"/>
      <c r="P743" s="3"/>
      <c r="Q743" s="3"/>
      <c r="R743" s="3"/>
      <c r="S743" s="3"/>
      <c r="T743" s="3"/>
      <c r="U743" s="3"/>
      <c r="V743" s="3"/>
      <c r="W743" s="3"/>
      <c r="X743" s="3"/>
      <c r="Y743" s="3"/>
      <c r="Z743" s="3"/>
    </row>
    <row r="744" spans="1:26" ht="12.75" customHeight="1" x14ac:dyDescent="0.25">
      <c r="A744" s="3"/>
      <c r="B744" s="3"/>
      <c r="C744" s="3"/>
      <c r="D744" s="200"/>
      <c r="E744" s="3"/>
      <c r="F744" s="3"/>
      <c r="G744" s="3"/>
      <c r="H744" s="3"/>
      <c r="I744" s="3"/>
      <c r="J744" s="3"/>
      <c r="K744" s="3"/>
      <c r="L744" s="3"/>
      <c r="M744" s="3"/>
      <c r="N744" s="3"/>
      <c r="O744" s="3"/>
      <c r="P744" s="3"/>
      <c r="Q744" s="3"/>
      <c r="R744" s="3"/>
      <c r="S744" s="3"/>
      <c r="T744" s="3"/>
      <c r="U744" s="3"/>
      <c r="V744" s="3"/>
      <c r="W744" s="3"/>
      <c r="X744" s="3"/>
      <c r="Y744" s="3"/>
      <c r="Z744" s="3"/>
    </row>
    <row r="745" spans="1:26" ht="12.75" customHeight="1" x14ac:dyDescent="0.25">
      <c r="A745" s="3"/>
      <c r="B745" s="3"/>
      <c r="C745" s="3"/>
      <c r="D745" s="200"/>
      <c r="E745" s="3"/>
      <c r="F745" s="3"/>
      <c r="G745" s="3"/>
      <c r="H745" s="3"/>
      <c r="I745" s="3"/>
      <c r="J745" s="3"/>
      <c r="K745" s="3"/>
      <c r="L745" s="3"/>
      <c r="M745" s="3"/>
      <c r="N745" s="3"/>
      <c r="O745" s="3"/>
      <c r="P745" s="3"/>
      <c r="Q745" s="3"/>
      <c r="R745" s="3"/>
      <c r="S745" s="3"/>
      <c r="T745" s="3"/>
      <c r="U745" s="3"/>
      <c r="V745" s="3"/>
      <c r="W745" s="3"/>
      <c r="X745" s="3"/>
      <c r="Y745" s="3"/>
      <c r="Z745" s="3"/>
    </row>
    <row r="746" spans="1:26" ht="12.75" customHeight="1" x14ac:dyDescent="0.25">
      <c r="A746" s="3"/>
      <c r="B746" s="3"/>
      <c r="C746" s="3"/>
      <c r="D746" s="200"/>
      <c r="E746" s="3"/>
      <c r="F746" s="3"/>
      <c r="G746" s="3"/>
      <c r="H746" s="3"/>
      <c r="I746" s="3"/>
      <c r="J746" s="3"/>
      <c r="K746" s="3"/>
      <c r="L746" s="3"/>
      <c r="M746" s="3"/>
      <c r="N746" s="3"/>
      <c r="O746" s="3"/>
      <c r="P746" s="3"/>
      <c r="Q746" s="3"/>
      <c r="R746" s="3"/>
      <c r="S746" s="3"/>
      <c r="T746" s="3"/>
      <c r="U746" s="3"/>
      <c r="V746" s="3"/>
      <c r="W746" s="3"/>
      <c r="X746" s="3"/>
      <c r="Y746" s="3"/>
      <c r="Z746" s="3"/>
    </row>
    <row r="747" spans="1:26" ht="12.75" customHeight="1" x14ac:dyDescent="0.25">
      <c r="A747" s="3"/>
      <c r="B747" s="3"/>
      <c r="C747" s="3"/>
      <c r="D747" s="200"/>
      <c r="E747" s="3"/>
      <c r="F747" s="3"/>
      <c r="G747" s="3"/>
      <c r="H747" s="3"/>
      <c r="I747" s="3"/>
      <c r="J747" s="3"/>
      <c r="K747" s="3"/>
      <c r="L747" s="3"/>
      <c r="M747" s="3"/>
      <c r="N747" s="3"/>
      <c r="O747" s="3"/>
      <c r="P747" s="3"/>
      <c r="Q747" s="3"/>
      <c r="R747" s="3"/>
      <c r="S747" s="3"/>
      <c r="T747" s="3"/>
      <c r="U747" s="3"/>
      <c r="V747" s="3"/>
      <c r="W747" s="3"/>
      <c r="X747" s="3"/>
      <c r="Y747" s="3"/>
      <c r="Z747" s="3"/>
    </row>
    <row r="748" spans="1:26" ht="12.75" customHeight="1" x14ac:dyDescent="0.25">
      <c r="A748" s="3"/>
      <c r="B748" s="3"/>
      <c r="C748" s="3"/>
      <c r="D748" s="200"/>
      <c r="E748" s="3"/>
      <c r="F748" s="3"/>
      <c r="G748" s="3"/>
      <c r="H748" s="3"/>
      <c r="I748" s="3"/>
      <c r="J748" s="3"/>
      <c r="K748" s="3"/>
      <c r="L748" s="3"/>
      <c r="M748" s="3"/>
      <c r="N748" s="3"/>
      <c r="O748" s="3"/>
      <c r="P748" s="3"/>
      <c r="Q748" s="3"/>
      <c r="R748" s="3"/>
      <c r="S748" s="3"/>
      <c r="T748" s="3"/>
      <c r="U748" s="3"/>
      <c r="V748" s="3"/>
      <c r="W748" s="3"/>
      <c r="X748" s="3"/>
      <c r="Y748" s="3"/>
      <c r="Z748" s="3"/>
    </row>
    <row r="749" spans="1:26" ht="12.75" customHeight="1" x14ac:dyDescent="0.25">
      <c r="A749" s="3"/>
      <c r="B749" s="3"/>
      <c r="C749" s="3"/>
      <c r="D749" s="200"/>
      <c r="E749" s="3"/>
      <c r="F749" s="3"/>
      <c r="G749" s="3"/>
      <c r="H749" s="3"/>
      <c r="I749" s="3"/>
      <c r="J749" s="3"/>
      <c r="K749" s="3"/>
      <c r="L749" s="3"/>
      <c r="M749" s="3"/>
      <c r="N749" s="3"/>
      <c r="O749" s="3"/>
      <c r="P749" s="3"/>
      <c r="Q749" s="3"/>
      <c r="R749" s="3"/>
      <c r="S749" s="3"/>
      <c r="T749" s="3"/>
      <c r="U749" s="3"/>
      <c r="V749" s="3"/>
      <c r="W749" s="3"/>
      <c r="X749" s="3"/>
      <c r="Y749" s="3"/>
      <c r="Z749" s="3"/>
    </row>
    <row r="750" spans="1:26" ht="12.75" customHeight="1" x14ac:dyDescent="0.25">
      <c r="A750" s="3"/>
      <c r="B750" s="3"/>
      <c r="C750" s="3"/>
      <c r="D750" s="200"/>
      <c r="E750" s="3"/>
      <c r="F750" s="3"/>
      <c r="G750" s="3"/>
      <c r="H750" s="3"/>
      <c r="I750" s="3"/>
      <c r="J750" s="3"/>
      <c r="K750" s="3"/>
      <c r="L750" s="3"/>
      <c r="M750" s="3"/>
      <c r="N750" s="3"/>
      <c r="O750" s="3"/>
      <c r="P750" s="3"/>
      <c r="Q750" s="3"/>
      <c r="R750" s="3"/>
      <c r="S750" s="3"/>
      <c r="T750" s="3"/>
      <c r="U750" s="3"/>
      <c r="V750" s="3"/>
      <c r="W750" s="3"/>
      <c r="X750" s="3"/>
      <c r="Y750" s="3"/>
      <c r="Z750" s="3"/>
    </row>
    <row r="751" spans="1:26" ht="12.75" customHeight="1" x14ac:dyDescent="0.25">
      <c r="A751" s="3"/>
      <c r="B751" s="3"/>
      <c r="C751" s="3"/>
      <c r="D751" s="200"/>
      <c r="E751" s="3"/>
      <c r="F751" s="3"/>
      <c r="G751" s="3"/>
      <c r="H751" s="3"/>
      <c r="I751" s="3"/>
      <c r="J751" s="3"/>
      <c r="K751" s="3"/>
      <c r="L751" s="3"/>
      <c r="M751" s="3"/>
      <c r="N751" s="3"/>
      <c r="O751" s="3"/>
      <c r="P751" s="3"/>
      <c r="Q751" s="3"/>
      <c r="R751" s="3"/>
      <c r="S751" s="3"/>
      <c r="T751" s="3"/>
      <c r="U751" s="3"/>
      <c r="V751" s="3"/>
      <c r="W751" s="3"/>
      <c r="X751" s="3"/>
      <c r="Y751" s="3"/>
      <c r="Z751" s="3"/>
    </row>
    <row r="752" spans="1:26" ht="12.75" customHeight="1" x14ac:dyDescent="0.25">
      <c r="A752" s="3"/>
      <c r="B752" s="3"/>
      <c r="C752" s="3"/>
      <c r="D752" s="200"/>
      <c r="E752" s="3"/>
      <c r="F752" s="3"/>
      <c r="G752" s="3"/>
      <c r="H752" s="3"/>
      <c r="I752" s="3"/>
      <c r="J752" s="3"/>
      <c r="K752" s="3"/>
      <c r="L752" s="3"/>
      <c r="M752" s="3"/>
      <c r="N752" s="3"/>
      <c r="O752" s="3"/>
      <c r="P752" s="3"/>
      <c r="Q752" s="3"/>
      <c r="R752" s="3"/>
      <c r="S752" s="3"/>
      <c r="T752" s="3"/>
      <c r="U752" s="3"/>
      <c r="V752" s="3"/>
      <c r="W752" s="3"/>
      <c r="X752" s="3"/>
      <c r="Y752" s="3"/>
      <c r="Z752" s="3"/>
    </row>
    <row r="753" spans="1:26" ht="12.75" customHeight="1" x14ac:dyDescent="0.25">
      <c r="A753" s="3"/>
      <c r="B753" s="3"/>
      <c r="C753" s="3"/>
      <c r="D753" s="200"/>
      <c r="E753" s="3"/>
      <c r="F753" s="3"/>
      <c r="G753" s="3"/>
      <c r="H753" s="3"/>
      <c r="I753" s="3"/>
      <c r="J753" s="3"/>
      <c r="K753" s="3"/>
      <c r="L753" s="3"/>
      <c r="M753" s="3"/>
      <c r="N753" s="3"/>
      <c r="O753" s="3"/>
      <c r="P753" s="3"/>
      <c r="Q753" s="3"/>
      <c r="R753" s="3"/>
      <c r="S753" s="3"/>
      <c r="T753" s="3"/>
      <c r="U753" s="3"/>
      <c r="V753" s="3"/>
      <c r="W753" s="3"/>
      <c r="X753" s="3"/>
      <c r="Y753" s="3"/>
      <c r="Z753" s="3"/>
    </row>
    <row r="754" spans="1:26" ht="12.75" customHeight="1" x14ac:dyDescent="0.25">
      <c r="A754" s="3"/>
      <c r="B754" s="3"/>
      <c r="C754" s="3"/>
      <c r="D754" s="200"/>
      <c r="E754" s="3"/>
      <c r="F754" s="3"/>
      <c r="G754" s="3"/>
      <c r="H754" s="3"/>
      <c r="I754" s="3"/>
      <c r="J754" s="3"/>
      <c r="K754" s="3"/>
      <c r="L754" s="3"/>
      <c r="M754" s="3"/>
      <c r="N754" s="3"/>
      <c r="O754" s="3"/>
      <c r="P754" s="3"/>
      <c r="Q754" s="3"/>
      <c r="R754" s="3"/>
      <c r="S754" s="3"/>
      <c r="T754" s="3"/>
      <c r="U754" s="3"/>
      <c r="V754" s="3"/>
      <c r="W754" s="3"/>
      <c r="X754" s="3"/>
      <c r="Y754" s="3"/>
      <c r="Z754" s="3"/>
    </row>
    <row r="755" spans="1:26" ht="12.75" customHeight="1" x14ac:dyDescent="0.25">
      <c r="A755" s="3"/>
      <c r="B755" s="3"/>
      <c r="C755" s="3"/>
      <c r="D755" s="200"/>
      <c r="E755" s="3"/>
      <c r="F755" s="3"/>
      <c r="G755" s="3"/>
      <c r="H755" s="3"/>
      <c r="I755" s="3"/>
      <c r="J755" s="3"/>
      <c r="K755" s="3"/>
      <c r="L755" s="3"/>
      <c r="M755" s="3"/>
      <c r="N755" s="3"/>
      <c r="O755" s="3"/>
      <c r="P755" s="3"/>
      <c r="Q755" s="3"/>
      <c r="R755" s="3"/>
      <c r="S755" s="3"/>
      <c r="T755" s="3"/>
      <c r="U755" s="3"/>
      <c r="V755" s="3"/>
      <c r="W755" s="3"/>
      <c r="X755" s="3"/>
      <c r="Y755" s="3"/>
      <c r="Z755" s="3"/>
    </row>
    <row r="756" spans="1:26" ht="12.75" customHeight="1" x14ac:dyDescent="0.25">
      <c r="A756" s="3"/>
      <c r="B756" s="3"/>
      <c r="C756" s="3"/>
      <c r="D756" s="200"/>
      <c r="E756" s="3"/>
      <c r="F756" s="3"/>
      <c r="G756" s="3"/>
      <c r="H756" s="3"/>
      <c r="I756" s="3"/>
      <c r="J756" s="3"/>
      <c r="K756" s="3"/>
      <c r="L756" s="3"/>
      <c r="M756" s="3"/>
      <c r="N756" s="3"/>
      <c r="O756" s="3"/>
      <c r="P756" s="3"/>
      <c r="Q756" s="3"/>
      <c r="R756" s="3"/>
      <c r="S756" s="3"/>
      <c r="T756" s="3"/>
      <c r="U756" s="3"/>
      <c r="V756" s="3"/>
      <c r="W756" s="3"/>
      <c r="X756" s="3"/>
      <c r="Y756" s="3"/>
      <c r="Z756" s="3"/>
    </row>
    <row r="757" spans="1:26" ht="12.75" customHeight="1" x14ac:dyDescent="0.25">
      <c r="A757" s="3"/>
      <c r="B757" s="3"/>
      <c r="C757" s="3"/>
      <c r="D757" s="200"/>
      <c r="E757" s="3"/>
      <c r="F757" s="3"/>
      <c r="G757" s="3"/>
      <c r="H757" s="3"/>
      <c r="I757" s="3"/>
      <c r="J757" s="3"/>
      <c r="K757" s="3"/>
      <c r="L757" s="3"/>
      <c r="M757" s="3"/>
      <c r="N757" s="3"/>
      <c r="O757" s="3"/>
      <c r="P757" s="3"/>
      <c r="Q757" s="3"/>
      <c r="R757" s="3"/>
      <c r="S757" s="3"/>
      <c r="T757" s="3"/>
      <c r="U757" s="3"/>
      <c r="V757" s="3"/>
      <c r="W757" s="3"/>
      <c r="X757" s="3"/>
      <c r="Y757" s="3"/>
      <c r="Z757" s="3"/>
    </row>
    <row r="758" spans="1:26" ht="12.75" customHeight="1" x14ac:dyDescent="0.25">
      <c r="A758" s="3"/>
      <c r="B758" s="3"/>
      <c r="C758" s="3"/>
      <c r="D758" s="200"/>
      <c r="E758" s="3"/>
      <c r="F758" s="3"/>
      <c r="G758" s="3"/>
      <c r="H758" s="3"/>
      <c r="I758" s="3"/>
      <c r="J758" s="3"/>
      <c r="K758" s="3"/>
      <c r="L758" s="3"/>
      <c r="M758" s="3"/>
      <c r="N758" s="3"/>
      <c r="O758" s="3"/>
      <c r="P758" s="3"/>
      <c r="Q758" s="3"/>
      <c r="R758" s="3"/>
      <c r="S758" s="3"/>
      <c r="T758" s="3"/>
      <c r="U758" s="3"/>
      <c r="V758" s="3"/>
      <c r="W758" s="3"/>
      <c r="X758" s="3"/>
      <c r="Y758" s="3"/>
      <c r="Z758" s="3"/>
    </row>
    <row r="759" spans="1:26" ht="12.75" customHeight="1" x14ac:dyDescent="0.25">
      <c r="A759" s="3"/>
      <c r="B759" s="3"/>
      <c r="C759" s="3"/>
      <c r="D759" s="200"/>
      <c r="E759" s="3"/>
      <c r="F759" s="3"/>
      <c r="G759" s="3"/>
      <c r="H759" s="3"/>
      <c r="I759" s="3"/>
      <c r="J759" s="3"/>
      <c r="K759" s="3"/>
      <c r="L759" s="3"/>
      <c r="M759" s="3"/>
      <c r="N759" s="3"/>
      <c r="O759" s="3"/>
      <c r="P759" s="3"/>
      <c r="Q759" s="3"/>
      <c r="R759" s="3"/>
      <c r="S759" s="3"/>
      <c r="T759" s="3"/>
      <c r="U759" s="3"/>
      <c r="V759" s="3"/>
      <c r="W759" s="3"/>
      <c r="X759" s="3"/>
      <c r="Y759" s="3"/>
      <c r="Z759" s="3"/>
    </row>
    <row r="760" spans="1:26" ht="12.75" customHeight="1" x14ac:dyDescent="0.25">
      <c r="A760" s="3"/>
      <c r="B760" s="3"/>
      <c r="C760" s="3"/>
      <c r="D760" s="200"/>
      <c r="E760" s="3"/>
      <c r="F760" s="3"/>
      <c r="G760" s="3"/>
      <c r="H760" s="3"/>
      <c r="I760" s="3"/>
      <c r="J760" s="3"/>
      <c r="K760" s="3"/>
      <c r="L760" s="3"/>
      <c r="M760" s="3"/>
      <c r="N760" s="3"/>
      <c r="O760" s="3"/>
      <c r="P760" s="3"/>
      <c r="Q760" s="3"/>
      <c r="R760" s="3"/>
      <c r="S760" s="3"/>
      <c r="T760" s="3"/>
      <c r="U760" s="3"/>
      <c r="V760" s="3"/>
      <c r="W760" s="3"/>
      <c r="X760" s="3"/>
      <c r="Y760" s="3"/>
      <c r="Z760" s="3"/>
    </row>
    <row r="761" spans="1:26" ht="12.75" customHeight="1" x14ac:dyDescent="0.25">
      <c r="A761" s="3"/>
      <c r="B761" s="3"/>
      <c r="C761" s="3"/>
      <c r="D761" s="200"/>
      <c r="E761" s="3"/>
      <c r="F761" s="3"/>
      <c r="G761" s="3"/>
      <c r="H761" s="3"/>
      <c r="I761" s="3"/>
      <c r="J761" s="3"/>
      <c r="K761" s="3"/>
      <c r="L761" s="3"/>
      <c r="M761" s="3"/>
      <c r="N761" s="3"/>
      <c r="O761" s="3"/>
      <c r="P761" s="3"/>
      <c r="Q761" s="3"/>
      <c r="R761" s="3"/>
      <c r="S761" s="3"/>
      <c r="T761" s="3"/>
      <c r="U761" s="3"/>
      <c r="V761" s="3"/>
      <c r="W761" s="3"/>
      <c r="X761" s="3"/>
      <c r="Y761" s="3"/>
      <c r="Z761" s="3"/>
    </row>
    <row r="762" spans="1:26" ht="12.75" customHeight="1" x14ac:dyDescent="0.25">
      <c r="A762" s="3"/>
      <c r="B762" s="3"/>
      <c r="C762" s="3"/>
      <c r="D762" s="200"/>
      <c r="E762" s="3"/>
      <c r="F762" s="3"/>
      <c r="G762" s="3"/>
      <c r="H762" s="3"/>
      <c r="I762" s="3"/>
      <c r="J762" s="3"/>
      <c r="K762" s="3"/>
      <c r="L762" s="3"/>
      <c r="M762" s="3"/>
      <c r="N762" s="3"/>
      <c r="O762" s="3"/>
      <c r="P762" s="3"/>
      <c r="Q762" s="3"/>
      <c r="R762" s="3"/>
      <c r="S762" s="3"/>
      <c r="T762" s="3"/>
      <c r="U762" s="3"/>
      <c r="V762" s="3"/>
      <c r="W762" s="3"/>
      <c r="X762" s="3"/>
      <c r="Y762" s="3"/>
      <c r="Z762" s="3"/>
    </row>
    <row r="763" spans="1:26" ht="12.75" customHeight="1" x14ac:dyDescent="0.25">
      <c r="A763" s="3"/>
      <c r="B763" s="3"/>
      <c r="C763" s="3"/>
      <c r="D763" s="200"/>
      <c r="E763" s="3"/>
      <c r="F763" s="3"/>
      <c r="G763" s="3"/>
      <c r="H763" s="3"/>
      <c r="I763" s="3"/>
      <c r="J763" s="3"/>
      <c r="K763" s="3"/>
      <c r="L763" s="3"/>
      <c r="M763" s="3"/>
      <c r="N763" s="3"/>
      <c r="O763" s="3"/>
      <c r="P763" s="3"/>
      <c r="Q763" s="3"/>
      <c r="R763" s="3"/>
      <c r="S763" s="3"/>
      <c r="T763" s="3"/>
      <c r="U763" s="3"/>
      <c r="V763" s="3"/>
      <c r="W763" s="3"/>
      <c r="X763" s="3"/>
      <c r="Y763" s="3"/>
      <c r="Z763" s="3"/>
    </row>
    <row r="764" spans="1:26" ht="12.75" customHeight="1" x14ac:dyDescent="0.25">
      <c r="A764" s="3"/>
      <c r="B764" s="3"/>
      <c r="C764" s="3"/>
      <c r="D764" s="200"/>
      <c r="E764" s="3"/>
      <c r="F764" s="3"/>
      <c r="G764" s="3"/>
      <c r="H764" s="3"/>
      <c r="I764" s="3"/>
      <c r="J764" s="3"/>
      <c r="K764" s="3"/>
      <c r="L764" s="3"/>
      <c r="M764" s="3"/>
      <c r="N764" s="3"/>
      <c r="O764" s="3"/>
      <c r="P764" s="3"/>
      <c r="Q764" s="3"/>
      <c r="R764" s="3"/>
      <c r="S764" s="3"/>
      <c r="T764" s="3"/>
      <c r="U764" s="3"/>
      <c r="V764" s="3"/>
      <c r="W764" s="3"/>
      <c r="X764" s="3"/>
      <c r="Y764" s="3"/>
      <c r="Z764" s="3"/>
    </row>
    <row r="765" spans="1:26" ht="12.75" customHeight="1" x14ac:dyDescent="0.25">
      <c r="A765" s="3"/>
      <c r="B765" s="3"/>
      <c r="C765" s="3"/>
      <c r="D765" s="200"/>
      <c r="E765" s="3"/>
      <c r="F765" s="3"/>
      <c r="G765" s="3"/>
      <c r="H765" s="3"/>
      <c r="I765" s="3"/>
      <c r="J765" s="3"/>
      <c r="K765" s="3"/>
      <c r="L765" s="3"/>
      <c r="M765" s="3"/>
      <c r="N765" s="3"/>
      <c r="O765" s="3"/>
      <c r="P765" s="3"/>
      <c r="Q765" s="3"/>
      <c r="R765" s="3"/>
      <c r="S765" s="3"/>
      <c r="T765" s="3"/>
      <c r="U765" s="3"/>
      <c r="V765" s="3"/>
      <c r="W765" s="3"/>
      <c r="X765" s="3"/>
      <c r="Y765" s="3"/>
      <c r="Z765" s="3"/>
    </row>
    <row r="766" spans="1:26" ht="12.75" customHeight="1" x14ac:dyDescent="0.25">
      <c r="A766" s="3"/>
      <c r="B766" s="3"/>
      <c r="C766" s="3"/>
      <c r="D766" s="200"/>
      <c r="E766" s="3"/>
      <c r="F766" s="3"/>
      <c r="G766" s="3"/>
      <c r="H766" s="3"/>
      <c r="I766" s="3"/>
      <c r="J766" s="3"/>
      <c r="K766" s="3"/>
      <c r="L766" s="3"/>
      <c r="M766" s="3"/>
      <c r="N766" s="3"/>
      <c r="O766" s="3"/>
      <c r="P766" s="3"/>
      <c r="Q766" s="3"/>
      <c r="R766" s="3"/>
      <c r="S766" s="3"/>
      <c r="T766" s="3"/>
      <c r="U766" s="3"/>
      <c r="V766" s="3"/>
      <c r="W766" s="3"/>
      <c r="X766" s="3"/>
      <c r="Y766" s="3"/>
      <c r="Z766" s="3"/>
    </row>
    <row r="767" spans="1:26" ht="12.75" customHeight="1" x14ac:dyDescent="0.25">
      <c r="A767" s="3"/>
      <c r="B767" s="3"/>
      <c r="C767" s="3"/>
      <c r="D767" s="200"/>
      <c r="E767" s="3"/>
      <c r="F767" s="3"/>
      <c r="G767" s="3"/>
      <c r="H767" s="3"/>
      <c r="I767" s="3"/>
      <c r="J767" s="3"/>
      <c r="K767" s="3"/>
      <c r="L767" s="3"/>
      <c r="M767" s="3"/>
      <c r="N767" s="3"/>
      <c r="O767" s="3"/>
      <c r="P767" s="3"/>
      <c r="Q767" s="3"/>
      <c r="R767" s="3"/>
      <c r="S767" s="3"/>
      <c r="T767" s="3"/>
      <c r="U767" s="3"/>
      <c r="V767" s="3"/>
      <c r="W767" s="3"/>
      <c r="X767" s="3"/>
      <c r="Y767" s="3"/>
      <c r="Z767" s="3"/>
    </row>
    <row r="768" spans="1:26" ht="12.75" customHeight="1" x14ac:dyDescent="0.25">
      <c r="A768" s="3"/>
      <c r="B768" s="3"/>
      <c r="C768" s="3"/>
      <c r="D768" s="200"/>
      <c r="E768" s="3"/>
      <c r="F768" s="3"/>
      <c r="G768" s="3"/>
      <c r="H768" s="3"/>
      <c r="I768" s="3"/>
      <c r="J768" s="3"/>
      <c r="K768" s="3"/>
      <c r="L768" s="3"/>
      <c r="M768" s="3"/>
      <c r="N768" s="3"/>
      <c r="O768" s="3"/>
      <c r="P768" s="3"/>
      <c r="Q768" s="3"/>
      <c r="R768" s="3"/>
      <c r="S768" s="3"/>
      <c r="T768" s="3"/>
      <c r="U768" s="3"/>
      <c r="V768" s="3"/>
      <c r="W768" s="3"/>
      <c r="X768" s="3"/>
      <c r="Y768" s="3"/>
      <c r="Z768" s="3"/>
    </row>
    <row r="769" spans="1:26" ht="12.75" customHeight="1" x14ac:dyDescent="0.25">
      <c r="A769" s="3"/>
      <c r="B769" s="3"/>
      <c r="C769" s="3"/>
      <c r="D769" s="200"/>
      <c r="E769" s="3"/>
      <c r="F769" s="3"/>
      <c r="G769" s="3"/>
      <c r="H769" s="3"/>
      <c r="I769" s="3"/>
      <c r="J769" s="3"/>
      <c r="K769" s="3"/>
      <c r="L769" s="3"/>
      <c r="M769" s="3"/>
      <c r="N769" s="3"/>
      <c r="O769" s="3"/>
      <c r="P769" s="3"/>
      <c r="Q769" s="3"/>
      <c r="R769" s="3"/>
      <c r="S769" s="3"/>
      <c r="T769" s="3"/>
      <c r="U769" s="3"/>
      <c r="V769" s="3"/>
      <c r="W769" s="3"/>
      <c r="X769" s="3"/>
      <c r="Y769" s="3"/>
      <c r="Z769" s="3"/>
    </row>
    <row r="770" spans="1:26" ht="12.75" customHeight="1" x14ac:dyDescent="0.25">
      <c r="A770" s="3"/>
      <c r="B770" s="3"/>
      <c r="C770" s="3"/>
      <c r="D770" s="200"/>
      <c r="E770" s="3"/>
      <c r="F770" s="3"/>
      <c r="G770" s="3"/>
      <c r="H770" s="3"/>
      <c r="I770" s="3"/>
      <c r="J770" s="3"/>
      <c r="K770" s="3"/>
      <c r="L770" s="3"/>
      <c r="M770" s="3"/>
      <c r="N770" s="3"/>
      <c r="O770" s="3"/>
      <c r="P770" s="3"/>
      <c r="Q770" s="3"/>
      <c r="R770" s="3"/>
      <c r="S770" s="3"/>
      <c r="T770" s="3"/>
      <c r="U770" s="3"/>
      <c r="V770" s="3"/>
      <c r="W770" s="3"/>
      <c r="X770" s="3"/>
      <c r="Y770" s="3"/>
      <c r="Z770" s="3"/>
    </row>
    <row r="771" spans="1:26" ht="12.75" customHeight="1" x14ac:dyDescent="0.25">
      <c r="A771" s="3"/>
      <c r="B771" s="3"/>
      <c r="C771" s="3"/>
      <c r="D771" s="200"/>
      <c r="E771" s="3"/>
      <c r="F771" s="3"/>
      <c r="G771" s="3"/>
      <c r="H771" s="3"/>
      <c r="I771" s="3"/>
      <c r="J771" s="3"/>
      <c r="K771" s="3"/>
      <c r="L771" s="3"/>
      <c r="M771" s="3"/>
      <c r="N771" s="3"/>
      <c r="O771" s="3"/>
      <c r="P771" s="3"/>
      <c r="Q771" s="3"/>
      <c r="R771" s="3"/>
      <c r="S771" s="3"/>
      <c r="T771" s="3"/>
      <c r="U771" s="3"/>
      <c r="V771" s="3"/>
      <c r="W771" s="3"/>
      <c r="X771" s="3"/>
      <c r="Y771" s="3"/>
      <c r="Z771" s="3"/>
    </row>
    <row r="772" spans="1:26" ht="12.75" customHeight="1" x14ac:dyDescent="0.25">
      <c r="A772" s="3"/>
      <c r="B772" s="3"/>
      <c r="C772" s="3"/>
      <c r="D772" s="200"/>
      <c r="E772" s="3"/>
      <c r="F772" s="3"/>
      <c r="G772" s="3"/>
      <c r="H772" s="3"/>
      <c r="I772" s="3"/>
      <c r="J772" s="3"/>
      <c r="K772" s="3"/>
      <c r="L772" s="3"/>
      <c r="M772" s="3"/>
      <c r="N772" s="3"/>
      <c r="O772" s="3"/>
      <c r="P772" s="3"/>
      <c r="Q772" s="3"/>
      <c r="R772" s="3"/>
      <c r="S772" s="3"/>
      <c r="T772" s="3"/>
      <c r="U772" s="3"/>
      <c r="V772" s="3"/>
      <c r="W772" s="3"/>
      <c r="X772" s="3"/>
      <c r="Y772" s="3"/>
      <c r="Z772" s="3"/>
    </row>
    <row r="773" spans="1:26" ht="12.75" customHeight="1" x14ac:dyDescent="0.25">
      <c r="A773" s="3"/>
      <c r="B773" s="3"/>
      <c r="C773" s="3"/>
      <c r="D773" s="200"/>
      <c r="E773" s="3"/>
      <c r="F773" s="3"/>
      <c r="G773" s="3"/>
      <c r="H773" s="3"/>
      <c r="I773" s="3"/>
      <c r="J773" s="3"/>
      <c r="K773" s="3"/>
      <c r="L773" s="3"/>
      <c r="M773" s="3"/>
      <c r="N773" s="3"/>
      <c r="O773" s="3"/>
      <c r="P773" s="3"/>
      <c r="Q773" s="3"/>
      <c r="R773" s="3"/>
      <c r="S773" s="3"/>
      <c r="T773" s="3"/>
      <c r="U773" s="3"/>
      <c r="V773" s="3"/>
      <c r="W773" s="3"/>
      <c r="X773" s="3"/>
      <c r="Y773" s="3"/>
      <c r="Z773" s="3"/>
    </row>
    <row r="774" spans="1:26" ht="12.75" customHeight="1" x14ac:dyDescent="0.25">
      <c r="A774" s="3"/>
      <c r="B774" s="3"/>
      <c r="C774" s="3"/>
      <c r="D774" s="200"/>
      <c r="E774" s="3"/>
      <c r="F774" s="3"/>
      <c r="G774" s="3"/>
      <c r="H774" s="3"/>
      <c r="I774" s="3"/>
      <c r="J774" s="3"/>
      <c r="K774" s="3"/>
      <c r="L774" s="3"/>
      <c r="M774" s="3"/>
      <c r="N774" s="3"/>
      <c r="O774" s="3"/>
      <c r="P774" s="3"/>
      <c r="Q774" s="3"/>
      <c r="R774" s="3"/>
      <c r="S774" s="3"/>
      <c r="T774" s="3"/>
      <c r="U774" s="3"/>
      <c r="V774" s="3"/>
      <c r="W774" s="3"/>
      <c r="X774" s="3"/>
      <c r="Y774" s="3"/>
      <c r="Z774" s="3"/>
    </row>
    <row r="775" spans="1:26" ht="12.75" customHeight="1" x14ac:dyDescent="0.25">
      <c r="A775" s="3"/>
      <c r="B775" s="3"/>
      <c r="C775" s="3"/>
      <c r="D775" s="200"/>
      <c r="E775" s="3"/>
      <c r="F775" s="3"/>
      <c r="G775" s="3"/>
      <c r="H775" s="3"/>
      <c r="I775" s="3"/>
      <c r="J775" s="3"/>
      <c r="K775" s="3"/>
      <c r="L775" s="3"/>
      <c r="M775" s="3"/>
      <c r="N775" s="3"/>
      <c r="O775" s="3"/>
      <c r="P775" s="3"/>
      <c r="Q775" s="3"/>
      <c r="R775" s="3"/>
      <c r="S775" s="3"/>
      <c r="T775" s="3"/>
      <c r="U775" s="3"/>
      <c r="V775" s="3"/>
      <c r="W775" s="3"/>
      <c r="X775" s="3"/>
      <c r="Y775" s="3"/>
      <c r="Z775" s="3"/>
    </row>
    <row r="776" spans="1:26" ht="12.75" customHeight="1" x14ac:dyDescent="0.25">
      <c r="A776" s="3"/>
      <c r="B776" s="3"/>
      <c r="C776" s="3"/>
      <c r="D776" s="200"/>
      <c r="E776" s="3"/>
      <c r="F776" s="3"/>
      <c r="G776" s="3"/>
      <c r="H776" s="3"/>
      <c r="I776" s="3"/>
      <c r="J776" s="3"/>
      <c r="K776" s="3"/>
      <c r="L776" s="3"/>
      <c r="M776" s="3"/>
      <c r="N776" s="3"/>
      <c r="O776" s="3"/>
      <c r="P776" s="3"/>
      <c r="Q776" s="3"/>
      <c r="R776" s="3"/>
      <c r="S776" s="3"/>
      <c r="T776" s="3"/>
      <c r="U776" s="3"/>
      <c r="V776" s="3"/>
      <c r="W776" s="3"/>
      <c r="X776" s="3"/>
      <c r="Y776" s="3"/>
      <c r="Z776" s="3"/>
    </row>
    <row r="777" spans="1:26" ht="12.75" customHeight="1" x14ac:dyDescent="0.25">
      <c r="A777" s="3"/>
      <c r="B777" s="3"/>
      <c r="C777" s="3"/>
      <c r="D777" s="200"/>
      <c r="E777" s="3"/>
      <c r="F777" s="3"/>
      <c r="G777" s="3"/>
      <c r="H777" s="3"/>
      <c r="I777" s="3"/>
      <c r="J777" s="3"/>
      <c r="K777" s="3"/>
      <c r="L777" s="3"/>
      <c r="M777" s="3"/>
      <c r="N777" s="3"/>
      <c r="O777" s="3"/>
      <c r="P777" s="3"/>
      <c r="Q777" s="3"/>
      <c r="R777" s="3"/>
      <c r="S777" s="3"/>
      <c r="T777" s="3"/>
      <c r="U777" s="3"/>
      <c r="V777" s="3"/>
      <c r="W777" s="3"/>
      <c r="X777" s="3"/>
      <c r="Y777" s="3"/>
      <c r="Z777" s="3"/>
    </row>
    <row r="778" spans="1:26" ht="12.75" customHeight="1" x14ac:dyDescent="0.25">
      <c r="A778" s="3"/>
      <c r="B778" s="3"/>
      <c r="C778" s="3"/>
      <c r="D778" s="200"/>
      <c r="E778" s="3"/>
      <c r="F778" s="3"/>
      <c r="G778" s="3"/>
      <c r="H778" s="3"/>
      <c r="I778" s="3"/>
      <c r="J778" s="3"/>
      <c r="K778" s="3"/>
      <c r="L778" s="3"/>
      <c r="M778" s="3"/>
      <c r="N778" s="3"/>
      <c r="O778" s="3"/>
      <c r="P778" s="3"/>
      <c r="Q778" s="3"/>
      <c r="R778" s="3"/>
      <c r="S778" s="3"/>
      <c r="T778" s="3"/>
      <c r="U778" s="3"/>
      <c r="V778" s="3"/>
      <c r="W778" s="3"/>
      <c r="X778" s="3"/>
      <c r="Y778" s="3"/>
      <c r="Z778" s="3"/>
    </row>
    <row r="779" spans="1:26" ht="12.75" customHeight="1" x14ac:dyDescent="0.25">
      <c r="A779" s="3"/>
      <c r="B779" s="3"/>
      <c r="C779" s="3"/>
      <c r="D779" s="200"/>
      <c r="E779" s="3"/>
      <c r="F779" s="3"/>
      <c r="G779" s="3"/>
      <c r="H779" s="3"/>
      <c r="I779" s="3"/>
      <c r="J779" s="3"/>
      <c r="K779" s="3"/>
      <c r="L779" s="3"/>
      <c r="M779" s="3"/>
      <c r="N779" s="3"/>
      <c r="O779" s="3"/>
      <c r="P779" s="3"/>
      <c r="Q779" s="3"/>
      <c r="R779" s="3"/>
      <c r="S779" s="3"/>
      <c r="T779" s="3"/>
      <c r="U779" s="3"/>
      <c r="V779" s="3"/>
      <c r="W779" s="3"/>
      <c r="X779" s="3"/>
      <c r="Y779" s="3"/>
      <c r="Z779" s="3"/>
    </row>
    <row r="780" spans="1:26" ht="12.75" customHeight="1" x14ac:dyDescent="0.25">
      <c r="A780" s="3"/>
      <c r="B780" s="3"/>
      <c r="C780" s="3"/>
      <c r="D780" s="200"/>
      <c r="E780" s="3"/>
      <c r="F780" s="3"/>
      <c r="G780" s="3"/>
      <c r="H780" s="3"/>
      <c r="I780" s="3"/>
      <c r="J780" s="3"/>
      <c r="K780" s="3"/>
      <c r="L780" s="3"/>
      <c r="M780" s="3"/>
      <c r="N780" s="3"/>
      <c r="O780" s="3"/>
      <c r="P780" s="3"/>
      <c r="Q780" s="3"/>
      <c r="R780" s="3"/>
      <c r="S780" s="3"/>
      <c r="T780" s="3"/>
      <c r="U780" s="3"/>
      <c r="V780" s="3"/>
      <c r="W780" s="3"/>
      <c r="X780" s="3"/>
      <c r="Y780" s="3"/>
      <c r="Z780" s="3"/>
    </row>
    <row r="781" spans="1:26" ht="12.75" customHeight="1" x14ac:dyDescent="0.25">
      <c r="A781" s="3"/>
      <c r="B781" s="3"/>
      <c r="C781" s="3"/>
      <c r="D781" s="200"/>
      <c r="E781" s="3"/>
      <c r="F781" s="3"/>
      <c r="G781" s="3"/>
      <c r="H781" s="3"/>
      <c r="I781" s="3"/>
      <c r="J781" s="3"/>
      <c r="K781" s="3"/>
      <c r="L781" s="3"/>
      <c r="M781" s="3"/>
      <c r="N781" s="3"/>
      <c r="O781" s="3"/>
      <c r="P781" s="3"/>
      <c r="Q781" s="3"/>
      <c r="R781" s="3"/>
      <c r="S781" s="3"/>
      <c r="T781" s="3"/>
      <c r="U781" s="3"/>
      <c r="V781" s="3"/>
      <c r="W781" s="3"/>
      <c r="X781" s="3"/>
      <c r="Y781" s="3"/>
      <c r="Z781" s="3"/>
    </row>
    <row r="782" spans="1:26" ht="12.75" customHeight="1" x14ac:dyDescent="0.25">
      <c r="A782" s="3"/>
      <c r="B782" s="3"/>
      <c r="C782" s="3"/>
      <c r="D782" s="200"/>
      <c r="E782" s="3"/>
      <c r="F782" s="3"/>
      <c r="G782" s="3"/>
      <c r="H782" s="3"/>
      <c r="I782" s="3"/>
      <c r="J782" s="3"/>
      <c r="K782" s="3"/>
      <c r="L782" s="3"/>
      <c r="M782" s="3"/>
      <c r="N782" s="3"/>
      <c r="O782" s="3"/>
      <c r="P782" s="3"/>
      <c r="Q782" s="3"/>
      <c r="R782" s="3"/>
      <c r="S782" s="3"/>
      <c r="T782" s="3"/>
      <c r="U782" s="3"/>
      <c r="V782" s="3"/>
      <c r="W782" s="3"/>
      <c r="X782" s="3"/>
      <c r="Y782" s="3"/>
      <c r="Z782" s="3"/>
    </row>
    <row r="783" spans="1:26" ht="12.75" customHeight="1" x14ac:dyDescent="0.25">
      <c r="A783" s="3"/>
      <c r="B783" s="3"/>
      <c r="C783" s="3"/>
      <c r="D783" s="200"/>
      <c r="E783" s="3"/>
      <c r="F783" s="3"/>
      <c r="G783" s="3"/>
      <c r="H783" s="3"/>
      <c r="I783" s="3"/>
      <c r="J783" s="3"/>
      <c r="K783" s="3"/>
      <c r="L783" s="3"/>
      <c r="M783" s="3"/>
      <c r="N783" s="3"/>
      <c r="O783" s="3"/>
      <c r="P783" s="3"/>
      <c r="Q783" s="3"/>
      <c r="R783" s="3"/>
      <c r="S783" s="3"/>
      <c r="T783" s="3"/>
      <c r="U783" s="3"/>
      <c r="V783" s="3"/>
      <c r="W783" s="3"/>
      <c r="X783" s="3"/>
      <c r="Y783" s="3"/>
      <c r="Z783" s="3"/>
    </row>
    <row r="784" spans="1:26" ht="12.75" customHeight="1" x14ac:dyDescent="0.25">
      <c r="A784" s="3"/>
      <c r="B784" s="3"/>
      <c r="C784" s="3"/>
      <c r="D784" s="200"/>
      <c r="E784" s="3"/>
      <c r="F784" s="3"/>
      <c r="G784" s="3"/>
      <c r="H784" s="3"/>
      <c r="I784" s="3"/>
      <c r="J784" s="3"/>
      <c r="K784" s="3"/>
      <c r="L784" s="3"/>
      <c r="M784" s="3"/>
      <c r="N784" s="3"/>
      <c r="O784" s="3"/>
      <c r="P784" s="3"/>
      <c r="Q784" s="3"/>
      <c r="R784" s="3"/>
      <c r="S784" s="3"/>
      <c r="T784" s="3"/>
      <c r="U784" s="3"/>
      <c r="V784" s="3"/>
      <c r="W784" s="3"/>
      <c r="X784" s="3"/>
      <c r="Y784" s="3"/>
      <c r="Z784" s="3"/>
    </row>
    <row r="785" spans="1:26" ht="12.75" customHeight="1" x14ac:dyDescent="0.25">
      <c r="A785" s="3"/>
      <c r="B785" s="3"/>
      <c r="C785" s="3"/>
      <c r="D785" s="200"/>
      <c r="E785" s="3"/>
      <c r="F785" s="3"/>
      <c r="G785" s="3"/>
      <c r="H785" s="3"/>
      <c r="I785" s="3"/>
      <c r="J785" s="3"/>
      <c r="K785" s="3"/>
      <c r="L785" s="3"/>
      <c r="M785" s="3"/>
      <c r="N785" s="3"/>
      <c r="O785" s="3"/>
      <c r="P785" s="3"/>
      <c r="Q785" s="3"/>
      <c r="R785" s="3"/>
      <c r="S785" s="3"/>
      <c r="T785" s="3"/>
      <c r="U785" s="3"/>
      <c r="V785" s="3"/>
      <c r="W785" s="3"/>
      <c r="X785" s="3"/>
      <c r="Y785" s="3"/>
      <c r="Z785" s="3"/>
    </row>
    <row r="786" spans="1:26" ht="12.75" customHeight="1" x14ac:dyDescent="0.25">
      <c r="A786" s="3"/>
      <c r="B786" s="3"/>
      <c r="C786" s="3"/>
      <c r="D786" s="200"/>
      <c r="E786" s="3"/>
      <c r="F786" s="3"/>
      <c r="G786" s="3"/>
      <c r="H786" s="3"/>
      <c r="I786" s="3"/>
      <c r="J786" s="3"/>
      <c r="K786" s="3"/>
      <c r="L786" s="3"/>
      <c r="M786" s="3"/>
      <c r="N786" s="3"/>
      <c r="O786" s="3"/>
      <c r="P786" s="3"/>
      <c r="Q786" s="3"/>
      <c r="R786" s="3"/>
      <c r="S786" s="3"/>
      <c r="T786" s="3"/>
      <c r="U786" s="3"/>
      <c r="V786" s="3"/>
      <c r="W786" s="3"/>
      <c r="X786" s="3"/>
      <c r="Y786" s="3"/>
      <c r="Z786" s="3"/>
    </row>
    <row r="787" spans="1:26" ht="12.75" customHeight="1" x14ac:dyDescent="0.25">
      <c r="A787" s="3"/>
      <c r="B787" s="3"/>
      <c r="C787" s="3"/>
      <c r="D787" s="200"/>
      <c r="E787" s="3"/>
      <c r="F787" s="3"/>
      <c r="G787" s="3"/>
      <c r="H787" s="3"/>
      <c r="I787" s="3"/>
      <c r="J787" s="3"/>
      <c r="K787" s="3"/>
      <c r="L787" s="3"/>
      <c r="M787" s="3"/>
      <c r="N787" s="3"/>
      <c r="O787" s="3"/>
      <c r="P787" s="3"/>
      <c r="Q787" s="3"/>
      <c r="R787" s="3"/>
      <c r="S787" s="3"/>
      <c r="T787" s="3"/>
      <c r="U787" s="3"/>
      <c r="V787" s="3"/>
      <c r="W787" s="3"/>
      <c r="X787" s="3"/>
      <c r="Y787" s="3"/>
      <c r="Z787" s="3"/>
    </row>
    <row r="788" spans="1:26" ht="12.75" customHeight="1" x14ac:dyDescent="0.25">
      <c r="A788" s="3"/>
      <c r="B788" s="3"/>
      <c r="C788" s="3"/>
      <c r="D788" s="200"/>
      <c r="E788" s="3"/>
      <c r="F788" s="3"/>
      <c r="G788" s="3"/>
      <c r="H788" s="3"/>
      <c r="I788" s="3"/>
      <c r="J788" s="3"/>
      <c r="K788" s="3"/>
      <c r="L788" s="3"/>
      <c r="M788" s="3"/>
      <c r="N788" s="3"/>
      <c r="O788" s="3"/>
      <c r="P788" s="3"/>
      <c r="Q788" s="3"/>
      <c r="R788" s="3"/>
      <c r="S788" s="3"/>
      <c r="T788" s="3"/>
      <c r="U788" s="3"/>
      <c r="V788" s="3"/>
      <c r="W788" s="3"/>
      <c r="X788" s="3"/>
      <c r="Y788" s="3"/>
      <c r="Z788" s="3"/>
    </row>
    <row r="789" spans="1:26" ht="12.75" customHeight="1" x14ac:dyDescent="0.25">
      <c r="A789" s="3"/>
      <c r="B789" s="3"/>
      <c r="C789" s="3"/>
      <c r="D789" s="200"/>
      <c r="E789" s="3"/>
      <c r="F789" s="3"/>
      <c r="G789" s="3"/>
      <c r="H789" s="3"/>
      <c r="I789" s="3"/>
      <c r="J789" s="3"/>
      <c r="K789" s="3"/>
      <c r="L789" s="3"/>
      <c r="M789" s="3"/>
      <c r="N789" s="3"/>
      <c r="O789" s="3"/>
      <c r="P789" s="3"/>
      <c r="Q789" s="3"/>
      <c r="R789" s="3"/>
      <c r="S789" s="3"/>
      <c r="T789" s="3"/>
      <c r="U789" s="3"/>
      <c r="V789" s="3"/>
      <c r="W789" s="3"/>
      <c r="X789" s="3"/>
      <c r="Y789" s="3"/>
      <c r="Z789" s="3"/>
    </row>
    <row r="790" spans="1:26" ht="12.75" customHeight="1" x14ac:dyDescent="0.25">
      <c r="A790" s="3"/>
      <c r="B790" s="3"/>
      <c r="C790" s="3"/>
      <c r="D790" s="200"/>
      <c r="E790" s="3"/>
      <c r="F790" s="3"/>
      <c r="G790" s="3"/>
      <c r="H790" s="3"/>
      <c r="I790" s="3"/>
      <c r="J790" s="3"/>
      <c r="K790" s="3"/>
      <c r="L790" s="3"/>
      <c r="M790" s="3"/>
      <c r="N790" s="3"/>
      <c r="O790" s="3"/>
      <c r="P790" s="3"/>
      <c r="Q790" s="3"/>
      <c r="R790" s="3"/>
      <c r="S790" s="3"/>
      <c r="T790" s="3"/>
      <c r="U790" s="3"/>
      <c r="V790" s="3"/>
      <c r="W790" s="3"/>
      <c r="X790" s="3"/>
      <c r="Y790" s="3"/>
      <c r="Z790" s="3"/>
    </row>
    <row r="791" spans="1:26" ht="12.75" customHeight="1" x14ac:dyDescent="0.25">
      <c r="A791" s="3"/>
      <c r="B791" s="3"/>
      <c r="C791" s="3"/>
      <c r="D791" s="200"/>
      <c r="E791" s="3"/>
      <c r="F791" s="3"/>
      <c r="G791" s="3"/>
      <c r="H791" s="3"/>
      <c r="I791" s="3"/>
      <c r="J791" s="3"/>
      <c r="K791" s="3"/>
      <c r="L791" s="3"/>
      <c r="M791" s="3"/>
      <c r="N791" s="3"/>
      <c r="O791" s="3"/>
      <c r="P791" s="3"/>
      <c r="Q791" s="3"/>
      <c r="R791" s="3"/>
      <c r="S791" s="3"/>
      <c r="T791" s="3"/>
      <c r="U791" s="3"/>
      <c r="V791" s="3"/>
      <c r="W791" s="3"/>
      <c r="X791" s="3"/>
      <c r="Y791" s="3"/>
      <c r="Z791" s="3"/>
    </row>
    <row r="792" spans="1:26" ht="12.75" customHeight="1" x14ac:dyDescent="0.25">
      <c r="A792" s="3"/>
      <c r="B792" s="3"/>
      <c r="C792" s="3"/>
      <c r="D792" s="200"/>
      <c r="E792" s="3"/>
      <c r="F792" s="3"/>
      <c r="G792" s="3"/>
      <c r="H792" s="3"/>
      <c r="I792" s="3"/>
      <c r="J792" s="3"/>
      <c r="K792" s="3"/>
      <c r="L792" s="3"/>
      <c r="M792" s="3"/>
      <c r="N792" s="3"/>
      <c r="O792" s="3"/>
      <c r="P792" s="3"/>
      <c r="Q792" s="3"/>
      <c r="R792" s="3"/>
      <c r="S792" s="3"/>
      <c r="T792" s="3"/>
      <c r="U792" s="3"/>
      <c r="V792" s="3"/>
      <c r="W792" s="3"/>
      <c r="X792" s="3"/>
      <c r="Y792" s="3"/>
      <c r="Z792" s="3"/>
    </row>
    <row r="793" spans="1:26" ht="12.75" customHeight="1" x14ac:dyDescent="0.25">
      <c r="A793" s="3"/>
      <c r="B793" s="3"/>
      <c r="C793" s="3"/>
      <c r="D793" s="200"/>
      <c r="E793" s="3"/>
      <c r="F793" s="3"/>
      <c r="G793" s="3"/>
      <c r="H793" s="3"/>
      <c r="I793" s="3"/>
      <c r="J793" s="3"/>
      <c r="K793" s="3"/>
      <c r="L793" s="3"/>
      <c r="M793" s="3"/>
      <c r="N793" s="3"/>
      <c r="O793" s="3"/>
      <c r="P793" s="3"/>
      <c r="Q793" s="3"/>
      <c r="R793" s="3"/>
      <c r="S793" s="3"/>
      <c r="T793" s="3"/>
      <c r="U793" s="3"/>
      <c r="V793" s="3"/>
      <c r="W793" s="3"/>
      <c r="X793" s="3"/>
      <c r="Y793" s="3"/>
      <c r="Z793" s="3"/>
    </row>
    <row r="794" spans="1:26" ht="12.75" customHeight="1" x14ac:dyDescent="0.25">
      <c r="A794" s="3"/>
      <c r="B794" s="3"/>
      <c r="C794" s="3"/>
      <c r="D794" s="200"/>
      <c r="E794" s="3"/>
      <c r="F794" s="3"/>
      <c r="G794" s="3"/>
      <c r="H794" s="3"/>
      <c r="I794" s="3"/>
      <c r="J794" s="3"/>
      <c r="K794" s="3"/>
      <c r="L794" s="3"/>
      <c r="M794" s="3"/>
      <c r="N794" s="3"/>
      <c r="O794" s="3"/>
      <c r="P794" s="3"/>
      <c r="Q794" s="3"/>
      <c r="R794" s="3"/>
      <c r="S794" s="3"/>
      <c r="T794" s="3"/>
      <c r="U794" s="3"/>
      <c r="V794" s="3"/>
      <c r="W794" s="3"/>
      <c r="X794" s="3"/>
      <c r="Y794" s="3"/>
      <c r="Z794" s="3"/>
    </row>
    <row r="795" spans="1:26" ht="12.75" customHeight="1" x14ac:dyDescent="0.25">
      <c r="A795" s="3"/>
      <c r="B795" s="3"/>
      <c r="C795" s="3"/>
      <c r="D795" s="200"/>
      <c r="E795" s="3"/>
      <c r="F795" s="3"/>
      <c r="G795" s="3"/>
      <c r="H795" s="3"/>
      <c r="I795" s="3"/>
      <c r="J795" s="3"/>
      <c r="K795" s="3"/>
      <c r="L795" s="3"/>
      <c r="M795" s="3"/>
      <c r="N795" s="3"/>
      <c r="O795" s="3"/>
      <c r="P795" s="3"/>
      <c r="Q795" s="3"/>
      <c r="R795" s="3"/>
      <c r="S795" s="3"/>
      <c r="T795" s="3"/>
      <c r="U795" s="3"/>
      <c r="V795" s="3"/>
      <c r="W795" s="3"/>
      <c r="X795" s="3"/>
      <c r="Y795" s="3"/>
      <c r="Z795" s="3"/>
    </row>
    <row r="796" spans="1:26" ht="12.75" customHeight="1" x14ac:dyDescent="0.25">
      <c r="A796" s="3"/>
      <c r="B796" s="3"/>
      <c r="C796" s="3"/>
      <c r="D796" s="200"/>
      <c r="E796" s="3"/>
      <c r="F796" s="3"/>
      <c r="G796" s="3"/>
      <c r="H796" s="3"/>
      <c r="I796" s="3"/>
      <c r="J796" s="3"/>
      <c r="K796" s="3"/>
      <c r="L796" s="3"/>
      <c r="M796" s="3"/>
      <c r="N796" s="3"/>
      <c r="O796" s="3"/>
      <c r="P796" s="3"/>
      <c r="Q796" s="3"/>
      <c r="R796" s="3"/>
      <c r="S796" s="3"/>
      <c r="T796" s="3"/>
      <c r="U796" s="3"/>
      <c r="V796" s="3"/>
      <c r="W796" s="3"/>
      <c r="X796" s="3"/>
      <c r="Y796" s="3"/>
      <c r="Z796" s="3"/>
    </row>
    <row r="797" spans="1:26" ht="12.75" customHeight="1" x14ac:dyDescent="0.25">
      <c r="A797" s="3"/>
      <c r="B797" s="3"/>
      <c r="C797" s="3"/>
      <c r="D797" s="200"/>
      <c r="E797" s="3"/>
      <c r="F797" s="3"/>
      <c r="G797" s="3"/>
      <c r="H797" s="3"/>
      <c r="I797" s="3"/>
      <c r="J797" s="3"/>
      <c r="K797" s="3"/>
      <c r="L797" s="3"/>
      <c r="M797" s="3"/>
      <c r="N797" s="3"/>
      <c r="O797" s="3"/>
      <c r="P797" s="3"/>
      <c r="Q797" s="3"/>
      <c r="R797" s="3"/>
      <c r="S797" s="3"/>
      <c r="T797" s="3"/>
      <c r="U797" s="3"/>
      <c r="V797" s="3"/>
      <c r="W797" s="3"/>
      <c r="X797" s="3"/>
      <c r="Y797" s="3"/>
      <c r="Z797" s="3"/>
    </row>
    <row r="798" spans="1:26" ht="12.75" customHeight="1" x14ac:dyDescent="0.25">
      <c r="A798" s="3"/>
      <c r="B798" s="3"/>
      <c r="C798" s="3"/>
      <c r="D798" s="200"/>
      <c r="E798" s="3"/>
      <c r="F798" s="3"/>
      <c r="G798" s="3"/>
      <c r="H798" s="3"/>
      <c r="I798" s="3"/>
      <c r="J798" s="3"/>
      <c r="K798" s="3"/>
      <c r="L798" s="3"/>
      <c r="M798" s="3"/>
      <c r="N798" s="3"/>
      <c r="O798" s="3"/>
      <c r="P798" s="3"/>
      <c r="Q798" s="3"/>
      <c r="R798" s="3"/>
      <c r="S798" s="3"/>
      <c r="T798" s="3"/>
      <c r="U798" s="3"/>
      <c r="V798" s="3"/>
      <c r="W798" s="3"/>
      <c r="X798" s="3"/>
      <c r="Y798" s="3"/>
      <c r="Z798" s="3"/>
    </row>
    <row r="799" spans="1:26" ht="12.75" customHeight="1" x14ac:dyDescent="0.25">
      <c r="A799" s="3"/>
      <c r="B799" s="3"/>
      <c r="C799" s="3"/>
      <c r="D799" s="200"/>
      <c r="E799" s="3"/>
      <c r="F799" s="3"/>
      <c r="G799" s="3"/>
      <c r="H799" s="3"/>
      <c r="I799" s="3"/>
      <c r="J799" s="3"/>
      <c r="K799" s="3"/>
      <c r="L799" s="3"/>
      <c r="M799" s="3"/>
      <c r="N799" s="3"/>
      <c r="O799" s="3"/>
      <c r="P799" s="3"/>
      <c r="Q799" s="3"/>
      <c r="R799" s="3"/>
      <c r="S799" s="3"/>
      <c r="T799" s="3"/>
      <c r="U799" s="3"/>
      <c r="V799" s="3"/>
      <c r="W799" s="3"/>
      <c r="X799" s="3"/>
      <c r="Y799" s="3"/>
      <c r="Z799" s="3"/>
    </row>
    <row r="800" spans="1:26" ht="12.75" customHeight="1" x14ac:dyDescent="0.25">
      <c r="A800" s="3"/>
      <c r="B800" s="3"/>
      <c r="C800" s="3"/>
      <c r="D800" s="200"/>
      <c r="E800" s="3"/>
      <c r="F800" s="3"/>
      <c r="G800" s="3"/>
      <c r="H800" s="3"/>
      <c r="I800" s="3"/>
      <c r="J800" s="3"/>
      <c r="K800" s="3"/>
      <c r="L800" s="3"/>
      <c r="M800" s="3"/>
      <c r="N800" s="3"/>
      <c r="O800" s="3"/>
      <c r="P800" s="3"/>
      <c r="Q800" s="3"/>
      <c r="R800" s="3"/>
      <c r="S800" s="3"/>
      <c r="T800" s="3"/>
      <c r="U800" s="3"/>
      <c r="V800" s="3"/>
      <c r="W800" s="3"/>
      <c r="X800" s="3"/>
      <c r="Y800" s="3"/>
      <c r="Z800" s="3"/>
    </row>
    <row r="801" spans="1:26" ht="12.75" customHeight="1" x14ac:dyDescent="0.25">
      <c r="A801" s="3"/>
      <c r="B801" s="3"/>
      <c r="C801" s="3"/>
      <c r="D801" s="200"/>
      <c r="E801" s="3"/>
      <c r="F801" s="3"/>
      <c r="G801" s="3"/>
      <c r="H801" s="3"/>
      <c r="I801" s="3"/>
      <c r="J801" s="3"/>
      <c r="K801" s="3"/>
      <c r="L801" s="3"/>
      <c r="M801" s="3"/>
      <c r="N801" s="3"/>
      <c r="O801" s="3"/>
      <c r="P801" s="3"/>
      <c r="Q801" s="3"/>
      <c r="R801" s="3"/>
      <c r="S801" s="3"/>
      <c r="T801" s="3"/>
      <c r="U801" s="3"/>
      <c r="V801" s="3"/>
      <c r="W801" s="3"/>
      <c r="X801" s="3"/>
      <c r="Y801" s="3"/>
      <c r="Z801" s="3"/>
    </row>
    <row r="802" spans="1:26" ht="12.75" customHeight="1" x14ac:dyDescent="0.25">
      <c r="A802" s="3"/>
      <c r="B802" s="3"/>
      <c r="C802" s="3"/>
      <c r="D802" s="200"/>
      <c r="E802" s="3"/>
      <c r="F802" s="3"/>
      <c r="G802" s="3"/>
      <c r="H802" s="3"/>
      <c r="I802" s="3"/>
      <c r="J802" s="3"/>
      <c r="K802" s="3"/>
      <c r="L802" s="3"/>
      <c r="M802" s="3"/>
      <c r="N802" s="3"/>
      <c r="O802" s="3"/>
      <c r="P802" s="3"/>
      <c r="Q802" s="3"/>
      <c r="R802" s="3"/>
      <c r="S802" s="3"/>
      <c r="T802" s="3"/>
      <c r="U802" s="3"/>
      <c r="V802" s="3"/>
      <c r="W802" s="3"/>
      <c r="X802" s="3"/>
      <c r="Y802" s="3"/>
      <c r="Z802" s="3"/>
    </row>
    <row r="803" spans="1:26" ht="12.75" customHeight="1" x14ac:dyDescent="0.25">
      <c r="A803" s="3"/>
      <c r="B803" s="3"/>
      <c r="C803" s="3"/>
      <c r="D803" s="200"/>
      <c r="E803" s="3"/>
      <c r="F803" s="3"/>
      <c r="G803" s="3"/>
      <c r="H803" s="3"/>
      <c r="I803" s="3"/>
      <c r="J803" s="3"/>
      <c r="K803" s="3"/>
      <c r="L803" s="3"/>
      <c r="M803" s="3"/>
      <c r="N803" s="3"/>
      <c r="O803" s="3"/>
      <c r="P803" s="3"/>
      <c r="Q803" s="3"/>
      <c r="R803" s="3"/>
      <c r="S803" s="3"/>
      <c r="T803" s="3"/>
      <c r="U803" s="3"/>
      <c r="V803" s="3"/>
      <c r="W803" s="3"/>
      <c r="X803" s="3"/>
      <c r="Y803" s="3"/>
      <c r="Z803" s="3"/>
    </row>
    <row r="804" spans="1:26" ht="12.75" customHeight="1" x14ac:dyDescent="0.25">
      <c r="A804" s="3"/>
      <c r="B804" s="3"/>
      <c r="C804" s="3"/>
      <c r="D804" s="200"/>
      <c r="E804" s="3"/>
      <c r="F804" s="3"/>
      <c r="G804" s="3"/>
      <c r="H804" s="3"/>
      <c r="I804" s="3"/>
      <c r="J804" s="3"/>
      <c r="K804" s="3"/>
      <c r="L804" s="3"/>
      <c r="M804" s="3"/>
      <c r="N804" s="3"/>
      <c r="O804" s="3"/>
      <c r="P804" s="3"/>
      <c r="Q804" s="3"/>
      <c r="R804" s="3"/>
      <c r="S804" s="3"/>
      <c r="T804" s="3"/>
      <c r="U804" s="3"/>
      <c r="V804" s="3"/>
      <c r="W804" s="3"/>
      <c r="X804" s="3"/>
      <c r="Y804" s="3"/>
      <c r="Z804" s="3"/>
    </row>
    <row r="805" spans="1:26" ht="12.75" customHeight="1" x14ac:dyDescent="0.25">
      <c r="A805" s="3"/>
      <c r="B805" s="3"/>
      <c r="C805" s="3"/>
      <c r="D805" s="200"/>
      <c r="E805" s="3"/>
      <c r="F805" s="3"/>
      <c r="G805" s="3"/>
      <c r="H805" s="3"/>
      <c r="I805" s="3"/>
      <c r="J805" s="3"/>
      <c r="K805" s="3"/>
      <c r="L805" s="3"/>
      <c r="M805" s="3"/>
      <c r="N805" s="3"/>
      <c r="O805" s="3"/>
      <c r="P805" s="3"/>
      <c r="Q805" s="3"/>
      <c r="R805" s="3"/>
      <c r="S805" s="3"/>
      <c r="T805" s="3"/>
      <c r="U805" s="3"/>
      <c r="V805" s="3"/>
      <c r="W805" s="3"/>
      <c r="X805" s="3"/>
      <c r="Y805" s="3"/>
      <c r="Z805" s="3"/>
    </row>
    <row r="806" spans="1:26" ht="12.75" customHeight="1" x14ac:dyDescent="0.25">
      <c r="A806" s="3"/>
      <c r="B806" s="3"/>
      <c r="C806" s="3"/>
      <c r="D806" s="200"/>
      <c r="E806" s="3"/>
      <c r="F806" s="3"/>
      <c r="G806" s="3"/>
      <c r="H806" s="3"/>
      <c r="I806" s="3"/>
      <c r="J806" s="3"/>
      <c r="K806" s="3"/>
      <c r="L806" s="3"/>
      <c r="M806" s="3"/>
      <c r="N806" s="3"/>
      <c r="O806" s="3"/>
      <c r="P806" s="3"/>
      <c r="Q806" s="3"/>
      <c r="R806" s="3"/>
      <c r="S806" s="3"/>
      <c r="T806" s="3"/>
      <c r="U806" s="3"/>
      <c r="V806" s="3"/>
      <c r="W806" s="3"/>
      <c r="X806" s="3"/>
      <c r="Y806" s="3"/>
      <c r="Z806" s="3"/>
    </row>
    <row r="807" spans="1:26" ht="12.75" customHeight="1" x14ac:dyDescent="0.25">
      <c r="A807" s="3"/>
      <c r="B807" s="3"/>
      <c r="C807" s="3"/>
      <c r="D807" s="200"/>
      <c r="E807" s="3"/>
      <c r="F807" s="3"/>
      <c r="G807" s="3"/>
      <c r="H807" s="3"/>
      <c r="I807" s="3"/>
      <c r="J807" s="3"/>
      <c r="K807" s="3"/>
      <c r="L807" s="3"/>
      <c r="M807" s="3"/>
      <c r="N807" s="3"/>
      <c r="O807" s="3"/>
      <c r="P807" s="3"/>
      <c r="Q807" s="3"/>
      <c r="R807" s="3"/>
      <c r="S807" s="3"/>
      <c r="T807" s="3"/>
      <c r="U807" s="3"/>
      <c r="V807" s="3"/>
      <c r="W807" s="3"/>
      <c r="X807" s="3"/>
      <c r="Y807" s="3"/>
      <c r="Z807" s="3"/>
    </row>
    <row r="808" spans="1:26" ht="12.75" customHeight="1" x14ac:dyDescent="0.25">
      <c r="A808" s="3"/>
      <c r="B808" s="3"/>
      <c r="C808" s="3"/>
      <c r="D808" s="200"/>
      <c r="E808" s="3"/>
      <c r="F808" s="3"/>
      <c r="G808" s="3"/>
      <c r="H808" s="3"/>
      <c r="I808" s="3"/>
      <c r="J808" s="3"/>
      <c r="K808" s="3"/>
      <c r="L808" s="3"/>
      <c r="M808" s="3"/>
      <c r="N808" s="3"/>
      <c r="O808" s="3"/>
      <c r="P808" s="3"/>
      <c r="Q808" s="3"/>
      <c r="R808" s="3"/>
      <c r="S808" s="3"/>
      <c r="T808" s="3"/>
      <c r="U808" s="3"/>
      <c r="V808" s="3"/>
      <c r="W808" s="3"/>
      <c r="X808" s="3"/>
      <c r="Y808" s="3"/>
      <c r="Z808" s="3"/>
    </row>
    <row r="809" spans="1:26" ht="12.75" customHeight="1" x14ac:dyDescent="0.25">
      <c r="A809" s="3"/>
      <c r="B809" s="3"/>
      <c r="C809" s="3"/>
      <c r="D809" s="200"/>
      <c r="E809" s="3"/>
      <c r="F809" s="3"/>
      <c r="G809" s="3"/>
      <c r="H809" s="3"/>
      <c r="I809" s="3"/>
      <c r="J809" s="3"/>
      <c r="K809" s="3"/>
      <c r="L809" s="3"/>
      <c r="M809" s="3"/>
      <c r="N809" s="3"/>
      <c r="O809" s="3"/>
      <c r="P809" s="3"/>
      <c r="Q809" s="3"/>
      <c r="R809" s="3"/>
      <c r="S809" s="3"/>
      <c r="T809" s="3"/>
      <c r="U809" s="3"/>
      <c r="V809" s="3"/>
      <c r="W809" s="3"/>
      <c r="X809" s="3"/>
      <c r="Y809" s="3"/>
      <c r="Z809" s="3"/>
    </row>
    <row r="810" spans="1:26" ht="12.75" customHeight="1" x14ac:dyDescent="0.25">
      <c r="A810" s="3"/>
      <c r="B810" s="3"/>
      <c r="C810" s="3"/>
      <c r="D810" s="200"/>
      <c r="E810" s="3"/>
      <c r="F810" s="3"/>
      <c r="G810" s="3"/>
      <c r="H810" s="3"/>
      <c r="I810" s="3"/>
      <c r="J810" s="3"/>
      <c r="K810" s="3"/>
      <c r="L810" s="3"/>
      <c r="M810" s="3"/>
      <c r="N810" s="3"/>
      <c r="O810" s="3"/>
      <c r="P810" s="3"/>
      <c r="Q810" s="3"/>
      <c r="R810" s="3"/>
      <c r="S810" s="3"/>
      <c r="T810" s="3"/>
      <c r="U810" s="3"/>
      <c r="V810" s="3"/>
      <c r="W810" s="3"/>
      <c r="X810" s="3"/>
      <c r="Y810" s="3"/>
      <c r="Z810" s="3"/>
    </row>
    <row r="811" spans="1:26" ht="12.75" customHeight="1" x14ac:dyDescent="0.25">
      <c r="A811" s="3"/>
      <c r="B811" s="3"/>
      <c r="C811" s="3"/>
      <c r="D811" s="200"/>
      <c r="E811" s="3"/>
      <c r="F811" s="3"/>
      <c r="G811" s="3"/>
      <c r="H811" s="3"/>
      <c r="I811" s="3"/>
      <c r="J811" s="3"/>
      <c r="K811" s="3"/>
      <c r="L811" s="3"/>
      <c r="M811" s="3"/>
      <c r="N811" s="3"/>
      <c r="O811" s="3"/>
      <c r="P811" s="3"/>
      <c r="Q811" s="3"/>
      <c r="R811" s="3"/>
      <c r="S811" s="3"/>
      <c r="T811" s="3"/>
      <c r="U811" s="3"/>
      <c r="V811" s="3"/>
      <c r="W811" s="3"/>
      <c r="X811" s="3"/>
      <c r="Y811" s="3"/>
      <c r="Z811" s="3"/>
    </row>
    <row r="812" spans="1:26" ht="12.75" customHeight="1" x14ac:dyDescent="0.25">
      <c r="A812" s="3"/>
      <c r="B812" s="3"/>
      <c r="C812" s="3"/>
      <c r="D812" s="200"/>
      <c r="E812" s="3"/>
      <c r="F812" s="3"/>
      <c r="G812" s="3"/>
      <c r="H812" s="3"/>
      <c r="I812" s="3"/>
      <c r="J812" s="3"/>
      <c r="K812" s="3"/>
      <c r="L812" s="3"/>
      <c r="M812" s="3"/>
      <c r="N812" s="3"/>
      <c r="O812" s="3"/>
      <c r="P812" s="3"/>
      <c r="Q812" s="3"/>
      <c r="R812" s="3"/>
      <c r="S812" s="3"/>
      <c r="T812" s="3"/>
      <c r="U812" s="3"/>
      <c r="V812" s="3"/>
      <c r="W812" s="3"/>
      <c r="X812" s="3"/>
      <c r="Y812" s="3"/>
      <c r="Z812" s="3"/>
    </row>
    <row r="813" spans="1:26" ht="12.75" customHeight="1" x14ac:dyDescent="0.25">
      <c r="A813" s="3"/>
      <c r="B813" s="3"/>
      <c r="C813" s="3"/>
      <c r="D813" s="200"/>
      <c r="E813" s="3"/>
      <c r="F813" s="3"/>
      <c r="G813" s="3"/>
      <c r="H813" s="3"/>
      <c r="I813" s="3"/>
      <c r="J813" s="3"/>
      <c r="K813" s="3"/>
      <c r="L813" s="3"/>
      <c r="M813" s="3"/>
      <c r="N813" s="3"/>
      <c r="O813" s="3"/>
      <c r="P813" s="3"/>
      <c r="Q813" s="3"/>
      <c r="R813" s="3"/>
      <c r="S813" s="3"/>
      <c r="T813" s="3"/>
      <c r="U813" s="3"/>
      <c r="V813" s="3"/>
      <c r="W813" s="3"/>
      <c r="X813" s="3"/>
      <c r="Y813" s="3"/>
      <c r="Z813" s="3"/>
    </row>
    <row r="814" spans="1:26" ht="12.75" customHeight="1" x14ac:dyDescent="0.25">
      <c r="A814" s="3"/>
      <c r="B814" s="3"/>
      <c r="C814" s="3"/>
      <c r="D814" s="200"/>
      <c r="E814" s="3"/>
      <c r="F814" s="3"/>
      <c r="G814" s="3"/>
      <c r="H814" s="3"/>
      <c r="I814" s="3"/>
      <c r="J814" s="3"/>
      <c r="K814" s="3"/>
      <c r="L814" s="3"/>
      <c r="M814" s="3"/>
      <c r="N814" s="3"/>
      <c r="O814" s="3"/>
      <c r="P814" s="3"/>
      <c r="Q814" s="3"/>
      <c r="R814" s="3"/>
      <c r="S814" s="3"/>
      <c r="T814" s="3"/>
      <c r="U814" s="3"/>
      <c r="V814" s="3"/>
      <c r="W814" s="3"/>
      <c r="X814" s="3"/>
      <c r="Y814" s="3"/>
      <c r="Z814" s="3"/>
    </row>
    <row r="815" spans="1:26" ht="12.75" customHeight="1" x14ac:dyDescent="0.25">
      <c r="A815" s="3"/>
      <c r="B815" s="3"/>
      <c r="C815" s="3"/>
      <c r="D815" s="200"/>
      <c r="E815" s="3"/>
      <c r="F815" s="3"/>
      <c r="G815" s="3"/>
      <c r="H815" s="3"/>
      <c r="I815" s="3"/>
      <c r="J815" s="3"/>
      <c r="K815" s="3"/>
      <c r="L815" s="3"/>
      <c r="M815" s="3"/>
      <c r="N815" s="3"/>
      <c r="O815" s="3"/>
      <c r="P815" s="3"/>
      <c r="Q815" s="3"/>
      <c r="R815" s="3"/>
      <c r="S815" s="3"/>
      <c r="T815" s="3"/>
      <c r="U815" s="3"/>
      <c r="V815" s="3"/>
      <c r="W815" s="3"/>
      <c r="X815" s="3"/>
      <c r="Y815" s="3"/>
      <c r="Z815" s="3"/>
    </row>
    <row r="816" spans="1:26" ht="12.75" customHeight="1" x14ac:dyDescent="0.25">
      <c r="A816" s="3"/>
      <c r="B816" s="3"/>
      <c r="C816" s="3"/>
      <c r="D816" s="200"/>
      <c r="E816" s="3"/>
      <c r="F816" s="3"/>
      <c r="G816" s="3"/>
      <c r="H816" s="3"/>
      <c r="I816" s="3"/>
      <c r="J816" s="3"/>
      <c r="K816" s="3"/>
      <c r="L816" s="3"/>
      <c r="M816" s="3"/>
      <c r="N816" s="3"/>
      <c r="O816" s="3"/>
      <c r="P816" s="3"/>
      <c r="Q816" s="3"/>
      <c r="R816" s="3"/>
      <c r="S816" s="3"/>
      <c r="T816" s="3"/>
      <c r="U816" s="3"/>
      <c r="V816" s="3"/>
      <c r="W816" s="3"/>
      <c r="X816" s="3"/>
      <c r="Y816" s="3"/>
      <c r="Z816" s="3"/>
    </row>
    <row r="817" spans="1:26" ht="12.75" customHeight="1" x14ac:dyDescent="0.25">
      <c r="A817" s="3"/>
      <c r="B817" s="3"/>
      <c r="C817" s="3"/>
      <c r="D817" s="200"/>
      <c r="E817" s="3"/>
      <c r="F817" s="3"/>
      <c r="G817" s="3"/>
      <c r="H817" s="3"/>
      <c r="I817" s="3"/>
      <c r="J817" s="3"/>
      <c r="K817" s="3"/>
      <c r="L817" s="3"/>
      <c r="M817" s="3"/>
      <c r="N817" s="3"/>
      <c r="O817" s="3"/>
      <c r="P817" s="3"/>
      <c r="Q817" s="3"/>
      <c r="R817" s="3"/>
      <c r="S817" s="3"/>
      <c r="T817" s="3"/>
      <c r="U817" s="3"/>
      <c r="V817" s="3"/>
      <c r="W817" s="3"/>
      <c r="X817" s="3"/>
      <c r="Y817" s="3"/>
      <c r="Z817" s="3"/>
    </row>
    <row r="818" spans="1:26" ht="12.75" customHeight="1" x14ac:dyDescent="0.25">
      <c r="A818" s="3"/>
      <c r="B818" s="3"/>
      <c r="C818" s="3"/>
      <c r="D818" s="200"/>
      <c r="E818" s="3"/>
      <c r="F818" s="3"/>
      <c r="G818" s="3"/>
      <c r="H818" s="3"/>
      <c r="I818" s="3"/>
      <c r="J818" s="3"/>
      <c r="K818" s="3"/>
      <c r="L818" s="3"/>
      <c r="M818" s="3"/>
      <c r="N818" s="3"/>
      <c r="O818" s="3"/>
      <c r="P818" s="3"/>
      <c r="Q818" s="3"/>
      <c r="R818" s="3"/>
      <c r="S818" s="3"/>
      <c r="T818" s="3"/>
      <c r="U818" s="3"/>
      <c r="V818" s="3"/>
      <c r="W818" s="3"/>
      <c r="X818" s="3"/>
      <c r="Y818" s="3"/>
      <c r="Z818" s="3"/>
    </row>
    <row r="819" spans="1:26" ht="12.75" customHeight="1" x14ac:dyDescent="0.25">
      <c r="A819" s="3"/>
      <c r="B819" s="3"/>
      <c r="C819" s="3"/>
      <c r="D819" s="200"/>
      <c r="E819" s="3"/>
      <c r="F819" s="3"/>
      <c r="G819" s="3"/>
      <c r="H819" s="3"/>
      <c r="I819" s="3"/>
      <c r="J819" s="3"/>
      <c r="K819" s="3"/>
      <c r="L819" s="3"/>
      <c r="M819" s="3"/>
      <c r="N819" s="3"/>
      <c r="O819" s="3"/>
      <c r="P819" s="3"/>
      <c r="Q819" s="3"/>
      <c r="R819" s="3"/>
      <c r="S819" s="3"/>
      <c r="T819" s="3"/>
      <c r="U819" s="3"/>
      <c r="V819" s="3"/>
      <c r="W819" s="3"/>
      <c r="X819" s="3"/>
      <c r="Y819" s="3"/>
      <c r="Z819" s="3"/>
    </row>
    <row r="820" spans="1:26" ht="12.75" customHeight="1" x14ac:dyDescent="0.25">
      <c r="A820" s="3"/>
      <c r="B820" s="3"/>
      <c r="C820" s="3"/>
      <c r="D820" s="200"/>
      <c r="E820" s="3"/>
      <c r="F820" s="3"/>
      <c r="G820" s="3"/>
      <c r="H820" s="3"/>
      <c r="I820" s="3"/>
      <c r="J820" s="3"/>
      <c r="K820" s="3"/>
      <c r="L820" s="3"/>
      <c r="M820" s="3"/>
      <c r="N820" s="3"/>
      <c r="O820" s="3"/>
      <c r="P820" s="3"/>
      <c r="Q820" s="3"/>
      <c r="R820" s="3"/>
      <c r="S820" s="3"/>
      <c r="T820" s="3"/>
      <c r="U820" s="3"/>
      <c r="V820" s="3"/>
      <c r="W820" s="3"/>
      <c r="X820" s="3"/>
      <c r="Y820" s="3"/>
      <c r="Z820" s="3"/>
    </row>
    <row r="821" spans="1:26" ht="12.75" customHeight="1" x14ac:dyDescent="0.25">
      <c r="A821" s="3"/>
      <c r="B821" s="3"/>
      <c r="C821" s="3"/>
      <c r="D821" s="200"/>
      <c r="E821" s="3"/>
      <c r="F821" s="3"/>
      <c r="G821" s="3"/>
      <c r="H821" s="3"/>
      <c r="I821" s="3"/>
      <c r="J821" s="3"/>
      <c r="K821" s="3"/>
      <c r="L821" s="3"/>
      <c r="M821" s="3"/>
      <c r="N821" s="3"/>
      <c r="O821" s="3"/>
      <c r="P821" s="3"/>
      <c r="Q821" s="3"/>
      <c r="R821" s="3"/>
      <c r="S821" s="3"/>
      <c r="T821" s="3"/>
      <c r="U821" s="3"/>
      <c r="V821" s="3"/>
      <c r="W821" s="3"/>
      <c r="X821" s="3"/>
      <c r="Y821" s="3"/>
      <c r="Z821" s="3"/>
    </row>
    <row r="822" spans="1:26" ht="12.75" customHeight="1" x14ac:dyDescent="0.25">
      <c r="A822" s="3"/>
      <c r="B822" s="3"/>
      <c r="C822" s="3"/>
      <c r="D822" s="200"/>
      <c r="E822" s="3"/>
      <c r="F822" s="3"/>
      <c r="G822" s="3"/>
      <c r="H822" s="3"/>
      <c r="I822" s="3"/>
      <c r="J822" s="3"/>
      <c r="K822" s="3"/>
      <c r="L822" s="3"/>
      <c r="M822" s="3"/>
      <c r="N822" s="3"/>
      <c r="O822" s="3"/>
      <c r="P822" s="3"/>
      <c r="Q822" s="3"/>
      <c r="R822" s="3"/>
      <c r="S822" s="3"/>
      <c r="T822" s="3"/>
      <c r="U822" s="3"/>
      <c r="V822" s="3"/>
      <c r="W822" s="3"/>
      <c r="X822" s="3"/>
      <c r="Y822" s="3"/>
      <c r="Z822" s="3"/>
    </row>
    <row r="823" spans="1:26" ht="12.75" customHeight="1" x14ac:dyDescent="0.25">
      <c r="A823" s="3"/>
      <c r="B823" s="3"/>
      <c r="C823" s="3"/>
      <c r="D823" s="200"/>
      <c r="E823" s="3"/>
      <c r="F823" s="3"/>
      <c r="G823" s="3"/>
      <c r="H823" s="3"/>
      <c r="I823" s="3"/>
      <c r="J823" s="3"/>
      <c r="K823" s="3"/>
      <c r="L823" s="3"/>
      <c r="M823" s="3"/>
      <c r="N823" s="3"/>
      <c r="O823" s="3"/>
      <c r="P823" s="3"/>
      <c r="Q823" s="3"/>
      <c r="R823" s="3"/>
      <c r="S823" s="3"/>
      <c r="T823" s="3"/>
      <c r="U823" s="3"/>
      <c r="V823" s="3"/>
      <c r="W823" s="3"/>
      <c r="X823" s="3"/>
      <c r="Y823" s="3"/>
      <c r="Z823" s="3"/>
    </row>
    <row r="824" spans="1:26" ht="12.75" customHeight="1" x14ac:dyDescent="0.25">
      <c r="A824" s="3"/>
      <c r="B824" s="3"/>
      <c r="C824" s="3"/>
      <c r="D824" s="200"/>
      <c r="E824" s="3"/>
      <c r="F824" s="3"/>
      <c r="G824" s="3"/>
      <c r="H824" s="3"/>
      <c r="I824" s="3"/>
      <c r="J824" s="3"/>
      <c r="K824" s="3"/>
      <c r="L824" s="3"/>
      <c r="M824" s="3"/>
      <c r="N824" s="3"/>
      <c r="O824" s="3"/>
      <c r="P824" s="3"/>
      <c r="Q824" s="3"/>
      <c r="R824" s="3"/>
      <c r="S824" s="3"/>
      <c r="T824" s="3"/>
      <c r="U824" s="3"/>
      <c r="V824" s="3"/>
      <c r="W824" s="3"/>
      <c r="X824" s="3"/>
      <c r="Y824" s="3"/>
      <c r="Z824" s="3"/>
    </row>
    <row r="825" spans="1:26" ht="12.75" customHeight="1" x14ac:dyDescent="0.25">
      <c r="A825" s="3"/>
      <c r="B825" s="3"/>
      <c r="C825" s="3"/>
      <c r="D825" s="200"/>
      <c r="E825" s="3"/>
      <c r="F825" s="3"/>
      <c r="G825" s="3"/>
      <c r="H825" s="3"/>
      <c r="I825" s="3"/>
      <c r="J825" s="3"/>
      <c r="K825" s="3"/>
      <c r="L825" s="3"/>
      <c r="M825" s="3"/>
      <c r="N825" s="3"/>
      <c r="O825" s="3"/>
      <c r="P825" s="3"/>
      <c r="Q825" s="3"/>
      <c r="R825" s="3"/>
      <c r="S825" s="3"/>
      <c r="T825" s="3"/>
      <c r="U825" s="3"/>
      <c r="V825" s="3"/>
      <c r="W825" s="3"/>
      <c r="X825" s="3"/>
      <c r="Y825" s="3"/>
      <c r="Z825" s="3"/>
    </row>
    <row r="826" spans="1:26" ht="12.75" customHeight="1" x14ac:dyDescent="0.25">
      <c r="A826" s="3"/>
      <c r="B826" s="3"/>
      <c r="C826" s="3"/>
      <c r="D826" s="200"/>
      <c r="E826" s="3"/>
      <c r="F826" s="3"/>
      <c r="G826" s="3"/>
      <c r="H826" s="3"/>
      <c r="I826" s="3"/>
      <c r="J826" s="3"/>
      <c r="K826" s="3"/>
      <c r="L826" s="3"/>
      <c r="M826" s="3"/>
      <c r="N826" s="3"/>
      <c r="O826" s="3"/>
      <c r="P826" s="3"/>
      <c r="Q826" s="3"/>
      <c r="R826" s="3"/>
      <c r="S826" s="3"/>
      <c r="T826" s="3"/>
      <c r="U826" s="3"/>
      <c r="V826" s="3"/>
      <c r="W826" s="3"/>
      <c r="X826" s="3"/>
      <c r="Y826" s="3"/>
      <c r="Z826" s="3"/>
    </row>
    <row r="827" spans="1:26" ht="12.75" customHeight="1" x14ac:dyDescent="0.25">
      <c r="A827" s="3"/>
      <c r="B827" s="3"/>
      <c r="C827" s="3"/>
      <c r="D827" s="200"/>
      <c r="E827" s="3"/>
      <c r="F827" s="3"/>
      <c r="G827" s="3"/>
      <c r="H827" s="3"/>
      <c r="I827" s="3"/>
      <c r="J827" s="3"/>
      <c r="K827" s="3"/>
      <c r="L827" s="3"/>
      <c r="M827" s="3"/>
      <c r="N827" s="3"/>
      <c r="O827" s="3"/>
      <c r="P827" s="3"/>
      <c r="Q827" s="3"/>
      <c r="R827" s="3"/>
      <c r="S827" s="3"/>
      <c r="T827" s="3"/>
      <c r="U827" s="3"/>
      <c r="V827" s="3"/>
      <c r="W827" s="3"/>
      <c r="X827" s="3"/>
      <c r="Y827" s="3"/>
      <c r="Z827" s="3"/>
    </row>
    <row r="828" spans="1:26" ht="12.75" customHeight="1" x14ac:dyDescent="0.25">
      <c r="A828" s="3"/>
      <c r="B828" s="3"/>
      <c r="C828" s="3"/>
      <c r="D828" s="200"/>
      <c r="E828" s="3"/>
      <c r="F828" s="3"/>
      <c r="G828" s="3"/>
      <c r="H828" s="3"/>
      <c r="I828" s="3"/>
      <c r="J828" s="3"/>
      <c r="K828" s="3"/>
      <c r="L828" s="3"/>
      <c r="M828" s="3"/>
      <c r="N828" s="3"/>
      <c r="O828" s="3"/>
      <c r="P828" s="3"/>
      <c r="Q828" s="3"/>
      <c r="R828" s="3"/>
      <c r="S828" s="3"/>
      <c r="T828" s="3"/>
      <c r="U828" s="3"/>
      <c r="V828" s="3"/>
      <c r="W828" s="3"/>
      <c r="X828" s="3"/>
      <c r="Y828" s="3"/>
      <c r="Z828" s="3"/>
    </row>
    <row r="829" spans="1:26" ht="12.75" customHeight="1" x14ac:dyDescent="0.25">
      <c r="A829" s="3"/>
      <c r="B829" s="3"/>
      <c r="C829" s="3"/>
      <c r="D829" s="200"/>
      <c r="E829" s="3"/>
      <c r="F829" s="3"/>
      <c r="G829" s="3"/>
      <c r="H829" s="3"/>
      <c r="I829" s="3"/>
      <c r="J829" s="3"/>
      <c r="K829" s="3"/>
      <c r="L829" s="3"/>
      <c r="M829" s="3"/>
      <c r="N829" s="3"/>
      <c r="O829" s="3"/>
      <c r="P829" s="3"/>
      <c r="Q829" s="3"/>
      <c r="R829" s="3"/>
      <c r="S829" s="3"/>
      <c r="T829" s="3"/>
      <c r="U829" s="3"/>
      <c r="V829" s="3"/>
      <c r="W829" s="3"/>
      <c r="X829" s="3"/>
      <c r="Y829" s="3"/>
      <c r="Z829" s="3"/>
    </row>
    <row r="830" spans="1:26" ht="12.75" customHeight="1" x14ac:dyDescent="0.25">
      <c r="A830" s="3"/>
      <c r="B830" s="3"/>
      <c r="C830" s="3"/>
      <c r="D830" s="200"/>
      <c r="E830" s="3"/>
      <c r="F830" s="3"/>
      <c r="G830" s="3"/>
      <c r="H830" s="3"/>
      <c r="I830" s="3"/>
      <c r="J830" s="3"/>
      <c r="K830" s="3"/>
      <c r="L830" s="3"/>
      <c r="M830" s="3"/>
      <c r="N830" s="3"/>
      <c r="O830" s="3"/>
      <c r="P830" s="3"/>
      <c r="Q830" s="3"/>
      <c r="R830" s="3"/>
      <c r="S830" s="3"/>
      <c r="T830" s="3"/>
      <c r="U830" s="3"/>
      <c r="V830" s="3"/>
      <c r="W830" s="3"/>
      <c r="X830" s="3"/>
      <c r="Y830" s="3"/>
      <c r="Z830" s="3"/>
    </row>
    <row r="831" spans="1:26" ht="12.75" customHeight="1" x14ac:dyDescent="0.25">
      <c r="A831" s="3"/>
      <c r="B831" s="3"/>
      <c r="C831" s="3"/>
      <c r="D831" s="200"/>
      <c r="E831" s="3"/>
      <c r="F831" s="3"/>
      <c r="G831" s="3"/>
      <c r="H831" s="3"/>
      <c r="I831" s="3"/>
      <c r="J831" s="3"/>
      <c r="K831" s="3"/>
      <c r="L831" s="3"/>
      <c r="M831" s="3"/>
      <c r="N831" s="3"/>
      <c r="O831" s="3"/>
      <c r="P831" s="3"/>
      <c r="Q831" s="3"/>
      <c r="R831" s="3"/>
      <c r="S831" s="3"/>
      <c r="T831" s="3"/>
      <c r="U831" s="3"/>
      <c r="V831" s="3"/>
      <c r="W831" s="3"/>
      <c r="X831" s="3"/>
      <c r="Y831" s="3"/>
      <c r="Z831" s="3"/>
    </row>
    <row r="832" spans="1:26" ht="12.75" customHeight="1" x14ac:dyDescent="0.25">
      <c r="A832" s="3"/>
      <c r="B832" s="3"/>
      <c r="C832" s="3"/>
      <c r="D832" s="200"/>
      <c r="E832" s="3"/>
      <c r="F832" s="3"/>
      <c r="G832" s="3"/>
      <c r="H832" s="3"/>
      <c r="I832" s="3"/>
      <c r="J832" s="3"/>
      <c r="K832" s="3"/>
      <c r="L832" s="3"/>
      <c r="M832" s="3"/>
      <c r="N832" s="3"/>
      <c r="O832" s="3"/>
      <c r="P832" s="3"/>
      <c r="Q832" s="3"/>
      <c r="R832" s="3"/>
      <c r="S832" s="3"/>
      <c r="T832" s="3"/>
      <c r="U832" s="3"/>
      <c r="V832" s="3"/>
      <c r="W832" s="3"/>
      <c r="X832" s="3"/>
      <c r="Y832" s="3"/>
      <c r="Z832" s="3"/>
    </row>
    <row r="833" spans="1:26" ht="12.75" customHeight="1" x14ac:dyDescent="0.25">
      <c r="A833" s="3"/>
      <c r="B833" s="3"/>
      <c r="C833" s="3"/>
      <c r="D833" s="200"/>
      <c r="E833" s="3"/>
      <c r="F833" s="3"/>
      <c r="G833" s="3"/>
      <c r="H833" s="3"/>
      <c r="I833" s="3"/>
      <c r="J833" s="3"/>
      <c r="K833" s="3"/>
      <c r="L833" s="3"/>
      <c r="M833" s="3"/>
      <c r="N833" s="3"/>
      <c r="O833" s="3"/>
      <c r="P833" s="3"/>
      <c r="Q833" s="3"/>
      <c r="R833" s="3"/>
      <c r="S833" s="3"/>
      <c r="T833" s="3"/>
      <c r="U833" s="3"/>
      <c r="V833" s="3"/>
      <c r="W833" s="3"/>
      <c r="X833" s="3"/>
      <c r="Y833" s="3"/>
      <c r="Z833" s="3"/>
    </row>
    <row r="834" spans="1:26" ht="12.75" customHeight="1" x14ac:dyDescent="0.25">
      <c r="A834" s="3"/>
      <c r="B834" s="3"/>
      <c r="C834" s="3"/>
      <c r="D834" s="200"/>
      <c r="E834" s="3"/>
      <c r="F834" s="3"/>
      <c r="G834" s="3"/>
      <c r="H834" s="3"/>
      <c r="I834" s="3"/>
      <c r="J834" s="3"/>
      <c r="K834" s="3"/>
      <c r="L834" s="3"/>
      <c r="M834" s="3"/>
      <c r="N834" s="3"/>
      <c r="O834" s="3"/>
      <c r="P834" s="3"/>
      <c r="Q834" s="3"/>
      <c r="R834" s="3"/>
      <c r="S834" s="3"/>
      <c r="T834" s="3"/>
      <c r="U834" s="3"/>
      <c r="V834" s="3"/>
      <c r="W834" s="3"/>
      <c r="X834" s="3"/>
      <c r="Y834" s="3"/>
      <c r="Z834" s="3"/>
    </row>
    <row r="835" spans="1:26" ht="12.75" customHeight="1" x14ac:dyDescent="0.25">
      <c r="A835" s="3"/>
      <c r="B835" s="3"/>
      <c r="C835" s="3"/>
      <c r="D835" s="200"/>
      <c r="E835" s="3"/>
      <c r="F835" s="3"/>
      <c r="G835" s="3"/>
      <c r="H835" s="3"/>
      <c r="I835" s="3"/>
      <c r="J835" s="3"/>
      <c r="K835" s="3"/>
      <c r="L835" s="3"/>
      <c r="M835" s="3"/>
      <c r="N835" s="3"/>
      <c r="O835" s="3"/>
      <c r="P835" s="3"/>
      <c r="Q835" s="3"/>
      <c r="R835" s="3"/>
      <c r="S835" s="3"/>
      <c r="T835" s="3"/>
      <c r="U835" s="3"/>
      <c r="V835" s="3"/>
      <c r="W835" s="3"/>
      <c r="X835" s="3"/>
      <c r="Y835" s="3"/>
      <c r="Z835" s="3"/>
    </row>
    <row r="836" spans="1:26" ht="12.75" customHeight="1" x14ac:dyDescent="0.25">
      <c r="A836" s="3"/>
      <c r="B836" s="3"/>
      <c r="C836" s="3"/>
      <c r="D836" s="200"/>
      <c r="E836" s="3"/>
      <c r="F836" s="3"/>
      <c r="G836" s="3"/>
      <c r="H836" s="3"/>
      <c r="I836" s="3"/>
      <c r="J836" s="3"/>
      <c r="K836" s="3"/>
      <c r="L836" s="3"/>
      <c r="M836" s="3"/>
      <c r="N836" s="3"/>
      <c r="O836" s="3"/>
      <c r="P836" s="3"/>
      <c r="Q836" s="3"/>
      <c r="R836" s="3"/>
      <c r="S836" s="3"/>
      <c r="T836" s="3"/>
      <c r="U836" s="3"/>
      <c r="V836" s="3"/>
      <c r="W836" s="3"/>
      <c r="X836" s="3"/>
      <c r="Y836" s="3"/>
      <c r="Z836" s="3"/>
    </row>
    <row r="837" spans="1:26" ht="12.75" customHeight="1" x14ac:dyDescent="0.25">
      <c r="A837" s="3"/>
      <c r="B837" s="3"/>
      <c r="C837" s="3"/>
      <c r="D837" s="200"/>
      <c r="E837" s="3"/>
      <c r="F837" s="3"/>
      <c r="G837" s="3"/>
      <c r="H837" s="3"/>
      <c r="I837" s="3"/>
      <c r="J837" s="3"/>
      <c r="K837" s="3"/>
      <c r="L837" s="3"/>
      <c r="M837" s="3"/>
      <c r="N837" s="3"/>
      <c r="O837" s="3"/>
      <c r="P837" s="3"/>
      <c r="Q837" s="3"/>
      <c r="R837" s="3"/>
      <c r="S837" s="3"/>
      <c r="T837" s="3"/>
      <c r="U837" s="3"/>
      <c r="V837" s="3"/>
      <c r="W837" s="3"/>
      <c r="X837" s="3"/>
      <c r="Y837" s="3"/>
      <c r="Z837" s="3"/>
    </row>
    <row r="838" spans="1:26" ht="12.75" customHeight="1" x14ac:dyDescent="0.25">
      <c r="A838" s="3"/>
      <c r="B838" s="3"/>
      <c r="C838" s="3"/>
      <c r="D838" s="200"/>
      <c r="E838" s="3"/>
      <c r="F838" s="3"/>
      <c r="G838" s="3"/>
      <c r="H838" s="3"/>
      <c r="I838" s="3"/>
      <c r="J838" s="3"/>
      <c r="K838" s="3"/>
      <c r="L838" s="3"/>
      <c r="M838" s="3"/>
      <c r="N838" s="3"/>
      <c r="O838" s="3"/>
      <c r="P838" s="3"/>
      <c r="Q838" s="3"/>
      <c r="R838" s="3"/>
      <c r="S838" s="3"/>
      <c r="T838" s="3"/>
      <c r="U838" s="3"/>
      <c r="V838" s="3"/>
      <c r="W838" s="3"/>
      <c r="X838" s="3"/>
      <c r="Y838" s="3"/>
      <c r="Z838" s="3"/>
    </row>
    <row r="839" spans="1:26" ht="12.75" customHeight="1" x14ac:dyDescent="0.25">
      <c r="A839" s="3"/>
      <c r="B839" s="3"/>
      <c r="C839" s="3"/>
      <c r="D839" s="200"/>
      <c r="E839" s="3"/>
      <c r="F839" s="3"/>
      <c r="G839" s="3"/>
      <c r="H839" s="3"/>
      <c r="I839" s="3"/>
      <c r="J839" s="3"/>
      <c r="K839" s="3"/>
      <c r="L839" s="3"/>
      <c r="M839" s="3"/>
      <c r="N839" s="3"/>
      <c r="O839" s="3"/>
      <c r="P839" s="3"/>
      <c r="Q839" s="3"/>
      <c r="R839" s="3"/>
      <c r="S839" s="3"/>
      <c r="T839" s="3"/>
      <c r="U839" s="3"/>
      <c r="V839" s="3"/>
      <c r="W839" s="3"/>
      <c r="X839" s="3"/>
      <c r="Y839" s="3"/>
      <c r="Z839" s="3"/>
    </row>
    <row r="840" spans="1:26" ht="12.75" customHeight="1" x14ac:dyDescent="0.25">
      <c r="A840" s="3"/>
      <c r="B840" s="3"/>
      <c r="C840" s="3"/>
      <c r="D840" s="200"/>
      <c r="E840" s="3"/>
      <c r="F840" s="3"/>
      <c r="G840" s="3"/>
      <c r="H840" s="3"/>
      <c r="I840" s="3"/>
      <c r="J840" s="3"/>
      <c r="K840" s="3"/>
      <c r="L840" s="3"/>
      <c r="M840" s="3"/>
      <c r="N840" s="3"/>
      <c r="O840" s="3"/>
      <c r="P840" s="3"/>
      <c r="Q840" s="3"/>
      <c r="R840" s="3"/>
      <c r="S840" s="3"/>
      <c r="T840" s="3"/>
      <c r="U840" s="3"/>
      <c r="V840" s="3"/>
      <c r="W840" s="3"/>
      <c r="X840" s="3"/>
      <c r="Y840" s="3"/>
      <c r="Z840" s="3"/>
    </row>
    <row r="841" spans="1:26" ht="12.75" customHeight="1" x14ac:dyDescent="0.25">
      <c r="A841" s="3"/>
      <c r="B841" s="3"/>
      <c r="C841" s="3"/>
      <c r="D841" s="200"/>
      <c r="E841" s="3"/>
      <c r="F841" s="3"/>
      <c r="G841" s="3"/>
      <c r="H841" s="3"/>
      <c r="I841" s="3"/>
      <c r="J841" s="3"/>
      <c r="K841" s="3"/>
      <c r="L841" s="3"/>
      <c r="M841" s="3"/>
      <c r="N841" s="3"/>
      <c r="O841" s="3"/>
      <c r="P841" s="3"/>
      <c r="Q841" s="3"/>
      <c r="R841" s="3"/>
      <c r="S841" s="3"/>
      <c r="T841" s="3"/>
      <c r="U841" s="3"/>
      <c r="V841" s="3"/>
      <c r="W841" s="3"/>
      <c r="X841" s="3"/>
      <c r="Y841" s="3"/>
      <c r="Z841" s="3"/>
    </row>
    <row r="842" spans="1:26" ht="12.75" customHeight="1" x14ac:dyDescent="0.25">
      <c r="A842" s="3"/>
      <c r="B842" s="3"/>
      <c r="C842" s="3"/>
      <c r="D842" s="200"/>
      <c r="E842" s="3"/>
      <c r="F842" s="3"/>
      <c r="G842" s="3"/>
      <c r="H842" s="3"/>
      <c r="I842" s="3"/>
      <c r="J842" s="3"/>
      <c r="K842" s="3"/>
      <c r="L842" s="3"/>
      <c r="M842" s="3"/>
      <c r="N842" s="3"/>
      <c r="O842" s="3"/>
      <c r="P842" s="3"/>
      <c r="Q842" s="3"/>
      <c r="R842" s="3"/>
      <c r="S842" s="3"/>
      <c r="T842" s="3"/>
      <c r="U842" s="3"/>
      <c r="V842" s="3"/>
      <c r="W842" s="3"/>
      <c r="X842" s="3"/>
      <c r="Y842" s="3"/>
      <c r="Z842" s="3"/>
    </row>
    <row r="843" spans="1:26" ht="12.75" customHeight="1" x14ac:dyDescent="0.25">
      <c r="A843" s="3"/>
      <c r="B843" s="3"/>
      <c r="C843" s="3"/>
      <c r="D843" s="200"/>
      <c r="E843" s="3"/>
      <c r="F843" s="3"/>
      <c r="G843" s="3"/>
      <c r="H843" s="3"/>
      <c r="I843" s="3"/>
      <c r="J843" s="3"/>
      <c r="K843" s="3"/>
      <c r="L843" s="3"/>
      <c r="M843" s="3"/>
      <c r="N843" s="3"/>
      <c r="O843" s="3"/>
      <c r="P843" s="3"/>
      <c r="Q843" s="3"/>
      <c r="R843" s="3"/>
      <c r="S843" s="3"/>
      <c r="T843" s="3"/>
      <c r="U843" s="3"/>
      <c r="V843" s="3"/>
      <c r="W843" s="3"/>
      <c r="X843" s="3"/>
      <c r="Y843" s="3"/>
      <c r="Z843" s="3"/>
    </row>
    <row r="844" spans="1:26" ht="12.75" customHeight="1" x14ac:dyDescent="0.25">
      <c r="A844" s="3"/>
      <c r="B844" s="3"/>
      <c r="C844" s="3"/>
      <c r="D844" s="200"/>
      <c r="E844" s="3"/>
      <c r="F844" s="3"/>
      <c r="G844" s="3"/>
      <c r="H844" s="3"/>
      <c r="I844" s="3"/>
      <c r="J844" s="3"/>
      <c r="K844" s="3"/>
      <c r="L844" s="3"/>
      <c r="M844" s="3"/>
      <c r="N844" s="3"/>
      <c r="O844" s="3"/>
      <c r="P844" s="3"/>
      <c r="Q844" s="3"/>
      <c r="R844" s="3"/>
      <c r="S844" s="3"/>
      <c r="T844" s="3"/>
      <c r="U844" s="3"/>
      <c r="V844" s="3"/>
      <c r="W844" s="3"/>
      <c r="X844" s="3"/>
      <c r="Y844" s="3"/>
      <c r="Z844" s="3"/>
    </row>
    <row r="845" spans="1:26" ht="12.75" customHeight="1" x14ac:dyDescent="0.25">
      <c r="A845" s="3"/>
      <c r="B845" s="3"/>
      <c r="C845" s="3"/>
      <c r="D845" s="200"/>
      <c r="E845" s="3"/>
      <c r="F845" s="3"/>
      <c r="G845" s="3"/>
      <c r="H845" s="3"/>
      <c r="I845" s="3"/>
      <c r="J845" s="3"/>
      <c r="K845" s="3"/>
      <c r="L845" s="3"/>
      <c r="M845" s="3"/>
      <c r="N845" s="3"/>
      <c r="O845" s="3"/>
      <c r="P845" s="3"/>
      <c r="Q845" s="3"/>
      <c r="R845" s="3"/>
      <c r="S845" s="3"/>
      <c r="T845" s="3"/>
      <c r="U845" s="3"/>
      <c r="V845" s="3"/>
      <c r="W845" s="3"/>
      <c r="X845" s="3"/>
      <c r="Y845" s="3"/>
      <c r="Z845" s="3"/>
    </row>
    <row r="846" spans="1:26" ht="12.75" customHeight="1" x14ac:dyDescent="0.25">
      <c r="A846" s="3"/>
      <c r="B846" s="3"/>
      <c r="C846" s="3"/>
      <c r="D846" s="200"/>
      <c r="E846" s="3"/>
      <c r="F846" s="3"/>
      <c r="G846" s="3"/>
      <c r="H846" s="3"/>
      <c r="I846" s="3"/>
      <c r="J846" s="3"/>
      <c r="K846" s="3"/>
      <c r="L846" s="3"/>
      <c r="M846" s="3"/>
      <c r="N846" s="3"/>
      <c r="O846" s="3"/>
      <c r="P846" s="3"/>
      <c r="Q846" s="3"/>
      <c r="R846" s="3"/>
      <c r="S846" s="3"/>
      <c r="T846" s="3"/>
      <c r="U846" s="3"/>
      <c r="V846" s="3"/>
      <c r="W846" s="3"/>
      <c r="X846" s="3"/>
      <c r="Y846" s="3"/>
      <c r="Z846" s="3"/>
    </row>
    <row r="847" spans="1:26" ht="12.75" customHeight="1" x14ac:dyDescent="0.25">
      <c r="A847" s="3"/>
      <c r="B847" s="3"/>
      <c r="C847" s="3"/>
      <c r="D847" s="200"/>
      <c r="E847" s="3"/>
      <c r="F847" s="3"/>
      <c r="G847" s="3"/>
      <c r="H847" s="3"/>
      <c r="I847" s="3"/>
      <c r="J847" s="3"/>
      <c r="K847" s="3"/>
      <c r="L847" s="3"/>
      <c r="M847" s="3"/>
      <c r="N847" s="3"/>
      <c r="O847" s="3"/>
      <c r="P847" s="3"/>
      <c r="Q847" s="3"/>
      <c r="R847" s="3"/>
      <c r="S847" s="3"/>
      <c r="T847" s="3"/>
      <c r="U847" s="3"/>
      <c r="V847" s="3"/>
      <c r="W847" s="3"/>
      <c r="X847" s="3"/>
      <c r="Y847" s="3"/>
      <c r="Z847" s="3"/>
    </row>
    <row r="848" spans="1:26" ht="12.75" customHeight="1" x14ac:dyDescent="0.25">
      <c r="A848" s="3"/>
      <c r="B848" s="3"/>
      <c r="C848" s="3"/>
      <c r="D848" s="200"/>
      <c r="E848" s="3"/>
      <c r="F848" s="3"/>
      <c r="G848" s="3"/>
      <c r="H848" s="3"/>
      <c r="I848" s="3"/>
      <c r="J848" s="3"/>
      <c r="K848" s="3"/>
      <c r="L848" s="3"/>
      <c r="M848" s="3"/>
      <c r="N848" s="3"/>
      <c r="O848" s="3"/>
      <c r="P848" s="3"/>
      <c r="Q848" s="3"/>
      <c r="R848" s="3"/>
      <c r="S848" s="3"/>
      <c r="T848" s="3"/>
      <c r="U848" s="3"/>
      <c r="V848" s="3"/>
      <c r="W848" s="3"/>
      <c r="X848" s="3"/>
      <c r="Y848" s="3"/>
      <c r="Z848" s="3"/>
    </row>
    <row r="849" spans="1:26" ht="12.75" customHeight="1" x14ac:dyDescent="0.25">
      <c r="A849" s="3"/>
      <c r="B849" s="3"/>
      <c r="C849" s="3"/>
      <c r="D849" s="200"/>
      <c r="E849" s="3"/>
      <c r="F849" s="3"/>
      <c r="G849" s="3"/>
      <c r="H849" s="3"/>
      <c r="I849" s="3"/>
      <c r="J849" s="3"/>
      <c r="K849" s="3"/>
      <c r="L849" s="3"/>
      <c r="M849" s="3"/>
      <c r="N849" s="3"/>
      <c r="O849" s="3"/>
      <c r="P849" s="3"/>
      <c r="Q849" s="3"/>
      <c r="R849" s="3"/>
      <c r="S849" s="3"/>
      <c r="T849" s="3"/>
      <c r="U849" s="3"/>
      <c r="V849" s="3"/>
      <c r="W849" s="3"/>
      <c r="X849" s="3"/>
      <c r="Y849" s="3"/>
      <c r="Z849" s="3"/>
    </row>
    <row r="850" spans="1:26" ht="12.75" customHeight="1" x14ac:dyDescent="0.25">
      <c r="A850" s="3"/>
      <c r="B850" s="3"/>
      <c r="C850" s="3"/>
      <c r="D850" s="200"/>
      <c r="E850" s="3"/>
      <c r="F850" s="3"/>
      <c r="G850" s="3"/>
      <c r="H850" s="3"/>
      <c r="I850" s="3"/>
      <c r="J850" s="3"/>
      <c r="K850" s="3"/>
      <c r="L850" s="3"/>
      <c r="M850" s="3"/>
      <c r="N850" s="3"/>
      <c r="O850" s="3"/>
      <c r="P850" s="3"/>
      <c r="Q850" s="3"/>
      <c r="R850" s="3"/>
      <c r="S850" s="3"/>
      <c r="T850" s="3"/>
      <c r="U850" s="3"/>
      <c r="V850" s="3"/>
      <c r="W850" s="3"/>
      <c r="X850" s="3"/>
      <c r="Y850" s="3"/>
      <c r="Z850" s="3"/>
    </row>
    <row r="851" spans="1:26" ht="12.75" customHeight="1" x14ac:dyDescent="0.25">
      <c r="A851" s="3"/>
      <c r="B851" s="3"/>
      <c r="C851" s="3"/>
      <c r="D851" s="200"/>
      <c r="E851" s="3"/>
      <c r="F851" s="3"/>
      <c r="G851" s="3"/>
      <c r="H851" s="3"/>
      <c r="I851" s="3"/>
      <c r="J851" s="3"/>
      <c r="K851" s="3"/>
      <c r="L851" s="3"/>
      <c r="M851" s="3"/>
      <c r="N851" s="3"/>
      <c r="O851" s="3"/>
      <c r="P851" s="3"/>
      <c r="Q851" s="3"/>
      <c r="R851" s="3"/>
      <c r="S851" s="3"/>
      <c r="T851" s="3"/>
      <c r="U851" s="3"/>
      <c r="V851" s="3"/>
      <c r="W851" s="3"/>
      <c r="X851" s="3"/>
      <c r="Y851" s="3"/>
      <c r="Z851" s="3"/>
    </row>
    <row r="852" spans="1:26" ht="12.75" customHeight="1" x14ac:dyDescent="0.25">
      <c r="A852" s="3"/>
      <c r="B852" s="3"/>
      <c r="C852" s="3"/>
      <c r="D852" s="200"/>
      <c r="E852" s="3"/>
      <c r="F852" s="3"/>
      <c r="G852" s="3"/>
      <c r="H852" s="3"/>
      <c r="I852" s="3"/>
      <c r="J852" s="3"/>
      <c r="K852" s="3"/>
      <c r="L852" s="3"/>
      <c r="M852" s="3"/>
      <c r="N852" s="3"/>
      <c r="O852" s="3"/>
      <c r="P852" s="3"/>
      <c r="Q852" s="3"/>
      <c r="R852" s="3"/>
      <c r="S852" s="3"/>
      <c r="T852" s="3"/>
      <c r="U852" s="3"/>
      <c r="V852" s="3"/>
      <c r="W852" s="3"/>
      <c r="X852" s="3"/>
      <c r="Y852" s="3"/>
      <c r="Z852" s="3"/>
    </row>
    <row r="853" spans="1:26" ht="12.75" customHeight="1" x14ac:dyDescent="0.25">
      <c r="A853" s="3"/>
      <c r="B853" s="3"/>
      <c r="C853" s="3"/>
      <c r="D853" s="200"/>
      <c r="E853" s="3"/>
      <c r="F853" s="3"/>
      <c r="G853" s="3"/>
      <c r="H853" s="3"/>
      <c r="I853" s="3"/>
      <c r="J853" s="3"/>
      <c r="K853" s="3"/>
      <c r="L853" s="3"/>
      <c r="M853" s="3"/>
      <c r="N853" s="3"/>
      <c r="O853" s="3"/>
      <c r="P853" s="3"/>
      <c r="Q853" s="3"/>
      <c r="R853" s="3"/>
      <c r="S853" s="3"/>
      <c r="T853" s="3"/>
      <c r="U853" s="3"/>
      <c r="V853" s="3"/>
      <c r="W853" s="3"/>
      <c r="X853" s="3"/>
      <c r="Y853" s="3"/>
      <c r="Z853" s="3"/>
    </row>
    <row r="854" spans="1:26" ht="12.75" customHeight="1" x14ac:dyDescent="0.25">
      <c r="A854" s="3"/>
      <c r="B854" s="3"/>
      <c r="C854" s="3"/>
      <c r="D854" s="200"/>
      <c r="E854" s="3"/>
      <c r="F854" s="3"/>
      <c r="G854" s="3"/>
      <c r="H854" s="3"/>
      <c r="I854" s="3"/>
      <c r="J854" s="3"/>
      <c r="K854" s="3"/>
      <c r="L854" s="3"/>
      <c r="M854" s="3"/>
      <c r="N854" s="3"/>
      <c r="O854" s="3"/>
      <c r="P854" s="3"/>
      <c r="Q854" s="3"/>
      <c r="R854" s="3"/>
      <c r="S854" s="3"/>
      <c r="T854" s="3"/>
      <c r="U854" s="3"/>
      <c r="V854" s="3"/>
      <c r="W854" s="3"/>
      <c r="X854" s="3"/>
      <c r="Y854" s="3"/>
      <c r="Z854" s="3"/>
    </row>
    <row r="855" spans="1:26" ht="12.75" customHeight="1" x14ac:dyDescent="0.25">
      <c r="A855" s="3"/>
      <c r="B855" s="3"/>
      <c r="C855" s="3"/>
      <c r="D855" s="200"/>
      <c r="E855" s="3"/>
      <c r="F855" s="3"/>
      <c r="G855" s="3"/>
      <c r="H855" s="3"/>
      <c r="I855" s="3"/>
      <c r="J855" s="3"/>
      <c r="K855" s="3"/>
      <c r="L855" s="3"/>
      <c r="M855" s="3"/>
      <c r="N855" s="3"/>
      <c r="O855" s="3"/>
      <c r="P855" s="3"/>
      <c r="Q855" s="3"/>
      <c r="R855" s="3"/>
      <c r="S855" s="3"/>
      <c r="T855" s="3"/>
      <c r="U855" s="3"/>
      <c r="V855" s="3"/>
      <c r="W855" s="3"/>
      <c r="X855" s="3"/>
      <c r="Y855" s="3"/>
      <c r="Z855" s="3"/>
    </row>
    <row r="856" spans="1:26" ht="12.75" customHeight="1" x14ac:dyDescent="0.25">
      <c r="A856" s="3"/>
      <c r="B856" s="3"/>
      <c r="C856" s="3"/>
      <c r="D856" s="200"/>
      <c r="E856" s="3"/>
      <c r="F856" s="3"/>
      <c r="G856" s="3"/>
      <c r="H856" s="3"/>
      <c r="I856" s="3"/>
      <c r="J856" s="3"/>
      <c r="K856" s="3"/>
      <c r="L856" s="3"/>
      <c r="M856" s="3"/>
      <c r="N856" s="3"/>
      <c r="O856" s="3"/>
      <c r="P856" s="3"/>
      <c r="Q856" s="3"/>
      <c r="R856" s="3"/>
      <c r="S856" s="3"/>
      <c r="T856" s="3"/>
      <c r="U856" s="3"/>
      <c r="V856" s="3"/>
      <c r="W856" s="3"/>
      <c r="X856" s="3"/>
      <c r="Y856" s="3"/>
      <c r="Z856" s="3"/>
    </row>
    <row r="857" spans="1:26" ht="12.75" customHeight="1" x14ac:dyDescent="0.25">
      <c r="A857" s="3"/>
      <c r="B857" s="3"/>
      <c r="C857" s="3"/>
      <c r="D857" s="200"/>
      <c r="E857" s="3"/>
      <c r="F857" s="3"/>
      <c r="G857" s="3"/>
      <c r="H857" s="3"/>
      <c r="I857" s="3"/>
      <c r="J857" s="3"/>
      <c r="K857" s="3"/>
      <c r="L857" s="3"/>
      <c r="M857" s="3"/>
      <c r="N857" s="3"/>
      <c r="O857" s="3"/>
      <c r="P857" s="3"/>
      <c r="Q857" s="3"/>
      <c r="R857" s="3"/>
      <c r="S857" s="3"/>
      <c r="T857" s="3"/>
      <c r="U857" s="3"/>
      <c r="V857" s="3"/>
      <c r="W857" s="3"/>
      <c r="X857" s="3"/>
      <c r="Y857" s="3"/>
      <c r="Z857" s="3"/>
    </row>
    <row r="858" spans="1:26" ht="12.75" customHeight="1" x14ac:dyDescent="0.25">
      <c r="A858" s="3"/>
      <c r="B858" s="3"/>
      <c r="C858" s="3"/>
      <c r="D858" s="200"/>
      <c r="E858" s="3"/>
      <c r="F858" s="3"/>
      <c r="G858" s="3"/>
      <c r="H858" s="3"/>
      <c r="I858" s="3"/>
      <c r="J858" s="3"/>
      <c r="K858" s="3"/>
      <c r="L858" s="3"/>
      <c r="M858" s="3"/>
      <c r="N858" s="3"/>
      <c r="O858" s="3"/>
      <c r="P858" s="3"/>
      <c r="Q858" s="3"/>
      <c r="R858" s="3"/>
      <c r="S858" s="3"/>
      <c r="T858" s="3"/>
      <c r="U858" s="3"/>
      <c r="V858" s="3"/>
      <c r="W858" s="3"/>
      <c r="X858" s="3"/>
      <c r="Y858" s="3"/>
      <c r="Z858" s="3"/>
    </row>
    <row r="859" spans="1:26" ht="12.75" customHeight="1" x14ac:dyDescent="0.25">
      <c r="A859" s="3"/>
      <c r="B859" s="3"/>
      <c r="C859" s="3"/>
      <c r="D859" s="200"/>
      <c r="E859" s="3"/>
      <c r="F859" s="3"/>
      <c r="G859" s="3"/>
      <c r="H859" s="3"/>
      <c r="I859" s="3"/>
      <c r="J859" s="3"/>
      <c r="K859" s="3"/>
      <c r="L859" s="3"/>
      <c r="M859" s="3"/>
      <c r="N859" s="3"/>
      <c r="O859" s="3"/>
      <c r="P859" s="3"/>
      <c r="Q859" s="3"/>
      <c r="R859" s="3"/>
      <c r="S859" s="3"/>
      <c r="T859" s="3"/>
      <c r="U859" s="3"/>
      <c r="V859" s="3"/>
      <c r="W859" s="3"/>
      <c r="X859" s="3"/>
      <c r="Y859" s="3"/>
      <c r="Z859" s="3"/>
    </row>
    <row r="860" spans="1:26" ht="12.75" customHeight="1" x14ac:dyDescent="0.25">
      <c r="A860" s="3"/>
      <c r="B860" s="3"/>
      <c r="C860" s="3"/>
      <c r="D860" s="200"/>
      <c r="E860" s="3"/>
      <c r="F860" s="3"/>
      <c r="G860" s="3"/>
      <c r="H860" s="3"/>
      <c r="I860" s="3"/>
      <c r="J860" s="3"/>
      <c r="K860" s="3"/>
      <c r="L860" s="3"/>
      <c r="M860" s="3"/>
      <c r="N860" s="3"/>
      <c r="O860" s="3"/>
      <c r="P860" s="3"/>
      <c r="Q860" s="3"/>
      <c r="R860" s="3"/>
      <c r="S860" s="3"/>
      <c r="T860" s="3"/>
      <c r="U860" s="3"/>
      <c r="V860" s="3"/>
      <c r="W860" s="3"/>
      <c r="X860" s="3"/>
      <c r="Y860" s="3"/>
      <c r="Z860" s="3"/>
    </row>
    <row r="861" spans="1:26" ht="12.75" customHeight="1" x14ac:dyDescent="0.25">
      <c r="A861" s="3"/>
      <c r="B861" s="3"/>
      <c r="C861" s="3"/>
      <c r="D861" s="200"/>
      <c r="E861" s="3"/>
      <c r="F861" s="3"/>
      <c r="G861" s="3"/>
      <c r="H861" s="3"/>
      <c r="I861" s="3"/>
      <c r="J861" s="3"/>
      <c r="K861" s="3"/>
      <c r="L861" s="3"/>
      <c r="M861" s="3"/>
      <c r="N861" s="3"/>
      <c r="O861" s="3"/>
      <c r="P861" s="3"/>
      <c r="Q861" s="3"/>
      <c r="R861" s="3"/>
      <c r="S861" s="3"/>
      <c r="T861" s="3"/>
      <c r="U861" s="3"/>
      <c r="V861" s="3"/>
      <c r="W861" s="3"/>
      <c r="X861" s="3"/>
      <c r="Y861" s="3"/>
      <c r="Z861" s="3"/>
    </row>
    <row r="862" spans="1:26" ht="12.75" customHeight="1" x14ac:dyDescent="0.25">
      <c r="A862" s="3"/>
      <c r="B862" s="3"/>
      <c r="C862" s="3"/>
      <c r="D862" s="200"/>
      <c r="E862" s="3"/>
      <c r="F862" s="3"/>
      <c r="G862" s="3"/>
      <c r="H862" s="3"/>
      <c r="I862" s="3"/>
      <c r="J862" s="3"/>
      <c r="K862" s="3"/>
      <c r="L862" s="3"/>
      <c r="M862" s="3"/>
      <c r="N862" s="3"/>
      <c r="O862" s="3"/>
      <c r="P862" s="3"/>
      <c r="Q862" s="3"/>
      <c r="R862" s="3"/>
      <c r="S862" s="3"/>
      <c r="T862" s="3"/>
      <c r="U862" s="3"/>
      <c r="V862" s="3"/>
      <c r="W862" s="3"/>
      <c r="X862" s="3"/>
      <c r="Y862" s="3"/>
      <c r="Z862" s="3"/>
    </row>
    <row r="863" spans="1:26" ht="12.75" customHeight="1" x14ac:dyDescent="0.25">
      <c r="A863" s="3"/>
      <c r="B863" s="3"/>
      <c r="C863" s="3"/>
      <c r="D863" s="200"/>
      <c r="E863" s="3"/>
      <c r="F863" s="3"/>
      <c r="G863" s="3"/>
      <c r="H863" s="3"/>
      <c r="I863" s="3"/>
      <c r="J863" s="3"/>
      <c r="K863" s="3"/>
      <c r="L863" s="3"/>
      <c r="M863" s="3"/>
      <c r="N863" s="3"/>
      <c r="O863" s="3"/>
      <c r="P863" s="3"/>
      <c r="Q863" s="3"/>
      <c r="R863" s="3"/>
      <c r="S863" s="3"/>
      <c r="T863" s="3"/>
      <c r="U863" s="3"/>
      <c r="V863" s="3"/>
      <c r="W863" s="3"/>
      <c r="X863" s="3"/>
      <c r="Y863" s="3"/>
      <c r="Z863" s="3"/>
    </row>
    <row r="864" spans="1:26" ht="12.75" customHeight="1" x14ac:dyDescent="0.25">
      <c r="A864" s="3"/>
      <c r="B864" s="3"/>
      <c r="C864" s="3"/>
      <c r="D864" s="200"/>
      <c r="E864" s="3"/>
      <c r="F864" s="3"/>
      <c r="G864" s="3"/>
      <c r="H864" s="3"/>
      <c r="I864" s="3"/>
      <c r="J864" s="3"/>
      <c r="K864" s="3"/>
      <c r="L864" s="3"/>
      <c r="M864" s="3"/>
      <c r="N864" s="3"/>
      <c r="O864" s="3"/>
      <c r="P864" s="3"/>
      <c r="Q864" s="3"/>
      <c r="R864" s="3"/>
      <c r="S864" s="3"/>
      <c r="T864" s="3"/>
      <c r="U864" s="3"/>
      <c r="V864" s="3"/>
      <c r="W864" s="3"/>
      <c r="X864" s="3"/>
      <c r="Y864" s="3"/>
      <c r="Z864" s="3"/>
    </row>
    <row r="865" spans="1:26" ht="12.75" customHeight="1" x14ac:dyDescent="0.25">
      <c r="A865" s="3"/>
      <c r="B865" s="3"/>
      <c r="C865" s="3"/>
      <c r="D865" s="200"/>
      <c r="E865" s="3"/>
      <c r="F865" s="3"/>
      <c r="G865" s="3"/>
      <c r="H865" s="3"/>
      <c r="I865" s="3"/>
      <c r="J865" s="3"/>
      <c r="K865" s="3"/>
      <c r="L865" s="3"/>
      <c r="M865" s="3"/>
      <c r="N865" s="3"/>
      <c r="O865" s="3"/>
      <c r="P865" s="3"/>
      <c r="Q865" s="3"/>
      <c r="R865" s="3"/>
      <c r="S865" s="3"/>
      <c r="T865" s="3"/>
      <c r="U865" s="3"/>
      <c r="V865" s="3"/>
      <c r="W865" s="3"/>
      <c r="X865" s="3"/>
      <c r="Y865" s="3"/>
      <c r="Z865" s="3"/>
    </row>
    <row r="866" spans="1:26" ht="12.75" customHeight="1" x14ac:dyDescent="0.25">
      <c r="A866" s="3"/>
      <c r="B866" s="3"/>
      <c r="C866" s="3"/>
      <c r="D866" s="200"/>
      <c r="E866" s="3"/>
      <c r="F866" s="3"/>
      <c r="G866" s="3"/>
      <c r="H866" s="3"/>
      <c r="I866" s="3"/>
      <c r="J866" s="3"/>
      <c r="K866" s="3"/>
      <c r="L866" s="3"/>
      <c r="M866" s="3"/>
      <c r="N866" s="3"/>
      <c r="O866" s="3"/>
      <c r="P866" s="3"/>
      <c r="Q866" s="3"/>
      <c r="R866" s="3"/>
      <c r="S866" s="3"/>
      <c r="T866" s="3"/>
      <c r="U866" s="3"/>
      <c r="V866" s="3"/>
      <c r="W866" s="3"/>
      <c r="X866" s="3"/>
      <c r="Y866" s="3"/>
      <c r="Z866" s="3"/>
    </row>
    <row r="867" spans="1:26" ht="12.75" customHeight="1" x14ac:dyDescent="0.25">
      <c r="A867" s="3"/>
      <c r="B867" s="3"/>
      <c r="C867" s="3"/>
      <c r="D867" s="200"/>
      <c r="E867" s="3"/>
      <c r="F867" s="3"/>
      <c r="G867" s="3"/>
      <c r="H867" s="3"/>
      <c r="I867" s="3"/>
      <c r="J867" s="3"/>
      <c r="K867" s="3"/>
      <c r="L867" s="3"/>
      <c r="M867" s="3"/>
      <c r="N867" s="3"/>
      <c r="O867" s="3"/>
      <c r="P867" s="3"/>
      <c r="Q867" s="3"/>
      <c r="R867" s="3"/>
      <c r="S867" s="3"/>
      <c r="T867" s="3"/>
      <c r="U867" s="3"/>
      <c r="V867" s="3"/>
      <c r="W867" s="3"/>
      <c r="X867" s="3"/>
      <c r="Y867" s="3"/>
      <c r="Z867" s="3"/>
    </row>
    <row r="868" spans="1:26" ht="12.75" customHeight="1" x14ac:dyDescent="0.25">
      <c r="A868" s="3"/>
      <c r="B868" s="3"/>
      <c r="C868" s="3"/>
      <c r="D868" s="200"/>
      <c r="E868" s="3"/>
      <c r="F868" s="3"/>
      <c r="G868" s="3"/>
      <c r="H868" s="3"/>
      <c r="I868" s="3"/>
      <c r="J868" s="3"/>
      <c r="K868" s="3"/>
      <c r="L868" s="3"/>
      <c r="M868" s="3"/>
      <c r="N868" s="3"/>
      <c r="O868" s="3"/>
      <c r="P868" s="3"/>
      <c r="Q868" s="3"/>
      <c r="R868" s="3"/>
      <c r="S868" s="3"/>
      <c r="T868" s="3"/>
      <c r="U868" s="3"/>
      <c r="V868" s="3"/>
      <c r="W868" s="3"/>
      <c r="X868" s="3"/>
      <c r="Y868" s="3"/>
      <c r="Z868" s="3"/>
    </row>
    <row r="869" spans="1:26" ht="12.75" customHeight="1" x14ac:dyDescent="0.25">
      <c r="A869" s="3"/>
      <c r="B869" s="3"/>
      <c r="C869" s="3"/>
      <c r="D869" s="200"/>
      <c r="E869" s="3"/>
      <c r="F869" s="3"/>
      <c r="G869" s="3"/>
      <c r="H869" s="3"/>
      <c r="I869" s="3"/>
      <c r="J869" s="3"/>
      <c r="K869" s="3"/>
      <c r="L869" s="3"/>
      <c r="M869" s="3"/>
      <c r="N869" s="3"/>
      <c r="O869" s="3"/>
      <c r="P869" s="3"/>
      <c r="Q869" s="3"/>
      <c r="R869" s="3"/>
      <c r="S869" s="3"/>
      <c r="T869" s="3"/>
      <c r="U869" s="3"/>
      <c r="V869" s="3"/>
      <c r="W869" s="3"/>
      <c r="X869" s="3"/>
      <c r="Y869" s="3"/>
      <c r="Z869" s="3"/>
    </row>
    <row r="870" spans="1:26" ht="12.75" customHeight="1" x14ac:dyDescent="0.25">
      <c r="A870" s="3"/>
      <c r="B870" s="3"/>
      <c r="C870" s="3"/>
      <c r="D870" s="200"/>
      <c r="E870" s="3"/>
      <c r="F870" s="3"/>
      <c r="G870" s="3"/>
      <c r="H870" s="3"/>
      <c r="I870" s="3"/>
      <c r="J870" s="3"/>
      <c r="K870" s="3"/>
      <c r="L870" s="3"/>
      <c r="M870" s="3"/>
      <c r="N870" s="3"/>
      <c r="O870" s="3"/>
      <c r="P870" s="3"/>
      <c r="Q870" s="3"/>
      <c r="R870" s="3"/>
      <c r="S870" s="3"/>
      <c r="T870" s="3"/>
      <c r="U870" s="3"/>
      <c r="V870" s="3"/>
      <c r="W870" s="3"/>
      <c r="X870" s="3"/>
      <c r="Y870" s="3"/>
      <c r="Z870" s="3"/>
    </row>
    <row r="871" spans="1:26" ht="12.75" customHeight="1" x14ac:dyDescent="0.25">
      <c r="A871" s="3"/>
      <c r="B871" s="3"/>
      <c r="C871" s="3"/>
      <c r="D871" s="200"/>
      <c r="E871" s="3"/>
      <c r="F871" s="3"/>
      <c r="G871" s="3"/>
      <c r="H871" s="3"/>
      <c r="I871" s="3"/>
      <c r="J871" s="3"/>
      <c r="K871" s="3"/>
      <c r="L871" s="3"/>
      <c r="M871" s="3"/>
      <c r="N871" s="3"/>
      <c r="O871" s="3"/>
      <c r="P871" s="3"/>
      <c r="Q871" s="3"/>
      <c r="R871" s="3"/>
      <c r="S871" s="3"/>
      <c r="T871" s="3"/>
      <c r="U871" s="3"/>
      <c r="V871" s="3"/>
      <c r="W871" s="3"/>
      <c r="X871" s="3"/>
      <c r="Y871" s="3"/>
      <c r="Z871" s="3"/>
    </row>
    <row r="872" spans="1:26" ht="12.75" customHeight="1" x14ac:dyDescent="0.25">
      <c r="A872" s="3"/>
      <c r="B872" s="3"/>
      <c r="C872" s="3"/>
      <c r="D872" s="200"/>
      <c r="E872" s="3"/>
      <c r="F872" s="3"/>
      <c r="G872" s="3"/>
      <c r="H872" s="3"/>
      <c r="I872" s="3"/>
      <c r="J872" s="3"/>
      <c r="K872" s="3"/>
      <c r="L872" s="3"/>
      <c r="M872" s="3"/>
      <c r="N872" s="3"/>
      <c r="O872" s="3"/>
      <c r="P872" s="3"/>
      <c r="Q872" s="3"/>
      <c r="R872" s="3"/>
      <c r="S872" s="3"/>
      <c r="T872" s="3"/>
      <c r="U872" s="3"/>
      <c r="V872" s="3"/>
      <c r="W872" s="3"/>
      <c r="X872" s="3"/>
      <c r="Y872" s="3"/>
      <c r="Z872" s="3"/>
    </row>
    <row r="873" spans="1:26" ht="12.75" customHeight="1" x14ac:dyDescent="0.25">
      <c r="A873" s="3"/>
      <c r="B873" s="3"/>
      <c r="C873" s="3"/>
      <c r="D873" s="200"/>
      <c r="E873" s="3"/>
      <c r="F873" s="3"/>
      <c r="G873" s="3"/>
      <c r="H873" s="3"/>
      <c r="I873" s="3"/>
      <c r="J873" s="3"/>
      <c r="K873" s="3"/>
      <c r="L873" s="3"/>
      <c r="M873" s="3"/>
      <c r="N873" s="3"/>
      <c r="O873" s="3"/>
      <c r="P873" s="3"/>
      <c r="Q873" s="3"/>
      <c r="R873" s="3"/>
      <c r="S873" s="3"/>
      <c r="T873" s="3"/>
      <c r="U873" s="3"/>
      <c r="V873" s="3"/>
      <c r="W873" s="3"/>
      <c r="X873" s="3"/>
      <c r="Y873" s="3"/>
      <c r="Z873" s="3"/>
    </row>
    <row r="874" spans="1:26" ht="12.75" customHeight="1" x14ac:dyDescent="0.25">
      <c r="A874" s="3"/>
      <c r="B874" s="3"/>
      <c r="C874" s="3"/>
      <c r="D874" s="200"/>
      <c r="E874" s="3"/>
      <c r="F874" s="3"/>
      <c r="G874" s="3"/>
      <c r="H874" s="3"/>
      <c r="I874" s="3"/>
      <c r="J874" s="3"/>
      <c r="K874" s="3"/>
      <c r="L874" s="3"/>
      <c r="M874" s="3"/>
      <c r="N874" s="3"/>
      <c r="O874" s="3"/>
      <c r="P874" s="3"/>
      <c r="Q874" s="3"/>
      <c r="R874" s="3"/>
      <c r="S874" s="3"/>
      <c r="T874" s="3"/>
      <c r="U874" s="3"/>
      <c r="V874" s="3"/>
      <c r="W874" s="3"/>
      <c r="X874" s="3"/>
      <c r="Y874" s="3"/>
      <c r="Z874" s="3"/>
    </row>
    <row r="875" spans="1:26" ht="12.75" customHeight="1" x14ac:dyDescent="0.25">
      <c r="A875" s="3"/>
      <c r="B875" s="3"/>
      <c r="C875" s="3"/>
      <c r="D875" s="200"/>
      <c r="E875" s="3"/>
      <c r="F875" s="3"/>
      <c r="G875" s="3"/>
      <c r="H875" s="3"/>
      <c r="I875" s="3"/>
      <c r="J875" s="3"/>
      <c r="K875" s="3"/>
      <c r="L875" s="3"/>
      <c r="M875" s="3"/>
      <c r="N875" s="3"/>
      <c r="O875" s="3"/>
      <c r="P875" s="3"/>
      <c r="Q875" s="3"/>
      <c r="R875" s="3"/>
      <c r="S875" s="3"/>
      <c r="T875" s="3"/>
      <c r="U875" s="3"/>
      <c r="V875" s="3"/>
      <c r="W875" s="3"/>
      <c r="X875" s="3"/>
      <c r="Y875" s="3"/>
      <c r="Z875" s="3"/>
    </row>
    <row r="876" spans="1:26" ht="12.75" customHeight="1" x14ac:dyDescent="0.25">
      <c r="A876" s="3"/>
      <c r="B876" s="3"/>
      <c r="C876" s="3"/>
      <c r="D876" s="200"/>
      <c r="E876" s="3"/>
      <c r="F876" s="3"/>
      <c r="G876" s="3"/>
      <c r="H876" s="3"/>
      <c r="I876" s="3"/>
      <c r="J876" s="3"/>
      <c r="K876" s="3"/>
      <c r="L876" s="3"/>
      <c r="M876" s="3"/>
      <c r="N876" s="3"/>
      <c r="O876" s="3"/>
      <c r="P876" s="3"/>
      <c r="Q876" s="3"/>
      <c r="R876" s="3"/>
      <c r="S876" s="3"/>
      <c r="T876" s="3"/>
      <c r="U876" s="3"/>
      <c r="V876" s="3"/>
      <c r="W876" s="3"/>
      <c r="X876" s="3"/>
      <c r="Y876" s="3"/>
      <c r="Z876" s="3"/>
    </row>
    <row r="877" spans="1:26" ht="12.75" customHeight="1" x14ac:dyDescent="0.25">
      <c r="A877" s="3"/>
      <c r="B877" s="3"/>
      <c r="C877" s="3"/>
      <c r="D877" s="200"/>
      <c r="E877" s="3"/>
      <c r="F877" s="3"/>
      <c r="G877" s="3"/>
      <c r="H877" s="3"/>
      <c r="I877" s="3"/>
      <c r="J877" s="3"/>
      <c r="K877" s="3"/>
      <c r="L877" s="3"/>
      <c r="M877" s="3"/>
      <c r="N877" s="3"/>
      <c r="O877" s="3"/>
      <c r="P877" s="3"/>
      <c r="Q877" s="3"/>
      <c r="R877" s="3"/>
      <c r="S877" s="3"/>
      <c r="T877" s="3"/>
      <c r="U877" s="3"/>
      <c r="V877" s="3"/>
      <c r="W877" s="3"/>
      <c r="X877" s="3"/>
      <c r="Y877" s="3"/>
      <c r="Z877" s="3"/>
    </row>
    <row r="878" spans="1:26" ht="12.75" customHeight="1" x14ac:dyDescent="0.25">
      <c r="A878" s="3"/>
      <c r="B878" s="3"/>
      <c r="C878" s="3"/>
      <c r="D878" s="200"/>
      <c r="E878" s="3"/>
      <c r="F878" s="3"/>
      <c r="G878" s="3"/>
      <c r="H878" s="3"/>
      <c r="I878" s="3"/>
      <c r="J878" s="3"/>
      <c r="K878" s="3"/>
      <c r="L878" s="3"/>
      <c r="M878" s="3"/>
      <c r="N878" s="3"/>
      <c r="O878" s="3"/>
      <c r="P878" s="3"/>
      <c r="Q878" s="3"/>
      <c r="R878" s="3"/>
      <c r="S878" s="3"/>
      <c r="T878" s="3"/>
      <c r="U878" s="3"/>
      <c r="V878" s="3"/>
      <c r="W878" s="3"/>
      <c r="X878" s="3"/>
      <c r="Y878" s="3"/>
      <c r="Z878" s="3"/>
    </row>
    <row r="879" spans="1:26" ht="12.75" customHeight="1" x14ac:dyDescent="0.25">
      <c r="A879" s="3"/>
      <c r="B879" s="3"/>
      <c r="C879" s="3"/>
      <c r="D879" s="200"/>
      <c r="E879" s="3"/>
      <c r="F879" s="3"/>
      <c r="G879" s="3"/>
      <c r="H879" s="3"/>
      <c r="I879" s="3"/>
      <c r="J879" s="3"/>
      <c r="K879" s="3"/>
      <c r="L879" s="3"/>
      <c r="M879" s="3"/>
      <c r="N879" s="3"/>
      <c r="O879" s="3"/>
      <c r="P879" s="3"/>
      <c r="Q879" s="3"/>
      <c r="R879" s="3"/>
      <c r="S879" s="3"/>
      <c r="T879" s="3"/>
      <c r="U879" s="3"/>
      <c r="V879" s="3"/>
      <c r="W879" s="3"/>
      <c r="X879" s="3"/>
      <c r="Y879" s="3"/>
      <c r="Z879" s="3"/>
    </row>
    <row r="880" spans="1:26" ht="12.75" customHeight="1" x14ac:dyDescent="0.25">
      <c r="A880" s="3"/>
      <c r="B880" s="3"/>
      <c r="C880" s="3"/>
      <c r="D880" s="200"/>
      <c r="E880" s="3"/>
      <c r="F880" s="3"/>
      <c r="G880" s="3"/>
      <c r="H880" s="3"/>
      <c r="I880" s="3"/>
      <c r="J880" s="3"/>
      <c r="K880" s="3"/>
      <c r="L880" s="3"/>
      <c r="M880" s="3"/>
      <c r="N880" s="3"/>
      <c r="O880" s="3"/>
      <c r="P880" s="3"/>
      <c r="Q880" s="3"/>
      <c r="R880" s="3"/>
      <c r="S880" s="3"/>
      <c r="T880" s="3"/>
      <c r="U880" s="3"/>
      <c r="V880" s="3"/>
      <c r="W880" s="3"/>
      <c r="X880" s="3"/>
      <c r="Y880" s="3"/>
      <c r="Z880" s="3"/>
    </row>
    <row r="881" spans="1:26" ht="12.75" customHeight="1" x14ac:dyDescent="0.25">
      <c r="A881" s="3"/>
      <c r="B881" s="3"/>
      <c r="C881" s="3"/>
      <c r="D881" s="200"/>
      <c r="E881" s="3"/>
      <c r="F881" s="3"/>
      <c r="G881" s="3"/>
      <c r="H881" s="3"/>
      <c r="I881" s="3"/>
      <c r="J881" s="3"/>
      <c r="K881" s="3"/>
      <c r="L881" s="3"/>
      <c r="M881" s="3"/>
      <c r="N881" s="3"/>
      <c r="O881" s="3"/>
      <c r="P881" s="3"/>
      <c r="Q881" s="3"/>
      <c r="R881" s="3"/>
      <c r="S881" s="3"/>
      <c r="T881" s="3"/>
      <c r="U881" s="3"/>
      <c r="V881" s="3"/>
      <c r="W881" s="3"/>
      <c r="X881" s="3"/>
      <c r="Y881" s="3"/>
      <c r="Z881" s="3"/>
    </row>
    <row r="882" spans="1:26" ht="12.75" customHeight="1" x14ac:dyDescent="0.25">
      <c r="A882" s="3"/>
      <c r="B882" s="3"/>
      <c r="C882" s="3"/>
      <c r="D882" s="200"/>
      <c r="E882" s="3"/>
      <c r="F882" s="3"/>
      <c r="G882" s="3"/>
      <c r="H882" s="3"/>
      <c r="I882" s="3"/>
      <c r="J882" s="3"/>
      <c r="K882" s="3"/>
      <c r="L882" s="3"/>
      <c r="M882" s="3"/>
      <c r="N882" s="3"/>
      <c r="O882" s="3"/>
      <c r="P882" s="3"/>
      <c r="Q882" s="3"/>
      <c r="R882" s="3"/>
      <c r="S882" s="3"/>
      <c r="T882" s="3"/>
      <c r="U882" s="3"/>
      <c r="V882" s="3"/>
      <c r="W882" s="3"/>
      <c r="X882" s="3"/>
      <c r="Y882" s="3"/>
      <c r="Z882" s="3"/>
    </row>
    <row r="883" spans="1:26" ht="12.75" customHeight="1" x14ac:dyDescent="0.25">
      <c r="A883" s="3"/>
      <c r="B883" s="3"/>
      <c r="C883" s="3"/>
      <c r="D883" s="200"/>
      <c r="E883" s="3"/>
      <c r="F883" s="3"/>
      <c r="G883" s="3"/>
      <c r="H883" s="3"/>
      <c r="I883" s="3"/>
      <c r="J883" s="3"/>
      <c r="K883" s="3"/>
      <c r="L883" s="3"/>
      <c r="M883" s="3"/>
      <c r="N883" s="3"/>
      <c r="O883" s="3"/>
      <c r="P883" s="3"/>
      <c r="Q883" s="3"/>
      <c r="R883" s="3"/>
      <c r="S883" s="3"/>
      <c r="T883" s="3"/>
      <c r="U883" s="3"/>
      <c r="V883" s="3"/>
      <c r="W883" s="3"/>
      <c r="X883" s="3"/>
      <c r="Y883" s="3"/>
      <c r="Z883" s="3"/>
    </row>
    <row r="884" spans="1:26" ht="12.75" customHeight="1" x14ac:dyDescent="0.25">
      <c r="A884" s="3"/>
      <c r="B884" s="3"/>
      <c r="C884" s="3"/>
      <c r="D884" s="200"/>
      <c r="E884" s="3"/>
      <c r="F884" s="3"/>
      <c r="G884" s="3"/>
      <c r="H884" s="3"/>
      <c r="I884" s="3"/>
      <c r="J884" s="3"/>
      <c r="K884" s="3"/>
      <c r="L884" s="3"/>
      <c r="M884" s="3"/>
      <c r="N884" s="3"/>
      <c r="O884" s="3"/>
      <c r="P884" s="3"/>
      <c r="Q884" s="3"/>
      <c r="R884" s="3"/>
      <c r="S884" s="3"/>
      <c r="T884" s="3"/>
      <c r="U884" s="3"/>
      <c r="V884" s="3"/>
      <c r="W884" s="3"/>
      <c r="X884" s="3"/>
      <c r="Y884" s="3"/>
      <c r="Z884" s="3"/>
    </row>
    <row r="885" spans="1:26" ht="12.75" customHeight="1" x14ac:dyDescent="0.25">
      <c r="A885" s="3"/>
      <c r="B885" s="3"/>
      <c r="C885" s="3"/>
      <c r="D885" s="200"/>
      <c r="E885" s="3"/>
      <c r="F885" s="3"/>
      <c r="G885" s="3"/>
      <c r="H885" s="3"/>
      <c r="I885" s="3"/>
      <c r="J885" s="3"/>
      <c r="K885" s="3"/>
      <c r="L885" s="3"/>
      <c r="M885" s="3"/>
      <c r="N885" s="3"/>
      <c r="O885" s="3"/>
      <c r="P885" s="3"/>
      <c r="Q885" s="3"/>
      <c r="R885" s="3"/>
      <c r="S885" s="3"/>
      <c r="T885" s="3"/>
      <c r="U885" s="3"/>
      <c r="V885" s="3"/>
      <c r="W885" s="3"/>
      <c r="X885" s="3"/>
      <c r="Y885" s="3"/>
      <c r="Z885" s="3"/>
    </row>
    <row r="886" spans="1:26" ht="12.75" customHeight="1" x14ac:dyDescent="0.25">
      <c r="A886" s="3"/>
      <c r="B886" s="3"/>
      <c r="C886" s="3"/>
      <c r="D886" s="200"/>
      <c r="E886" s="3"/>
      <c r="F886" s="3"/>
      <c r="G886" s="3"/>
      <c r="H886" s="3"/>
      <c r="I886" s="3"/>
      <c r="J886" s="3"/>
      <c r="K886" s="3"/>
      <c r="L886" s="3"/>
      <c r="M886" s="3"/>
      <c r="N886" s="3"/>
      <c r="O886" s="3"/>
      <c r="P886" s="3"/>
      <c r="Q886" s="3"/>
      <c r="R886" s="3"/>
      <c r="S886" s="3"/>
      <c r="T886" s="3"/>
      <c r="U886" s="3"/>
      <c r="V886" s="3"/>
      <c r="W886" s="3"/>
      <c r="X886" s="3"/>
      <c r="Y886" s="3"/>
      <c r="Z886" s="3"/>
    </row>
    <row r="887" spans="1:26" ht="12.75" customHeight="1" x14ac:dyDescent="0.25">
      <c r="A887" s="3"/>
      <c r="B887" s="3"/>
      <c r="C887" s="3"/>
      <c r="D887" s="200"/>
      <c r="E887" s="3"/>
      <c r="F887" s="3"/>
      <c r="G887" s="3"/>
      <c r="H887" s="3"/>
      <c r="I887" s="3"/>
      <c r="J887" s="3"/>
      <c r="K887" s="3"/>
      <c r="L887" s="3"/>
      <c r="M887" s="3"/>
      <c r="N887" s="3"/>
      <c r="O887" s="3"/>
      <c r="P887" s="3"/>
      <c r="Q887" s="3"/>
      <c r="R887" s="3"/>
      <c r="S887" s="3"/>
      <c r="T887" s="3"/>
      <c r="U887" s="3"/>
      <c r="V887" s="3"/>
      <c r="W887" s="3"/>
      <c r="X887" s="3"/>
      <c r="Y887" s="3"/>
      <c r="Z887" s="3"/>
    </row>
    <row r="888" spans="1:26" ht="12.75" customHeight="1" x14ac:dyDescent="0.25">
      <c r="A888" s="3"/>
      <c r="B888" s="3"/>
      <c r="C888" s="3"/>
      <c r="D888" s="200"/>
      <c r="E888" s="3"/>
      <c r="F888" s="3"/>
      <c r="G888" s="3"/>
      <c r="H888" s="3"/>
      <c r="I888" s="3"/>
      <c r="J888" s="3"/>
      <c r="K888" s="3"/>
      <c r="L888" s="3"/>
      <c r="M888" s="3"/>
      <c r="N888" s="3"/>
      <c r="O888" s="3"/>
      <c r="P888" s="3"/>
      <c r="Q888" s="3"/>
      <c r="R888" s="3"/>
      <c r="S888" s="3"/>
      <c r="T888" s="3"/>
      <c r="U888" s="3"/>
      <c r="V888" s="3"/>
      <c r="W888" s="3"/>
      <c r="X888" s="3"/>
      <c r="Y888" s="3"/>
      <c r="Z888" s="3"/>
    </row>
    <row r="889" spans="1:26" ht="12.75" customHeight="1" x14ac:dyDescent="0.25">
      <c r="A889" s="3"/>
      <c r="B889" s="3"/>
      <c r="C889" s="3"/>
      <c r="D889" s="200"/>
      <c r="E889" s="3"/>
      <c r="F889" s="3"/>
      <c r="G889" s="3"/>
      <c r="H889" s="3"/>
      <c r="I889" s="3"/>
      <c r="J889" s="3"/>
      <c r="K889" s="3"/>
      <c r="L889" s="3"/>
      <c r="M889" s="3"/>
      <c r="N889" s="3"/>
      <c r="O889" s="3"/>
      <c r="P889" s="3"/>
      <c r="Q889" s="3"/>
      <c r="R889" s="3"/>
      <c r="S889" s="3"/>
      <c r="T889" s="3"/>
      <c r="U889" s="3"/>
      <c r="V889" s="3"/>
      <c r="W889" s="3"/>
      <c r="X889" s="3"/>
      <c r="Y889" s="3"/>
      <c r="Z889" s="3"/>
    </row>
    <row r="890" spans="1:26" ht="12.75" customHeight="1" x14ac:dyDescent="0.25">
      <c r="A890" s="3"/>
      <c r="B890" s="3"/>
      <c r="C890" s="3"/>
      <c r="D890" s="200"/>
      <c r="E890" s="3"/>
      <c r="F890" s="3"/>
      <c r="G890" s="3"/>
      <c r="H890" s="3"/>
      <c r="I890" s="3"/>
      <c r="J890" s="3"/>
      <c r="K890" s="3"/>
      <c r="L890" s="3"/>
      <c r="M890" s="3"/>
      <c r="N890" s="3"/>
      <c r="O890" s="3"/>
      <c r="P890" s="3"/>
      <c r="Q890" s="3"/>
      <c r="R890" s="3"/>
      <c r="S890" s="3"/>
      <c r="T890" s="3"/>
      <c r="U890" s="3"/>
      <c r="V890" s="3"/>
      <c r="W890" s="3"/>
      <c r="X890" s="3"/>
      <c r="Y890" s="3"/>
      <c r="Z890" s="3"/>
    </row>
    <row r="891" spans="1:26" ht="12.75" customHeight="1" x14ac:dyDescent="0.25">
      <c r="A891" s="3"/>
      <c r="B891" s="3"/>
      <c r="C891" s="3"/>
      <c r="D891" s="200"/>
      <c r="E891" s="3"/>
      <c r="F891" s="3"/>
      <c r="G891" s="3"/>
      <c r="H891" s="3"/>
      <c r="I891" s="3"/>
      <c r="J891" s="3"/>
      <c r="K891" s="3"/>
      <c r="L891" s="3"/>
      <c r="M891" s="3"/>
      <c r="N891" s="3"/>
      <c r="O891" s="3"/>
      <c r="P891" s="3"/>
      <c r="Q891" s="3"/>
      <c r="R891" s="3"/>
      <c r="S891" s="3"/>
      <c r="T891" s="3"/>
      <c r="U891" s="3"/>
      <c r="V891" s="3"/>
      <c r="W891" s="3"/>
      <c r="X891" s="3"/>
      <c r="Y891" s="3"/>
      <c r="Z891" s="3"/>
    </row>
    <row r="892" spans="1:26" ht="12.75" customHeight="1" x14ac:dyDescent="0.25">
      <c r="A892" s="3"/>
      <c r="B892" s="3"/>
      <c r="C892" s="3"/>
      <c r="D892" s="200"/>
      <c r="E892" s="3"/>
      <c r="F892" s="3"/>
      <c r="G892" s="3"/>
      <c r="H892" s="3"/>
      <c r="I892" s="3"/>
      <c r="J892" s="3"/>
      <c r="K892" s="3"/>
      <c r="L892" s="3"/>
      <c r="M892" s="3"/>
      <c r="N892" s="3"/>
      <c r="O892" s="3"/>
      <c r="P892" s="3"/>
      <c r="Q892" s="3"/>
      <c r="R892" s="3"/>
      <c r="S892" s="3"/>
      <c r="T892" s="3"/>
      <c r="U892" s="3"/>
      <c r="V892" s="3"/>
      <c r="W892" s="3"/>
      <c r="X892" s="3"/>
      <c r="Y892" s="3"/>
      <c r="Z892" s="3"/>
    </row>
    <row r="893" spans="1:26" ht="12.75" customHeight="1" x14ac:dyDescent="0.25">
      <c r="A893" s="3"/>
      <c r="B893" s="3"/>
      <c r="C893" s="3"/>
      <c r="D893" s="200"/>
      <c r="E893" s="3"/>
      <c r="F893" s="3"/>
      <c r="G893" s="3"/>
      <c r="H893" s="3"/>
      <c r="I893" s="3"/>
      <c r="J893" s="3"/>
      <c r="K893" s="3"/>
      <c r="L893" s="3"/>
      <c r="M893" s="3"/>
      <c r="N893" s="3"/>
      <c r="O893" s="3"/>
      <c r="P893" s="3"/>
      <c r="Q893" s="3"/>
      <c r="R893" s="3"/>
      <c r="S893" s="3"/>
      <c r="T893" s="3"/>
      <c r="U893" s="3"/>
      <c r="V893" s="3"/>
      <c r="W893" s="3"/>
      <c r="X893" s="3"/>
      <c r="Y893" s="3"/>
      <c r="Z893" s="3"/>
    </row>
    <row r="894" spans="1:26" ht="12.75" customHeight="1" x14ac:dyDescent="0.25">
      <c r="A894" s="3"/>
      <c r="B894" s="3"/>
      <c r="C894" s="3"/>
      <c r="D894" s="200"/>
      <c r="E894" s="3"/>
      <c r="F894" s="3"/>
      <c r="G894" s="3"/>
      <c r="H894" s="3"/>
      <c r="I894" s="3"/>
      <c r="J894" s="3"/>
      <c r="K894" s="3"/>
      <c r="L894" s="3"/>
      <c r="M894" s="3"/>
      <c r="N894" s="3"/>
      <c r="O894" s="3"/>
      <c r="P894" s="3"/>
      <c r="Q894" s="3"/>
      <c r="R894" s="3"/>
      <c r="S894" s="3"/>
      <c r="T894" s="3"/>
      <c r="U894" s="3"/>
      <c r="V894" s="3"/>
      <c r="W894" s="3"/>
      <c r="X894" s="3"/>
      <c r="Y894" s="3"/>
      <c r="Z894" s="3"/>
    </row>
    <row r="895" spans="1:26" ht="12.75" customHeight="1" x14ac:dyDescent="0.25">
      <c r="A895" s="3"/>
      <c r="B895" s="3"/>
      <c r="C895" s="3"/>
      <c r="D895" s="200"/>
      <c r="E895" s="3"/>
      <c r="F895" s="3"/>
      <c r="G895" s="3"/>
      <c r="H895" s="3"/>
      <c r="I895" s="3"/>
      <c r="J895" s="3"/>
      <c r="K895" s="3"/>
      <c r="L895" s="3"/>
      <c r="M895" s="3"/>
      <c r="N895" s="3"/>
      <c r="O895" s="3"/>
      <c r="P895" s="3"/>
      <c r="Q895" s="3"/>
      <c r="R895" s="3"/>
      <c r="S895" s="3"/>
      <c r="T895" s="3"/>
      <c r="U895" s="3"/>
      <c r="V895" s="3"/>
      <c r="W895" s="3"/>
      <c r="X895" s="3"/>
      <c r="Y895" s="3"/>
      <c r="Z895" s="3"/>
    </row>
    <row r="896" spans="1:26" ht="12.75" customHeight="1" x14ac:dyDescent="0.25">
      <c r="A896" s="3"/>
      <c r="B896" s="3"/>
      <c r="C896" s="3"/>
      <c r="D896" s="200"/>
      <c r="E896" s="3"/>
      <c r="F896" s="3"/>
      <c r="G896" s="3"/>
      <c r="H896" s="3"/>
      <c r="I896" s="3"/>
      <c r="J896" s="3"/>
      <c r="K896" s="3"/>
      <c r="L896" s="3"/>
      <c r="M896" s="3"/>
      <c r="N896" s="3"/>
      <c r="O896" s="3"/>
      <c r="P896" s="3"/>
      <c r="Q896" s="3"/>
      <c r="R896" s="3"/>
      <c r="S896" s="3"/>
      <c r="T896" s="3"/>
      <c r="U896" s="3"/>
      <c r="V896" s="3"/>
      <c r="W896" s="3"/>
      <c r="X896" s="3"/>
      <c r="Y896" s="3"/>
      <c r="Z896" s="3"/>
    </row>
    <row r="897" spans="1:26" ht="12.75" customHeight="1" x14ac:dyDescent="0.25">
      <c r="A897" s="3"/>
      <c r="B897" s="3"/>
      <c r="C897" s="3"/>
      <c r="D897" s="200"/>
      <c r="E897" s="3"/>
      <c r="F897" s="3"/>
      <c r="G897" s="3"/>
      <c r="H897" s="3"/>
      <c r="I897" s="3"/>
      <c r="J897" s="3"/>
      <c r="K897" s="3"/>
      <c r="L897" s="3"/>
      <c r="M897" s="3"/>
      <c r="N897" s="3"/>
      <c r="O897" s="3"/>
      <c r="P897" s="3"/>
      <c r="Q897" s="3"/>
      <c r="R897" s="3"/>
      <c r="S897" s="3"/>
      <c r="T897" s="3"/>
      <c r="U897" s="3"/>
      <c r="V897" s="3"/>
      <c r="W897" s="3"/>
      <c r="X897" s="3"/>
      <c r="Y897" s="3"/>
      <c r="Z897" s="3"/>
    </row>
    <row r="898" spans="1:26" ht="12.75" customHeight="1" x14ac:dyDescent="0.25">
      <c r="A898" s="3"/>
      <c r="B898" s="3"/>
      <c r="C898" s="3"/>
      <c r="D898" s="200"/>
      <c r="E898" s="3"/>
      <c r="F898" s="3"/>
      <c r="G898" s="3"/>
      <c r="H898" s="3"/>
      <c r="I898" s="3"/>
      <c r="J898" s="3"/>
      <c r="K898" s="3"/>
      <c r="L898" s="3"/>
      <c r="M898" s="3"/>
      <c r="N898" s="3"/>
      <c r="O898" s="3"/>
      <c r="P898" s="3"/>
      <c r="Q898" s="3"/>
      <c r="R898" s="3"/>
      <c r="S898" s="3"/>
      <c r="T898" s="3"/>
      <c r="U898" s="3"/>
      <c r="V898" s="3"/>
      <c r="W898" s="3"/>
      <c r="X898" s="3"/>
      <c r="Y898" s="3"/>
      <c r="Z898" s="3"/>
    </row>
    <row r="899" spans="1:26" ht="12.75" customHeight="1" x14ac:dyDescent="0.25">
      <c r="A899" s="3"/>
      <c r="B899" s="3"/>
      <c r="C899" s="3"/>
      <c r="D899" s="200"/>
      <c r="E899" s="3"/>
      <c r="F899" s="3"/>
      <c r="G899" s="3"/>
      <c r="H899" s="3"/>
      <c r="I899" s="3"/>
      <c r="J899" s="3"/>
      <c r="K899" s="3"/>
      <c r="L899" s="3"/>
      <c r="M899" s="3"/>
      <c r="N899" s="3"/>
      <c r="O899" s="3"/>
      <c r="P899" s="3"/>
      <c r="Q899" s="3"/>
      <c r="R899" s="3"/>
      <c r="S899" s="3"/>
      <c r="T899" s="3"/>
      <c r="U899" s="3"/>
      <c r="V899" s="3"/>
      <c r="W899" s="3"/>
      <c r="X899" s="3"/>
      <c r="Y899" s="3"/>
      <c r="Z899" s="3"/>
    </row>
    <row r="900" spans="1:26" ht="12.75" customHeight="1" x14ac:dyDescent="0.25">
      <c r="A900" s="3"/>
      <c r="B900" s="3"/>
      <c r="C900" s="3"/>
      <c r="D900" s="200"/>
      <c r="E900" s="3"/>
      <c r="F900" s="3"/>
      <c r="G900" s="3"/>
      <c r="H900" s="3"/>
      <c r="I900" s="3"/>
      <c r="J900" s="3"/>
      <c r="K900" s="3"/>
      <c r="L900" s="3"/>
      <c r="M900" s="3"/>
      <c r="N900" s="3"/>
      <c r="O900" s="3"/>
      <c r="P900" s="3"/>
      <c r="Q900" s="3"/>
      <c r="R900" s="3"/>
      <c r="S900" s="3"/>
      <c r="T900" s="3"/>
      <c r="U900" s="3"/>
      <c r="V900" s="3"/>
      <c r="W900" s="3"/>
      <c r="X900" s="3"/>
      <c r="Y900" s="3"/>
      <c r="Z900" s="3"/>
    </row>
    <row r="901" spans="1:26" ht="12.75" customHeight="1" x14ac:dyDescent="0.25">
      <c r="A901" s="3"/>
      <c r="B901" s="3"/>
      <c r="C901" s="3"/>
      <c r="D901" s="200"/>
      <c r="E901" s="3"/>
      <c r="F901" s="3"/>
      <c r="G901" s="3"/>
      <c r="H901" s="3"/>
      <c r="I901" s="3"/>
      <c r="J901" s="3"/>
      <c r="K901" s="3"/>
      <c r="L901" s="3"/>
      <c r="M901" s="3"/>
      <c r="N901" s="3"/>
      <c r="O901" s="3"/>
      <c r="P901" s="3"/>
      <c r="Q901" s="3"/>
      <c r="R901" s="3"/>
      <c r="S901" s="3"/>
      <c r="T901" s="3"/>
      <c r="U901" s="3"/>
      <c r="V901" s="3"/>
      <c r="W901" s="3"/>
      <c r="X901" s="3"/>
      <c r="Y901" s="3"/>
      <c r="Z901" s="3"/>
    </row>
    <row r="902" spans="1:26" ht="12.75" customHeight="1" x14ac:dyDescent="0.25">
      <c r="A902" s="3"/>
      <c r="B902" s="3"/>
      <c r="C902" s="3"/>
      <c r="D902" s="200"/>
      <c r="E902" s="3"/>
      <c r="F902" s="3"/>
      <c r="G902" s="3"/>
      <c r="H902" s="3"/>
      <c r="I902" s="3"/>
      <c r="J902" s="3"/>
      <c r="K902" s="3"/>
      <c r="L902" s="3"/>
      <c r="M902" s="3"/>
      <c r="N902" s="3"/>
      <c r="O902" s="3"/>
      <c r="P902" s="3"/>
      <c r="Q902" s="3"/>
      <c r="R902" s="3"/>
      <c r="S902" s="3"/>
      <c r="T902" s="3"/>
      <c r="U902" s="3"/>
      <c r="V902" s="3"/>
      <c r="W902" s="3"/>
      <c r="X902" s="3"/>
      <c r="Y902" s="3"/>
      <c r="Z902" s="3"/>
    </row>
    <row r="903" spans="1:26" ht="12.75" customHeight="1" x14ac:dyDescent="0.25">
      <c r="A903" s="3"/>
      <c r="B903" s="3"/>
      <c r="C903" s="3"/>
      <c r="D903" s="200"/>
      <c r="E903" s="3"/>
      <c r="F903" s="3"/>
      <c r="G903" s="3"/>
      <c r="H903" s="3"/>
      <c r="I903" s="3"/>
      <c r="J903" s="3"/>
      <c r="K903" s="3"/>
      <c r="L903" s="3"/>
      <c r="M903" s="3"/>
      <c r="N903" s="3"/>
      <c r="O903" s="3"/>
      <c r="P903" s="3"/>
      <c r="Q903" s="3"/>
      <c r="R903" s="3"/>
      <c r="S903" s="3"/>
      <c r="T903" s="3"/>
      <c r="U903" s="3"/>
      <c r="V903" s="3"/>
      <c r="W903" s="3"/>
      <c r="X903" s="3"/>
      <c r="Y903" s="3"/>
      <c r="Z903" s="3"/>
    </row>
    <row r="904" spans="1:26" ht="12.75" customHeight="1" x14ac:dyDescent="0.25">
      <c r="A904" s="3"/>
      <c r="B904" s="3"/>
      <c r="C904" s="3"/>
      <c r="D904" s="200"/>
      <c r="E904" s="3"/>
      <c r="F904" s="3"/>
      <c r="G904" s="3"/>
      <c r="H904" s="3"/>
      <c r="I904" s="3"/>
      <c r="J904" s="3"/>
      <c r="K904" s="3"/>
      <c r="L904" s="3"/>
      <c r="M904" s="3"/>
      <c r="N904" s="3"/>
      <c r="O904" s="3"/>
      <c r="P904" s="3"/>
      <c r="Q904" s="3"/>
      <c r="R904" s="3"/>
      <c r="S904" s="3"/>
      <c r="T904" s="3"/>
      <c r="U904" s="3"/>
      <c r="V904" s="3"/>
      <c r="W904" s="3"/>
      <c r="X904" s="3"/>
      <c r="Y904" s="3"/>
      <c r="Z904" s="3"/>
    </row>
    <row r="905" spans="1:26" ht="12.75" customHeight="1" x14ac:dyDescent="0.25">
      <c r="A905" s="3"/>
      <c r="B905" s="3"/>
      <c r="C905" s="3"/>
      <c r="D905" s="200"/>
      <c r="E905" s="3"/>
      <c r="F905" s="3"/>
      <c r="G905" s="3"/>
      <c r="H905" s="3"/>
      <c r="I905" s="3"/>
      <c r="J905" s="3"/>
      <c r="K905" s="3"/>
      <c r="L905" s="3"/>
      <c r="M905" s="3"/>
      <c r="N905" s="3"/>
      <c r="O905" s="3"/>
      <c r="P905" s="3"/>
      <c r="Q905" s="3"/>
      <c r="R905" s="3"/>
      <c r="S905" s="3"/>
      <c r="T905" s="3"/>
      <c r="U905" s="3"/>
      <c r="V905" s="3"/>
      <c r="W905" s="3"/>
      <c r="X905" s="3"/>
      <c r="Y905" s="3"/>
      <c r="Z905" s="3"/>
    </row>
    <row r="906" spans="1:26" ht="12.75" customHeight="1" x14ac:dyDescent="0.25">
      <c r="A906" s="3"/>
      <c r="B906" s="3"/>
      <c r="C906" s="3"/>
      <c r="D906" s="200"/>
      <c r="E906" s="3"/>
      <c r="F906" s="3"/>
      <c r="G906" s="3"/>
      <c r="H906" s="3"/>
      <c r="I906" s="3"/>
      <c r="J906" s="3"/>
      <c r="K906" s="3"/>
      <c r="L906" s="3"/>
      <c r="M906" s="3"/>
      <c r="N906" s="3"/>
      <c r="O906" s="3"/>
      <c r="P906" s="3"/>
      <c r="Q906" s="3"/>
      <c r="R906" s="3"/>
      <c r="S906" s="3"/>
      <c r="T906" s="3"/>
      <c r="U906" s="3"/>
      <c r="V906" s="3"/>
      <c r="W906" s="3"/>
      <c r="X906" s="3"/>
      <c r="Y906" s="3"/>
      <c r="Z906" s="3"/>
    </row>
    <row r="907" spans="1:26" ht="12.75" customHeight="1" x14ac:dyDescent="0.25">
      <c r="A907" s="3"/>
      <c r="B907" s="3"/>
      <c r="C907" s="3"/>
      <c r="D907" s="200"/>
      <c r="E907" s="3"/>
      <c r="F907" s="3"/>
      <c r="G907" s="3"/>
      <c r="H907" s="3"/>
      <c r="I907" s="3"/>
      <c r="J907" s="3"/>
      <c r="K907" s="3"/>
      <c r="L907" s="3"/>
      <c r="M907" s="3"/>
      <c r="N907" s="3"/>
      <c r="O907" s="3"/>
      <c r="P907" s="3"/>
      <c r="Q907" s="3"/>
      <c r="R907" s="3"/>
      <c r="S907" s="3"/>
      <c r="T907" s="3"/>
      <c r="U907" s="3"/>
      <c r="V907" s="3"/>
      <c r="W907" s="3"/>
      <c r="X907" s="3"/>
      <c r="Y907" s="3"/>
      <c r="Z907" s="3"/>
    </row>
    <row r="908" spans="1:26" ht="12.75" customHeight="1" x14ac:dyDescent="0.25">
      <c r="A908" s="3"/>
      <c r="B908" s="3"/>
      <c r="C908" s="3"/>
      <c r="D908" s="200"/>
      <c r="E908" s="3"/>
      <c r="F908" s="3"/>
      <c r="G908" s="3"/>
      <c r="H908" s="3"/>
      <c r="I908" s="3"/>
      <c r="J908" s="3"/>
      <c r="K908" s="3"/>
      <c r="L908" s="3"/>
      <c r="M908" s="3"/>
      <c r="N908" s="3"/>
      <c r="O908" s="3"/>
      <c r="P908" s="3"/>
      <c r="Q908" s="3"/>
      <c r="R908" s="3"/>
      <c r="S908" s="3"/>
      <c r="T908" s="3"/>
      <c r="U908" s="3"/>
      <c r="V908" s="3"/>
      <c r="W908" s="3"/>
      <c r="X908" s="3"/>
      <c r="Y908" s="3"/>
      <c r="Z908" s="3"/>
    </row>
    <row r="909" spans="1:26" ht="12.75" customHeight="1" x14ac:dyDescent="0.25">
      <c r="A909" s="3"/>
      <c r="B909" s="3"/>
      <c r="C909" s="3"/>
      <c r="D909" s="200"/>
      <c r="E909" s="3"/>
      <c r="F909" s="3"/>
      <c r="G909" s="3"/>
      <c r="H909" s="3"/>
      <c r="I909" s="3"/>
      <c r="J909" s="3"/>
      <c r="K909" s="3"/>
      <c r="L909" s="3"/>
      <c r="M909" s="3"/>
      <c r="N909" s="3"/>
      <c r="O909" s="3"/>
      <c r="P909" s="3"/>
      <c r="Q909" s="3"/>
      <c r="R909" s="3"/>
      <c r="S909" s="3"/>
      <c r="T909" s="3"/>
      <c r="U909" s="3"/>
      <c r="V909" s="3"/>
      <c r="W909" s="3"/>
      <c r="X909" s="3"/>
      <c r="Y909" s="3"/>
      <c r="Z909" s="3"/>
    </row>
    <row r="910" spans="1:26" ht="12.75" customHeight="1" x14ac:dyDescent="0.25">
      <c r="A910" s="3"/>
      <c r="B910" s="3"/>
      <c r="C910" s="3"/>
      <c r="D910" s="200"/>
      <c r="E910" s="3"/>
      <c r="F910" s="3"/>
      <c r="G910" s="3"/>
      <c r="H910" s="3"/>
      <c r="I910" s="3"/>
      <c r="J910" s="3"/>
      <c r="K910" s="3"/>
      <c r="L910" s="3"/>
      <c r="M910" s="3"/>
      <c r="N910" s="3"/>
      <c r="O910" s="3"/>
      <c r="P910" s="3"/>
      <c r="Q910" s="3"/>
      <c r="R910" s="3"/>
      <c r="S910" s="3"/>
      <c r="T910" s="3"/>
      <c r="U910" s="3"/>
      <c r="V910" s="3"/>
      <c r="W910" s="3"/>
      <c r="X910" s="3"/>
      <c r="Y910" s="3"/>
      <c r="Z910" s="3"/>
    </row>
    <row r="911" spans="1:26" ht="12.75" customHeight="1" x14ac:dyDescent="0.25">
      <c r="A911" s="3"/>
      <c r="B911" s="3"/>
      <c r="C911" s="3"/>
      <c r="D911" s="200"/>
      <c r="E911" s="3"/>
      <c r="F911" s="3"/>
      <c r="G911" s="3"/>
      <c r="H911" s="3"/>
      <c r="I911" s="3"/>
      <c r="J911" s="3"/>
      <c r="K911" s="3"/>
      <c r="L911" s="3"/>
      <c r="M911" s="3"/>
      <c r="N911" s="3"/>
      <c r="O911" s="3"/>
      <c r="P911" s="3"/>
      <c r="Q911" s="3"/>
      <c r="R911" s="3"/>
      <c r="S911" s="3"/>
      <c r="T911" s="3"/>
      <c r="U911" s="3"/>
      <c r="V911" s="3"/>
      <c r="W911" s="3"/>
      <c r="X911" s="3"/>
      <c r="Y911" s="3"/>
      <c r="Z911" s="3"/>
    </row>
    <row r="912" spans="1:26" ht="12.75" customHeight="1" x14ac:dyDescent="0.25">
      <c r="A912" s="3"/>
      <c r="B912" s="3"/>
      <c r="C912" s="3"/>
      <c r="D912" s="200"/>
      <c r="E912" s="3"/>
      <c r="F912" s="3"/>
      <c r="G912" s="3"/>
      <c r="H912" s="3"/>
      <c r="I912" s="3"/>
      <c r="J912" s="3"/>
      <c r="K912" s="3"/>
      <c r="L912" s="3"/>
      <c r="M912" s="3"/>
      <c r="N912" s="3"/>
      <c r="O912" s="3"/>
      <c r="P912" s="3"/>
      <c r="Q912" s="3"/>
      <c r="R912" s="3"/>
      <c r="S912" s="3"/>
      <c r="T912" s="3"/>
      <c r="U912" s="3"/>
      <c r="V912" s="3"/>
      <c r="W912" s="3"/>
      <c r="X912" s="3"/>
      <c r="Y912" s="3"/>
      <c r="Z912" s="3"/>
    </row>
    <row r="913" spans="1:26" ht="12.75" customHeight="1" x14ac:dyDescent="0.25">
      <c r="A913" s="3"/>
      <c r="B913" s="3"/>
      <c r="C913" s="3"/>
      <c r="D913" s="200"/>
      <c r="E913" s="3"/>
      <c r="F913" s="3"/>
      <c r="G913" s="3"/>
      <c r="H913" s="3"/>
      <c r="I913" s="3"/>
      <c r="J913" s="3"/>
      <c r="K913" s="3"/>
      <c r="L913" s="3"/>
      <c r="M913" s="3"/>
      <c r="N913" s="3"/>
      <c r="O913" s="3"/>
      <c r="P913" s="3"/>
      <c r="Q913" s="3"/>
      <c r="R913" s="3"/>
      <c r="S913" s="3"/>
      <c r="T913" s="3"/>
      <c r="U913" s="3"/>
      <c r="V913" s="3"/>
      <c r="W913" s="3"/>
      <c r="X913" s="3"/>
      <c r="Y913" s="3"/>
      <c r="Z913" s="3"/>
    </row>
    <row r="914" spans="1:26" ht="12.75" customHeight="1" x14ac:dyDescent="0.25">
      <c r="A914" s="3"/>
      <c r="B914" s="3"/>
      <c r="C914" s="3"/>
      <c r="D914" s="200"/>
      <c r="E914" s="3"/>
      <c r="F914" s="3"/>
      <c r="G914" s="3"/>
      <c r="H914" s="3"/>
      <c r="I914" s="3"/>
      <c r="J914" s="3"/>
      <c r="K914" s="3"/>
      <c r="L914" s="3"/>
      <c r="M914" s="3"/>
      <c r="N914" s="3"/>
      <c r="O914" s="3"/>
      <c r="P914" s="3"/>
      <c r="Q914" s="3"/>
      <c r="R914" s="3"/>
      <c r="S914" s="3"/>
      <c r="T914" s="3"/>
      <c r="U914" s="3"/>
      <c r="V914" s="3"/>
      <c r="W914" s="3"/>
      <c r="X914" s="3"/>
      <c r="Y914" s="3"/>
      <c r="Z914" s="3"/>
    </row>
    <row r="915" spans="1:26" ht="12.75" customHeight="1" x14ac:dyDescent="0.25">
      <c r="A915" s="3"/>
      <c r="B915" s="3"/>
      <c r="C915" s="3"/>
      <c r="D915" s="200"/>
      <c r="E915" s="3"/>
      <c r="F915" s="3"/>
      <c r="G915" s="3"/>
      <c r="H915" s="3"/>
      <c r="I915" s="3"/>
      <c r="J915" s="3"/>
      <c r="K915" s="3"/>
      <c r="L915" s="3"/>
      <c r="M915" s="3"/>
      <c r="N915" s="3"/>
      <c r="O915" s="3"/>
      <c r="P915" s="3"/>
      <c r="Q915" s="3"/>
      <c r="R915" s="3"/>
      <c r="S915" s="3"/>
      <c r="T915" s="3"/>
      <c r="U915" s="3"/>
      <c r="V915" s="3"/>
      <c r="W915" s="3"/>
      <c r="X915" s="3"/>
      <c r="Y915" s="3"/>
      <c r="Z915" s="3"/>
    </row>
    <row r="916" spans="1:26" ht="12.75" customHeight="1" x14ac:dyDescent="0.25">
      <c r="A916" s="3"/>
      <c r="B916" s="3"/>
      <c r="C916" s="3"/>
      <c r="D916" s="200"/>
      <c r="E916" s="3"/>
      <c r="F916" s="3"/>
      <c r="G916" s="3"/>
      <c r="H916" s="3"/>
      <c r="I916" s="3"/>
      <c r="J916" s="3"/>
      <c r="K916" s="3"/>
      <c r="L916" s="3"/>
      <c r="M916" s="3"/>
      <c r="N916" s="3"/>
      <c r="O916" s="3"/>
      <c r="P916" s="3"/>
      <c r="Q916" s="3"/>
      <c r="R916" s="3"/>
      <c r="S916" s="3"/>
      <c r="T916" s="3"/>
      <c r="U916" s="3"/>
      <c r="V916" s="3"/>
      <c r="W916" s="3"/>
      <c r="X916" s="3"/>
      <c r="Y916" s="3"/>
      <c r="Z916" s="3"/>
    </row>
    <row r="917" spans="1:26" ht="12.75" customHeight="1" x14ac:dyDescent="0.25">
      <c r="A917" s="3"/>
      <c r="B917" s="3"/>
      <c r="C917" s="3"/>
      <c r="D917" s="200"/>
      <c r="E917" s="3"/>
      <c r="F917" s="3"/>
      <c r="G917" s="3"/>
      <c r="H917" s="3"/>
      <c r="I917" s="3"/>
      <c r="J917" s="3"/>
      <c r="K917" s="3"/>
      <c r="L917" s="3"/>
      <c r="M917" s="3"/>
      <c r="N917" s="3"/>
      <c r="O917" s="3"/>
      <c r="P917" s="3"/>
      <c r="Q917" s="3"/>
      <c r="R917" s="3"/>
      <c r="S917" s="3"/>
      <c r="T917" s="3"/>
      <c r="U917" s="3"/>
      <c r="V917" s="3"/>
      <c r="W917" s="3"/>
      <c r="X917" s="3"/>
      <c r="Y917" s="3"/>
      <c r="Z917" s="3"/>
    </row>
    <row r="918" spans="1:26" ht="12.75" customHeight="1" x14ac:dyDescent="0.25">
      <c r="A918" s="3"/>
      <c r="B918" s="3"/>
      <c r="C918" s="3"/>
      <c r="D918" s="200"/>
      <c r="E918" s="3"/>
      <c r="F918" s="3"/>
      <c r="G918" s="3"/>
      <c r="H918" s="3"/>
      <c r="I918" s="3"/>
      <c r="J918" s="3"/>
      <c r="K918" s="3"/>
      <c r="L918" s="3"/>
      <c r="M918" s="3"/>
      <c r="N918" s="3"/>
      <c r="O918" s="3"/>
      <c r="P918" s="3"/>
      <c r="Q918" s="3"/>
      <c r="R918" s="3"/>
      <c r="S918" s="3"/>
      <c r="T918" s="3"/>
      <c r="U918" s="3"/>
      <c r="V918" s="3"/>
      <c r="W918" s="3"/>
      <c r="X918" s="3"/>
      <c r="Y918" s="3"/>
      <c r="Z918" s="3"/>
    </row>
    <row r="919" spans="1:26" ht="12.75" customHeight="1" x14ac:dyDescent="0.25">
      <c r="A919" s="3"/>
      <c r="B919" s="3"/>
      <c r="C919" s="3"/>
      <c r="D919" s="200"/>
      <c r="E919" s="3"/>
      <c r="F919" s="3"/>
      <c r="G919" s="3"/>
      <c r="H919" s="3"/>
      <c r="I919" s="3"/>
      <c r="J919" s="3"/>
      <c r="K919" s="3"/>
      <c r="L919" s="3"/>
      <c r="M919" s="3"/>
      <c r="N919" s="3"/>
      <c r="O919" s="3"/>
      <c r="P919" s="3"/>
      <c r="Q919" s="3"/>
      <c r="R919" s="3"/>
      <c r="S919" s="3"/>
      <c r="T919" s="3"/>
      <c r="U919" s="3"/>
      <c r="V919" s="3"/>
      <c r="W919" s="3"/>
      <c r="X919" s="3"/>
      <c r="Y919" s="3"/>
      <c r="Z919" s="3"/>
    </row>
    <row r="920" spans="1:26" ht="12.75" customHeight="1" x14ac:dyDescent="0.25">
      <c r="A920" s="3"/>
      <c r="B920" s="3"/>
      <c r="C920" s="3"/>
      <c r="D920" s="200"/>
      <c r="E920" s="3"/>
      <c r="F920" s="3"/>
      <c r="G920" s="3"/>
      <c r="H920" s="3"/>
      <c r="I920" s="3"/>
      <c r="J920" s="3"/>
      <c r="K920" s="3"/>
      <c r="L920" s="3"/>
      <c r="M920" s="3"/>
      <c r="N920" s="3"/>
      <c r="O920" s="3"/>
      <c r="P920" s="3"/>
      <c r="Q920" s="3"/>
      <c r="R920" s="3"/>
      <c r="S920" s="3"/>
      <c r="T920" s="3"/>
      <c r="U920" s="3"/>
      <c r="V920" s="3"/>
      <c r="W920" s="3"/>
      <c r="X920" s="3"/>
      <c r="Y920" s="3"/>
      <c r="Z920" s="3"/>
    </row>
    <row r="921" spans="1:26" ht="12.75" customHeight="1" x14ac:dyDescent="0.25">
      <c r="A921" s="3"/>
      <c r="B921" s="3"/>
      <c r="C921" s="3"/>
      <c r="D921" s="200"/>
      <c r="E921" s="3"/>
      <c r="F921" s="3"/>
      <c r="G921" s="3"/>
      <c r="H921" s="3"/>
      <c r="I921" s="3"/>
      <c r="J921" s="3"/>
      <c r="K921" s="3"/>
      <c r="L921" s="3"/>
      <c r="M921" s="3"/>
      <c r="N921" s="3"/>
      <c r="O921" s="3"/>
      <c r="P921" s="3"/>
      <c r="Q921" s="3"/>
      <c r="R921" s="3"/>
      <c r="S921" s="3"/>
      <c r="T921" s="3"/>
      <c r="U921" s="3"/>
      <c r="V921" s="3"/>
      <c r="W921" s="3"/>
      <c r="X921" s="3"/>
      <c r="Y921" s="3"/>
      <c r="Z921" s="3"/>
    </row>
    <row r="922" spans="1:26" ht="12.75" customHeight="1" x14ac:dyDescent="0.25">
      <c r="A922" s="3"/>
      <c r="B922" s="3"/>
      <c r="C922" s="3"/>
      <c r="D922" s="200"/>
      <c r="E922" s="3"/>
      <c r="F922" s="3"/>
      <c r="G922" s="3"/>
      <c r="H922" s="3"/>
      <c r="I922" s="3"/>
      <c r="J922" s="3"/>
      <c r="K922" s="3"/>
      <c r="L922" s="3"/>
      <c r="M922" s="3"/>
      <c r="N922" s="3"/>
      <c r="O922" s="3"/>
      <c r="P922" s="3"/>
      <c r="Q922" s="3"/>
      <c r="R922" s="3"/>
      <c r="S922" s="3"/>
      <c r="T922" s="3"/>
      <c r="U922" s="3"/>
      <c r="V922" s="3"/>
      <c r="W922" s="3"/>
      <c r="X922" s="3"/>
      <c r="Y922" s="3"/>
      <c r="Z922" s="3"/>
    </row>
    <row r="923" spans="1:26" ht="12.75" customHeight="1" x14ac:dyDescent="0.25">
      <c r="A923" s="3"/>
      <c r="B923" s="3"/>
      <c r="C923" s="3"/>
      <c r="D923" s="200"/>
      <c r="E923" s="3"/>
      <c r="F923" s="3"/>
      <c r="G923" s="3"/>
      <c r="H923" s="3"/>
      <c r="I923" s="3"/>
      <c r="J923" s="3"/>
      <c r="K923" s="3"/>
      <c r="L923" s="3"/>
      <c r="M923" s="3"/>
      <c r="N923" s="3"/>
      <c r="O923" s="3"/>
      <c r="P923" s="3"/>
      <c r="Q923" s="3"/>
      <c r="R923" s="3"/>
      <c r="S923" s="3"/>
      <c r="T923" s="3"/>
      <c r="U923" s="3"/>
      <c r="V923" s="3"/>
      <c r="W923" s="3"/>
      <c r="X923" s="3"/>
      <c r="Y923" s="3"/>
      <c r="Z923" s="3"/>
    </row>
    <row r="924" spans="1:26" ht="12.75" customHeight="1" x14ac:dyDescent="0.25">
      <c r="A924" s="3"/>
      <c r="B924" s="3"/>
      <c r="C924" s="3"/>
      <c r="D924" s="200"/>
      <c r="E924" s="3"/>
      <c r="F924" s="3"/>
      <c r="G924" s="3"/>
      <c r="H924" s="3"/>
      <c r="I924" s="3"/>
      <c r="J924" s="3"/>
      <c r="K924" s="3"/>
      <c r="L924" s="3"/>
      <c r="M924" s="3"/>
      <c r="N924" s="3"/>
      <c r="O924" s="3"/>
      <c r="P924" s="3"/>
      <c r="Q924" s="3"/>
      <c r="R924" s="3"/>
      <c r="S924" s="3"/>
      <c r="T924" s="3"/>
      <c r="U924" s="3"/>
      <c r="V924" s="3"/>
      <c r="W924" s="3"/>
      <c r="X924" s="3"/>
      <c r="Y924" s="3"/>
      <c r="Z924" s="3"/>
    </row>
    <row r="925" spans="1:26" ht="12.75" customHeight="1" x14ac:dyDescent="0.25">
      <c r="A925" s="3"/>
      <c r="B925" s="3"/>
      <c r="C925" s="3"/>
      <c r="D925" s="200"/>
      <c r="E925" s="3"/>
      <c r="F925" s="3"/>
      <c r="G925" s="3"/>
      <c r="H925" s="3"/>
      <c r="I925" s="3"/>
      <c r="J925" s="3"/>
      <c r="K925" s="3"/>
      <c r="L925" s="3"/>
      <c r="M925" s="3"/>
      <c r="N925" s="3"/>
      <c r="O925" s="3"/>
      <c r="P925" s="3"/>
      <c r="Q925" s="3"/>
      <c r="R925" s="3"/>
      <c r="S925" s="3"/>
      <c r="T925" s="3"/>
      <c r="U925" s="3"/>
      <c r="V925" s="3"/>
      <c r="W925" s="3"/>
      <c r="X925" s="3"/>
      <c r="Y925" s="3"/>
      <c r="Z925" s="3"/>
    </row>
    <row r="926" spans="1:26" ht="12.75" customHeight="1" x14ac:dyDescent="0.25">
      <c r="A926" s="3"/>
      <c r="B926" s="3"/>
      <c r="C926" s="3"/>
      <c r="D926" s="200"/>
      <c r="E926" s="3"/>
      <c r="F926" s="3"/>
      <c r="G926" s="3"/>
      <c r="H926" s="3"/>
      <c r="I926" s="3"/>
      <c r="J926" s="3"/>
      <c r="K926" s="3"/>
      <c r="L926" s="3"/>
      <c r="M926" s="3"/>
      <c r="N926" s="3"/>
      <c r="O926" s="3"/>
      <c r="P926" s="3"/>
      <c r="Q926" s="3"/>
      <c r="R926" s="3"/>
      <c r="S926" s="3"/>
      <c r="T926" s="3"/>
      <c r="U926" s="3"/>
      <c r="V926" s="3"/>
      <c r="W926" s="3"/>
      <c r="X926" s="3"/>
      <c r="Y926" s="3"/>
      <c r="Z926" s="3"/>
    </row>
    <row r="927" spans="1:26" ht="12.75" customHeight="1" x14ac:dyDescent="0.25">
      <c r="A927" s="3"/>
      <c r="B927" s="3"/>
      <c r="C927" s="3"/>
      <c r="D927" s="200"/>
      <c r="E927" s="3"/>
      <c r="F927" s="3"/>
      <c r="G927" s="3"/>
      <c r="H927" s="3"/>
      <c r="I927" s="3"/>
      <c r="J927" s="3"/>
      <c r="K927" s="3"/>
      <c r="L927" s="3"/>
      <c r="M927" s="3"/>
      <c r="N927" s="3"/>
      <c r="O927" s="3"/>
      <c r="P927" s="3"/>
      <c r="Q927" s="3"/>
      <c r="R927" s="3"/>
      <c r="S927" s="3"/>
      <c r="T927" s="3"/>
      <c r="U927" s="3"/>
      <c r="V927" s="3"/>
      <c r="W927" s="3"/>
      <c r="X927" s="3"/>
      <c r="Y927" s="3"/>
      <c r="Z927" s="3"/>
    </row>
    <row r="928" spans="1:26" ht="12.75" customHeight="1" x14ac:dyDescent="0.25">
      <c r="A928" s="3"/>
      <c r="B928" s="3"/>
      <c r="C928" s="3"/>
      <c r="D928" s="200"/>
      <c r="E928" s="3"/>
      <c r="F928" s="3"/>
      <c r="G928" s="3"/>
      <c r="H928" s="3"/>
      <c r="I928" s="3"/>
      <c r="J928" s="3"/>
      <c r="K928" s="3"/>
      <c r="L928" s="3"/>
      <c r="M928" s="3"/>
      <c r="N928" s="3"/>
      <c r="O928" s="3"/>
      <c r="P928" s="3"/>
      <c r="Q928" s="3"/>
      <c r="R928" s="3"/>
      <c r="S928" s="3"/>
      <c r="T928" s="3"/>
      <c r="U928" s="3"/>
      <c r="V928" s="3"/>
      <c r="W928" s="3"/>
      <c r="X928" s="3"/>
      <c r="Y928" s="3"/>
      <c r="Z928" s="3"/>
    </row>
    <row r="929" spans="1:26" ht="12.75" customHeight="1" x14ac:dyDescent="0.25">
      <c r="A929" s="3"/>
      <c r="B929" s="3"/>
      <c r="C929" s="3"/>
      <c r="D929" s="200"/>
      <c r="E929" s="3"/>
      <c r="F929" s="3"/>
      <c r="G929" s="3"/>
      <c r="H929" s="3"/>
      <c r="I929" s="3"/>
      <c r="J929" s="3"/>
      <c r="K929" s="3"/>
      <c r="L929" s="3"/>
      <c r="M929" s="3"/>
      <c r="N929" s="3"/>
      <c r="O929" s="3"/>
      <c r="P929" s="3"/>
      <c r="Q929" s="3"/>
      <c r="R929" s="3"/>
      <c r="S929" s="3"/>
      <c r="T929" s="3"/>
      <c r="U929" s="3"/>
      <c r="V929" s="3"/>
      <c r="W929" s="3"/>
      <c r="X929" s="3"/>
      <c r="Y929" s="3"/>
      <c r="Z929" s="3"/>
    </row>
    <row r="930" spans="1:26" ht="12.75" customHeight="1" x14ac:dyDescent="0.25">
      <c r="A930" s="3"/>
      <c r="B930" s="3"/>
      <c r="C930" s="3"/>
      <c r="D930" s="200"/>
      <c r="E930" s="3"/>
      <c r="F930" s="3"/>
      <c r="G930" s="3"/>
      <c r="H930" s="3"/>
      <c r="I930" s="3"/>
      <c r="J930" s="3"/>
      <c r="K930" s="3"/>
      <c r="L930" s="3"/>
      <c r="M930" s="3"/>
      <c r="N930" s="3"/>
      <c r="O930" s="3"/>
      <c r="P930" s="3"/>
      <c r="Q930" s="3"/>
      <c r="R930" s="3"/>
      <c r="S930" s="3"/>
      <c r="T930" s="3"/>
      <c r="U930" s="3"/>
      <c r="V930" s="3"/>
      <c r="W930" s="3"/>
      <c r="X930" s="3"/>
      <c r="Y930" s="3"/>
      <c r="Z930" s="3"/>
    </row>
    <row r="931" spans="1:26" ht="12.75" customHeight="1" x14ac:dyDescent="0.25">
      <c r="A931" s="3"/>
      <c r="B931" s="3"/>
      <c r="C931" s="3"/>
      <c r="D931" s="200"/>
      <c r="E931" s="3"/>
      <c r="F931" s="3"/>
      <c r="G931" s="3"/>
      <c r="H931" s="3"/>
      <c r="I931" s="3"/>
      <c r="J931" s="3"/>
      <c r="K931" s="3"/>
      <c r="L931" s="3"/>
      <c r="M931" s="3"/>
      <c r="N931" s="3"/>
      <c r="O931" s="3"/>
      <c r="P931" s="3"/>
      <c r="Q931" s="3"/>
      <c r="R931" s="3"/>
      <c r="S931" s="3"/>
      <c r="T931" s="3"/>
      <c r="U931" s="3"/>
      <c r="V931" s="3"/>
      <c r="W931" s="3"/>
      <c r="X931" s="3"/>
      <c r="Y931" s="3"/>
      <c r="Z931" s="3"/>
    </row>
    <row r="932" spans="1:26" ht="12.75" customHeight="1" x14ac:dyDescent="0.25">
      <c r="A932" s="3"/>
      <c r="B932" s="3"/>
      <c r="C932" s="3"/>
      <c r="D932" s="200"/>
      <c r="E932" s="3"/>
      <c r="F932" s="3"/>
      <c r="G932" s="3"/>
      <c r="H932" s="3"/>
      <c r="I932" s="3"/>
      <c r="J932" s="3"/>
      <c r="K932" s="3"/>
      <c r="L932" s="3"/>
      <c r="M932" s="3"/>
      <c r="N932" s="3"/>
      <c r="O932" s="3"/>
      <c r="P932" s="3"/>
      <c r="Q932" s="3"/>
      <c r="R932" s="3"/>
      <c r="S932" s="3"/>
      <c r="T932" s="3"/>
      <c r="U932" s="3"/>
      <c r="V932" s="3"/>
      <c r="W932" s="3"/>
      <c r="X932" s="3"/>
      <c r="Y932" s="3"/>
      <c r="Z932" s="3"/>
    </row>
    <row r="933" spans="1:26" ht="12.75" customHeight="1" x14ac:dyDescent="0.25">
      <c r="A933" s="3"/>
      <c r="B933" s="3"/>
      <c r="C933" s="3"/>
      <c r="D933" s="200"/>
      <c r="E933" s="3"/>
      <c r="F933" s="3"/>
      <c r="G933" s="3"/>
      <c r="H933" s="3"/>
      <c r="I933" s="3"/>
      <c r="J933" s="3"/>
      <c r="K933" s="3"/>
      <c r="L933" s="3"/>
      <c r="M933" s="3"/>
      <c r="N933" s="3"/>
      <c r="O933" s="3"/>
      <c r="P933" s="3"/>
      <c r="Q933" s="3"/>
      <c r="R933" s="3"/>
      <c r="S933" s="3"/>
      <c r="T933" s="3"/>
      <c r="U933" s="3"/>
      <c r="V933" s="3"/>
      <c r="W933" s="3"/>
      <c r="X933" s="3"/>
      <c r="Y933" s="3"/>
      <c r="Z933" s="3"/>
    </row>
    <row r="934" spans="1:26" ht="12.75" customHeight="1" x14ac:dyDescent="0.25">
      <c r="A934" s="3"/>
      <c r="B934" s="3"/>
      <c r="C934" s="3"/>
      <c r="D934" s="200"/>
      <c r="E934" s="3"/>
      <c r="F934" s="3"/>
      <c r="G934" s="3"/>
      <c r="H934" s="3"/>
      <c r="I934" s="3"/>
      <c r="J934" s="3"/>
      <c r="K934" s="3"/>
      <c r="L934" s="3"/>
      <c r="M934" s="3"/>
      <c r="N934" s="3"/>
      <c r="O934" s="3"/>
      <c r="P934" s="3"/>
      <c r="Q934" s="3"/>
      <c r="R934" s="3"/>
      <c r="S934" s="3"/>
      <c r="T934" s="3"/>
      <c r="U934" s="3"/>
      <c r="V934" s="3"/>
      <c r="W934" s="3"/>
      <c r="X934" s="3"/>
      <c r="Y934" s="3"/>
      <c r="Z934" s="3"/>
    </row>
    <row r="935" spans="1:26" ht="12.75" customHeight="1" x14ac:dyDescent="0.25">
      <c r="A935" s="3"/>
      <c r="B935" s="3"/>
      <c r="C935" s="3"/>
      <c r="D935" s="200"/>
      <c r="E935" s="3"/>
      <c r="F935" s="3"/>
      <c r="G935" s="3"/>
      <c r="H935" s="3"/>
      <c r="I935" s="3"/>
      <c r="J935" s="3"/>
      <c r="K935" s="3"/>
      <c r="L935" s="3"/>
      <c r="M935" s="3"/>
      <c r="N935" s="3"/>
      <c r="O935" s="3"/>
      <c r="P935" s="3"/>
      <c r="Q935" s="3"/>
      <c r="R935" s="3"/>
      <c r="S935" s="3"/>
      <c r="T935" s="3"/>
      <c r="U935" s="3"/>
      <c r="V935" s="3"/>
      <c r="W935" s="3"/>
      <c r="X935" s="3"/>
      <c r="Y935" s="3"/>
      <c r="Z935" s="3"/>
    </row>
    <row r="936" spans="1:26" ht="12.75" customHeight="1" x14ac:dyDescent="0.25">
      <c r="A936" s="3"/>
      <c r="B936" s="3"/>
      <c r="C936" s="3"/>
      <c r="D936" s="200"/>
      <c r="E936" s="3"/>
      <c r="F936" s="3"/>
      <c r="G936" s="3"/>
      <c r="H936" s="3"/>
      <c r="I936" s="3"/>
      <c r="J936" s="3"/>
      <c r="K936" s="3"/>
      <c r="L936" s="3"/>
      <c r="M936" s="3"/>
      <c r="N936" s="3"/>
      <c r="O936" s="3"/>
      <c r="P936" s="3"/>
      <c r="Q936" s="3"/>
      <c r="R936" s="3"/>
      <c r="S936" s="3"/>
      <c r="T936" s="3"/>
      <c r="U936" s="3"/>
      <c r="V936" s="3"/>
      <c r="W936" s="3"/>
      <c r="X936" s="3"/>
      <c r="Y936" s="3"/>
      <c r="Z936" s="3"/>
    </row>
    <row r="937" spans="1:26" ht="12.75" customHeight="1" x14ac:dyDescent="0.25">
      <c r="A937" s="3"/>
      <c r="B937" s="3"/>
      <c r="C937" s="3"/>
      <c r="D937" s="200"/>
      <c r="E937" s="3"/>
      <c r="F937" s="3"/>
      <c r="G937" s="3"/>
      <c r="H937" s="3"/>
      <c r="I937" s="3"/>
      <c r="J937" s="3"/>
      <c r="K937" s="3"/>
      <c r="L937" s="3"/>
      <c r="M937" s="3"/>
      <c r="N937" s="3"/>
      <c r="O937" s="3"/>
      <c r="P937" s="3"/>
      <c r="Q937" s="3"/>
      <c r="R937" s="3"/>
      <c r="S937" s="3"/>
      <c r="T937" s="3"/>
      <c r="U937" s="3"/>
      <c r="V937" s="3"/>
      <c r="W937" s="3"/>
      <c r="X937" s="3"/>
      <c r="Y937" s="3"/>
      <c r="Z937" s="3"/>
    </row>
    <row r="938" spans="1:26" ht="12.75" customHeight="1" x14ac:dyDescent="0.25">
      <c r="A938" s="3"/>
      <c r="B938" s="3"/>
      <c r="C938" s="3"/>
      <c r="D938" s="200"/>
      <c r="E938" s="3"/>
      <c r="F938" s="3"/>
      <c r="G938" s="3"/>
      <c r="H938" s="3"/>
      <c r="I938" s="3"/>
      <c r="J938" s="3"/>
      <c r="K938" s="3"/>
      <c r="L938" s="3"/>
      <c r="M938" s="3"/>
      <c r="N938" s="3"/>
      <c r="O938" s="3"/>
      <c r="P938" s="3"/>
      <c r="Q938" s="3"/>
      <c r="R938" s="3"/>
      <c r="S938" s="3"/>
      <c r="T938" s="3"/>
      <c r="U938" s="3"/>
      <c r="V938" s="3"/>
      <c r="W938" s="3"/>
      <c r="X938" s="3"/>
      <c r="Y938" s="3"/>
      <c r="Z938" s="3"/>
    </row>
    <row r="939" spans="1:26" ht="12.75" customHeight="1" x14ac:dyDescent="0.25">
      <c r="A939" s="3"/>
      <c r="B939" s="3"/>
      <c r="C939" s="3"/>
      <c r="D939" s="200"/>
      <c r="E939" s="3"/>
      <c r="F939" s="3"/>
      <c r="G939" s="3"/>
      <c r="H939" s="3"/>
      <c r="I939" s="3"/>
      <c r="J939" s="3"/>
      <c r="K939" s="3"/>
      <c r="L939" s="3"/>
      <c r="M939" s="3"/>
      <c r="N939" s="3"/>
      <c r="O939" s="3"/>
      <c r="P939" s="3"/>
      <c r="Q939" s="3"/>
      <c r="R939" s="3"/>
      <c r="S939" s="3"/>
      <c r="T939" s="3"/>
      <c r="U939" s="3"/>
      <c r="V939" s="3"/>
      <c r="W939" s="3"/>
      <c r="X939" s="3"/>
      <c r="Y939" s="3"/>
      <c r="Z939" s="3"/>
    </row>
    <row r="940" spans="1:26" ht="12.75" customHeight="1" x14ac:dyDescent="0.25">
      <c r="A940" s="3"/>
      <c r="B940" s="3"/>
      <c r="C940" s="3"/>
      <c r="D940" s="200"/>
      <c r="E940" s="3"/>
      <c r="F940" s="3"/>
      <c r="G940" s="3"/>
      <c r="H940" s="3"/>
      <c r="I940" s="3"/>
      <c r="J940" s="3"/>
      <c r="K940" s="3"/>
      <c r="L940" s="3"/>
      <c r="M940" s="3"/>
      <c r="N940" s="3"/>
      <c r="O940" s="3"/>
      <c r="P940" s="3"/>
      <c r="Q940" s="3"/>
      <c r="R940" s="3"/>
      <c r="S940" s="3"/>
      <c r="T940" s="3"/>
      <c r="U940" s="3"/>
      <c r="V940" s="3"/>
      <c r="W940" s="3"/>
      <c r="X940" s="3"/>
      <c r="Y940" s="3"/>
      <c r="Z940" s="3"/>
    </row>
    <row r="941" spans="1:26" ht="12.75" customHeight="1" x14ac:dyDescent="0.25">
      <c r="A941" s="3"/>
      <c r="B941" s="3"/>
      <c r="C941" s="3"/>
      <c r="D941" s="200"/>
      <c r="E941" s="3"/>
      <c r="F941" s="3"/>
      <c r="G941" s="3"/>
      <c r="H941" s="3"/>
      <c r="I941" s="3"/>
      <c r="J941" s="3"/>
      <c r="K941" s="3"/>
      <c r="L941" s="3"/>
      <c r="M941" s="3"/>
      <c r="N941" s="3"/>
      <c r="O941" s="3"/>
      <c r="P941" s="3"/>
      <c r="Q941" s="3"/>
      <c r="R941" s="3"/>
      <c r="S941" s="3"/>
      <c r="T941" s="3"/>
      <c r="U941" s="3"/>
      <c r="V941" s="3"/>
      <c r="W941" s="3"/>
      <c r="X941" s="3"/>
      <c r="Y941" s="3"/>
      <c r="Z941" s="3"/>
    </row>
    <row r="942" spans="1:26" ht="12.75" customHeight="1" x14ac:dyDescent="0.25">
      <c r="A942" s="3"/>
      <c r="B942" s="3"/>
      <c r="C942" s="3"/>
      <c r="D942" s="200"/>
      <c r="E942" s="3"/>
      <c r="F942" s="3"/>
      <c r="G942" s="3"/>
      <c r="H942" s="3"/>
      <c r="I942" s="3"/>
      <c r="J942" s="3"/>
      <c r="K942" s="3"/>
      <c r="L942" s="3"/>
      <c r="M942" s="3"/>
      <c r="N942" s="3"/>
      <c r="O942" s="3"/>
      <c r="P942" s="3"/>
      <c r="Q942" s="3"/>
      <c r="R942" s="3"/>
      <c r="S942" s="3"/>
      <c r="T942" s="3"/>
      <c r="U942" s="3"/>
      <c r="V942" s="3"/>
      <c r="W942" s="3"/>
      <c r="X942" s="3"/>
      <c r="Y942" s="3"/>
      <c r="Z942" s="3"/>
    </row>
    <row r="943" spans="1:26" ht="12.75" customHeight="1" x14ac:dyDescent="0.25">
      <c r="A943" s="3"/>
      <c r="B943" s="3"/>
      <c r="C943" s="3"/>
      <c r="D943" s="200"/>
      <c r="E943" s="3"/>
      <c r="F943" s="3"/>
      <c r="G943" s="3"/>
      <c r="H943" s="3"/>
      <c r="I943" s="3"/>
      <c r="J943" s="3"/>
      <c r="K943" s="3"/>
      <c r="L943" s="3"/>
      <c r="M943" s="3"/>
      <c r="N943" s="3"/>
      <c r="O943" s="3"/>
      <c r="P943" s="3"/>
      <c r="Q943" s="3"/>
      <c r="R943" s="3"/>
      <c r="S943" s="3"/>
      <c r="T943" s="3"/>
      <c r="U943" s="3"/>
      <c r="V943" s="3"/>
      <c r="W943" s="3"/>
      <c r="X943" s="3"/>
      <c r="Y943" s="3"/>
      <c r="Z943" s="3"/>
    </row>
    <row r="944" spans="1:26" ht="12.75" customHeight="1" x14ac:dyDescent="0.25">
      <c r="A944" s="3"/>
      <c r="B944" s="3"/>
      <c r="C944" s="3"/>
      <c r="D944" s="200"/>
      <c r="E944" s="3"/>
      <c r="F944" s="3"/>
      <c r="G944" s="3"/>
      <c r="H944" s="3"/>
      <c r="I944" s="3"/>
      <c r="J944" s="3"/>
      <c r="K944" s="3"/>
      <c r="L944" s="3"/>
      <c r="M944" s="3"/>
      <c r="N944" s="3"/>
      <c r="O944" s="3"/>
      <c r="P944" s="3"/>
      <c r="Q944" s="3"/>
      <c r="R944" s="3"/>
      <c r="S944" s="3"/>
      <c r="T944" s="3"/>
      <c r="U944" s="3"/>
      <c r="V944" s="3"/>
      <c r="W944" s="3"/>
      <c r="X944" s="3"/>
      <c r="Y944" s="3"/>
      <c r="Z944" s="3"/>
    </row>
    <row r="945" spans="1:26" ht="12.75" customHeight="1" x14ac:dyDescent="0.25">
      <c r="A945" s="3"/>
      <c r="B945" s="3"/>
      <c r="C945" s="3"/>
      <c r="D945" s="200"/>
      <c r="E945" s="3"/>
      <c r="F945" s="3"/>
      <c r="G945" s="3"/>
      <c r="H945" s="3"/>
      <c r="I945" s="3"/>
      <c r="J945" s="3"/>
      <c r="K945" s="3"/>
      <c r="L945" s="3"/>
      <c r="M945" s="3"/>
      <c r="N945" s="3"/>
      <c r="O945" s="3"/>
      <c r="P945" s="3"/>
      <c r="Q945" s="3"/>
      <c r="R945" s="3"/>
      <c r="S945" s="3"/>
      <c r="T945" s="3"/>
      <c r="U945" s="3"/>
      <c r="V945" s="3"/>
      <c r="W945" s="3"/>
      <c r="X945" s="3"/>
      <c r="Y945" s="3"/>
      <c r="Z945" s="3"/>
    </row>
    <row r="946" spans="1:26" ht="12.75" customHeight="1" x14ac:dyDescent="0.25">
      <c r="A946" s="3"/>
      <c r="B946" s="3"/>
      <c r="C946" s="3"/>
      <c r="D946" s="200"/>
      <c r="E946" s="3"/>
      <c r="F946" s="3"/>
      <c r="G946" s="3"/>
      <c r="H946" s="3"/>
      <c r="I946" s="3"/>
      <c r="J946" s="3"/>
      <c r="K946" s="3"/>
      <c r="L946" s="3"/>
      <c r="M946" s="3"/>
      <c r="N946" s="3"/>
      <c r="O946" s="3"/>
      <c r="P946" s="3"/>
      <c r="Q946" s="3"/>
      <c r="R946" s="3"/>
      <c r="S946" s="3"/>
      <c r="T946" s="3"/>
      <c r="U946" s="3"/>
      <c r="V946" s="3"/>
      <c r="W946" s="3"/>
      <c r="X946" s="3"/>
      <c r="Y946" s="3"/>
      <c r="Z946" s="3"/>
    </row>
    <row r="947" spans="1:26" ht="12.75" customHeight="1" x14ac:dyDescent="0.25">
      <c r="A947" s="3"/>
      <c r="B947" s="3"/>
      <c r="C947" s="3"/>
      <c r="D947" s="200"/>
      <c r="E947" s="3"/>
      <c r="F947" s="3"/>
      <c r="G947" s="3"/>
      <c r="H947" s="3"/>
      <c r="I947" s="3"/>
      <c r="J947" s="3"/>
      <c r="K947" s="3"/>
      <c r="L947" s="3"/>
      <c r="M947" s="3"/>
      <c r="N947" s="3"/>
      <c r="O947" s="3"/>
      <c r="P947" s="3"/>
      <c r="Q947" s="3"/>
      <c r="R947" s="3"/>
      <c r="S947" s="3"/>
      <c r="T947" s="3"/>
      <c r="U947" s="3"/>
      <c r="V947" s="3"/>
      <c r="W947" s="3"/>
      <c r="X947" s="3"/>
      <c r="Y947" s="3"/>
      <c r="Z947" s="3"/>
    </row>
    <row r="948" spans="1:26" ht="12.75" customHeight="1" x14ac:dyDescent="0.25">
      <c r="A948" s="3"/>
      <c r="B948" s="3"/>
      <c r="C948" s="3"/>
      <c r="D948" s="200"/>
      <c r="E948" s="3"/>
      <c r="F948" s="3"/>
      <c r="G948" s="3"/>
      <c r="H948" s="3"/>
      <c r="I948" s="3"/>
      <c r="J948" s="3"/>
      <c r="K948" s="3"/>
      <c r="L948" s="3"/>
      <c r="M948" s="3"/>
      <c r="N948" s="3"/>
      <c r="O948" s="3"/>
      <c r="P948" s="3"/>
      <c r="Q948" s="3"/>
      <c r="R948" s="3"/>
      <c r="S948" s="3"/>
      <c r="T948" s="3"/>
      <c r="U948" s="3"/>
      <c r="V948" s="3"/>
      <c r="W948" s="3"/>
      <c r="X948" s="3"/>
      <c r="Y948" s="3"/>
      <c r="Z948" s="3"/>
    </row>
    <row r="949" spans="1:26" ht="12.75" customHeight="1" x14ac:dyDescent="0.25">
      <c r="A949" s="3"/>
      <c r="B949" s="3"/>
      <c r="C949" s="3"/>
      <c r="D949" s="200"/>
      <c r="E949" s="3"/>
      <c r="F949" s="3"/>
      <c r="G949" s="3"/>
      <c r="H949" s="3"/>
      <c r="I949" s="3"/>
      <c r="J949" s="3"/>
      <c r="K949" s="3"/>
      <c r="L949" s="3"/>
      <c r="M949" s="3"/>
      <c r="N949" s="3"/>
      <c r="O949" s="3"/>
      <c r="P949" s="3"/>
      <c r="Q949" s="3"/>
      <c r="R949" s="3"/>
      <c r="S949" s="3"/>
      <c r="T949" s="3"/>
      <c r="U949" s="3"/>
      <c r="V949" s="3"/>
      <c r="W949" s="3"/>
      <c r="X949" s="3"/>
      <c r="Y949" s="3"/>
      <c r="Z949" s="3"/>
    </row>
    <row r="950" spans="1:26" ht="12.75" customHeight="1" x14ac:dyDescent="0.25">
      <c r="A950" s="3"/>
      <c r="B950" s="3"/>
      <c r="C950" s="3"/>
      <c r="D950" s="200"/>
      <c r="E950" s="3"/>
      <c r="F950" s="3"/>
      <c r="G950" s="3"/>
      <c r="H950" s="3"/>
      <c r="I950" s="3"/>
      <c r="J950" s="3"/>
      <c r="K950" s="3"/>
      <c r="L950" s="3"/>
      <c r="M950" s="3"/>
      <c r="N950" s="3"/>
      <c r="O950" s="3"/>
      <c r="P950" s="3"/>
      <c r="Q950" s="3"/>
      <c r="R950" s="3"/>
      <c r="S950" s="3"/>
      <c r="T950" s="3"/>
      <c r="U950" s="3"/>
      <c r="V950" s="3"/>
      <c r="W950" s="3"/>
      <c r="X950" s="3"/>
      <c r="Y950" s="3"/>
      <c r="Z950" s="3"/>
    </row>
    <row r="951" spans="1:26" ht="12.75" customHeight="1" x14ac:dyDescent="0.25">
      <c r="A951" s="3"/>
      <c r="B951" s="3"/>
      <c r="C951" s="3"/>
      <c r="D951" s="200"/>
      <c r="E951" s="3"/>
      <c r="F951" s="3"/>
      <c r="G951" s="3"/>
      <c r="H951" s="3"/>
      <c r="I951" s="3"/>
      <c r="J951" s="3"/>
      <c r="K951" s="3"/>
      <c r="L951" s="3"/>
      <c r="M951" s="3"/>
      <c r="N951" s="3"/>
      <c r="O951" s="3"/>
      <c r="P951" s="3"/>
      <c r="Q951" s="3"/>
      <c r="R951" s="3"/>
      <c r="S951" s="3"/>
      <c r="T951" s="3"/>
      <c r="U951" s="3"/>
      <c r="V951" s="3"/>
      <c r="W951" s="3"/>
      <c r="X951" s="3"/>
      <c r="Y951" s="3"/>
      <c r="Z951" s="3"/>
    </row>
    <row r="952" spans="1:26" ht="12.75" customHeight="1" x14ac:dyDescent="0.25">
      <c r="A952" s="3"/>
      <c r="B952" s="3"/>
      <c r="C952" s="3"/>
      <c r="D952" s="200"/>
      <c r="E952" s="3"/>
      <c r="F952" s="3"/>
      <c r="G952" s="3"/>
      <c r="H952" s="3"/>
      <c r="I952" s="3"/>
      <c r="J952" s="3"/>
      <c r="K952" s="3"/>
      <c r="L952" s="3"/>
      <c r="M952" s="3"/>
      <c r="N952" s="3"/>
      <c r="O952" s="3"/>
      <c r="P952" s="3"/>
      <c r="Q952" s="3"/>
      <c r="R952" s="3"/>
      <c r="S952" s="3"/>
      <c r="T952" s="3"/>
      <c r="U952" s="3"/>
      <c r="V952" s="3"/>
      <c r="W952" s="3"/>
      <c r="X952" s="3"/>
      <c r="Y952" s="3"/>
      <c r="Z952" s="3"/>
    </row>
    <row r="953" spans="1:26" ht="12.75" customHeight="1" x14ac:dyDescent="0.25">
      <c r="A953" s="3"/>
      <c r="B953" s="3"/>
      <c r="C953" s="3"/>
      <c r="D953" s="200"/>
      <c r="E953" s="3"/>
      <c r="F953" s="3"/>
      <c r="G953" s="3"/>
      <c r="H953" s="3"/>
      <c r="I953" s="3"/>
      <c r="J953" s="3"/>
      <c r="K953" s="3"/>
      <c r="L953" s="3"/>
      <c r="M953" s="3"/>
      <c r="N953" s="3"/>
      <c r="O953" s="3"/>
      <c r="P953" s="3"/>
      <c r="Q953" s="3"/>
      <c r="R953" s="3"/>
      <c r="S953" s="3"/>
      <c r="T953" s="3"/>
      <c r="U953" s="3"/>
      <c r="V953" s="3"/>
      <c r="W953" s="3"/>
      <c r="X953" s="3"/>
      <c r="Y953" s="3"/>
      <c r="Z953" s="3"/>
    </row>
    <row r="954" spans="1:26" ht="12.75" customHeight="1" x14ac:dyDescent="0.25">
      <c r="A954" s="3"/>
      <c r="B954" s="3"/>
      <c r="C954" s="3"/>
      <c r="D954" s="200"/>
      <c r="E954" s="3"/>
      <c r="F954" s="3"/>
      <c r="G954" s="3"/>
      <c r="H954" s="3"/>
      <c r="I954" s="3"/>
      <c r="J954" s="3"/>
      <c r="K954" s="3"/>
      <c r="L954" s="3"/>
      <c r="M954" s="3"/>
      <c r="N954" s="3"/>
      <c r="O954" s="3"/>
      <c r="P954" s="3"/>
      <c r="Q954" s="3"/>
      <c r="R954" s="3"/>
      <c r="S954" s="3"/>
      <c r="T954" s="3"/>
      <c r="U954" s="3"/>
      <c r="V954" s="3"/>
      <c r="W954" s="3"/>
      <c r="X954" s="3"/>
      <c r="Y954" s="3"/>
      <c r="Z954" s="3"/>
    </row>
    <row r="955" spans="1:26" ht="12.75" customHeight="1" x14ac:dyDescent="0.25">
      <c r="A955" s="3"/>
      <c r="B955" s="3"/>
      <c r="C955" s="3"/>
      <c r="D955" s="200"/>
      <c r="E955" s="3"/>
      <c r="F955" s="3"/>
      <c r="G955" s="3"/>
      <c r="H955" s="3"/>
      <c r="I955" s="3"/>
      <c r="J955" s="3"/>
      <c r="K955" s="3"/>
      <c r="L955" s="3"/>
      <c r="M955" s="3"/>
      <c r="N955" s="3"/>
      <c r="O955" s="3"/>
      <c r="P955" s="3"/>
      <c r="Q955" s="3"/>
      <c r="R955" s="3"/>
      <c r="S955" s="3"/>
      <c r="T955" s="3"/>
      <c r="U955" s="3"/>
      <c r="V955" s="3"/>
      <c r="W955" s="3"/>
      <c r="X955" s="3"/>
      <c r="Y955" s="3"/>
      <c r="Z955" s="3"/>
    </row>
    <row r="956" spans="1:26" ht="12.75" customHeight="1" x14ac:dyDescent="0.25">
      <c r="A956" s="3"/>
      <c r="B956" s="3"/>
      <c r="C956" s="3"/>
      <c r="D956" s="200"/>
      <c r="E956" s="3"/>
      <c r="F956" s="3"/>
      <c r="G956" s="3"/>
      <c r="H956" s="3"/>
      <c r="I956" s="3"/>
      <c r="J956" s="3"/>
      <c r="K956" s="3"/>
      <c r="L956" s="3"/>
      <c r="M956" s="3"/>
      <c r="N956" s="3"/>
      <c r="O956" s="3"/>
      <c r="P956" s="3"/>
      <c r="Q956" s="3"/>
      <c r="R956" s="3"/>
      <c r="S956" s="3"/>
      <c r="T956" s="3"/>
      <c r="U956" s="3"/>
      <c r="V956" s="3"/>
      <c r="W956" s="3"/>
      <c r="X956" s="3"/>
      <c r="Y956" s="3"/>
      <c r="Z956" s="3"/>
    </row>
    <row r="957" spans="1:26" ht="12.75" customHeight="1" x14ac:dyDescent="0.25">
      <c r="A957" s="3"/>
      <c r="B957" s="3"/>
      <c r="C957" s="3"/>
      <c r="D957" s="200"/>
      <c r="E957" s="3"/>
      <c r="F957" s="3"/>
      <c r="G957" s="3"/>
      <c r="H957" s="3"/>
      <c r="I957" s="3"/>
      <c r="J957" s="3"/>
      <c r="K957" s="3"/>
      <c r="L957" s="3"/>
      <c r="M957" s="3"/>
      <c r="N957" s="3"/>
      <c r="O957" s="3"/>
      <c r="P957" s="3"/>
      <c r="Q957" s="3"/>
      <c r="R957" s="3"/>
      <c r="S957" s="3"/>
      <c r="T957" s="3"/>
      <c r="U957" s="3"/>
      <c r="V957" s="3"/>
      <c r="W957" s="3"/>
      <c r="X957" s="3"/>
      <c r="Y957" s="3"/>
      <c r="Z957" s="3"/>
    </row>
    <row r="958" spans="1:26" ht="12.75" customHeight="1" x14ac:dyDescent="0.25">
      <c r="A958" s="3"/>
      <c r="B958" s="3"/>
      <c r="C958" s="3"/>
      <c r="D958" s="200"/>
      <c r="E958" s="3"/>
      <c r="F958" s="3"/>
      <c r="G958" s="3"/>
      <c r="H958" s="3"/>
      <c r="I958" s="3"/>
      <c r="J958" s="3"/>
      <c r="K958" s="3"/>
      <c r="L958" s="3"/>
      <c r="M958" s="3"/>
      <c r="N958" s="3"/>
      <c r="O958" s="3"/>
      <c r="P958" s="3"/>
      <c r="Q958" s="3"/>
      <c r="R958" s="3"/>
      <c r="S958" s="3"/>
      <c r="T958" s="3"/>
      <c r="U958" s="3"/>
      <c r="V958" s="3"/>
      <c r="W958" s="3"/>
      <c r="X958" s="3"/>
      <c r="Y958" s="3"/>
      <c r="Z958" s="3"/>
    </row>
    <row r="959" spans="1:26" ht="12.75" customHeight="1" x14ac:dyDescent="0.25">
      <c r="A959" s="3"/>
      <c r="B959" s="3"/>
      <c r="C959" s="3"/>
      <c r="D959" s="200"/>
      <c r="E959" s="3"/>
      <c r="F959" s="3"/>
      <c r="G959" s="3"/>
      <c r="H959" s="3"/>
      <c r="I959" s="3"/>
      <c r="J959" s="3"/>
      <c r="K959" s="3"/>
      <c r="L959" s="3"/>
      <c r="M959" s="3"/>
      <c r="N959" s="3"/>
      <c r="O959" s="3"/>
      <c r="P959" s="3"/>
      <c r="Q959" s="3"/>
      <c r="R959" s="3"/>
      <c r="S959" s="3"/>
      <c r="T959" s="3"/>
      <c r="U959" s="3"/>
      <c r="V959" s="3"/>
      <c r="W959" s="3"/>
      <c r="X959" s="3"/>
      <c r="Y959" s="3"/>
      <c r="Z959" s="3"/>
    </row>
    <row r="960" spans="1:26" ht="12.75" customHeight="1" x14ac:dyDescent="0.25">
      <c r="A960" s="3"/>
      <c r="B960" s="3"/>
      <c r="C960" s="3"/>
      <c r="D960" s="200"/>
      <c r="E960" s="3"/>
      <c r="F960" s="3"/>
      <c r="G960" s="3"/>
      <c r="H960" s="3"/>
      <c r="I960" s="3"/>
      <c r="J960" s="3"/>
      <c r="K960" s="3"/>
      <c r="L960" s="3"/>
      <c r="M960" s="3"/>
      <c r="N960" s="3"/>
      <c r="O960" s="3"/>
      <c r="P960" s="3"/>
      <c r="Q960" s="3"/>
      <c r="R960" s="3"/>
      <c r="S960" s="3"/>
      <c r="T960" s="3"/>
      <c r="U960" s="3"/>
      <c r="V960" s="3"/>
      <c r="W960" s="3"/>
      <c r="X960" s="3"/>
      <c r="Y960" s="3"/>
      <c r="Z960" s="3"/>
    </row>
    <row r="961" spans="1:26" ht="12.75" customHeight="1" x14ac:dyDescent="0.25">
      <c r="A961" s="3"/>
      <c r="B961" s="3"/>
      <c r="C961" s="3"/>
      <c r="D961" s="200"/>
      <c r="E961" s="3"/>
      <c r="F961" s="3"/>
      <c r="G961" s="3"/>
      <c r="H961" s="3"/>
      <c r="I961" s="3"/>
      <c r="J961" s="3"/>
      <c r="K961" s="3"/>
      <c r="L961" s="3"/>
      <c r="M961" s="3"/>
      <c r="N961" s="3"/>
      <c r="O961" s="3"/>
      <c r="P961" s="3"/>
      <c r="Q961" s="3"/>
      <c r="R961" s="3"/>
      <c r="S961" s="3"/>
      <c r="T961" s="3"/>
      <c r="U961" s="3"/>
      <c r="V961" s="3"/>
      <c r="W961" s="3"/>
      <c r="X961" s="3"/>
      <c r="Y961" s="3"/>
      <c r="Z961" s="3"/>
    </row>
    <row r="962" spans="1:26" ht="12.75" customHeight="1" x14ac:dyDescent="0.25">
      <c r="A962" s="3"/>
      <c r="B962" s="3"/>
      <c r="C962" s="3"/>
      <c r="D962" s="200"/>
      <c r="E962" s="3"/>
      <c r="F962" s="3"/>
      <c r="G962" s="3"/>
      <c r="H962" s="3"/>
      <c r="I962" s="3"/>
      <c r="J962" s="3"/>
      <c r="K962" s="3"/>
      <c r="L962" s="3"/>
      <c r="M962" s="3"/>
      <c r="N962" s="3"/>
      <c r="O962" s="3"/>
      <c r="P962" s="3"/>
      <c r="Q962" s="3"/>
      <c r="R962" s="3"/>
      <c r="S962" s="3"/>
      <c r="T962" s="3"/>
      <c r="U962" s="3"/>
      <c r="V962" s="3"/>
      <c r="W962" s="3"/>
      <c r="X962" s="3"/>
      <c r="Y962" s="3"/>
      <c r="Z962" s="3"/>
    </row>
    <row r="963" spans="1:26" ht="12.75" customHeight="1" x14ac:dyDescent="0.25">
      <c r="A963" s="3"/>
      <c r="B963" s="3"/>
      <c r="C963" s="3"/>
      <c r="D963" s="200"/>
      <c r="E963" s="3"/>
      <c r="F963" s="3"/>
      <c r="G963" s="3"/>
      <c r="H963" s="3"/>
      <c r="I963" s="3"/>
      <c r="J963" s="3"/>
      <c r="K963" s="3"/>
      <c r="L963" s="3"/>
      <c r="M963" s="3"/>
      <c r="N963" s="3"/>
      <c r="O963" s="3"/>
      <c r="P963" s="3"/>
      <c r="Q963" s="3"/>
      <c r="R963" s="3"/>
      <c r="S963" s="3"/>
      <c r="T963" s="3"/>
      <c r="U963" s="3"/>
      <c r="V963" s="3"/>
      <c r="W963" s="3"/>
      <c r="X963" s="3"/>
      <c r="Y963" s="3"/>
      <c r="Z963" s="3"/>
    </row>
    <row r="964" spans="1:26" ht="12.75" customHeight="1" x14ac:dyDescent="0.25">
      <c r="A964" s="3"/>
      <c r="B964" s="3"/>
      <c r="C964" s="3"/>
      <c r="D964" s="200"/>
      <c r="E964" s="3"/>
      <c r="F964" s="3"/>
      <c r="G964" s="3"/>
      <c r="H964" s="3"/>
      <c r="I964" s="3"/>
      <c r="J964" s="3"/>
      <c r="K964" s="3"/>
      <c r="L964" s="3"/>
      <c r="M964" s="3"/>
      <c r="N964" s="3"/>
      <c r="O964" s="3"/>
      <c r="P964" s="3"/>
      <c r="Q964" s="3"/>
      <c r="R964" s="3"/>
      <c r="S964" s="3"/>
      <c r="T964" s="3"/>
      <c r="U964" s="3"/>
      <c r="V964" s="3"/>
      <c r="W964" s="3"/>
      <c r="X964" s="3"/>
      <c r="Y964" s="3"/>
      <c r="Z964" s="3"/>
    </row>
    <row r="965" spans="1:26" ht="12.75" customHeight="1" x14ac:dyDescent="0.25">
      <c r="A965" s="3"/>
      <c r="B965" s="3"/>
      <c r="C965" s="3"/>
      <c r="D965" s="200"/>
      <c r="E965" s="3"/>
      <c r="F965" s="3"/>
      <c r="G965" s="3"/>
      <c r="H965" s="3"/>
      <c r="I965" s="3"/>
      <c r="J965" s="3"/>
      <c r="K965" s="3"/>
      <c r="L965" s="3"/>
      <c r="M965" s="3"/>
      <c r="N965" s="3"/>
      <c r="O965" s="3"/>
      <c r="P965" s="3"/>
      <c r="Q965" s="3"/>
      <c r="R965" s="3"/>
      <c r="S965" s="3"/>
      <c r="T965" s="3"/>
      <c r="U965" s="3"/>
      <c r="V965" s="3"/>
      <c r="W965" s="3"/>
      <c r="X965" s="3"/>
      <c r="Y965" s="3"/>
      <c r="Z965" s="3"/>
    </row>
    <row r="966" spans="1:26" ht="12.75" customHeight="1" x14ac:dyDescent="0.25">
      <c r="A966" s="3"/>
      <c r="B966" s="3"/>
      <c r="C966" s="3"/>
      <c r="D966" s="200"/>
      <c r="E966" s="3"/>
      <c r="F966" s="3"/>
      <c r="G966" s="3"/>
      <c r="H966" s="3"/>
      <c r="I966" s="3"/>
      <c r="J966" s="3"/>
      <c r="K966" s="3"/>
      <c r="L966" s="3"/>
      <c r="M966" s="3"/>
      <c r="N966" s="3"/>
      <c r="O966" s="3"/>
      <c r="P966" s="3"/>
      <c r="Q966" s="3"/>
      <c r="R966" s="3"/>
      <c r="S966" s="3"/>
      <c r="T966" s="3"/>
      <c r="U966" s="3"/>
      <c r="V966" s="3"/>
      <c r="W966" s="3"/>
      <c r="X966" s="3"/>
      <c r="Y966" s="3"/>
      <c r="Z966" s="3"/>
    </row>
    <row r="967" spans="1:26" ht="12.75" customHeight="1" x14ac:dyDescent="0.25">
      <c r="A967" s="3"/>
      <c r="B967" s="3"/>
      <c r="C967" s="3"/>
      <c r="D967" s="200"/>
      <c r="E967" s="3"/>
      <c r="F967" s="3"/>
      <c r="G967" s="3"/>
      <c r="H967" s="3"/>
      <c r="I967" s="3"/>
      <c r="J967" s="3"/>
      <c r="K967" s="3"/>
      <c r="L967" s="3"/>
      <c r="M967" s="3"/>
      <c r="N967" s="3"/>
      <c r="O967" s="3"/>
      <c r="P967" s="3"/>
      <c r="Q967" s="3"/>
      <c r="R967" s="3"/>
      <c r="S967" s="3"/>
      <c r="T967" s="3"/>
      <c r="U967" s="3"/>
      <c r="V967" s="3"/>
      <c r="W967" s="3"/>
      <c r="X967" s="3"/>
      <c r="Y967" s="3"/>
      <c r="Z967" s="3"/>
    </row>
    <row r="968" spans="1:26" ht="12.75" customHeight="1" x14ac:dyDescent="0.25">
      <c r="A968" s="3"/>
      <c r="B968" s="3"/>
      <c r="C968" s="3"/>
      <c r="D968" s="200"/>
      <c r="E968" s="3"/>
      <c r="F968" s="3"/>
      <c r="G968" s="3"/>
      <c r="H968" s="3"/>
      <c r="I968" s="3"/>
      <c r="J968" s="3"/>
      <c r="K968" s="3"/>
      <c r="L968" s="3"/>
      <c r="M968" s="3"/>
      <c r="N968" s="3"/>
      <c r="O968" s="3"/>
      <c r="P968" s="3"/>
      <c r="Q968" s="3"/>
      <c r="R968" s="3"/>
      <c r="S968" s="3"/>
      <c r="T968" s="3"/>
      <c r="U968" s="3"/>
      <c r="V968" s="3"/>
      <c r="W968" s="3"/>
      <c r="X968" s="3"/>
      <c r="Y968" s="3"/>
      <c r="Z968" s="3"/>
    </row>
    <row r="969" spans="1:26" ht="12.75" customHeight="1" x14ac:dyDescent="0.25">
      <c r="A969" s="3"/>
      <c r="B969" s="3"/>
      <c r="C969" s="3"/>
      <c r="D969" s="200"/>
      <c r="E969" s="3"/>
      <c r="F969" s="3"/>
      <c r="G969" s="3"/>
      <c r="H969" s="3"/>
      <c r="I969" s="3"/>
      <c r="J969" s="3"/>
      <c r="K969" s="3"/>
      <c r="L969" s="3"/>
      <c r="M969" s="3"/>
      <c r="N969" s="3"/>
      <c r="O969" s="3"/>
      <c r="P969" s="3"/>
      <c r="Q969" s="3"/>
      <c r="R969" s="3"/>
      <c r="S969" s="3"/>
      <c r="T969" s="3"/>
      <c r="U969" s="3"/>
      <c r="V969" s="3"/>
      <c r="W969" s="3"/>
      <c r="X969" s="3"/>
      <c r="Y969" s="3"/>
      <c r="Z969" s="3"/>
    </row>
    <row r="970" spans="1:26" ht="12.75" customHeight="1" x14ac:dyDescent="0.25">
      <c r="A970" s="3"/>
      <c r="B970" s="3"/>
      <c r="C970" s="3"/>
      <c r="D970" s="200"/>
      <c r="E970" s="3"/>
      <c r="F970" s="3"/>
      <c r="G970" s="3"/>
      <c r="H970" s="3"/>
      <c r="I970" s="3"/>
      <c r="J970" s="3"/>
      <c r="K970" s="3"/>
      <c r="L970" s="3"/>
      <c r="M970" s="3"/>
      <c r="N970" s="3"/>
      <c r="O970" s="3"/>
      <c r="P970" s="3"/>
      <c r="Q970" s="3"/>
      <c r="R970" s="3"/>
      <c r="S970" s="3"/>
      <c r="T970" s="3"/>
      <c r="U970" s="3"/>
      <c r="V970" s="3"/>
      <c r="W970" s="3"/>
      <c r="X970" s="3"/>
      <c r="Y970" s="3"/>
      <c r="Z970" s="3"/>
    </row>
    <row r="971" spans="1:26" ht="12.75" customHeight="1" x14ac:dyDescent="0.25">
      <c r="A971" s="3"/>
      <c r="B971" s="3"/>
      <c r="C971" s="3"/>
      <c r="D971" s="200"/>
      <c r="E971" s="3"/>
      <c r="F971" s="3"/>
      <c r="G971" s="3"/>
      <c r="H971" s="3"/>
      <c r="I971" s="3"/>
      <c r="J971" s="3"/>
      <c r="K971" s="3"/>
      <c r="L971" s="3"/>
      <c r="M971" s="3"/>
      <c r="N971" s="3"/>
      <c r="O971" s="3"/>
      <c r="P971" s="3"/>
      <c r="Q971" s="3"/>
      <c r="R971" s="3"/>
      <c r="S971" s="3"/>
      <c r="T971" s="3"/>
      <c r="U971" s="3"/>
      <c r="V971" s="3"/>
      <c r="W971" s="3"/>
      <c r="X971" s="3"/>
      <c r="Y971" s="3"/>
      <c r="Z971" s="3"/>
    </row>
    <row r="972" spans="1:26" ht="12.75" customHeight="1" x14ac:dyDescent="0.25">
      <c r="A972" s="3"/>
      <c r="B972" s="3"/>
      <c r="C972" s="3"/>
      <c r="D972" s="200"/>
      <c r="E972" s="3"/>
      <c r="F972" s="3"/>
      <c r="G972" s="3"/>
      <c r="H972" s="3"/>
      <c r="I972" s="3"/>
      <c r="J972" s="3"/>
      <c r="K972" s="3"/>
      <c r="L972" s="3"/>
      <c r="M972" s="3"/>
      <c r="N972" s="3"/>
      <c r="O972" s="3"/>
      <c r="P972" s="3"/>
      <c r="Q972" s="3"/>
      <c r="R972" s="3"/>
      <c r="S972" s="3"/>
      <c r="T972" s="3"/>
      <c r="U972" s="3"/>
      <c r="V972" s="3"/>
      <c r="W972" s="3"/>
      <c r="X972" s="3"/>
      <c r="Y972" s="3"/>
      <c r="Z972" s="3"/>
    </row>
    <row r="973" spans="1:26" ht="12.75" customHeight="1" x14ac:dyDescent="0.25">
      <c r="A973" s="3"/>
      <c r="B973" s="3"/>
      <c r="C973" s="3"/>
      <c r="D973" s="200"/>
      <c r="E973" s="3"/>
      <c r="F973" s="3"/>
      <c r="G973" s="3"/>
      <c r="H973" s="3"/>
      <c r="I973" s="3"/>
      <c r="J973" s="3"/>
      <c r="K973" s="3"/>
      <c r="L973" s="3"/>
      <c r="M973" s="3"/>
      <c r="N973" s="3"/>
      <c r="O973" s="3"/>
      <c r="P973" s="3"/>
      <c r="Q973" s="3"/>
      <c r="R973" s="3"/>
      <c r="S973" s="3"/>
      <c r="T973" s="3"/>
      <c r="U973" s="3"/>
      <c r="V973" s="3"/>
      <c r="W973" s="3"/>
      <c r="X973" s="3"/>
      <c r="Y973" s="3"/>
      <c r="Z973" s="3"/>
    </row>
    <row r="974" spans="1:26" ht="12.75" customHeight="1" x14ac:dyDescent="0.25">
      <c r="A974" s="3"/>
      <c r="B974" s="3"/>
      <c r="C974" s="3"/>
      <c r="D974" s="200"/>
      <c r="E974" s="3"/>
      <c r="F974" s="3"/>
      <c r="G974" s="3"/>
      <c r="H974" s="3"/>
      <c r="I974" s="3"/>
      <c r="J974" s="3"/>
      <c r="K974" s="3"/>
      <c r="L974" s="3"/>
      <c r="M974" s="3"/>
      <c r="N974" s="3"/>
      <c r="O974" s="3"/>
      <c r="P974" s="3"/>
      <c r="Q974" s="3"/>
      <c r="R974" s="3"/>
      <c r="S974" s="3"/>
      <c r="T974" s="3"/>
      <c r="U974" s="3"/>
      <c r="V974" s="3"/>
      <c r="W974" s="3"/>
      <c r="X974" s="3"/>
      <c r="Y974" s="3"/>
      <c r="Z974" s="3"/>
    </row>
    <row r="975" spans="1:26" ht="12.75" customHeight="1" x14ac:dyDescent="0.25">
      <c r="A975" s="3"/>
      <c r="B975" s="3"/>
      <c r="C975" s="3"/>
      <c r="D975" s="200"/>
      <c r="E975" s="3"/>
      <c r="F975" s="3"/>
      <c r="G975" s="3"/>
      <c r="H975" s="3"/>
      <c r="I975" s="3"/>
      <c r="J975" s="3"/>
      <c r="K975" s="3"/>
      <c r="L975" s="3"/>
      <c r="M975" s="3"/>
      <c r="N975" s="3"/>
      <c r="O975" s="3"/>
      <c r="P975" s="3"/>
      <c r="Q975" s="3"/>
      <c r="R975" s="3"/>
      <c r="S975" s="3"/>
      <c r="T975" s="3"/>
      <c r="U975" s="3"/>
      <c r="V975" s="3"/>
      <c r="W975" s="3"/>
      <c r="X975" s="3"/>
      <c r="Y975" s="3"/>
      <c r="Z975" s="3"/>
    </row>
    <row r="976" spans="1:26" ht="12.75" customHeight="1" x14ac:dyDescent="0.25">
      <c r="A976" s="3"/>
      <c r="B976" s="3"/>
      <c r="C976" s="3"/>
      <c r="D976" s="200"/>
      <c r="E976" s="3"/>
      <c r="F976" s="3"/>
      <c r="G976" s="3"/>
      <c r="H976" s="3"/>
      <c r="I976" s="3"/>
      <c r="J976" s="3"/>
      <c r="K976" s="3"/>
      <c r="L976" s="3"/>
      <c r="M976" s="3"/>
      <c r="N976" s="3"/>
      <c r="O976" s="3"/>
      <c r="P976" s="3"/>
      <c r="Q976" s="3"/>
      <c r="R976" s="3"/>
      <c r="S976" s="3"/>
      <c r="T976" s="3"/>
      <c r="U976" s="3"/>
      <c r="V976" s="3"/>
      <c r="W976" s="3"/>
      <c r="X976" s="3"/>
      <c r="Y976" s="3"/>
      <c r="Z976" s="3"/>
    </row>
    <row r="977" spans="1:26" ht="12.75" customHeight="1" x14ac:dyDescent="0.25">
      <c r="A977" s="3"/>
      <c r="B977" s="3"/>
      <c r="C977" s="3"/>
      <c r="D977" s="200"/>
      <c r="E977" s="3"/>
      <c r="F977" s="3"/>
      <c r="G977" s="3"/>
      <c r="H977" s="3"/>
      <c r="I977" s="3"/>
      <c r="J977" s="3"/>
      <c r="K977" s="3"/>
      <c r="L977" s="3"/>
      <c r="M977" s="3"/>
      <c r="N977" s="3"/>
      <c r="O977" s="3"/>
      <c r="P977" s="3"/>
      <c r="Q977" s="3"/>
      <c r="R977" s="3"/>
      <c r="S977" s="3"/>
      <c r="T977" s="3"/>
      <c r="U977" s="3"/>
      <c r="V977" s="3"/>
      <c r="W977" s="3"/>
      <c r="X977" s="3"/>
      <c r="Y977" s="3"/>
      <c r="Z977" s="3"/>
    </row>
    <row r="978" spans="1:26" ht="12.75" customHeight="1" x14ac:dyDescent="0.25">
      <c r="A978" s="3"/>
      <c r="B978" s="3"/>
      <c r="C978" s="3"/>
      <c r="D978" s="200"/>
      <c r="E978" s="3"/>
      <c r="F978" s="3"/>
      <c r="G978" s="3"/>
      <c r="H978" s="3"/>
      <c r="I978" s="3"/>
      <c r="J978" s="3"/>
      <c r="K978" s="3"/>
      <c r="L978" s="3"/>
      <c r="M978" s="3"/>
      <c r="N978" s="3"/>
      <c r="O978" s="3"/>
      <c r="P978" s="3"/>
      <c r="Q978" s="3"/>
      <c r="R978" s="3"/>
      <c r="S978" s="3"/>
      <c r="T978" s="3"/>
      <c r="U978" s="3"/>
      <c r="V978" s="3"/>
      <c r="W978" s="3"/>
      <c r="X978" s="3"/>
      <c r="Y978" s="3"/>
      <c r="Z978" s="3"/>
    </row>
    <row r="979" spans="1:26" ht="12.75" customHeight="1" x14ac:dyDescent="0.25">
      <c r="A979" s="3"/>
      <c r="B979" s="3"/>
      <c r="C979" s="3"/>
      <c r="D979" s="200"/>
      <c r="E979" s="3"/>
      <c r="F979" s="3"/>
      <c r="G979" s="3"/>
      <c r="H979" s="3"/>
      <c r="I979" s="3"/>
      <c r="J979" s="3"/>
      <c r="K979" s="3"/>
      <c r="L979" s="3"/>
      <c r="M979" s="3"/>
      <c r="N979" s="3"/>
      <c r="O979" s="3"/>
      <c r="P979" s="3"/>
      <c r="Q979" s="3"/>
      <c r="R979" s="3"/>
      <c r="S979" s="3"/>
      <c r="T979" s="3"/>
      <c r="U979" s="3"/>
      <c r="V979" s="3"/>
      <c r="W979" s="3"/>
      <c r="X979" s="3"/>
      <c r="Y979" s="3"/>
      <c r="Z979" s="3"/>
    </row>
    <row r="980" spans="1:26" ht="12.75" customHeight="1" x14ac:dyDescent="0.25">
      <c r="A980" s="3"/>
      <c r="B980" s="3"/>
      <c r="C980" s="3"/>
      <c r="D980" s="200"/>
      <c r="E980" s="3"/>
      <c r="F980" s="3"/>
      <c r="G980" s="3"/>
      <c r="H980" s="3"/>
      <c r="I980" s="3"/>
      <c r="J980" s="3"/>
      <c r="K980" s="3"/>
      <c r="L980" s="3"/>
      <c r="M980" s="3"/>
      <c r="N980" s="3"/>
      <c r="O980" s="3"/>
      <c r="P980" s="3"/>
      <c r="Q980" s="3"/>
      <c r="R980" s="3"/>
      <c r="S980" s="3"/>
      <c r="T980" s="3"/>
      <c r="U980" s="3"/>
      <c r="V980" s="3"/>
      <c r="W980" s="3"/>
      <c r="X980" s="3"/>
      <c r="Y980" s="3"/>
      <c r="Z980" s="3"/>
    </row>
    <row r="981" spans="1:26" ht="12.75" customHeight="1" x14ac:dyDescent="0.25">
      <c r="A981" s="3"/>
      <c r="B981" s="3"/>
      <c r="C981" s="3"/>
      <c r="D981" s="200"/>
      <c r="E981" s="3"/>
      <c r="F981" s="3"/>
      <c r="G981" s="3"/>
      <c r="H981" s="3"/>
      <c r="I981" s="3"/>
      <c r="J981" s="3"/>
      <c r="K981" s="3"/>
      <c r="L981" s="3"/>
      <c r="M981" s="3"/>
      <c r="N981" s="3"/>
      <c r="O981" s="3"/>
      <c r="P981" s="3"/>
      <c r="Q981" s="3"/>
      <c r="R981" s="3"/>
      <c r="S981" s="3"/>
      <c r="T981" s="3"/>
      <c r="U981" s="3"/>
      <c r="V981" s="3"/>
      <c r="W981" s="3"/>
      <c r="X981" s="3"/>
      <c r="Y981" s="3"/>
      <c r="Z981" s="3"/>
    </row>
    <row r="982" spans="1:26" ht="12.75" customHeight="1" x14ac:dyDescent="0.25">
      <c r="A982" s="3"/>
      <c r="B982" s="3"/>
      <c r="C982" s="3"/>
      <c r="D982" s="200"/>
      <c r="E982" s="3"/>
      <c r="F982" s="3"/>
      <c r="G982" s="3"/>
      <c r="H982" s="3"/>
      <c r="I982" s="3"/>
      <c r="J982" s="3"/>
      <c r="K982" s="3"/>
      <c r="L982" s="3"/>
      <c r="M982" s="3"/>
      <c r="N982" s="3"/>
      <c r="O982" s="3"/>
      <c r="P982" s="3"/>
      <c r="Q982" s="3"/>
      <c r="R982" s="3"/>
      <c r="S982" s="3"/>
      <c r="T982" s="3"/>
      <c r="U982" s="3"/>
      <c r="V982" s="3"/>
      <c r="W982" s="3"/>
      <c r="X982" s="3"/>
      <c r="Y982" s="3"/>
      <c r="Z982" s="3"/>
    </row>
    <row r="983" spans="1:26" ht="12.75" customHeight="1" x14ac:dyDescent="0.25">
      <c r="A983" s="3"/>
      <c r="B983" s="3"/>
      <c r="C983" s="3"/>
      <c r="D983" s="200"/>
      <c r="E983" s="3"/>
      <c r="F983" s="3"/>
      <c r="G983" s="3"/>
      <c r="H983" s="3"/>
      <c r="I983" s="3"/>
      <c r="J983" s="3"/>
      <c r="K983" s="3"/>
      <c r="L983" s="3"/>
      <c r="M983" s="3"/>
      <c r="N983" s="3"/>
      <c r="O983" s="3"/>
      <c r="P983" s="3"/>
      <c r="Q983" s="3"/>
      <c r="R983" s="3"/>
      <c r="S983" s="3"/>
      <c r="T983" s="3"/>
      <c r="U983" s="3"/>
      <c r="V983" s="3"/>
      <c r="W983" s="3"/>
      <c r="X983" s="3"/>
      <c r="Y983" s="3"/>
      <c r="Z983" s="3"/>
    </row>
    <row r="984" spans="1:26" ht="12.75" customHeight="1" x14ac:dyDescent="0.25">
      <c r="A984" s="3"/>
      <c r="B984" s="3"/>
      <c r="C984" s="3"/>
      <c r="D984" s="200"/>
      <c r="E984" s="3"/>
      <c r="F984" s="3"/>
      <c r="G984" s="3"/>
      <c r="H984" s="3"/>
      <c r="I984" s="3"/>
      <c r="J984" s="3"/>
      <c r="K984" s="3"/>
      <c r="L984" s="3"/>
      <c r="M984" s="3"/>
      <c r="N984" s="3"/>
      <c r="O984" s="3"/>
      <c r="P984" s="3"/>
      <c r="Q984" s="3"/>
      <c r="R984" s="3"/>
      <c r="S984" s="3"/>
      <c r="T984" s="3"/>
      <c r="U984" s="3"/>
      <c r="V984" s="3"/>
      <c r="W984" s="3"/>
      <c r="X984" s="3"/>
      <c r="Y984" s="3"/>
      <c r="Z984" s="3"/>
    </row>
    <row r="985" spans="1:26" ht="12.75" customHeight="1" x14ac:dyDescent="0.25">
      <c r="A985" s="3"/>
      <c r="B985" s="3"/>
      <c r="C985" s="3"/>
      <c r="D985" s="200"/>
      <c r="E985" s="3"/>
      <c r="F985" s="3"/>
      <c r="G985" s="3"/>
      <c r="H985" s="3"/>
      <c r="I985" s="3"/>
      <c r="J985" s="3"/>
      <c r="K985" s="3"/>
      <c r="L985" s="3"/>
      <c r="M985" s="3"/>
      <c r="N985" s="3"/>
      <c r="O985" s="3"/>
      <c r="P985" s="3"/>
      <c r="Q985" s="3"/>
      <c r="R985" s="3"/>
      <c r="S985" s="3"/>
      <c r="T985" s="3"/>
      <c r="U985" s="3"/>
      <c r="V985" s="3"/>
      <c r="W985" s="3"/>
      <c r="X985" s="3"/>
      <c r="Y985" s="3"/>
      <c r="Z985" s="3"/>
    </row>
    <row r="986" spans="1:26" ht="12.75" customHeight="1" x14ac:dyDescent="0.25">
      <c r="A986" s="3"/>
      <c r="B986" s="3"/>
      <c r="C986" s="3"/>
      <c r="D986" s="200"/>
      <c r="E986" s="3"/>
      <c r="F986" s="3"/>
      <c r="G986" s="3"/>
      <c r="H986" s="3"/>
      <c r="I986" s="3"/>
      <c r="J986" s="3"/>
      <c r="K986" s="3"/>
      <c r="L986" s="3"/>
      <c r="M986" s="3"/>
      <c r="N986" s="3"/>
      <c r="O986" s="3"/>
      <c r="P986" s="3"/>
      <c r="Q986" s="3"/>
      <c r="R986" s="3"/>
      <c r="S986" s="3"/>
      <c r="T986" s="3"/>
      <c r="U986" s="3"/>
      <c r="V986" s="3"/>
      <c r="W986" s="3"/>
      <c r="X986" s="3"/>
      <c r="Y986" s="3"/>
      <c r="Z986" s="3"/>
    </row>
    <row r="987" spans="1:26" ht="12.75" customHeight="1" x14ac:dyDescent="0.25">
      <c r="A987" s="3"/>
      <c r="B987" s="3"/>
      <c r="C987" s="3"/>
      <c r="D987" s="200"/>
      <c r="E987" s="3"/>
      <c r="F987" s="3"/>
      <c r="G987" s="3"/>
      <c r="H987" s="3"/>
      <c r="I987" s="3"/>
      <c r="J987" s="3"/>
      <c r="K987" s="3"/>
      <c r="L987" s="3"/>
      <c r="M987" s="3"/>
      <c r="N987" s="3"/>
      <c r="O987" s="3"/>
      <c r="P987" s="3"/>
      <c r="Q987" s="3"/>
      <c r="R987" s="3"/>
      <c r="S987" s="3"/>
      <c r="T987" s="3"/>
      <c r="U987" s="3"/>
      <c r="V987" s="3"/>
      <c r="W987" s="3"/>
      <c r="X987" s="3"/>
      <c r="Y987" s="3"/>
      <c r="Z987" s="3"/>
    </row>
    <row r="988" spans="1:26" ht="12.75" customHeight="1" x14ac:dyDescent="0.25">
      <c r="A988" s="3"/>
      <c r="B988" s="3"/>
      <c r="C988" s="3"/>
      <c r="D988" s="200"/>
      <c r="E988" s="3"/>
      <c r="F988" s="3"/>
      <c r="G988" s="3"/>
      <c r="H988" s="3"/>
      <c r="I988" s="3"/>
      <c r="J988" s="3"/>
      <c r="K988" s="3"/>
      <c r="L988" s="3"/>
      <c r="M988" s="3"/>
      <c r="N988" s="3"/>
      <c r="O988" s="3"/>
      <c r="P988" s="3"/>
      <c r="Q988" s="3"/>
      <c r="R988" s="3"/>
      <c r="S988" s="3"/>
      <c r="T988" s="3"/>
      <c r="U988" s="3"/>
      <c r="V988" s="3"/>
      <c r="W988" s="3"/>
      <c r="X988" s="3"/>
      <c r="Y988" s="3"/>
      <c r="Z988" s="3"/>
    </row>
    <row r="989" spans="1:26" ht="12.75" customHeight="1" x14ac:dyDescent="0.25">
      <c r="A989" s="3"/>
      <c r="B989" s="3"/>
      <c r="C989" s="3"/>
      <c r="D989" s="200"/>
      <c r="E989" s="3"/>
      <c r="F989" s="3"/>
      <c r="G989" s="3"/>
      <c r="H989" s="3"/>
      <c r="I989" s="3"/>
      <c r="J989" s="3"/>
      <c r="K989" s="3"/>
      <c r="L989" s="3"/>
      <c r="M989" s="3"/>
      <c r="N989" s="3"/>
      <c r="O989" s="3"/>
      <c r="P989" s="3"/>
      <c r="Q989" s="3"/>
      <c r="R989" s="3"/>
      <c r="S989" s="3"/>
      <c r="T989" s="3"/>
      <c r="U989" s="3"/>
      <c r="V989" s="3"/>
      <c r="W989" s="3"/>
      <c r="X989" s="3"/>
      <c r="Y989" s="3"/>
      <c r="Z989" s="3"/>
    </row>
    <row r="990" spans="1:26" ht="12.75" customHeight="1" x14ac:dyDescent="0.25">
      <c r="A990" s="3"/>
      <c r="B990" s="3"/>
      <c r="C990" s="3"/>
      <c r="D990" s="200"/>
      <c r="E990" s="3"/>
      <c r="F990" s="3"/>
      <c r="G990" s="3"/>
      <c r="H990" s="3"/>
      <c r="I990" s="3"/>
      <c r="J990" s="3"/>
      <c r="K990" s="3"/>
      <c r="L990" s="3"/>
      <c r="M990" s="3"/>
      <c r="N990" s="3"/>
      <c r="O990" s="3"/>
      <c r="P990" s="3"/>
      <c r="Q990" s="3"/>
      <c r="R990" s="3"/>
      <c r="S990" s="3"/>
      <c r="T990" s="3"/>
      <c r="U990" s="3"/>
      <c r="V990" s="3"/>
      <c r="W990" s="3"/>
      <c r="X990" s="3"/>
      <c r="Y990" s="3"/>
      <c r="Z990" s="3"/>
    </row>
    <row r="991" spans="1:26" ht="12.75" customHeight="1" x14ac:dyDescent="0.25">
      <c r="A991" s="3"/>
      <c r="B991" s="3"/>
      <c r="C991" s="3"/>
      <c r="D991" s="200"/>
      <c r="E991" s="3"/>
      <c r="F991" s="3"/>
      <c r="G991" s="3"/>
      <c r="H991" s="3"/>
      <c r="I991" s="3"/>
      <c r="J991" s="3"/>
      <c r="K991" s="3"/>
      <c r="L991" s="3"/>
      <c r="M991" s="3"/>
      <c r="N991" s="3"/>
      <c r="O991" s="3"/>
      <c r="P991" s="3"/>
      <c r="Q991" s="3"/>
      <c r="R991" s="3"/>
      <c r="S991" s="3"/>
      <c r="T991" s="3"/>
      <c r="U991" s="3"/>
      <c r="V991" s="3"/>
      <c r="W991" s="3"/>
      <c r="X991" s="3"/>
      <c r="Y991" s="3"/>
      <c r="Z991" s="3"/>
    </row>
    <row r="992" spans="1:26" ht="12.75" customHeight="1" x14ac:dyDescent="0.25">
      <c r="A992" s="3"/>
      <c r="B992" s="3"/>
      <c r="C992" s="3"/>
      <c r="D992" s="200"/>
      <c r="E992" s="3"/>
      <c r="F992" s="3"/>
      <c r="G992" s="3"/>
      <c r="H992" s="3"/>
      <c r="I992" s="3"/>
      <c r="J992" s="3"/>
      <c r="K992" s="3"/>
      <c r="L992" s="3"/>
      <c r="M992" s="3"/>
      <c r="N992" s="3"/>
      <c r="O992" s="3"/>
      <c r="P992" s="3"/>
      <c r="Q992" s="3"/>
      <c r="R992" s="3"/>
      <c r="S992" s="3"/>
      <c r="T992" s="3"/>
      <c r="U992" s="3"/>
      <c r="V992" s="3"/>
      <c r="W992" s="3"/>
      <c r="X992" s="3"/>
      <c r="Y992" s="3"/>
      <c r="Z992" s="3"/>
    </row>
    <row r="993" spans="1:26" ht="12.75" customHeight="1" x14ac:dyDescent="0.25">
      <c r="A993" s="3"/>
      <c r="B993" s="3"/>
      <c r="C993" s="3"/>
      <c r="D993" s="200"/>
      <c r="E993" s="3"/>
      <c r="F993" s="3"/>
      <c r="G993" s="3"/>
      <c r="H993" s="3"/>
      <c r="I993" s="3"/>
      <c r="J993" s="3"/>
      <c r="K993" s="3"/>
      <c r="L993" s="3"/>
      <c r="M993" s="3"/>
      <c r="N993" s="3"/>
      <c r="O993" s="3"/>
      <c r="P993" s="3"/>
      <c r="Q993" s="3"/>
      <c r="R993" s="3"/>
      <c r="S993" s="3"/>
      <c r="T993" s="3"/>
      <c r="U993" s="3"/>
      <c r="V993" s="3"/>
      <c r="W993" s="3"/>
      <c r="X993" s="3"/>
      <c r="Y993" s="3"/>
      <c r="Z993" s="3"/>
    </row>
    <row r="994" spans="1:26" ht="12.75" customHeight="1" x14ac:dyDescent="0.25">
      <c r="A994" s="3"/>
      <c r="B994" s="3"/>
      <c r="C994" s="3"/>
      <c r="D994" s="200"/>
      <c r="E994" s="3"/>
      <c r="F994" s="3"/>
      <c r="G994" s="3"/>
      <c r="H994" s="3"/>
      <c r="I994" s="3"/>
      <c r="J994" s="3"/>
      <c r="K994" s="3"/>
      <c r="L994" s="3"/>
      <c r="M994" s="3"/>
      <c r="N994" s="3"/>
      <c r="O994" s="3"/>
      <c r="P994" s="3"/>
      <c r="Q994" s="3"/>
      <c r="R994" s="3"/>
      <c r="S994" s="3"/>
      <c r="T994" s="3"/>
      <c r="U994" s="3"/>
      <c r="V994" s="3"/>
      <c r="W994" s="3"/>
      <c r="X994" s="3"/>
      <c r="Y994" s="3"/>
      <c r="Z994" s="3"/>
    </row>
    <row r="995" spans="1:26" ht="12.75" customHeight="1" x14ac:dyDescent="0.25">
      <c r="A995" s="3"/>
      <c r="B995" s="3"/>
      <c r="C995" s="3"/>
      <c r="D995" s="200"/>
      <c r="E995" s="3"/>
      <c r="F995" s="3"/>
      <c r="G995" s="3"/>
      <c r="H995" s="3"/>
      <c r="I995" s="3"/>
      <c r="J995" s="3"/>
      <c r="K995" s="3"/>
      <c r="L995" s="3"/>
      <c r="M995" s="3"/>
      <c r="N995" s="3"/>
      <c r="O995" s="3"/>
      <c r="P995" s="3"/>
      <c r="Q995" s="3"/>
      <c r="R995" s="3"/>
      <c r="S995" s="3"/>
      <c r="T995" s="3"/>
      <c r="U995" s="3"/>
      <c r="V995" s="3"/>
      <c r="W995" s="3"/>
      <c r="X995" s="3"/>
      <c r="Y995" s="3"/>
      <c r="Z995" s="3"/>
    </row>
    <row r="996" spans="1:26" ht="12.75" customHeight="1" x14ac:dyDescent="0.25">
      <c r="A996" s="3"/>
      <c r="B996" s="3"/>
      <c r="C996" s="3"/>
      <c r="D996" s="200"/>
      <c r="E996" s="3"/>
      <c r="F996" s="3"/>
      <c r="G996" s="3"/>
      <c r="H996" s="3"/>
      <c r="I996" s="3"/>
      <c r="J996" s="3"/>
      <c r="K996" s="3"/>
      <c r="L996" s="3"/>
      <c r="M996" s="3"/>
      <c r="N996" s="3"/>
      <c r="O996" s="3"/>
      <c r="P996" s="3"/>
      <c r="Q996" s="3"/>
      <c r="R996" s="3"/>
      <c r="S996" s="3"/>
      <c r="T996" s="3"/>
      <c r="U996" s="3"/>
      <c r="V996" s="3"/>
      <c r="W996" s="3"/>
      <c r="X996" s="3"/>
      <c r="Y996" s="3"/>
      <c r="Z996" s="3"/>
    </row>
    <row r="997" spans="1:26" ht="12.75" customHeight="1" x14ac:dyDescent="0.25">
      <c r="A997" s="3"/>
      <c r="B997" s="3"/>
      <c r="C997" s="3"/>
      <c r="D997" s="200"/>
      <c r="E997" s="3"/>
      <c r="F997" s="3"/>
      <c r="G997" s="3"/>
      <c r="H997" s="3"/>
      <c r="I997" s="3"/>
      <c r="J997" s="3"/>
      <c r="K997" s="3"/>
      <c r="L997" s="3"/>
      <c r="M997" s="3"/>
      <c r="N997" s="3"/>
      <c r="O997" s="3"/>
      <c r="P997" s="3"/>
      <c r="Q997" s="3"/>
      <c r="R997" s="3"/>
      <c r="S997" s="3"/>
      <c r="T997" s="3"/>
      <c r="U997" s="3"/>
      <c r="V997" s="3"/>
      <c r="W997" s="3"/>
      <c r="X997" s="3"/>
      <c r="Y997" s="3"/>
      <c r="Z997" s="3"/>
    </row>
    <row r="998" spans="1:26" ht="12.75" customHeight="1" x14ac:dyDescent="0.25">
      <c r="A998" s="3"/>
      <c r="B998" s="3"/>
      <c r="C998" s="3"/>
      <c r="D998" s="200"/>
      <c r="E998" s="3"/>
      <c r="F998" s="3"/>
      <c r="G998" s="3"/>
      <c r="H998" s="3"/>
      <c r="I998" s="3"/>
      <c r="J998" s="3"/>
      <c r="K998" s="3"/>
      <c r="L998" s="3"/>
      <c r="M998" s="3"/>
      <c r="N998" s="3"/>
      <c r="O998" s="3"/>
      <c r="P998" s="3"/>
      <c r="Q998" s="3"/>
      <c r="R998" s="3"/>
      <c r="S998" s="3"/>
      <c r="T998" s="3"/>
      <c r="U998" s="3"/>
      <c r="V998" s="3"/>
      <c r="W998" s="3"/>
      <c r="X998" s="3"/>
      <c r="Y998" s="3"/>
      <c r="Z998" s="3"/>
    </row>
    <row r="999" spans="1:26" ht="12.75" customHeight="1" x14ac:dyDescent="0.25">
      <c r="A999" s="3"/>
      <c r="B999" s="3"/>
      <c r="C999" s="3"/>
      <c r="D999" s="200"/>
      <c r="E999" s="3"/>
      <c r="F999" s="3"/>
      <c r="G999" s="3"/>
      <c r="H999" s="3"/>
      <c r="I999" s="3"/>
      <c r="J999" s="3"/>
      <c r="K999" s="3"/>
      <c r="L999" s="3"/>
      <c r="M999" s="3"/>
      <c r="N999" s="3"/>
      <c r="O999" s="3"/>
      <c r="P999" s="3"/>
      <c r="Q999" s="3"/>
      <c r="R999" s="3"/>
      <c r="S999" s="3"/>
      <c r="T999" s="3"/>
      <c r="U999" s="3"/>
      <c r="V999" s="3"/>
      <c r="W999" s="3"/>
      <c r="X999" s="3"/>
      <c r="Y999" s="3"/>
      <c r="Z999" s="3"/>
    </row>
    <row r="1000" spans="1:26" ht="12.75" customHeight="1" x14ac:dyDescent="0.25">
      <c r="A1000" s="3"/>
      <c r="B1000" s="3"/>
      <c r="C1000" s="3"/>
      <c r="D1000" s="200"/>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 footer="0"/>
  <pageSetup orientation="landscape"/>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ilha16"/>
  <dimension ref="A1:Z1000"/>
  <sheetViews>
    <sheetView showGridLines="0" topLeftCell="A10" workbookViewId="0"/>
  </sheetViews>
  <sheetFormatPr defaultColWidth="14.44140625" defaultRowHeight="15" customHeight="1" x14ac:dyDescent="0.25"/>
  <cols>
    <col min="1" max="1" width="3.5546875" customWidth="1"/>
    <col min="2" max="2" width="5.44140625" customWidth="1"/>
    <col min="3" max="3" width="9" customWidth="1"/>
    <col min="4" max="4" width="7.5546875" customWidth="1"/>
    <col min="5" max="5" width="10.88671875" customWidth="1"/>
    <col min="6" max="6" width="10.5546875" customWidth="1"/>
    <col min="7" max="7" width="10.109375" customWidth="1"/>
    <col min="8" max="8" width="14.44140625" customWidth="1"/>
    <col min="9" max="9" width="11.5546875" customWidth="1"/>
    <col min="10" max="10" width="10.44140625" customWidth="1"/>
    <col min="11" max="20" width="9.109375" customWidth="1"/>
    <col min="21" max="26" width="8" customWidth="1"/>
  </cols>
  <sheetData>
    <row r="1" spans="1:26" ht="12.75" customHeight="1" x14ac:dyDescent="0.25">
      <c r="A1" s="3"/>
      <c r="B1" s="3"/>
      <c r="C1" s="3"/>
      <c r="D1" s="200"/>
      <c r="E1" s="3"/>
      <c r="F1" s="3"/>
      <c r="G1" s="3"/>
      <c r="H1" s="3"/>
      <c r="I1" s="3"/>
      <c r="J1" s="3"/>
      <c r="K1" s="3"/>
      <c r="L1" s="3"/>
      <c r="M1" s="3"/>
      <c r="N1" s="3"/>
      <c r="O1" s="3"/>
      <c r="P1" s="3"/>
      <c r="Q1" s="3"/>
      <c r="R1" s="3"/>
      <c r="S1" s="3"/>
      <c r="T1" s="3"/>
      <c r="U1" s="3"/>
      <c r="V1" s="3"/>
      <c r="W1" s="3"/>
      <c r="X1" s="3"/>
      <c r="Y1" s="3"/>
      <c r="Z1" s="3"/>
    </row>
    <row r="2" spans="1:26" ht="15.75" customHeight="1" x14ac:dyDescent="0.3">
      <c r="A2" s="3"/>
      <c r="B2" s="326" t="s">
        <v>297</v>
      </c>
      <c r="C2" s="327"/>
      <c r="D2" s="328"/>
      <c r="E2" s="329"/>
      <c r="F2" s="329"/>
      <c r="G2" s="329"/>
      <c r="H2" s="329"/>
      <c r="I2" s="329"/>
      <c r="J2" s="329"/>
      <c r="K2" s="3"/>
      <c r="L2" s="3"/>
      <c r="M2" s="3"/>
      <c r="N2" s="3"/>
      <c r="O2" s="3"/>
      <c r="P2" s="3"/>
      <c r="Q2" s="3"/>
      <c r="R2" s="3"/>
      <c r="S2" s="3"/>
      <c r="T2" s="3"/>
      <c r="U2" s="3"/>
      <c r="V2" s="3"/>
      <c r="W2" s="3"/>
      <c r="X2" s="3"/>
      <c r="Y2" s="3"/>
      <c r="Z2" s="3"/>
    </row>
    <row r="3" spans="1:26" x14ac:dyDescent="0.25">
      <c r="A3" s="3"/>
      <c r="B3" s="169" t="str">
        <f>IF(Select2=2,"This sheet applies only to the waste compositon option and can be deleted when the bulk waste option has been chosen","")</f>
        <v/>
      </c>
      <c r="C3" s="327"/>
      <c r="D3" s="328"/>
      <c r="E3" s="329"/>
      <c r="F3" s="329"/>
      <c r="G3" s="329"/>
      <c r="H3" s="329"/>
      <c r="I3" s="329"/>
      <c r="J3" s="329"/>
      <c r="K3" s="3"/>
      <c r="L3" s="3"/>
      <c r="M3" s="3"/>
      <c r="N3" s="3"/>
      <c r="O3" s="3"/>
      <c r="P3" s="3"/>
      <c r="Q3" s="3"/>
      <c r="R3" s="3"/>
      <c r="S3" s="3"/>
      <c r="T3" s="3"/>
      <c r="U3" s="3"/>
      <c r="V3" s="3"/>
      <c r="W3" s="3"/>
      <c r="X3" s="3"/>
      <c r="Y3" s="3"/>
      <c r="Z3" s="3"/>
    </row>
    <row r="4" spans="1:26" ht="16.5" customHeight="1" x14ac:dyDescent="0.3">
      <c r="A4" s="3"/>
      <c r="B4" s="90"/>
      <c r="C4" s="2"/>
      <c r="D4" s="330"/>
      <c r="E4" s="239"/>
      <c r="F4" s="239"/>
      <c r="G4" s="239"/>
      <c r="H4" s="239"/>
      <c r="I4" s="239"/>
      <c r="J4" s="239"/>
      <c r="K4" s="3"/>
      <c r="L4" s="3"/>
      <c r="M4" s="3"/>
      <c r="N4" s="3"/>
      <c r="O4" s="3"/>
      <c r="P4" s="3"/>
      <c r="Q4" s="3"/>
      <c r="R4" s="3"/>
      <c r="S4" s="3"/>
      <c r="T4" s="3"/>
      <c r="U4" s="3"/>
      <c r="V4" s="3"/>
      <c r="W4" s="3"/>
      <c r="X4" s="3"/>
      <c r="Y4" s="3"/>
      <c r="Z4" s="3"/>
    </row>
    <row r="5" spans="1:26" ht="26.25" customHeight="1" x14ac:dyDescent="0.25">
      <c r="A5" s="3"/>
      <c r="B5" s="4"/>
      <c r="C5" s="102"/>
      <c r="D5" s="331"/>
      <c r="E5" s="332"/>
      <c r="F5" s="332"/>
      <c r="G5" s="332"/>
      <c r="H5" s="332"/>
      <c r="I5" s="333" t="s">
        <v>148</v>
      </c>
      <c r="J5" s="332"/>
      <c r="K5" s="3"/>
      <c r="L5" s="3"/>
      <c r="M5" s="3"/>
      <c r="N5" s="3"/>
      <c r="O5" s="3"/>
      <c r="P5" s="3"/>
      <c r="Q5" s="3"/>
      <c r="R5" s="3"/>
      <c r="S5" s="3"/>
      <c r="T5" s="3"/>
      <c r="U5" s="3"/>
      <c r="V5" s="3"/>
      <c r="W5" s="3"/>
      <c r="X5" s="3"/>
      <c r="Y5" s="3"/>
      <c r="Z5" s="3"/>
    </row>
    <row r="6" spans="1:26" ht="12.75" customHeight="1" x14ac:dyDescent="0.25">
      <c r="A6" s="3"/>
      <c r="B6" s="4"/>
      <c r="C6" s="102"/>
      <c r="D6" s="334" t="s">
        <v>149</v>
      </c>
      <c r="E6" s="335"/>
      <c r="F6" s="335"/>
      <c r="G6" s="336"/>
      <c r="H6" s="337" t="s">
        <v>149</v>
      </c>
      <c r="I6" s="338">
        <f>Parameters!M17</f>
        <v>0</v>
      </c>
      <c r="J6" s="332"/>
      <c r="K6" s="3"/>
      <c r="L6" s="3"/>
      <c r="M6" s="3"/>
      <c r="N6" s="3"/>
      <c r="O6" s="3"/>
      <c r="P6" s="3"/>
      <c r="Q6" s="3"/>
      <c r="R6" s="3"/>
      <c r="S6" s="3"/>
      <c r="T6" s="3"/>
      <c r="U6" s="3"/>
      <c r="V6" s="3"/>
      <c r="W6" s="3"/>
      <c r="X6" s="3"/>
      <c r="Y6" s="3"/>
      <c r="Z6" s="3"/>
    </row>
    <row r="7" spans="1:26" ht="13.5" customHeight="1" x14ac:dyDescent="0.25">
      <c r="A7" s="3"/>
      <c r="B7" s="4"/>
      <c r="C7" s="102"/>
      <c r="D7" s="339" t="s">
        <v>150</v>
      </c>
      <c r="E7" s="340"/>
      <c r="F7" s="340"/>
      <c r="G7" s="341"/>
      <c r="H7" s="342" t="s">
        <v>150</v>
      </c>
      <c r="I7" s="343">
        <f>DOCF</f>
        <v>0</v>
      </c>
      <c r="J7" s="332"/>
      <c r="K7" s="3"/>
      <c r="L7" s="3"/>
      <c r="M7" s="3"/>
      <c r="N7" s="3"/>
      <c r="O7" s="3"/>
      <c r="P7" s="3"/>
      <c r="Q7" s="3"/>
      <c r="R7" s="3"/>
      <c r="S7" s="3"/>
      <c r="T7" s="3"/>
      <c r="U7" s="3"/>
      <c r="V7" s="3"/>
      <c r="W7" s="3"/>
      <c r="X7" s="3"/>
      <c r="Y7" s="3"/>
      <c r="Z7" s="3"/>
    </row>
    <row r="8" spans="1:26" ht="12.75" customHeight="1" x14ac:dyDescent="0.25">
      <c r="A8" s="3"/>
      <c r="B8" s="3"/>
      <c r="C8" s="3"/>
      <c r="D8" s="334" t="s">
        <v>151</v>
      </c>
      <c r="E8" s="335"/>
      <c r="F8" s="335"/>
      <c r="G8" s="336"/>
      <c r="H8" s="337" t="s">
        <v>152</v>
      </c>
      <c r="I8" s="344">
        <f>Parameters!M31</f>
        <v>0</v>
      </c>
      <c r="J8" s="184"/>
      <c r="K8" s="3"/>
      <c r="L8" s="3"/>
      <c r="M8" s="3"/>
      <c r="N8" s="3"/>
      <c r="O8" s="3"/>
      <c r="P8" s="3"/>
      <c r="Q8" s="3"/>
      <c r="R8" s="3"/>
      <c r="S8" s="3"/>
      <c r="T8" s="3"/>
      <c r="U8" s="3"/>
      <c r="V8" s="3"/>
      <c r="W8" s="3"/>
      <c r="X8" s="3"/>
      <c r="Y8" s="3"/>
      <c r="Z8" s="3"/>
    </row>
    <row r="9" spans="1:26" ht="15.75" customHeight="1" x14ac:dyDescent="0.25">
      <c r="A9" s="3"/>
      <c r="B9" s="3"/>
      <c r="C9" s="3"/>
      <c r="D9" s="345" t="s">
        <v>298</v>
      </c>
      <c r="E9" s="346"/>
      <c r="F9" s="346"/>
      <c r="G9" s="347"/>
      <c r="H9" s="348" t="s">
        <v>154</v>
      </c>
      <c r="I9" s="349" t="e">
        <f>LN(2)/$I$8</f>
        <v>#DIV/0!</v>
      </c>
      <c r="J9" s="184"/>
      <c r="K9" s="3"/>
      <c r="L9" s="3"/>
      <c r="M9" s="3"/>
      <c r="N9" s="3"/>
      <c r="O9" s="3"/>
      <c r="P9" s="3"/>
      <c r="Q9" s="3"/>
      <c r="R9" s="3"/>
      <c r="S9" s="3"/>
      <c r="T9" s="3"/>
      <c r="U9" s="3"/>
      <c r="V9" s="3"/>
      <c r="W9" s="3"/>
      <c r="X9" s="3"/>
      <c r="Y9" s="3"/>
      <c r="Z9" s="3"/>
    </row>
    <row r="10" spans="1:26" ht="12.75" customHeight="1" x14ac:dyDescent="0.25">
      <c r="A10" s="3"/>
      <c r="B10" s="3"/>
      <c r="C10" s="3"/>
      <c r="D10" s="350" t="s">
        <v>155</v>
      </c>
      <c r="E10" s="351"/>
      <c r="F10" s="351"/>
      <c r="G10" s="352"/>
      <c r="H10" s="353" t="s">
        <v>156</v>
      </c>
      <c r="I10" s="354">
        <f>EXP(-$I$8)</f>
        <v>1</v>
      </c>
      <c r="J10" s="184"/>
      <c r="K10" s="3"/>
      <c r="L10" s="3"/>
      <c r="M10" s="3"/>
      <c r="N10" s="3"/>
      <c r="O10" s="3"/>
      <c r="P10" s="3"/>
      <c r="Q10" s="3"/>
      <c r="R10" s="3"/>
      <c r="S10" s="3"/>
      <c r="T10" s="3"/>
      <c r="U10" s="3"/>
      <c r="V10" s="3"/>
      <c r="W10" s="3"/>
      <c r="X10" s="3"/>
      <c r="Y10" s="3"/>
      <c r="Z10" s="3"/>
    </row>
    <row r="11" spans="1:26" ht="12.75" customHeight="1" x14ac:dyDescent="0.25">
      <c r="A11" s="3"/>
      <c r="B11" s="3"/>
      <c r="C11" s="3"/>
      <c r="D11" s="350" t="s">
        <v>157</v>
      </c>
      <c r="E11" s="351"/>
      <c r="F11" s="351"/>
      <c r="G11" s="352"/>
      <c r="H11" s="353" t="s">
        <v>158</v>
      </c>
      <c r="I11" s="354">
        <f>Parameters!E37+7</f>
        <v>7</v>
      </c>
      <c r="J11" s="184"/>
      <c r="K11" s="3"/>
      <c r="L11" s="3"/>
      <c r="M11" s="3"/>
      <c r="N11" s="3"/>
      <c r="O11" s="3"/>
      <c r="P11" s="3"/>
      <c r="Q11" s="3"/>
      <c r="R11" s="3"/>
      <c r="S11" s="3"/>
      <c r="T11" s="3"/>
      <c r="U11" s="3"/>
      <c r="V11" s="3"/>
      <c r="W11" s="3"/>
      <c r="X11" s="3"/>
      <c r="Y11" s="3"/>
      <c r="Z11" s="3"/>
    </row>
    <row r="12" spans="1:26" ht="13.5" customHeight="1" x14ac:dyDescent="0.25">
      <c r="A12" s="3"/>
      <c r="B12" s="3"/>
      <c r="C12" s="3"/>
      <c r="D12" s="355" t="s">
        <v>159</v>
      </c>
      <c r="E12" s="356"/>
      <c r="F12" s="356"/>
      <c r="G12" s="357"/>
      <c r="H12" s="358" t="s">
        <v>160</v>
      </c>
      <c r="I12" s="359">
        <f>EXP(-$I$8*((13-I11)/12))</f>
        <v>1</v>
      </c>
      <c r="J12" s="184"/>
      <c r="K12" s="3"/>
      <c r="L12" s="3"/>
      <c r="M12" s="3"/>
      <c r="N12" s="3"/>
      <c r="O12" s="3"/>
      <c r="P12" s="3"/>
      <c r="Q12" s="3"/>
      <c r="R12" s="3"/>
      <c r="S12" s="3"/>
      <c r="T12" s="3"/>
      <c r="U12" s="3"/>
      <c r="V12" s="3"/>
      <c r="W12" s="3"/>
      <c r="X12" s="3"/>
      <c r="Y12" s="3"/>
      <c r="Z12" s="3"/>
    </row>
    <row r="13" spans="1:26" ht="13.5" customHeight="1" x14ac:dyDescent="0.25">
      <c r="A13" s="3"/>
      <c r="B13" s="3"/>
      <c r="C13" s="360"/>
      <c r="D13" s="361" t="s">
        <v>161</v>
      </c>
      <c r="E13" s="362"/>
      <c r="F13" s="362"/>
      <c r="G13" s="363"/>
      <c r="H13" s="364" t="s">
        <v>121</v>
      </c>
      <c r="I13" s="365">
        <f>CH4_fraction</f>
        <v>0</v>
      </c>
      <c r="J13" s="184"/>
      <c r="K13" s="3"/>
      <c r="L13" s="3"/>
      <c r="M13" s="3"/>
      <c r="N13" s="3"/>
      <c r="O13" s="3"/>
      <c r="P13" s="3"/>
      <c r="Q13" s="3"/>
      <c r="R13" s="3"/>
      <c r="S13" s="3"/>
      <c r="T13" s="3"/>
      <c r="U13" s="3"/>
      <c r="V13" s="3"/>
      <c r="W13" s="3"/>
      <c r="X13" s="3"/>
      <c r="Y13" s="3"/>
      <c r="Z13" s="3"/>
    </row>
    <row r="14" spans="1:26" ht="13.5" customHeight="1" x14ac:dyDescent="0.25">
      <c r="A14" s="3"/>
      <c r="B14" s="3"/>
      <c r="C14" s="3"/>
      <c r="D14" s="200"/>
      <c r="E14" s="184"/>
      <c r="F14" s="184"/>
      <c r="G14" s="184"/>
      <c r="H14" s="184"/>
      <c r="I14" s="184"/>
      <c r="J14" s="184"/>
      <c r="K14" s="3"/>
      <c r="L14" s="3"/>
      <c r="M14" s="3"/>
      <c r="N14" s="3"/>
      <c r="O14" s="3"/>
      <c r="P14" s="3"/>
      <c r="Q14" s="3"/>
      <c r="R14" s="3"/>
      <c r="S14" s="3"/>
      <c r="T14" s="3"/>
      <c r="U14" s="3"/>
      <c r="V14" s="3"/>
      <c r="W14" s="3"/>
      <c r="X14" s="3"/>
      <c r="Y14" s="3"/>
      <c r="Z14" s="3"/>
    </row>
    <row r="15" spans="1:26" ht="63.75" customHeight="1" x14ac:dyDescent="0.25">
      <c r="A15" s="3"/>
      <c r="B15" s="130" t="s">
        <v>63</v>
      </c>
      <c r="C15" s="366" t="s">
        <v>162</v>
      </c>
      <c r="D15" s="367" t="s">
        <v>57</v>
      </c>
      <c r="E15" s="368" t="s">
        <v>163</v>
      </c>
      <c r="F15" s="368" t="s">
        <v>164</v>
      </c>
      <c r="G15" s="368" t="s">
        <v>165</v>
      </c>
      <c r="H15" s="368" t="s">
        <v>166</v>
      </c>
      <c r="I15" s="368" t="s">
        <v>167</v>
      </c>
      <c r="J15" s="369" t="s">
        <v>299</v>
      </c>
      <c r="K15" s="3"/>
      <c r="L15" s="3"/>
      <c r="M15" s="3"/>
      <c r="N15" s="3"/>
      <c r="O15" s="3"/>
      <c r="P15" s="3"/>
      <c r="Q15" s="3"/>
      <c r="R15" s="3"/>
      <c r="S15" s="3"/>
      <c r="T15" s="3"/>
      <c r="U15" s="3"/>
      <c r="V15" s="3"/>
      <c r="W15" s="3"/>
      <c r="X15" s="3"/>
      <c r="Y15" s="3"/>
      <c r="Z15" s="3"/>
    </row>
    <row r="16" spans="1:26" ht="22.5" customHeight="1" x14ac:dyDescent="0.25">
      <c r="A16" s="31"/>
      <c r="B16" s="370"/>
      <c r="C16" s="371" t="s">
        <v>169</v>
      </c>
      <c r="D16" s="372" t="s">
        <v>57</v>
      </c>
      <c r="E16" s="229" t="s">
        <v>170</v>
      </c>
      <c r="F16" s="229" t="s">
        <v>171</v>
      </c>
      <c r="G16" s="229" t="s">
        <v>172</v>
      </c>
      <c r="H16" s="229" t="s">
        <v>300</v>
      </c>
      <c r="I16" s="229" t="s">
        <v>301</v>
      </c>
      <c r="J16" s="373" t="s">
        <v>175</v>
      </c>
      <c r="K16" s="3"/>
      <c r="L16" s="3"/>
      <c r="M16" s="3"/>
      <c r="N16" s="3"/>
      <c r="O16" s="3"/>
      <c r="P16" s="3"/>
      <c r="Q16" s="3"/>
      <c r="R16" s="3"/>
      <c r="S16" s="3"/>
      <c r="T16" s="3"/>
      <c r="U16" s="3"/>
      <c r="V16" s="3"/>
      <c r="W16" s="3"/>
      <c r="X16" s="3"/>
      <c r="Y16" s="3"/>
      <c r="Z16" s="3"/>
    </row>
    <row r="17" spans="1:26" ht="13.5" customHeight="1" x14ac:dyDescent="0.25">
      <c r="A17" s="3"/>
      <c r="B17" s="133"/>
      <c r="C17" s="134" t="s">
        <v>92</v>
      </c>
      <c r="D17" s="374" t="s">
        <v>176</v>
      </c>
      <c r="E17" s="230" t="s">
        <v>92</v>
      </c>
      <c r="F17" s="230" t="s">
        <v>92</v>
      </c>
      <c r="G17" s="230" t="s">
        <v>92</v>
      </c>
      <c r="H17" s="230" t="s">
        <v>92</v>
      </c>
      <c r="I17" s="230" t="s">
        <v>92</v>
      </c>
      <c r="J17" s="375" t="s">
        <v>92</v>
      </c>
      <c r="K17" s="3"/>
      <c r="L17" s="3"/>
      <c r="M17" s="3"/>
      <c r="N17" s="3"/>
      <c r="O17" s="3"/>
      <c r="P17" s="3"/>
      <c r="Q17" s="3"/>
      <c r="R17" s="3"/>
      <c r="S17" s="3"/>
      <c r="T17" s="3"/>
      <c r="U17" s="3"/>
      <c r="V17" s="3"/>
      <c r="W17" s="3"/>
      <c r="X17" s="3"/>
      <c r="Y17" s="3"/>
      <c r="Z17" s="3"/>
    </row>
    <row r="18" spans="1:26" ht="13.5" customHeight="1" x14ac:dyDescent="0.25">
      <c r="A18" s="3"/>
      <c r="B18" s="16"/>
      <c r="C18" s="376"/>
      <c r="D18" s="377"/>
      <c r="E18" s="255"/>
      <c r="F18" s="378"/>
      <c r="G18" s="378"/>
      <c r="H18" s="378"/>
      <c r="I18" s="378"/>
      <c r="J18" s="379"/>
      <c r="K18" s="3"/>
      <c r="L18" s="3"/>
      <c r="M18" s="3"/>
      <c r="N18" s="3"/>
      <c r="O18" s="3"/>
      <c r="P18" s="3"/>
      <c r="Q18" s="3"/>
      <c r="R18" s="3"/>
      <c r="S18" s="3"/>
      <c r="T18" s="3"/>
      <c r="U18" s="3"/>
      <c r="V18" s="3"/>
      <c r="W18" s="3"/>
      <c r="X18" s="3"/>
      <c r="Y18" s="3"/>
      <c r="Z18" s="3"/>
    </row>
    <row r="19" spans="1:26" ht="12.75" customHeight="1" x14ac:dyDescent="0.25">
      <c r="A19" s="3"/>
      <c r="B19" s="380">
        <f>Amnt_Deposited!B11</f>
        <v>0</v>
      </c>
      <c r="C19" s="381">
        <f>Amnt_Deposited!G11</f>
        <v>0</v>
      </c>
      <c r="D19" s="382">
        <f>MCF!R18</f>
        <v>0</v>
      </c>
      <c r="E19" s="232">
        <f t="shared" ref="E19:E50" si="0">C19*$I$6*DOCF*D19</f>
        <v>0</v>
      </c>
      <c r="F19" s="383">
        <f t="shared" ref="F19:F99" si="1">E19*$I$12</f>
        <v>0</v>
      </c>
      <c r="G19" s="383">
        <f t="shared" ref="G19:G99" si="2">E19*(1-$I$12)</f>
        <v>0</v>
      </c>
      <c r="H19" s="383">
        <f t="shared" ref="H19:H99" si="3">F19+H18*$I$10</f>
        <v>0</v>
      </c>
      <c r="I19" s="383">
        <f t="shared" ref="I19:I99" si="4">H18*(1-$I$10)+G19</f>
        <v>0</v>
      </c>
      <c r="J19" s="384">
        <f t="shared" ref="J19:J50" si="5">I19*CH4_fraction*conv</f>
        <v>0</v>
      </c>
      <c r="K19" s="3"/>
      <c r="L19" s="3"/>
      <c r="M19" s="3"/>
      <c r="N19" s="3"/>
      <c r="O19" s="3"/>
      <c r="P19" s="3"/>
      <c r="Q19" s="3"/>
      <c r="R19" s="3"/>
      <c r="S19" s="3"/>
      <c r="T19" s="3"/>
      <c r="U19" s="3"/>
      <c r="V19" s="3"/>
      <c r="W19" s="3"/>
      <c r="X19" s="3"/>
      <c r="Y19" s="3"/>
      <c r="Z19" s="3"/>
    </row>
    <row r="20" spans="1:26" ht="12.75" customHeight="1" x14ac:dyDescent="0.25">
      <c r="A20" s="3"/>
      <c r="B20" s="385">
        <f>Amnt_Deposited!B12</f>
        <v>1</v>
      </c>
      <c r="C20" s="321">
        <f>Amnt_Deposited!G12</f>
        <v>0</v>
      </c>
      <c r="D20" s="386">
        <f>MCF!R19</f>
        <v>0</v>
      </c>
      <c r="E20" s="236">
        <f t="shared" si="0"/>
        <v>0</v>
      </c>
      <c r="F20" s="236">
        <f t="shared" si="1"/>
        <v>0</v>
      </c>
      <c r="G20" s="236">
        <f t="shared" si="2"/>
        <v>0</v>
      </c>
      <c r="H20" s="236">
        <f t="shared" si="3"/>
        <v>0</v>
      </c>
      <c r="I20" s="236">
        <f t="shared" si="4"/>
        <v>0</v>
      </c>
      <c r="J20" s="387">
        <f t="shared" si="5"/>
        <v>0</v>
      </c>
      <c r="K20" s="3"/>
      <c r="L20" s="3"/>
      <c r="M20" s="3"/>
      <c r="N20" s="3"/>
      <c r="O20" s="3"/>
      <c r="P20" s="3"/>
      <c r="Q20" s="3"/>
      <c r="R20" s="3"/>
      <c r="S20" s="3"/>
      <c r="T20" s="3"/>
      <c r="U20" s="3"/>
      <c r="V20" s="3"/>
      <c r="W20" s="3"/>
      <c r="X20" s="3"/>
      <c r="Y20" s="3"/>
      <c r="Z20" s="3"/>
    </row>
    <row r="21" spans="1:26" ht="12.75" customHeight="1" x14ac:dyDescent="0.25">
      <c r="A21" s="3"/>
      <c r="B21" s="385">
        <f>Amnt_Deposited!B13</f>
        <v>2</v>
      </c>
      <c r="C21" s="321">
        <f>Amnt_Deposited!G13</f>
        <v>0</v>
      </c>
      <c r="D21" s="386">
        <f>MCF!R20</f>
        <v>0</v>
      </c>
      <c r="E21" s="236">
        <f t="shared" si="0"/>
        <v>0</v>
      </c>
      <c r="F21" s="236">
        <f t="shared" si="1"/>
        <v>0</v>
      </c>
      <c r="G21" s="236">
        <f t="shared" si="2"/>
        <v>0</v>
      </c>
      <c r="H21" s="236">
        <f t="shared" si="3"/>
        <v>0</v>
      </c>
      <c r="I21" s="236">
        <f t="shared" si="4"/>
        <v>0</v>
      </c>
      <c r="J21" s="387">
        <f t="shared" si="5"/>
        <v>0</v>
      </c>
      <c r="K21" s="3"/>
      <c r="L21" s="3"/>
      <c r="M21" s="3"/>
      <c r="N21" s="3"/>
      <c r="O21" s="3"/>
      <c r="P21" s="3"/>
      <c r="Q21" s="3"/>
      <c r="R21" s="3"/>
      <c r="S21" s="3"/>
      <c r="T21" s="3"/>
      <c r="U21" s="3"/>
      <c r="V21" s="3"/>
      <c r="W21" s="3"/>
      <c r="X21" s="3"/>
      <c r="Y21" s="3"/>
      <c r="Z21" s="3"/>
    </row>
    <row r="22" spans="1:26" ht="12.75" customHeight="1" x14ac:dyDescent="0.25">
      <c r="A22" s="3"/>
      <c r="B22" s="385">
        <f>Amnt_Deposited!B14</f>
        <v>3</v>
      </c>
      <c r="C22" s="321">
        <f>Amnt_Deposited!G14</f>
        <v>0</v>
      </c>
      <c r="D22" s="386">
        <f>MCF!R21</f>
        <v>0</v>
      </c>
      <c r="E22" s="236">
        <f t="shared" si="0"/>
        <v>0</v>
      </c>
      <c r="F22" s="236">
        <f t="shared" si="1"/>
        <v>0</v>
      </c>
      <c r="G22" s="236">
        <f t="shared" si="2"/>
        <v>0</v>
      </c>
      <c r="H22" s="236">
        <f t="shared" si="3"/>
        <v>0</v>
      </c>
      <c r="I22" s="236">
        <f t="shared" si="4"/>
        <v>0</v>
      </c>
      <c r="J22" s="387">
        <f t="shared" si="5"/>
        <v>0</v>
      </c>
      <c r="K22" s="3"/>
      <c r="L22" s="3"/>
      <c r="M22" s="3"/>
      <c r="N22" s="3"/>
      <c r="O22" s="3"/>
      <c r="P22" s="3"/>
      <c r="Q22" s="3"/>
      <c r="R22" s="3"/>
      <c r="S22" s="3"/>
      <c r="T22" s="3"/>
      <c r="U22" s="3"/>
      <c r="V22" s="3"/>
      <c r="W22" s="3"/>
      <c r="X22" s="3"/>
      <c r="Y22" s="3"/>
      <c r="Z22" s="3"/>
    </row>
    <row r="23" spans="1:26" ht="12.75" customHeight="1" x14ac:dyDescent="0.25">
      <c r="A23" s="3"/>
      <c r="B23" s="385">
        <f>Amnt_Deposited!B15</f>
        <v>4</v>
      </c>
      <c r="C23" s="321">
        <f>Amnt_Deposited!G15</f>
        <v>0</v>
      </c>
      <c r="D23" s="386">
        <f>MCF!R22</f>
        <v>0</v>
      </c>
      <c r="E23" s="236">
        <f t="shared" si="0"/>
        <v>0</v>
      </c>
      <c r="F23" s="236">
        <f t="shared" si="1"/>
        <v>0</v>
      </c>
      <c r="G23" s="236">
        <f t="shared" si="2"/>
        <v>0</v>
      </c>
      <c r="H23" s="236">
        <f t="shared" si="3"/>
        <v>0</v>
      </c>
      <c r="I23" s="236">
        <f t="shared" si="4"/>
        <v>0</v>
      </c>
      <c r="J23" s="387">
        <f t="shared" si="5"/>
        <v>0</v>
      </c>
      <c r="K23" s="3"/>
      <c r="L23" s="3"/>
      <c r="M23" s="3"/>
      <c r="N23" s="3"/>
      <c r="O23" s="3"/>
      <c r="P23" s="3"/>
      <c r="Q23" s="3"/>
      <c r="R23" s="3"/>
      <c r="S23" s="3"/>
      <c r="T23" s="3"/>
      <c r="U23" s="3"/>
      <c r="V23" s="3"/>
      <c r="W23" s="3"/>
      <c r="X23" s="3"/>
      <c r="Y23" s="3"/>
      <c r="Z23" s="3"/>
    </row>
    <row r="24" spans="1:26" ht="12.75" customHeight="1" x14ac:dyDescent="0.25">
      <c r="A24" s="3"/>
      <c r="B24" s="385">
        <f>Amnt_Deposited!B16</f>
        <v>5</v>
      </c>
      <c r="C24" s="321">
        <f>Amnt_Deposited!G16</f>
        <v>0</v>
      </c>
      <c r="D24" s="386">
        <f>MCF!R23</f>
        <v>0</v>
      </c>
      <c r="E24" s="236">
        <f t="shared" si="0"/>
        <v>0</v>
      </c>
      <c r="F24" s="236">
        <f t="shared" si="1"/>
        <v>0</v>
      </c>
      <c r="G24" s="236">
        <f t="shared" si="2"/>
        <v>0</v>
      </c>
      <c r="H24" s="236">
        <f t="shared" si="3"/>
        <v>0</v>
      </c>
      <c r="I24" s="236">
        <f t="shared" si="4"/>
        <v>0</v>
      </c>
      <c r="J24" s="387">
        <f t="shared" si="5"/>
        <v>0</v>
      </c>
      <c r="K24" s="3"/>
      <c r="L24" s="3"/>
      <c r="M24" s="3"/>
      <c r="N24" s="3"/>
      <c r="O24" s="3"/>
      <c r="P24" s="3"/>
      <c r="Q24" s="3"/>
      <c r="R24" s="3"/>
      <c r="S24" s="3"/>
      <c r="T24" s="3"/>
      <c r="U24" s="3"/>
      <c r="V24" s="3"/>
      <c r="W24" s="3"/>
      <c r="X24" s="3"/>
      <c r="Y24" s="3"/>
      <c r="Z24" s="3"/>
    </row>
    <row r="25" spans="1:26" ht="12.75" customHeight="1" x14ac:dyDescent="0.25">
      <c r="A25" s="3"/>
      <c r="B25" s="385">
        <f>Amnt_Deposited!B17</f>
        <v>6</v>
      </c>
      <c r="C25" s="321">
        <f>Amnt_Deposited!G17</f>
        <v>0</v>
      </c>
      <c r="D25" s="386">
        <f>MCF!R24</f>
        <v>0</v>
      </c>
      <c r="E25" s="236">
        <f t="shared" si="0"/>
        <v>0</v>
      </c>
      <c r="F25" s="236">
        <f t="shared" si="1"/>
        <v>0</v>
      </c>
      <c r="G25" s="236">
        <f t="shared" si="2"/>
        <v>0</v>
      </c>
      <c r="H25" s="236">
        <f t="shared" si="3"/>
        <v>0</v>
      </c>
      <c r="I25" s="236">
        <f t="shared" si="4"/>
        <v>0</v>
      </c>
      <c r="J25" s="387">
        <f t="shared" si="5"/>
        <v>0</v>
      </c>
      <c r="K25" s="3"/>
      <c r="L25" s="3"/>
      <c r="M25" s="3"/>
      <c r="N25" s="3"/>
      <c r="O25" s="3"/>
      <c r="P25" s="3"/>
      <c r="Q25" s="3"/>
      <c r="R25" s="3"/>
      <c r="S25" s="3"/>
      <c r="T25" s="3"/>
      <c r="U25" s="3"/>
      <c r="V25" s="3"/>
      <c r="W25" s="3"/>
      <c r="X25" s="3"/>
      <c r="Y25" s="3"/>
      <c r="Z25" s="3"/>
    </row>
    <row r="26" spans="1:26" ht="12.75" customHeight="1" x14ac:dyDescent="0.25">
      <c r="A26" s="3"/>
      <c r="B26" s="385">
        <f>Amnt_Deposited!B18</f>
        <v>7</v>
      </c>
      <c r="C26" s="321">
        <f>Amnt_Deposited!G18</f>
        <v>0</v>
      </c>
      <c r="D26" s="386">
        <f>MCF!R25</f>
        <v>0</v>
      </c>
      <c r="E26" s="236">
        <f t="shared" si="0"/>
        <v>0</v>
      </c>
      <c r="F26" s="236">
        <f t="shared" si="1"/>
        <v>0</v>
      </c>
      <c r="G26" s="236">
        <f t="shared" si="2"/>
        <v>0</v>
      </c>
      <c r="H26" s="236">
        <f t="shared" si="3"/>
        <v>0</v>
      </c>
      <c r="I26" s="236">
        <f t="shared" si="4"/>
        <v>0</v>
      </c>
      <c r="J26" s="387">
        <f t="shared" si="5"/>
        <v>0</v>
      </c>
      <c r="K26" s="3"/>
      <c r="L26" s="3"/>
      <c r="M26" s="3"/>
      <c r="N26" s="3"/>
      <c r="O26" s="3"/>
      <c r="P26" s="3"/>
      <c r="Q26" s="3"/>
      <c r="R26" s="3"/>
      <c r="S26" s="3"/>
      <c r="T26" s="3"/>
      <c r="U26" s="3"/>
      <c r="V26" s="3"/>
      <c r="W26" s="3"/>
      <c r="X26" s="3"/>
      <c r="Y26" s="3"/>
      <c r="Z26" s="3"/>
    </row>
    <row r="27" spans="1:26" ht="12.75" customHeight="1" x14ac:dyDescent="0.25">
      <c r="A27" s="3"/>
      <c r="B27" s="385">
        <f>Amnt_Deposited!B19</f>
        <v>8</v>
      </c>
      <c r="C27" s="321">
        <f>Amnt_Deposited!G19</f>
        <v>0</v>
      </c>
      <c r="D27" s="386">
        <f>MCF!R26</f>
        <v>0</v>
      </c>
      <c r="E27" s="236">
        <f t="shared" si="0"/>
        <v>0</v>
      </c>
      <c r="F27" s="236">
        <f t="shared" si="1"/>
        <v>0</v>
      </c>
      <c r="G27" s="236">
        <f t="shared" si="2"/>
        <v>0</v>
      </c>
      <c r="H27" s="236">
        <f t="shared" si="3"/>
        <v>0</v>
      </c>
      <c r="I27" s="236">
        <f t="shared" si="4"/>
        <v>0</v>
      </c>
      <c r="J27" s="387">
        <f t="shared" si="5"/>
        <v>0</v>
      </c>
      <c r="K27" s="3"/>
      <c r="L27" s="3"/>
      <c r="M27" s="3"/>
      <c r="N27" s="3"/>
      <c r="O27" s="3"/>
      <c r="P27" s="3"/>
      <c r="Q27" s="3"/>
      <c r="R27" s="3"/>
      <c r="S27" s="3"/>
      <c r="T27" s="3"/>
      <c r="U27" s="3"/>
      <c r="V27" s="3"/>
      <c r="W27" s="3"/>
      <c r="X27" s="3"/>
      <c r="Y27" s="3"/>
      <c r="Z27" s="3"/>
    </row>
    <row r="28" spans="1:26" ht="12.75" customHeight="1" x14ac:dyDescent="0.25">
      <c r="A28" s="3"/>
      <c r="B28" s="385">
        <f>Amnt_Deposited!B20</f>
        <v>9</v>
      </c>
      <c r="C28" s="321">
        <f>Amnt_Deposited!G20</f>
        <v>0</v>
      </c>
      <c r="D28" s="386">
        <f>MCF!R27</f>
        <v>0</v>
      </c>
      <c r="E28" s="236">
        <f t="shared" si="0"/>
        <v>0</v>
      </c>
      <c r="F28" s="236">
        <f t="shared" si="1"/>
        <v>0</v>
      </c>
      <c r="G28" s="236">
        <f t="shared" si="2"/>
        <v>0</v>
      </c>
      <c r="H28" s="236">
        <f t="shared" si="3"/>
        <v>0</v>
      </c>
      <c r="I28" s="236">
        <f t="shared" si="4"/>
        <v>0</v>
      </c>
      <c r="J28" s="387">
        <f t="shared" si="5"/>
        <v>0</v>
      </c>
      <c r="K28" s="3"/>
      <c r="L28" s="3"/>
      <c r="M28" s="3"/>
      <c r="N28" s="3"/>
      <c r="O28" s="3"/>
      <c r="P28" s="3"/>
      <c r="Q28" s="3"/>
      <c r="R28" s="3"/>
      <c r="S28" s="3"/>
      <c r="T28" s="3"/>
      <c r="U28" s="3"/>
      <c r="V28" s="3"/>
      <c r="W28" s="3"/>
      <c r="X28" s="3"/>
      <c r="Y28" s="3"/>
      <c r="Z28" s="3"/>
    </row>
    <row r="29" spans="1:26" ht="12.75" customHeight="1" x14ac:dyDescent="0.25">
      <c r="A29" s="3"/>
      <c r="B29" s="385">
        <f>Amnt_Deposited!B21</f>
        <v>10</v>
      </c>
      <c r="C29" s="321">
        <f>Amnt_Deposited!G21</f>
        <v>0</v>
      </c>
      <c r="D29" s="386">
        <f>MCF!R28</f>
        <v>0</v>
      </c>
      <c r="E29" s="236">
        <f t="shared" si="0"/>
        <v>0</v>
      </c>
      <c r="F29" s="236">
        <f t="shared" si="1"/>
        <v>0</v>
      </c>
      <c r="G29" s="236">
        <f t="shared" si="2"/>
        <v>0</v>
      </c>
      <c r="H29" s="236">
        <f t="shared" si="3"/>
        <v>0</v>
      </c>
      <c r="I29" s="236">
        <f t="shared" si="4"/>
        <v>0</v>
      </c>
      <c r="J29" s="387">
        <f t="shared" si="5"/>
        <v>0</v>
      </c>
      <c r="K29" s="3"/>
      <c r="L29" s="3"/>
      <c r="M29" s="3"/>
      <c r="N29" s="3"/>
      <c r="O29" s="3"/>
      <c r="P29" s="3"/>
      <c r="Q29" s="3"/>
      <c r="R29" s="3"/>
      <c r="S29" s="3"/>
      <c r="T29" s="3"/>
      <c r="U29" s="3"/>
      <c r="V29" s="3"/>
      <c r="W29" s="3"/>
      <c r="X29" s="3"/>
      <c r="Y29" s="3"/>
      <c r="Z29" s="3"/>
    </row>
    <row r="30" spans="1:26" ht="12.75" customHeight="1" x14ac:dyDescent="0.25">
      <c r="A30" s="3"/>
      <c r="B30" s="385">
        <f>Amnt_Deposited!B22</f>
        <v>11</v>
      </c>
      <c r="C30" s="321">
        <f>Amnt_Deposited!G22</f>
        <v>0</v>
      </c>
      <c r="D30" s="386">
        <f>MCF!R29</f>
        <v>0</v>
      </c>
      <c r="E30" s="236">
        <f t="shared" si="0"/>
        <v>0</v>
      </c>
      <c r="F30" s="236">
        <f t="shared" si="1"/>
        <v>0</v>
      </c>
      <c r="G30" s="236">
        <f t="shared" si="2"/>
        <v>0</v>
      </c>
      <c r="H30" s="236">
        <f t="shared" si="3"/>
        <v>0</v>
      </c>
      <c r="I30" s="236">
        <f t="shared" si="4"/>
        <v>0</v>
      </c>
      <c r="J30" s="387">
        <f t="shared" si="5"/>
        <v>0</v>
      </c>
      <c r="K30" s="3"/>
      <c r="L30" s="3"/>
      <c r="M30" s="3"/>
      <c r="N30" s="3"/>
      <c r="O30" s="3"/>
      <c r="P30" s="3"/>
      <c r="Q30" s="3"/>
      <c r="R30" s="3"/>
      <c r="S30" s="3"/>
      <c r="T30" s="3"/>
      <c r="U30" s="3"/>
      <c r="V30" s="3"/>
      <c r="W30" s="3"/>
      <c r="X30" s="3"/>
      <c r="Y30" s="3"/>
      <c r="Z30" s="3"/>
    </row>
    <row r="31" spans="1:26" ht="12.75" customHeight="1" x14ac:dyDescent="0.25">
      <c r="A31" s="3"/>
      <c r="B31" s="385">
        <f>Amnt_Deposited!B23</f>
        <v>12</v>
      </c>
      <c r="C31" s="321">
        <f>Amnt_Deposited!G23</f>
        <v>0</v>
      </c>
      <c r="D31" s="386">
        <f>MCF!R30</f>
        <v>0</v>
      </c>
      <c r="E31" s="236">
        <f t="shared" si="0"/>
        <v>0</v>
      </c>
      <c r="F31" s="236">
        <f t="shared" si="1"/>
        <v>0</v>
      </c>
      <c r="G31" s="236">
        <f t="shared" si="2"/>
        <v>0</v>
      </c>
      <c r="H31" s="236">
        <f t="shared" si="3"/>
        <v>0</v>
      </c>
      <c r="I31" s="236">
        <f t="shared" si="4"/>
        <v>0</v>
      </c>
      <c r="J31" s="387">
        <f t="shared" si="5"/>
        <v>0</v>
      </c>
      <c r="K31" s="3"/>
      <c r="L31" s="3"/>
      <c r="M31" s="3"/>
      <c r="N31" s="3"/>
      <c r="O31" s="3"/>
      <c r="P31" s="3"/>
      <c r="Q31" s="3"/>
      <c r="R31" s="3"/>
      <c r="S31" s="3"/>
      <c r="T31" s="3"/>
      <c r="U31" s="3"/>
      <c r="V31" s="3"/>
      <c r="W31" s="3"/>
      <c r="X31" s="3"/>
      <c r="Y31" s="3"/>
      <c r="Z31" s="3"/>
    </row>
    <row r="32" spans="1:26" ht="12.75" customHeight="1" x14ac:dyDescent="0.25">
      <c r="A32" s="3"/>
      <c r="B32" s="385">
        <f>Amnt_Deposited!B24</f>
        <v>13</v>
      </c>
      <c r="C32" s="321">
        <f>Amnt_Deposited!G24</f>
        <v>0</v>
      </c>
      <c r="D32" s="386">
        <f>MCF!R31</f>
        <v>0</v>
      </c>
      <c r="E32" s="236">
        <f t="shared" si="0"/>
        <v>0</v>
      </c>
      <c r="F32" s="236">
        <f t="shared" si="1"/>
        <v>0</v>
      </c>
      <c r="G32" s="236">
        <f t="shared" si="2"/>
        <v>0</v>
      </c>
      <c r="H32" s="236">
        <f t="shared" si="3"/>
        <v>0</v>
      </c>
      <c r="I32" s="236">
        <f t="shared" si="4"/>
        <v>0</v>
      </c>
      <c r="J32" s="387">
        <f t="shared" si="5"/>
        <v>0</v>
      </c>
      <c r="K32" s="3"/>
      <c r="L32" s="3"/>
      <c r="M32" s="3"/>
      <c r="N32" s="3"/>
      <c r="O32" s="3"/>
      <c r="P32" s="3"/>
      <c r="Q32" s="3"/>
      <c r="R32" s="3"/>
      <c r="S32" s="3"/>
      <c r="T32" s="3"/>
      <c r="U32" s="3"/>
      <c r="V32" s="3"/>
      <c r="W32" s="3"/>
      <c r="X32" s="3"/>
      <c r="Y32" s="3"/>
      <c r="Z32" s="3"/>
    </row>
    <row r="33" spans="1:26" ht="12.75" customHeight="1" x14ac:dyDescent="0.25">
      <c r="A33" s="3"/>
      <c r="B33" s="385">
        <f>Amnt_Deposited!B25</f>
        <v>14</v>
      </c>
      <c r="C33" s="321">
        <f>Amnt_Deposited!G25</f>
        <v>0</v>
      </c>
      <c r="D33" s="386">
        <f>MCF!R32</f>
        <v>0</v>
      </c>
      <c r="E33" s="236">
        <f t="shared" si="0"/>
        <v>0</v>
      </c>
      <c r="F33" s="236">
        <f t="shared" si="1"/>
        <v>0</v>
      </c>
      <c r="G33" s="236">
        <f t="shared" si="2"/>
        <v>0</v>
      </c>
      <c r="H33" s="236">
        <f t="shared" si="3"/>
        <v>0</v>
      </c>
      <c r="I33" s="236">
        <f t="shared" si="4"/>
        <v>0</v>
      </c>
      <c r="J33" s="387">
        <f t="shared" si="5"/>
        <v>0</v>
      </c>
      <c r="K33" s="3"/>
      <c r="L33" s="3"/>
      <c r="M33" s="3"/>
      <c r="N33" s="3"/>
      <c r="O33" s="3"/>
      <c r="P33" s="3"/>
      <c r="Q33" s="3"/>
      <c r="R33" s="3"/>
      <c r="S33" s="3"/>
      <c r="T33" s="3"/>
      <c r="U33" s="3"/>
      <c r="V33" s="3"/>
      <c r="W33" s="3"/>
      <c r="X33" s="3"/>
      <c r="Y33" s="3"/>
      <c r="Z33" s="3"/>
    </row>
    <row r="34" spans="1:26" ht="12.75" customHeight="1" x14ac:dyDescent="0.25">
      <c r="A34" s="3"/>
      <c r="B34" s="385">
        <f>Amnt_Deposited!B26</f>
        <v>15</v>
      </c>
      <c r="C34" s="321">
        <f>Amnt_Deposited!G26</f>
        <v>0</v>
      </c>
      <c r="D34" s="386">
        <f>MCF!R33</f>
        <v>0</v>
      </c>
      <c r="E34" s="236">
        <f t="shared" si="0"/>
        <v>0</v>
      </c>
      <c r="F34" s="236">
        <f t="shared" si="1"/>
        <v>0</v>
      </c>
      <c r="G34" s="236">
        <f t="shared" si="2"/>
        <v>0</v>
      </c>
      <c r="H34" s="236">
        <f t="shared" si="3"/>
        <v>0</v>
      </c>
      <c r="I34" s="236">
        <f t="shared" si="4"/>
        <v>0</v>
      </c>
      <c r="J34" s="387">
        <f t="shared" si="5"/>
        <v>0</v>
      </c>
      <c r="K34" s="3"/>
      <c r="L34" s="3"/>
      <c r="M34" s="3"/>
      <c r="N34" s="3"/>
      <c r="O34" s="3"/>
      <c r="P34" s="3"/>
      <c r="Q34" s="3"/>
      <c r="R34" s="3"/>
      <c r="S34" s="3"/>
      <c r="T34" s="3"/>
      <c r="U34" s="3"/>
      <c r="V34" s="3"/>
      <c r="W34" s="3"/>
      <c r="X34" s="3"/>
      <c r="Y34" s="3"/>
      <c r="Z34" s="3"/>
    </row>
    <row r="35" spans="1:26" ht="12.75" customHeight="1" x14ac:dyDescent="0.25">
      <c r="A35" s="3"/>
      <c r="B35" s="385">
        <f>Amnt_Deposited!B27</f>
        <v>16</v>
      </c>
      <c r="C35" s="321">
        <f>Amnt_Deposited!G27</f>
        <v>0</v>
      </c>
      <c r="D35" s="386">
        <f>MCF!R34</f>
        <v>0</v>
      </c>
      <c r="E35" s="236">
        <f t="shared" si="0"/>
        <v>0</v>
      </c>
      <c r="F35" s="236">
        <f t="shared" si="1"/>
        <v>0</v>
      </c>
      <c r="G35" s="236">
        <f t="shared" si="2"/>
        <v>0</v>
      </c>
      <c r="H35" s="236">
        <f t="shared" si="3"/>
        <v>0</v>
      </c>
      <c r="I35" s="236">
        <f t="shared" si="4"/>
        <v>0</v>
      </c>
      <c r="J35" s="387">
        <f t="shared" si="5"/>
        <v>0</v>
      </c>
      <c r="K35" s="3"/>
      <c r="L35" s="3"/>
      <c r="M35" s="3"/>
      <c r="N35" s="3"/>
      <c r="O35" s="3"/>
      <c r="P35" s="3"/>
      <c r="Q35" s="3"/>
      <c r="R35" s="3"/>
      <c r="S35" s="3"/>
      <c r="T35" s="3"/>
      <c r="U35" s="3"/>
      <c r="V35" s="3"/>
      <c r="W35" s="3"/>
      <c r="X35" s="3"/>
      <c r="Y35" s="3"/>
      <c r="Z35" s="3"/>
    </row>
    <row r="36" spans="1:26" ht="12.75" customHeight="1" x14ac:dyDescent="0.25">
      <c r="A36" s="3"/>
      <c r="B36" s="385">
        <f>Amnt_Deposited!B28</f>
        <v>17</v>
      </c>
      <c r="C36" s="321">
        <f>Amnt_Deposited!G28</f>
        <v>0</v>
      </c>
      <c r="D36" s="386">
        <f>MCF!R35</f>
        <v>0</v>
      </c>
      <c r="E36" s="236">
        <f t="shared" si="0"/>
        <v>0</v>
      </c>
      <c r="F36" s="236">
        <f t="shared" si="1"/>
        <v>0</v>
      </c>
      <c r="G36" s="236">
        <f t="shared" si="2"/>
        <v>0</v>
      </c>
      <c r="H36" s="236">
        <f t="shared" si="3"/>
        <v>0</v>
      </c>
      <c r="I36" s="236">
        <f t="shared" si="4"/>
        <v>0</v>
      </c>
      <c r="J36" s="387">
        <f t="shared" si="5"/>
        <v>0</v>
      </c>
      <c r="K36" s="3"/>
      <c r="L36" s="3"/>
      <c r="M36" s="3"/>
      <c r="N36" s="3"/>
      <c r="O36" s="3"/>
      <c r="P36" s="3"/>
      <c r="Q36" s="3"/>
      <c r="R36" s="3"/>
      <c r="S36" s="3"/>
      <c r="T36" s="3"/>
      <c r="U36" s="3"/>
      <c r="V36" s="3"/>
      <c r="W36" s="3"/>
      <c r="X36" s="3"/>
      <c r="Y36" s="3"/>
      <c r="Z36" s="3"/>
    </row>
    <row r="37" spans="1:26" ht="12.75" customHeight="1" x14ac:dyDescent="0.25">
      <c r="A37" s="3"/>
      <c r="B37" s="385">
        <f>Amnt_Deposited!B29</f>
        <v>18</v>
      </c>
      <c r="C37" s="321">
        <f>Amnt_Deposited!G29</f>
        <v>0</v>
      </c>
      <c r="D37" s="386">
        <f>MCF!R36</f>
        <v>0</v>
      </c>
      <c r="E37" s="236">
        <f t="shared" si="0"/>
        <v>0</v>
      </c>
      <c r="F37" s="236">
        <f t="shared" si="1"/>
        <v>0</v>
      </c>
      <c r="G37" s="236">
        <f t="shared" si="2"/>
        <v>0</v>
      </c>
      <c r="H37" s="236">
        <f t="shared" si="3"/>
        <v>0</v>
      </c>
      <c r="I37" s="236">
        <f t="shared" si="4"/>
        <v>0</v>
      </c>
      <c r="J37" s="387">
        <f t="shared" si="5"/>
        <v>0</v>
      </c>
      <c r="K37" s="3"/>
      <c r="L37" s="3"/>
      <c r="M37" s="3"/>
      <c r="N37" s="3"/>
      <c r="O37" s="3"/>
      <c r="P37" s="3"/>
      <c r="Q37" s="3"/>
      <c r="R37" s="3"/>
      <c r="S37" s="3"/>
      <c r="T37" s="3"/>
      <c r="U37" s="3"/>
      <c r="V37" s="3"/>
      <c r="W37" s="3"/>
      <c r="X37" s="3"/>
      <c r="Y37" s="3"/>
      <c r="Z37" s="3"/>
    </row>
    <row r="38" spans="1:26" ht="12.75" customHeight="1" x14ac:dyDescent="0.25">
      <c r="A38" s="3"/>
      <c r="B38" s="385">
        <f>Amnt_Deposited!B30</f>
        <v>19</v>
      </c>
      <c r="C38" s="321">
        <f>Amnt_Deposited!G30</f>
        <v>0</v>
      </c>
      <c r="D38" s="386">
        <f>MCF!R37</f>
        <v>0</v>
      </c>
      <c r="E38" s="236">
        <f t="shared" si="0"/>
        <v>0</v>
      </c>
      <c r="F38" s="236">
        <f t="shared" si="1"/>
        <v>0</v>
      </c>
      <c r="G38" s="236">
        <f t="shared" si="2"/>
        <v>0</v>
      </c>
      <c r="H38" s="236">
        <f t="shared" si="3"/>
        <v>0</v>
      </c>
      <c r="I38" s="236">
        <f t="shared" si="4"/>
        <v>0</v>
      </c>
      <c r="J38" s="387">
        <f t="shared" si="5"/>
        <v>0</v>
      </c>
      <c r="K38" s="3"/>
      <c r="L38" s="3"/>
      <c r="M38" s="3"/>
      <c r="N38" s="3"/>
      <c r="O38" s="3"/>
      <c r="P38" s="3"/>
      <c r="Q38" s="3"/>
      <c r="R38" s="3"/>
      <c r="S38" s="3"/>
      <c r="T38" s="3"/>
      <c r="U38" s="3"/>
      <c r="V38" s="3"/>
      <c r="W38" s="3"/>
      <c r="X38" s="3"/>
      <c r="Y38" s="3"/>
      <c r="Z38" s="3"/>
    </row>
    <row r="39" spans="1:26" ht="12.75" customHeight="1" x14ac:dyDescent="0.25">
      <c r="A39" s="3"/>
      <c r="B39" s="385">
        <f>Amnt_Deposited!B31</f>
        <v>20</v>
      </c>
      <c r="C39" s="321">
        <f>Amnt_Deposited!G31</f>
        <v>0</v>
      </c>
      <c r="D39" s="386">
        <f>MCF!R38</f>
        <v>0</v>
      </c>
      <c r="E39" s="236">
        <f t="shared" si="0"/>
        <v>0</v>
      </c>
      <c r="F39" s="236">
        <f t="shared" si="1"/>
        <v>0</v>
      </c>
      <c r="G39" s="236">
        <f t="shared" si="2"/>
        <v>0</v>
      </c>
      <c r="H39" s="236">
        <f t="shared" si="3"/>
        <v>0</v>
      </c>
      <c r="I39" s="236">
        <f t="shared" si="4"/>
        <v>0</v>
      </c>
      <c r="J39" s="387">
        <f t="shared" si="5"/>
        <v>0</v>
      </c>
      <c r="K39" s="3"/>
      <c r="L39" s="3"/>
      <c r="M39" s="3"/>
      <c r="N39" s="3"/>
      <c r="O39" s="3"/>
      <c r="P39" s="3"/>
      <c r="Q39" s="3"/>
      <c r="R39" s="3"/>
      <c r="S39" s="3"/>
      <c r="T39" s="3"/>
      <c r="U39" s="3"/>
      <c r="V39" s="3"/>
      <c r="W39" s="3"/>
      <c r="X39" s="3"/>
      <c r="Y39" s="3"/>
      <c r="Z39" s="3"/>
    </row>
    <row r="40" spans="1:26" ht="12.75" customHeight="1" x14ac:dyDescent="0.25">
      <c r="A40" s="3"/>
      <c r="B40" s="385">
        <f>Amnt_Deposited!B32</f>
        <v>21</v>
      </c>
      <c r="C40" s="321">
        <f>Amnt_Deposited!G32</f>
        <v>0</v>
      </c>
      <c r="D40" s="386">
        <f>MCF!R39</f>
        <v>0</v>
      </c>
      <c r="E40" s="236">
        <f t="shared" si="0"/>
        <v>0</v>
      </c>
      <c r="F40" s="236">
        <f t="shared" si="1"/>
        <v>0</v>
      </c>
      <c r="G40" s="236">
        <f t="shared" si="2"/>
        <v>0</v>
      </c>
      <c r="H40" s="236">
        <f t="shared" si="3"/>
        <v>0</v>
      </c>
      <c r="I40" s="236">
        <f t="shared" si="4"/>
        <v>0</v>
      </c>
      <c r="J40" s="387">
        <f t="shared" si="5"/>
        <v>0</v>
      </c>
      <c r="K40" s="3"/>
      <c r="L40" s="3"/>
      <c r="M40" s="3"/>
      <c r="N40" s="3"/>
      <c r="O40" s="3"/>
      <c r="P40" s="3"/>
      <c r="Q40" s="3"/>
      <c r="R40" s="3"/>
      <c r="S40" s="3"/>
      <c r="T40" s="3"/>
      <c r="U40" s="3"/>
      <c r="V40" s="3"/>
      <c r="W40" s="3"/>
      <c r="X40" s="3"/>
      <c r="Y40" s="3"/>
      <c r="Z40" s="3"/>
    </row>
    <row r="41" spans="1:26" ht="12.75" customHeight="1" x14ac:dyDescent="0.25">
      <c r="A41" s="3"/>
      <c r="B41" s="385">
        <f>Amnt_Deposited!B33</f>
        <v>22</v>
      </c>
      <c r="C41" s="321">
        <f>Amnt_Deposited!G33</f>
        <v>0</v>
      </c>
      <c r="D41" s="386">
        <f>MCF!R40</f>
        <v>0</v>
      </c>
      <c r="E41" s="236">
        <f t="shared" si="0"/>
        <v>0</v>
      </c>
      <c r="F41" s="236">
        <f t="shared" si="1"/>
        <v>0</v>
      </c>
      <c r="G41" s="236">
        <f t="shared" si="2"/>
        <v>0</v>
      </c>
      <c r="H41" s="236">
        <f t="shared" si="3"/>
        <v>0</v>
      </c>
      <c r="I41" s="236">
        <f t="shared" si="4"/>
        <v>0</v>
      </c>
      <c r="J41" s="387">
        <f t="shared" si="5"/>
        <v>0</v>
      </c>
      <c r="K41" s="3"/>
      <c r="L41" s="3"/>
      <c r="M41" s="3"/>
      <c r="N41" s="3"/>
      <c r="O41" s="3"/>
      <c r="P41" s="3"/>
      <c r="Q41" s="3"/>
      <c r="R41" s="3"/>
      <c r="S41" s="3"/>
      <c r="T41" s="3"/>
      <c r="U41" s="3"/>
      <c r="V41" s="3"/>
      <c r="W41" s="3"/>
      <c r="X41" s="3"/>
      <c r="Y41" s="3"/>
      <c r="Z41" s="3"/>
    </row>
    <row r="42" spans="1:26" ht="12.75" customHeight="1" x14ac:dyDescent="0.25">
      <c r="A42" s="3"/>
      <c r="B42" s="385">
        <f>Amnt_Deposited!B34</f>
        <v>23</v>
      </c>
      <c r="C42" s="321">
        <f>Amnt_Deposited!G34</f>
        <v>0</v>
      </c>
      <c r="D42" s="386">
        <f>MCF!R41</f>
        <v>0</v>
      </c>
      <c r="E42" s="236">
        <f t="shared" si="0"/>
        <v>0</v>
      </c>
      <c r="F42" s="236">
        <f t="shared" si="1"/>
        <v>0</v>
      </c>
      <c r="G42" s="236">
        <f t="shared" si="2"/>
        <v>0</v>
      </c>
      <c r="H42" s="236">
        <f t="shared" si="3"/>
        <v>0</v>
      </c>
      <c r="I42" s="236">
        <f t="shared" si="4"/>
        <v>0</v>
      </c>
      <c r="J42" s="387">
        <f t="shared" si="5"/>
        <v>0</v>
      </c>
      <c r="K42" s="3"/>
      <c r="L42" s="3"/>
      <c r="M42" s="3"/>
      <c r="N42" s="3"/>
      <c r="O42" s="3"/>
      <c r="P42" s="3"/>
      <c r="Q42" s="3"/>
      <c r="R42" s="3"/>
      <c r="S42" s="3"/>
      <c r="T42" s="3"/>
      <c r="U42" s="3"/>
      <c r="V42" s="3"/>
      <c r="W42" s="3"/>
      <c r="X42" s="3"/>
      <c r="Y42" s="3"/>
      <c r="Z42" s="3"/>
    </row>
    <row r="43" spans="1:26" ht="12.75" customHeight="1" x14ac:dyDescent="0.25">
      <c r="A43" s="3"/>
      <c r="B43" s="385">
        <f>Amnt_Deposited!B35</f>
        <v>24</v>
      </c>
      <c r="C43" s="321">
        <f>Amnt_Deposited!G35</f>
        <v>0</v>
      </c>
      <c r="D43" s="386">
        <f>MCF!R42</f>
        <v>0</v>
      </c>
      <c r="E43" s="236">
        <f t="shared" si="0"/>
        <v>0</v>
      </c>
      <c r="F43" s="236">
        <f t="shared" si="1"/>
        <v>0</v>
      </c>
      <c r="G43" s="236">
        <f t="shared" si="2"/>
        <v>0</v>
      </c>
      <c r="H43" s="236">
        <f t="shared" si="3"/>
        <v>0</v>
      </c>
      <c r="I43" s="236">
        <f t="shared" si="4"/>
        <v>0</v>
      </c>
      <c r="J43" s="387">
        <f t="shared" si="5"/>
        <v>0</v>
      </c>
      <c r="K43" s="3"/>
      <c r="L43" s="3"/>
      <c r="M43" s="3"/>
      <c r="N43" s="3"/>
      <c r="O43" s="3"/>
      <c r="P43" s="3"/>
      <c r="Q43" s="3"/>
      <c r="R43" s="3"/>
      <c r="S43" s="3"/>
      <c r="T43" s="3"/>
      <c r="U43" s="3"/>
      <c r="V43" s="3"/>
      <c r="W43" s="3"/>
      <c r="X43" s="3"/>
      <c r="Y43" s="3"/>
      <c r="Z43" s="3"/>
    </row>
    <row r="44" spans="1:26" ht="12.75" customHeight="1" x14ac:dyDescent="0.25">
      <c r="A44" s="3"/>
      <c r="B44" s="385">
        <f>Amnt_Deposited!B36</f>
        <v>25</v>
      </c>
      <c r="C44" s="321">
        <f>Amnt_Deposited!G36</f>
        <v>0</v>
      </c>
      <c r="D44" s="386">
        <f>MCF!R43</f>
        <v>0</v>
      </c>
      <c r="E44" s="236">
        <f t="shared" si="0"/>
        <v>0</v>
      </c>
      <c r="F44" s="236">
        <f t="shared" si="1"/>
        <v>0</v>
      </c>
      <c r="G44" s="236">
        <f t="shared" si="2"/>
        <v>0</v>
      </c>
      <c r="H44" s="236">
        <f t="shared" si="3"/>
        <v>0</v>
      </c>
      <c r="I44" s="236">
        <f t="shared" si="4"/>
        <v>0</v>
      </c>
      <c r="J44" s="387">
        <f t="shared" si="5"/>
        <v>0</v>
      </c>
      <c r="K44" s="3"/>
      <c r="L44" s="3"/>
      <c r="M44" s="3"/>
      <c r="N44" s="3"/>
      <c r="O44" s="3"/>
      <c r="P44" s="3"/>
      <c r="Q44" s="3"/>
      <c r="R44" s="3"/>
      <c r="S44" s="3"/>
      <c r="T44" s="3"/>
      <c r="U44" s="3"/>
      <c r="V44" s="3"/>
      <c r="W44" s="3"/>
      <c r="X44" s="3"/>
      <c r="Y44" s="3"/>
      <c r="Z44" s="3"/>
    </row>
    <row r="45" spans="1:26" ht="12.75" customHeight="1" x14ac:dyDescent="0.25">
      <c r="A45" s="3"/>
      <c r="B45" s="385">
        <f>Amnt_Deposited!B37</f>
        <v>26</v>
      </c>
      <c r="C45" s="321">
        <f>Amnt_Deposited!G37</f>
        <v>0</v>
      </c>
      <c r="D45" s="386">
        <f>MCF!R44</f>
        <v>0</v>
      </c>
      <c r="E45" s="236">
        <f t="shared" si="0"/>
        <v>0</v>
      </c>
      <c r="F45" s="236">
        <f t="shared" si="1"/>
        <v>0</v>
      </c>
      <c r="G45" s="236">
        <f t="shared" si="2"/>
        <v>0</v>
      </c>
      <c r="H45" s="236">
        <f t="shared" si="3"/>
        <v>0</v>
      </c>
      <c r="I45" s="236">
        <f t="shared" si="4"/>
        <v>0</v>
      </c>
      <c r="J45" s="387">
        <f t="shared" si="5"/>
        <v>0</v>
      </c>
      <c r="K45" s="3"/>
      <c r="L45" s="3"/>
      <c r="M45" s="3"/>
      <c r="N45" s="3"/>
      <c r="O45" s="3"/>
      <c r="P45" s="3"/>
      <c r="Q45" s="3"/>
      <c r="R45" s="3"/>
      <c r="S45" s="3"/>
      <c r="T45" s="3"/>
      <c r="U45" s="3"/>
      <c r="V45" s="3"/>
      <c r="W45" s="3"/>
      <c r="X45" s="3"/>
      <c r="Y45" s="3"/>
      <c r="Z45" s="3"/>
    </row>
    <row r="46" spans="1:26" ht="12.75" customHeight="1" x14ac:dyDescent="0.25">
      <c r="A46" s="3"/>
      <c r="B46" s="385">
        <f>Amnt_Deposited!B38</f>
        <v>27</v>
      </c>
      <c r="C46" s="321">
        <f>Amnt_Deposited!G38</f>
        <v>0</v>
      </c>
      <c r="D46" s="386">
        <f>MCF!R45</f>
        <v>0</v>
      </c>
      <c r="E46" s="236">
        <f t="shared" si="0"/>
        <v>0</v>
      </c>
      <c r="F46" s="236">
        <f t="shared" si="1"/>
        <v>0</v>
      </c>
      <c r="G46" s="236">
        <f t="shared" si="2"/>
        <v>0</v>
      </c>
      <c r="H46" s="236">
        <f t="shared" si="3"/>
        <v>0</v>
      </c>
      <c r="I46" s="236">
        <f t="shared" si="4"/>
        <v>0</v>
      </c>
      <c r="J46" s="387">
        <f t="shared" si="5"/>
        <v>0</v>
      </c>
      <c r="K46" s="3"/>
      <c r="L46" s="3"/>
      <c r="M46" s="3"/>
      <c r="N46" s="3"/>
      <c r="O46" s="3"/>
      <c r="P46" s="3"/>
      <c r="Q46" s="3"/>
      <c r="R46" s="3"/>
      <c r="S46" s="3"/>
      <c r="T46" s="3"/>
      <c r="U46" s="3"/>
      <c r="V46" s="3"/>
      <c r="W46" s="3"/>
      <c r="X46" s="3"/>
      <c r="Y46" s="3"/>
      <c r="Z46" s="3"/>
    </row>
    <row r="47" spans="1:26" ht="12.75" customHeight="1" x14ac:dyDescent="0.25">
      <c r="A47" s="3"/>
      <c r="B47" s="385">
        <f>Amnt_Deposited!B39</f>
        <v>28</v>
      </c>
      <c r="C47" s="321">
        <f>Amnt_Deposited!G39</f>
        <v>0</v>
      </c>
      <c r="D47" s="386">
        <f>MCF!R46</f>
        <v>0</v>
      </c>
      <c r="E47" s="236">
        <f t="shared" si="0"/>
        <v>0</v>
      </c>
      <c r="F47" s="236">
        <f t="shared" si="1"/>
        <v>0</v>
      </c>
      <c r="G47" s="236">
        <f t="shared" si="2"/>
        <v>0</v>
      </c>
      <c r="H47" s="236">
        <f t="shared" si="3"/>
        <v>0</v>
      </c>
      <c r="I47" s="236">
        <f t="shared" si="4"/>
        <v>0</v>
      </c>
      <c r="J47" s="387">
        <f t="shared" si="5"/>
        <v>0</v>
      </c>
      <c r="K47" s="3"/>
      <c r="L47" s="3"/>
      <c r="M47" s="3"/>
      <c r="N47" s="3"/>
      <c r="O47" s="3"/>
      <c r="P47" s="3"/>
      <c r="Q47" s="3"/>
      <c r="R47" s="3"/>
      <c r="S47" s="3"/>
      <c r="T47" s="3"/>
      <c r="U47" s="3"/>
      <c r="V47" s="3"/>
      <c r="W47" s="3"/>
      <c r="X47" s="3"/>
      <c r="Y47" s="3"/>
      <c r="Z47" s="3"/>
    </row>
    <row r="48" spans="1:26" ht="12.75" customHeight="1" x14ac:dyDescent="0.25">
      <c r="A48" s="3"/>
      <c r="B48" s="385">
        <f>Amnt_Deposited!B40</f>
        <v>29</v>
      </c>
      <c r="C48" s="321">
        <f>Amnt_Deposited!G40</f>
        <v>0</v>
      </c>
      <c r="D48" s="386">
        <f>MCF!R47</f>
        <v>0</v>
      </c>
      <c r="E48" s="236">
        <f t="shared" si="0"/>
        <v>0</v>
      </c>
      <c r="F48" s="236">
        <f t="shared" si="1"/>
        <v>0</v>
      </c>
      <c r="G48" s="236">
        <f t="shared" si="2"/>
        <v>0</v>
      </c>
      <c r="H48" s="236">
        <f t="shared" si="3"/>
        <v>0</v>
      </c>
      <c r="I48" s="236">
        <f t="shared" si="4"/>
        <v>0</v>
      </c>
      <c r="J48" s="387">
        <f t="shared" si="5"/>
        <v>0</v>
      </c>
      <c r="K48" s="3"/>
      <c r="L48" s="3"/>
      <c r="M48" s="3"/>
      <c r="N48" s="3"/>
      <c r="O48" s="3"/>
      <c r="P48" s="3"/>
      <c r="Q48" s="3"/>
      <c r="R48" s="3"/>
      <c r="S48" s="3"/>
      <c r="T48" s="3"/>
      <c r="U48" s="3"/>
      <c r="V48" s="3"/>
      <c r="W48" s="3"/>
      <c r="X48" s="3"/>
      <c r="Y48" s="3"/>
      <c r="Z48" s="3"/>
    </row>
    <row r="49" spans="1:26" ht="12.75" customHeight="1" x14ac:dyDescent="0.25">
      <c r="A49" s="3"/>
      <c r="B49" s="385">
        <f>Amnt_Deposited!B41</f>
        <v>30</v>
      </c>
      <c r="C49" s="321">
        <f>Amnt_Deposited!G41</f>
        <v>0</v>
      </c>
      <c r="D49" s="386">
        <f>MCF!R48</f>
        <v>0</v>
      </c>
      <c r="E49" s="236">
        <f t="shared" si="0"/>
        <v>0</v>
      </c>
      <c r="F49" s="236">
        <f t="shared" si="1"/>
        <v>0</v>
      </c>
      <c r="G49" s="236">
        <f t="shared" si="2"/>
        <v>0</v>
      </c>
      <c r="H49" s="236">
        <f t="shared" si="3"/>
        <v>0</v>
      </c>
      <c r="I49" s="236">
        <f t="shared" si="4"/>
        <v>0</v>
      </c>
      <c r="J49" s="387">
        <f t="shared" si="5"/>
        <v>0</v>
      </c>
      <c r="K49" s="3"/>
      <c r="L49" s="3"/>
      <c r="M49" s="3"/>
      <c r="N49" s="3"/>
      <c r="O49" s="3"/>
      <c r="P49" s="3"/>
      <c r="Q49" s="3"/>
      <c r="R49" s="3"/>
      <c r="S49" s="3"/>
      <c r="T49" s="3"/>
      <c r="U49" s="3"/>
      <c r="V49" s="3"/>
      <c r="W49" s="3"/>
      <c r="X49" s="3"/>
      <c r="Y49" s="3"/>
      <c r="Z49" s="3"/>
    </row>
    <row r="50" spans="1:26" ht="12.75" customHeight="1" x14ac:dyDescent="0.25">
      <c r="A50" s="3"/>
      <c r="B50" s="385">
        <f>Amnt_Deposited!B42</f>
        <v>31</v>
      </c>
      <c r="C50" s="321">
        <f>Amnt_Deposited!G42</f>
        <v>0</v>
      </c>
      <c r="D50" s="386">
        <f>MCF!R49</f>
        <v>0</v>
      </c>
      <c r="E50" s="236">
        <f t="shared" si="0"/>
        <v>0</v>
      </c>
      <c r="F50" s="236">
        <f t="shared" si="1"/>
        <v>0</v>
      </c>
      <c r="G50" s="236">
        <f t="shared" si="2"/>
        <v>0</v>
      </c>
      <c r="H50" s="236">
        <f t="shared" si="3"/>
        <v>0</v>
      </c>
      <c r="I50" s="236">
        <f t="shared" si="4"/>
        <v>0</v>
      </c>
      <c r="J50" s="387">
        <f t="shared" si="5"/>
        <v>0</v>
      </c>
      <c r="K50" s="3"/>
      <c r="L50" s="3"/>
      <c r="M50" s="3"/>
      <c r="N50" s="3"/>
      <c r="O50" s="3"/>
      <c r="P50" s="3"/>
      <c r="Q50" s="3"/>
      <c r="R50" s="3"/>
      <c r="S50" s="3"/>
      <c r="T50" s="3"/>
      <c r="U50" s="3"/>
      <c r="V50" s="3"/>
      <c r="W50" s="3"/>
      <c r="X50" s="3"/>
      <c r="Y50" s="3"/>
      <c r="Z50" s="3"/>
    </row>
    <row r="51" spans="1:26" ht="12.75" customHeight="1" x14ac:dyDescent="0.25">
      <c r="A51" s="3"/>
      <c r="B51" s="385">
        <f>Amnt_Deposited!B43</f>
        <v>32</v>
      </c>
      <c r="C51" s="321">
        <f>Amnt_Deposited!G43</f>
        <v>0</v>
      </c>
      <c r="D51" s="386">
        <f>MCF!R50</f>
        <v>0</v>
      </c>
      <c r="E51" s="236">
        <f t="shared" ref="E51:E82" si="6">C51*$I$6*DOCF*D51</f>
        <v>0</v>
      </c>
      <c r="F51" s="236">
        <f t="shared" si="1"/>
        <v>0</v>
      </c>
      <c r="G51" s="236">
        <f t="shared" si="2"/>
        <v>0</v>
      </c>
      <c r="H51" s="236">
        <f t="shared" si="3"/>
        <v>0</v>
      </c>
      <c r="I51" s="236">
        <f t="shared" si="4"/>
        <v>0</v>
      </c>
      <c r="J51" s="387">
        <f t="shared" ref="J51:J82" si="7">I51*CH4_fraction*conv</f>
        <v>0</v>
      </c>
      <c r="K51" s="3"/>
      <c r="L51" s="3"/>
      <c r="M51" s="3"/>
      <c r="N51" s="3"/>
      <c r="O51" s="3"/>
      <c r="P51" s="3"/>
      <c r="Q51" s="3"/>
      <c r="R51" s="3"/>
      <c r="S51" s="3"/>
      <c r="T51" s="3"/>
      <c r="U51" s="3"/>
      <c r="V51" s="3"/>
      <c r="W51" s="3"/>
      <c r="X51" s="3"/>
      <c r="Y51" s="3"/>
      <c r="Z51" s="3"/>
    </row>
    <row r="52" spans="1:26" ht="12.75" customHeight="1" x14ac:dyDescent="0.25">
      <c r="A52" s="3"/>
      <c r="B52" s="385">
        <f>Amnt_Deposited!B44</f>
        <v>33</v>
      </c>
      <c r="C52" s="321">
        <f>Amnt_Deposited!G44</f>
        <v>0</v>
      </c>
      <c r="D52" s="386">
        <f>MCF!R51</f>
        <v>0</v>
      </c>
      <c r="E52" s="236">
        <f t="shared" si="6"/>
        <v>0</v>
      </c>
      <c r="F52" s="236">
        <f t="shared" si="1"/>
        <v>0</v>
      </c>
      <c r="G52" s="236">
        <f t="shared" si="2"/>
        <v>0</v>
      </c>
      <c r="H52" s="236">
        <f t="shared" si="3"/>
        <v>0</v>
      </c>
      <c r="I52" s="236">
        <f t="shared" si="4"/>
        <v>0</v>
      </c>
      <c r="J52" s="387">
        <f t="shared" si="7"/>
        <v>0</v>
      </c>
      <c r="K52" s="3"/>
      <c r="L52" s="3"/>
      <c r="M52" s="3"/>
      <c r="N52" s="3"/>
      <c r="O52" s="3"/>
      <c r="P52" s="3"/>
      <c r="Q52" s="3"/>
      <c r="R52" s="3"/>
      <c r="S52" s="3"/>
      <c r="T52" s="3"/>
      <c r="U52" s="3"/>
      <c r="V52" s="3"/>
      <c r="W52" s="3"/>
      <c r="X52" s="3"/>
      <c r="Y52" s="3"/>
      <c r="Z52" s="3"/>
    </row>
    <row r="53" spans="1:26" ht="12.75" customHeight="1" x14ac:dyDescent="0.25">
      <c r="A53" s="3"/>
      <c r="B53" s="385">
        <f>Amnt_Deposited!B45</f>
        <v>34</v>
      </c>
      <c r="C53" s="321">
        <f>Amnt_Deposited!G45</f>
        <v>0</v>
      </c>
      <c r="D53" s="386">
        <f>MCF!R52</f>
        <v>0</v>
      </c>
      <c r="E53" s="236">
        <f t="shared" si="6"/>
        <v>0</v>
      </c>
      <c r="F53" s="236">
        <f t="shared" si="1"/>
        <v>0</v>
      </c>
      <c r="G53" s="236">
        <f t="shared" si="2"/>
        <v>0</v>
      </c>
      <c r="H53" s="236">
        <f t="shared" si="3"/>
        <v>0</v>
      </c>
      <c r="I53" s="236">
        <f t="shared" si="4"/>
        <v>0</v>
      </c>
      <c r="J53" s="387">
        <f t="shared" si="7"/>
        <v>0</v>
      </c>
      <c r="K53" s="3"/>
      <c r="L53" s="3"/>
      <c r="M53" s="3"/>
      <c r="N53" s="3"/>
      <c r="O53" s="3"/>
      <c r="P53" s="3"/>
      <c r="Q53" s="3"/>
      <c r="R53" s="3"/>
      <c r="S53" s="3"/>
      <c r="T53" s="3"/>
      <c r="U53" s="3"/>
      <c r="V53" s="3"/>
      <c r="W53" s="3"/>
      <c r="X53" s="3"/>
      <c r="Y53" s="3"/>
      <c r="Z53" s="3"/>
    </row>
    <row r="54" spans="1:26" ht="12.75" customHeight="1" x14ac:dyDescent="0.25">
      <c r="A54" s="3"/>
      <c r="B54" s="385">
        <f>Amnt_Deposited!B46</f>
        <v>35</v>
      </c>
      <c r="C54" s="321">
        <f>Amnt_Deposited!G46</f>
        <v>0</v>
      </c>
      <c r="D54" s="386">
        <f>MCF!R53</f>
        <v>0</v>
      </c>
      <c r="E54" s="236">
        <f t="shared" si="6"/>
        <v>0</v>
      </c>
      <c r="F54" s="236">
        <f t="shared" si="1"/>
        <v>0</v>
      </c>
      <c r="G54" s="236">
        <f t="shared" si="2"/>
        <v>0</v>
      </c>
      <c r="H54" s="236">
        <f t="shared" si="3"/>
        <v>0</v>
      </c>
      <c r="I54" s="236">
        <f t="shared" si="4"/>
        <v>0</v>
      </c>
      <c r="J54" s="387">
        <f t="shared" si="7"/>
        <v>0</v>
      </c>
      <c r="K54" s="3"/>
      <c r="L54" s="3"/>
      <c r="M54" s="3"/>
      <c r="N54" s="3"/>
      <c r="O54" s="3"/>
      <c r="P54" s="3"/>
      <c r="Q54" s="3"/>
      <c r="R54" s="3"/>
      <c r="S54" s="3"/>
      <c r="T54" s="3"/>
      <c r="U54" s="3"/>
      <c r="V54" s="3"/>
      <c r="W54" s="3"/>
      <c r="X54" s="3"/>
      <c r="Y54" s="3"/>
      <c r="Z54" s="3"/>
    </row>
    <row r="55" spans="1:26" ht="12.75" customHeight="1" x14ac:dyDescent="0.25">
      <c r="A55" s="3"/>
      <c r="B55" s="385">
        <f>Amnt_Deposited!B47</f>
        <v>36</v>
      </c>
      <c r="C55" s="321">
        <f>Amnt_Deposited!G47</f>
        <v>0</v>
      </c>
      <c r="D55" s="386">
        <f>MCF!R54</f>
        <v>0</v>
      </c>
      <c r="E55" s="236">
        <f t="shared" si="6"/>
        <v>0</v>
      </c>
      <c r="F55" s="236">
        <f t="shared" si="1"/>
        <v>0</v>
      </c>
      <c r="G55" s="236">
        <f t="shared" si="2"/>
        <v>0</v>
      </c>
      <c r="H55" s="236">
        <f t="shared" si="3"/>
        <v>0</v>
      </c>
      <c r="I55" s="236">
        <f t="shared" si="4"/>
        <v>0</v>
      </c>
      <c r="J55" s="387">
        <f t="shared" si="7"/>
        <v>0</v>
      </c>
      <c r="K55" s="3"/>
      <c r="L55" s="3"/>
      <c r="M55" s="3"/>
      <c r="N55" s="3"/>
      <c r="O55" s="3"/>
      <c r="P55" s="3"/>
      <c r="Q55" s="3"/>
      <c r="R55" s="3"/>
      <c r="S55" s="3"/>
      <c r="T55" s="3"/>
      <c r="U55" s="3"/>
      <c r="V55" s="3"/>
      <c r="W55" s="3"/>
      <c r="X55" s="3"/>
      <c r="Y55" s="3"/>
      <c r="Z55" s="3"/>
    </row>
    <row r="56" spans="1:26" ht="12.75" customHeight="1" x14ac:dyDescent="0.25">
      <c r="A56" s="3"/>
      <c r="B56" s="385">
        <f>Amnt_Deposited!B48</f>
        <v>37</v>
      </c>
      <c r="C56" s="321">
        <f>Amnt_Deposited!G48</f>
        <v>0</v>
      </c>
      <c r="D56" s="386">
        <f>MCF!R55</f>
        <v>0</v>
      </c>
      <c r="E56" s="236">
        <f t="shared" si="6"/>
        <v>0</v>
      </c>
      <c r="F56" s="236">
        <f t="shared" si="1"/>
        <v>0</v>
      </c>
      <c r="G56" s="236">
        <f t="shared" si="2"/>
        <v>0</v>
      </c>
      <c r="H56" s="236">
        <f t="shared" si="3"/>
        <v>0</v>
      </c>
      <c r="I56" s="236">
        <f t="shared" si="4"/>
        <v>0</v>
      </c>
      <c r="J56" s="387">
        <f t="shared" si="7"/>
        <v>0</v>
      </c>
      <c r="K56" s="3"/>
      <c r="L56" s="3"/>
      <c r="M56" s="3"/>
      <c r="N56" s="3"/>
      <c r="O56" s="3"/>
      <c r="P56" s="3"/>
      <c r="Q56" s="3"/>
      <c r="R56" s="3"/>
      <c r="S56" s="3"/>
      <c r="T56" s="3"/>
      <c r="U56" s="3"/>
      <c r="V56" s="3"/>
      <c r="W56" s="3"/>
      <c r="X56" s="3"/>
      <c r="Y56" s="3"/>
      <c r="Z56" s="3"/>
    </row>
    <row r="57" spans="1:26" ht="12.75" customHeight="1" x14ac:dyDescent="0.25">
      <c r="A57" s="3"/>
      <c r="B57" s="385">
        <f>Amnt_Deposited!B49</f>
        <v>38</v>
      </c>
      <c r="C57" s="321">
        <f>Amnt_Deposited!G49</f>
        <v>0</v>
      </c>
      <c r="D57" s="386">
        <f>MCF!R56</f>
        <v>0</v>
      </c>
      <c r="E57" s="236">
        <f t="shared" si="6"/>
        <v>0</v>
      </c>
      <c r="F57" s="236">
        <f t="shared" si="1"/>
        <v>0</v>
      </c>
      <c r="G57" s="236">
        <f t="shared" si="2"/>
        <v>0</v>
      </c>
      <c r="H57" s="236">
        <f t="shared" si="3"/>
        <v>0</v>
      </c>
      <c r="I57" s="236">
        <f t="shared" si="4"/>
        <v>0</v>
      </c>
      <c r="J57" s="387">
        <f t="shared" si="7"/>
        <v>0</v>
      </c>
      <c r="K57" s="3"/>
      <c r="L57" s="3"/>
      <c r="M57" s="3"/>
      <c r="N57" s="3"/>
      <c r="O57" s="3"/>
      <c r="P57" s="3"/>
      <c r="Q57" s="3"/>
      <c r="R57" s="3"/>
      <c r="S57" s="3"/>
      <c r="T57" s="3"/>
      <c r="U57" s="3"/>
      <c r="V57" s="3"/>
      <c r="W57" s="3"/>
      <c r="X57" s="3"/>
      <c r="Y57" s="3"/>
      <c r="Z57" s="3"/>
    </row>
    <row r="58" spans="1:26" ht="12.75" customHeight="1" x14ac:dyDescent="0.25">
      <c r="A58" s="3"/>
      <c r="B58" s="385">
        <f>Amnt_Deposited!B50</f>
        <v>39</v>
      </c>
      <c r="C58" s="321">
        <f>Amnt_Deposited!G50</f>
        <v>0</v>
      </c>
      <c r="D58" s="386">
        <f>MCF!R57</f>
        <v>0</v>
      </c>
      <c r="E58" s="236">
        <f t="shared" si="6"/>
        <v>0</v>
      </c>
      <c r="F58" s="236">
        <f t="shared" si="1"/>
        <v>0</v>
      </c>
      <c r="G58" s="236">
        <f t="shared" si="2"/>
        <v>0</v>
      </c>
      <c r="H58" s="236">
        <f t="shared" si="3"/>
        <v>0</v>
      </c>
      <c r="I58" s="236">
        <f t="shared" si="4"/>
        <v>0</v>
      </c>
      <c r="J58" s="387">
        <f t="shared" si="7"/>
        <v>0</v>
      </c>
      <c r="K58" s="3"/>
      <c r="L58" s="3"/>
      <c r="M58" s="3"/>
      <c r="N58" s="3"/>
      <c r="O58" s="3"/>
      <c r="P58" s="3"/>
      <c r="Q58" s="3"/>
      <c r="R58" s="3"/>
      <c r="S58" s="3"/>
      <c r="T58" s="3"/>
      <c r="U58" s="3"/>
      <c r="V58" s="3"/>
      <c r="W58" s="3"/>
      <c r="X58" s="3"/>
      <c r="Y58" s="3"/>
      <c r="Z58" s="3"/>
    </row>
    <row r="59" spans="1:26" ht="12.75" customHeight="1" x14ac:dyDescent="0.25">
      <c r="A59" s="3"/>
      <c r="B59" s="385">
        <f>Amnt_Deposited!B51</f>
        <v>40</v>
      </c>
      <c r="C59" s="321">
        <f>Amnt_Deposited!G51</f>
        <v>0</v>
      </c>
      <c r="D59" s="386">
        <f>MCF!R58</f>
        <v>0</v>
      </c>
      <c r="E59" s="236">
        <f t="shared" si="6"/>
        <v>0</v>
      </c>
      <c r="F59" s="236">
        <f t="shared" si="1"/>
        <v>0</v>
      </c>
      <c r="G59" s="236">
        <f t="shared" si="2"/>
        <v>0</v>
      </c>
      <c r="H59" s="236">
        <f t="shared" si="3"/>
        <v>0</v>
      </c>
      <c r="I59" s="236">
        <f t="shared" si="4"/>
        <v>0</v>
      </c>
      <c r="J59" s="387">
        <f t="shared" si="7"/>
        <v>0</v>
      </c>
      <c r="K59" s="3"/>
      <c r="L59" s="3"/>
      <c r="M59" s="3"/>
      <c r="N59" s="3"/>
      <c r="O59" s="3"/>
      <c r="P59" s="3"/>
      <c r="Q59" s="3"/>
      <c r="R59" s="3"/>
      <c r="S59" s="3"/>
      <c r="T59" s="3"/>
      <c r="U59" s="3"/>
      <c r="V59" s="3"/>
      <c r="W59" s="3"/>
      <c r="X59" s="3"/>
      <c r="Y59" s="3"/>
      <c r="Z59" s="3"/>
    </row>
    <row r="60" spans="1:26" ht="12.75" customHeight="1" x14ac:dyDescent="0.25">
      <c r="A60" s="3"/>
      <c r="B60" s="385">
        <f>Amnt_Deposited!B52</f>
        <v>41</v>
      </c>
      <c r="C60" s="321">
        <f>Amnt_Deposited!G52</f>
        <v>0</v>
      </c>
      <c r="D60" s="386">
        <f>MCF!R59</f>
        <v>0</v>
      </c>
      <c r="E60" s="236">
        <f t="shared" si="6"/>
        <v>0</v>
      </c>
      <c r="F60" s="236">
        <f t="shared" si="1"/>
        <v>0</v>
      </c>
      <c r="G60" s="236">
        <f t="shared" si="2"/>
        <v>0</v>
      </c>
      <c r="H60" s="236">
        <f t="shared" si="3"/>
        <v>0</v>
      </c>
      <c r="I60" s="236">
        <f t="shared" si="4"/>
        <v>0</v>
      </c>
      <c r="J60" s="387">
        <f t="shared" si="7"/>
        <v>0</v>
      </c>
      <c r="K60" s="3"/>
      <c r="L60" s="3"/>
      <c r="M60" s="3"/>
      <c r="N60" s="3"/>
      <c r="O60" s="3"/>
      <c r="P60" s="3"/>
      <c r="Q60" s="3"/>
      <c r="R60" s="3"/>
      <c r="S60" s="3"/>
      <c r="T60" s="3"/>
      <c r="U60" s="3"/>
      <c r="V60" s="3"/>
      <c r="W60" s="3"/>
      <c r="X60" s="3"/>
      <c r="Y60" s="3"/>
      <c r="Z60" s="3"/>
    </row>
    <row r="61" spans="1:26" ht="12.75" customHeight="1" x14ac:dyDescent="0.25">
      <c r="A61" s="3"/>
      <c r="B61" s="385">
        <f>Amnt_Deposited!B53</f>
        <v>42</v>
      </c>
      <c r="C61" s="321">
        <f>Amnt_Deposited!G53</f>
        <v>0</v>
      </c>
      <c r="D61" s="386">
        <f>MCF!R60</f>
        <v>0</v>
      </c>
      <c r="E61" s="236">
        <f t="shared" si="6"/>
        <v>0</v>
      </c>
      <c r="F61" s="236">
        <f t="shared" si="1"/>
        <v>0</v>
      </c>
      <c r="G61" s="236">
        <f t="shared" si="2"/>
        <v>0</v>
      </c>
      <c r="H61" s="236">
        <f t="shared" si="3"/>
        <v>0</v>
      </c>
      <c r="I61" s="236">
        <f t="shared" si="4"/>
        <v>0</v>
      </c>
      <c r="J61" s="387">
        <f t="shared" si="7"/>
        <v>0</v>
      </c>
      <c r="K61" s="3"/>
      <c r="L61" s="3"/>
      <c r="M61" s="3"/>
      <c r="N61" s="3"/>
      <c r="O61" s="3"/>
      <c r="P61" s="3"/>
      <c r="Q61" s="3"/>
      <c r="R61" s="3"/>
      <c r="S61" s="3"/>
      <c r="T61" s="3"/>
      <c r="U61" s="3"/>
      <c r="V61" s="3"/>
      <c r="W61" s="3"/>
      <c r="X61" s="3"/>
      <c r="Y61" s="3"/>
      <c r="Z61" s="3"/>
    </row>
    <row r="62" spans="1:26" ht="12.75" customHeight="1" x14ac:dyDescent="0.25">
      <c r="A62" s="3"/>
      <c r="B62" s="385">
        <f>Amnt_Deposited!B54</f>
        <v>43</v>
      </c>
      <c r="C62" s="321">
        <f>Amnt_Deposited!G54</f>
        <v>0</v>
      </c>
      <c r="D62" s="386">
        <f>MCF!R61</f>
        <v>0</v>
      </c>
      <c r="E62" s="236">
        <f t="shared" si="6"/>
        <v>0</v>
      </c>
      <c r="F62" s="236">
        <f t="shared" si="1"/>
        <v>0</v>
      </c>
      <c r="G62" s="236">
        <f t="shared" si="2"/>
        <v>0</v>
      </c>
      <c r="H62" s="236">
        <f t="shared" si="3"/>
        <v>0</v>
      </c>
      <c r="I62" s="236">
        <f t="shared" si="4"/>
        <v>0</v>
      </c>
      <c r="J62" s="387">
        <f t="shared" si="7"/>
        <v>0</v>
      </c>
      <c r="K62" s="3"/>
      <c r="L62" s="3"/>
      <c r="M62" s="3"/>
      <c r="N62" s="3"/>
      <c r="O62" s="3"/>
      <c r="P62" s="3"/>
      <c r="Q62" s="3"/>
      <c r="R62" s="3"/>
      <c r="S62" s="3"/>
      <c r="T62" s="3"/>
      <c r="U62" s="3"/>
      <c r="V62" s="3"/>
      <c r="W62" s="3"/>
      <c r="X62" s="3"/>
      <c r="Y62" s="3"/>
      <c r="Z62" s="3"/>
    </row>
    <row r="63" spans="1:26" ht="12.75" customHeight="1" x14ac:dyDescent="0.25">
      <c r="A63" s="3"/>
      <c r="B63" s="385">
        <f>Amnt_Deposited!B55</f>
        <v>44</v>
      </c>
      <c r="C63" s="321">
        <f>Amnt_Deposited!G55</f>
        <v>0</v>
      </c>
      <c r="D63" s="386">
        <f>MCF!R62</f>
        <v>0</v>
      </c>
      <c r="E63" s="236">
        <f t="shared" si="6"/>
        <v>0</v>
      </c>
      <c r="F63" s="236">
        <f t="shared" si="1"/>
        <v>0</v>
      </c>
      <c r="G63" s="236">
        <f t="shared" si="2"/>
        <v>0</v>
      </c>
      <c r="H63" s="236">
        <f t="shared" si="3"/>
        <v>0</v>
      </c>
      <c r="I63" s="236">
        <f t="shared" si="4"/>
        <v>0</v>
      </c>
      <c r="J63" s="387">
        <f t="shared" si="7"/>
        <v>0</v>
      </c>
      <c r="K63" s="3"/>
      <c r="L63" s="3"/>
      <c r="M63" s="3"/>
      <c r="N63" s="3"/>
      <c r="O63" s="3"/>
      <c r="P63" s="3"/>
      <c r="Q63" s="3"/>
      <c r="R63" s="3"/>
      <c r="S63" s="3"/>
      <c r="T63" s="3"/>
      <c r="U63" s="3"/>
      <c r="V63" s="3"/>
      <c r="W63" s="3"/>
      <c r="X63" s="3"/>
      <c r="Y63" s="3"/>
      <c r="Z63" s="3"/>
    </row>
    <row r="64" spans="1:26" ht="12.75" customHeight="1" x14ac:dyDescent="0.25">
      <c r="A64" s="3"/>
      <c r="B64" s="385">
        <f>Amnt_Deposited!B56</f>
        <v>45</v>
      </c>
      <c r="C64" s="321">
        <f>Amnt_Deposited!G56</f>
        <v>0</v>
      </c>
      <c r="D64" s="386">
        <f>MCF!R63</f>
        <v>0</v>
      </c>
      <c r="E64" s="236">
        <f t="shared" si="6"/>
        <v>0</v>
      </c>
      <c r="F64" s="236">
        <f t="shared" si="1"/>
        <v>0</v>
      </c>
      <c r="G64" s="236">
        <f t="shared" si="2"/>
        <v>0</v>
      </c>
      <c r="H64" s="236">
        <f t="shared" si="3"/>
        <v>0</v>
      </c>
      <c r="I64" s="236">
        <f t="shared" si="4"/>
        <v>0</v>
      </c>
      <c r="J64" s="387">
        <f t="shared" si="7"/>
        <v>0</v>
      </c>
      <c r="K64" s="3"/>
      <c r="L64" s="3"/>
      <c r="M64" s="3"/>
      <c r="N64" s="3"/>
      <c r="O64" s="3"/>
      <c r="P64" s="3"/>
      <c r="Q64" s="3"/>
      <c r="R64" s="3"/>
      <c r="S64" s="3"/>
      <c r="T64" s="3"/>
      <c r="U64" s="3"/>
      <c r="V64" s="3"/>
      <c r="W64" s="3"/>
      <c r="X64" s="3"/>
      <c r="Y64" s="3"/>
      <c r="Z64" s="3"/>
    </row>
    <row r="65" spans="1:26" ht="12.75" customHeight="1" x14ac:dyDescent="0.25">
      <c r="A65" s="3"/>
      <c r="B65" s="385">
        <f>Amnt_Deposited!B57</f>
        <v>46</v>
      </c>
      <c r="C65" s="321">
        <f>Amnt_Deposited!G57</f>
        <v>0</v>
      </c>
      <c r="D65" s="386">
        <f>MCF!R64</f>
        <v>0</v>
      </c>
      <c r="E65" s="236">
        <f t="shared" si="6"/>
        <v>0</v>
      </c>
      <c r="F65" s="236">
        <f t="shared" si="1"/>
        <v>0</v>
      </c>
      <c r="G65" s="236">
        <f t="shared" si="2"/>
        <v>0</v>
      </c>
      <c r="H65" s="236">
        <f t="shared" si="3"/>
        <v>0</v>
      </c>
      <c r="I65" s="236">
        <f t="shared" si="4"/>
        <v>0</v>
      </c>
      <c r="J65" s="387">
        <f t="shared" si="7"/>
        <v>0</v>
      </c>
      <c r="K65" s="3"/>
      <c r="L65" s="3"/>
      <c r="M65" s="3"/>
      <c r="N65" s="3"/>
      <c r="O65" s="3"/>
      <c r="P65" s="3"/>
      <c r="Q65" s="3"/>
      <c r="R65" s="3"/>
      <c r="S65" s="3"/>
      <c r="T65" s="3"/>
      <c r="U65" s="3"/>
      <c r="V65" s="3"/>
      <c r="W65" s="3"/>
      <c r="X65" s="3"/>
      <c r="Y65" s="3"/>
      <c r="Z65" s="3"/>
    </row>
    <row r="66" spans="1:26" ht="12.75" customHeight="1" x14ac:dyDescent="0.25">
      <c r="A66" s="3"/>
      <c r="B66" s="385">
        <f>Amnt_Deposited!B58</f>
        <v>47</v>
      </c>
      <c r="C66" s="321">
        <f>Amnt_Deposited!G58</f>
        <v>0</v>
      </c>
      <c r="D66" s="386">
        <f>MCF!R65</f>
        <v>0</v>
      </c>
      <c r="E66" s="236">
        <f t="shared" si="6"/>
        <v>0</v>
      </c>
      <c r="F66" s="236">
        <f t="shared" si="1"/>
        <v>0</v>
      </c>
      <c r="G66" s="236">
        <f t="shared" si="2"/>
        <v>0</v>
      </c>
      <c r="H66" s="236">
        <f t="shared" si="3"/>
        <v>0</v>
      </c>
      <c r="I66" s="236">
        <f t="shared" si="4"/>
        <v>0</v>
      </c>
      <c r="J66" s="387">
        <f t="shared" si="7"/>
        <v>0</v>
      </c>
      <c r="K66" s="3"/>
      <c r="L66" s="3"/>
      <c r="M66" s="3"/>
      <c r="N66" s="3"/>
      <c r="O66" s="3"/>
      <c r="P66" s="3"/>
      <c r="Q66" s="3"/>
      <c r="R66" s="3"/>
      <c r="S66" s="3"/>
      <c r="T66" s="3"/>
      <c r="U66" s="3"/>
      <c r="V66" s="3"/>
      <c r="W66" s="3"/>
      <c r="X66" s="3"/>
      <c r="Y66" s="3"/>
      <c r="Z66" s="3"/>
    </row>
    <row r="67" spans="1:26" ht="12.75" customHeight="1" x14ac:dyDescent="0.25">
      <c r="A67" s="3"/>
      <c r="B67" s="385">
        <f>Amnt_Deposited!B59</f>
        <v>48</v>
      </c>
      <c r="C67" s="321">
        <f>Amnt_Deposited!G59</f>
        <v>0</v>
      </c>
      <c r="D67" s="386">
        <f>MCF!R66</f>
        <v>0</v>
      </c>
      <c r="E67" s="236">
        <f t="shared" si="6"/>
        <v>0</v>
      </c>
      <c r="F67" s="236">
        <f t="shared" si="1"/>
        <v>0</v>
      </c>
      <c r="G67" s="236">
        <f t="shared" si="2"/>
        <v>0</v>
      </c>
      <c r="H67" s="236">
        <f t="shared" si="3"/>
        <v>0</v>
      </c>
      <c r="I67" s="236">
        <f t="shared" si="4"/>
        <v>0</v>
      </c>
      <c r="J67" s="387">
        <f t="shared" si="7"/>
        <v>0</v>
      </c>
      <c r="K67" s="3"/>
      <c r="L67" s="3"/>
      <c r="M67" s="3"/>
      <c r="N67" s="3"/>
      <c r="O67" s="3"/>
      <c r="P67" s="3"/>
      <c r="Q67" s="3"/>
      <c r="R67" s="3"/>
      <c r="S67" s="3"/>
      <c r="T67" s="3"/>
      <c r="U67" s="3"/>
      <c r="V67" s="3"/>
      <c r="W67" s="3"/>
      <c r="X67" s="3"/>
      <c r="Y67" s="3"/>
      <c r="Z67" s="3"/>
    </row>
    <row r="68" spans="1:26" ht="12.75" customHeight="1" x14ac:dyDescent="0.25">
      <c r="A68" s="3"/>
      <c r="B68" s="385">
        <f>Amnt_Deposited!B60</f>
        <v>49</v>
      </c>
      <c r="C68" s="321">
        <f>Amnt_Deposited!G60</f>
        <v>0</v>
      </c>
      <c r="D68" s="386">
        <f>MCF!R67</f>
        <v>0</v>
      </c>
      <c r="E68" s="236">
        <f t="shared" si="6"/>
        <v>0</v>
      </c>
      <c r="F68" s="236">
        <f t="shared" si="1"/>
        <v>0</v>
      </c>
      <c r="G68" s="236">
        <f t="shared" si="2"/>
        <v>0</v>
      </c>
      <c r="H68" s="236">
        <f t="shared" si="3"/>
        <v>0</v>
      </c>
      <c r="I68" s="236">
        <f t="shared" si="4"/>
        <v>0</v>
      </c>
      <c r="J68" s="387">
        <f t="shared" si="7"/>
        <v>0</v>
      </c>
      <c r="K68" s="3"/>
      <c r="L68" s="3"/>
      <c r="M68" s="3"/>
      <c r="N68" s="3"/>
      <c r="O68" s="3"/>
      <c r="P68" s="3"/>
      <c r="Q68" s="3"/>
      <c r="R68" s="3"/>
      <c r="S68" s="3"/>
      <c r="T68" s="3"/>
      <c r="U68" s="3"/>
      <c r="V68" s="3"/>
      <c r="W68" s="3"/>
      <c r="X68" s="3"/>
      <c r="Y68" s="3"/>
      <c r="Z68" s="3"/>
    </row>
    <row r="69" spans="1:26" ht="12.75" customHeight="1" x14ac:dyDescent="0.25">
      <c r="A69" s="3"/>
      <c r="B69" s="385">
        <f>Amnt_Deposited!B61</f>
        <v>50</v>
      </c>
      <c r="C69" s="321">
        <f>Amnt_Deposited!G61</f>
        <v>0</v>
      </c>
      <c r="D69" s="386">
        <f>MCF!R68</f>
        <v>0</v>
      </c>
      <c r="E69" s="236">
        <f t="shared" si="6"/>
        <v>0</v>
      </c>
      <c r="F69" s="236">
        <f t="shared" si="1"/>
        <v>0</v>
      </c>
      <c r="G69" s="236">
        <f t="shared" si="2"/>
        <v>0</v>
      </c>
      <c r="H69" s="236">
        <f t="shared" si="3"/>
        <v>0</v>
      </c>
      <c r="I69" s="236">
        <f t="shared" si="4"/>
        <v>0</v>
      </c>
      <c r="J69" s="387">
        <f t="shared" si="7"/>
        <v>0</v>
      </c>
      <c r="K69" s="3"/>
      <c r="L69" s="3"/>
      <c r="M69" s="3"/>
      <c r="N69" s="3"/>
      <c r="O69" s="3"/>
      <c r="P69" s="3"/>
      <c r="Q69" s="3"/>
      <c r="R69" s="3"/>
      <c r="S69" s="3"/>
      <c r="T69" s="3"/>
      <c r="U69" s="3"/>
      <c r="V69" s="3"/>
      <c r="W69" s="3"/>
      <c r="X69" s="3"/>
      <c r="Y69" s="3"/>
      <c r="Z69" s="3"/>
    </row>
    <row r="70" spans="1:26" ht="12.75" customHeight="1" x14ac:dyDescent="0.25">
      <c r="A70" s="3"/>
      <c r="B70" s="385">
        <f>Amnt_Deposited!B62</f>
        <v>51</v>
      </c>
      <c r="C70" s="321">
        <f>Amnt_Deposited!G62</f>
        <v>0</v>
      </c>
      <c r="D70" s="386">
        <f>MCF!R69</f>
        <v>0</v>
      </c>
      <c r="E70" s="236">
        <f t="shared" si="6"/>
        <v>0</v>
      </c>
      <c r="F70" s="236">
        <f t="shared" si="1"/>
        <v>0</v>
      </c>
      <c r="G70" s="236">
        <f t="shared" si="2"/>
        <v>0</v>
      </c>
      <c r="H70" s="236">
        <f t="shared" si="3"/>
        <v>0</v>
      </c>
      <c r="I70" s="236">
        <f t="shared" si="4"/>
        <v>0</v>
      </c>
      <c r="J70" s="387">
        <f t="shared" si="7"/>
        <v>0</v>
      </c>
      <c r="K70" s="3"/>
      <c r="L70" s="3"/>
      <c r="M70" s="3"/>
      <c r="N70" s="3"/>
      <c r="O70" s="3"/>
      <c r="P70" s="3"/>
      <c r="Q70" s="3"/>
      <c r="R70" s="3"/>
      <c r="S70" s="3"/>
      <c r="T70" s="3"/>
      <c r="U70" s="3"/>
      <c r="V70" s="3"/>
      <c r="W70" s="3"/>
      <c r="X70" s="3"/>
      <c r="Y70" s="3"/>
      <c r="Z70" s="3"/>
    </row>
    <row r="71" spans="1:26" ht="12.75" customHeight="1" x14ac:dyDescent="0.25">
      <c r="A71" s="3"/>
      <c r="B71" s="385">
        <f>Amnt_Deposited!B63</f>
        <v>52</v>
      </c>
      <c r="C71" s="321">
        <f>Amnt_Deposited!G63</f>
        <v>0</v>
      </c>
      <c r="D71" s="386">
        <f>MCF!R70</f>
        <v>0</v>
      </c>
      <c r="E71" s="236">
        <f t="shared" si="6"/>
        <v>0</v>
      </c>
      <c r="F71" s="236">
        <f t="shared" si="1"/>
        <v>0</v>
      </c>
      <c r="G71" s="236">
        <f t="shared" si="2"/>
        <v>0</v>
      </c>
      <c r="H71" s="236">
        <f t="shared" si="3"/>
        <v>0</v>
      </c>
      <c r="I71" s="236">
        <f t="shared" si="4"/>
        <v>0</v>
      </c>
      <c r="J71" s="387">
        <f t="shared" si="7"/>
        <v>0</v>
      </c>
      <c r="K71" s="3"/>
      <c r="L71" s="3"/>
      <c r="M71" s="3"/>
      <c r="N71" s="3"/>
      <c r="O71" s="3"/>
      <c r="P71" s="3"/>
      <c r="Q71" s="3"/>
      <c r="R71" s="3"/>
      <c r="S71" s="3"/>
      <c r="T71" s="3"/>
      <c r="U71" s="3"/>
      <c r="V71" s="3"/>
      <c r="W71" s="3"/>
      <c r="X71" s="3"/>
      <c r="Y71" s="3"/>
      <c r="Z71" s="3"/>
    </row>
    <row r="72" spans="1:26" ht="12.75" customHeight="1" x14ac:dyDescent="0.25">
      <c r="A72" s="3"/>
      <c r="B72" s="385">
        <f>Amnt_Deposited!B64</f>
        <v>53</v>
      </c>
      <c r="C72" s="321">
        <f>Amnt_Deposited!G64</f>
        <v>0</v>
      </c>
      <c r="D72" s="386">
        <f>MCF!R71</f>
        <v>0</v>
      </c>
      <c r="E72" s="236">
        <f t="shared" si="6"/>
        <v>0</v>
      </c>
      <c r="F72" s="236">
        <f t="shared" si="1"/>
        <v>0</v>
      </c>
      <c r="G72" s="236">
        <f t="shared" si="2"/>
        <v>0</v>
      </c>
      <c r="H72" s="236">
        <f t="shared" si="3"/>
        <v>0</v>
      </c>
      <c r="I72" s="236">
        <f t="shared" si="4"/>
        <v>0</v>
      </c>
      <c r="J72" s="387">
        <f t="shared" si="7"/>
        <v>0</v>
      </c>
      <c r="K72" s="3"/>
      <c r="L72" s="3"/>
      <c r="M72" s="3"/>
      <c r="N72" s="3"/>
      <c r="O72" s="3"/>
      <c r="P72" s="3"/>
      <c r="Q72" s="3"/>
      <c r="R72" s="3"/>
      <c r="S72" s="3"/>
      <c r="T72" s="3"/>
      <c r="U72" s="3"/>
      <c r="V72" s="3"/>
      <c r="W72" s="3"/>
      <c r="X72" s="3"/>
      <c r="Y72" s="3"/>
      <c r="Z72" s="3"/>
    </row>
    <row r="73" spans="1:26" ht="12.75" customHeight="1" x14ac:dyDescent="0.25">
      <c r="A73" s="3"/>
      <c r="B73" s="385">
        <f>Amnt_Deposited!B65</f>
        <v>54</v>
      </c>
      <c r="C73" s="321">
        <f>Amnt_Deposited!G65</f>
        <v>0</v>
      </c>
      <c r="D73" s="386">
        <f>MCF!R72</f>
        <v>0</v>
      </c>
      <c r="E73" s="236">
        <f t="shared" si="6"/>
        <v>0</v>
      </c>
      <c r="F73" s="236">
        <f t="shared" si="1"/>
        <v>0</v>
      </c>
      <c r="G73" s="236">
        <f t="shared" si="2"/>
        <v>0</v>
      </c>
      <c r="H73" s="236">
        <f t="shared" si="3"/>
        <v>0</v>
      </c>
      <c r="I73" s="236">
        <f t="shared" si="4"/>
        <v>0</v>
      </c>
      <c r="J73" s="387">
        <f t="shared" si="7"/>
        <v>0</v>
      </c>
      <c r="K73" s="3"/>
      <c r="L73" s="3"/>
      <c r="M73" s="3"/>
      <c r="N73" s="3"/>
      <c r="O73" s="3"/>
      <c r="P73" s="3"/>
      <c r="Q73" s="3"/>
      <c r="R73" s="3"/>
      <c r="S73" s="3"/>
      <c r="T73" s="3"/>
      <c r="U73" s="3"/>
      <c r="V73" s="3"/>
      <c r="W73" s="3"/>
      <c r="X73" s="3"/>
      <c r="Y73" s="3"/>
      <c r="Z73" s="3"/>
    </row>
    <row r="74" spans="1:26" ht="12.75" customHeight="1" x14ac:dyDescent="0.25">
      <c r="A74" s="3"/>
      <c r="B74" s="385">
        <f>Amnt_Deposited!B66</f>
        <v>55</v>
      </c>
      <c r="C74" s="321">
        <f>Amnt_Deposited!G66</f>
        <v>0</v>
      </c>
      <c r="D74" s="386">
        <f>MCF!R73</f>
        <v>0</v>
      </c>
      <c r="E74" s="236">
        <f t="shared" si="6"/>
        <v>0</v>
      </c>
      <c r="F74" s="236">
        <f t="shared" si="1"/>
        <v>0</v>
      </c>
      <c r="G74" s="236">
        <f t="shared" si="2"/>
        <v>0</v>
      </c>
      <c r="H74" s="236">
        <f t="shared" si="3"/>
        <v>0</v>
      </c>
      <c r="I74" s="236">
        <f t="shared" si="4"/>
        <v>0</v>
      </c>
      <c r="J74" s="387">
        <f t="shared" si="7"/>
        <v>0</v>
      </c>
      <c r="K74" s="3"/>
      <c r="L74" s="3"/>
      <c r="M74" s="3"/>
      <c r="N74" s="3"/>
      <c r="O74" s="3"/>
      <c r="P74" s="3"/>
      <c r="Q74" s="3"/>
      <c r="R74" s="3"/>
      <c r="S74" s="3"/>
      <c r="T74" s="3"/>
      <c r="U74" s="3"/>
      <c r="V74" s="3"/>
      <c r="W74" s="3"/>
      <c r="X74" s="3"/>
      <c r="Y74" s="3"/>
      <c r="Z74" s="3"/>
    </row>
    <row r="75" spans="1:26" ht="12.75" customHeight="1" x14ac:dyDescent="0.25">
      <c r="A75" s="3"/>
      <c r="B75" s="385">
        <f>Amnt_Deposited!B67</f>
        <v>56</v>
      </c>
      <c r="C75" s="321">
        <f>Amnt_Deposited!G67</f>
        <v>0</v>
      </c>
      <c r="D75" s="386">
        <f>MCF!R74</f>
        <v>0</v>
      </c>
      <c r="E75" s="236">
        <f t="shared" si="6"/>
        <v>0</v>
      </c>
      <c r="F75" s="236">
        <f t="shared" si="1"/>
        <v>0</v>
      </c>
      <c r="G75" s="236">
        <f t="shared" si="2"/>
        <v>0</v>
      </c>
      <c r="H75" s="236">
        <f t="shared" si="3"/>
        <v>0</v>
      </c>
      <c r="I75" s="236">
        <f t="shared" si="4"/>
        <v>0</v>
      </c>
      <c r="J75" s="387">
        <f t="shared" si="7"/>
        <v>0</v>
      </c>
      <c r="K75" s="3"/>
      <c r="L75" s="3"/>
      <c r="M75" s="3"/>
      <c r="N75" s="3"/>
      <c r="O75" s="3"/>
      <c r="P75" s="3"/>
      <c r="Q75" s="3"/>
      <c r="R75" s="3"/>
      <c r="S75" s="3"/>
      <c r="T75" s="3"/>
      <c r="U75" s="3"/>
      <c r="V75" s="3"/>
      <c r="W75" s="3"/>
      <c r="X75" s="3"/>
      <c r="Y75" s="3"/>
      <c r="Z75" s="3"/>
    </row>
    <row r="76" spans="1:26" ht="12.75" customHeight="1" x14ac:dyDescent="0.25">
      <c r="A76" s="3"/>
      <c r="B76" s="385">
        <f>Amnt_Deposited!B68</f>
        <v>57</v>
      </c>
      <c r="C76" s="321">
        <f>Amnt_Deposited!G68</f>
        <v>0</v>
      </c>
      <c r="D76" s="386">
        <f>MCF!R75</f>
        <v>0</v>
      </c>
      <c r="E76" s="236">
        <f t="shared" si="6"/>
        <v>0</v>
      </c>
      <c r="F76" s="236">
        <f t="shared" si="1"/>
        <v>0</v>
      </c>
      <c r="G76" s="236">
        <f t="shared" si="2"/>
        <v>0</v>
      </c>
      <c r="H76" s="236">
        <f t="shared" si="3"/>
        <v>0</v>
      </c>
      <c r="I76" s="236">
        <f t="shared" si="4"/>
        <v>0</v>
      </c>
      <c r="J76" s="387">
        <f t="shared" si="7"/>
        <v>0</v>
      </c>
      <c r="K76" s="3"/>
      <c r="L76" s="3"/>
      <c r="M76" s="3"/>
      <c r="N76" s="3"/>
      <c r="O76" s="3"/>
      <c r="P76" s="3"/>
      <c r="Q76" s="3"/>
      <c r="R76" s="3"/>
      <c r="S76" s="3"/>
      <c r="T76" s="3"/>
      <c r="U76" s="3"/>
      <c r="V76" s="3"/>
      <c r="W76" s="3"/>
      <c r="X76" s="3"/>
      <c r="Y76" s="3"/>
      <c r="Z76" s="3"/>
    </row>
    <row r="77" spans="1:26" ht="12.75" customHeight="1" x14ac:dyDescent="0.25">
      <c r="A77" s="3"/>
      <c r="B77" s="385">
        <f>Amnt_Deposited!B69</f>
        <v>58</v>
      </c>
      <c r="C77" s="321">
        <f>Amnt_Deposited!G69</f>
        <v>0</v>
      </c>
      <c r="D77" s="386">
        <f>MCF!R76</f>
        <v>0</v>
      </c>
      <c r="E77" s="236">
        <f t="shared" si="6"/>
        <v>0</v>
      </c>
      <c r="F77" s="236">
        <f t="shared" si="1"/>
        <v>0</v>
      </c>
      <c r="G77" s="236">
        <f t="shared" si="2"/>
        <v>0</v>
      </c>
      <c r="H77" s="236">
        <f t="shared" si="3"/>
        <v>0</v>
      </c>
      <c r="I77" s="236">
        <f t="shared" si="4"/>
        <v>0</v>
      </c>
      <c r="J77" s="387">
        <f t="shared" si="7"/>
        <v>0</v>
      </c>
      <c r="K77" s="3"/>
      <c r="L77" s="3"/>
      <c r="M77" s="3"/>
      <c r="N77" s="3"/>
      <c r="O77" s="3"/>
      <c r="P77" s="3"/>
      <c r="Q77" s="3"/>
      <c r="R77" s="3"/>
      <c r="S77" s="3"/>
      <c r="T77" s="3"/>
      <c r="U77" s="3"/>
      <c r="V77" s="3"/>
      <c r="W77" s="3"/>
      <c r="X77" s="3"/>
      <c r="Y77" s="3"/>
      <c r="Z77" s="3"/>
    </row>
    <row r="78" spans="1:26" ht="12.75" customHeight="1" x14ac:dyDescent="0.25">
      <c r="A78" s="3"/>
      <c r="B78" s="385">
        <f>Amnt_Deposited!B70</f>
        <v>59</v>
      </c>
      <c r="C78" s="321">
        <f>Amnt_Deposited!G70</f>
        <v>0</v>
      </c>
      <c r="D78" s="386">
        <f>MCF!R77</f>
        <v>0</v>
      </c>
      <c r="E78" s="236">
        <f t="shared" si="6"/>
        <v>0</v>
      </c>
      <c r="F78" s="236">
        <f t="shared" si="1"/>
        <v>0</v>
      </c>
      <c r="G78" s="236">
        <f t="shared" si="2"/>
        <v>0</v>
      </c>
      <c r="H78" s="236">
        <f t="shared" si="3"/>
        <v>0</v>
      </c>
      <c r="I78" s="236">
        <f t="shared" si="4"/>
        <v>0</v>
      </c>
      <c r="J78" s="387">
        <f t="shared" si="7"/>
        <v>0</v>
      </c>
      <c r="K78" s="3"/>
      <c r="L78" s="3"/>
      <c r="M78" s="3"/>
      <c r="N78" s="3"/>
      <c r="O78" s="3"/>
      <c r="P78" s="3"/>
      <c r="Q78" s="3"/>
      <c r="R78" s="3"/>
      <c r="S78" s="3"/>
      <c r="T78" s="3"/>
      <c r="U78" s="3"/>
      <c r="V78" s="3"/>
      <c r="W78" s="3"/>
      <c r="X78" s="3"/>
      <c r="Y78" s="3"/>
      <c r="Z78" s="3"/>
    </row>
    <row r="79" spans="1:26" ht="12.75" customHeight="1" x14ac:dyDescent="0.25">
      <c r="A79" s="3"/>
      <c r="B79" s="385">
        <f>Amnt_Deposited!B71</f>
        <v>60</v>
      </c>
      <c r="C79" s="321">
        <f>Amnt_Deposited!G71</f>
        <v>0</v>
      </c>
      <c r="D79" s="386">
        <f>MCF!R78</f>
        <v>0</v>
      </c>
      <c r="E79" s="236">
        <f t="shared" si="6"/>
        <v>0</v>
      </c>
      <c r="F79" s="236">
        <f t="shared" si="1"/>
        <v>0</v>
      </c>
      <c r="G79" s="236">
        <f t="shared" si="2"/>
        <v>0</v>
      </c>
      <c r="H79" s="236">
        <f t="shared" si="3"/>
        <v>0</v>
      </c>
      <c r="I79" s="236">
        <f t="shared" si="4"/>
        <v>0</v>
      </c>
      <c r="J79" s="387">
        <f t="shared" si="7"/>
        <v>0</v>
      </c>
      <c r="K79" s="3"/>
      <c r="L79" s="3"/>
      <c r="M79" s="3"/>
      <c r="N79" s="3"/>
      <c r="O79" s="3"/>
      <c r="P79" s="3"/>
      <c r="Q79" s="3"/>
      <c r="R79" s="3"/>
      <c r="S79" s="3"/>
      <c r="T79" s="3"/>
      <c r="U79" s="3"/>
      <c r="V79" s="3"/>
      <c r="W79" s="3"/>
      <c r="X79" s="3"/>
      <c r="Y79" s="3"/>
      <c r="Z79" s="3"/>
    </row>
    <row r="80" spans="1:26" ht="12.75" customHeight="1" x14ac:dyDescent="0.25">
      <c r="A80" s="3"/>
      <c r="B80" s="385">
        <f>Amnt_Deposited!B72</f>
        <v>61</v>
      </c>
      <c r="C80" s="321">
        <f>Amnt_Deposited!G72</f>
        <v>0</v>
      </c>
      <c r="D80" s="386">
        <f>MCF!R79</f>
        <v>0</v>
      </c>
      <c r="E80" s="236">
        <f t="shared" si="6"/>
        <v>0</v>
      </c>
      <c r="F80" s="236">
        <f t="shared" si="1"/>
        <v>0</v>
      </c>
      <c r="G80" s="236">
        <f t="shared" si="2"/>
        <v>0</v>
      </c>
      <c r="H80" s="236">
        <f t="shared" si="3"/>
        <v>0</v>
      </c>
      <c r="I80" s="236">
        <f t="shared" si="4"/>
        <v>0</v>
      </c>
      <c r="J80" s="387">
        <f t="shared" si="7"/>
        <v>0</v>
      </c>
      <c r="K80" s="3"/>
      <c r="L80" s="3"/>
      <c r="M80" s="3"/>
      <c r="N80" s="3"/>
      <c r="O80" s="3"/>
      <c r="P80" s="3"/>
      <c r="Q80" s="3"/>
      <c r="R80" s="3"/>
      <c r="S80" s="3"/>
      <c r="T80" s="3"/>
      <c r="U80" s="3"/>
      <c r="V80" s="3"/>
      <c r="W80" s="3"/>
      <c r="X80" s="3"/>
      <c r="Y80" s="3"/>
      <c r="Z80" s="3"/>
    </row>
    <row r="81" spans="1:26" ht="12.75" customHeight="1" x14ac:dyDescent="0.25">
      <c r="A81" s="3"/>
      <c r="B81" s="385">
        <f>Amnt_Deposited!B73</f>
        <v>62</v>
      </c>
      <c r="C81" s="321">
        <f>Amnt_Deposited!G73</f>
        <v>0</v>
      </c>
      <c r="D81" s="386">
        <f>MCF!R80</f>
        <v>0</v>
      </c>
      <c r="E81" s="236">
        <f t="shared" si="6"/>
        <v>0</v>
      </c>
      <c r="F81" s="236">
        <f t="shared" si="1"/>
        <v>0</v>
      </c>
      <c r="G81" s="236">
        <f t="shared" si="2"/>
        <v>0</v>
      </c>
      <c r="H81" s="236">
        <f t="shared" si="3"/>
        <v>0</v>
      </c>
      <c r="I81" s="236">
        <f t="shared" si="4"/>
        <v>0</v>
      </c>
      <c r="J81" s="387">
        <f t="shared" si="7"/>
        <v>0</v>
      </c>
      <c r="K81" s="3"/>
      <c r="L81" s="3"/>
      <c r="M81" s="3"/>
      <c r="N81" s="3"/>
      <c r="O81" s="3"/>
      <c r="P81" s="3"/>
      <c r="Q81" s="3"/>
      <c r="R81" s="3"/>
      <c r="S81" s="3"/>
      <c r="T81" s="3"/>
      <c r="U81" s="3"/>
      <c r="V81" s="3"/>
      <c r="W81" s="3"/>
      <c r="X81" s="3"/>
      <c r="Y81" s="3"/>
      <c r="Z81" s="3"/>
    </row>
    <row r="82" spans="1:26" ht="12.75" customHeight="1" x14ac:dyDescent="0.25">
      <c r="A82" s="3"/>
      <c r="B82" s="385">
        <f>Amnt_Deposited!B74</f>
        <v>63</v>
      </c>
      <c r="C82" s="321">
        <f>Amnt_Deposited!G74</f>
        <v>0</v>
      </c>
      <c r="D82" s="386">
        <f>MCF!R81</f>
        <v>0</v>
      </c>
      <c r="E82" s="236">
        <f t="shared" si="6"/>
        <v>0</v>
      </c>
      <c r="F82" s="236">
        <f t="shared" si="1"/>
        <v>0</v>
      </c>
      <c r="G82" s="236">
        <f t="shared" si="2"/>
        <v>0</v>
      </c>
      <c r="H82" s="236">
        <f t="shared" si="3"/>
        <v>0</v>
      </c>
      <c r="I82" s="236">
        <f t="shared" si="4"/>
        <v>0</v>
      </c>
      <c r="J82" s="387">
        <f t="shared" si="7"/>
        <v>0</v>
      </c>
      <c r="K82" s="3"/>
      <c r="L82" s="3"/>
      <c r="M82" s="3"/>
      <c r="N82" s="3"/>
      <c r="O82" s="3"/>
      <c r="P82" s="3"/>
      <c r="Q82" s="3"/>
      <c r="R82" s="3"/>
      <c r="S82" s="3"/>
      <c r="T82" s="3"/>
      <c r="U82" s="3"/>
      <c r="V82" s="3"/>
      <c r="W82" s="3"/>
      <c r="X82" s="3"/>
      <c r="Y82" s="3"/>
      <c r="Z82" s="3"/>
    </row>
    <row r="83" spans="1:26" ht="12.75" customHeight="1" x14ac:dyDescent="0.25">
      <c r="A83" s="3"/>
      <c r="B83" s="385">
        <f>Amnt_Deposited!B75</f>
        <v>64</v>
      </c>
      <c r="C83" s="321">
        <f>Amnt_Deposited!G75</f>
        <v>0</v>
      </c>
      <c r="D83" s="386">
        <f>MCF!R82</f>
        <v>0</v>
      </c>
      <c r="E83" s="236">
        <f t="shared" ref="E83:E99" si="8">C83*$I$6*DOCF*D83</f>
        <v>0</v>
      </c>
      <c r="F83" s="236">
        <f t="shared" si="1"/>
        <v>0</v>
      </c>
      <c r="G83" s="236">
        <f t="shared" si="2"/>
        <v>0</v>
      </c>
      <c r="H83" s="236">
        <f t="shared" si="3"/>
        <v>0</v>
      </c>
      <c r="I83" s="236">
        <f t="shared" si="4"/>
        <v>0</v>
      </c>
      <c r="J83" s="387">
        <f t="shared" ref="J83:J99" si="9">I83*CH4_fraction*conv</f>
        <v>0</v>
      </c>
      <c r="K83" s="3"/>
      <c r="L83" s="3"/>
      <c r="M83" s="3"/>
      <c r="N83" s="3"/>
      <c r="O83" s="3"/>
      <c r="P83" s="3"/>
      <c r="Q83" s="3"/>
      <c r="R83" s="3"/>
      <c r="S83" s="3"/>
      <c r="T83" s="3"/>
      <c r="U83" s="3"/>
      <c r="V83" s="3"/>
      <c r="W83" s="3"/>
      <c r="X83" s="3"/>
      <c r="Y83" s="3"/>
      <c r="Z83" s="3"/>
    </row>
    <row r="84" spans="1:26" ht="12.75" customHeight="1" x14ac:dyDescent="0.25">
      <c r="A84" s="3"/>
      <c r="B84" s="385">
        <f>Amnt_Deposited!B76</f>
        <v>65</v>
      </c>
      <c r="C84" s="321">
        <f>Amnt_Deposited!G76</f>
        <v>0</v>
      </c>
      <c r="D84" s="386">
        <f>MCF!R83</f>
        <v>0</v>
      </c>
      <c r="E84" s="236">
        <f t="shared" si="8"/>
        <v>0</v>
      </c>
      <c r="F84" s="236">
        <f t="shared" si="1"/>
        <v>0</v>
      </c>
      <c r="G84" s="236">
        <f t="shared" si="2"/>
        <v>0</v>
      </c>
      <c r="H84" s="236">
        <f t="shared" si="3"/>
        <v>0</v>
      </c>
      <c r="I84" s="236">
        <f t="shared" si="4"/>
        <v>0</v>
      </c>
      <c r="J84" s="387">
        <f t="shared" si="9"/>
        <v>0</v>
      </c>
      <c r="K84" s="3"/>
      <c r="L84" s="3"/>
      <c r="M84" s="3"/>
      <c r="N84" s="3"/>
      <c r="O84" s="3"/>
      <c r="P84" s="3"/>
      <c r="Q84" s="3"/>
      <c r="R84" s="3"/>
      <c r="S84" s="3"/>
      <c r="T84" s="3"/>
      <c r="U84" s="3"/>
      <c r="V84" s="3"/>
      <c r="W84" s="3"/>
      <c r="X84" s="3"/>
      <c r="Y84" s="3"/>
      <c r="Z84" s="3"/>
    </row>
    <row r="85" spans="1:26" ht="12.75" customHeight="1" x14ac:dyDescent="0.25">
      <c r="A85" s="3"/>
      <c r="B85" s="385">
        <f>Amnt_Deposited!B77</f>
        <v>66</v>
      </c>
      <c r="C85" s="321">
        <f>Amnt_Deposited!G77</f>
        <v>0</v>
      </c>
      <c r="D85" s="386">
        <f>MCF!R84</f>
        <v>0</v>
      </c>
      <c r="E85" s="236">
        <f t="shared" si="8"/>
        <v>0</v>
      </c>
      <c r="F85" s="236">
        <f t="shared" si="1"/>
        <v>0</v>
      </c>
      <c r="G85" s="236">
        <f t="shared" si="2"/>
        <v>0</v>
      </c>
      <c r="H85" s="236">
        <f t="shared" si="3"/>
        <v>0</v>
      </c>
      <c r="I85" s="236">
        <f t="shared" si="4"/>
        <v>0</v>
      </c>
      <c r="J85" s="387">
        <f t="shared" si="9"/>
        <v>0</v>
      </c>
      <c r="K85" s="3"/>
      <c r="L85" s="3"/>
      <c r="M85" s="3"/>
      <c r="N85" s="3"/>
      <c r="O85" s="3"/>
      <c r="P85" s="3"/>
      <c r="Q85" s="3"/>
      <c r="R85" s="3"/>
      <c r="S85" s="3"/>
      <c r="T85" s="3"/>
      <c r="U85" s="3"/>
      <c r="V85" s="3"/>
      <c r="W85" s="3"/>
      <c r="X85" s="3"/>
      <c r="Y85" s="3"/>
      <c r="Z85" s="3"/>
    </row>
    <row r="86" spans="1:26" ht="12.75" customHeight="1" x14ac:dyDescent="0.25">
      <c r="A86" s="3"/>
      <c r="B86" s="385">
        <f>Amnt_Deposited!B78</f>
        <v>67</v>
      </c>
      <c r="C86" s="321">
        <f>Amnt_Deposited!G78</f>
        <v>0</v>
      </c>
      <c r="D86" s="386">
        <f>MCF!R85</f>
        <v>0</v>
      </c>
      <c r="E86" s="236">
        <f t="shared" si="8"/>
        <v>0</v>
      </c>
      <c r="F86" s="236">
        <f t="shared" si="1"/>
        <v>0</v>
      </c>
      <c r="G86" s="236">
        <f t="shared" si="2"/>
        <v>0</v>
      </c>
      <c r="H86" s="236">
        <f t="shared" si="3"/>
        <v>0</v>
      </c>
      <c r="I86" s="236">
        <f t="shared" si="4"/>
        <v>0</v>
      </c>
      <c r="J86" s="387">
        <f t="shared" si="9"/>
        <v>0</v>
      </c>
      <c r="K86" s="3"/>
      <c r="L86" s="3"/>
      <c r="M86" s="3"/>
      <c r="N86" s="3"/>
      <c r="O86" s="3"/>
      <c r="P86" s="3"/>
      <c r="Q86" s="3"/>
      <c r="R86" s="3"/>
      <c r="S86" s="3"/>
      <c r="T86" s="3"/>
      <c r="U86" s="3"/>
      <c r="V86" s="3"/>
      <c r="W86" s="3"/>
      <c r="X86" s="3"/>
      <c r="Y86" s="3"/>
      <c r="Z86" s="3"/>
    </row>
    <row r="87" spans="1:26" ht="12.75" customHeight="1" x14ac:dyDescent="0.25">
      <c r="A87" s="3"/>
      <c r="B87" s="385">
        <f>Amnt_Deposited!B79</f>
        <v>68</v>
      </c>
      <c r="C87" s="321">
        <f>Amnt_Deposited!G79</f>
        <v>0</v>
      </c>
      <c r="D87" s="386">
        <f>MCF!R86</f>
        <v>0</v>
      </c>
      <c r="E87" s="236">
        <f t="shared" si="8"/>
        <v>0</v>
      </c>
      <c r="F87" s="236">
        <f t="shared" si="1"/>
        <v>0</v>
      </c>
      <c r="G87" s="236">
        <f t="shared" si="2"/>
        <v>0</v>
      </c>
      <c r="H87" s="236">
        <f t="shared" si="3"/>
        <v>0</v>
      </c>
      <c r="I87" s="236">
        <f t="shared" si="4"/>
        <v>0</v>
      </c>
      <c r="J87" s="387">
        <f t="shared" si="9"/>
        <v>0</v>
      </c>
      <c r="K87" s="3"/>
      <c r="L87" s="3"/>
      <c r="M87" s="3"/>
      <c r="N87" s="3"/>
      <c r="O87" s="3"/>
      <c r="P87" s="3"/>
      <c r="Q87" s="3"/>
      <c r="R87" s="3"/>
      <c r="S87" s="3"/>
      <c r="T87" s="3"/>
      <c r="U87" s="3"/>
      <c r="V87" s="3"/>
      <c r="W87" s="3"/>
      <c r="X87" s="3"/>
      <c r="Y87" s="3"/>
      <c r="Z87" s="3"/>
    </row>
    <row r="88" spans="1:26" ht="12.75" customHeight="1" x14ac:dyDescent="0.25">
      <c r="A88" s="3"/>
      <c r="B88" s="385">
        <f>Amnt_Deposited!B80</f>
        <v>69</v>
      </c>
      <c r="C88" s="321">
        <f>Amnt_Deposited!G80</f>
        <v>0</v>
      </c>
      <c r="D88" s="386">
        <f>MCF!R87</f>
        <v>0</v>
      </c>
      <c r="E88" s="236">
        <f t="shared" si="8"/>
        <v>0</v>
      </c>
      <c r="F88" s="236">
        <f t="shared" si="1"/>
        <v>0</v>
      </c>
      <c r="G88" s="236">
        <f t="shared" si="2"/>
        <v>0</v>
      </c>
      <c r="H88" s="236">
        <f t="shared" si="3"/>
        <v>0</v>
      </c>
      <c r="I88" s="236">
        <f t="shared" si="4"/>
        <v>0</v>
      </c>
      <c r="J88" s="387">
        <f t="shared" si="9"/>
        <v>0</v>
      </c>
      <c r="K88" s="3"/>
      <c r="L88" s="3"/>
      <c r="M88" s="3"/>
      <c r="N88" s="3"/>
      <c r="O88" s="3"/>
      <c r="P88" s="3"/>
      <c r="Q88" s="3"/>
      <c r="R88" s="3"/>
      <c r="S88" s="3"/>
      <c r="T88" s="3"/>
      <c r="U88" s="3"/>
      <c r="V88" s="3"/>
      <c r="W88" s="3"/>
      <c r="X88" s="3"/>
      <c r="Y88" s="3"/>
      <c r="Z88" s="3"/>
    </row>
    <row r="89" spans="1:26" ht="12.75" customHeight="1" x14ac:dyDescent="0.25">
      <c r="A89" s="3"/>
      <c r="B89" s="385">
        <f>Amnt_Deposited!B81</f>
        <v>70</v>
      </c>
      <c r="C89" s="321">
        <f>Amnt_Deposited!G81</f>
        <v>0</v>
      </c>
      <c r="D89" s="386">
        <f>MCF!R88</f>
        <v>0</v>
      </c>
      <c r="E89" s="236">
        <f t="shared" si="8"/>
        <v>0</v>
      </c>
      <c r="F89" s="236">
        <f t="shared" si="1"/>
        <v>0</v>
      </c>
      <c r="G89" s="236">
        <f t="shared" si="2"/>
        <v>0</v>
      </c>
      <c r="H89" s="236">
        <f t="shared" si="3"/>
        <v>0</v>
      </c>
      <c r="I89" s="236">
        <f t="shared" si="4"/>
        <v>0</v>
      </c>
      <c r="J89" s="387">
        <f t="shared" si="9"/>
        <v>0</v>
      </c>
      <c r="K89" s="3"/>
      <c r="L89" s="3"/>
      <c r="M89" s="3"/>
      <c r="N89" s="3"/>
      <c r="O89" s="3"/>
      <c r="P89" s="3"/>
      <c r="Q89" s="3"/>
      <c r="R89" s="3"/>
      <c r="S89" s="3"/>
      <c r="T89" s="3"/>
      <c r="U89" s="3"/>
      <c r="V89" s="3"/>
      <c r="W89" s="3"/>
      <c r="X89" s="3"/>
      <c r="Y89" s="3"/>
      <c r="Z89" s="3"/>
    </row>
    <row r="90" spans="1:26" ht="12.75" customHeight="1" x14ac:dyDescent="0.25">
      <c r="A90" s="3"/>
      <c r="B90" s="385">
        <f>Amnt_Deposited!B82</f>
        <v>71</v>
      </c>
      <c r="C90" s="321">
        <f>Amnt_Deposited!G82</f>
        <v>0</v>
      </c>
      <c r="D90" s="386">
        <f>MCF!R89</f>
        <v>0</v>
      </c>
      <c r="E90" s="236">
        <f t="shared" si="8"/>
        <v>0</v>
      </c>
      <c r="F90" s="236">
        <f t="shared" si="1"/>
        <v>0</v>
      </c>
      <c r="G90" s="236">
        <f t="shared" si="2"/>
        <v>0</v>
      </c>
      <c r="H90" s="236">
        <f t="shared" si="3"/>
        <v>0</v>
      </c>
      <c r="I90" s="236">
        <f t="shared" si="4"/>
        <v>0</v>
      </c>
      <c r="J90" s="387">
        <f t="shared" si="9"/>
        <v>0</v>
      </c>
      <c r="K90" s="3"/>
      <c r="L90" s="3"/>
      <c r="M90" s="3"/>
      <c r="N90" s="3"/>
      <c r="O90" s="3"/>
      <c r="P90" s="3"/>
      <c r="Q90" s="3"/>
      <c r="R90" s="3"/>
      <c r="S90" s="3"/>
      <c r="T90" s="3"/>
      <c r="U90" s="3"/>
      <c r="V90" s="3"/>
      <c r="W90" s="3"/>
      <c r="X90" s="3"/>
      <c r="Y90" s="3"/>
      <c r="Z90" s="3"/>
    </row>
    <row r="91" spans="1:26" ht="12.75" customHeight="1" x14ac:dyDescent="0.25">
      <c r="A91" s="3"/>
      <c r="B91" s="385">
        <f>Amnt_Deposited!B83</f>
        <v>72</v>
      </c>
      <c r="C91" s="321">
        <f>Amnt_Deposited!G83</f>
        <v>0</v>
      </c>
      <c r="D91" s="386">
        <f>MCF!R90</f>
        <v>0</v>
      </c>
      <c r="E91" s="236">
        <f t="shared" si="8"/>
        <v>0</v>
      </c>
      <c r="F91" s="236">
        <f t="shared" si="1"/>
        <v>0</v>
      </c>
      <c r="G91" s="236">
        <f t="shared" si="2"/>
        <v>0</v>
      </c>
      <c r="H91" s="236">
        <f t="shared" si="3"/>
        <v>0</v>
      </c>
      <c r="I91" s="236">
        <f t="shared" si="4"/>
        <v>0</v>
      </c>
      <c r="J91" s="387">
        <f t="shared" si="9"/>
        <v>0</v>
      </c>
      <c r="K91" s="3"/>
      <c r="L91" s="3"/>
      <c r="M91" s="3"/>
      <c r="N91" s="3"/>
      <c r="O91" s="3"/>
      <c r="P91" s="3"/>
      <c r="Q91" s="3"/>
      <c r="R91" s="3"/>
      <c r="S91" s="3"/>
      <c r="T91" s="3"/>
      <c r="U91" s="3"/>
      <c r="V91" s="3"/>
      <c r="W91" s="3"/>
      <c r="X91" s="3"/>
      <c r="Y91" s="3"/>
      <c r="Z91" s="3"/>
    </row>
    <row r="92" spans="1:26" ht="12.75" customHeight="1" x14ac:dyDescent="0.25">
      <c r="A92" s="3"/>
      <c r="B92" s="385">
        <f>Amnt_Deposited!B84</f>
        <v>73</v>
      </c>
      <c r="C92" s="321">
        <f>Amnt_Deposited!G84</f>
        <v>0</v>
      </c>
      <c r="D92" s="386">
        <f>MCF!R91</f>
        <v>0</v>
      </c>
      <c r="E92" s="236">
        <f t="shared" si="8"/>
        <v>0</v>
      </c>
      <c r="F92" s="236">
        <f t="shared" si="1"/>
        <v>0</v>
      </c>
      <c r="G92" s="236">
        <f t="shared" si="2"/>
        <v>0</v>
      </c>
      <c r="H92" s="236">
        <f t="shared" si="3"/>
        <v>0</v>
      </c>
      <c r="I92" s="236">
        <f t="shared" si="4"/>
        <v>0</v>
      </c>
      <c r="J92" s="387">
        <f t="shared" si="9"/>
        <v>0</v>
      </c>
      <c r="K92" s="3"/>
      <c r="L92" s="3"/>
      <c r="M92" s="3"/>
      <c r="N92" s="3"/>
      <c r="O92" s="3"/>
      <c r="P92" s="3"/>
      <c r="Q92" s="3"/>
      <c r="R92" s="3"/>
      <c r="S92" s="3"/>
      <c r="T92" s="3"/>
      <c r="U92" s="3"/>
      <c r="V92" s="3"/>
      <c r="W92" s="3"/>
      <c r="X92" s="3"/>
      <c r="Y92" s="3"/>
      <c r="Z92" s="3"/>
    </row>
    <row r="93" spans="1:26" ht="12.75" customHeight="1" x14ac:dyDescent="0.25">
      <c r="A93" s="3"/>
      <c r="B93" s="385">
        <f>Amnt_Deposited!B85</f>
        <v>74</v>
      </c>
      <c r="C93" s="321">
        <f>Amnt_Deposited!G85</f>
        <v>0</v>
      </c>
      <c r="D93" s="386">
        <f>MCF!R92</f>
        <v>0</v>
      </c>
      <c r="E93" s="236">
        <f t="shared" si="8"/>
        <v>0</v>
      </c>
      <c r="F93" s="236">
        <f t="shared" si="1"/>
        <v>0</v>
      </c>
      <c r="G93" s="236">
        <f t="shared" si="2"/>
        <v>0</v>
      </c>
      <c r="H93" s="236">
        <f t="shared" si="3"/>
        <v>0</v>
      </c>
      <c r="I93" s="236">
        <f t="shared" si="4"/>
        <v>0</v>
      </c>
      <c r="J93" s="387">
        <f t="shared" si="9"/>
        <v>0</v>
      </c>
      <c r="K93" s="3"/>
      <c r="L93" s="3"/>
      <c r="M93" s="3"/>
      <c r="N93" s="3"/>
      <c r="O93" s="3"/>
      <c r="P93" s="3"/>
      <c r="Q93" s="3"/>
      <c r="R93" s="3"/>
      <c r="S93" s="3"/>
      <c r="T93" s="3"/>
      <c r="U93" s="3"/>
      <c r="V93" s="3"/>
      <c r="W93" s="3"/>
      <c r="X93" s="3"/>
      <c r="Y93" s="3"/>
      <c r="Z93" s="3"/>
    </row>
    <row r="94" spans="1:26" ht="12.75" customHeight="1" x14ac:dyDescent="0.25">
      <c r="A94" s="3"/>
      <c r="B94" s="385">
        <f>Amnt_Deposited!B86</f>
        <v>75</v>
      </c>
      <c r="C94" s="321">
        <f>Amnt_Deposited!G86</f>
        <v>0</v>
      </c>
      <c r="D94" s="386">
        <f>MCF!R93</f>
        <v>0</v>
      </c>
      <c r="E94" s="236">
        <f t="shared" si="8"/>
        <v>0</v>
      </c>
      <c r="F94" s="236">
        <f t="shared" si="1"/>
        <v>0</v>
      </c>
      <c r="G94" s="236">
        <f t="shared" si="2"/>
        <v>0</v>
      </c>
      <c r="H94" s="236">
        <f t="shared" si="3"/>
        <v>0</v>
      </c>
      <c r="I94" s="236">
        <f t="shared" si="4"/>
        <v>0</v>
      </c>
      <c r="J94" s="387">
        <f t="shared" si="9"/>
        <v>0</v>
      </c>
      <c r="K94" s="3"/>
      <c r="L94" s="3"/>
      <c r="M94" s="3"/>
      <c r="N94" s="3"/>
      <c r="O94" s="3"/>
      <c r="P94" s="3"/>
      <c r="Q94" s="3"/>
      <c r="R94" s="3"/>
      <c r="S94" s="3"/>
      <c r="T94" s="3"/>
      <c r="U94" s="3"/>
      <c r="V94" s="3"/>
      <c r="W94" s="3"/>
      <c r="X94" s="3"/>
      <c r="Y94" s="3"/>
      <c r="Z94" s="3"/>
    </row>
    <row r="95" spans="1:26" ht="12.75" customHeight="1" x14ac:dyDescent="0.25">
      <c r="A95" s="3"/>
      <c r="B95" s="385">
        <f>Amnt_Deposited!B87</f>
        <v>76</v>
      </c>
      <c r="C95" s="321">
        <f>Amnt_Deposited!G87</f>
        <v>0</v>
      </c>
      <c r="D95" s="386">
        <f>MCF!R94</f>
        <v>0</v>
      </c>
      <c r="E95" s="236">
        <f t="shared" si="8"/>
        <v>0</v>
      </c>
      <c r="F95" s="236">
        <f t="shared" si="1"/>
        <v>0</v>
      </c>
      <c r="G95" s="236">
        <f t="shared" si="2"/>
        <v>0</v>
      </c>
      <c r="H95" s="236">
        <f t="shared" si="3"/>
        <v>0</v>
      </c>
      <c r="I95" s="236">
        <f t="shared" si="4"/>
        <v>0</v>
      </c>
      <c r="J95" s="387">
        <f t="shared" si="9"/>
        <v>0</v>
      </c>
      <c r="K95" s="3"/>
      <c r="L95" s="3"/>
      <c r="M95" s="3"/>
      <c r="N95" s="3"/>
      <c r="O95" s="3"/>
      <c r="P95" s="3"/>
      <c r="Q95" s="3"/>
      <c r="R95" s="3"/>
      <c r="S95" s="3"/>
      <c r="T95" s="3"/>
      <c r="U95" s="3"/>
      <c r="V95" s="3"/>
      <c r="W95" s="3"/>
      <c r="X95" s="3"/>
      <c r="Y95" s="3"/>
      <c r="Z95" s="3"/>
    </row>
    <row r="96" spans="1:26" ht="12.75" customHeight="1" x14ac:dyDescent="0.25">
      <c r="A96" s="3"/>
      <c r="B96" s="385">
        <f>Amnt_Deposited!B88</f>
        <v>77</v>
      </c>
      <c r="C96" s="321">
        <f>Amnt_Deposited!G88</f>
        <v>0</v>
      </c>
      <c r="D96" s="386">
        <f>MCF!R95</f>
        <v>0</v>
      </c>
      <c r="E96" s="236">
        <f t="shared" si="8"/>
        <v>0</v>
      </c>
      <c r="F96" s="236">
        <f t="shared" si="1"/>
        <v>0</v>
      </c>
      <c r="G96" s="236">
        <f t="shared" si="2"/>
        <v>0</v>
      </c>
      <c r="H96" s="236">
        <f t="shared" si="3"/>
        <v>0</v>
      </c>
      <c r="I96" s="236">
        <f t="shared" si="4"/>
        <v>0</v>
      </c>
      <c r="J96" s="387">
        <f t="shared" si="9"/>
        <v>0</v>
      </c>
      <c r="K96" s="3"/>
      <c r="L96" s="3"/>
      <c r="M96" s="3"/>
      <c r="N96" s="3"/>
      <c r="O96" s="3"/>
      <c r="P96" s="3"/>
      <c r="Q96" s="3"/>
      <c r="R96" s="3"/>
      <c r="S96" s="3"/>
      <c r="T96" s="3"/>
      <c r="U96" s="3"/>
      <c r="V96" s="3"/>
      <c r="W96" s="3"/>
      <c r="X96" s="3"/>
      <c r="Y96" s="3"/>
      <c r="Z96" s="3"/>
    </row>
    <row r="97" spans="1:26" ht="12.75" customHeight="1" x14ac:dyDescent="0.25">
      <c r="A97" s="3"/>
      <c r="B97" s="385">
        <f>Amnt_Deposited!B89</f>
        <v>78</v>
      </c>
      <c r="C97" s="321">
        <f>Amnt_Deposited!G89</f>
        <v>0</v>
      </c>
      <c r="D97" s="386">
        <f>MCF!R96</f>
        <v>0</v>
      </c>
      <c r="E97" s="236">
        <f t="shared" si="8"/>
        <v>0</v>
      </c>
      <c r="F97" s="236">
        <f t="shared" si="1"/>
        <v>0</v>
      </c>
      <c r="G97" s="236">
        <f t="shared" si="2"/>
        <v>0</v>
      </c>
      <c r="H97" s="236">
        <f t="shared" si="3"/>
        <v>0</v>
      </c>
      <c r="I97" s="236">
        <f t="shared" si="4"/>
        <v>0</v>
      </c>
      <c r="J97" s="387">
        <f t="shared" si="9"/>
        <v>0</v>
      </c>
      <c r="K97" s="3"/>
      <c r="L97" s="3"/>
      <c r="M97" s="3"/>
      <c r="N97" s="3"/>
      <c r="O97" s="3"/>
      <c r="P97" s="3"/>
      <c r="Q97" s="3"/>
      <c r="R97" s="3"/>
      <c r="S97" s="3"/>
      <c r="T97" s="3"/>
      <c r="U97" s="3"/>
      <c r="V97" s="3"/>
      <c r="W97" s="3"/>
      <c r="X97" s="3"/>
      <c r="Y97" s="3"/>
      <c r="Z97" s="3"/>
    </row>
    <row r="98" spans="1:26" ht="12.75" customHeight="1" x14ac:dyDescent="0.25">
      <c r="A98" s="3"/>
      <c r="B98" s="385">
        <f>Amnt_Deposited!B90</f>
        <v>79</v>
      </c>
      <c r="C98" s="321">
        <f>Amnt_Deposited!G90</f>
        <v>0</v>
      </c>
      <c r="D98" s="386">
        <f>MCF!R97</f>
        <v>0</v>
      </c>
      <c r="E98" s="236">
        <f t="shared" si="8"/>
        <v>0</v>
      </c>
      <c r="F98" s="236">
        <f t="shared" si="1"/>
        <v>0</v>
      </c>
      <c r="G98" s="236">
        <f t="shared" si="2"/>
        <v>0</v>
      </c>
      <c r="H98" s="236">
        <f t="shared" si="3"/>
        <v>0</v>
      </c>
      <c r="I98" s="236">
        <f t="shared" si="4"/>
        <v>0</v>
      </c>
      <c r="J98" s="387">
        <f t="shared" si="9"/>
        <v>0</v>
      </c>
      <c r="K98" s="3"/>
      <c r="L98" s="3"/>
      <c r="M98" s="3"/>
      <c r="N98" s="3"/>
      <c r="O98" s="3"/>
      <c r="P98" s="3"/>
      <c r="Q98" s="3"/>
      <c r="R98" s="3"/>
      <c r="S98" s="3"/>
      <c r="T98" s="3"/>
      <c r="U98" s="3"/>
      <c r="V98" s="3"/>
      <c r="W98" s="3"/>
      <c r="X98" s="3"/>
      <c r="Y98" s="3"/>
      <c r="Z98" s="3"/>
    </row>
    <row r="99" spans="1:26" ht="13.5" customHeight="1" x14ac:dyDescent="0.25">
      <c r="A99" s="3"/>
      <c r="B99" s="488">
        <f>Amnt_Deposited!B91</f>
        <v>80</v>
      </c>
      <c r="C99" s="323">
        <f>Amnt_Deposited!G91</f>
        <v>0</v>
      </c>
      <c r="D99" s="489">
        <f>MCF!R98</f>
        <v>0</v>
      </c>
      <c r="E99" s="280">
        <f t="shared" si="8"/>
        <v>0</v>
      </c>
      <c r="F99" s="280">
        <f t="shared" si="1"/>
        <v>0</v>
      </c>
      <c r="G99" s="280">
        <f t="shared" si="2"/>
        <v>0</v>
      </c>
      <c r="H99" s="280">
        <f t="shared" si="3"/>
        <v>0</v>
      </c>
      <c r="I99" s="280">
        <f t="shared" si="4"/>
        <v>0</v>
      </c>
      <c r="J99" s="491">
        <f t="shared" si="9"/>
        <v>0</v>
      </c>
      <c r="K99" s="3"/>
      <c r="L99" s="3"/>
      <c r="M99" s="3"/>
      <c r="N99" s="3"/>
      <c r="O99" s="3"/>
      <c r="P99" s="3"/>
      <c r="Q99" s="3"/>
      <c r="R99" s="3"/>
      <c r="S99" s="3"/>
      <c r="T99" s="3"/>
      <c r="U99" s="3"/>
      <c r="V99" s="3"/>
      <c r="W99" s="3"/>
      <c r="X99" s="3"/>
      <c r="Y99" s="3"/>
      <c r="Z99" s="3"/>
    </row>
    <row r="100" spans="1:26" ht="12.75" customHeight="1" x14ac:dyDescent="0.25">
      <c r="A100" s="3"/>
      <c r="B100" s="3"/>
      <c r="C100" s="3"/>
      <c r="D100" s="200"/>
      <c r="E100" s="3"/>
      <c r="F100" s="3"/>
      <c r="G100" s="3"/>
      <c r="H100" s="3"/>
      <c r="I100" s="3"/>
      <c r="J100" s="3"/>
      <c r="K100" s="3"/>
      <c r="L100" s="3"/>
      <c r="M100" s="3"/>
      <c r="N100" s="3"/>
      <c r="O100" s="3"/>
      <c r="P100" s="3"/>
      <c r="Q100" s="3"/>
      <c r="R100" s="3"/>
      <c r="S100" s="3"/>
      <c r="T100" s="3"/>
      <c r="U100" s="3"/>
      <c r="V100" s="3"/>
      <c r="W100" s="3"/>
      <c r="X100" s="3"/>
      <c r="Y100" s="3"/>
      <c r="Z100" s="3"/>
    </row>
    <row r="101" spans="1:26" ht="12.75" customHeight="1" x14ac:dyDescent="0.25">
      <c r="A101" s="3"/>
      <c r="B101" s="3"/>
      <c r="C101" s="3"/>
      <c r="D101" s="200"/>
      <c r="E101" s="3"/>
      <c r="F101" s="3"/>
      <c r="G101" s="3"/>
      <c r="H101" s="3"/>
      <c r="I101" s="3"/>
      <c r="J101" s="3"/>
      <c r="K101" s="3"/>
      <c r="L101" s="3"/>
      <c r="M101" s="3"/>
      <c r="N101" s="3"/>
      <c r="O101" s="3"/>
      <c r="P101" s="3"/>
      <c r="Q101" s="3"/>
      <c r="R101" s="3"/>
      <c r="S101" s="3"/>
      <c r="T101" s="3"/>
      <c r="U101" s="3"/>
      <c r="V101" s="3"/>
      <c r="W101" s="3"/>
      <c r="X101" s="3"/>
      <c r="Y101" s="3"/>
      <c r="Z101" s="3"/>
    </row>
    <row r="102" spans="1:26" ht="12.75" customHeight="1" x14ac:dyDescent="0.25">
      <c r="A102" s="3"/>
      <c r="B102" s="3"/>
      <c r="C102" s="3"/>
      <c r="D102" s="200"/>
      <c r="E102" s="3"/>
      <c r="F102" s="3"/>
      <c r="G102" s="3"/>
      <c r="H102" s="3"/>
      <c r="I102" s="3"/>
      <c r="J102" s="3"/>
      <c r="K102" s="3"/>
      <c r="L102" s="3"/>
      <c r="M102" s="3"/>
      <c r="N102" s="3"/>
      <c r="O102" s="3"/>
      <c r="P102" s="3"/>
      <c r="Q102" s="3"/>
      <c r="R102" s="3"/>
      <c r="S102" s="3"/>
      <c r="T102" s="3"/>
      <c r="U102" s="3"/>
      <c r="V102" s="3"/>
      <c r="W102" s="3"/>
      <c r="X102" s="3"/>
      <c r="Y102" s="3"/>
      <c r="Z102" s="3"/>
    </row>
    <row r="103" spans="1:26" ht="12.75" customHeight="1" x14ac:dyDescent="0.25">
      <c r="A103" s="3"/>
      <c r="B103" s="3"/>
      <c r="C103" s="3"/>
      <c r="D103" s="200"/>
      <c r="E103" s="3"/>
      <c r="F103" s="3"/>
      <c r="G103" s="3"/>
      <c r="H103" s="3"/>
      <c r="I103" s="3"/>
      <c r="J103" s="3"/>
      <c r="K103" s="3"/>
      <c r="L103" s="3"/>
      <c r="M103" s="3"/>
      <c r="N103" s="3"/>
      <c r="O103" s="3"/>
      <c r="P103" s="3"/>
      <c r="Q103" s="3"/>
      <c r="R103" s="3"/>
      <c r="S103" s="3"/>
      <c r="T103" s="3"/>
      <c r="U103" s="3"/>
      <c r="V103" s="3"/>
      <c r="W103" s="3"/>
      <c r="X103" s="3"/>
      <c r="Y103" s="3"/>
      <c r="Z103" s="3"/>
    </row>
    <row r="104" spans="1:26" ht="12.75" customHeight="1" x14ac:dyDescent="0.25">
      <c r="A104" s="3"/>
      <c r="B104" s="3"/>
      <c r="C104" s="3"/>
      <c r="D104" s="200"/>
      <c r="E104" s="3"/>
      <c r="F104" s="3"/>
      <c r="G104" s="3"/>
      <c r="H104" s="3"/>
      <c r="I104" s="3"/>
      <c r="J104" s="3"/>
      <c r="K104" s="3"/>
      <c r="L104" s="3"/>
      <c r="M104" s="3"/>
      <c r="N104" s="3"/>
      <c r="O104" s="3"/>
      <c r="P104" s="3"/>
      <c r="Q104" s="3"/>
      <c r="R104" s="3"/>
      <c r="S104" s="3"/>
      <c r="T104" s="3"/>
      <c r="U104" s="3"/>
      <c r="V104" s="3"/>
      <c r="W104" s="3"/>
      <c r="X104" s="3"/>
      <c r="Y104" s="3"/>
      <c r="Z104" s="3"/>
    </row>
    <row r="105" spans="1:26" ht="12.75" customHeight="1" x14ac:dyDescent="0.25">
      <c r="A105" s="3"/>
      <c r="B105" s="3"/>
      <c r="C105" s="3"/>
      <c r="D105" s="200"/>
      <c r="E105" s="3"/>
      <c r="F105" s="3"/>
      <c r="G105" s="3"/>
      <c r="H105" s="3"/>
      <c r="I105" s="3"/>
      <c r="J105" s="3"/>
      <c r="K105" s="3"/>
      <c r="L105" s="3"/>
      <c r="M105" s="3"/>
      <c r="N105" s="3"/>
      <c r="O105" s="3"/>
      <c r="P105" s="3"/>
      <c r="Q105" s="3"/>
      <c r="R105" s="3"/>
      <c r="S105" s="3"/>
      <c r="T105" s="3"/>
      <c r="U105" s="3"/>
      <c r="V105" s="3"/>
      <c r="W105" s="3"/>
      <c r="X105" s="3"/>
      <c r="Y105" s="3"/>
      <c r="Z105" s="3"/>
    </row>
    <row r="106" spans="1:26" ht="12.75" customHeight="1" x14ac:dyDescent="0.25">
      <c r="A106" s="3"/>
      <c r="B106" s="3"/>
      <c r="C106" s="3"/>
      <c r="D106" s="200"/>
      <c r="E106" s="3"/>
      <c r="F106" s="3"/>
      <c r="G106" s="3"/>
      <c r="H106" s="3"/>
      <c r="I106" s="3"/>
      <c r="J106" s="3"/>
      <c r="K106" s="3"/>
      <c r="L106" s="3"/>
      <c r="M106" s="3"/>
      <c r="N106" s="3"/>
      <c r="O106" s="3"/>
      <c r="P106" s="3"/>
      <c r="Q106" s="3"/>
      <c r="R106" s="3"/>
      <c r="S106" s="3"/>
      <c r="T106" s="3"/>
      <c r="U106" s="3"/>
      <c r="V106" s="3"/>
      <c r="W106" s="3"/>
      <c r="X106" s="3"/>
      <c r="Y106" s="3"/>
      <c r="Z106" s="3"/>
    </row>
    <row r="107" spans="1:26" ht="12.75" customHeight="1" x14ac:dyDescent="0.25">
      <c r="A107" s="3"/>
      <c r="B107" s="3"/>
      <c r="C107" s="3"/>
      <c r="D107" s="200"/>
      <c r="E107" s="3"/>
      <c r="F107" s="3"/>
      <c r="G107" s="3"/>
      <c r="H107" s="3"/>
      <c r="I107" s="3"/>
      <c r="J107" s="3"/>
      <c r="K107" s="3"/>
      <c r="L107" s="3"/>
      <c r="M107" s="3"/>
      <c r="N107" s="3"/>
      <c r="O107" s="3"/>
      <c r="P107" s="3"/>
      <c r="Q107" s="3"/>
      <c r="R107" s="3"/>
      <c r="S107" s="3"/>
      <c r="T107" s="3"/>
      <c r="U107" s="3"/>
      <c r="V107" s="3"/>
      <c r="W107" s="3"/>
      <c r="X107" s="3"/>
      <c r="Y107" s="3"/>
      <c r="Z107" s="3"/>
    </row>
    <row r="108" spans="1:26" ht="12.75" customHeight="1" x14ac:dyDescent="0.25">
      <c r="A108" s="3"/>
      <c r="B108" s="3"/>
      <c r="C108" s="3"/>
      <c r="D108" s="200"/>
      <c r="E108" s="3"/>
      <c r="F108" s="3"/>
      <c r="G108" s="3"/>
      <c r="H108" s="3"/>
      <c r="I108" s="3"/>
      <c r="J108" s="3"/>
      <c r="K108" s="3"/>
      <c r="L108" s="3"/>
      <c r="M108" s="3"/>
      <c r="N108" s="3"/>
      <c r="O108" s="3"/>
      <c r="P108" s="3"/>
      <c r="Q108" s="3"/>
      <c r="R108" s="3"/>
      <c r="S108" s="3"/>
      <c r="T108" s="3"/>
      <c r="U108" s="3"/>
      <c r="V108" s="3"/>
      <c r="W108" s="3"/>
      <c r="X108" s="3"/>
      <c r="Y108" s="3"/>
      <c r="Z108" s="3"/>
    </row>
    <row r="109" spans="1:26" ht="12.75" customHeight="1" x14ac:dyDescent="0.25">
      <c r="A109" s="3"/>
      <c r="B109" s="3"/>
      <c r="C109" s="3"/>
      <c r="D109" s="200"/>
      <c r="E109" s="3"/>
      <c r="F109" s="3"/>
      <c r="G109" s="3"/>
      <c r="H109" s="3"/>
      <c r="I109" s="3"/>
      <c r="J109" s="3"/>
      <c r="K109" s="3"/>
      <c r="L109" s="3"/>
      <c r="M109" s="3"/>
      <c r="N109" s="3"/>
      <c r="O109" s="3"/>
      <c r="P109" s="3"/>
      <c r="Q109" s="3"/>
      <c r="R109" s="3"/>
      <c r="S109" s="3"/>
      <c r="T109" s="3"/>
      <c r="U109" s="3"/>
      <c r="V109" s="3"/>
      <c r="W109" s="3"/>
      <c r="X109" s="3"/>
      <c r="Y109" s="3"/>
      <c r="Z109" s="3"/>
    </row>
    <row r="110" spans="1:26" ht="12.75" customHeight="1" x14ac:dyDescent="0.25">
      <c r="A110" s="3"/>
      <c r="B110" s="3"/>
      <c r="C110" s="3"/>
      <c r="D110" s="200"/>
      <c r="E110" s="3"/>
      <c r="F110" s="3"/>
      <c r="G110" s="3"/>
      <c r="H110" s="3"/>
      <c r="I110" s="3"/>
      <c r="J110" s="3"/>
      <c r="K110" s="3"/>
      <c r="L110" s="3"/>
      <c r="M110" s="3"/>
      <c r="N110" s="3"/>
      <c r="O110" s="3"/>
      <c r="P110" s="3"/>
      <c r="Q110" s="3"/>
      <c r="R110" s="3"/>
      <c r="S110" s="3"/>
      <c r="T110" s="3"/>
      <c r="U110" s="3"/>
      <c r="V110" s="3"/>
      <c r="W110" s="3"/>
      <c r="X110" s="3"/>
      <c r="Y110" s="3"/>
      <c r="Z110" s="3"/>
    </row>
    <row r="111" spans="1:26" ht="12.75" customHeight="1" x14ac:dyDescent="0.25">
      <c r="A111" s="3"/>
      <c r="B111" s="3"/>
      <c r="C111" s="3"/>
      <c r="D111" s="200"/>
      <c r="E111" s="3"/>
      <c r="F111" s="3"/>
      <c r="G111" s="3"/>
      <c r="H111" s="3"/>
      <c r="I111" s="3"/>
      <c r="J111" s="3"/>
      <c r="K111" s="3"/>
      <c r="L111" s="3"/>
      <c r="M111" s="3"/>
      <c r="N111" s="3"/>
      <c r="O111" s="3"/>
      <c r="P111" s="3"/>
      <c r="Q111" s="3"/>
      <c r="R111" s="3"/>
      <c r="S111" s="3"/>
      <c r="T111" s="3"/>
      <c r="U111" s="3"/>
      <c r="V111" s="3"/>
      <c r="W111" s="3"/>
      <c r="X111" s="3"/>
      <c r="Y111" s="3"/>
      <c r="Z111" s="3"/>
    </row>
    <row r="112" spans="1:26" ht="12.75" customHeight="1" x14ac:dyDescent="0.25">
      <c r="A112" s="3"/>
      <c r="B112" s="3"/>
      <c r="C112" s="3"/>
      <c r="D112" s="200"/>
      <c r="E112" s="3"/>
      <c r="F112" s="3"/>
      <c r="G112" s="3"/>
      <c r="H112" s="3"/>
      <c r="I112" s="3"/>
      <c r="J112" s="3"/>
      <c r="K112" s="3"/>
      <c r="L112" s="3"/>
      <c r="M112" s="3"/>
      <c r="N112" s="3"/>
      <c r="O112" s="3"/>
      <c r="P112" s="3"/>
      <c r="Q112" s="3"/>
      <c r="R112" s="3"/>
      <c r="S112" s="3"/>
      <c r="T112" s="3"/>
      <c r="U112" s="3"/>
      <c r="V112" s="3"/>
      <c r="W112" s="3"/>
      <c r="X112" s="3"/>
      <c r="Y112" s="3"/>
      <c r="Z112" s="3"/>
    </row>
    <row r="113" spans="1:26" ht="12.75" customHeight="1" x14ac:dyDescent="0.25">
      <c r="A113" s="3"/>
      <c r="B113" s="3"/>
      <c r="C113" s="3"/>
      <c r="D113" s="200"/>
      <c r="E113" s="3"/>
      <c r="F113" s="3"/>
      <c r="G113" s="3"/>
      <c r="H113" s="3"/>
      <c r="I113" s="3"/>
      <c r="J113" s="3"/>
      <c r="K113" s="3"/>
      <c r="L113" s="3"/>
      <c r="M113" s="3"/>
      <c r="N113" s="3"/>
      <c r="O113" s="3"/>
      <c r="P113" s="3"/>
      <c r="Q113" s="3"/>
      <c r="R113" s="3"/>
      <c r="S113" s="3"/>
      <c r="T113" s="3"/>
      <c r="U113" s="3"/>
      <c r="V113" s="3"/>
      <c r="W113" s="3"/>
      <c r="X113" s="3"/>
      <c r="Y113" s="3"/>
      <c r="Z113" s="3"/>
    </row>
    <row r="114" spans="1:26" ht="12.75" customHeight="1" x14ac:dyDescent="0.25">
      <c r="A114" s="3"/>
      <c r="B114" s="3"/>
      <c r="C114" s="3"/>
      <c r="D114" s="200"/>
      <c r="E114" s="3"/>
      <c r="F114" s="3"/>
      <c r="G114" s="3"/>
      <c r="H114" s="3"/>
      <c r="I114" s="3"/>
      <c r="J114" s="3"/>
      <c r="K114" s="3"/>
      <c r="L114" s="3"/>
      <c r="M114" s="3"/>
      <c r="N114" s="3"/>
      <c r="O114" s="3"/>
      <c r="P114" s="3"/>
      <c r="Q114" s="3"/>
      <c r="R114" s="3"/>
      <c r="S114" s="3"/>
      <c r="T114" s="3"/>
      <c r="U114" s="3"/>
      <c r="V114" s="3"/>
      <c r="W114" s="3"/>
      <c r="X114" s="3"/>
      <c r="Y114" s="3"/>
      <c r="Z114" s="3"/>
    </row>
    <row r="115" spans="1:26" ht="12.75" customHeight="1" x14ac:dyDescent="0.25">
      <c r="A115" s="3"/>
      <c r="B115" s="3"/>
      <c r="C115" s="3"/>
      <c r="D115" s="200"/>
      <c r="E115" s="3"/>
      <c r="F115" s="3"/>
      <c r="G115" s="3"/>
      <c r="H115" s="3"/>
      <c r="I115" s="3"/>
      <c r="J115" s="3"/>
      <c r="K115" s="3"/>
      <c r="L115" s="3"/>
      <c r="M115" s="3"/>
      <c r="N115" s="3"/>
      <c r="O115" s="3"/>
      <c r="P115" s="3"/>
      <c r="Q115" s="3"/>
      <c r="R115" s="3"/>
      <c r="S115" s="3"/>
      <c r="T115" s="3"/>
      <c r="U115" s="3"/>
      <c r="V115" s="3"/>
      <c r="W115" s="3"/>
      <c r="X115" s="3"/>
      <c r="Y115" s="3"/>
      <c r="Z115" s="3"/>
    </row>
    <row r="116" spans="1:26" ht="12.75" customHeight="1" x14ac:dyDescent="0.25">
      <c r="A116" s="3"/>
      <c r="B116" s="3"/>
      <c r="C116" s="3"/>
      <c r="D116" s="200"/>
      <c r="E116" s="3"/>
      <c r="F116" s="3"/>
      <c r="G116" s="3"/>
      <c r="H116" s="3"/>
      <c r="I116" s="3"/>
      <c r="J116" s="3"/>
      <c r="K116" s="3"/>
      <c r="L116" s="3"/>
      <c r="M116" s="3"/>
      <c r="N116" s="3"/>
      <c r="O116" s="3"/>
      <c r="P116" s="3"/>
      <c r="Q116" s="3"/>
      <c r="R116" s="3"/>
      <c r="S116" s="3"/>
      <c r="T116" s="3"/>
      <c r="U116" s="3"/>
      <c r="V116" s="3"/>
      <c r="W116" s="3"/>
      <c r="X116" s="3"/>
      <c r="Y116" s="3"/>
      <c r="Z116" s="3"/>
    </row>
    <row r="117" spans="1:26" ht="12.75" customHeight="1" x14ac:dyDescent="0.25">
      <c r="A117" s="3"/>
      <c r="B117" s="3"/>
      <c r="C117" s="3"/>
      <c r="D117" s="200"/>
      <c r="E117" s="3"/>
      <c r="F117" s="3"/>
      <c r="G117" s="3"/>
      <c r="H117" s="3"/>
      <c r="I117" s="3"/>
      <c r="J117" s="3"/>
      <c r="K117" s="3"/>
      <c r="L117" s="3"/>
      <c r="M117" s="3"/>
      <c r="N117" s="3"/>
      <c r="O117" s="3"/>
      <c r="P117" s="3"/>
      <c r="Q117" s="3"/>
      <c r="R117" s="3"/>
      <c r="S117" s="3"/>
      <c r="T117" s="3"/>
      <c r="U117" s="3"/>
      <c r="V117" s="3"/>
      <c r="W117" s="3"/>
      <c r="X117" s="3"/>
      <c r="Y117" s="3"/>
      <c r="Z117" s="3"/>
    </row>
    <row r="118" spans="1:26" ht="12.75" customHeight="1" x14ac:dyDescent="0.25">
      <c r="A118" s="3"/>
      <c r="B118" s="3"/>
      <c r="C118" s="3"/>
      <c r="D118" s="200"/>
      <c r="E118" s="3"/>
      <c r="F118" s="3"/>
      <c r="G118" s="3"/>
      <c r="H118" s="3"/>
      <c r="I118" s="3"/>
      <c r="J118" s="3"/>
      <c r="K118" s="3"/>
      <c r="L118" s="3"/>
      <c r="M118" s="3"/>
      <c r="N118" s="3"/>
      <c r="O118" s="3"/>
      <c r="P118" s="3"/>
      <c r="Q118" s="3"/>
      <c r="R118" s="3"/>
      <c r="S118" s="3"/>
      <c r="T118" s="3"/>
      <c r="U118" s="3"/>
      <c r="V118" s="3"/>
      <c r="W118" s="3"/>
      <c r="X118" s="3"/>
      <c r="Y118" s="3"/>
      <c r="Z118" s="3"/>
    </row>
    <row r="119" spans="1:26" ht="12.75" customHeight="1" x14ac:dyDescent="0.25">
      <c r="A119" s="3"/>
      <c r="B119" s="3"/>
      <c r="C119" s="3"/>
      <c r="D119" s="200"/>
      <c r="E119" s="3"/>
      <c r="F119" s="3"/>
      <c r="G119" s="3"/>
      <c r="H119" s="3"/>
      <c r="I119" s="3"/>
      <c r="J119" s="3"/>
      <c r="K119" s="3"/>
      <c r="L119" s="3"/>
      <c r="M119" s="3"/>
      <c r="N119" s="3"/>
      <c r="O119" s="3"/>
      <c r="P119" s="3"/>
      <c r="Q119" s="3"/>
      <c r="R119" s="3"/>
      <c r="S119" s="3"/>
      <c r="T119" s="3"/>
      <c r="U119" s="3"/>
      <c r="V119" s="3"/>
      <c r="W119" s="3"/>
      <c r="X119" s="3"/>
      <c r="Y119" s="3"/>
      <c r="Z119" s="3"/>
    </row>
    <row r="120" spans="1:26" ht="12.75" customHeight="1" x14ac:dyDescent="0.25">
      <c r="A120" s="3"/>
      <c r="B120" s="3"/>
      <c r="C120" s="3"/>
      <c r="D120" s="200"/>
      <c r="E120" s="3"/>
      <c r="F120" s="3"/>
      <c r="G120" s="3"/>
      <c r="H120" s="3"/>
      <c r="I120" s="3"/>
      <c r="J120" s="3"/>
      <c r="K120" s="3"/>
      <c r="L120" s="3"/>
      <c r="M120" s="3"/>
      <c r="N120" s="3"/>
      <c r="O120" s="3"/>
      <c r="P120" s="3"/>
      <c r="Q120" s="3"/>
      <c r="R120" s="3"/>
      <c r="S120" s="3"/>
      <c r="T120" s="3"/>
      <c r="U120" s="3"/>
      <c r="V120" s="3"/>
      <c r="W120" s="3"/>
      <c r="X120" s="3"/>
      <c r="Y120" s="3"/>
      <c r="Z120" s="3"/>
    </row>
    <row r="121" spans="1:26" ht="12.75" customHeight="1" x14ac:dyDescent="0.25">
      <c r="A121" s="3"/>
      <c r="B121" s="3"/>
      <c r="C121" s="3"/>
      <c r="D121" s="200"/>
      <c r="E121" s="3"/>
      <c r="F121" s="3"/>
      <c r="G121" s="3"/>
      <c r="H121" s="3"/>
      <c r="I121" s="3"/>
      <c r="J121" s="3"/>
      <c r="K121" s="3"/>
      <c r="L121" s="3"/>
      <c r="M121" s="3"/>
      <c r="N121" s="3"/>
      <c r="O121" s="3"/>
      <c r="P121" s="3"/>
      <c r="Q121" s="3"/>
      <c r="R121" s="3"/>
      <c r="S121" s="3"/>
      <c r="T121" s="3"/>
      <c r="U121" s="3"/>
      <c r="V121" s="3"/>
      <c r="W121" s="3"/>
      <c r="X121" s="3"/>
      <c r="Y121" s="3"/>
      <c r="Z121" s="3"/>
    </row>
    <row r="122" spans="1:26" ht="12.75" customHeight="1" x14ac:dyDescent="0.25">
      <c r="A122" s="3"/>
      <c r="B122" s="3"/>
      <c r="C122" s="3"/>
      <c r="D122" s="200"/>
      <c r="E122" s="3"/>
      <c r="F122" s="3"/>
      <c r="G122" s="3"/>
      <c r="H122" s="3"/>
      <c r="I122" s="3"/>
      <c r="J122" s="3"/>
      <c r="K122" s="3"/>
      <c r="L122" s="3"/>
      <c r="M122" s="3"/>
      <c r="N122" s="3"/>
      <c r="O122" s="3"/>
      <c r="P122" s="3"/>
      <c r="Q122" s="3"/>
      <c r="R122" s="3"/>
      <c r="S122" s="3"/>
      <c r="T122" s="3"/>
      <c r="U122" s="3"/>
      <c r="V122" s="3"/>
      <c r="W122" s="3"/>
      <c r="X122" s="3"/>
      <c r="Y122" s="3"/>
      <c r="Z122" s="3"/>
    </row>
    <row r="123" spans="1:26" ht="12.75" customHeight="1" x14ac:dyDescent="0.25">
      <c r="A123" s="3"/>
      <c r="B123" s="3"/>
      <c r="C123" s="3"/>
      <c r="D123" s="200"/>
      <c r="E123" s="3"/>
      <c r="F123" s="3"/>
      <c r="G123" s="3"/>
      <c r="H123" s="3"/>
      <c r="I123" s="3"/>
      <c r="J123" s="3"/>
      <c r="K123" s="3"/>
      <c r="L123" s="3"/>
      <c r="M123" s="3"/>
      <c r="N123" s="3"/>
      <c r="O123" s="3"/>
      <c r="P123" s="3"/>
      <c r="Q123" s="3"/>
      <c r="R123" s="3"/>
      <c r="S123" s="3"/>
      <c r="T123" s="3"/>
      <c r="U123" s="3"/>
      <c r="V123" s="3"/>
      <c r="W123" s="3"/>
      <c r="X123" s="3"/>
      <c r="Y123" s="3"/>
      <c r="Z123" s="3"/>
    </row>
    <row r="124" spans="1:26" ht="12.75" customHeight="1" x14ac:dyDescent="0.25">
      <c r="A124" s="3"/>
      <c r="B124" s="3"/>
      <c r="C124" s="3"/>
      <c r="D124" s="200"/>
      <c r="E124" s="3"/>
      <c r="F124" s="3"/>
      <c r="G124" s="3"/>
      <c r="H124" s="3"/>
      <c r="I124" s="3"/>
      <c r="J124" s="3"/>
      <c r="K124" s="3"/>
      <c r="L124" s="3"/>
      <c r="M124" s="3"/>
      <c r="N124" s="3"/>
      <c r="O124" s="3"/>
      <c r="P124" s="3"/>
      <c r="Q124" s="3"/>
      <c r="R124" s="3"/>
      <c r="S124" s="3"/>
      <c r="T124" s="3"/>
      <c r="U124" s="3"/>
      <c r="V124" s="3"/>
      <c r="W124" s="3"/>
      <c r="X124" s="3"/>
      <c r="Y124" s="3"/>
      <c r="Z124" s="3"/>
    </row>
    <row r="125" spans="1:26" ht="12.75" customHeight="1" x14ac:dyDescent="0.25">
      <c r="A125" s="3"/>
      <c r="B125" s="3"/>
      <c r="C125" s="3"/>
      <c r="D125" s="200"/>
      <c r="E125" s="3"/>
      <c r="F125" s="3"/>
      <c r="G125" s="3"/>
      <c r="H125" s="3"/>
      <c r="I125" s="3"/>
      <c r="J125" s="3"/>
      <c r="K125" s="3"/>
      <c r="L125" s="3"/>
      <c r="M125" s="3"/>
      <c r="N125" s="3"/>
      <c r="O125" s="3"/>
      <c r="P125" s="3"/>
      <c r="Q125" s="3"/>
      <c r="R125" s="3"/>
      <c r="S125" s="3"/>
      <c r="T125" s="3"/>
      <c r="U125" s="3"/>
      <c r="V125" s="3"/>
      <c r="W125" s="3"/>
      <c r="X125" s="3"/>
      <c r="Y125" s="3"/>
      <c r="Z125" s="3"/>
    </row>
    <row r="126" spans="1:26" ht="12.75" customHeight="1" x14ac:dyDescent="0.25">
      <c r="A126" s="3"/>
      <c r="B126" s="3"/>
      <c r="C126" s="3"/>
      <c r="D126" s="200"/>
      <c r="E126" s="3"/>
      <c r="F126" s="3"/>
      <c r="G126" s="3"/>
      <c r="H126" s="3"/>
      <c r="I126" s="3"/>
      <c r="J126" s="3"/>
      <c r="K126" s="3"/>
      <c r="L126" s="3"/>
      <c r="M126" s="3"/>
      <c r="N126" s="3"/>
      <c r="O126" s="3"/>
      <c r="P126" s="3"/>
      <c r="Q126" s="3"/>
      <c r="R126" s="3"/>
      <c r="S126" s="3"/>
      <c r="T126" s="3"/>
      <c r="U126" s="3"/>
      <c r="V126" s="3"/>
      <c r="W126" s="3"/>
      <c r="X126" s="3"/>
      <c r="Y126" s="3"/>
      <c r="Z126" s="3"/>
    </row>
    <row r="127" spans="1:26" ht="12.75" customHeight="1" x14ac:dyDescent="0.25">
      <c r="A127" s="3"/>
      <c r="B127" s="3"/>
      <c r="C127" s="3"/>
      <c r="D127" s="200"/>
      <c r="E127" s="3"/>
      <c r="F127" s="3"/>
      <c r="G127" s="3"/>
      <c r="H127" s="3"/>
      <c r="I127" s="3"/>
      <c r="J127" s="3"/>
      <c r="K127" s="3"/>
      <c r="L127" s="3"/>
      <c r="M127" s="3"/>
      <c r="N127" s="3"/>
      <c r="O127" s="3"/>
      <c r="P127" s="3"/>
      <c r="Q127" s="3"/>
      <c r="R127" s="3"/>
      <c r="S127" s="3"/>
      <c r="T127" s="3"/>
      <c r="U127" s="3"/>
      <c r="V127" s="3"/>
      <c r="W127" s="3"/>
      <c r="X127" s="3"/>
      <c r="Y127" s="3"/>
      <c r="Z127" s="3"/>
    </row>
    <row r="128" spans="1:26" ht="12.75" customHeight="1" x14ac:dyDescent="0.25">
      <c r="A128" s="3"/>
      <c r="B128" s="3"/>
      <c r="C128" s="3"/>
      <c r="D128" s="200"/>
      <c r="E128" s="3"/>
      <c r="F128" s="3"/>
      <c r="G128" s="3"/>
      <c r="H128" s="3"/>
      <c r="I128" s="3"/>
      <c r="J128" s="3"/>
      <c r="K128" s="3"/>
      <c r="L128" s="3"/>
      <c r="M128" s="3"/>
      <c r="N128" s="3"/>
      <c r="O128" s="3"/>
      <c r="P128" s="3"/>
      <c r="Q128" s="3"/>
      <c r="R128" s="3"/>
      <c r="S128" s="3"/>
      <c r="T128" s="3"/>
      <c r="U128" s="3"/>
      <c r="V128" s="3"/>
      <c r="W128" s="3"/>
      <c r="X128" s="3"/>
      <c r="Y128" s="3"/>
      <c r="Z128" s="3"/>
    </row>
    <row r="129" spans="1:26" ht="12.75" customHeight="1" x14ac:dyDescent="0.25">
      <c r="A129" s="3"/>
      <c r="B129" s="3"/>
      <c r="C129" s="3"/>
      <c r="D129" s="200"/>
      <c r="E129" s="3"/>
      <c r="F129" s="3"/>
      <c r="G129" s="3"/>
      <c r="H129" s="3"/>
      <c r="I129" s="3"/>
      <c r="J129" s="3"/>
      <c r="K129" s="3"/>
      <c r="L129" s="3"/>
      <c r="M129" s="3"/>
      <c r="N129" s="3"/>
      <c r="O129" s="3"/>
      <c r="P129" s="3"/>
      <c r="Q129" s="3"/>
      <c r="R129" s="3"/>
      <c r="S129" s="3"/>
      <c r="T129" s="3"/>
      <c r="U129" s="3"/>
      <c r="V129" s="3"/>
      <c r="W129" s="3"/>
      <c r="X129" s="3"/>
      <c r="Y129" s="3"/>
      <c r="Z129" s="3"/>
    </row>
    <row r="130" spans="1:26" ht="12.75" customHeight="1" x14ac:dyDescent="0.25">
      <c r="A130" s="3"/>
      <c r="B130" s="3"/>
      <c r="C130" s="3"/>
      <c r="D130" s="200"/>
      <c r="E130" s="3"/>
      <c r="F130" s="3"/>
      <c r="G130" s="3"/>
      <c r="H130" s="3"/>
      <c r="I130" s="3"/>
      <c r="J130" s="3"/>
      <c r="K130" s="3"/>
      <c r="L130" s="3"/>
      <c r="M130" s="3"/>
      <c r="N130" s="3"/>
      <c r="O130" s="3"/>
      <c r="P130" s="3"/>
      <c r="Q130" s="3"/>
      <c r="R130" s="3"/>
      <c r="S130" s="3"/>
      <c r="T130" s="3"/>
      <c r="U130" s="3"/>
      <c r="V130" s="3"/>
      <c r="W130" s="3"/>
      <c r="X130" s="3"/>
      <c r="Y130" s="3"/>
      <c r="Z130" s="3"/>
    </row>
    <row r="131" spans="1:26" ht="12.75" customHeight="1" x14ac:dyDescent="0.25">
      <c r="A131" s="3"/>
      <c r="B131" s="3"/>
      <c r="C131" s="3"/>
      <c r="D131" s="200"/>
      <c r="E131" s="3"/>
      <c r="F131" s="3"/>
      <c r="G131" s="3"/>
      <c r="H131" s="3"/>
      <c r="I131" s="3"/>
      <c r="J131" s="3"/>
      <c r="K131" s="3"/>
      <c r="L131" s="3"/>
      <c r="M131" s="3"/>
      <c r="N131" s="3"/>
      <c r="O131" s="3"/>
      <c r="P131" s="3"/>
      <c r="Q131" s="3"/>
      <c r="R131" s="3"/>
      <c r="S131" s="3"/>
      <c r="T131" s="3"/>
      <c r="U131" s="3"/>
      <c r="V131" s="3"/>
      <c r="W131" s="3"/>
      <c r="X131" s="3"/>
      <c r="Y131" s="3"/>
      <c r="Z131" s="3"/>
    </row>
    <row r="132" spans="1:26" ht="12.75" customHeight="1" x14ac:dyDescent="0.25">
      <c r="A132" s="3"/>
      <c r="B132" s="3"/>
      <c r="C132" s="3"/>
      <c r="D132" s="200"/>
      <c r="E132" s="3"/>
      <c r="F132" s="3"/>
      <c r="G132" s="3"/>
      <c r="H132" s="3"/>
      <c r="I132" s="3"/>
      <c r="J132" s="3"/>
      <c r="K132" s="3"/>
      <c r="L132" s="3"/>
      <c r="M132" s="3"/>
      <c r="N132" s="3"/>
      <c r="O132" s="3"/>
      <c r="P132" s="3"/>
      <c r="Q132" s="3"/>
      <c r="R132" s="3"/>
      <c r="S132" s="3"/>
      <c r="T132" s="3"/>
      <c r="U132" s="3"/>
      <c r="V132" s="3"/>
      <c r="W132" s="3"/>
      <c r="X132" s="3"/>
      <c r="Y132" s="3"/>
      <c r="Z132" s="3"/>
    </row>
    <row r="133" spans="1:26" ht="12.75" customHeight="1" x14ac:dyDescent="0.25">
      <c r="A133" s="3"/>
      <c r="B133" s="3"/>
      <c r="C133" s="3"/>
      <c r="D133" s="200"/>
      <c r="E133" s="3"/>
      <c r="F133" s="3"/>
      <c r="G133" s="3"/>
      <c r="H133" s="3"/>
      <c r="I133" s="3"/>
      <c r="J133" s="3"/>
      <c r="K133" s="3"/>
      <c r="L133" s="3"/>
      <c r="M133" s="3"/>
      <c r="N133" s="3"/>
      <c r="O133" s="3"/>
      <c r="P133" s="3"/>
      <c r="Q133" s="3"/>
      <c r="R133" s="3"/>
      <c r="S133" s="3"/>
      <c r="T133" s="3"/>
      <c r="U133" s="3"/>
      <c r="V133" s="3"/>
      <c r="W133" s="3"/>
      <c r="X133" s="3"/>
      <c r="Y133" s="3"/>
      <c r="Z133" s="3"/>
    </row>
    <row r="134" spans="1:26" ht="12.75" customHeight="1" x14ac:dyDescent="0.25">
      <c r="A134" s="3"/>
      <c r="B134" s="3"/>
      <c r="C134" s="3"/>
      <c r="D134" s="200"/>
      <c r="E134" s="3"/>
      <c r="F134" s="3"/>
      <c r="G134" s="3"/>
      <c r="H134" s="3"/>
      <c r="I134" s="3"/>
      <c r="J134" s="3"/>
      <c r="K134" s="3"/>
      <c r="L134" s="3"/>
      <c r="M134" s="3"/>
      <c r="N134" s="3"/>
      <c r="O134" s="3"/>
      <c r="P134" s="3"/>
      <c r="Q134" s="3"/>
      <c r="R134" s="3"/>
      <c r="S134" s="3"/>
      <c r="T134" s="3"/>
      <c r="U134" s="3"/>
      <c r="V134" s="3"/>
      <c r="W134" s="3"/>
      <c r="X134" s="3"/>
      <c r="Y134" s="3"/>
      <c r="Z134" s="3"/>
    </row>
    <row r="135" spans="1:26" ht="12.75" customHeight="1" x14ac:dyDescent="0.25">
      <c r="A135" s="3"/>
      <c r="B135" s="3"/>
      <c r="C135" s="3"/>
      <c r="D135" s="200"/>
      <c r="E135" s="3"/>
      <c r="F135" s="3"/>
      <c r="G135" s="3"/>
      <c r="H135" s="3"/>
      <c r="I135" s="3"/>
      <c r="J135" s="3"/>
      <c r="K135" s="3"/>
      <c r="L135" s="3"/>
      <c r="M135" s="3"/>
      <c r="N135" s="3"/>
      <c r="O135" s="3"/>
      <c r="P135" s="3"/>
      <c r="Q135" s="3"/>
      <c r="R135" s="3"/>
      <c r="S135" s="3"/>
      <c r="T135" s="3"/>
      <c r="U135" s="3"/>
      <c r="V135" s="3"/>
      <c r="W135" s="3"/>
      <c r="X135" s="3"/>
      <c r="Y135" s="3"/>
      <c r="Z135" s="3"/>
    </row>
    <row r="136" spans="1:26" ht="12.75" customHeight="1" x14ac:dyDescent="0.25">
      <c r="A136" s="3"/>
      <c r="B136" s="3"/>
      <c r="C136" s="3"/>
      <c r="D136" s="200"/>
      <c r="E136" s="3"/>
      <c r="F136" s="3"/>
      <c r="G136" s="3"/>
      <c r="H136" s="3"/>
      <c r="I136" s="3"/>
      <c r="J136" s="3"/>
      <c r="K136" s="3"/>
      <c r="L136" s="3"/>
      <c r="M136" s="3"/>
      <c r="N136" s="3"/>
      <c r="O136" s="3"/>
      <c r="P136" s="3"/>
      <c r="Q136" s="3"/>
      <c r="R136" s="3"/>
      <c r="S136" s="3"/>
      <c r="T136" s="3"/>
      <c r="U136" s="3"/>
      <c r="V136" s="3"/>
      <c r="W136" s="3"/>
      <c r="X136" s="3"/>
      <c r="Y136" s="3"/>
      <c r="Z136" s="3"/>
    </row>
    <row r="137" spans="1:26" ht="12.75" customHeight="1" x14ac:dyDescent="0.25">
      <c r="A137" s="3"/>
      <c r="B137" s="3"/>
      <c r="C137" s="3"/>
      <c r="D137" s="200"/>
      <c r="E137" s="3"/>
      <c r="F137" s="3"/>
      <c r="G137" s="3"/>
      <c r="H137" s="3"/>
      <c r="I137" s="3"/>
      <c r="J137" s="3"/>
      <c r="K137" s="3"/>
      <c r="L137" s="3"/>
      <c r="M137" s="3"/>
      <c r="N137" s="3"/>
      <c r="O137" s="3"/>
      <c r="P137" s="3"/>
      <c r="Q137" s="3"/>
      <c r="R137" s="3"/>
      <c r="S137" s="3"/>
      <c r="T137" s="3"/>
      <c r="U137" s="3"/>
      <c r="V137" s="3"/>
      <c r="W137" s="3"/>
      <c r="X137" s="3"/>
      <c r="Y137" s="3"/>
      <c r="Z137" s="3"/>
    </row>
    <row r="138" spans="1:26" ht="12.75" customHeight="1" x14ac:dyDescent="0.25">
      <c r="A138" s="3"/>
      <c r="B138" s="3"/>
      <c r="C138" s="3"/>
      <c r="D138" s="200"/>
      <c r="E138" s="3"/>
      <c r="F138" s="3"/>
      <c r="G138" s="3"/>
      <c r="H138" s="3"/>
      <c r="I138" s="3"/>
      <c r="J138" s="3"/>
      <c r="K138" s="3"/>
      <c r="L138" s="3"/>
      <c r="M138" s="3"/>
      <c r="N138" s="3"/>
      <c r="O138" s="3"/>
      <c r="P138" s="3"/>
      <c r="Q138" s="3"/>
      <c r="R138" s="3"/>
      <c r="S138" s="3"/>
      <c r="T138" s="3"/>
      <c r="U138" s="3"/>
      <c r="V138" s="3"/>
      <c r="W138" s="3"/>
      <c r="X138" s="3"/>
      <c r="Y138" s="3"/>
      <c r="Z138" s="3"/>
    </row>
    <row r="139" spans="1:26" ht="12.75" customHeight="1" x14ac:dyDescent="0.25">
      <c r="A139" s="3"/>
      <c r="B139" s="3"/>
      <c r="C139" s="3"/>
      <c r="D139" s="200"/>
      <c r="E139" s="3"/>
      <c r="F139" s="3"/>
      <c r="G139" s="3"/>
      <c r="H139" s="3"/>
      <c r="I139" s="3"/>
      <c r="J139" s="3"/>
      <c r="K139" s="3"/>
      <c r="L139" s="3"/>
      <c r="M139" s="3"/>
      <c r="N139" s="3"/>
      <c r="O139" s="3"/>
      <c r="P139" s="3"/>
      <c r="Q139" s="3"/>
      <c r="R139" s="3"/>
      <c r="S139" s="3"/>
      <c r="T139" s="3"/>
      <c r="U139" s="3"/>
      <c r="V139" s="3"/>
      <c r="W139" s="3"/>
      <c r="X139" s="3"/>
      <c r="Y139" s="3"/>
      <c r="Z139" s="3"/>
    </row>
    <row r="140" spans="1:26" ht="12.75" customHeight="1" x14ac:dyDescent="0.25">
      <c r="A140" s="3"/>
      <c r="B140" s="3"/>
      <c r="C140" s="3"/>
      <c r="D140" s="200"/>
      <c r="E140" s="3"/>
      <c r="F140" s="3"/>
      <c r="G140" s="3"/>
      <c r="H140" s="3"/>
      <c r="I140" s="3"/>
      <c r="J140" s="3"/>
      <c r="K140" s="3"/>
      <c r="L140" s="3"/>
      <c r="M140" s="3"/>
      <c r="N140" s="3"/>
      <c r="O140" s="3"/>
      <c r="P140" s="3"/>
      <c r="Q140" s="3"/>
      <c r="R140" s="3"/>
      <c r="S140" s="3"/>
      <c r="T140" s="3"/>
      <c r="U140" s="3"/>
      <c r="V140" s="3"/>
      <c r="W140" s="3"/>
      <c r="X140" s="3"/>
      <c r="Y140" s="3"/>
      <c r="Z140" s="3"/>
    </row>
    <row r="141" spans="1:26" ht="12.75" customHeight="1" x14ac:dyDescent="0.25">
      <c r="A141" s="3"/>
      <c r="B141" s="3"/>
      <c r="C141" s="3"/>
      <c r="D141" s="200"/>
      <c r="E141" s="3"/>
      <c r="F141" s="3"/>
      <c r="G141" s="3"/>
      <c r="H141" s="3"/>
      <c r="I141" s="3"/>
      <c r="J141" s="3"/>
      <c r="K141" s="3"/>
      <c r="L141" s="3"/>
      <c r="M141" s="3"/>
      <c r="N141" s="3"/>
      <c r="O141" s="3"/>
      <c r="P141" s="3"/>
      <c r="Q141" s="3"/>
      <c r="R141" s="3"/>
      <c r="S141" s="3"/>
      <c r="T141" s="3"/>
      <c r="U141" s="3"/>
      <c r="V141" s="3"/>
      <c r="W141" s="3"/>
      <c r="X141" s="3"/>
      <c r="Y141" s="3"/>
      <c r="Z141" s="3"/>
    </row>
    <row r="142" spans="1:26" ht="12.75" customHeight="1" x14ac:dyDescent="0.25">
      <c r="A142" s="3"/>
      <c r="B142" s="3"/>
      <c r="C142" s="3"/>
      <c r="D142" s="200"/>
      <c r="E142" s="3"/>
      <c r="F142" s="3"/>
      <c r="G142" s="3"/>
      <c r="H142" s="3"/>
      <c r="I142" s="3"/>
      <c r="J142" s="3"/>
      <c r="K142" s="3"/>
      <c r="L142" s="3"/>
      <c r="M142" s="3"/>
      <c r="N142" s="3"/>
      <c r="O142" s="3"/>
      <c r="P142" s="3"/>
      <c r="Q142" s="3"/>
      <c r="R142" s="3"/>
      <c r="S142" s="3"/>
      <c r="T142" s="3"/>
      <c r="U142" s="3"/>
      <c r="V142" s="3"/>
      <c r="W142" s="3"/>
      <c r="X142" s="3"/>
      <c r="Y142" s="3"/>
      <c r="Z142" s="3"/>
    </row>
    <row r="143" spans="1:26" ht="12.75" customHeight="1" x14ac:dyDescent="0.25">
      <c r="A143" s="3"/>
      <c r="B143" s="3"/>
      <c r="C143" s="3"/>
      <c r="D143" s="200"/>
      <c r="E143" s="3"/>
      <c r="F143" s="3"/>
      <c r="G143" s="3"/>
      <c r="H143" s="3"/>
      <c r="I143" s="3"/>
      <c r="J143" s="3"/>
      <c r="K143" s="3"/>
      <c r="L143" s="3"/>
      <c r="M143" s="3"/>
      <c r="N143" s="3"/>
      <c r="O143" s="3"/>
      <c r="P143" s="3"/>
      <c r="Q143" s="3"/>
      <c r="R143" s="3"/>
      <c r="S143" s="3"/>
      <c r="T143" s="3"/>
      <c r="U143" s="3"/>
      <c r="V143" s="3"/>
      <c r="W143" s="3"/>
      <c r="X143" s="3"/>
      <c r="Y143" s="3"/>
      <c r="Z143" s="3"/>
    </row>
    <row r="144" spans="1:26" ht="12.75" customHeight="1" x14ac:dyDescent="0.25">
      <c r="A144" s="3"/>
      <c r="B144" s="3"/>
      <c r="C144" s="3"/>
      <c r="D144" s="200"/>
      <c r="E144" s="3"/>
      <c r="F144" s="3"/>
      <c r="G144" s="3"/>
      <c r="H144" s="3"/>
      <c r="I144" s="3"/>
      <c r="J144" s="3"/>
      <c r="K144" s="3"/>
      <c r="L144" s="3"/>
      <c r="M144" s="3"/>
      <c r="N144" s="3"/>
      <c r="O144" s="3"/>
      <c r="P144" s="3"/>
      <c r="Q144" s="3"/>
      <c r="R144" s="3"/>
      <c r="S144" s="3"/>
      <c r="T144" s="3"/>
      <c r="U144" s="3"/>
      <c r="V144" s="3"/>
      <c r="W144" s="3"/>
      <c r="X144" s="3"/>
      <c r="Y144" s="3"/>
      <c r="Z144" s="3"/>
    </row>
    <row r="145" spans="1:26" ht="12.75" customHeight="1" x14ac:dyDescent="0.25">
      <c r="A145" s="3"/>
      <c r="B145" s="3"/>
      <c r="C145" s="3"/>
      <c r="D145" s="200"/>
      <c r="E145" s="3"/>
      <c r="F145" s="3"/>
      <c r="G145" s="3"/>
      <c r="H145" s="3"/>
      <c r="I145" s="3"/>
      <c r="J145" s="3"/>
      <c r="K145" s="3"/>
      <c r="L145" s="3"/>
      <c r="M145" s="3"/>
      <c r="N145" s="3"/>
      <c r="O145" s="3"/>
      <c r="P145" s="3"/>
      <c r="Q145" s="3"/>
      <c r="R145" s="3"/>
      <c r="S145" s="3"/>
      <c r="T145" s="3"/>
      <c r="U145" s="3"/>
      <c r="V145" s="3"/>
      <c r="W145" s="3"/>
      <c r="X145" s="3"/>
      <c r="Y145" s="3"/>
      <c r="Z145" s="3"/>
    </row>
    <row r="146" spans="1:26" ht="12.75" customHeight="1" x14ac:dyDescent="0.25">
      <c r="A146" s="3"/>
      <c r="B146" s="3"/>
      <c r="C146" s="3"/>
      <c r="D146" s="200"/>
      <c r="E146" s="3"/>
      <c r="F146" s="3"/>
      <c r="G146" s="3"/>
      <c r="H146" s="3"/>
      <c r="I146" s="3"/>
      <c r="J146" s="3"/>
      <c r="K146" s="3"/>
      <c r="L146" s="3"/>
      <c r="M146" s="3"/>
      <c r="N146" s="3"/>
      <c r="O146" s="3"/>
      <c r="P146" s="3"/>
      <c r="Q146" s="3"/>
      <c r="R146" s="3"/>
      <c r="S146" s="3"/>
      <c r="T146" s="3"/>
      <c r="U146" s="3"/>
      <c r="V146" s="3"/>
      <c r="W146" s="3"/>
      <c r="X146" s="3"/>
      <c r="Y146" s="3"/>
      <c r="Z146" s="3"/>
    </row>
    <row r="147" spans="1:26" ht="12.75" customHeight="1" x14ac:dyDescent="0.25">
      <c r="A147" s="3"/>
      <c r="B147" s="3"/>
      <c r="C147" s="3"/>
      <c r="D147" s="200"/>
      <c r="E147" s="3"/>
      <c r="F147" s="3"/>
      <c r="G147" s="3"/>
      <c r="H147" s="3"/>
      <c r="I147" s="3"/>
      <c r="J147" s="3"/>
      <c r="K147" s="3"/>
      <c r="L147" s="3"/>
      <c r="M147" s="3"/>
      <c r="N147" s="3"/>
      <c r="O147" s="3"/>
      <c r="P147" s="3"/>
      <c r="Q147" s="3"/>
      <c r="R147" s="3"/>
      <c r="S147" s="3"/>
      <c r="T147" s="3"/>
      <c r="U147" s="3"/>
      <c r="V147" s="3"/>
      <c r="W147" s="3"/>
      <c r="X147" s="3"/>
      <c r="Y147" s="3"/>
      <c r="Z147" s="3"/>
    </row>
    <row r="148" spans="1:26" ht="12.75" customHeight="1" x14ac:dyDescent="0.25">
      <c r="A148" s="3"/>
      <c r="B148" s="3"/>
      <c r="C148" s="3"/>
      <c r="D148" s="200"/>
      <c r="E148" s="3"/>
      <c r="F148" s="3"/>
      <c r="G148" s="3"/>
      <c r="H148" s="3"/>
      <c r="I148" s="3"/>
      <c r="J148" s="3"/>
      <c r="K148" s="3"/>
      <c r="L148" s="3"/>
      <c r="M148" s="3"/>
      <c r="N148" s="3"/>
      <c r="O148" s="3"/>
      <c r="P148" s="3"/>
      <c r="Q148" s="3"/>
      <c r="R148" s="3"/>
      <c r="S148" s="3"/>
      <c r="T148" s="3"/>
      <c r="U148" s="3"/>
      <c r="V148" s="3"/>
      <c r="W148" s="3"/>
      <c r="X148" s="3"/>
      <c r="Y148" s="3"/>
      <c r="Z148" s="3"/>
    </row>
    <row r="149" spans="1:26" ht="12.75" customHeight="1" x14ac:dyDescent="0.25">
      <c r="A149" s="3"/>
      <c r="B149" s="3"/>
      <c r="C149" s="3"/>
      <c r="D149" s="200"/>
      <c r="E149" s="3"/>
      <c r="F149" s="3"/>
      <c r="G149" s="3"/>
      <c r="H149" s="3"/>
      <c r="I149" s="3"/>
      <c r="J149" s="3"/>
      <c r="K149" s="3"/>
      <c r="L149" s="3"/>
      <c r="M149" s="3"/>
      <c r="N149" s="3"/>
      <c r="O149" s="3"/>
      <c r="P149" s="3"/>
      <c r="Q149" s="3"/>
      <c r="R149" s="3"/>
      <c r="S149" s="3"/>
      <c r="T149" s="3"/>
      <c r="U149" s="3"/>
      <c r="V149" s="3"/>
      <c r="W149" s="3"/>
      <c r="X149" s="3"/>
      <c r="Y149" s="3"/>
      <c r="Z149" s="3"/>
    </row>
    <row r="150" spans="1:26" ht="12.75" customHeight="1" x14ac:dyDescent="0.25">
      <c r="A150" s="3"/>
      <c r="B150" s="3"/>
      <c r="C150" s="3"/>
      <c r="D150" s="200"/>
      <c r="E150" s="3"/>
      <c r="F150" s="3"/>
      <c r="G150" s="3"/>
      <c r="H150" s="3"/>
      <c r="I150" s="3"/>
      <c r="J150" s="3"/>
      <c r="K150" s="3"/>
      <c r="L150" s="3"/>
      <c r="M150" s="3"/>
      <c r="N150" s="3"/>
      <c r="O150" s="3"/>
      <c r="P150" s="3"/>
      <c r="Q150" s="3"/>
      <c r="R150" s="3"/>
      <c r="S150" s="3"/>
      <c r="T150" s="3"/>
      <c r="U150" s="3"/>
      <c r="V150" s="3"/>
      <c r="W150" s="3"/>
      <c r="X150" s="3"/>
      <c r="Y150" s="3"/>
      <c r="Z150" s="3"/>
    </row>
    <row r="151" spans="1:26" ht="12.75" customHeight="1" x14ac:dyDescent="0.25">
      <c r="A151" s="3"/>
      <c r="B151" s="3"/>
      <c r="C151" s="3"/>
      <c r="D151" s="200"/>
      <c r="E151" s="3"/>
      <c r="F151" s="3"/>
      <c r="G151" s="3"/>
      <c r="H151" s="3"/>
      <c r="I151" s="3"/>
      <c r="J151" s="3"/>
      <c r="K151" s="3"/>
      <c r="L151" s="3"/>
      <c r="M151" s="3"/>
      <c r="N151" s="3"/>
      <c r="O151" s="3"/>
      <c r="P151" s="3"/>
      <c r="Q151" s="3"/>
      <c r="R151" s="3"/>
      <c r="S151" s="3"/>
      <c r="T151" s="3"/>
      <c r="U151" s="3"/>
      <c r="V151" s="3"/>
      <c r="W151" s="3"/>
      <c r="X151" s="3"/>
      <c r="Y151" s="3"/>
      <c r="Z151" s="3"/>
    </row>
    <row r="152" spans="1:26" ht="12.75" customHeight="1" x14ac:dyDescent="0.25">
      <c r="A152" s="3"/>
      <c r="B152" s="3"/>
      <c r="C152" s="3"/>
      <c r="D152" s="200"/>
      <c r="E152" s="3"/>
      <c r="F152" s="3"/>
      <c r="G152" s="3"/>
      <c r="H152" s="3"/>
      <c r="I152" s="3"/>
      <c r="J152" s="3"/>
      <c r="K152" s="3"/>
      <c r="L152" s="3"/>
      <c r="M152" s="3"/>
      <c r="N152" s="3"/>
      <c r="O152" s="3"/>
      <c r="P152" s="3"/>
      <c r="Q152" s="3"/>
      <c r="R152" s="3"/>
      <c r="S152" s="3"/>
      <c r="T152" s="3"/>
      <c r="U152" s="3"/>
      <c r="V152" s="3"/>
      <c r="W152" s="3"/>
      <c r="X152" s="3"/>
      <c r="Y152" s="3"/>
      <c r="Z152" s="3"/>
    </row>
    <row r="153" spans="1:26" ht="12.75" customHeight="1" x14ac:dyDescent="0.25">
      <c r="A153" s="3"/>
      <c r="B153" s="3"/>
      <c r="C153" s="3"/>
      <c r="D153" s="200"/>
      <c r="E153" s="3"/>
      <c r="F153" s="3"/>
      <c r="G153" s="3"/>
      <c r="H153" s="3"/>
      <c r="I153" s="3"/>
      <c r="J153" s="3"/>
      <c r="K153" s="3"/>
      <c r="L153" s="3"/>
      <c r="M153" s="3"/>
      <c r="N153" s="3"/>
      <c r="O153" s="3"/>
      <c r="P153" s="3"/>
      <c r="Q153" s="3"/>
      <c r="R153" s="3"/>
      <c r="S153" s="3"/>
      <c r="T153" s="3"/>
      <c r="U153" s="3"/>
      <c r="V153" s="3"/>
      <c r="W153" s="3"/>
      <c r="X153" s="3"/>
      <c r="Y153" s="3"/>
      <c r="Z153" s="3"/>
    </row>
    <row r="154" spans="1:26" ht="12.75" customHeight="1" x14ac:dyDescent="0.25">
      <c r="A154" s="3"/>
      <c r="B154" s="3"/>
      <c r="C154" s="3"/>
      <c r="D154" s="200"/>
      <c r="E154" s="3"/>
      <c r="F154" s="3"/>
      <c r="G154" s="3"/>
      <c r="H154" s="3"/>
      <c r="I154" s="3"/>
      <c r="J154" s="3"/>
      <c r="K154" s="3"/>
      <c r="L154" s="3"/>
      <c r="M154" s="3"/>
      <c r="N154" s="3"/>
      <c r="O154" s="3"/>
      <c r="P154" s="3"/>
      <c r="Q154" s="3"/>
      <c r="R154" s="3"/>
      <c r="S154" s="3"/>
      <c r="T154" s="3"/>
      <c r="U154" s="3"/>
      <c r="V154" s="3"/>
      <c r="W154" s="3"/>
      <c r="X154" s="3"/>
      <c r="Y154" s="3"/>
      <c r="Z154" s="3"/>
    </row>
    <row r="155" spans="1:26" ht="12.75" customHeight="1" x14ac:dyDescent="0.25">
      <c r="A155" s="3"/>
      <c r="B155" s="3"/>
      <c r="C155" s="3"/>
      <c r="D155" s="200"/>
      <c r="E155" s="3"/>
      <c r="F155" s="3"/>
      <c r="G155" s="3"/>
      <c r="H155" s="3"/>
      <c r="I155" s="3"/>
      <c r="J155" s="3"/>
      <c r="K155" s="3"/>
      <c r="L155" s="3"/>
      <c r="M155" s="3"/>
      <c r="N155" s="3"/>
      <c r="O155" s="3"/>
      <c r="P155" s="3"/>
      <c r="Q155" s="3"/>
      <c r="R155" s="3"/>
      <c r="S155" s="3"/>
      <c r="T155" s="3"/>
      <c r="U155" s="3"/>
      <c r="V155" s="3"/>
      <c r="W155" s="3"/>
      <c r="X155" s="3"/>
      <c r="Y155" s="3"/>
      <c r="Z155" s="3"/>
    </row>
    <row r="156" spans="1:26" ht="12.75" customHeight="1" x14ac:dyDescent="0.25">
      <c r="A156" s="3"/>
      <c r="B156" s="3"/>
      <c r="C156" s="3"/>
      <c r="D156" s="200"/>
      <c r="E156" s="3"/>
      <c r="F156" s="3"/>
      <c r="G156" s="3"/>
      <c r="H156" s="3"/>
      <c r="I156" s="3"/>
      <c r="J156" s="3"/>
      <c r="K156" s="3"/>
      <c r="L156" s="3"/>
      <c r="M156" s="3"/>
      <c r="N156" s="3"/>
      <c r="O156" s="3"/>
      <c r="P156" s="3"/>
      <c r="Q156" s="3"/>
      <c r="R156" s="3"/>
      <c r="S156" s="3"/>
      <c r="T156" s="3"/>
      <c r="U156" s="3"/>
      <c r="V156" s="3"/>
      <c r="W156" s="3"/>
      <c r="X156" s="3"/>
      <c r="Y156" s="3"/>
      <c r="Z156" s="3"/>
    </row>
    <row r="157" spans="1:26" ht="12.75" customHeight="1" x14ac:dyDescent="0.25">
      <c r="A157" s="3"/>
      <c r="B157" s="3"/>
      <c r="C157" s="3"/>
      <c r="D157" s="200"/>
      <c r="E157" s="3"/>
      <c r="F157" s="3"/>
      <c r="G157" s="3"/>
      <c r="H157" s="3"/>
      <c r="I157" s="3"/>
      <c r="J157" s="3"/>
      <c r="K157" s="3"/>
      <c r="L157" s="3"/>
      <c r="M157" s="3"/>
      <c r="N157" s="3"/>
      <c r="O157" s="3"/>
      <c r="P157" s="3"/>
      <c r="Q157" s="3"/>
      <c r="R157" s="3"/>
      <c r="S157" s="3"/>
      <c r="T157" s="3"/>
      <c r="U157" s="3"/>
      <c r="V157" s="3"/>
      <c r="W157" s="3"/>
      <c r="X157" s="3"/>
      <c r="Y157" s="3"/>
      <c r="Z157" s="3"/>
    </row>
    <row r="158" spans="1:26" ht="12.75" customHeight="1" x14ac:dyDescent="0.25">
      <c r="A158" s="3"/>
      <c r="B158" s="3"/>
      <c r="C158" s="3"/>
      <c r="D158" s="200"/>
      <c r="E158" s="3"/>
      <c r="F158" s="3"/>
      <c r="G158" s="3"/>
      <c r="H158" s="3"/>
      <c r="I158" s="3"/>
      <c r="J158" s="3"/>
      <c r="K158" s="3"/>
      <c r="L158" s="3"/>
      <c r="M158" s="3"/>
      <c r="N158" s="3"/>
      <c r="O158" s="3"/>
      <c r="P158" s="3"/>
      <c r="Q158" s="3"/>
      <c r="R158" s="3"/>
      <c r="S158" s="3"/>
      <c r="T158" s="3"/>
      <c r="U158" s="3"/>
      <c r="V158" s="3"/>
      <c r="W158" s="3"/>
      <c r="X158" s="3"/>
      <c r="Y158" s="3"/>
      <c r="Z158" s="3"/>
    </row>
    <row r="159" spans="1:26" ht="12.75" customHeight="1" x14ac:dyDescent="0.25">
      <c r="A159" s="3"/>
      <c r="B159" s="3"/>
      <c r="C159" s="3"/>
      <c r="D159" s="200"/>
      <c r="E159" s="3"/>
      <c r="F159" s="3"/>
      <c r="G159" s="3"/>
      <c r="H159" s="3"/>
      <c r="I159" s="3"/>
      <c r="J159" s="3"/>
      <c r="K159" s="3"/>
      <c r="L159" s="3"/>
      <c r="M159" s="3"/>
      <c r="N159" s="3"/>
      <c r="O159" s="3"/>
      <c r="P159" s="3"/>
      <c r="Q159" s="3"/>
      <c r="R159" s="3"/>
      <c r="S159" s="3"/>
      <c r="T159" s="3"/>
      <c r="U159" s="3"/>
      <c r="V159" s="3"/>
      <c r="W159" s="3"/>
      <c r="X159" s="3"/>
      <c r="Y159" s="3"/>
      <c r="Z159" s="3"/>
    </row>
    <row r="160" spans="1:26" ht="12.75" customHeight="1" x14ac:dyDescent="0.25">
      <c r="A160" s="3"/>
      <c r="B160" s="3"/>
      <c r="C160" s="3"/>
      <c r="D160" s="200"/>
      <c r="E160" s="3"/>
      <c r="F160" s="3"/>
      <c r="G160" s="3"/>
      <c r="H160" s="3"/>
      <c r="I160" s="3"/>
      <c r="J160" s="3"/>
      <c r="K160" s="3"/>
      <c r="L160" s="3"/>
      <c r="M160" s="3"/>
      <c r="N160" s="3"/>
      <c r="O160" s="3"/>
      <c r="P160" s="3"/>
      <c r="Q160" s="3"/>
      <c r="R160" s="3"/>
      <c r="S160" s="3"/>
      <c r="T160" s="3"/>
      <c r="U160" s="3"/>
      <c r="V160" s="3"/>
      <c r="W160" s="3"/>
      <c r="X160" s="3"/>
      <c r="Y160" s="3"/>
      <c r="Z160" s="3"/>
    </row>
    <row r="161" spans="1:26" ht="12.75" customHeight="1" x14ac:dyDescent="0.25">
      <c r="A161" s="3"/>
      <c r="B161" s="3"/>
      <c r="C161" s="3"/>
      <c r="D161" s="200"/>
      <c r="E161" s="3"/>
      <c r="F161" s="3"/>
      <c r="G161" s="3"/>
      <c r="H161" s="3"/>
      <c r="I161" s="3"/>
      <c r="J161" s="3"/>
      <c r="K161" s="3"/>
      <c r="L161" s="3"/>
      <c r="M161" s="3"/>
      <c r="N161" s="3"/>
      <c r="O161" s="3"/>
      <c r="P161" s="3"/>
      <c r="Q161" s="3"/>
      <c r="R161" s="3"/>
      <c r="S161" s="3"/>
      <c r="T161" s="3"/>
      <c r="U161" s="3"/>
      <c r="V161" s="3"/>
      <c r="W161" s="3"/>
      <c r="X161" s="3"/>
      <c r="Y161" s="3"/>
      <c r="Z161" s="3"/>
    </row>
    <row r="162" spans="1:26" ht="12.75" customHeight="1" x14ac:dyDescent="0.25">
      <c r="A162" s="3"/>
      <c r="B162" s="3"/>
      <c r="C162" s="3"/>
      <c r="D162" s="200"/>
      <c r="E162" s="3"/>
      <c r="F162" s="3"/>
      <c r="G162" s="3"/>
      <c r="H162" s="3"/>
      <c r="I162" s="3"/>
      <c r="J162" s="3"/>
      <c r="K162" s="3"/>
      <c r="L162" s="3"/>
      <c r="M162" s="3"/>
      <c r="N162" s="3"/>
      <c r="O162" s="3"/>
      <c r="P162" s="3"/>
      <c r="Q162" s="3"/>
      <c r="R162" s="3"/>
      <c r="S162" s="3"/>
      <c r="T162" s="3"/>
      <c r="U162" s="3"/>
      <c r="V162" s="3"/>
      <c r="W162" s="3"/>
      <c r="X162" s="3"/>
      <c r="Y162" s="3"/>
      <c r="Z162" s="3"/>
    </row>
    <row r="163" spans="1:26" ht="12.75" customHeight="1" x14ac:dyDescent="0.25">
      <c r="A163" s="3"/>
      <c r="B163" s="3"/>
      <c r="C163" s="3"/>
      <c r="D163" s="200"/>
      <c r="E163" s="3"/>
      <c r="F163" s="3"/>
      <c r="G163" s="3"/>
      <c r="H163" s="3"/>
      <c r="I163" s="3"/>
      <c r="J163" s="3"/>
      <c r="K163" s="3"/>
      <c r="L163" s="3"/>
      <c r="M163" s="3"/>
      <c r="N163" s="3"/>
      <c r="O163" s="3"/>
      <c r="P163" s="3"/>
      <c r="Q163" s="3"/>
      <c r="R163" s="3"/>
      <c r="S163" s="3"/>
      <c r="T163" s="3"/>
      <c r="U163" s="3"/>
      <c r="V163" s="3"/>
      <c r="W163" s="3"/>
      <c r="X163" s="3"/>
      <c r="Y163" s="3"/>
      <c r="Z163" s="3"/>
    </row>
    <row r="164" spans="1:26" ht="12.75" customHeight="1" x14ac:dyDescent="0.25">
      <c r="A164" s="3"/>
      <c r="B164" s="3"/>
      <c r="C164" s="3"/>
      <c r="D164" s="200"/>
      <c r="E164" s="3"/>
      <c r="F164" s="3"/>
      <c r="G164" s="3"/>
      <c r="H164" s="3"/>
      <c r="I164" s="3"/>
      <c r="J164" s="3"/>
      <c r="K164" s="3"/>
      <c r="L164" s="3"/>
      <c r="M164" s="3"/>
      <c r="N164" s="3"/>
      <c r="O164" s="3"/>
      <c r="P164" s="3"/>
      <c r="Q164" s="3"/>
      <c r="R164" s="3"/>
      <c r="S164" s="3"/>
      <c r="T164" s="3"/>
      <c r="U164" s="3"/>
      <c r="V164" s="3"/>
      <c r="W164" s="3"/>
      <c r="X164" s="3"/>
      <c r="Y164" s="3"/>
      <c r="Z164" s="3"/>
    </row>
    <row r="165" spans="1:26" ht="12.75" customHeight="1" x14ac:dyDescent="0.25">
      <c r="A165" s="3"/>
      <c r="B165" s="3"/>
      <c r="C165" s="3"/>
      <c r="D165" s="200"/>
      <c r="E165" s="3"/>
      <c r="F165" s="3"/>
      <c r="G165" s="3"/>
      <c r="H165" s="3"/>
      <c r="I165" s="3"/>
      <c r="J165" s="3"/>
      <c r="K165" s="3"/>
      <c r="L165" s="3"/>
      <c r="M165" s="3"/>
      <c r="N165" s="3"/>
      <c r="O165" s="3"/>
      <c r="P165" s="3"/>
      <c r="Q165" s="3"/>
      <c r="R165" s="3"/>
      <c r="S165" s="3"/>
      <c r="T165" s="3"/>
      <c r="U165" s="3"/>
      <c r="V165" s="3"/>
      <c r="W165" s="3"/>
      <c r="X165" s="3"/>
      <c r="Y165" s="3"/>
      <c r="Z165" s="3"/>
    </row>
    <row r="166" spans="1:26" ht="12.75" customHeight="1" x14ac:dyDescent="0.25">
      <c r="A166" s="3"/>
      <c r="B166" s="3"/>
      <c r="C166" s="3"/>
      <c r="D166" s="200"/>
      <c r="E166" s="3"/>
      <c r="F166" s="3"/>
      <c r="G166" s="3"/>
      <c r="H166" s="3"/>
      <c r="I166" s="3"/>
      <c r="J166" s="3"/>
      <c r="K166" s="3"/>
      <c r="L166" s="3"/>
      <c r="M166" s="3"/>
      <c r="N166" s="3"/>
      <c r="O166" s="3"/>
      <c r="P166" s="3"/>
      <c r="Q166" s="3"/>
      <c r="R166" s="3"/>
      <c r="S166" s="3"/>
      <c r="T166" s="3"/>
      <c r="U166" s="3"/>
      <c r="V166" s="3"/>
      <c r="W166" s="3"/>
      <c r="X166" s="3"/>
      <c r="Y166" s="3"/>
      <c r="Z166" s="3"/>
    </row>
    <row r="167" spans="1:26" ht="12.75" customHeight="1" x14ac:dyDescent="0.25">
      <c r="A167" s="3"/>
      <c r="B167" s="3"/>
      <c r="C167" s="3"/>
      <c r="D167" s="200"/>
      <c r="E167" s="3"/>
      <c r="F167" s="3"/>
      <c r="G167" s="3"/>
      <c r="H167" s="3"/>
      <c r="I167" s="3"/>
      <c r="J167" s="3"/>
      <c r="K167" s="3"/>
      <c r="L167" s="3"/>
      <c r="M167" s="3"/>
      <c r="N167" s="3"/>
      <c r="O167" s="3"/>
      <c r="P167" s="3"/>
      <c r="Q167" s="3"/>
      <c r="R167" s="3"/>
      <c r="S167" s="3"/>
      <c r="T167" s="3"/>
      <c r="U167" s="3"/>
      <c r="V167" s="3"/>
      <c r="W167" s="3"/>
      <c r="X167" s="3"/>
      <c r="Y167" s="3"/>
      <c r="Z167" s="3"/>
    </row>
    <row r="168" spans="1:26" ht="12.75" customHeight="1" x14ac:dyDescent="0.25">
      <c r="A168" s="3"/>
      <c r="B168" s="3"/>
      <c r="C168" s="3"/>
      <c r="D168" s="200"/>
      <c r="E168" s="3"/>
      <c r="F168" s="3"/>
      <c r="G168" s="3"/>
      <c r="H168" s="3"/>
      <c r="I168" s="3"/>
      <c r="J168" s="3"/>
      <c r="K168" s="3"/>
      <c r="L168" s="3"/>
      <c r="M168" s="3"/>
      <c r="N168" s="3"/>
      <c r="O168" s="3"/>
      <c r="P168" s="3"/>
      <c r="Q168" s="3"/>
      <c r="R168" s="3"/>
      <c r="S168" s="3"/>
      <c r="T168" s="3"/>
      <c r="U168" s="3"/>
      <c r="V168" s="3"/>
      <c r="W168" s="3"/>
      <c r="X168" s="3"/>
      <c r="Y168" s="3"/>
      <c r="Z168" s="3"/>
    </row>
    <row r="169" spans="1:26" ht="12.75" customHeight="1" x14ac:dyDescent="0.25">
      <c r="A169" s="3"/>
      <c r="B169" s="3"/>
      <c r="C169" s="3"/>
      <c r="D169" s="200"/>
      <c r="E169" s="3"/>
      <c r="F169" s="3"/>
      <c r="G169" s="3"/>
      <c r="H169" s="3"/>
      <c r="I169" s="3"/>
      <c r="J169" s="3"/>
      <c r="K169" s="3"/>
      <c r="L169" s="3"/>
      <c r="M169" s="3"/>
      <c r="N169" s="3"/>
      <c r="O169" s="3"/>
      <c r="P169" s="3"/>
      <c r="Q169" s="3"/>
      <c r="R169" s="3"/>
      <c r="S169" s="3"/>
      <c r="T169" s="3"/>
      <c r="U169" s="3"/>
      <c r="V169" s="3"/>
      <c r="W169" s="3"/>
      <c r="X169" s="3"/>
      <c r="Y169" s="3"/>
      <c r="Z169" s="3"/>
    </row>
    <row r="170" spans="1:26" ht="12.75" customHeight="1" x14ac:dyDescent="0.25">
      <c r="A170" s="3"/>
      <c r="B170" s="3"/>
      <c r="C170" s="3"/>
      <c r="D170" s="200"/>
      <c r="E170" s="3"/>
      <c r="F170" s="3"/>
      <c r="G170" s="3"/>
      <c r="H170" s="3"/>
      <c r="I170" s="3"/>
      <c r="J170" s="3"/>
      <c r="K170" s="3"/>
      <c r="L170" s="3"/>
      <c r="M170" s="3"/>
      <c r="N170" s="3"/>
      <c r="O170" s="3"/>
      <c r="P170" s="3"/>
      <c r="Q170" s="3"/>
      <c r="R170" s="3"/>
      <c r="S170" s="3"/>
      <c r="T170" s="3"/>
      <c r="U170" s="3"/>
      <c r="V170" s="3"/>
      <c r="W170" s="3"/>
      <c r="X170" s="3"/>
      <c r="Y170" s="3"/>
      <c r="Z170" s="3"/>
    </row>
    <row r="171" spans="1:26" ht="12.75" customHeight="1" x14ac:dyDescent="0.25">
      <c r="A171" s="3"/>
      <c r="B171" s="3"/>
      <c r="C171" s="3"/>
      <c r="D171" s="200"/>
      <c r="E171" s="3"/>
      <c r="F171" s="3"/>
      <c r="G171" s="3"/>
      <c r="H171" s="3"/>
      <c r="I171" s="3"/>
      <c r="J171" s="3"/>
      <c r="K171" s="3"/>
      <c r="L171" s="3"/>
      <c r="M171" s="3"/>
      <c r="N171" s="3"/>
      <c r="O171" s="3"/>
      <c r="P171" s="3"/>
      <c r="Q171" s="3"/>
      <c r="R171" s="3"/>
      <c r="S171" s="3"/>
      <c r="T171" s="3"/>
      <c r="U171" s="3"/>
      <c r="V171" s="3"/>
      <c r="W171" s="3"/>
      <c r="X171" s="3"/>
      <c r="Y171" s="3"/>
      <c r="Z171" s="3"/>
    </row>
    <row r="172" spans="1:26" ht="12.75" customHeight="1" x14ac:dyDescent="0.25">
      <c r="A172" s="3"/>
      <c r="B172" s="3"/>
      <c r="C172" s="3"/>
      <c r="D172" s="200"/>
      <c r="E172" s="3"/>
      <c r="F172" s="3"/>
      <c r="G172" s="3"/>
      <c r="H172" s="3"/>
      <c r="I172" s="3"/>
      <c r="J172" s="3"/>
      <c r="K172" s="3"/>
      <c r="L172" s="3"/>
      <c r="M172" s="3"/>
      <c r="N172" s="3"/>
      <c r="O172" s="3"/>
      <c r="P172" s="3"/>
      <c r="Q172" s="3"/>
      <c r="R172" s="3"/>
      <c r="S172" s="3"/>
      <c r="T172" s="3"/>
      <c r="U172" s="3"/>
      <c r="V172" s="3"/>
      <c r="W172" s="3"/>
      <c r="X172" s="3"/>
      <c r="Y172" s="3"/>
      <c r="Z172" s="3"/>
    </row>
    <row r="173" spans="1:26" ht="12.75" customHeight="1" x14ac:dyDescent="0.25">
      <c r="A173" s="3"/>
      <c r="B173" s="3"/>
      <c r="C173" s="3"/>
      <c r="D173" s="200"/>
      <c r="E173" s="3"/>
      <c r="F173" s="3"/>
      <c r="G173" s="3"/>
      <c r="H173" s="3"/>
      <c r="I173" s="3"/>
      <c r="J173" s="3"/>
      <c r="K173" s="3"/>
      <c r="L173" s="3"/>
      <c r="M173" s="3"/>
      <c r="N173" s="3"/>
      <c r="O173" s="3"/>
      <c r="P173" s="3"/>
      <c r="Q173" s="3"/>
      <c r="R173" s="3"/>
      <c r="S173" s="3"/>
      <c r="T173" s="3"/>
      <c r="U173" s="3"/>
      <c r="V173" s="3"/>
      <c r="W173" s="3"/>
      <c r="X173" s="3"/>
      <c r="Y173" s="3"/>
      <c r="Z173" s="3"/>
    </row>
    <row r="174" spans="1:26" ht="12.75" customHeight="1" x14ac:dyDescent="0.25">
      <c r="A174" s="3"/>
      <c r="B174" s="3"/>
      <c r="C174" s="3"/>
      <c r="D174" s="200"/>
      <c r="E174" s="3"/>
      <c r="F174" s="3"/>
      <c r="G174" s="3"/>
      <c r="H174" s="3"/>
      <c r="I174" s="3"/>
      <c r="J174" s="3"/>
      <c r="K174" s="3"/>
      <c r="L174" s="3"/>
      <c r="M174" s="3"/>
      <c r="N174" s="3"/>
      <c r="O174" s="3"/>
      <c r="P174" s="3"/>
      <c r="Q174" s="3"/>
      <c r="R174" s="3"/>
      <c r="S174" s="3"/>
      <c r="T174" s="3"/>
      <c r="U174" s="3"/>
      <c r="V174" s="3"/>
      <c r="W174" s="3"/>
      <c r="X174" s="3"/>
      <c r="Y174" s="3"/>
      <c r="Z174" s="3"/>
    </row>
    <row r="175" spans="1:26" ht="12.75" customHeight="1" x14ac:dyDescent="0.25">
      <c r="A175" s="3"/>
      <c r="B175" s="3"/>
      <c r="C175" s="3"/>
      <c r="D175" s="200"/>
      <c r="E175" s="3"/>
      <c r="F175" s="3"/>
      <c r="G175" s="3"/>
      <c r="H175" s="3"/>
      <c r="I175" s="3"/>
      <c r="J175" s="3"/>
      <c r="K175" s="3"/>
      <c r="L175" s="3"/>
      <c r="M175" s="3"/>
      <c r="N175" s="3"/>
      <c r="O175" s="3"/>
      <c r="P175" s="3"/>
      <c r="Q175" s="3"/>
      <c r="R175" s="3"/>
      <c r="S175" s="3"/>
      <c r="T175" s="3"/>
      <c r="U175" s="3"/>
      <c r="V175" s="3"/>
      <c r="W175" s="3"/>
      <c r="X175" s="3"/>
      <c r="Y175" s="3"/>
      <c r="Z175" s="3"/>
    </row>
    <row r="176" spans="1:26" ht="12.75" customHeight="1" x14ac:dyDescent="0.25">
      <c r="A176" s="3"/>
      <c r="B176" s="3"/>
      <c r="C176" s="3"/>
      <c r="D176" s="200"/>
      <c r="E176" s="3"/>
      <c r="F176" s="3"/>
      <c r="G176" s="3"/>
      <c r="H176" s="3"/>
      <c r="I176" s="3"/>
      <c r="J176" s="3"/>
      <c r="K176" s="3"/>
      <c r="L176" s="3"/>
      <c r="M176" s="3"/>
      <c r="N176" s="3"/>
      <c r="O176" s="3"/>
      <c r="P176" s="3"/>
      <c r="Q176" s="3"/>
      <c r="R176" s="3"/>
      <c r="S176" s="3"/>
      <c r="T176" s="3"/>
      <c r="U176" s="3"/>
      <c r="V176" s="3"/>
      <c r="W176" s="3"/>
      <c r="X176" s="3"/>
      <c r="Y176" s="3"/>
      <c r="Z176" s="3"/>
    </row>
    <row r="177" spans="1:26" ht="12.75" customHeight="1" x14ac:dyDescent="0.25">
      <c r="A177" s="3"/>
      <c r="B177" s="3"/>
      <c r="C177" s="3"/>
      <c r="D177" s="200"/>
      <c r="E177" s="3"/>
      <c r="F177" s="3"/>
      <c r="G177" s="3"/>
      <c r="H177" s="3"/>
      <c r="I177" s="3"/>
      <c r="J177" s="3"/>
      <c r="K177" s="3"/>
      <c r="L177" s="3"/>
      <c r="M177" s="3"/>
      <c r="N177" s="3"/>
      <c r="O177" s="3"/>
      <c r="P177" s="3"/>
      <c r="Q177" s="3"/>
      <c r="R177" s="3"/>
      <c r="S177" s="3"/>
      <c r="T177" s="3"/>
      <c r="U177" s="3"/>
      <c r="V177" s="3"/>
      <c r="W177" s="3"/>
      <c r="X177" s="3"/>
      <c r="Y177" s="3"/>
      <c r="Z177" s="3"/>
    </row>
    <row r="178" spans="1:26" ht="12.75" customHeight="1" x14ac:dyDescent="0.25">
      <c r="A178" s="3"/>
      <c r="B178" s="3"/>
      <c r="C178" s="3"/>
      <c r="D178" s="200"/>
      <c r="E178" s="3"/>
      <c r="F178" s="3"/>
      <c r="G178" s="3"/>
      <c r="H178" s="3"/>
      <c r="I178" s="3"/>
      <c r="J178" s="3"/>
      <c r="K178" s="3"/>
      <c r="L178" s="3"/>
      <c r="M178" s="3"/>
      <c r="N178" s="3"/>
      <c r="O178" s="3"/>
      <c r="P178" s="3"/>
      <c r="Q178" s="3"/>
      <c r="R178" s="3"/>
      <c r="S178" s="3"/>
      <c r="T178" s="3"/>
      <c r="U178" s="3"/>
      <c r="V178" s="3"/>
      <c r="W178" s="3"/>
      <c r="X178" s="3"/>
      <c r="Y178" s="3"/>
      <c r="Z178" s="3"/>
    </row>
    <row r="179" spans="1:26" ht="12.75" customHeight="1" x14ac:dyDescent="0.25">
      <c r="A179" s="3"/>
      <c r="B179" s="3"/>
      <c r="C179" s="3"/>
      <c r="D179" s="200"/>
      <c r="E179" s="3"/>
      <c r="F179" s="3"/>
      <c r="G179" s="3"/>
      <c r="H179" s="3"/>
      <c r="I179" s="3"/>
      <c r="J179" s="3"/>
      <c r="K179" s="3"/>
      <c r="L179" s="3"/>
      <c r="M179" s="3"/>
      <c r="N179" s="3"/>
      <c r="O179" s="3"/>
      <c r="P179" s="3"/>
      <c r="Q179" s="3"/>
      <c r="R179" s="3"/>
      <c r="S179" s="3"/>
      <c r="T179" s="3"/>
      <c r="U179" s="3"/>
      <c r="V179" s="3"/>
      <c r="W179" s="3"/>
      <c r="X179" s="3"/>
      <c r="Y179" s="3"/>
      <c r="Z179" s="3"/>
    </row>
    <row r="180" spans="1:26" ht="12.75" customHeight="1" x14ac:dyDescent="0.25">
      <c r="A180" s="3"/>
      <c r="B180" s="3"/>
      <c r="C180" s="3"/>
      <c r="D180" s="200"/>
      <c r="E180" s="3"/>
      <c r="F180" s="3"/>
      <c r="G180" s="3"/>
      <c r="H180" s="3"/>
      <c r="I180" s="3"/>
      <c r="J180" s="3"/>
      <c r="K180" s="3"/>
      <c r="L180" s="3"/>
      <c r="M180" s="3"/>
      <c r="N180" s="3"/>
      <c r="O180" s="3"/>
      <c r="P180" s="3"/>
      <c r="Q180" s="3"/>
      <c r="R180" s="3"/>
      <c r="S180" s="3"/>
      <c r="T180" s="3"/>
      <c r="U180" s="3"/>
      <c r="V180" s="3"/>
      <c r="W180" s="3"/>
      <c r="X180" s="3"/>
      <c r="Y180" s="3"/>
      <c r="Z180" s="3"/>
    </row>
    <row r="181" spans="1:26" ht="12.75" customHeight="1" x14ac:dyDescent="0.25">
      <c r="A181" s="3"/>
      <c r="B181" s="3"/>
      <c r="C181" s="3"/>
      <c r="D181" s="200"/>
      <c r="E181" s="3"/>
      <c r="F181" s="3"/>
      <c r="G181" s="3"/>
      <c r="H181" s="3"/>
      <c r="I181" s="3"/>
      <c r="J181" s="3"/>
      <c r="K181" s="3"/>
      <c r="L181" s="3"/>
      <c r="M181" s="3"/>
      <c r="N181" s="3"/>
      <c r="O181" s="3"/>
      <c r="P181" s="3"/>
      <c r="Q181" s="3"/>
      <c r="R181" s="3"/>
      <c r="S181" s="3"/>
      <c r="T181" s="3"/>
      <c r="U181" s="3"/>
      <c r="V181" s="3"/>
      <c r="W181" s="3"/>
      <c r="X181" s="3"/>
      <c r="Y181" s="3"/>
      <c r="Z181" s="3"/>
    </row>
    <row r="182" spans="1:26" ht="12.75" customHeight="1" x14ac:dyDescent="0.25">
      <c r="A182" s="3"/>
      <c r="B182" s="3"/>
      <c r="C182" s="3"/>
      <c r="D182" s="200"/>
      <c r="E182" s="3"/>
      <c r="F182" s="3"/>
      <c r="G182" s="3"/>
      <c r="H182" s="3"/>
      <c r="I182" s="3"/>
      <c r="J182" s="3"/>
      <c r="K182" s="3"/>
      <c r="L182" s="3"/>
      <c r="M182" s="3"/>
      <c r="N182" s="3"/>
      <c r="O182" s="3"/>
      <c r="P182" s="3"/>
      <c r="Q182" s="3"/>
      <c r="R182" s="3"/>
      <c r="S182" s="3"/>
      <c r="T182" s="3"/>
      <c r="U182" s="3"/>
      <c r="V182" s="3"/>
      <c r="W182" s="3"/>
      <c r="X182" s="3"/>
      <c r="Y182" s="3"/>
      <c r="Z182" s="3"/>
    </row>
    <row r="183" spans="1:26" ht="12.75" customHeight="1" x14ac:dyDescent="0.25">
      <c r="A183" s="3"/>
      <c r="B183" s="3"/>
      <c r="C183" s="3"/>
      <c r="D183" s="200"/>
      <c r="E183" s="3"/>
      <c r="F183" s="3"/>
      <c r="G183" s="3"/>
      <c r="H183" s="3"/>
      <c r="I183" s="3"/>
      <c r="J183" s="3"/>
      <c r="K183" s="3"/>
      <c r="L183" s="3"/>
      <c r="M183" s="3"/>
      <c r="N183" s="3"/>
      <c r="O183" s="3"/>
      <c r="P183" s="3"/>
      <c r="Q183" s="3"/>
      <c r="R183" s="3"/>
      <c r="S183" s="3"/>
      <c r="T183" s="3"/>
      <c r="U183" s="3"/>
      <c r="V183" s="3"/>
      <c r="W183" s="3"/>
      <c r="X183" s="3"/>
      <c r="Y183" s="3"/>
      <c r="Z183" s="3"/>
    </row>
    <row r="184" spans="1:26" ht="12.75" customHeight="1" x14ac:dyDescent="0.25">
      <c r="A184" s="3"/>
      <c r="B184" s="3"/>
      <c r="C184" s="3"/>
      <c r="D184" s="200"/>
      <c r="E184" s="3"/>
      <c r="F184" s="3"/>
      <c r="G184" s="3"/>
      <c r="H184" s="3"/>
      <c r="I184" s="3"/>
      <c r="J184" s="3"/>
      <c r="K184" s="3"/>
      <c r="L184" s="3"/>
      <c r="M184" s="3"/>
      <c r="N184" s="3"/>
      <c r="O184" s="3"/>
      <c r="P184" s="3"/>
      <c r="Q184" s="3"/>
      <c r="R184" s="3"/>
      <c r="S184" s="3"/>
      <c r="T184" s="3"/>
      <c r="U184" s="3"/>
      <c r="V184" s="3"/>
      <c r="W184" s="3"/>
      <c r="X184" s="3"/>
      <c r="Y184" s="3"/>
      <c r="Z184" s="3"/>
    </row>
    <row r="185" spans="1:26" ht="12.75" customHeight="1" x14ac:dyDescent="0.25">
      <c r="A185" s="3"/>
      <c r="B185" s="3"/>
      <c r="C185" s="3"/>
      <c r="D185" s="200"/>
      <c r="E185" s="3"/>
      <c r="F185" s="3"/>
      <c r="G185" s="3"/>
      <c r="H185" s="3"/>
      <c r="I185" s="3"/>
      <c r="J185" s="3"/>
      <c r="K185" s="3"/>
      <c r="L185" s="3"/>
      <c r="M185" s="3"/>
      <c r="N185" s="3"/>
      <c r="O185" s="3"/>
      <c r="P185" s="3"/>
      <c r="Q185" s="3"/>
      <c r="R185" s="3"/>
      <c r="S185" s="3"/>
      <c r="T185" s="3"/>
      <c r="U185" s="3"/>
      <c r="V185" s="3"/>
      <c r="W185" s="3"/>
      <c r="X185" s="3"/>
      <c r="Y185" s="3"/>
      <c r="Z185" s="3"/>
    </row>
    <row r="186" spans="1:26" ht="12.75" customHeight="1" x14ac:dyDescent="0.25">
      <c r="A186" s="3"/>
      <c r="B186" s="3"/>
      <c r="C186" s="3"/>
      <c r="D186" s="200"/>
      <c r="E186" s="3"/>
      <c r="F186" s="3"/>
      <c r="G186" s="3"/>
      <c r="H186" s="3"/>
      <c r="I186" s="3"/>
      <c r="J186" s="3"/>
      <c r="K186" s="3"/>
      <c r="L186" s="3"/>
      <c r="M186" s="3"/>
      <c r="N186" s="3"/>
      <c r="O186" s="3"/>
      <c r="P186" s="3"/>
      <c r="Q186" s="3"/>
      <c r="R186" s="3"/>
      <c r="S186" s="3"/>
      <c r="T186" s="3"/>
      <c r="U186" s="3"/>
      <c r="V186" s="3"/>
      <c r="W186" s="3"/>
      <c r="X186" s="3"/>
      <c r="Y186" s="3"/>
      <c r="Z186" s="3"/>
    </row>
    <row r="187" spans="1:26" ht="12.75" customHeight="1" x14ac:dyDescent="0.25">
      <c r="A187" s="3"/>
      <c r="B187" s="3"/>
      <c r="C187" s="3"/>
      <c r="D187" s="200"/>
      <c r="E187" s="3"/>
      <c r="F187" s="3"/>
      <c r="G187" s="3"/>
      <c r="H187" s="3"/>
      <c r="I187" s="3"/>
      <c r="J187" s="3"/>
      <c r="K187" s="3"/>
      <c r="L187" s="3"/>
      <c r="M187" s="3"/>
      <c r="N187" s="3"/>
      <c r="O187" s="3"/>
      <c r="P187" s="3"/>
      <c r="Q187" s="3"/>
      <c r="R187" s="3"/>
      <c r="S187" s="3"/>
      <c r="T187" s="3"/>
      <c r="U187" s="3"/>
      <c r="V187" s="3"/>
      <c r="W187" s="3"/>
      <c r="X187" s="3"/>
      <c r="Y187" s="3"/>
      <c r="Z187" s="3"/>
    </row>
    <row r="188" spans="1:26" ht="12.75" customHeight="1" x14ac:dyDescent="0.25">
      <c r="A188" s="3"/>
      <c r="B188" s="3"/>
      <c r="C188" s="3"/>
      <c r="D188" s="200"/>
      <c r="E188" s="3"/>
      <c r="F188" s="3"/>
      <c r="G188" s="3"/>
      <c r="H188" s="3"/>
      <c r="I188" s="3"/>
      <c r="J188" s="3"/>
      <c r="K188" s="3"/>
      <c r="L188" s="3"/>
      <c r="M188" s="3"/>
      <c r="N188" s="3"/>
      <c r="O188" s="3"/>
      <c r="P188" s="3"/>
      <c r="Q188" s="3"/>
      <c r="R188" s="3"/>
      <c r="S188" s="3"/>
      <c r="T188" s="3"/>
      <c r="U188" s="3"/>
      <c r="V188" s="3"/>
      <c r="W188" s="3"/>
      <c r="X188" s="3"/>
      <c r="Y188" s="3"/>
      <c r="Z188" s="3"/>
    </row>
    <row r="189" spans="1:26" ht="12.75" customHeight="1" x14ac:dyDescent="0.25">
      <c r="A189" s="3"/>
      <c r="B189" s="3"/>
      <c r="C189" s="3"/>
      <c r="D189" s="200"/>
      <c r="E189" s="3"/>
      <c r="F189" s="3"/>
      <c r="G189" s="3"/>
      <c r="H189" s="3"/>
      <c r="I189" s="3"/>
      <c r="J189" s="3"/>
      <c r="K189" s="3"/>
      <c r="L189" s="3"/>
      <c r="M189" s="3"/>
      <c r="N189" s="3"/>
      <c r="O189" s="3"/>
      <c r="P189" s="3"/>
      <c r="Q189" s="3"/>
      <c r="R189" s="3"/>
      <c r="S189" s="3"/>
      <c r="T189" s="3"/>
      <c r="U189" s="3"/>
      <c r="V189" s="3"/>
      <c r="W189" s="3"/>
      <c r="X189" s="3"/>
      <c r="Y189" s="3"/>
      <c r="Z189" s="3"/>
    </row>
    <row r="190" spans="1:26" ht="12.75" customHeight="1" x14ac:dyDescent="0.25">
      <c r="A190" s="3"/>
      <c r="B190" s="3"/>
      <c r="C190" s="3"/>
      <c r="D190" s="200"/>
      <c r="E190" s="3"/>
      <c r="F190" s="3"/>
      <c r="G190" s="3"/>
      <c r="H190" s="3"/>
      <c r="I190" s="3"/>
      <c r="J190" s="3"/>
      <c r="K190" s="3"/>
      <c r="L190" s="3"/>
      <c r="M190" s="3"/>
      <c r="N190" s="3"/>
      <c r="O190" s="3"/>
      <c r="P190" s="3"/>
      <c r="Q190" s="3"/>
      <c r="R190" s="3"/>
      <c r="S190" s="3"/>
      <c r="T190" s="3"/>
      <c r="U190" s="3"/>
      <c r="V190" s="3"/>
      <c r="W190" s="3"/>
      <c r="X190" s="3"/>
      <c r="Y190" s="3"/>
      <c r="Z190" s="3"/>
    </row>
    <row r="191" spans="1:26" ht="12.75" customHeight="1" x14ac:dyDescent="0.25">
      <c r="A191" s="3"/>
      <c r="B191" s="3"/>
      <c r="C191" s="3"/>
      <c r="D191" s="200"/>
      <c r="E191" s="3"/>
      <c r="F191" s="3"/>
      <c r="G191" s="3"/>
      <c r="H191" s="3"/>
      <c r="I191" s="3"/>
      <c r="J191" s="3"/>
      <c r="K191" s="3"/>
      <c r="L191" s="3"/>
      <c r="M191" s="3"/>
      <c r="N191" s="3"/>
      <c r="O191" s="3"/>
      <c r="P191" s="3"/>
      <c r="Q191" s="3"/>
      <c r="R191" s="3"/>
      <c r="S191" s="3"/>
      <c r="T191" s="3"/>
      <c r="U191" s="3"/>
      <c r="V191" s="3"/>
      <c r="W191" s="3"/>
      <c r="X191" s="3"/>
      <c r="Y191" s="3"/>
      <c r="Z191" s="3"/>
    </row>
    <row r="192" spans="1:26" ht="12.75" customHeight="1" x14ac:dyDescent="0.25">
      <c r="A192" s="3"/>
      <c r="B192" s="3"/>
      <c r="C192" s="3"/>
      <c r="D192" s="200"/>
      <c r="E192" s="3"/>
      <c r="F192" s="3"/>
      <c r="G192" s="3"/>
      <c r="H192" s="3"/>
      <c r="I192" s="3"/>
      <c r="J192" s="3"/>
      <c r="K192" s="3"/>
      <c r="L192" s="3"/>
      <c r="M192" s="3"/>
      <c r="N192" s="3"/>
      <c r="O192" s="3"/>
      <c r="P192" s="3"/>
      <c r="Q192" s="3"/>
      <c r="R192" s="3"/>
      <c r="S192" s="3"/>
      <c r="T192" s="3"/>
      <c r="U192" s="3"/>
      <c r="V192" s="3"/>
      <c r="W192" s="3"/>
      <c r="X192" s="3"/>
      <c r="Y192" s="3"/>
      <c r="Z192" s="3"/>
    </row>
    <row r="193" spans="1:26" ht="12.75" customHeight="1" x14ac:dyDescent="0.25">
      <c r="A193" s="3"/>
      <c r="B193" s="3"/>
      <c r="C193" s="3"/>
      <c r="D193" s="200"/>
      <c r="E193" s="3"/>
      <c r="F193" s="3"/>
      <c r="G193" s="3"/>
      <c r="H193" s="3"/>
      <c r="I193" s="3"/>
      <c r="J193" s="3"/>
      <c r="K193" s="3"/>
      <c r="L193" s="3"/>
      <c r="M193" s="3"/>
      <c r="N193" s="3"/>
      <c r="O193" s="3"/>
      <c r="P193" s="3"/>
      <c r="Q193" s="3"/>
      <c r="R193" s="3"/>
      <c r="S193" s="3"/>
      <c r="T193" s="3"/>
      <c r="U193" s="3"/>
      <c r="V193" s="3"/>
      <c r="W193" s="3"/>
      <c r="X193" s="3"/>
      <c r="Y193" s="3"/>
      <c r="Z193" s="3"/>
    </row>
    <row r="194" spans="1:26" ht="12.75" customHeight="1" x14ac:dyDescent="0.25">
      <c r="A194" s="3"/>
      <c r="B194" s="3"/>
      <c r="C194" s="3"/>
      <c r="D194" s="200"/>
      <c r="E194" s="3"/>
      <c r="F194" s="3"/>
      <c r="G194" s="3"/>
      <c r="H194" s="3"/>
      <c r="I194" s="3"/>
      <c r="J194" s="3"/>
      <c r="K194" s="3"/>
      <c r="L194" s="3"/>
      <c r="M194" s="3"/>
      <c r="N194" s="3"/>
      <c r="O194" s="3"/>
      <c r="P194" s="3"/>
      <c r="Q194" s="3"/>
      <c r="R194" s="3"/>
      <c r="S194" s="3"/>
      <c r="T194" s="3"/>
      <c r="U194" s="3"/>
      <c r="V194" s="3"/>
      <c r="W194" s="3"/>
      <c r="X194" s="3"/>
      <c r="Y194" s="3"/>
      <c r="Z194" s="3"/>
    </row>
    <row r="195" spans="1:26" ht="12.75" customHeight="1" x14ac:dyDescent="0.25">
      <c r="A195" s="3"/>
      <c r="B195" s="3"/>
      <c r="C195" s="3"/>
      <c r="D195" s="200"/>
      <c r="E195" s="3"/>
      <c r="F195" s="3"/>
      <c r="G195" s="3"/>
      <c r="H195" s="3"/>
      <c r="I195" s="3"/>
      <c r="J195" s="3"/>
      <c r="K195" s="3"/>
      <c r="L195" s="3"/>
      <c r="M195" s="3"/>
      <c r="N195" s="3"/>
      <c r="O195" s="3"/>
      <c r="P195" s="3"/>
      <c r="Q195" s="3"/>
      <c r="R195" s="3"/>
      <c r="S195" s="3"/>
      <c r="T195" s="3"/>
      <c r="U195" s="3"/>
      <c r="V195" s="3"/>
      <c r="W195" s="3"/>
      <c r="X195" s="3"/>
      <c r="Y195" s="3"/>
      <c r="Z195" s="3"/>
    </row>
    <row r="196" spans="1:26" ht="12.75" customHeight="1" x14ac:dyDescent="0.25">
      <c r="A196" s="3"/>
      <c r="B196" s="3"/>
      <c r="C196" s="3"/>
      <c r="D196" s="200"/>
      <c r="E196" s="3"/>
      <c r="F196" s="3"/>
      <c r="G196" s="3"/>
      <c r="H196" s="3"/>
      <c r="I196" s="3"/>
      <c r="J196" s="3"/>
      <c r="K196" s="3"/>
      <c r="L196" s="3"/>
      <c r="M196" s="3"/>
      <c r="N196" s="3"/>
      <c r="O196" s="3"/>
      <c r="P196" s="3"/>
      <c r="Q196" s="3"/>
      <c r="R196" s="3"/>
      <c r="S196" s="3"/>
      <c r="T196" s="3"/>
      <c r="U196" s="3"/>
      <c r="V196" s="3"/>
      <c r="W196" s="3"/>
      <c r="X196" s="3"/>
      <c r="Y196" s="3"/>
      <c r="Z196" s="3"/>
    </row>
    <row r="197" spans="1:26" ht="12.75" customHeight="1" x14ac:dyDescent="0.25">
      <c r="A197" s="3"/>
      <c r="B197" s="3"/>
      <c r="C197" s="3"/>
      <c r="D197" s="200"/>
      <c r="E197" s="3"/>
      <c r="F197" s="3"/>
      <c r="G197" s="3"/>
      <c r="H197" s="3"/>
      <c r="I197" s="3"/>
      <c r="J197" s="3"/>
      <c r="K197" s="3"/>
      <c r="L197" s="3"/>
      <c r="M197" s="3"/>
      <c r="N197" s="3"/>
      <c r="O197" s="3"/>
      <c r="P197" s="3"/>
      <c r="Q197" s="3"/>
      <c r="R197" s="3"/>
      <c r="S197" s="3"/>
      <c r="T197" s="3"/>
      <c r="U197" s="3"/>
      <c r="V197" s="3"/>
      <c r="W197" s="3"/>
      <c r="X197" s="3"/>
      <c r="Y197" s="3"/>
      <c r="Z197" s="3"/>
    </row>
    <row r="198" spans="1:26" ht="12.75" customHeight="1" x14ac:dyDescent="0.25">
      <c r="A198" s="3"/>
      <c r="B198" s="3"/>
      <c r="C198" s="3"/>
      <c r="D198" s="200"/>
      <c r="E198" s="3"/>
      <c r="F198" s="3"/>
      <c r="G198" s="3"/>
      <c r="H198" s="3"/>
      <c r="I198" s="3"/>
      <c r="J198" s="3"/>
      <c r="K198" s="3"/>
      <c r="L198" s="3"/>
      <c r="M198" s="3"/>
      <c r="N198" s="3"/>
      <c r="O198" s="3"/>
      <c r="P198" s="3"/>
      <c r="Q198" s="3"/>
      <c r="R198" s="3"/>
      <c r="S198" s="3"/>
      <c r="T198" s="3"/>
      <c r="U198" s="3"/>
      <c r="V198" s="3"/>
      <c r="W198" s="3"/>
      <c r="X198" s="3"/>
      <c r="Y198" s="3"/>
      <c r="Z198" s="3"/>
    </row>
    <row r="199" spans="1:26" ht="12.75" customHeight="1" x14ac:dyDescent="0.25">
      <c r="A199" s="3"/>
      <c r="B199" s="3"/>
      <c r="C199" s="3"/>
      <c r="D199" s="200"/>
      <c r="E199" s="3"/>
      <c r="F199" s="3"/>
      <c r="G199" s="3"/>
      <c r="H199" s="3"/>
      <c r="I199" s="3"/>
      <c r="J199" s="3"/>
      <c r="K199" s="3"/>
      <c r="L199" s="3"/>
      <c r="M199" s="3"/>
      <c r="N199" s="3"/>
      <c r="O199" s="3"/>
      <c r="P199" s="3"/>
      <c r="Q199" s="3"/>
      <c r="R199" s="3"/>
      <c r="S199" s="3"/>
      <c r="T199" s="3"/>
      <c r="U199" s="3"/>
      <c r="V199" s="3"/>
      <c r="W199" s="3"/>
      <c r="X199" s="3"/>
      <c r="Y199" s="3"/>
      <c r="Z199" s="3"/>
    </row>
    <row r="200" spans="1:26" ht="12.75" customHeight="1" x14ac:dyDescent="0.25">
      <c r="A200" s="3"/>
      <c r="B200" s="3"/>
      <c r="C200" s="3"/>
      <c r="D200" s="200"/>
      <c r="E200" s="3"/>
      <c r="F200" s="3"/>
      <c r="G200" s="3"/>
      <c r="H200" s="3"/>
      <c r="I200" s="3"/>
      <c r="J200" s="3"/>
      <c r="K200" s="3"/>
      <c r="L200" s="3"/>
      <c r="M200" s="3"/>
      <c r="N200" s="3"/>
      <c r="O200" s="3"/>
      <c r="P200" s="3"/>
      <c r="Q200" s="3"/>
      <c r="R200" s="3"/>
      <c r="S200" s="3"/>
      <c r="T200" s="3"/>
      <c r="U200" s="3"/>
      <c r="V200" s="3"/>
      <c r="W200" s="3"/>
      <c r="X200" s="3"/>
      <c r="Y200" s="3"/>
      <c r="Z200" s="3"/>
    </row>
    <row r="201" spans="1:26" ht="12.75" customHeight="1" x14ac:dyDescent="0.25">
      <c r="A201" s="3"/>
      <c r="B201" s="3"/>
      <c r="C201" s="3"/>
      <c r="D201" s="200"/>
      <c r="E201" s="3"/>
      <c r="F201" s="3"/>
      <c r="G201" s="3"/>
      <c r="H201" s="3"/>
      <c r="I201" s="3"/>
      <c r="J201" s="3"/>
      <c r="K201" s="3"/>
      <c r="L201" s="3"/>
      <c r="M201" s="3"/>
      <c r="N201" s="3"/>
      <c r="O201" s="3"/>
      <c r="P201" s="3"/>
      <c r="Q201" s="3"/>
      <c r="R201" s="3"/>
      <c r="S201" s="3"/>
      <c r="T201" s="3"/>
      <c r="U201" s="3"/>
      <c r="V201" s="3"/>
      <c r="W201" s="3"/>
      <c r="X201" s="3"/>
      <c r="Y201" s="3"/>
      <c r="Z201" s="3"/>
    </row>
    <row r="202" spans="1:26" ht="12.75" customHeight="1" x14ac:dyDescent="0.25">
      <c r="A202" s="3"/>
      <c r="B202" s="3"/>
      <c r="C202" s="3"/>
      <c r="D202" s="200"/>
      <c r="E202" s="3"/>
      <c r="F202" s="3"/>
      <c r="G202" s="3"/>
      <c r="H202" s="3"/>
      <c r="I202" s="3"/>
      <c r="J202" s="3"/>
      <c r="K202" s="3"/>
      <c r="L202" s="3"/>
      <c r="M202" s="3"/>
      <c r="N202" s="3"/>
      <c r="O202" s="3"/>
      <c r="P202" s="3"/>
      <c r="Q202" s="3"/>
      <c r="R202" s="3"/>
      <c r="S202" s="3"/>
      <c r="T202" s="3"/>
      <c r="U202" s="3"/>
      <c r="V202" s="3"/>
      <c r="W202" s="3"/>
      <c r="X202" s="3"/>
      <c r="Y202" s="3"/>
      <c r="Z202" s="3"/>
    </row>
    <row r="203" spans="1:26" ht="12.75" customHeight="1" x14ac:dyDescent="0.25">
      <c r="A203" s="3"/>
      <c r="B203" s="3"/>
      <c r="C203" s="3"/>
      <c r="D203" s="200"/>
      <c r="E203" s="3"/>
      <c r="F203" s="3"/>
      <c r="G203" s="3"/>
      <c r="H203" s="3"/>
      <c r="I203" s="3"/>
      <c r="J203" s="3"/>
      <c r="K203" s="3"/>
      <c r="L203" s="3"/>
      <c r="M203" s="3"/>
      <c r="N203" s="3"/>
      <c r="O203" s="3"/>
      <c r="P203" s="3"/>
      <c r="Q203" s="3"/>
      <c r="R203" s="3"/>
      <c r="S203" s="3"/>
      <c r="T203" s="3"/>
      <c r="U203" s="3"/>
      <c r="V203" s="3"/>
      <c r="W203" s="3"/>
      <c r="X203" s="3"/>
      <c r="Y203" s="3"/>
      <c r="Z203" s="3"/>
    </row>
    <row r="204" spans="1:26" ht="12.75" customHeight="1" x14ac:dyDescent="0.25">
      <c r="A204" s="3"/>
      <c r="B204" s="3"/>
      <c r="C204" s="3"/>
      <c r="D204" s="200"/>
      <c r="E204" s="3"/>
      <c r="F204" s="3"/>
      <c r="G204" s="3"/>
      <c r="H204" s="3"/>
      <c r="I204" s="3"/>
      <c r="J204" s="3"/>
      <c r="K204" s="3"/>
      <c r="L204" s="3"/>
      <c r="M204" s="3"/>
      <c r="N204" s="3"/>
      <c r="O204" s="3"/>
      <c r="P204" s="3"/>
      <c r="Q204" s="3"/>
      <c r="R204" s="3"/>
      <c r="S204" s="3"/>
      <c r="T204" s="3"/>
      <c r="U204" s="3"/>
      <c r="V204" s="3"/>
      <c r="W204" s="3"/>
      <c r="X204" s="3"/>
      <c r="Y204" s="3"/>
      <c r="Z204" s="3"/>
    </row>
    <row r="205" spans="1:26" ht="12.75" customHeight="1" x14ac:dyDescent="0.25">
      <c r="A205" s="3"/>
      <c r="B205" s="3"/>
      <c r="C205" s="3"/>
      <c r="D205" s="200"/>
      <c r="E205" s="3"/>
      <c r="F205" s="3"/>
      <c r="G205" s="3"/>
      <c r="H205" s="3"/>
      <c r="I205" s="3"/>
      <c r="J205" s="3"/>
      <c r="K205" s="3"/>
      <c r="L205" s="3"/>
      <c r="M205" s="3"/>
      <c r="N205" s="3"/>
      <c r="O205" s="3"/>
      <c r="P205" s="3"/>
      <c r="Q205" s="3"/>
      <c r="R205" s="3"/>
      <c r="S205" s="3"/>
      <c r="T205" s="3"/>
      <c r="U205" s="3"/>
      <c r="V205" s="3"/>
      <c r="W205" s="3"/>
      <c r="X205" s="3"/>
      <c r="Y205" s="3"/>
      <c r="Z205" s="3"/>
    </row>
    <row r="206" spans="1:26" ht="12.75" customHeight="1" x14ac:dyDescent="0.25">
      <c r="A206" s="3"/>
      <c r="B206" s="3"/>
      <c r="C206" s="3"/>
      <c r="D206" s="200"/>
      <c r="E206" s="3"/>
      <c r="F206" s="3"/>
      <c r="G206" s="3"/>
      <c r="H206" s="3"/>
      <c r="I206" s="3"/>
      <c r="J206" s="3"/>
      <c r="K206" s="3"/>
      <c r="L206" s="3"/>
      <c r="M206" s="3"/>
      <c r="N206" s="3"/>
      <c r="O206" s="3"/>
      <c r="P206" s="3"/>
      <c r="Q206" s="3"/>
      <c r="R206" s="3"/>
      <c r="S206" s="3"/>
      <c r="T206" s="3"/>
      <c r="U206" s="3"/>
      <c r="V206" s="3"/>
      <c r="W206" s="3"/>
      <c r="X206" s="3"/>
      <c r="Y206" s="3"/>
      <c r="Z206" s="3"/>
    </row>
    <row r="207" spans="1:26" ht="12.75" customHeight="1" x14ac:dyDescent="0.25">
      <c r="A207" s="3"/>
      <c r="B207" s="3"/>
      <c r="C207" s="3"/>
      <c r="D207" s="200"/>
      <c r="E207" s="3"/>
      <c r="F207" s="3"/>
      <c r="G207" s="3"/>
      <c r="H207" s="3"/>
      <c r="I207" s="3"/>
      <c r="J207" s="3"/>
      <c r="K207" s="3"/>
      <c r="L207" s="3"/>
      <c r="M207" s="3"/>
      <c r="N207" s="3"/>
      <c r="O207" s="3"/>
      <c r="P207" s="3"/>
      <c r="Q207" s="3"/>
      <c r="R207" s="3"/>
      <c r="S207" s="3"/>
      <c r="T207" s="3"/>
      <c r="U207" s="3"/>
      <c r="V207" s="3"/>
      <c r="W207" s="3"/>
      <c r="X207" s="3"/>
      <c r="Y207" s="3"/>
      <c r="Z207" s="3"/>
    </row>
    <row r="208" spans="1:26" ht="12.75" customHeight="1" x14ac:dyDescent="0.25">
      <c r="A208" s="3"/>
      <c r="B208" s="3"/>
      <c r="C208" s="3"/>
      <c r="D208" s="200"/>
      <c r="E208" s="3"/>
      <c r="F208" s="3"/>
      <c r="G208" s="3"/>
      <c r="H208" s="3"/>
      <c r="I208" s="3"/>
      <c r="J208" s="3"/>
      <c r="K208" s="3"/>
      <c r="L208" s="3"/>
      <c r="M208" s="3"/>
      <c r="N208" s="3"/>
      <c r="O208" s="3"/>
      <c r="P208" s="3"/>
      <c r="Q208" s="3"/>
      <c r="R208" s="3"/>
      <c r="S208" s="3"/>
      <c r="T208" s="3"/>
      <c r="U208" s="3"/>
      <c r="V208" s="3"/>
      <c r="W208" s="3"/>
      <c r="X208" s="3"/>
      <c r="Y208" s="3"/>
      <c r="Z208" s="3"/>
    </row>
    <row r="209" spans="1:26" ht="12.75" customHeight="1" x14ac:dyDescent="0.25">
      <c r="A209" s="3"/>
      <c r="B209" s="3"/>
      <c r="C209" s="3"/>
      <c r="D209" s="200"/>
      <c r="E209" s="3"/>
      <c r="F209" s="3"/>
      <c r="G209" s="3"/>
      <c r="H209" s="3"/>
      <c r="I209" s="3"/>
      <c r="J209" s="3"/>
      <c r="K209" s="3"/>
      <c r="L209" s="3"/>
      <c r="M209" s="3"/>
      <c r="N209" s="3"/>
      <c r="O209" s="3"/>
      <c r="P209" s="3"/>
      <c r="Q209" s="3"/>
      <c r="R209" s="3"/>
      <c r="S209" s="3"/>
      <c r="T209" s="3"/>
      <c r="U209" s="3"/>
      <c r="V209" s="3"/>
      <c r="W209" s="3"/>
      <c r="X209" s="3"/>
      <c r="Y209" s="3"/>
      <c r="Z209" s="3"/>
    </row>
    <row r="210" spans="1:26" ht="12.75" customHeight="1" x14ac:dyDescent="0.25">
      <c r="A210" s="3"/>
      <c r="B210" s="3"/>
      <c r="C210" s="3"/>
      <c r="D210" s="200"/>
      <c r="E210" s="3"/>
      <c r="F210" s="3"/>
      <c r="G210" s="3"/>
      <c r="H210" s="3"/>
      <c r="I210" s="3"/>
      <c r="J210" s="3"/>
      <c r="K210" s="3"/>
      <c r="L210" s="3"/>
      <c r="M210" s="3"/>
      <c r="N210" s="3"/>
      <c r="O210" s="3"/>
      <c r="P210" s="3"/>
      <c r="Q210" s="3"/>
      <c r="R210" s="3"/>
      <c r="S210" s="3"/>
      <c r="T210" s="3"/>
      <c r="U210" s="3"/>
      <c r="V210" s="3"/>
      <c r="W210" s="3"/>
      <c r="X210" s="3"/>
      <c r="Y210" s="3"/>
      <c r="Z210" s="3"/>
    </row>
    <row r="211" spans="1:26" ht="12.75" customHeight="1" x14ac:dyDescent="0.25">
      <c r="A211" s="3"/>
      <c r="B211" s="3"/>
      <c r="C211" s="3"/>
      <c r="D211" s="200"/>
      <c r="E211" s="3"/>
      <c r="F211" s="3"/>
      <c r="G211" s="3"/>
      <c r="H211" s="3"/>
      <c r="I211" s="3"/>
      <c r="J211" s="3"/>
      <c r="K211" s="3"/>
      <c r="L211" s="3"/>
      <c r="M211" s="3"/>
      <c r="N211" s="3"/>
      <c r="O211" s="3"/>
      <c r="P211" s="3"/>
      <c r="Q211" s="3"/>
      <c r="R211" s="3"/>
      <c r="S211" s="3"/>
      <c r="T211" s="3"/>
      <c r="U211" s="3"/>
      <c r="V211" s="3"/>
      <c r="W211" s="3"/>
      <c r="X211" s="3"/>
      <c r="Y211" s="3"/>
      <c r="Z211" s="3"/>
    </row>
    <row r="212" spans="1:26" ht="12.75" customHeight="1" x14ac:dyDescent="0.25">
      <c r="A212" s="3"/>
      <c r="B212" s="3"/>
      <c r="C212" s="3"/>
      <c r="D212" s="200"/>
      <c r="E212" s="3"/>
      <c r="F212" s="3"/>
      <c r="G212" s="3"/>
      <c r="H212" s="3"/>
      <c r="I212" s="3"/>
      <c r="J212" s="3"/>
      <c r="K212" s="3"/>
      <c r="L212" s="3"/>
      <c r="M212" s="3"/>
      <c r="N212" s="3"/>
      <c r="O212" s="3"/>
      <c r="P212" s="3"/>
      <c r="Q212" s="3"/>
      <c r="R212" s="3"/>
      <c r="S212" s="3"/>
      <c r="T212" s="3"/>
      <c r="U212" s="3"/>
      <c r="V212" s="3"/>
      <c r="W212" s="3"/>
      <c r="X212" s="3"/>
      <c r="Y212" s="3"/>
      <c r="Z212" s="3"/>
    </row>
    <row r="213" spans="1:26" ht="12.75" customHeight="1" x14ac:dyDescent="0.25">
      <c r="A213" s="3"/>
      <c r="B213" s="3"/>
      <c r="C213" s="3"/>
      <c r="D213" s="200"/>
      <c r="E213" s="3"/>
      <c r="F213" s="3"/>
      <c r="G213" s="3"/>
      <c r="H213" s="3"/>
      <c r="I213" s="3"/>
      <c r="J213" s="3"/>
      <c r="K213" s="3"/>
      <c r="L213" s="3"/>
      <c r="M213" s="3"/>
      <c r="N213" s="3"/>
      <c r="O213" s="3"/>
      <c r="P213" s="3"/>
      <c r="Q213" s="3"/>
      <c r="R213" s="3"/>
      <c r="S213" s="3"/>
      <c r="T213" s="3"/>
      <c r="U213" s="3"/>
      <c r="V213" s="3"/>
      <c r="W213" s="3"/>
      <c r="X213" s="3"/>
      <c r="Y213" s="3"/>
      <c r="Z213" s="3"/>
    </row>
    <row r="214" spans="1:26" ht="12.75" customHeight="1" x14ac:dyDescent="0.25">
      <c r="A214" s="3"/>
      <c r="B214" s="3"/>
      <c r="C214" s="3"/>
      <c r="D214" s="200"/>
      <c r="E214" s="3"/>
      <c r="F214" s="3"/>
      <c r="G214" s="3"/>
      <c r="H214" s="3"/>
      <c r="I214" s="3"/>
      <c r="J214" s="3"/>
      <c r="K214" s="3"/>
      <c r="L214" s="3"/>
      <c r="M214" s="3"/>
      <c r="N214" s="3"/>
      <c r="O214" s="3"/>
      <c r="P214" s="3"/>
      <c r="Q214" s="3"/>
      <c r="R214" s="3"/>
      <c r="S214" s="3"/>
      <c r="T214" s="3"/>
      <c r="U214" s="3"/>
      <c r="V214" s="3"/>
      <c r="W214" s="3"/>
      <c r="X214" s="3"/>
      <c r="Y214" s="3"/>
      <c r="Z214" s="3"/>
    </row>
    <row r="215" spans="1:26" ht="12.75" customHeight="1" x14ac:dyDescent="0.25">
      <c r="A215" s="3"/>
      <c r="B215" s="3"/>
      <c r="C215" s="3"/>
      <c r="D215" s="200"/>
      <c r="E215" s="3"/>
      <c r="F215" s="3"/>
      <c r="G215" s="3"/>
      <c r="H215" s="3"/>
      <c r="I215" s="3"/>
      <c r="J215" s="3"/>
      <c r="K215" s="3"/>
      <c r="L215" s="3"/>
      <c r="M215" s="3"/>
      <c r="N215" s="3"/>
      <c r="O215" s="3"/>
      <c r="P215" s="3"/>
      <c r="Q215" s="3"/>
      <c r="R215" s="3"/>
      <c r="S215" s="3"/>
      <c r="T215" s="3"/>
      <c r="U215" s="3"/>
      <c r="V215" s="3"/>
      <c r="W215" s="3"/>
      <c r="X215" s="3"/>
      <c r="Y215" s="3"/>
      <c r="Z215" s="3"/>
    </row>
    <row r="216" spans="1:26" ht="12.75" customHeight="1" x14ac:dyDescent="0.25">
      <c r="A216" s="3"/>
      <c r="B216" s="3"/>
      <c r="C216" s="3"/>
      <c r="D216" s="200"/>
      <c r="E216" s="3"/>
      <c r="F216" s="3"/>
      <c r="G216" s="3"/>
      <c r="H216" s="3"/>
      <c r="I216" s="3"/>
      <c r="J216" s="3"/>
      <c r="K216" s="3"/>
      <c r="L216" s="3"/>
      <c r="M216" s="3"/>
      <c r="N216" s="3"/>
      <c r="O216" s="3"/>
      <c r="P216" s="3"/>
      <c r="Q216" s="3"/>
      <c r="R216" s="3"/>
      <c r="S216" s="3"/>
      <c r="T216" s="3"/>
      <c r="U216" s="3"/>
      <c r="V216" s="3"/>
      <c r="W216" s="3"/>
      <c r="X216" s="3"/>
      <c r="Y216" s="3"/>
      <c r="Z216" s="3"/>
    </row>
    <row r="217" spans="1:26" ht="12.75" customHeight="1" x14ac:dyDescent="0.25">
      <c r="A217" s="3"/>
      <c r="B217" s="3"/>
      <c r="C217" s="3"/>
      <c r="D217" s="200"/>
      <c r="E217" s="3"/>
      <c r="F217" s="3"/>
      <c r="G217" s="3"/>
      <c r="H217" s="3"/>
      <c r="I217" s="3"/>
      <c r="J217" s="3"/>
      <c r="K217" s="3"/>
      <c r="L217" s="3"/>
      <c r="M217" s="3"/>
      <c r="N217" s="3"/>
      <c r="O217" s="3"/>
      <c r="P217" s="3"/>
      <c r="Q217" s="3"/>
      <c r="R217" s="3"/>
      <c r="S217" s="3"/>
      <c r="T217" s="3"/>
      <c r="U217" s="3"/>
      <c r="V217" s="3"/>
      <c r="W217" s="3"/>
      <c r="X217" s="3"/>
      <c r="Y217" s="3"/>
      <c r="Z217" s="3"/>
    </row>
    <row r="218" spans="1:26" ht="12.75" customHeight="1" x14ac:dyDescent="0.25">
      <c r="A218" s="3"/>
      <c r="B218" s="3"/>
      <c r="C218" s="3"/>
      <c r="D218" s="200"/>
      <c r="E218" s="3"/>
      <c r="F218" s="3"/>
      <c r="G218" s="3"/>
      <c r="H218" s="3"/>
      <c r="I218" s="3"/>
      <c r="J218" s="3"/>
      <c r="K218" s="3"/>
      <c r="L218" s="3"/>
      <c r="M218" s="3"/>
      <c r="N218" s="3"/>
      <c r="O218" s="3"/>
      <c r="P218" s="3"/>
      <c r="Q218" s="3"/>
      <c r="R218" s="3"/>
      <c r="S218" s="3"/>
      <c r="T218" s="3"/>
      <c r="U218" s="3"/>
      <c r="V218" s="3"/>
      <c r="W218" s="3"/>
      <c r="X218" s="3"/>
      <c r="Y218" s="3"/>
      <c r="Z218" s="3"/>
    </row>
    <row r="219" spans="1:26" ht="12.75" customHeight="1" x14ac:dyDescent="0.25">
      <c r="A219" s="3"/>
      <c r="B219" s="3"/>
      <c r="C219" s="3"/>
      <c r="D219" s="200"/>
      <c r="E219" s="3"/>
      <c r="F219" s="3"/>
      <c r="G219" s="3"/>
      <c r="H219" s="3"/>
      <c r="I219" s="3"/>
      <c r="J219" s="3"/>
      <c r="K219" s="3"/>
      <c r="L219" s="3"/>
      <c r="M219" s="3"/>
      <c r="N219" s="3"/>
      <c r="O219" s="3"/>
      <c r="P219" s="3"/>
      <c r="Q219" s="3"/>
      <c r="R219" s="3"/>
      <c r="S219" s="3"/>
      <c r="T219" s="3"/>
      <c r="U219" s="3"/>
      <c r="V219" s="3"/>
      <c r="W219" s="3"/>
      <c r="X219" s="3"/>
      <c r="Y219" s="3"/>
      <c r="Z219" s="3"/>
    </row>
    <row r="220" spans="1:26" ht="12.75" customHeight="1" x14ac:dyDescent="0.25">
      <c r="A220" s="3"/>
      <c r="B220" s="3"/>
      <c r="C220" s="3"/>
      <c r="D220" s="200"/>
      <c r="E220" s="3"/>
      <c r="F220" s="3"/>
      <c r="G220" s="3"/>
      <c r="H220" s="3"/>
      <c r="I220" s="3"/>
      <c r="J220" s="3"/>
      <c r="K220" s="3"/>
      <c r="L220" s="3"/>
      <c r="M220" s="3"/>
      <c r="N220" s="3"/>
      <c r="O220" s="3"/>
      <c r="P220" s="3"/>
      <c r="Q220" s="3"/>
      <c r="R220" s="3"/>
      <c r="S220" s="3"/>
      <c r="T220" s="3"/>
      <c r="U220" s="3"/>
      <c r="V220" s="3"/>
      <c r="W220" s="3"/>
      <c r="X220" s="3"/>
      <c r="Y220" s="3"/>
      <c r="Z220" s="3"/>
    </row>
    <row r="221" spans="1:26" ht="12.75" customHeight="1" x14ac:dyDescent="0.25">
      <c r="A221" s="3"/>
      <c r="B221" s="3"/>
      <c r="C221" s="3"/>
      <c r="D221" s="200"/>
      <c r="E221" s="3"/>
      <c r="F221" s="3"/>
      <c r="G221" s="3"/>
      <c r="H221" s="3"/>
      <c r="I221" s="3"/>
      <c r="J221" s="3"/>
      <c r="K221" s="3"/>
      <c r="L221" s="3"/>
      <c r="M221" s="3"/>
      <c r="N221" s="3"/>
      <c r="O221" s="3"/>
      <c r="P221" s="3"/>
      <c r="Q221" s="3"/>
      <c r="R221" s="3"/>
      <c r="S221" s="3"/>
      <c r="T221" s="3"/>
      <c r="U221" s="3"/>
      <c r="V221" s="3"/>
      <c r="W221" s="3"/>
      <c r="X221" s="3"/>
      <c r="Y221" s="3"/>
      <c r="Z221" s="3"/>
    </row>
    <row r="222" spans="1:26" ht="12.75" customHeight="1" x14ac:dyDescent="0.25">
      <c r="A222" s="3"/>
      <c r="B222" s="3"/>
      <c r="C222" s="3"/>
      <c r="D222" s="200"/>
      <c r="E222" s="3"/>
      <c r="F222" s="3"/>
      <c r="G222" s="3"/>
      <c r="H222" s="3"/>
      <c r="I222" s="3"/>
      <c r="J222" s="3"/>
      <c r="K222" s="3"/>
      <c r="L222" s="3"/>
      <c r="M222" s="3"/>
      <c r="N222" s="3"/>
      <c r="O222" s="3"/>
      <c r="P222" s="3"/>
      <c r="Q222" s="3"/>
      <c r="R222" s="3"/>
      <c r="S222" s="3"/>
      <c r="T222" s="3"/>
      <c r="U222" s="3"/>
      <c r="V222" s="3"/>
      <c r="W222" s="3"/>
      <c r="X222" s="3"/>
      <c r="Y222" s="3"/>
      <c r="Z222" s="3"/>
    </row>
    <row r="223" spans="1:26" ht="12.75" customHeight="1" x14ac:dyDescent="0.25">
      <c r="A223" s="3"/>
      <c r="B223" s="3"/>
      <c r="C223" s="3"/>
      <c r="D223" s="200"/>
      <c r="E223" s="3"/>
      <c r="F223" s="3"/>
      <c r="G223" s="3"/>
      <c r="H223" s="3"/>
      <c r="I223" s="3"/>
      <c r="J223" s="3"/>
      <c r="K223" s="3"/>
      <c r="L223" s="3"/>
      <c r="M223" s="3"/>
      <c r="N223" s="3"/>
      <c r="O223" s="3"/>
      <c r="P223" s="3"/>
      <c r="Q223" s="3"/>
      <c r="R223" s="3"/>
      <c r="S223" s="3"/>
      <c r="T223" s="3"/>
      <c r="U223" s="3"/>
      <c r="V223" s="3"/>
      <c r="W223" s="3"/>
      <c r="X223" s="3"/>
      <c r="Y223" s="3"/>
      <c r="Z223" s="3"/>
    </row>
    <row r="224" spans="1:26" ht="12.75" customHeight="1" x14ac:dyDescent="0.25">
      <c r="A224" s="3"/>
      <c r="B224" s="3"/>
      <c r="C224" s="3"/>
      <c r="D224" s="200"/>
      <c r="E224" s="3"/>
      <c r="F224" s="3"/>
      <c r="G224" s="3"/>
      <c r="H224" s="3"/>
      <c r="I224" s="3"/>
      <c r="J224" s="3"/>
      <c r="K224" s="3"/>
      <c r="L224" s="3"/>
      <c r="M224" s="3"/>
      <c r="N224" s="3"/>
      <c r="O224" s="3"/>
      <c r="P224" s="3"/>
      <c r="Q224" s="3"/>
      <c r="R224" s="3"/>
      <c r="S224" s="3"/>
      <c r="T224" s="3"/>
      <c r="U224" s="3"/>
      <c r="V224" s="3"/>
      <c r="W224" s="3"/>
      <c r="X224" s="3"/>
      <c r="Y224" s="3"/>
      <c r="Z224" s="3"/>
    </row>
    <row r="225" spans="1:26" ht="12.75" customHeight="1" x14ac:dyDescent="0.25">
      <c r="A225" s="3"/>
      <c r="B225" s="3"/>
      <c r="C225" s="3"/>
      <c r="D225" s="200"/>
      <c r="E225" s="3"/>
      <c r="F225" s="3"/>
      <c r="G225" s="3"/>
      <c r="H225" s="3"/>
      <c r="I225" s="3"/>
      <c r="J225" s="3"/>
      <c r="K225" s="3"/>
      <c r="L225" s="3"/>
      <c r="M225" s="3"/>
      <c r="N225" s="3"/>
      <c r="O225" s="3"/>
      <c r="P225" s="3"/>
      <c r="Q225" s="3"/>
      <c r="R225" s="3"/>
      <c r="S225" s="3"/>
      <c r="T225" s="3"/>
      <c r="U225" s="3"/>
      <c r="V225" s="3"/>
      <c r="W225" s="3"/>
      <c r="X225" s="3"/>
      <c r="Y225" s="3"/>
      <c r="Z225" s="3"/>
    </row>
    <row r="226" spans="1:26" ht="12.75" customHeight="1" x14ac:dyDescent="0.25">
      <c r="A226" s="3"/>
      <c r="B226" s="3"/>
      <c r="C226" s="3"/>
      <c r="D226" s="200"/>
      <c r="E226" s="3"/>
      <c r="F226" s="3"/>
      <c r="G226" s="3"/>
      <c r="H226" s="3"/>
      <c r="I226" s="3"/>
      <c r="J226" s="3"/>
      <c r="K226" s="3"/>
      <c r="L226" s="3"/>
      <c r="M226" s="3"/>
      <c r="N226" s="3"/>
      <c r="O226" s="3"/>
      <c r="P226" s="3"/>
      <c r="Q226" s="3"/>
      <c r="R226" s="3"/>
      <c r="S226" s="3"/>
      <c r="T226" s="3"/>
      <c r="U226" s="3"/>
      <c r="V226" s="3"/>
      <c r="W226" s="3"/>
      <c r="X226" s="3"/>
      <c r="Y226" s="3"/>
      <c r="Z226" s="3"/>
    </row>
    <row r="227" spans="1:26" ht="12.75" customHeight="1" x14ac:dyDescent="0.25">
      <c r="A227" s="3"/>
      <c r="B227" s="3"/>
      <c r="C227" s="3"/>
      <c r="D227" s="200"/>
      <c r="E227" s="3"/>
      <c r="F227" s="3"/>
      <c r="G227" s="3"/>
      <c r="H227" s="3"/>
      <c r="I227" s="3"/>
      <c r="J227" s="3"/>
      <c r="K227" s="3"/>
      <c r="L227" s="3"/>
      <c r="M227" s="3"/>
      <c r="N227" s="3"/>
      <c r="O227" s="3"/>
      <c r="P227" s="3"/>
      <c r="Q227" s="3"/>
      <c r="R227" s="3"/>
      <c r="S227" s="3"/>
      <c r="T227" s="3"/>
      <c r="U227" s="3"/>
      <c r="V227" s="3"/>
      <c r="W227" s="3"/>
      <c r="X227" s="3"/>
      <c r="Y227" s="3"/>
      <c r="Z227" s="3"/>
    </row>
    <row r="228" spans="1:26" ht="12.75" customHeight="1" x14ac:dyDescent="0.25">
      <c r="A228" s="3"/>
      <c r="B228" s="3"/>
      <c r="C228" s="3"/>
      <c r="D228" s="200"/>
      <c r="E228" s="3"/>
      <c r="F228" s="3"/>
      <c r="G228" s="3"/>
      <c r="H228" s="3"/>
      <c r="I228" s="3"/>
      <c r="J228" s="3"/>
      <c r="K228" s="3"/>
      <c r="L228" s="3"/>
      <c r="M228" s="3"/>
      <c r="N228" s="3"/>
      <c r="O228" s="3"/>
      <c r="P228" s="3"/>
      <c r="Q228" s="3"/>
      <c r="R228" s="3"/>
      <c r="S228" s="3"/>
      <c r="T228" s="3"/>
      <c r="U228" s="3"/>
      <c r="V228" s="3"/>
      <c r="W228" s="3"/>
      <c r="X228" s="3"/>
      <c r="Y228" s="3"/>
      <c r="Z228" s="3"/>
    </row>
    <row r="229" spans="1:26" ht="12.75" customHeight="1" x14ac:dyDescent="0.25">
      <c r="A229" s="3"/>
      <c r="B229" s="3"/>
      <c r="C229" s="3"/>
      <c r="D229" s="200"/>
      <c r="E229" s="3"/>
      <c r="F229" s="3"/>
      <c r="G229" s="3"/>
      <c r="H229" s="3"/>
      <c r="I229" s="3"/>
      <c r="J229" s="3"/>
      <c r="K229" s="3"/>
      <c r="L229" s="3"/>
      <c r="M229" s="3"/>
      <c r="N229" s="3"/>
      <c r="O229" s="3"/>
      <c r="P229" s="3"/>
      <c r="Q229" s="3"/>
      <c r="R229" s="3"/>
      <c r="S229" s="3"/>
      <c r="T229" s="3"/>
      <c r="U229" s="3"/>
      <c r="V229" s="3"/>
      <c r="W229" s="3"/>
      <c r="X229" s="3"/>
      <c r="Y229" s="3"/>
      <c r="Z229" s="3"/>
    </row>
    <row r="230" spans="1:26" ht="12.75" customHeight="1" x14ac:dyDescent="0.25">
      <c r="A230" s="3"/>
      <c r="B230" s="3"/>
      <c r="C230" s="3"/>
      <c r="D230" s="200"/>
      <c r="E230" s="3"/>
      <c r="F230" s="3"/>
      <c r="G230" s="3"/>
      <c r="H230" s="3"/>
      <c r="I230" s="3"/>
      <c r="J230" s="3"/>
      <c r="K230" s="3"/>
      <c r="L230" s="3"/>
      <c r="M230" s="3"/>
      <c r="N230" s="3"/>
      <c r="O230" s="3"/>
      <c r="P230" s="3"/>
      <c r="Q230" s="3"/>
      <c r="R230" s="3"/>
      <c r="S230" s="3"/>
      <c r="T230" s="3"/>
      <c r="U230" s="3"/>
      <c r="V230" s="3"/>
      <c r="W230" s="3"/>
      <c r="X230" s="3"/>
      <c r="Y230" s="3"/>
      <c r="Z230" s="3"/>
    </row>
    <row r="231" spans="1:26" ht="12.75" customHeight="1" x14ac:dyDescent="0.25">
      <c r="A231" s="3"/>
      <c r="B231" s="3"/>
      <c r="C231" s="3"/>
      <c r="D231" s="200"/>
      <c r="E231" s="3"/>
      <c r="F231" s="3"/>
      <c r="G231" s="3"/>
      <c r="H231" s="3"/>
      <c r="I231" s="3"/>
      <c r="J231" s="3"/>
      <c r="K231" s="3"/>
      <c r="L231" s="3"/>
      <c r="M231" s="3"/>
      <c r="N231" s="3"/>
      <c r="O231" s="3"/>
      <c r="P231" s="3"/>
      <c r="Q231" s="3"/>
      <c r="R231" s="3"/>
      <c r="S231" s="3"/>
      <c r="T231" s="3"/>
      <c r="U231" s="3"/>
      <c r="V231" s="3"/>
      <c r="W231" s="3"/>
      <c r="X231" s="3"/>
      <c r="Y231" s="3"/>
      <c r="Z231" s="3"/>
    </row>
    <row r="232" spans="1:26" ht="12.75" customHeight="1" x14ac:dyDescent="0.25">
      <c r="A232" s="3"/>
      <c r="B232" s="3"/>
      <c r="C232" s="3"/>
      <c r="D232" s="200"/>
      <c r="E232" s="3"/>
      <c r="F232" s="3"/>
      <c r="G232" s="3"/>
      <c r="H232" s="3"/>
      <c r="I232" s="3"/>
      <c r="J232" s="3"/>
      <c r="K232" s="3"/>
      <c r="L232" s="3"/>
      <c r="M232" s="3"/>
      <c r="N232" s="3"/>
      <c r="O232" s="3"/>
      <c r="P232" s="3"/>
      <c r="Q232" s="3"/>
      <c r="R232" s="3"/>
      <c r="S232" s="3"/>
      <c r="T232" s="3"/>
      <c r="U232" s="3"/>
      <c r="V232" s="3"/>
      <c r="W232" s="3"/>
      <c r="X232" s="3"/>
      <c r="Y232" s="3"/>
      <c r="Z232" s="3"/>
    </row>
    <row r="233" spans="1:26" ht="12.75" customHeight="1" x14ac:dyDescent="0.25">
      <c r="A233" s="3"/>
      <c r="B233" s="3"/>
      <c r="C233" s="3"/>
      <c r="D233" s="200"/>
      <c r="E233" s="3"/>
      <c r="F233" s="3"/>
      <c r="G233" s="3"/>
      <c r="H233" s="3"/>
      <c r="I233" s="3"/>
      <c r="J233" s="3"/>
      <c r="K233" s="3"/>
      <c r="L233" s="3"/>
      <c r="M233" s="3"/>
      <c r="N233" s="3"/>
      <c r="O233" s="3"/>
      <c r="P233" s="3"/>
      <c r="Q233" s="3"/>
      <c r="R233" s="3"/>
      <c r="S233" s="3"/>
      <c r="T233" s="3"/>
      <c r="U233" s="3"/>
      <c r="V233" s="3"/>
      <c r="W233" s="3"/>
      <c r="X233" s="3"/>
      <c r="Y233" s="3"/>
      <c r="Z233" s="3"/>
    </row>
    <row r="234" spans="1:26" ht="12.75" customHeight="1" x14ac:dyDescent="0.25">
      <c r="A234" s="3"/>
      <c r="B234" s="3"/>
      <c r="C234" s="3"/>
      <c r="D234" s="200"/>
      <c r="E234" s="3"/>
      <c r="F234" s="3"/>
      <c r="G234" s="3"/>
      <c r="H234" s="3"/>
      <c r="I234" s="3"/>
      <c r="J234" s="3"/>
      <c r="K234" s="3"/>
      <c r="L234" s="3"/>
      <c r="M234" s="3"/>
      <c r="N234" s="3"/>
      <c r="O234" s="3"/>
      <c r="P234" s="3"/>
      <c r="Q234" s="3"/>
      <c r="R234" s="3"/>
      <c r="S234" s="3"/>
      <c r="T234" s="3"/>
      <c r="U234" s="3"/>
      <c r="V234" s="3"/>
      <c r="W234" s="3"/>
      <c r="X234" s="3"/>
      <c r="Y234" s="3"/>
      <c r="Z234" s="3"/>
    </row>
    <row r="235" spans="1:26" ht="12.75" customHeight="1" x14ac:dyDescent="0.25">
      <c r="A235" s="3"/>
      <c r="B235" s="3"/>
      <c r="C235" s="3"/>
      <c r="D235" s="200"/>
      <c r="E235" s="3"/>
      <c r="F235" s="3"/>
      <c r="G235" s="3"/>
      <c r="H235" s="3"/>
      <c r="I235" s="3"/>
      <c r="J235" s="3"/>
      <c r="K235" s="3"/>
      <c r="L235" s="3"/>
      <c r="M235" s="3"/>
      <c r="N235" s="3"/>
      <c r="O235" s="3"/>
      <c r="P235" s="3"/>
      <c r="Q235" s="3"/>
      <c r="R235" s="3"/>
      <c r="S235" s="3"/>
      <c r="T235" s="3"/>
      <c r="U235" s="3"/>
      <c r="V235" s="3"/>
      <c r="W235" s="3"/>
      <c r="X235" s="3"/>
      <c r="Y235" s="3"/>
      <c r="Z235" s="3"/>
    </row>
    <row r="236" spans="1:26" ht="12.75" customHeight="1" x14ac:dyDescent="0.25">
      <c r="A236" s="3"/>
      <c r="B236" s="3"/>
      <c r="C236" s="3"/>
      <c r="D236" s="200"/>
      <c r="E236" s="3"/>
      <c r="F236" s="3"/>
      <c r="G236" s="3"/>
      <c r="H236" s="3"/>
      <c r="I236" s="3"/>
      <c r="J236" s="3"/>
      <c r="K236" s="3"/>
      <c r="L236" s="3"/>
      <c r="M236" s="3"/>
      <c r="N236" s="3"/>
      <c r="O236" s="3"/>
      <c r="P236" s="3"/>
      <c r="Q236" s="3"/>
      <c r="R236" s="3"/>
      <c r="S236" s="3"/>
      <c r="T236" s="3"/>
      <c r="U236" s="3"/>
      <c r="V236" s="3"/>
      <c r="W236" s="3"/>
      <c r="X236" s="3"/>
      <c r="Y236" s="3"/>
      <c r="Z236" s="3"/>
    </row>
    <row r="237" spans="1:26" ht="12.75" customHeight="1" x14ac:dyDescent="0.25">
      <c r="A237" s="3"/>
      <c r="B237" s="3"/>
      <c r="C237" s="3"/>
      <c r="D237" s="200"/>
      <c r="E237" s="3"/>
      <c r="F237" s="3"/>
      <c r="G237" s="3"/>
      <c r="H237" s="3"/>
      <c r="I237" s="3"/>
      <c r="J237" s="3"/>
      <c r="K237" s="3"/>
      <c r="L237" s="3"/>
      <c r="M237" s="3"/>
      <c r="N237" s="3"/>
      <c r="O237" s="3"/>
      <c r="P237" s="3"/>
      <c r="Q237" s="3"/>
      <c r="R237" s="3"/>
      <c r="S237" s="3"/>
      <c r="T237" s="3"/>
      <c r="U237" s="3"/>
      <c r="V237" s="3"/>
      <c r="W237" s="3"/>
      <c r="X237" s="3"/>
      <c r="Y237" s="3"/>
      <c r="Z237" s="3"/>
    </row>
    <row r="238" spans="1:26" ht="12.75" customHeight="1" x14ac:dyDescent="0.25">
      <c r="A238" s="3"/>
      <c r="B238" s="3"/>
      <c r="C238" s="3"/>
      <c r="D238" s="200"/>
      <c r="E238" s="3"/>
      <c r="F238" s="3"/>
      <c r="G238" s="3"/>
      <c r="H238" s="3"/>
      <c r="I238" s="3"/>
      <c r="J238" s="3"/>
      <c r="K238" s="3"/>
      <c r="L238" s="3"/>
      <c r="M238" s="3"/>
      <c r="N238" s="3"/>
      <c r="O238" s="3"/>
      <c r="P238" s="3"/>
      <c r="Q238" s="3"/>
      <c r="R238" s="3"/>
      <c r="S238" s="3"/>
      <c r="T238" s="3"/>
      <c r="U238" s="3"/>
      <c r="V238" s="3"/>
      <c r="W238" s="3"/>
      <c r="X238" s="3"/>
      <c r="Y238" s="3"/>
      <c r="Z238" s="3"/>
    </row>
    <row r="239" spans="1:26" ht="12.75" customHeight="1" x14ac:dyDescent="0.25">
      <c r="A239" s="3"/>
      <c r="B239" s="3"/>
      <c r="C239" s="3"/>
      <c r="D239" s="200"/>
      <c r="E239" s="3"/>
      <c r="F239" s="3"/>
      <c r="G239" s="3"/>
      <c r="H239" s="3"/>
      <c r="I239" s="3"/>
      <c r="J239" s="3"/>
      <c r="K239" s="3"/>
      <c r="L239" s="3"/>
      <c r="M239" s="3"/>
      <c r="N239" s="3"/>
      <c r="O239" s="3"/>
      <c r="P239" s="3"/>
      <c r="Q239" s="3"/>
      <c r="R239" s="3"/>
      <c r="S239" s="3"/>
      <c r="T239" s="3"/>
      <c r="U239" s="3"/>
      <c r="V239" s="3"/>
      <c r="W239" s="3"/>
      <c r="X239" s="3"/>
      <c r="Y239" s="3"/>
      <c r="Z239" s="3"/>
    </row>
    <row r="240" spans="1:26" ht="12.75" customHeight="1" x14ac:dyDescent="0.25">
      <c r="A240" s="3"/>
      <c r="B240" s="3"/>
      <c r="C240" s="3"/>
      <c r="D240" s="200"/>
      <c r="E240" s="3"/>
      <c r="F240" s="3"/>
      <c r="G240" s="3"/>
      <c r="H240" s="3"/>
      <c r="I240" s="3"/>
      <c r="J240" s="3"/>
      <c r="K240" s="3"/>
      <c r="L240" s="3"/>
      <c r="M240" s="3"/>
      <c r="N240" s="3"/>
      <c r="O240" s="3"/>
      <c r="P240" s="3"/>
      <c r="Q240" s="3"/>
      <c r="R240" s="3"/>
      <c r="S240" s="3"/>
      <c r="T240" s="3"/>
      <c r="U240" s="3"/>
      <c r="V240" s="3"/>
      <c r="W240" s="3"/>
      <c r="X240" s="3"/>
      <c r="Y240" s="3"/>
      <c r="Z240" s="3"/>
    </row>
    <row r="241" spans="1:26" ht="12.75" customHeight="1" x14ac:dyDescent="0.25">
      <c r="A241" s="3"/>
      <c r="B241" s="3"/>
      <c r="C241" s="3"/>
      <c r="D241" s="200"/>
      <c r="E241" s="3"/>
      <c r="F241" s="3"/>
      <c r="G241" s="3"/>
      <c r="H241" s="3"/>
      <c r="I241" s="3"/>
      <c r="J241" s="3"/>
      <c r="K241" s="3"/>
      <c r="L241" s="3"/>
      <c r="M241" s="3"/>
      <c r="N241" s="3"/>
      <c r="O241" s="3"/>
      <c r="P241" s="3"/>
      <c r="Q241" s="3"/>
      <c r="R241" s="3"/>
      <c r="S241" s="3"/>
      <c r="T241" s="3"/>
      <c r="U241" s="3"/>
      <c r="V241" s="3"/>
      <c r="W241" s="3"/>
      <c r="X241" s="3"/>
      <c r="Y241" s="3"/>
      <c r="Z241" s="3"/>
    </row>
    <row r="242" spans="1:26" ht="12.75" customHeight="1" x14ac:dyDescent="0.25">
      <c r="A242" s="3"/>
      <c r="B242" s="3"/>
      <c r="C242" s="3"/>
      <c r="D242" s="200"/>
      <c r="E242" s="3"/>
      <c r="F242" s="3"/>
      <c r="G242" s="3"/>
      <c r="H242" s="3"/>
      <c r="I242" s="3"/>
      <c r="J242" s="3"/>
      <c r="K242" s="3"/>
      <c r="L242" s="3"/>
      <c r="M242" s="3"/>
      <c r="N242" s="3"/>
      <c r="O242" s="3"/>
      <c r="P242" s="3"/>
      <c r="Q242" s="3"/>
      <c r="R242" s="3"/>
      <c r="S242" s="3"/>
      <c r="T242" s="3"/>
      <c r="U242" s="3"/>
      <c r="V242" s="3"/>
      <c r="W242" s="3"/>
      <c r="X242" s="3"/>
      <c r="Y242" s="3"/>
      <c r="Z242" s="3"/>
    </row>
    <row r="243" spans="1:26" ht="12.75" customHeight="1" x14ac:dyDescent="0.25">
      <c r="A243" s="3"/>
      <c r="B243" s="3"/>
      <c r="C243" s="3"/>
      <c r="D243" s="200"/>
      <c r="E243" s="3"/>
      <c r="F243" s="3"/>
      <c r="G243" s="3"/>
      <c r="H243" s="3"/>
      <c r="I243" s="3"/>
      <c r="J243" s="3"/>
      <c r="K243" s="3"/>
      <c r="L243" s="3"/>
      <c r="M243" s="3"/>
      <c r="N243" s="3"/>
      <c r="O243" s="3"/>
      <c r="P243" s="3"/>
      <c r="Q243" s="3"/>
      <c r="R243" s="3"/>
      <c r="S243" s="3"/>
      <c r="T243" s="3"/>
      <c r="U243" s="3"/>
      <c r="V243" s="3"/>
      <c r="W243" s="3"/>
      <c r="X243" s="3"/>
      <c r="Y243" s="3"/>
      <c r="Z243" s="3"/>
    </row>
    <row r="244" spans="1:26" ht="12.75" customHeight="1" x14ac:dyDescent="0.25">
      <c r="A244" s="3"/>
      <c r="B244" s="3"/>
      <c r="C244" s="3"/>
      <c r="D244" s="200"/>
      <c r="E244" s="3"/>
      <c r="F244" s="3"/>
      <c r="G244" s="3"/>
      <c r="H244" s="3"/>
      <c r="I244" s="3"/>
      <c r="J244" s="3"/>
      <c r="K244" s="3"/>
      <c r="L244" s="3"/>
      <c r="M244" s="3"/>
      <c r="N244" s="3"/>
      <c r="O244" s="3"/>
      <c r="P244" s="3"/>
      <c r="Q244" s="3"/>
      <c r="R244" s="3"/>
      <c r="S244" s="3"/>
      <c r="T244" s="3"/>
      <c r="U244" s="3"/>
      <c r="V244" s="3"/>
      <c r="W244" s="3"/>
      <c r="X244" s="3"/>
      <c r="Y244" s="3"/>
      <c r="Z244" s="3"/>
    </row>
    <row r="245" spans="1:26" ht="12.75" customHeight="1" x14ac:dyDescent="0.25">
      <c r="A245" s="3"/>
      <c r="B245" s="3"/>
      <c r="C245" s="3"/>
      <c r="D245" s="200"/>
      <c r="E245" s="3"/>
      <c r="F245" s="3"/>
      <c r="G245" s="3"/>
      <c r="H245" s="3"/>
      <c r="I245" s="3"/>
      <c r="J245" s="3"/>
      <c r="K245" s="3"/>
      <c r="L245" s="3"/>
      <c r="M245" s="3"/>
      <c r="N245" s="3"/>
      <c r="O245" s="3"/>
      <c r="P245" s="3"/>
      <c r="Q245" s="3"/>
      <c r="R245" s="3"/>
      <c r="S245" s="3"/>
      <c r="T245" s="3"/>
      <c r="U245" s="3"/>
      <c r="V245" s="3"/>
      <c r="W245" s="3"/>
      <c r="X245" s="3"/>
      <c r="Y245" s="3"/>
      <c r="Z245" s="3"/>
    </row>
    <row r="246" spans="1:26" ht="12.75" customHeight="1" x14ac:dyDescent="0.25">
      <c r="A246" s="3"/>
      <c r="B246" s="3"/>
      <c r="C246" s="3"/>
      <c r="D246" s="200"/>
      <c r="E246" s="3"/>
      <c r="F246" s="3"/>
      <c r="G246" s="3"/>
      <c r="H246" s="3"/>
      <c r="I246" s="3"/>
      <c r="J246" s="3"/>
      <c r="K246" s="3"/>
      <c r="L246" s="3"/>
      <c r="M246" s="3"/>
      <c r="N246" s="3"/>
      <c r="O246" s="3"/>
      <c r="P246" s="3"/>
      <c r="Q246" s="3"/>
      <c r="R246" s="3"/>
      <c r="S246" s="3"/>
      <c r="T246" s="3"/>
      <c r="U246" s="3"/>
      <c r="V246" s="3"/>
      <c r="W246" s="3"/>
      <c r="X246" s="3"/>
      <c r="Y246" s="3"/>
      <c r="Z246" s="3"/>
    </row>
    <row r="247" spans="1:26" ht="12.75" customHeight="1" x14ac:dyDescent="0.25">
      <c r="A247" s="3"/>
      <c r="B247" s="3"/>
      <c r="C247" s="3"/>
      <c r="D247" s="200"/>
      <c r="E247" s="3"/>
      <c r="F247" s="3"/>
      <c r="G247" s="3"/>
      <c r="H247" s="3"/>
      <c r="I247" s="3"/>
      <c r="J247" s="3"/>
      <c r="K247" s="3"/>
      <c r="L247" s="3"/>
      <c r="M247" s="3"/>
      <c r="N247" s="3"/>
      <c r="O247" s="3"/>
      <c r="P247" s="3"/>
      <c r="Q247" s="3"/>
      <c r="R247" s="3"/>
      <c r="S247" s="3"/>
      <c r="T247" s="3"/>
      <c r="U247" s="3"/>
      <c r="V247" s="3"/>
      <c r="W247" s="3"/>
      <c r="X247" s="3"/>
      <c r="Y247" s="3"/>
      <c r="Z247" s="3"/>
    </row>
    <row r="248" spans="1:26" ht="12.75" customHeight="1" x14ac:dyDescent="0.25">
      <c r="A248" s="3"/>
      <c r="B248" s="3"/>
      <c r="C248" s="3"/>
      <c r="D248" s="200"/>
      <c r="E248" s="3"/>
      <c r="F248" s="3"/>
      <c r="G248" s="3"/>
      <c r="H248" s="3"/>
      <c r="I248" s="3"/>
      <c r="J248" s="3"/>
      <c r="K248" s="3"/>
      <c r="L248" s="3"/>
      <c r="M248" s="3"/>
      <c r="N248" s="3"/>
      <c r="O248" s="3"/>
      <c r="P248" s="3"/>
      <c r="Q248" s="3"/>
      <c r="R248" s="3"/>
      <c r="S248" s="3"/>
      <c r="T248" s="3"/>
      <c r="U248" s="3"/>
      <c r="V248" s="3"/>
      <c r="W248" s="3"/>
      <c r="X248" s="3"/>
      <c r="Y248" s="3"/>
      <c r="Z248" s="3"/>
    </row>
    <row r="249" spans="1:26" ht="12.75" customHeight="1" x14ac:dyDescent="0.25">
      <c r="A249" s="3"/>
      <c r="B249" s="3"/>
      <c r="C249" s="3"/>
      <c r="D249" s="200"/>
      <c r="E249" s="3"/>
      <c r="F249" s="3"/>
      <c r="G249" s="3"/>
      <c r="H249" s="3"/>
      <c r="I249" s="3"/>
      <c r="J249" s="3"/>
      <c r="K249" s="3"/>
      <c r="L249" s="3"/>
      <c r="M249" s="3"/>
      <c r="N249" s="3"/>
      <c r="O249" s="3"/>
      <c r="P249" s="3"/>
      <c r="Q249" s="3"/>
      <c r="R249" s="3"/>
      <c r="S249" s="3"/>
      <c r="T249" s="3"/>
      <c r="U249" s="3"/>
      <c r="V249" s="3"/>
      <c r="W249" s="3"/>
      <c r="X249" s="3"/>
      <c r="Y249" s="3"/>
      <c r="Z249" s="3"/>
    </row>
    <row r="250" spans="1:26" ht="12.75" customHeight="1" x14ac:dyDescent="0.25">
      <c r="A250" s="3"/>
      <c r="B250" s="3"/>
      <c r="C250" s="3"/>
      <c r="D250" s="200"/>
      <c r="E250" s="3"/>
      <c r="F250" s="3"/>
      <c r="G250" s="3"/>
      <c r="H250" s="3"/>
      <c r="I250" s="3"/>
      <c r="J250" s="3"/>
      <c r="K250" s="3"/>
      <c r="L250" s="3"/>
      <c r="M250" s="3"/>
      <c r="N250" s="3"/>
      <c r="O250" s="3"/>
      <c r="P250" s="3"/>
      <c r="Q250" s="3"/>
      <c r="R250" s="3"/>
      <c r="S250" s="3"/>
      <c r="T250" s="3"/>
      <c r="U250" s="3"/>
      <c r="V250" s="3"/>
      <c r="W250" s="3"/>
      <c r="X250" s="3"/>
      <c r="Y250" s="3"/>
      <c r="Z250" s="3"/>
    </row>
    <row r="251" spans="1:26" ht="12.75" customHeight="1" x14ac:dyDescent="0.25">
      <c r="A251" s="3"/>
      <c r="B251" s="3"/>
      <c r="C251" s="3"/>
      <c r="D251" s="200"/>
      <c r="E251" s="3"/>
      <c r="F251" s="3"/>
      <c r="G251" s="3"/>
      <c r="H251" s="3"/>
      <c r="I251" s="3"/>
      <c r="J251" s="3"/>
      <c r="K251" s="3"/>
      <c r="L251" s="3"/>
      <c r="M251" s="3"/>
      <c r="N251" s="3"/>
      <c r="O251" s="3"/>
      <c r="P251" s="3"/>
      <c r="Q251" s="3"/>
      <c r="R251" s="3"/>
      <c r="S251" s="3"/>
      <c r="T251" s="3"/>
      <c r="U251" s="3"/>
      <c r="V251" s="3"/>
      <c r="W251" s="3"/>
      <c r="X251" s="3"/>
      <c r="Y251" s="3"/>
      <c r="Z251" s="3"/>
    </row>
    <row r="252" spans="1:26" ht="12.75" customHeight="1" x14ac:dyDescent="0.25">
      <c r="A252" s="3"/>
      <c r="B252" s="3"/>
      <c r="C252" s="3"/>
      <c r="D252" s="200"/>
      <c r="E252" s="3"/>
      <c r="F252" s="3"/>
      <c r="G252" s="3"/>
      <c r="H252" s="3"/>
      <c r="I252" s="3"/>
      <c r="J252" s="3"/>
      <c r="K252" s="3"/>
      <c r="L252" s="3"/>
      <c r="M252" s="3"/>
      <c r="N252" s="3"/>
      <c r="O252" s="3"/>
      <c r="P252" s="3"/>
      <c r="Q252" s="3"/>
      <c r="R252" s="3"/>
      <c r="S252" s="3"/>
      <c r="T252" s="3"/>
      <c r="U252" s="3"/>
      <c r="V252" s="3"/>
      <c r="W252" s="3"/>
      <c r="X252" s="3"/>
      <c r="Y252" s="3"/>
      <c r="Z252" s="3"/>
    </row>
    <row r="253" spans="1:26" ht="12.75" customHeight="1" x14ac:dyDescent="0.25">
      <c r="A253" s="3"/>
      <c r="B253" s="3"/>
      <c r="C253" s="3"/>
      <c r="D253" s="200"/>
      <c r="E253" s="3"/>
      <c r="F253" s="3"/>
      <c r="G253" s="3"/>
      <c r="H253" s="3"/>
      <c r="I253" s="3"/>
      <c r="J253" s="3"/>
      <c r="K253" s="3"/>
      <c r="L253" s="3"/>
      <c r="M253" s="3"/>
      <c r="N253" s="3"/>
      <c r="O253" s="3"/>
      <c r="P253" s="3"/>
      <c r="Q253" s="3"/>
      <c r="R253" s="3"/>
      <c r="S253" s="3"/>
      <c r="T253" s="3"/>
      <c r="U253" s="3"/>
      <c r="V253" s="3"/>
      <c r="W253" s="3"/>
      <c r="X253" s="3"/>
      <c r="Y253" s="3"/>
      <c r="Z253" s="3"/>
    </row>
    <row r="254" spans="1:26" ht="12.75" customHeight="1" x14ac:dyDescent="0.25">
      <c r="A254" s="3"/>
      <c r="B254" s="3"/>
      <c r="C254" s="3"/>
      <c r="D254" s="200"/>
      <c r="E254" s="3"/>
      <c r="F254" s="3"/>
      <c r="G254" s="3"/>
      <c r="H254" s="3"/>
      <c r="I254" s="3"/>
      <c r="J254" s="3"/>
      <c r="K254" s="3"/>
      <c r="L254" s="3"/>
      <c r="M254" s="3"/>
      <c r="N254" s="3"/>
      <c r="O254" s="3"/>
      <c r="P254" s="3"/>
      <c r="Q254" s="3"/>
      <c r="R254" s="3"/>
      <c r="S254" s="3"/>
      <c r="T254" s="3"/>
      <c r="U254" s="3"/>
      <c r="V254" s="3"/>
      <c r="W254" s="3"/>
      <c r="X254" s="3"/>
      <c r="Y254" s="3"/>
      <c r="Z254" s="3"/>
    </row>
    <row r="255" spans="1:26" ht="12.75" customHeight="1" x14ac:dyDescent="0.25">
      <c r="A255" s="3"/>
      <c r="B255" s="3"/>
      <c r="C255" s="3"/>
      <c r="D255" s="200"/>
      <c r="E255" s="3"/>
      <c r="F255" s="3"/>
      <c r="G255" s="3"/>
      <c r="H255" s="3"/>
      <c r="I255" s="3"/>
      <c r="J255" s="3"/>
      <c r="K255" s="3"/>
      <c r="L255" s="3"/>
      <c r="M255" s="3"/>
      <c r="N255" s="3"/>
      <c r="O255" s="3"/>
      <c r="P255" s="3"/>
      <c r="Q255" s="3"/>
      <c r="R255" s="3"/>
      <c r="S255" s="3"/>
      <c r="T255" s="3"/>
      <c r="U255" s="3"/>
      <c r="V255" s="3"/>
      <c r="W255" s="3"/>
      <c r="X255" s="3"/>
      <c r="Y255" s="3"/>
      <c r="Z255" s="3"/>
    </row>
    <row r="256" spans="1:26" ht="12.75" customHeight="1" x14ac:dyDescent="0.25">
      <c r="A256" s="3"/>
      <c r="B256" s="3"/>
      <c r="C256" s="3"/>
      <c r="D256" s="200"/>
      <c r="E256" s="3"/>
      <c r="F256" s="3"/>
      <c r="G256" s="3"/>
      <c r="H256" s="3"/>
      <c r="I256" s="3"/>
      <c r="J256" s="3"/>
      <c r="K256" s="3"/>
      <c r="L256" s="3"/>
      <c r="M256" s="3"/>
      <c r="N256" s="3"/>
      <c r="O256" s="3"/>
      <c r="P256" s="3"/>
      <c r="Q256" s="3"/>
      <c r="R256" s="3"/>
      <c r="S256" s="3"/>
      <c r="T256" s="3"/>
      <c r="U256" s="3"/>
      <c r="V256" s="3"/>
      <c r="W256" s="3"/>
      <c r="X256" s="3"/>
      <c r="Y256" s="3"/>
      <c r="Z256" s="3"/>
    </row>
    <row r="257" spans="1:26" ht="12.75" customHeight="1" x14ac:dyDescent="0.25">
      <c r="A257" s="3"/>
      <c r="B257" s="3"/>
      <c r="C257" s="3"/>
      <c r="D257" s="200"/>
      <c r="E257" s="3"/>
      <c r="F257" s="3"/>
      <c r="G257" s="3"/>
      <c r="H257" s="3"/>
      <c r="I257" s="3"/>
      <c r="J257" s="3"/>
      <c r="K257" s="3"/>
      <c r="L257" s="3"/>
      <c r="M257" s="3"/>
      <c r="N257" s="3"/>
      <c r="O257" s="3"/>
      <c r="P257" s="3"/>
      <c r="Q257" s="3"/>
      <c r="R257" s="3"/>
      <c r="S257" s="3"/>
      <c r="T257" s="3"/>
      <c r="U257" s="3"/>
      <c r="V257" s="3"/>
      <c r="W257" s="3"/>
      <c r="X257" s="3"/>
      <c r="Y257" s="3"/>
      <c r="Z257" s="3"/>
    </row>
    <row r="258" spans="1:26" ht="12.75" customHeight="1" x14ac:dyDescent="0.25">
      <c r="A258" s="3"/>
      <c r="B258" s="3"/>
      <c r="C258" s="3"/>
      <c r="D258" s="200"/>
      <c r="E258" s="3"/>
      <c r="F258" s="3"/>
      <c r="G258" s="3"/>
      <c r="H258" s="3"/>
      <c r="I258" s="3"/>
      <c r="J258" s="3"/>
      <c r="K258" s="3"/>
      <c r="L258" s="3"/>
      <c r="M258" s="3"/>
      <c r="N258" s="3"/>
      <c r="O258" s="3"/>
      <c r="P258" s="3"/>
      <c r="Q258" s="3"/>
      <c r="R258" s="3"/>
      <c r="S258" s="3"/>
      <c r="T258" s="3"/>
      <c r="U258" s="3"/>
      <c r="V258" s="3"/>
      <c r="W258" s="3"/>
      <c r="X258" s="3"/>
      <c r="Y258" s="3"/>
      <c r="Z258" s="3"/>
    </row>
    <row r="259" spans="1:26" ht="12.75" customHeight="1" x14ac:dyDescent="0.25">
      <c r="A259" s="3"/>
      <c r="B259" s="3"/>
      <c r="C259" s="3"/>
      <c r="D259" s="200"/>
      <c r="E259" s="3"/>
      <c r="F259" s="3"/>
      <c r="G259" s="3"/>
      <c r="H259" s="3"/>
      <c r="I259" s="3"/>
      <c r="J259" s="3"/>
      <c r="K259" s="3"/>
      <c r="L259" s="3"/>
      <c r="M259" s="3"/>
      <c r="N259" s="3"/>
      <c r="O259" s="3"/>
      <c r="P259" s="3"/>
      <c r="Q259" s="3"/>
      <c r="R259" s="3"/>
      <c r="S259" s="3"/>
      <c r="T259" s="3"/>
      <c r="U259" s="3"/>
      <c r="V259" s="3"/>
      <c r="W259" s="3"/>
      <c r="X259" s="3"/>
      <c r="Y259" s="3"/>
      <c r="Z259" s="3"/>
    </row>
    <row r="260" spans="1:26" ht="12.75" customHeight="1" x14ac:dyDescent="0.25">
      <c r="A260" s="3"/>
      <c r="B260" s="3"/>
      <c r="C260" s="3"/>
      <c r="D260" s="200"/>
      <c r="E260" s="3"/>
      <c r="F260" s="3"/>
      <c r="G260" s="3"/>
      <c r="H260" s="3"/>
      <c r="I260" s="3"/>
      <c r="J260" s="3"/>
      <c r="K260" s="3"/>
      <c r="L260" s="3"/>
      <c r="M260" s="3"/>
      <c r="N260" s="3"/>
      <c r="O260" s="3"/>
      <c r="P260" s="3"/>
      <c r="Q260" s="3"/>
      <c r="R260" s="3"/>
      <c r="S260" s="3"/>
      <c r="T260" s="3"/>
      <c r="U260" s="3"/>
      <c r="V260" s="3"/>
      <c r="W260" s="3"/>
      <c r="X260" s="3"/>
      <c r="Y260" s="3"/>
      <c r="Z260" s="3"/>
    </row>
    <row r="261" spans="1:26" ht="12.75" customHeight="1" x14ac:dyDescent="0.25">
      <c r="A261" s="3"/>
      <c r="B261" s="3"/>
      <c r="C261" s="3"/>
      <c r="D261" s="200"/>
      <c r="E261" s="3"/>
      <c r="F261" s="3"/>
      <c r="G261" s="3"/>
      <c r="H261" s="3"/>
      <c r="I261" s="3"/>
      <c r="J261" s="3"/>
      <c r="K261" s="3"/>
      <c r="L261" s="3"/>
      <c r="M261" s="3"/>
      <c r="N261" s="3"/>
      <c r="O261" s="3"/>
      <c r="P261" s="3"/>
      <c r="Q261" s="3"/>
      <c r="R261" s="3"/>
      <c r="S261" s="3"/>
      <c r="T261" s="3"/>
      <c r="U261" s="3"/>
      <c r="V261" s="3"/>
      <c r="W261" s="3"/>
      <c r="X261" s="3"/>
      <c r="Y261" s="3"/>
      <c r="Z261" s="3"/>
    </row>
    <row r="262" spans="1:26" ht="12.75" customHeight="1" x14ac:dyDescent="0.25">
      <c r="A262" s="3"/>
      <c r="B262" s="3"/>
      <c r="C262" s="3"/>
      <c r="D262" s="200"/>
      <c r="E262" s="3"/>
      <c r="F262" s="3"/>
      <c r="G262" s="3"/>
      <c r="H262" s="3"/>
      <c r="I262" s="3"/>
      <c r="J262" s="3"/>
      <c r="K262" s="3"/>
      <c r="L262" s="3"/>
      <c r="M262" s="3"/>
      <c r="N262" s="3"/>
      <c r="O262" s="3"/>
      <c r="P262" s="3"/>
      <c r="Q262" s="3"/>
      <c r="R262" s="3"/>
      <c r="S262" s="3"/>
      <c r="T262" s="3"/>
      <c r="U262" s="3"/>
      <c r="V262" s="3"/>
      <c r="W262" s="3"/>
      <c r="X262" s="3"/>
      <c r="Y262" s="3"/>
      <c r="Z262" s="3"/>
    </row>
    <row r="263" spans="1:26" ht="12.75" customHeight="1" x14ac:dyDescent="0.25">
      <c r="A263" s="3"/>
      <c r="B263" s="3"/>
      <c r="C263" s="3"/>
      <c r="D263" s="200"/>
      <c r="E263" s="3"/>
      <c r="F263" s="3"/>
      <c r="G263" s="3"/>
      <c r="H263" s="3"/>
      <c r="I263" s="3"/>
      <c r="J263" s="3"/>
      <c r="K263" s="3"/>
      <c r="L263" s="3"/>
      <c r="M263" s="3"/>
      <c r="N263" s="3"/>
      <c r="O263" s="3"/>
      <c r="P263" s="3"/>
      <c r="Q263" s="3"/>
      <c r="R263" s="3"/>
      <c r="S263" s="3"/>
      <c r="T263" s="3"/>
      <c r="U263" s="3"/>
      <c r="V263" s="3"/>
      <c r="W263" s="3"/>
      <c r="X263" s="3"/>
      <c r="Y263" s="3"/>
      <c r="Z263" s="3"/>
    </row>
    <row r="264" spans="1:26" ht="12.75" customHeight="1" x14ac:dyDescent="0.25">
      <c r="A264" s="3"/>
      <c r="B264" s="3"/>
      <c r="C264" s="3"/>
      <c r="D264" s="200"/>
      <c r="E264" s="3"/>
      <c r="F264" s="3"/>
      <c r="G264" s="3"/>
      <c r="H264" s="3"/>
      <c r="I264" s="3"/>
      <c r="J264" s="3"/>
      <c r="K264" s="3"/>
      <c r="L264" s="3"/>
      <c r="M264" s="3"/>
      <c r="N264" s="3"/>
      <c r="O264" s="3"/>
      <c r="P264" s="3"/>
      <c r="Q264" s="3"/>
      <c r="R264" s="3"/>
      <c r="S264" s="3"/>
      <c r="T264" s="3"/>
      <c r="U264" s="3"/>
      <c r="V264" s="3"/>
      <c r="W264" s="3"/>
      <c r="X264" s="3"/>
      <c r="Y264" s="3"/>
      <c r="Z264" s="3"/>
    </row>
    <row r="265" spans="1:26" ht="12.75" customHeight="1" x14ac:dyDescent="0.25">
      <c r="A265" s="3"/>
      <c r="B265" s="3"/>
      <c r="C265" s="3"/>
      <c r="D265" s="200"/>
      <c r="E265" s="3"/>
      <c r="F265" s="3"/>
      <c r="G265" s="3"/>
      <c r="H265" s="3"/>
      <c r="I265" s="3"/>
      <c r="J265" s="3"/>
      <c r="K265" s="3"/>
      <c r="L265" s="3"/>
      <c r="M265" s="3"/>
      <c r="N265" s="3"/>
      <c r="O265" s="3"/>
      <c r="P265" s="3"/>
      <c r="Q265" s="3"/>
      <c r="R265" s="3"/>
      <c r="S265" s="3"/>
      <c r="T265" s="3"/>
      <c r="U265" s="3"/>
      <c r="V265" s="3"/>
      <c r="W265" s="3"/>
      <c r="X265" s="3"/>
      <c r="Y265" s="3"/>
      <c r="Z265" s="3"/>
    </row>
    <row r="266" spans="1:26" ht="12.75" customHeight="1" x14ac:dyDescent="0.25">
      <c r="A266" s="3"/>
      <c r="B266" s="3"/>
      <c r="C266" s="3"/>
      <c r="D266" s="200"/>
      <c r="E266" s="3"/>
      <c r="F266" s="3"/>
      <c r="G266" s="3"/>
      <c r="H266" s="3"/>
      <c r="I266" s="3"/>
      <c r="J266" s="3"/>
      <c r="K266" s="3"/>
      <c r="L266" s="3"/>
      <c r="M266" s="3"/>
      <c r="N266" s="3"/>
      <c r="O266" s="3"/>
      <c r="P266" s="3"/>
      <c r="Q266" s="3"/>
      <c r="R266" s="3"/>
      <c r="S266" s="3"/>
      <c r="T266" s="3"/>
      <c r="U266" s="3"/>
      <c r="V266" s="3"/>
      <c r="W266" s="3"/>
      <c r="X266" s="3"/>
      <c r="Y266" s="3"/>
      <c r="Z266" s="3"/>
    </row>
    <row r="267" spans="1:26" ht="12.75" customHeight="1" x14ac:dyDescent="0.25">
      <c r="A267" s="3"/>
      <c r="B267" s="3"/>
      <c r="C267" s="3"/>
      <c r="D267" s="200"/>
      <c r="E267" s="3"/>
      <c r="F267" s="3"/>
      <c r="G267" s="3"/>
      <c r="H267" s="3"/>
      <c r="I267" s="3"/>
      <c r="J267" s="3"/>
      <c r="K267" s="3"/>
      <c r="L267" s="3"/>
      <c r="M267" s="3"/>
      <c r="N267" s="3"/>
      <c r="O267" s="3"/>
      <c r="P267" s="3"/>
      <c r="Q267" s="3"/>
      <c r="R267" s="3"/>
      <c r="S267" s="3"/>
      <c r="T267" s="3"/>
      <c r="U267" s="3"/>
      <c r="V267" s="3"/>
      <c r="W267" s="3"/>
      <c r="X267" s="3"/>
      <c r="Y267" s="3"/>
      <c r="Z267" s="3"/>
    </row>
    <row r="268" spans="1:26" ht="12.75" customHeight="1" x14ac:dyDescent="0.25">
      <c r="A268" s="3"/>
      <c r="B268" s="3"/>
      <c r="C268" s="3"/>
      <c r="D268" s="200"/>
      <c r="E268" s="3"/>
      <c r="F268" s="3"/>
      <c r="G268" s="3"/>
      <c r="H268" s="3"/>
      <c r="I268" s="3"/>
      <c r="J268" s="3"/>
      <c r="K268" s="3"/>
      <c r="L268" s="3"/>
      <c r="M268" s="3"/>
      <c r="N268" s="3"/>
      <c r="O268" s="3"/>
      <c r="P268" s="3"/>
      <c r="Q268" s="3"/>
      <c r="R268" s="3"/>
      <c r="S268" s="3"/>
      <c r="T268" s="3"/>
      <c r="U268" s="3"/>
      <c r="V268" s="3"/>
      <c r="W268" s="3"/>
      <c r="X268" s="3"/>
      <c r="Y268" s="3"/>
      <c r="Z268" s="3"/>
    </row>
    <row r="269" spans="1:26" ht="12.75" customHeight="1" x14ac:dyDescent="0.25">
      <c r="A269" s="3"/>
      <c r="B269" s="3"/>
      <c r="C269" s="3"/>
      <c r="D269" s="200"/>
      <c r="E269" s="3"/>
      <c r="F269" s="3"/>
      <c r="G269" s="3"/>
      <c r="H269" s="3"/>
      <c r="I269" s="3"/>
      <c r="J269" s="3"/>
      <c r="K269" s="3"/>
      <c r="L269" s="3"/>
      <c r="M269" s="3"/>
      <c r="N269" s="3"/>
      <c r="O269" s="3"/>
      <c r="P269" s="3"/>
      <c r="Q269" s="3"/>
      <c r="R269" s="3"/>
      <c r="S269" s="3"/>
      <c r="T269" s="3"/>
      <c r="U269" s="3"/>
      <c r="V269" s="3"/>
      <c r="W269" s="3"/>
      <c r="X269" s="3"/>
      <c r="Y269" s="3"/>
      <c r="Z269" s="3"/>
    </row>
    <row r="270" spans="1:26" ht="12.75" customHeight="1" x14ac:dyDescent="0.25">
      <c r="A270" s="3"/>
      <c r="B270" s="3"/>
      <c r="C270" s="3"/>
      <c r="D270" s="200"/>
      <c r="E270" s="3"/>
      <c r="F270" s="3"/>
      <c r="G270" s="3"/>
      <c r="H270" s="3"/>
      <c r="I270" s="3"/>
      <c r="J270" s="3"/>
      <c r="K270" s="3"/>
      <c r="L270" s="3"/>
      <c r="M270" s="3"/>
      <c r="N270" s="3"/>
      <c r="O270" s="3"/>
      <c r="P270" s="3"/>
      <c r="Q270" s="3"/>
      <c r="R270" s="3"/>
      <c r="S270" s="3"/>
      <c r="T270" s="3"/>
      <c r="U270" s="3"/>
      <c r="V270" s="3"/>
      <c r="W270" s="3"/>
      <c r="X270" s="3"/>
      <c r="Y270" s="3"/>
      <c r="Z270" s="3"/>
    </row>
    <row r="271" spans="1:26" ht="12.75" customHeight="1" x14ac:dyDescent="0.25">
      <c r="A271" s="3"/>
      <c r="B271" s="3"/>
      <c r="C271" s="3"/>
      <c r="D271" s="200"/>
      <c r="E271" s="3"/>
      <c r="F271" s="3"/>
      <c r="G271" s="3"/>
      <c r="H271" s="3"/>
      <c r="I271" s="3"/>
      <c r="J271" s="3"/>
      <c r="K271" s="3"/>
      <c r="L271" s="3"/>
      <c r="M271" s="3"/>
      <c r="N271" s="3"/>
      <c r="O271" s="3"/>
      <c r="P271" s="3"/>
      <c r="Q271" s="3"/>
      <c r="R271" s="3"/>
      <c r="S271" s="3"/>
      <c r="T271" s="3"/>
      <c r="U271" s="3"/>
      <c r="V271" s="3"/>
      <c r="W271" s="3"/>
      <c r="X271" s="3"/>
      <c r="Y271" s="3"/>
      <c r="Z271" s="3"/>
    </row>
    <row r="272" spans="1:26" ht="12.75" customHeight="1" x14ac:dyDescent="0.25">
      <c r="A272" s="3"/>
      <c r="B272" s="3"/>
      <c r="C272" s="3"/>
      <c r="D272" s="200"/>
      <c r="E272" s="3"/>
      <c r="F272" s="3"/>
      <c r="G272" s="3"/>
      <c r="H272" s="3"/>
      <c r="I272" s="3"/>
      <c r="J272" s="3"/>
      <c r="K272" s="3"/>
      <c r="L272" s="3"/>
      <c r="M272" s="3"/>
      <c r="N272" s="3"/>
      <c r="O272" s="3"/>
      <c r="P272" s="3"/>
      <c r="Q272" s="3"/>
      <c r="R272" s="3"/>
      <c r="S272" s="3"/>
      <c r="T272" s="3"/>
      <c r="U272" s="3"/>
      <c r="V272" s="3"/>
      <c r="W272" s="3"/>
      <c r="X272" s="3"/>
      <c r="Y272" s="3"/>
      <c r="Z272" s="3"/>
    </row>
    <row r="273" spans="1:26" ht="12.75" customHeight="1" x14ac:dyDescent="0.25">
      <c r="A273" s="3"/>
      <c r="B273" s="3"/>
      <c r="C273" s="3"/>
      <c r="D273" s="200"/>
      <c r="E273" s="3"/>
      <c r="F273" s="3"/>
      <c r="G273" s="3"/>
      <c r="H273" s="3"/>
      <c r="I273" s="3"/>
      <c r="J273" s="3"/>
      <c r="K273" s="3"/>
      <c r="L273" s="3"/>
      <c r="M273" s="3"/>
      <c r="N273" s="3"/>
      <c r="O273" s="3"/>
      <c r="P273" s="3"/>
      <c r="Q273" s="3"/>
      <c r="R273" s="3"/>
      <c r="S273" s="3"/>
      <c r="T273" s="3"/>
      <c r="U273" s="3"/>
      <c r="V273" s="3"/>
      <c r="W273" s="3"/>
      <c r="X273" s="3"/>
      <c r="Y273" s="3"/>
      <c r="Z273" s="3"/>
    </row>
    <row r="274" spans="1:26" ht="12.75" customHeight="1" x14ac:dyDescent="0.25">
      <c r="A274" s="3"/>
      <c r="B274" s="3"/>
      <c r="C274" s="3"/>
      <c r="D274" s="200"/>
      <c r="E274" s="3"/>
      <c r="F274" s="3"/>
      <c r="G274" s="3"/>
      <c r="H274" s="3"/>
      <c r="I274" s="3"/>
      <c r="J274" s="3"/>
      <c r="K274" s="3"/>
      <c r="L274" s="3"/>
      <c r="M274" s="3"/>
      <c r="N274" s="3"/>
      <c r="O274" s="3"/>
      <c r="P274" s="3"/>
      <c r="Q274" s="3"/>
      <c r="R274" s="3"/>
      <c r="S274" s="3"/>
      <c r="T274" s="3"/>
      <c r="U274" s="3"/>
      <c r="V274" s="3"/>
      <c r="W274" s="3"/>
      <c r="X274" s="3"/>
      <c r="Y274" s="3"/>
      <c r="Z274" s="3"/>
    </row>
    <row r="275" spans="1:26" ht="12.75" customHeight="1" x14ac:dyDescent="0.25">
      <c r="A275" s="3"/>
      <c r="B275" s="3"/>
      <c r="C275" s="3"/>
      <c r="D275" s="200"/>
      <c r="E275" s="3"/>
      <c r="F275" s="3"/>
      <c r="G275" s="3"/>
      <c r="H275" s="3"/>
      <c r="I275" s="3"/>
      <c r="J275" s="3"/>
      <c r="K275" s="3"/>
      <c r="L275" s="3"/>
      <c r="M275" s="3"/>
      <c r="N275" s="3"/>
      <c r="O275" s="3"/>
      <c r="P275" s="3"/>
      <c r="Q275" s="3"/>
      <c r="R275" s="3"/>
      <c r="S275" s="3"/>
      <c r="T275" s="3"/>
      <c r="U275" s="3"/>
      <c r="V275" s="3"/>
      <c r="W275" s="3"/>
      <c r="X275" s="3"/>
      <c r="Y275" s="3"/>
      <c r="Z275" s="3"/>
    </row>
    <row r="276" spans="1:26" ht="12.75" customHeight="1" x14ac:dyDescent="0.25">
      <c r="A276" s="3"/>
      <c r="B276" s="3"/>
      <c r="C276" s="3"/>
      <c r="D276" s="200"/>
      <c r="E276" s="3"/>
      <c r="F276" s="3"/>
      <c r="G276" s="3"/>
      <c r="H276" s="3"/>
      <c r="I276" s="3"/>
      <c r="J276" s="3"/>
      <c r="K276" s="3"/>
      <c r="L276" s="3"/>
      <c r="M276" s="3"/>
      <c r="N276" s="3"/>
      <c r="O276" s="3"/>
      <c r="P276" s="3"/>
      <c r="Q276" s="3"/>
      <c r="R276" s="3"/>
      <c r="S276" s="3"/>
      <c r="T276" s="3"/>
      <c r="U276" s="3"/>
      <c r="V276" s="3"/>
      <c r="W276" s="3"/>
      <c r="X276" s="3"/>
      <c r="Y276" s="3"/>
      <c r="Z276" s="3"/>
    </row>
    <row r="277" spans="1:26" ht="12.75" customHeight="1" x14ac:dyDescent="0.25">
      <c r="A277" s="3"/>
      <c r="B277" s="3"/>
      <c r="C277" s="3"/>
      <c r="D277" s="200"/>
      <c r="E277" s="3"/>
      <c r="F277" s="3"/>
      <c r="G277" s="3"/>
      <c r="H277" s="3"/>
      <c r="I277" s="3"/>
      <c r="J277" s="3"/>
      <c r="K277" s="3"/>
      <c r="L277" s="3"/>
      <c r="M277" s="3"/>
      <c r="N277" s="3"/>
      <c r="O277" s="3"/>
      <c r="P277" s="3"/>
      <c r="Q277" s="3"/>
      <c r="R277" s="3"/>
      <c r="S277" s="3"/>
      <c r="T277" s="3"/>
      <c r="U277" s="3"/>
      <c r="V277" s="3"/>
      <c r="W277" s="3"/>
      <c r="X277" s="3"/>
      <c r="Y277" s="3"/>
      <c r="Z277" s="3"/>
    </row>
    <row r="278" spans="1:26" ht="12.75" customHeight="1" x14ac:dyDescent="0.25">
      <c r="A278" s="3"/>
      <c r="B278" s="3"/>
      <c r="C278" s="3"/>
      <c r="D278" s="200"/>
      <c r="E278" s="3"/>
      <c r="F278" s="3"/>
      <c r="G278" s="3"/>
      <c r="H278" s="3"/>
      <c r="I278" s="3"/>
      <c r="J278" s="3"/>
      <c r="K278" s="3"/>
      <c r="L278" s="3"/>
      <c r="M278" s="3"/>
      <c r="N278" s="3"/>
      <c r="O278" s="3"/>
      <c r="P278" s="3"/>
      <c r="Q278" s="3"/>
      <c r="R278" s="3"/>
      <c r="S278" s="3"/>
      <c r="T278" s="3"/>
      <c r="U278" s="3"/>
      <c r="V278" s="3"/>
      <c r="W278" s="3"/>
      <c r="X278" s="3"/>
      <c r="Y278" s="3"/>
      <c r="Z278" s="3"/>
    </row>
    <row r="279" spans="1:26" ht="12.75" customHeight="1" x14ac:dyDescent="0.25">
      <c r="A279" s="3"/>
      <c r="B279" s="3"/>
      <c r="C279" s="3"/>
      <c r="D279" s="200"/>
      <c r="E279" s="3"/>
      <c r="F279" s="3"/>
      <c r="G279" s="3"/>
      <c r="H279" s="3"/>
      <c r="I279" s="3"/>
      <c r="J279" s="3"/>
      <c r="K279" s="3"/>
      <c r="L279" s="3"/>
      <c r="M279" s="3"/>
      <c r="N279" s="3"/>
      <c r="O279" s="3"/>
      <c r="P279" s="3"/>
      <c r="Q279" s="3"/>
      <c r="R279" s="3"/>
      <c r="S279" s="3"/>
      <c r="T279" s="3"/>
      <c r="U279" s="3"/>
      <c r="V279" s="3"/>
      <c r="W279" s="3"/>
      <c r="X279" s="3"/>
      <c r="Y279" s="3"/>
      <c r="Z279" s="3"/>
    </row>
    <row r="280" spans="1:26" ht="12.75" customHeight="1" x14ac:dyDescent="0.25">
      <c r="A280" s="3"/>
      <c r="B280" s="3"/>
      <c r="C280" s="3"/>
      <c r="D280" s="200"/>
      <c r="E280" s="3"/>
      <c r="F280" s="3"/>
      <c r="G280" s="3"/>
      <c r="H280" s="3"/>
      <c r="I280" s="3"/>
      <c r="J280" s="3"/>
      <c r="K280" s="3"/>
      <c r="L280" s="3"/>
      <c r="M280" s="3"/>
      <c r="N280" s="3"/>
      <c r="O280" s="3"/>
      <c r="P280" s="3"/>
      <c r="Q280" s="3"/>
      <c r="R280" s="3"/>
      <c r="S280" s="3"/>
      <c r="T280" s="3"/>
      <c r="U280" s="3"/>
      <c r="V280" s="3"/>
      <c r="W280" s="3"/>
      <c r="X280" s="3"/>
      <c r="Y280" s="3"/>
      <c r="Z280" s="3"/>
    </row>
    <row r="281" spans="1:26" ht="12.75" customHeight="1" x14ac:dyDescent="0.25">
      <c r="A281" s="3"/>
      <c r="B281" s="3"/>
      <c r="C281" s="3"/>
      <c r="D281" s="200"/>
      <c r="E281" s="3"/>
      <c r="F281" s="3"/>
      <c r="G281" s="3"/>
      <c r="H281" s="3"/>
      <c r="I281" s="3"/>
      <c r="J281" s="3"/>
      <c r="K281" s="3"/>
      <c r="L281" s="3"/>
      <c r="M281" s="3"/>
      <c r="N281" s="3"/>
      <c r="O281" s="3"/>
      <c r="P281" s="3"/>
      <c r="Q281" s="3"/>
      <c r="R281" s="3"/>
      <c r="S281" s="3"/>
      <c r="T281" s="3"/>
      <c r="U281" s="3"/>
      <c r="V281" s="3"/>
      <c r="W281" s="3"/>
      <c r="X281" s="3"/>
      <c r="Y281" s="3"/>
      <c r="Z281" s="3"/>
    </row>
    <row r="282" spans="1:26" ht="12.75" customHeight="1" x14ac:dyDescent="0.25">
      <c r="A282" s="3"/>
      <c r="B282" s="3"/>
      <c r="C282" s="3"/>
      <c r="D282" s="200"/>
      <c r="E282" s="3"/>
      <c r="F282" s="3"/>
      <c r="G282" s="3"/>
      <c r="H282" s="3"/>
      <c r="I282" s="3"/>
      <c r="J282" s="3"/>
      <c r="K282" s="3"/>
      <c r="L282" s="3"/>
      <c r="M282" s="3"/>
      <c r="N282" s="3"/>
      <c r="O282" s="3"/>
      <c r="P282" s="3"/>
      <c r="Q282" s="3"/>
      <c r="R282" s="3"/>
      <c r="S282" s="3"/>
      <c r="T282" s="3"/>
      <c r="U282" s="3"/>
      <c r="V282" s="3"/>
      <c r="W282" s="3"/>
      <c r="X282" s="3"/>
      <c r="Y282" s="3"/>
      <c r="Z282" s="3"/>
    </row>
    <row r="283" spans="1:26" ht="12.75" customHeight="1" x14ac:dyDescent="0.25">
      <c r="A283" s="3"/>
      <c r="B283" s="3"/>
      <c r="C283" s="3"/>
      <c r="D283" s="200"/>
      <c r="E283" s="3"/>
      <c r="F283" s="3"/>
      <c r="G283" s="3"/>
      <c r="H283" s="3"/>
      <c r="I283" s="3"/>
      <c r="J283" s="3"/>
      <c r="K283" s="3"/>
      <c r="L283" s="3"/>
      <c r="M283" s="3"/>
      <c r="N283" s="3"/>
      <c r="O283" s="3"/>
      <c r="P283" s="3"/>
      <c r="Q283" s="3"/>
      <c r="R283" s="3"/>
      <c r="S283" s="3"/>
      <c r="T283" s="3"/>
      <c r="U283" s="3"/>
      <c r="V283" s="3"/>
      <c r="W283" s="3"/>
      <c r="X283" s="3"/>
      <c r="Y283" s="3"/>
      <c r="Z283" s="3"/>
    </row>
    <row r="284" spans="1:26" ht="12.75" customHeight="1" x14ac:dyDescent="0.25">
      <c r="A284" s="3"/>
      <c r="B284" s="3"/>
      <c r="C284" s="3"/>
      <c r="D284" s="200"/>
      <c r="E284" s="3"/>
      <c r="F284" s="3"/>
      <c r="G284" s="3"/>
      <c r="H284" s="3"/>
      <c r="I284" s="3"/>
      <c r="J284" s="3"/>
      <c r="K284" s="3"/>
      <c r="L284" s="3"/>
      <c r="M284" s="3"/>
      <c r="N284" s="3"/>
      <c r="O284" s="3"/>
      <c r="P284" s="3"/>
      <c r="Q284" s="3"/>
      <c r="R284" s="3"/>
      <c r="S284" s="3"/>
      <c r="T284" s="3"/>
      <c r="U284" s="3"/>
      <c r="V284" s="3"/>
      <c r="W284" s="3"/>
      <c r="X284" s="3"/>
      <c r="Y284" s="3"/>
      <c r="Z284" s="3"/>
    </row>
    <row r="285" spans="1:26" ht="12.75" customHeight="1" x14ac:dyDescent="0.25">
      <c r="A285" s="3"/>
      <c r="B285" s="3"/>
      <c r="C285" s="3"/>
      <c r="D285" s="200"/>
      <c r="E285" s="3"/>
      <c r="F285" s="3"/>
      <c r="G285" s="3"/>
      <c r="H285" s="3"/>
      <c r="I285" s="3"/>
      <c r="J285" s="3"/>
      <c r="K285" s="3"/>
      <c r="L285" s="3"/>
      <c r="M285" s="3"/>
      <c r="N285" s="3"/>
      <c r="O285" s="3"/>
      <c r="P285" s="3"/>
      <c r="Q285" s="3"/>
      <c r="R285" s="3"/>
      <c r="S285" s="3"/>
      <c r="T285" s="3"/>
      <c r="U285" s="3"/>
      <c r="V285" s="3"/>
      <c r="W285" s="3"/>
      <c r="X285" s="3"/>
      <c r="Y285" s="3"/>
      <c r="Z285" s="3"/>
    </row>
    <row r="286" spans="1:26" ht="12.75" customHeight="1" x14ac:dyDescent="0.25">
      <c r="A286" s="3"/>
      <c r="B286" s="3"/>
      <c r="C286" s="3"/>
      <c r="D286" s="200"/>
      <c r="E286" s="3"/>
      <c r="F286" s="3"/>
      <c r="G286" s="3"/>
      <c r="H286" s="3"/>
      <c r="I286" s="3"/>
      <c r="J286" s="3"/>
      <c r="K286" s="3"/>
      <c r="L286" s="3"/>
      <c r="M286" s="3"/>
      <c r="N286" s="3"/>
      <c r="O286" s="3"/>
      <c r="P286" s="3"/>
      <c r="Q286" s="3"/>
      <c r="R286" s="3"/>
      <c r="S286" s="3"/>
      <c r="T286" s="3"/>
      <c r="U286" s="3"/>
      <c r="V286" s="3"/>
      <c r="W286" s="3"/>
      <c r="X286" s="3"/>
      <c r="Y286" s="3"/>
      <c r="Z286" s="3"/>
    </row>
    <row r="287" spans="1:26" ht="12.75" customHeight="1" x14ac:dyDescent="0.25">
      <c r="A287" s="3"/>
      <c r="B287" s="3"/>
      <c r="C287" s="3"/>
      <c r="D287" s="200"/>
      <c r="E287" s="3"/>
      <c r="F287" s="3"/>
      <c r="G287" s="3"/>
      <c r="H287" s="3"/>
      <c r="I287" s="3"/>
      <c r="J287" s="3"/>
      <c r="K287" s="3"/>
      <c r="L287" s="3"/>
      <c r="M287" s="3"/>
      <c r="N287" s="3"/>
      <c r="O287" s="3"/>
      <c r="P287" s="3"/>
      <c r="Q287" s="3"/>
      <c r="R287" s="3"/>
      <c r="S287" s="3"/>
      <c r="T287" s="3"/>
      <c r="U287" s="3"/>
      <c r="V287" s="3"/>
      <c r="W287" s="3"/>
      <c r="X287" s="3"/>
      <c r="Y287" s="3"/>
      <c r="Z287" s="3"/>
    </row>
    <row r="288" spans="1:26" ht="12.75" customHeight="1" x14ac:dyDescent="0.25">
      <c r="A288" s="3"/>
      <c r="B288" s="3"/>
      <c r="C288" s="3"/>
      <c r="D288" s="200"/>
      <c r="E288" s="3"/>
      <c r="F288" s="3"/>
      <c r="G288" s="3"/>
      <c r="H288" s="3"/>
      <c r="I288" s="3"/>
      <c r="J288" s="3"/>
      <c r="K288" s="3"/>
      <c r="L288" s="3"/>
      <c r="M288" s="3"/>
      <c r="N288" s="3"/>
      <c r="O288" s="3"/>
      <c r="P288" s="3"/>
      <c r="Q288" s="3"/>
      <c r="R288" s="3"/>
      <c r="S288" s="3"/>
      <c r="T288" s="3"/>
      <c r="U288" s="3"/>
      <c r="V288" s="3"/>
      <c r="W288" s="3"/>
      <c r="X288" s="3"/>
      <c r="Y288" s="3"/>
      <c r="Z288" s="3"/>
    </row>
    <row r="289" spans="1:26" ht="12.75" customHeight="1" x14ac:dyDescent="0.25">
      <c r="A289" s="3"/>
      <c r="B289" s="3"/>
      <c r="C289" s="3"/>
      <c r="D289" s="200"/>
      <c r="E289" s="3"/>
      <c r="F289" s="3"/>
      <c r="G289" s="3"/>
      <c r="H289" s="3"/>
      <c r="I289" s="3"/>
      <c r="J289" s="3"/>
      <c r="K289" s="3"/>
      <c r="L289" s="3"/>
      <c r="M289" s="3"/>
      <c r="N289" s="3"/>
      <c r="O289" s="3"/>
      <c r="P289" s="3"/>
      <c r="Q289" s="3"/>
      <c r="R289" s="3"/>
      <c r="S289" s="3"/>
      <c r="T289" s="3"/>
      <c r="U289" s="3"/>
      <c r="V289" s="3"/>
      <c r="W289" s="3"/>
      <c r="X289" s="3"/>
      <c r="Y289" s="3"/>
      <c r="Z289" s="3"/>
    </row>
    <row r="290" spans="1:26" ht="12.75" customHeight="1" x14ac:dyDescent="0.25">
      <c r="A290" s="3"/>
      <c r="B290" s="3"/>
      <c r="C290" s="3"/>
      <c r="D290" s="200"/>
      <c r="E290" s="3"/>
      <c r="F290" s="3"/>
      <c r="G290" s="3"/>
      <c r="H290" s="3"/>
      <c r="I290" s="3"/>
      <c r="J290" s="3"/>
      <c r="K290" s="3"/>
      <c r="L290" s="3"/>
      <c r="M290" s="3"/>
      <c r="N290" s="3"/>
      <c r="O290" s="3"/>
      <c r="P290" s="3"/>
      <c r="Q290" s="3"/>
      <c r="R290" s="3"/>
      <c r="S290" s="3"/>
      <c r="T290" s="3"/>
      <c r="U290" s="3"/>
      <c r="V290" s="3"/>
      <c r="W290" s="3"/>
      <c r="X290" s="3"/>
      <c r="Y290" s="3"/>
      <c r="Z290" s="3"/>
    </row>
    <row r="291" spans="1:26" ht="12.75" customHeight="1" x14ac:dyDescent="0.25">
      <c r="A291" s="3"/>
      <c r="B291" s="3"/>
      <c r="C291" s="3"/>
      <c r="D291" s="200"/>
      <c r="E291" s="3"/>
      <c r="F291" s="3"/>
      <c r="G291" s="3"/>
      <c r="H291" s="3"/>
      <c r="I291" s="3"/>
      <c r="J291" s="3"/>
      <c r="K291" s="3"/>
      <c r="L291" s="3"/>
      <c r="M291" s="3"/>
      <c r="N291" s="3"/>
      <c r="O291" s="3"/>
      <c r="P291" s="3"/>
      <c r="Q291" s="3"/>
      <c r="R291" s="3"/>
      <c r="S291" s="3"/>
      <c r="T291" s="3"/>
      <c r="U291" s="3"/>
      <c r="V291" s="3"/>
      <c r="W291" s="3"/>
      <c r="X291" s="3"/>
      <c r="Y291" s="3"/>
      <c r="Z291" s="3"/>
    </row>
    <row r="292" spans="1:26" ht="12.75" customHeight="1" x14ac:dyDescent="0.25">
      <c r="A292" s="3"/>
      <c r="B292" s="3"/>
      <c r="C292" s="3"/>
      <c r="D292" s="200"/>
      <c r="E292" s="3"/>
      <c r="F292" s="3"/>
      <c r="G292" s="3"/>
      <c r="H292" s="3"/>
      <c r="I292" s="3"/>
      <c r="J292" s="3"/>
      <c r="K292" s="3"/>
      <c r="L292" s="3"/>
      <c r="M292" s="3"/>
      <c r="N292" s="3"/>
      <c r="O292" s="3"/>
      <c r="P292" s="3"/>
      <c r="Q292" s="3"/>
      <c r="R292" s="3"/>
      <c r="S292" s="3"/>
      <c r="T292" s="3"/>
      <c r="U292" s="3"/>
      <c r="V292" s="3"/>
      <c r="W292" s="3"/>
      <c r="X292" s="3"/>
      <c r="Y292" s="3"/>
      <c r="Z292" s="3"/>
    </row>
    <row r="293" spans="1:26" ht="12.75" customHeight="1" x14ac:dyDescent="0.25">
      <c r="A293" s="3"/>
      <c r="B293" s="3"/>
      <c r="C293" s="3"/>
      <c r="D293" s="200"/>
      <c r="E293" s="3"/>
      <c r="F293" s="3"/>
      <c r="G293" s="3"/>
      <c r="H293" s="3"/>
      <c r="I293" s="3"/>
      <c r="J293" s="3"/>
      <c r="K293" s="3"/>
      <c r="L293" s="3"/>
      <c r="M293" s="3"/>
      <c r="N293" s="3"/>
      <c r="O293" s="3"/>
      <c r="P293" s="3"/>
      <c r="Q293" s="3"/>
      <c r="R293" s="3"/>
      <c r="S293" s="3"/>
      <c r="T293" s="3"/>
      <c r="U293" s="3"/>
      <c r="V293" s="3"/>
      <c r="W293" s="3"/>
      <c r="X293" s="3"/>
      <c r="Y293" s="3"/>
      <c r="Z293" s="3"/>
    </row>
    <row r="294" spans="1:26" ht="12.75" customHeight="1" x14ac:dyDescent="0.25">
      <c r="A294" s="3"/>
      <c r="B294" s="3"/>
      <c r="C294" s="3"/>
      <c r="D294" s="200"/>
      <c r="E294" s="3"/>
      <c r="F294" s="3"/>
      <c r="G294" s="3"/>
      <c r="H294" s="3"/>
      <c r="I294" s="3"/>
      <c r="J294" s="3"/>
      <c r="K294" s="3"/>
      <c r="L294" s="3"/>
      <c r="M294" s="3"/>
      <c r="N294" s="3"/>
      <c r="O294" s="3"/>
      <c r="P294" s="3"/>
      <c r="Q294" s="3"/>
      <c r="R294" s="3"/>
      <c r="S294" s="3"/>
      <c r="T294" s="3"/>
      <c r="U294" s="3"/>
      <c r="V294" s="3"/>
      <c r="W294" s="3"/>
      <c r="X294" s="3"/>
      <c r="Y294" s="3"/>
      <c r="Z294" s="3"/>
    </row>
    <row r="295" spans="1:26" ht="12.75" customHeight="1" x14ac:dyDescent="0.25">
      <c r="A295" s="3"/>
      <c r="B295" s="3"/>
      <c r="C295" s="3"/>
      <c r="D295" s="200"/>
      <c r="E295" s="3"/>
      <c r="F295" s="3"/>
      <c r="G295" s="3"/>
      <c r="H295" s="3"/>
      <c r="I295" s="3"/>
      <c r="J295" s="3"/>
      <c r="K295" s="3"/>
      <c r="L295" s="3"/>
      <c r="M295" s="3"/>
      <c r="N295" s="3"/>
      <c r="O295" s="3"/>
      <c r="P295" s="3"/>
      <c r="Q295" s="3"/>
      <c r="R295" s="3"/>
      <c r="S295" s="3"/>
      <c r="T295" s="3"/>
      <c r="U295" s="3"/>
      <c r="V295" s="3"/>
      <c r="W295" s="3"/>
      <c r="X295" s="3"/>
      <c r="Y295" s="3"/>
      <c r="Z295" s="3"/>
    </row>
    <row r="296" spans="1:26" ht="12.75" customHeight="1" x14ac:dyDescent="0.25">
      <c r="A296" s="3"/>
      <c r="B296" s="3"/>
      <c r="C296" s="3"/>
      <c r="D296" s="200"/>
      <c r="E296" s="3"/>
      <c r="F296" s="3"/>
      <c r="G296" s="3"/>
      <c r="H296" s="3"/>
      <c r="I296" s="3"/>
      <c r="J296" s="3"/>
      <c r="K296" s="3"/>
      <c r="L296" s="3"/>
      <c r="M296" s="3"/>
      <c r="N296" s="3"/>
      <c r="O296" s="3"/>
      <c r="P296" s="3"/>
      <c r="Q296" s="3"/>
      <c r="R296" s="3"/>
      <c r="S296" s="3"/>
      <c r="T296" s="3"/>
      <c r="U296" s="3"/>
      <c r="V296" s="3"/>
      <c r="W296" s="3"/>
      <c r="X296" s="3"/>
      <c r="Y296" s="3"/>
      <c r="Z296" s="3"/>
    </row>
    <row r="297" spans="1:26" ht="12.75" customHeight="1" x14ac:dyDescent="0.25">
      <c r="A297" s="3"/>
      <c r="B297" s="3"/>
      <c r="C297" s="3"/>
      <c r="D297" s="200"/>
      <c r="E297" s="3"/>
      <c r="F297" s="3"/>
      <c r="G297" s="3"/>
      <c r="H297" s="3"/>
      <c r="I297" s="3"/>
      <c r="J297" s="3"/>
      <c r="K297" s="3"/>
      <c r="L297" s="3"/>
      <c r="M297" s="3"/>
      <c r="N297" s="3"/>
      <c r="O297" s="3"/>
      <c r="P297" s="3"/>
      <c r="Q297" s="3"/>
      <c r="R297" s="3"/>
      <c r="S297" s="3"/>
      <c r="T297" s="3"/>
      <c r="U297" s="3"/>
      <c r="V297" s="3"/>
      <c r="W297" s="3"/>
      <c r="X297" s="3"/>
      <c r="Y297" s="3"/>
      <c r="Z297" s="3"/>
    </row>
    <row r="298" spans="1:26" ht="12.75" customHeight="1" x14ac:dyDescent="0.25">
      <c r="A298" s="3"/>
      <c r="B298" s="3"/>
      <c r="C298" s="3"/>
      <c r="D298" s="200"/>
      <c r="E298" s="3"/>
      <c r="F298" s="3"/>
      <c r="G298" s="3"/>
      <c r="H298" s="3"/>
      <c r="I298" s="3"/>
      <c r="J298" s="3"/>
      <c r="K298" s="3"/>
      <c r="L298" s="3"/>
      <c r="M298" s="3"/>
      <c r="N298" s="3"/>
      <c r="O298" s="3"/>
      <c r="P298" s="3"/>
      <c r="Q298" s="3"/>
      <c r="R298" s="3"/>
      <c r="S298" s="3"/>
      <c r="T298" s="3"/>
      <c r="U298" s="3"/>
      <c r="V298" s="3"/>
      <c r="W298" s="3"/>
      <c r="X298" s="3"/>
      <c r="Y298" s="3"/>
      <c r="Z298" s="3"/>
    </row>
    <row r="299" spans="1:26" ht="12.75" customHeight="1" x14ac:dyDescent="0.25">
      <c r="A299" s="3"/>
      <c r="B299" s="3"/>
      <c r="C299" s="3"/>
      <c r="D299" s="200"/>
      <c r="E299" s="3"/>
      <c r="F299" s="3"/>
      <c r="G299" s="3"/>
      <c r="H299" s="3"/>
      <c r="I299" s="3"/>
      <c r="J299" s="3"/>
      <c r="K299" s="3"/>
      <c r="L299" s="3"/>
      <c r="M299" s="3"/>
      <c r="N299" s="3"/>
      <c r="O299" s="3"/>
      <c r="P299" s="3"/>
      <c r="Q299" s="3"/>
      <c r="R299" s="3"/>
      <c r="S299" s="3"/>
      <c r="T299" s="3"/>
      <c r="U299" s="3"/>
      <c r="V299" s="3"/>
      <c r="W299" s="3"/>
      <c r="X299" s="3"/>
      <c r="Y299" s="3"/>
      <c r="Z299" s="3"/>
    </row>
    <row r="300" spans="1:26" ht="12.75" customHeight="1" x14ac:dyDescent="0.25">
      <c r="A300" s="3"/>
      <c r="B300" s="3"/>
      <c r="C300" s="3"/>
      <c r="D300" s="200"/>
      <c r="E300" s="3"/>
      <c r="F300" s="3"/>
      <c r="G300" s="3"/>
      <c r="H300" s="3"/>
      <c r="I300" s="3"/>
      <c r="J300" s="3"/>
      <c r="K300" s="3"/>
      <c r="L300" s="3"/>
      <c r="M300" s="3"/>
      <c r="N300" s="3"/>
      <c r="O300" s="3"/>
      <c r="P300" s="3"/>
      <c r="Q300" s="3"/>
      <c r="R300" s="3"/>
      <c r="S300" s="3"/>
      <c r="T300" s="3"/>
      <c r="U300" s="3"/>
      <c r="V300" s="3"/>
      <c r="W300" s="3"/>
      <c r="X300" s="3"/>
      <c r="Y300" s="3"/>
      <c r="Z300" s="3"/>
    </row>
    <row r="301" spans="1:26" ht="12.75" customHeight="1" x14ac:dyDescent="0.25">
      <c r="A301" s="3"/>
      <c r="B301" s="3"/>
      <c r="C301" s="3"/>
      <c r="D301" s="200"/>
      <c r="E301" s="3"/>
      <c r="F301" s="3"/>
      <c r="G301" s="3"/>
      <c r="H301" s="3"/>
      <c r="I301" s="3"/>
      <c r="J301" s="3"/>
      <c r="K301" s="3"/>
      <c r="L301" s="3"/>
      <c r="M301" s="3"/>
      <c r="N301" s="3"/>
      <c r="O301" s="3"/>
      <c r="P301" s="3"/>
      <c r="Q301" s="3"/>
      <c r="R301" s="3"/>
      <c r="S301" s="3"/>
      <c r="T301" s="3"/>
      <c r="U301" s="3"/>
      <c r="V301" s="3"/>
      <c r="W301" s="3"/>
      <c r="X301" s="3"/>
      <c r="Y301" s="3"/>
      <c r="Z301" s="3"/>
    </row>
    <row r="302" spans="1:26" ht="12.75" customHeight="1" x14ac:dyDescent="0.25">
      <c r="A302" s="3"/>
      <c r="B302" s="3"/>
      <c r="C302" s="3"/>
      <c r="D302" s="200"/>
      <c r="E302" s="3"/>
      <c r="F302" s="3"/>
      <c r="G302" s="3"/>
      <c r="H302" s="3"/>
      <c r="I302" s="3"/>
      <c r="J302" s="3"/>
      <c r="K302" s="3"/>
      <c r="L302" s="3"/>
      <c r="M302" s="3"/>
      <c r="N302" s="3"/>
      <c r="O302" s="3"/>
      <c r="P302" s="3"/>
      <c r="Q302" s="3"/>
      <c r="R302" s="3"/>
      <c r="S302" s="3"/>
      <c r="T302" s="3"/>
      <c r="U302" s="3"/>
      <c r="V302" s="3"/>
      <c r="W302" s="3"/>
      <c r="X302" s="3"/>
      <c r="Y302" s="3"/>
      <c r="Z302" s="3"/>
    </row>
    <row r="303" spans="1:26" ht="12.75" customHeight="1" x14ac:dyDescent="0.25">
      <c r="A303" s="3"/>
      <c r="B303" s="3"/>
      <c r="C303" s="3"/>
      <c r="D303" s="200"/>
      <c r="E303" s="3"/>
      <c r="F303" s="3"/>
      <c r="G303" s="3"/>
      <c r="H303" s="3"/>
      <c r="I303" s="3"/>
      <c r="J303" s="3"/>
      <c r="K303" s="3"/>
      <c r="L303" s="3"/>
      <c r="M303" s="3"/>
      <c r="N303" s="3"/>
      <c r="O303" s="3"/>
      <c r="P303" s="3"/>
      <c r="Q303" s="3"/>
      <c r="R303" s="3"/>
      <c r="S303" s="3"/>
      <c r="T303" s="3"/>
      <c r="U303" s="3"/>
      <c r="V303" s="3"/>
      <c r="W303" s="3"/>
      <c r="X303" s="3"/>
      <c r="Y303" s="3"/>
      <c r="Z303" s="3"/>
    </row>
    <row r="304" spans="1:26" ht="12.75" customHeight="1" x14ac:dyDescent="0.25">
      <c r="A304" s="3"/>
      <c r="B304" s="3"/>
      <c r="C304" s="3"/>
      <c r="D304" s="200"/>
      <c r="E304" s="3"/>
      <c r="F304" s="3"/>
      <c r="G304" s="3"/>
      <c r="H304" s="3"/>
      <c r="I304" s="3"/>
      <c r="J304" s="3"/>
      <c r="K304" s="3"/>
      <c r="L304" s="3"/>
      <c r="M304" s="3"/>
      <c r="N304" s="3"/>
      <c r="O304" s="3"/>
      <c r="P304" s="3"/>
      <c r="Q304" s="3"/>
      <c r="R304" s="3"/>
      <c r="S304" s="3"/>
      <c r="T304" s="3"/>
      <c r="U304" s="3"/>
      <c r="V304" s="3"/>
      <c r="W304" s="3"/>
      <c r="X304" s="3"/>
      <c r="Y304" s="3"/>
      <c r="Z304" s="3"/>
    </row>
    <row r="305" spans="1:26" ht="12.75" customHeight="1" x14ac:dyDescent="0.25">
      <c r="A305" s="3"/>
      <c r="B305" s="3"/>
      <c r="C305" s="3"/>
      <c r="D305" s="200"/>
      <c r="E305" s="3"/>
      <c r="F305" s="3"/>
      <c r="G305" s="3"/>
      <c r="H305" s="3"/>
      <c r="I305" s="3"/>
      <c r="J305" s="3"/>
      <c r="K305" s="3"/>
      <c r="L305" s="3"/>
      <c r="M305" s="3"/>
      <c r="N305" s="3"/>
      <c r="O305" s="3"/>
      <c r="P305" s="3"/>
      <c r="Q305" s="3"/>
      <c r="R305" s="3"/>
      <c r="S305" s="3"/>
      <c r="T305" s="3"/>
      <c r="U305" s="3"/>
      <c r="V305" s="3"/>
      <c r="W305" s="3"/>
      <c r="X305" s="3"/>
      <c r="Y305" s="3"/>
      <c r="Z305" s="3"/>
    </row>
    <row r="306" spans="1:26" ht="12.75" customHeight="1" x14ac:dyDescent="0.25">
      <c r="A306" s="3"/>
      <c r="B306" s="3"/>
      <c r="C306" s="3"/>
      <c r="D306" s="200"/>
      <c r="E306" s="3"/>
      <c r="F306" s="3"/>
      <c r="G306" s="3"/>
      <c r="H306" s="3"/>
      <c r="I306" s="3"/>
      <c r="J306" s="3"/>
      <c r="K306" s="3"/>
      <c r="L306" s="3"/>
      <c r="M306" s="3"/>
      <c r="N306" s="3"/>
      <c r="O306" s="3"/>
      <c r="P306" s="3"/>
      <c r="Q306" s="3"/>
      <c r="R306" s="3"/>
      <c r="S306" s="3"/>
      <c r="T306" s="3"/>
      <c r="U306" s="3"/>
      <c r="V306" s="3"/>
      <c r="W306" s="3"/>
      <c r="X306" s="3"/>
      <c r="Y306" s="3"/>
      <c r="Z306" s="3"/>
    </row>
    <row r="307" spans="1:26" ht="12.75" customHeight="1" x14ac:dyDescent="0.25">
      <c r="A307" s="3"/>
      <c r="B307" s="3"/>
      <c r="C307" s="3"/>
      <c r="D307" s="200"/>
      <c r="E307" s="3"/>
      <c r="F307" s="3"/>
      <c r="G307" s="3"/>
      <c r="H307" s="3"/>
      <c r="I307" s="3"/>
      <c r="J307" s="3"/>
      <c r="K307" s="3"/>
      <c r="L307" s="3"/>
      <c r="M307" s="3"/>
      <c r="N307" s="3"/>
      <c r="O307" s="3"/>
      <c r="P307" s="3"/>
      <c r="Q307" s="3"/>
      <c r="R307" s="3"/>
      <c r="S307" s="3"/>
      <c r="T307" s="3"/>
      <c r="U307" s="3"/>
      <c r="V307" s="3"/>
      <c r="W307" s="3"/>
      <c r="X307" s="3"/>
      <c r="Y307" s="3"/>
      <c r="Z307" s="3"/>
    </row>
    <row r="308" spans="1:26" ht="12.75" customHeight="1" x14ac:dyDescent="0.25">
      <c r="A308" s="3"/>
      <c r="B308" s="3"/>
      <c r="C308" s="3"/>
      <c r="D308" s="200"/>
      <c r="E308" s="3"/>
      <c r="F308" s="3"/>
      <c r="G308" s="3"/>
      <c r="H308" s="3"/>
      <c r="I308" s="3"/>
      <c r="J308" s="3"/>
      <c r="K308" s="3"/>
      <c r="L308" s="3"/>
      <c r="M308" s="3"/>
      <c r="N308" s="3"/>
      <c r="O308" s="3"/>
      <c r="P308" s="3"/>
      <c r="Q308" s="3"/>
      <c r="R308" s="3"/>
      <c r="S308" s="3"/>
      <c r="T308" s="3"/>
      <c r="U308" s="3"/>
      <c r="V308" s="3"/>
      <c r="W308" s="3"/>
      <c r="X308" s="3"/>
      <c r="Y308" s="3"/>
      <c r="Z308" s="3"/>
    </row>
    <row r="309" spans="1:26" ht="12.75" customHeight="1" x14ac:dyDescent="0.25">
      <c r="A309" s="3"/>
      <c r="B309" s="3"/>
      <c r="C309" s="3"/>
      <c r="D309" s="200"/>
      <c r="E309" s="3"/>
      <c r="F309" s="3"/>
      <c r="G309" s="3"/>
      <c r="H309" s="3"/>
      <c r="I309" s="3"/>
      <c r="J309" s="3"/>
      <c r="K309" s="3"/>
      <c r="L309" s="3"/>
      <c r="M309" s="3"/>
      <c r="N309" s="3"/>
      <c r="O309" s="3"/>
      <c r="P309" s="3"/>
      <c r="Q309" s="3"/>
      <c r="R309" s="3"/>
      <c r="S309" s="3"/>
      <c r="T309" s="3"/>
      <c r="U309" s="3"/>
      <c r="V309" s="3"/>
      <c r="W309" s="3"/>
      <c r="X309" s="3"/>
      <c r="Y309" s="3"/>
      <c r="Z309" s="3"/>
    </row>
    <row r="310" spans="1:26" ht="12.75" customHeight="1" x14ac:dyDescent="0.25">
      <c r="A310" s="3"/>
      <c r="B310" s="3"/>
      <c r="C310" s="3"/>
      <c r="D310" s="200"/>
      <c r="E310" s="3"/>
      <c r="F310" s="3"/>
      <c r="G310" s="3"/>
      <c r="H310" s="3"/>
      <c r="I310" s="3"/>
      <c r="J310" s="3"/>
      <c r="K310" s="3"/>
      <c r="L310" s="3"/>
      <c r="M310" s="3"/>
      <c r="N310" s="3"/>
      <c r="O310" s="3"/>
      <c r="P310" s="3"/>
      <c r="Q310" s="3"/>
      <c r="R310" s="3"/>
      <c r="S310" s="3"/>
      <c r="T310" s="3"/>
      <c r="U310" s="3"/>
      <c r="V310" s="3"/>
      <c r="W310" s="3"/>
      <c r="X310" s="3"/>
      <c r="Y310" s="3"/>
      <c r="Z310" s="3"/>
    </row>
    <row r="311" spans="1:26" ht="12.75" customHeight="1" x14ac:dyDescent="0.25">
      <c r="A311" s="3"/>
      <c r="B311" s="3"/>
      <c r="C311" s="3"/>
      <c r="D311" s="200"/>
      <c r="E311" s="3"/>
      <c r="F311" s="3"/>
      <c r="G311" s="3"/>
      <c r="H311" s="3"/>
      <c r="I311" s="3"/>
      <c r="J311" s="3"/>
      <c r="K311" s="3"/>
      <c r="L311" s="3"/>
      <c r="M311" s="3"/>
      <c r="N311" s="3"/>
      <c r="O311" s="3"/>
      <c r="P311" s="3"/>
      <c r="Q311" s="3"/>
      <c r="R311" s="3"/>
      <c r="S311" s="3"/>
      <c r="T311" s="3"/>
      <c r="U311" s="3"/>
      <c r="V311" s="3"/>
      <c r="W311" s="3"/>
      <c r="X311" s="3"/>
      <c r="Y311" s="3"/>
      <c r="Z311" s="3"/>
    </row>
    <row r="312" spans="1:26" ht="12.75" customHeight="1" x14ac:dyDescent="0.25">
      <c r="A312" s="3"/>
      <c r="B312" s="3"/>
      <c r="C312" s="3"/>
      <c r="D312" s="200"/>
      <c r="E312" s="3"/>
      <c r="F312" s="3"/>
      <c r="G312" s="3"/>
      <c r="H312" s="3"/>
      <c r="I312" s="3"/>
      <c r="J312" s="3"/>
      <c r="K312" s="3"/>
      <c r="L312" s="3"/>
      <c r="M312" s="3"/>
      <c r="N312" s="3"/>
      <c r="O312" s="3"/>
      <c r="P312" s="3"/>
      <c r="Q312" s="3"/>
      <c r="R312" s="3"/>
      <c r="S312" s="3"/>
      <c r="T312" s="3"/>
      <c r="U312" s="3"/>
      <c r="V312" s="3"/>
      <c r="W312" s="3"/>
      <c r="X312" s="3"/>
      <c r="Y312" s="3"/>
      <c r="Z312" s="3"/>
    </row>
    <row r="313" spans="1:26" ht="12.75" customHeight="1" x14ac:dyDescent="0.25">
      <c r="A313" s="3"/>
      <c r="B313" s="3"/>
      <c r="C313" s="3"/>
      <c r="D313" s="200"/>
      <c r="E313" s="3"/>
      <c r="F313" s="3"/>
      <c r="G313" s="3"/>
      <c r="H313" s="3"/>
      <c r="I313" s="3"/>
      <c r="J313" s="3"/>
      <c r="K313" s="3"/>
      <c r="L313" s="3"/>
      <c r="M313" s="3"/>
      <c r="N313" s="3"/>
      <c r="O313" s="3"/>
      <c r="P313" s="3"/>
      <c r="Q313" s="3"/>
      <c r="R313" s="3"/>
      <c r="S313" s="3"/>
      <c r="T313" s="3"/>
      <c r="U313" s="3"/>
      <c r="V313" s="3"/>
      <c r="W313" s="3"/>
      <c r="X313" s="3"/>
      <c r="Y313" s="3"/>
      <c r="Z313" s="3"/>
    </row>
    <row r="314" spans="1:26" ht="12.75" customHeight="1" x14ac:dyDescent="0.25">
      <c r="A314" s="3"/>
      <c r="B314" s="3"/>
      <c r="C314" s="3"/>
      <c r="D314" s="200"/>
      <c r="E314" s="3"/>
      <c r="F314" s="3"/>
      <c r="G314" s="3"/>
      <c r="H314" s="3"/>
      <c r="I314" s="3"/>
      <c r="J314" s="3"/>
      <c r="K314" s="3"/>
      <c r="L314" s="3"/>
      <c r="M314" s="3"/>
      <c r="N314" s="3"/>
      <c r="O314" s="3"/>
      <c r="P314" s="3"/>
      <c r="Q314" s="3"/>
      <c r="R314" s="3"/>
      <c r="S314" s="3"/>
      <c r="T314" s="3"/>
      <c r="U314" s="3"/>
      <c r="V314" s="3"/>
      <c r="W314" s="3"/>
      <c r="X314" s="3"/>
      <c r="Y314" s="3"/>
      <c r="Z314" s="3"/>
    </row>
    <row r="315" spans="1:26" ht="12.75" customHeight="1" x14ac:dyDescent="0.25">
      <c r="A315" s="3"/>
      <c r="B315" s="3"/>
      <c r="C315" s="3"/>
      <c r="D315" s="200"/>
      <c r="E315" s="3"/>
      <c r="F315" s="3"/>
      <c r="G315" s="3"/>
      <c r="H315" s="3"/>
      <c r="I315" s="3"/>
      <c r="J315" s="3"/>
      <c r="K315" s="3"/>
      <c r="L315" s="3"/>
      <c r="M315" s="3"/>
      <c r="N315" s="3"/>
      <c r="O315" s="3"/>
      <c r="P315" s="3"/>
      <c r="Q315" s="3"/>
      <c r="R315" s="3"/>
      <c r="S315" s="3"/>
      <c r="T315" s="3"/>
      <c r="U315" s="3"/>
      <c r="V315" s="3"/>
      <c r="W315" s="3"/>
      <c r="X315" s="3"/>
      <c r="Y315" s="3"/>
      <c r="Z315" s="3"/>
    </row>
    <row r="316" spans="1:26" ht="12.75" customHeight="1" x14ac:dyDescent="0.25">
      <c r="A316" s="3"/>
      <c r="B316" s="3"/>
      <c r="C316" s="3"/>
      <c r="D316" s="200"/>
      <c r="E316" s="3"/>
      <c r="F316" s="3"/>
      <c r="G316" s="3"/>
      <c r="H316" s="3"/>
      <c r="I316" s="3"/>
      <c r="J316" s="3"/>
      <c r="K316" s="3"/>
      <c r="L316" s="3"/>
      <c r="M316" s="3"/>
      <c r="N316" s="3"/>
      <c r="O316" s="3"/>
      <c r="P316" s="3"/>
      <c r="Q316" s="3"/>
      <c r="R316" s="3"/>
      <c r="S316" s="3"/>
      <c r="T316" s="3"/>
      <c r="U316" s="3"/>
      <c r="V316" s="3"/>
      <c r="W316" s="3"/>
      <c r="X316" s="3"/>
      <c r="Y316" s="3"/>
      <c r="Z316" s="3"/>
    </row>
    <row r="317" spans="1:26" ht="12.75" customHeight="1" x14ac:dyDescent="0.25">
      <c r="A317" s="3"/>
      <c r="B317" s="3"/>
      <c r="C317" s="3"/>
      <c r="D317" s="200"/>
      <c r="E317" s="3"/>
      <c r="F317" s="3"/>
      <c r="G317" s="3"/>
      <c r="H317" s="3"/>
      <c r="I317" s="3"/>
      <c r="J317" s="3"/>
      <c r="K317" s="3"/>
      <c r="L317" s="3"/>
      <c r="M317" s="3"/>
      <c r="N317" s="3"/>
      <c r="O317" s="3"/>
      <c r="P317" s="3"/>
      <c r="Q317" s="3"/>
      <c r="R317" s="3"/>
      <c r="S317" s="3"/>
      <c r="T317" s="3"/>
      <c r="U317" s="3"/>
      <c r="V317" s="3"/>
      <c r="W317" s="3"/>
      <c r="X317" s="3"/>
      <c r="Y317" s="3"/>
      <c r="Z317" s="3"/>
    </row>
    <row r="318" spans="1:26" ht="12.75" customHeight="1" x14ac:dyDescent="0.25">
      <c r="A318" s="3"/>
      <c r="B318" s="3"/>
      <c r="C318" s="3"/>
      <c r="D318" s="200"/>
      <c r="E318" s="3"/>
      <c r="F318" s="3"/>
      <c r="G318" s="3"/>
      <c r="H318" s="3"/>
      <c r="I318" s="3"/>
      <c r="J318" s="3"/>
      <c r="K318" s="3"/>
      <c r="L318" s="3"/>
      <c r="M318" s="3"/>
      <c r="N318" s="3"/>
      <c r="O318" s="3"/>
      <c r="P318" s="3"/>
      <c r="Q318" s="3"/>
      <c r="R318" s="3"/>
      <c r="S318" s="3"/>
      <c r="T318" s="3"/>
      <c r="U318" s="3"/>
      <c r="V318" s="3"/>
      <c r="W318" s="3"/>
      <c r="X318" s="3"/>
      <c r="Y318" s="3"/>
      <c r="Z318" s="3"/>
    </row>
    <row r="319" spans="1:26" ht="12.75" customHeight="1" x14ac:dyDescent="0.25">
      <c r="A319" s="3"/>
      <c r="B319" s="3"/>
      <c r="C319" s="3"/>
      <c r="D319" s="200"/>
      <c r="E319" s="3"/>
      <c r="F319" s="3"/>
      <c r="G319" s="3"/>
      <c r="H319" s="3"/>
      <c r="I319" s="3"/>
      <c r="J319" s="3"/>
      <c r="K319" s="3"/>
      <c r="L319" s="3"/>
      <c r="M319" s="3"/>
      <c r="N319" s="3"/>
      <c r="O319" s="3"/>
      <c r="P319" s="3"/>
      <c r="Q319" s="3"/>
      <c r="R319" s="3"/>
      <c r="S319" s="3"/>
      <c r="T319" s="3"/>
      <c r="U319" s="3"/>
      <c r="V319" s="3"/>
      <c r="W319" s="3"/>
      <c r="X319" s="3"/>
      <c r="Y319" s="3"/>
      <c r="Z319" s="3"/>
    </row>
    <row r="320" spans="1:26" ht="12.75" customHeight="1" x14ac:dyDescent="0.25">
      <c r="A320" s="3"/>
      <c r="B320" s="3"/>
      <c r="C320" s="3"/>
      <c r="D320" s="200"/>
      <c r="E320" s="3"/>
      <c r="F320" s="3"/>
      <c r="G320" s="3"/>
      <c r="H320" s="3"/>
      <c r="I320" s="3"/>
      <c r="J320" s="3"/>
      <c r="K320" s="3"/>
      <c r="L320" s="3"/>
      <c r="M320" s="3"/>
      <c r="N320" s="3"/>
      <c r="O320" s="3"/>
      <c r="P320" s="3"/>
      <c r="Q320" s="3"/>
      <c r="R320" s="3"/>
      <c r="S320" s="3"/>
      <c r="T320" s="3"/>
      <c r="U320" s="3"/>
      <c r="V320" s="3"/>
      <c r="W320" s="3"/>
      <c r="X320" s="3"/>
      <c r="Y320" s="3"/>
      <c r="Z320" s="3"/>
    </row>
    <row r="321" spans="1:26" ht="12.75" customHeight="1" x14ac:dyDescent="0.25">
      <c r="A321" s="3"/>
      <c r="B321" s="3"/>
      <c r="C321" s="3"/>
      <c r="D321" s="200"/>
      <c r="E321" s="3"/>
      <c r="F321" s="3"/>
      <c r="G321" s="3"/>
      <c r="H321" s="3"/>
      <c r="I321" s="3"/>
      <c r="J321" s="3"/>
      <c r="K321" s="3"/>
      <c r="L321" s="3"/>
      <c r="M321" s="3"/>
      <c r="N321" s="3"/>
      <c r="O321" s="3"/>
      <c r="P321" s="3"/>
      <c r="Q321" s="3"/>
      <c r="R321" s="3"/>
      <c r="S321" s="3"/>
      <c r="T321" s="3"/>
      <c r="U321" s="3"/>
      <c r="V321" s="3"/>
      <c r="W321" s="3"/>
      <c r="X321" s="3"/>
      <c r="Y321" s="3"/>
      <c r="Z321" s="3"/>
    </row>
    <row r="322" spans="1:26" ht="12.75" customHeight="1" x14ac:dyDescent="0.25">
      <c r="A322" s="3"/>
      <c r="B322" s="3"/>
      <c r="C322" s="3"/>
      <c r="D322" s="200"/>
      <c r="E322" s="3"/>
      <c r="F322" s="3"/>
      <c r="G322" s="3"/>
      <c r="H322" s="3"/>
      <c r="I322" s="3"/>
      <c r="J322" s="3"/>
      <c r="K322" s="3"/>
      <c r="L322" s="3"/>
      <c r="M322" s="3"/>
      <c r="N322" s="3"/>
      <c r="O322" s="3"/>
      <c r="P322" s="3"/>
      <c r="Q322" s="3"/>
      <c r="R322" s="3"/>
      <c r="S322" s="3"/>
      <c r="T322" s="3"/>
      <c r="U322" s="3"/>
      <c r="V322" s="3"/>
      <c r="W322" s="3"/>
      <c r="X322" s="3"/>
      <c r="Y322" s="3"/>
      <c r="Z322" s="3"/>
    </row>
    <row r="323" spans="1:26" ht="12.75" customHeight="1" x14ac:dyDescent="0.25">
      <c r="A323" s="3"/>
      <c r="B323" s="3"/>
      <c r="C323" s="3"/>
      <c r="D323" s="200"/>
      <c r="E323" s="3"/>
      <c r="F323" s="3"/>
      <c r="G323" s="3"/>
      <c r="H323" s="3"/>
      <c r="I323" s="3"/>
      <c r="J323" s="3"/>
      <c r="K323" s="3"/>
      <c r="L323" s="3"/>
      <c r="M323" s="3"/>
      <c r="N323" s="3"/>
      <c r="O323" s="3"/>
      <c r="P323" s="3"/>
      <c r="Q323" s="3"/>
      <c r="R323" s="3"/>
      <c r="S323" s="3"/>
      <c r="T323" s="3"/>
      <c r="U323" s="3"/>
      <c r="V323" s="3"/>
      <c r="W323" s="3"/>
      <c r="X323" s="3"/>
      <c r="Y323" s="3"/>
      <c r="Z323" s="3"/>
    </row>
    <row r="324" spans="1:26" ht="12.75" customHeight="1" x14ac:dyDescent="0.25">
      <c r="A324" s="3"/>
      <c r="B324" s="3"/>
      <c r="C324" s="3"/>
      <c r="D324" s="200"/>
      <c r="E324" s="3"/>
      <c r="F324" s="3"/>
      <c r="G324" s="3"/>
      <c r="H324" s="3"/>
      <c r="I324" s="3"/>
      <c r="J324" s="3"/>
      <c r="K324" s="3"/>
      <c r="L324" s="3"/>
      <c r="M324" s="3"/>
      <c r="N324" s="3"/>
      <c r="O324" s="3"/>
      <c r="P324" s="3"/>
      <c r="Q324" s="3"/>
      <c r="R324" s="3"/>
      <c r="S324" s="3"/>
      <c r="T324" s="3"/>
      <c r="U324" s="3"/>
      <c r="V324" s="3"/>
      <c r="W324" s="3"/>
      <c r="X324" s="3"/>
      <c r="Y324" s="3"/>
      <c r="Z324" s="3"/>
    </row>
    <row r="325" spans="1:26" ht="12.75" customHeight="1" x14ac:dyDescent="0.25">
      <c r="A325" s="3"/>
      <c r="B325" s="3"/>
      <c r="C325" s="3"/>
      <c r="D325" s="200"/>
      <c r="E325" s="3"/>
      <c r="F325" s="3"/>
      <c r="G325" s="3"/>
      <c r="H325" s="3"/>
      <c r="I325" s="3"/>
      <c r="J325" s="3"/>
      <c r="K325" s="3"/>
      <c r="L325" s="3"/>
      <c r="M325" s="3"/>
      <c r="N325" s="3"/>
      <c r="O325" s="3"/>
      <c r="P325" s="3"/>
      <c r="Q325" s="3"/>
      <c r="R325" s="3"/>
      <c r="S325" s="3"/>
      <c r="T325" s="3"/>
      <c r="U325" s="3"/>
      <c r="V325" s="3"/>
      <c r="W325" s="3"/>
      <c r="X325" s="3"/>
      <c r="Y325" s="3"/>
      <c r="Z325" s="3"/>
    </row>
    <row r="326" spans="1:26" ht="12.75" customHeight="1" x14ac:dyDescent="0.25">
      <c r="A326" s="3"/>
      <c r="B326" s="3"/>
      <c r="C326" s="3"/>
      <c r="D326" s="200"/>
      <c r="E326" s="3"/>
      <c r="F326" s="3"/>
      <c r="G326" s="3"/>
      <c r="H326" s="3"/>
      <c r="I326" s="3"/>
      <c r="J326" s="3"/>
      <c r="K326" s="3"/>
      <c r="L326" s="3"/>
      <c r="M326" s="3"/>
      <c r="N326" s="3"/>
      <c r="O326" s="3"/>
      <c r="P326" s="3"/>
      <c r="Q326" s="3"/>
      <c r="R326" s="3"/>
      <c r="S326" s="3"/>
      <c r="T326" s="3"/>
      <c r="U326" s="3"/>
      <c r="V326" s="3"/>
      <c r="W326" s="3"/>
      <c r="X326" s="3"/>
      <c r="Y326" s="3"/>
      <c r="Z326" s="3"/>
    </row>
    <row r="327" spans="1:26" ht="12.75" customHeight="1" x14ac:dyDescent="0.25">
      <c r="A327" s="3"/>
      <c r="B327" s="3"/>
      <c r="C327" s="3"/>
      <c r="D327" s="200"/>
      <c r="E327" s="3"/>
      <c r="F327" s="3"/>
      <c r="G327" s="3"/>
      <c r="H327" s="3"/>
      <c r="I327" s="3"/>
      <c r="J327" s="3"/>
      <c r="K327" s="3"/>
      <c r="L327" s="3"/>
      <c r="M327" s="3"/>
      <c r="N327" s="3"/>
      <c r="O327" s="3"/>
      <c r="P327" s="3"/>
      <c r="Q327" s="3"/>
      <c r="R327" s="3"/>
      <c r="S327" s="3"/>
      <c r="T327" s="3"/>
      <c r="U327" s="3"/>
      <c r="V327" s="3"/>
      <c r="W327" s="3"/>
      <c r="X327" s="3"/>
      <c r="Y327" s="3"/>
      <c r="Z327" s="3"/>
    </row>
    <row r="328" spans="1:26" ht="12.75" customHeight="1" x14ac:dyDescent="0.25">
      <c r="A328" s="3"/>
      <c r="B328" s="3"/>
      <c r="C328" s="3"/>
      <c r="D328" s="200"/>
      <c r="E328" s="3"/>
      <c r="F328" s="3"/>
      <c r="G328" s="3"/>
      <c r="H328" s="3"/>
      <c r="I328" s="3"/>
      <c r="J328" s="3"/>
      <c r="K328" s="3"/>
      <c r="L328" s="3"/>
      <c r="M328" s="3"/>
      <c r="N328" s="3"/>
      <c r="O328" s="3"/>
      <c r="P328" s="3"/>
      <c r="Q328" s="3"/>
      <c r="R328" s="3"/>
      <c r="S328" s="3"/>
      <c r="T328" s="3"/>
      <c r="U328" s="3"/>
      <c r="V328" s="3"/>
      <c r="W328" s="3"/>
      <c r="X328" s="3"/>
      <c r="Y328" s="3"/>
      <c r="Z328" s="3"/>
    </row>
    <row r="329" spans="1:26" ht="12.75" customHeight="1" x14ac:dyDescent="0.25">
      <c r="A329" s="3"/>
      <c r="B329" s="3"/>
      <c r="C329" s="3"/>
      <c r="D329" s="200"/>
      <c r="E329" s="3"/>
      <c r="F329" s="3"/>
      <c r="G329" s="3"/>
      <c r="H329" s="3"/>
      <c r="I329" s="3"/>
      <c r="J329" s="3"/>
      <c r="K329" s="3"/>
      <c r="L329" s="3"/>
      <c r="M329" s="3"/>
      <c r="N329" s="3"/>
      <c r="O329" s="3"/>
      <c r="P329" s="3"/>
      <c r="Q329" s="3"/>
      <c r="R329" s="3"/>
      <c r="S329" s="3"/>
      <c r="T329" s="3"/>
      <c r="U329" s="3"/>
      <c r="V329" s="3"/>
      <c r="W329" s="3"/>
      <c r="X329" s="3"/>
      <c r="Y329" s="3"/>
      <c r="Z329" s="3"/>
    </row>
    <row r="330" spans="1:26" ht="12.75" customHeight="1" x14ac:dyDescent="0.25">
      <c r="A330" s="3"/>
      <c r="B330" s="3"/>
      <c r="C330" s="3"/>
      <c r="D330" s="200"/>
      <c r="E330" s="3"/>
      <c r="F330" s="3"/>
      <c r="G330" s="3"/>
      <c r="H330" s="3"/>
      <c r="I330" s="3"/>
      <c r="J330" s="3"/>
      <c r="K330" s="3"/>
      <c r="L330" s="3"/>
      <c r="M330" s="3"/>
      <c r="N330" s="3"/>
      <c r="O330" s="3"/>
      <c r="P330" s="3"/>
      <c r="Q330" s="3"/>
      <c r="R330" s="3"/>
      <c r="S330" s="3"/>
      <c r="T330" s="3"/>
      <c r="U330" s="3"/>
      <c r="V330" s="3"/>
      <c r="W330" s="3"/>
      <c r="X330" s="3"/>
      <c r="Y330" s="3"/>
      <c r="Z330" s="3"/>
    </row>
    <row r="331" spans="1:26" ht="12.75" customHeight="1" x14ac:dyDescent="0.25">
      <c r="A331" s="3"/>
      <c r="B331" s="3"/>
      <c r="C331" s="3"/>
      <c r="D331" s="200"/>
      <c r="E331" s="3"/>
      <c r="F331" s="3"/>
      <c r="G331" s="3"/>
      <c r="H331" s="3"/>
      <c r="I331" s="3"/>
      <c r="J331" s="3"/>
      <c r="K331" s="3"/>
      <c r="L331" s="3"/>
      <c r="M331" s="3"/>
      <c r="N331" s="3"/>
      <c r="O331" s="3"/>
      <c r="P331" s="3"/>
      <c r="Q331" s="3"/>
      <c r="R331" s="3"/>
      <c r="S331" s="3"/>
      <c r="T331" s="3"/>
      <c r="U331" s="3"/>
      <c r="V331" s="3"/>
      <c r="W331" s="3"/>
      <c r="X331" s="3"/>
      <c r="Y331" s="3"/>
      <c r="Z331" s="3"/>
    </row>
    <row r="332" spans="1:26" ht="12.75" customHeight="1" x14ac:dyDescent="0.25">
      <c r="A332" s="3"/>
      <c r="B332" s="3"/>
      <c r="C332" s="3"/>
      <c r="D332" s="200"/>
      <c r="E332" s="3"/>
      <c r="F332" s="3"/>
      <c r="G332" s="3"/>
      <c r="H332" s="3"/>
      <c r="I332" s="3"/>
      <c r="J332" s="3"/>
      <c r="K332" s="3"/>
      <c r="L332" s="3"/>
      <c r="M332" s="3"/>
      <c r="N332" s="3"/>
      <c r="O332" s="3"/>
      <c r="P332" s="3"/>
      <c r="Q332" s="3"/>
      <c r="R332" s="3"/>
      <c r="S332" s="3"/>
      <c r="T332" s="3"/>
      <c r="U332" s="3"/>
      <c r="V332" s="3"/>
      <c r="W332" s="3"/>
      <c r="X332" s="3"/>
      <c r="Y332" s="3"/>
      <c r="Z332" s="3"/>
    </row>
    <row r="333" spans="1:26" ht="12.75" customHeight="1" x14ac:dyDescent="0.25">
      <c r="A333" s="3"/>
      <c r="B333" s="3"/>
      <c r="C333" s="3"/>
      <c r="D333" s="200"/>
      <c r="E333" s="3"/>
      <c r="F333" s="3"/>
      <c r="G333" s="3"/>
      <c r="H333" s="3"/>
      <c r="I333" s="3"/>
      <c r="J333" s="3"/>
      <c r="K333" s="3"/>
      <c r="L333" s="3"/>
      <c r="M333" s="3"/>
      <c r="N333" s="3"/>
      <c r="O333" s="3"/>
      <c r="P333" s="3"/>
      <c r="Q333" s="3"/>
      <c r="R333" s="3"/>
      <c r="S333" s="3"/>
      <c r="T333" s="3"/>
      <c r="U333" s="3"/>
      <c r="V333" s="3"/>
      <c r="W333" s="3"/>
      <c r="X333" s="3"/>
      <c r="Y333" s="3"/>
      <c r="Z333" s="3"/>
    </row>
    <row r="334" spans="1:26" ht="12.75" customHeight="1" x14ac:dyDescent="0.25">
      <c r="A334" s="3"/>
      <c r="B334" s="3"/>
      <c r="C334" s="3"/>
      <c r="D334" s="200"/>
      <c r="E334" s="3"/>
      <c r="F334" s="3"/>
      <c r="G334" s="3"/>
      <c r="H334" s="3"/>
      <c r="I334" s="3"/>
      <c r="J334" s="3"/>
      <c r="K334" s="3"/>
      <c r="L334" s="3"/>
      <c r="M334" s="3"/>
      <c r="N334" s="3"/>
      <c r="O334" s="3"/>
      <c r="P334" s="3"/>
      <c r="Q334" s="3"/>
      <c r="R334" s="3"/>
      <c r="S334" s="3"/>
      <c r="T334" s="3"/>
      <c r="U334" s="3"/>
      <c r="V334" s="3"/>
      <c r="W334" s="3"/>
      <c r="X334" s="3"/>
      <c r="Y334" s="3"/>
      <c r="Z334" s="3"/>
    </row>
    <row r="335" spans="1:26" ht="12.75" customHeight="1" x14ac:dyDescent="0.25">
      <c r="A335" s="3"/>
      <c r="B335" s="3"/>
      <c r="C335" s="3"/>
      <c r="D335" s="200"/>
      <c r="E335" s="3"/>
      <c r="F335" s="3"/>
      <c r="G335" s="3"/>
      <c r="H335" s="3"/>
      <c r="I335" s="3"/>
      <c r="J335" s="3"/>
      <c r="K335" s="3"/>
      <c r="L335" s="3"/>
      <c r="M335" s="3"/>
      <c r="N335" s="3"/>
      <c r="O335" s="3"/>
      <c r="P335" s="3"/>
      <c r="Q335" s="3"/>
      <c r="R335" s="3"/>
      <c r="S335" s="3"/>
      <c r="T335" s="3"/>
      <c r="U335" s="3"/>
      <c r="V335" s="3"/>
      <c r="W335" s="3"/>
      <c r="X335" s="3"/>
      <c r="Y335" s="3"/>
      <c r="Z335" s="3"/>
    </row>
    <row r="336" spans="1:26" ht="12.75" customHeight="1" x14ac:dyDescent="0.25">
      <c r="A336" s="3"/>
      <c r="B336" s="3"/>
      <c r="C336" s="3"/>
      <c r="D336" s="200"/>
      <c r="E336" s="3"/>
      <c r="F336" s="3"/>
      <c r="G336" s="3"/>
      <c r="H336" s="3"/>
      <c r="I336" s="3"/>
      <c r="J336" s="3"/>
      <c r="K336" s="3"/>
      <c r="L336" s="3"/>
      <c r="M336" s="3"/>
      <c r="N336" s="3"/>
      <c r="O336" s="3"/>
      <c r="P336" s="3"/>
      <c r="Q336" s="3"/>
      <c r="R336" s="3"/>
      <c r="S336" s="3"/>
      <c r="T336" s="3"/>
      <c r="U336" s="3"/>
      <c r="V336" s="3"/>
      <c r="W336" s="3"/>
      <c r="X336" s="3"/>
      <c r="Y336" s="3"/>
      <c r="Z336" s="3"/>
    </row>
    <row r="337" spans="1:26" ht="12.75" customHeight="1" x14ac:dyDescent="0.25">
      <c r="A337" s="3"/>
      <c r="B337" s="3"/>
      <c r="C337" s="3"/>
      <c r="D337" s="200"/>
      <c r="E337" s="3"/>
      <c r="F337" s="3"/>
      <c r="G337" s="3"/>
      <c r="H337" s="3"/>
      <c r="I337" s="3"/>
      <c r="J337" s="3"/>
      <c r="K337" s="3"/>
      <c r="L337" s="3"/>
      <c r="M337" s="3"/>
      <c r="N337" s="3"/>
      <c r="O337" s="3"/>
      <c r="P337" s="3"/>
      <c r="Q337" s="3"/>
      <c r="R337" s="3"/>
      <c r="S337" s="3"/>
      <c r="T337" s="3"/>
      <c r="U337" s="3"/>
      <c r="V337" s="3"/>
      <c r="W337" s="3"/>
      <c r="X337" s="3"/>
      <c r="Y337" s="3"/>
      <c r="Z337" s="3"/>
    </row>
    <row r="338" spans="1:26" ht="12.75" customHeight="1" x14ac:dyDescent="0.25">
      <c r="A338" s="3"/>
      <c r="B338" s="3"/>
      <c r="C338" s="3"/>
      <c r="D338" s="200"/>
      <c r="E338" s="3"/>
      <c r="F338" s="3"/>
      <c r="G338" s="3"/>
      <c r="H338" s="3"/>
      <c r="I338" s="3"/>
      <c r="J338" s="3"/>
      <c r="K338" s="3"/>
      <c r="L338" s="3"/>
      <c r="M338" s="3"/>
      <c r="N338" s="3"/>
      <c r="O338" s="3"/>
      <c r="P338" s="3"/>
      <c r="Q338" s="3"/>
      <c r="R338" s="3"/>
      <c r="S338" s="3"/>
      <c r="T338" s="3"/>
      <c r="U338" s="3"/>
      <c r="V338" s="3"/>
      <c r="W338" s="3"/>
      <c r="X338" s="3"/>
      <c r="Y338" s="3"/>
      <c r="Z338" s="3"/>
    </row>
    <row r="339" spans="1:26" ht="12.75" customHeight="1" x14ac:dyDescent="0.25">
      <c r="A339" s="3"/>
      <c r="B339" s="3"/>
      <c r="C339" s="3"/>
      <c r="D339" s="200"/>
      <c r="E339" s="3"/>
      <c r="F339" s="3"/>
      <c r="G339" s="3"/>
      <c r="H339" s="3"/>
      <c r="I339" s="3"/>
      <c r="J339" s="3"/>
      <c r="K339" s="3"/>
      <c r="L339" s="3"/>
      <c r="M339" s="3"/>
      <c r="N339" s="3"/>
      <c r="O339" s="3"/>
      <c r="P339" s="3"/>
      <c r="Q339" s="3"/>
      <c r="R339" s="3"/>
      <c r="S339" s="3"/>
      <c r="T339" s="3"/>
      <c r="U339" s="3"/>
      <c r="V339" s="3"/>
      <c r="W339" s="3"/>
      <c r="X339" s="3"/>
      <c r="Y339" s="3"/>
      <c r="Z339" s="3"/>
    </row>
    <row r="340" spans="1:26" ht="12.75" customHeight="1" x14ac:dyDescent="0.25">
      <c r="A340" s="3"/>
      <c r="B340" s="3"/>
      <c r="C340" s="3"/>
      <c r="D340" s="200"/>
      <c r="E340" s="3"/>
      <c r="F340" s="3"/>
      <c r="G340" s="3"/>
      <c r="H340" s="3"/>
      <c r="I340" s="3"/>
      <c r="J340" s="3"/>
      <c r="K340" s="3"/>
      <c r="L340" s="3"/>
      <c r="M340" s="3"/>
      <c r="N340" s="3"/>
      <c r="O340" s="3"/>
      <c r="P340" s="3"/>
      <c r="Q340" s="3"/>
      <c r="R340" s="3"/>
      <c r="S340" s="3"/>
      <c r="T340" s="3"/>
      <c r="U340" s="3"/>
      <c r="V340" s="3"/>
      <c r="W340" s="3"/>
      <c r="X340" s="3"/>
      <c r="Y340" s="3"/>
      <c r="Z340" s="3"/>
    </row>
    <row r="341" spans="1:26" ht="12.75" customHeight="1" x14ac:dyDescent="0.25">
      <c r="A341" s="3"/>
      <c r="B341" s="3"/>
      <c r="C341" s="3"/>
      <c r="D341" s="200"/>
      <c r="E341" s="3"/>
      <c r="F341" s="3"/>
      <c r="G341" s="3"/>
      <c r="H341" s="3"/>
      <c r="I341" s="3"/>
      <c r="J341" s="3"/>
      <c r="K341" s="3"/>
      <c r="L341" s="3"/>
      <c r="M341" s="3"/>
      <c r="N341" s="3"/>
      <c r="O341" s="3"/>
      <c r="P341" s="3"/>
      <c r="Q341" s="3"/>
      <c r="R341" s="3"/>
      <c r="S341" s="3"/>
      <c r="T341" s="3"/>
      <c r="U341" s="3"/>
      <c r="V341" s="3"/>
      <c r="W341" s="3"/>
      <c r="X341" s="3"/>
      <c r="Y341" s="3"/>
      <c r="Z341" s="3"/>
    </row>
    <row r="342" spans="1:26" ht="12.75" customHeight="1" x14ac:dyDescent="0.25">
      <c r="A342" s="3"/>
      <c r="B342" s="3"/>
      <c r="C342" s="3"/>
      <c r="D342" s="200"/>
      <c r="E342" s="3"/>
      <c r="F342" s="3"/>
      <c r="G342" s="3"/>
      <c r="H342" s="3"/>
      <c r="I342" s="3"/>
      <c r="J342" s="3"/>
      <c r="K342" s="3"/>
      <c r="L342" s="3"/>
      <c r="M342" s="3"/>
      <c r="N342" s="3"/>
      <c r="O342" s="3"/>
      <c r="P342" s="3"/>
      <c r="Q342" s="3"/>
      <c r="R342" s="3"/>
      <c r="S342" s="3"/>
      <c r="T342" s="3"/>
      <c r="U342" s="3"/>
      <c r="V342" s="3"/>
      <c r="W342" s="3"/>
      <c r="X342" s="3"/>
      <c r="Y342" s="3"/>
      <c r="Z342" s="3"/>
    </row>
    <row r="343" spans="1:26" ht="12.75" customHeight="1" x14ac:dyDescent="0.25">
      <c r="A343" s="3"/>
      <c r="B343" s="3"/>
      <c r="C343" s="3"/>
      <c r="D343" s="200"/>
      <c r="E343" s="3"/>
      <c r="F343" s="3"/>
      <c r="G343" s="3"/>
      <c r="H343" s="3"/>
      <c r="I343" s="3"/>
      <c r="J343" s="3"/>
      <c r="K343" s="3"/>
      <c r="L343" s="3"/>
      <c r="M343" s="3"/>
      <c r="N343" s="3"/>
      <c r="O343" s="3"/>
      <c r="P343" s="3"/>
      <c r="Q343" s="3"/>
      <c r="R343" s="3"/>
      <c r="S343" s="3"/>
      <c r="T343" s="3"/>
      <c r="U343" s="3"/>
      <c r="V343" s="3"/>
      <c r="W343" s="3"/>
      <c r="X343" s="3"/>
      <c r="Y343" s="3"/>
      <c r="Z343" s="3"/>
    </row>
    <row r="344" spans="1:26" ht="12.75" customHeight="1" x14ac:dyDescent="0.25">
      <c r="A344" s="3"/>
      <c r="B344" s="3"/>
      <c r="C344" s="3"/>
      <c r="D344" s="200"/>
      <c r="E344" s="3"/>
      <c r="F344" s="3"/>
      <c r="G344" s="3"/>
      <c r="H344" s="3"/>
      <c r="I344" s="3"/>
      <c r="J344" s="3"/>
      <c r="K344" s="3"/>
      <c r="L344" s="3"/>
      <c r="M344" s="3"/>
      <c r="N344" s="3"/>
      <c r="O344" s="3"/>
      <c r="P344" s="3"/>
      <c r="Q344" s="3"/>
      <c r="R344" s="3"/>
      <c r="S344" s="3"/>
      <c r="T344" s="3"/>
      <c r="U344" s="3"/>
      <c r="V344" s="3"/>
      <c r="W344" s="3"/>
      <c r="X344" s="3"/>
      <c r="Y344" s="3"/>
      <c r="Z344" s="3"/>
    </row>
    <row r="345" spans="1:26" ht="12.75" customHeight="1" x14ac:dyDescent="0.25">
      <c r="A345" s="3"/>
      <c r="B345" s="3"/>
      <c r="C345" s="3"/>
      <c r="D345" s="200"/>
      <c r="E345" s="3"/>
      <c r="F345" s="3"/>
      <c r="G345" s="3"/>
      <c r="H345" s="3"/>
      <c r="I345" s="3"/>
      <c r="J345" s="3"/>
      <c r="K345" s="3"/>
      <c r="L345" s="3"/>
      <c r="M345" s="3"/>
      <c r="N345" s="3"/>
      <c r="O345" s="3"/>
      <c r="P345" s="3"/>
      <c r="Q345" s="3"/>
      <c r="R345" s="3"/>
      <c r="S345" s="3"/>
      <c r="T345" s="3"/>
      <c r="U345" s="3"/>
      <c r="V345" s="3"/>
      <c r="W345" s="3"/>
      <c r="X345" s="3"/>
      <c r="Y345" s="3"/>
      <c r="Z345" s="3"/>
    </row>
    <row r="346" spans="1:26" ht="12.75" customHeight="1" x14ac:dyDescent="0.25">
      <c r="A346" s="3"/>
      <c r="B346" s="3"/>
      <c r="C346" s="3"/>
      <c r="D346" s="200"/>
      <c r="E346" s="3"/>
      <c r="F346" s="3"/>
      <c r="G346" s="3"/>
      <c r="H346" s="3"/>
      <c r="I346" s="3"/>
      <c r="J346" s="3"/>
      <c r="K346" s="3"/>
      <c r="L346" s="3"/>
      <c r="M346" s="3"/>
      <c r="N346" s="3"/>
      <c r="O346" s="3"/>
      <c r="P346" s="3"/>
      <c r="Q346" s="3"/>
      <c r="R346" s="3"/>
      <c r="S346" s="3"/>
      <c r="T346" s="3"/>
      <c r="U346" s="3"/>
      <c r="V346" s="3"/>
      <c r="W346" s="3"/>
      <c r="X346" s="3"/>
      <c r="Y346" s="3"/>
      <c r="Z346" s="3"/>
    </row>
    <row r="347" spans="1:26" ht="12.75" customHeight="1" x14ac:dyDescent="0.25">
      <c r="A347" s="3"/>
      <c r="B347" s="3"/>
      <c r="C347" s="3"/>
      <c r="D347" s="200"/>
      <c r="E347" s="3"/>
      <c r="F347" s="3"/>
      <c r="G347" s="3"/>
      <c r="H347" s="3"/>
      <c r="I347" s="3"/>
      <c r="J347" s="3"/>
      <c r="K347" s="3"/>
      <c r="L347" s="3"/>
      <c r="M347" s="3"/>
      <c r="N347" s="3"/>
      <c r="O347" s="3"/>
      <c r="P347" s="3"/>
      <c r="Q347" s="3"/>
      <c r="R347" s="3"/>
      <c r="S347" s="3"/>
      <c r="T347" s="3"/>
      <c r="U347" s="3"/>
      <c r="V347" s="3"/>
      <c r="W347" s="3"/>
      <c r="X347" s="3"/>
      <c r="Y347" s="3"/>
      <c r="Z347" s="3"/>
    </row>
    <row r="348" spans="1:26" ht="12.75" customHeight="1" x14ac:dyDescent="0.25">
      <c r="A348" s="3"/>
      <c r="B348" s="3"/>
      <c r="C348" s="3"/>
      <c r="D348" s="200"/>
      <c r="E348" s="3"/>
      <c r="F348" s="3"/>
      <c r="G348" s="3"/>
      <c r="H348" s="3"/>
      <c r="I348" s="3"/>
      <c r="J348" s="3"/>
      <c r="K348" s="3"/>
      <c r="L348" s="3"/>
      <c r="M348" s="3"/>
      <c r="N348" s="3"/>
      <c r="O348" s="3"/>
      <c r="P348" s="3"/>
      <c r="Q348" s="3"/>
      <c r="R348" s="3"/>
      <c r="S348" s="3"/>
      <c r="T348" s="3"/>
      <c r="U348" s="3"/>
      <c r="V348" s="3"/>
      <c r="W348" s="3"/>
      <c r="X348" s="3"/>
      <c r="Y348" s="3"/>
      <c r="Z348" s="3"/>
    </row>
    <row r="349" spans="1:26" ht="12.75" customHeight="1" x14ac:dyDescent="0.25">
      <c r="A349" s="3"/>
      <c r="B349" s="3"/>
      <c r="C349" s="3"/>
      <c r="D349" s="200"/>
      <c r="E349" s="3"/>
      <c r="F349" s="3"/>
      <c r="G349" s="3"/>
      <c r="H349" s="3"/>
      <c r="I349" s="3"/>
      <c r="J349" s="3"/>
      <c r="K349" s="3"/>
      <c r="L349" s="3"/>
      <c r="M349" s="3"/>
      <c r="N349" s="3"/>
      <c r="O349" s="3"/>
      <c r="P349" s="3"/>
      <c r="Q349" s="3"/>
      <c r="R349" s="3"/>
      <c r="S349" s="3"/>
      <c r="T349" s="3"/>
      <c r="U349" s="3"/>
      <c r="V349" s="3"/>
      <c r="W349" s="3"/>
      <c r="X349" s="3"/>
      <c r="Y349" s="3"/>
      <c r="Z349" s="3"/>
    </row>
    <row r="350" spans="1:26" ht="12.75" customHeight="1" x14ac:dyDescent="0.25">
      <c r="A350" s="3"/>
      <c r="B350" s="3"/>
      <c r="C350" s="3"/>
      <c r="D350" s="200"/>
      <c r="E350" s="3"/>
      <c r="F350" s="3"/>
      <c r="G350" s="3"/>
      <c r="H350" s="3"/>
      <c r="I350" s="3"/>
      <c r="J350" s="3"/>
      <c r="K350" s="3"/>
      <c r="L350" s="3"/>
      <c r="M350" s="3"/>
      <c r="N350" s="3"/>
      <c r="O350" s="3"/>
      <c r="P350" s="3"/>
      <c r="Q350" s="3"/>
      <c r="R350" s="3"/>
      <c r="S350" s="3"/>
      <c r="T350" s="3"/>
      <c r="U350" s="3"/>
      <c r="V350" s="3"/>
      <c r="W350" s="3"/>
      <c r="X350" s="3"/>
      <c r="Y350" s="3"/>
      <c r="Z350" s="3"/>
    </row>
    <row r="351" spans="1:26" ht="12.75" customHeight="1" x14ac:dyDescent="0.25">
      <c r="A351" s="3"/>
      <c r="B351" s="3"/>
      <c r="C351" s="3"/>
      <c r="D351" s="200"/>
      <c r="E351" s="3"/>
      <c r="F351" s="3"/>
      <c r="G351" s="3"/>
      <c r="H351" s="3"/>
      <c r="I351" s="3"/>
      <c r="J351" s="3"/>
      <c r="K351" s="3"/>
      <c r="L351" s="3"/>
      <c r="M351" s="3"/>
      <c r="N351" s="3"/>
      <c r="O351" s="3"/>
      <c r="P351" s="3"/>
      <c r="Q351" s="3"/>
      <c r="R351" s="3"/>
      <c r="S351" s="3"/>
      <c r="T351" s="3"/>
      <c r="U351" s="3"/>
      <c r="V351" s="3"/>
      <c r="W351" s="3"/>
      <c r="X351" s="3"/>
      <c r="Y351" s="3"/>
      <c r="Z351" s="3"/>
    </row>
    <row r="352" spans="1:26" ht="12.75" customHeight="1" x14ac:dyDescent="0.25">
      <c r="A352" s="3"/>
      <c r="B352" s="3"/>
      <c r="C352" s="3"/>
      <c r="D352" s="200"/>
      <c r="E352" s="3"/>
      <c r="F352" s="3"/>
      <c r="G352" s="3"/>
      <c r="H352" s="3"/>
      <c r="I352" s="3"/>
      <c r="J352" s="3"/>
      <c r="K352" s="3"/>
      <c r="L352" s="3"/>
      <c r="M352" s="3"/>
      <c r="N352" s="3"/>
      <c r="O352" s="3"/>
      <c r="P352" s="3"/>
      <c r="Q352" s="3"/>
      <c r="R352" s="3"/>
      <c r="S352" s="3"/>
      <c r="T352" s="3"/>
      <c r="U352" s="3"/>
      <c r="V352" s="3"/>
      <c r="W352" s="3"/>
      <c r="X352" s="3"/>
      <c r="Y352" s="3"/>
      <c r="Z352" s="3"/>
    </row>
    <row r="353" spans="1:26" ht="12.75" customHeight="1" x14ac:dyDescent="0.25">
      <c r="A353" s="3"/>
      <c r="B353" s="3"/>
      <c r="C353" s="3"/>
      <c r="D353" s="200"/>
      <c r="E353" s="3"/>
      <c r="F353" s="3"/>
      <c r="G353" s="3"/>
      <c r="H353" s="3"/>
      <c r="I353" s="3"/>
      <c r="J353" s="3"/>
      <c r="K353" s="3"/>
      <c r="L353" s="3"/>
      <c r="M353" s="3"/>
      <c r="N353" s="3"/>
      <c r="O353" s="3"/>
      <c r="P353" s="3"/>
      <c r="Q353" s="3"/>
      <c r="R353" s="3"/>
      <c r="S353" s="3"/>
      <c r="T353" s="3"/>
      <c r="U353" s="3"/>
      <c r="V353" s="3"/>
      <c r="W353" s="3"/>
      <c r="X353" s="3"/>
      <c r="Y353" s="3"/>
      <c r="Z353" s="3"/>
    </row>
    <row r="354" spans="1:26" ht="12.75" customHeight="1" x14ac:dyDescent="0.25">
      <c r="A354" s="3"/>
      <c r="B354" s="3"/>
      <c r="C354" s="3"/>
      <c r="D354" s="200"/>
      <c r="E354" s="3"/>
      <c r="F354" s="3"/>
      <c r="G354" s="3"/>
      <c r="H354" s="3"/>
      <c r="I354" s="3"/>
      <c r="J354" s="3"/>
      <c r="K354" s="3"/>
      <c r="L354" s="3"/>
      <c r="M354" s="3"/>
      <c r="N354" s="3"/>
      <c r="O354" s="3"/>
      <c r="P354" s="3"/>
      <c r="Q354" s="3"/>
      <c r="R354" s="3"/>
      <c r="S354" s="3"/>
      <c r="T354" s="3"/>
      <c r="U354" s="3"/>
      <c r="V354" s="3"/>
      <c r="W354" s="3"/>
      <c r="X354" s="3"/>
      <c r="Y354" s="3"/>
      <c r="Z354" s="3"/>
    </row>
    <row r="355" spans="1:26" ht="12.75" customHeight="1" x14ac:dyDescent="0.25">
      <c r="A355" s="3"/>
      <c r="B355" s="3"/>
      <c r="C355" s="3"/>
      <c r="D355" s="200"/>
      <c r="E355" s="3"/>
      <c r="F355" s="3"/>
      <c r="G355" s="3"/>
      <c r="H355" s="3"/>
      <c r="I355" s="3"/>
      <c r="J355" s="3"/>
      <c r="K355" s="3"/>
      <c r="L355" s="3"/>
      <c r="M355" s="3"/>
      <c r="N355" s="3"/>
      <c r="O355" s="3"/>
      <c r="P355" s="3"/>
      <c r="Q355" s="3"/>
      <c r="R355" s="3"/>
      <c r="S355" s="3"/>
      <c r="T355" s="3"/>
      <c r="U355" s="3"/>
      <c r="V355" s="3"/>
      <c r="W355" s="3"/>
      <c r="X355" s="3"/>
      <c r="Y355" s="3"/>
      <c r="Z355" s="3"/>
    </row>
    <row r="356" spans="1:26" ht="12.75" customHeight="1" x14ac:dyDescent="0.25">
      <c r="A356" s="3"/>
      <c r="B356" s="3"/>
      <c r="C356" s="3"/>
      <c r="D356" s="200"/>
      <c r="E356" s="3"/>
      <c r="F356" s="3"/>
      <c r="G356" s="3"/>
      <c r="H356" s="3"/>
      <c r="I356" s="3"/>
      <c r="J356" s="3"/>
      <c r="K356" s="3"/>
      <c r="L356" s="3"/>
      <c r="M356" s="3"/>
      <c r="N356" s="3"/>
      <c r="O356" s="3"/>
      <c r="P356" s="3"/>
      <c r="Q356" s="3"/>
      <c r="R356" s="3"/>
      <c r="S356" s="3"/>
      <c r="T356" s="3"/>
      <c r="U356" s="3"/>
      <c r="V356" s="3"/>
      <c r="W356" s="3"/>
      <c r="X356" s="3"/>
      <c r="Y356" s="3"/>
      <c r="Z356" s="3"/>
    </row>
    <row r="357" spans="1:26" ht="12.75" customHeight="1" x14ac:dyDescent="0.25">
      <c r="A357" s="3"/>
      <c r="B357" s="3"/>
      <c r="C357" s="3"/>
      <c r="D357" s="200"/>
      <c r="E357" s="3"/>
      <c r="F357" s="3"/>
      <c r="G357" s="3"/>
      <c r="H357" s="3"/>
      <c r="I357" s="3"/>
      <c r="J357" s="3"/>
      <c r="K357" s="3"/>
      <c r="L357" s="3"/>
      <c r="M357" s="3"/>
      <c r="N357" s="3"/>
      <c r="O357" s="3"/>
      <c r="P357" s="3"/>
      <c r="Q357" s="3"/>
      <c r="R357" s="3"/>
      <c r="S357" s="3"/>
      <c r="T357" s="3"/>
      <c r="U357" s="3"/>
      <c r="V357" s="3"/>
      <c r="W357" s="3"/>
      <c r="X357" s="3"/>
      <c r="Y357" s="3"/>
      <c r="Z357" s="3"/>
    </row>
    <row r="358" spans="1:26" ht="12.75" customHeight="1" x14ac:dyDescent="0.25">
      <c r="A358" s="3"/>
      <c r="B358" s="3"/>
      <c r="C358" s="3"/>
      <c r="D358" s="200"/>
      <c r="E358" s="3"/>
      <c r="F358" s="3"/>
      <c r="G358" s="3"/>
      <c r="H358" s="3"/>
      <c r="I358" s="3"/>
      <c r="J358" s="3"/>
      <c r="K358" s="3"/>
      <c r="L358" s="3"/>
      <c r="M358" s="3"/>
      <c r="N358" s="3"/>
      <c r="O358" s="3"/>
      <c r="P358" s="3"/>
      <c r="Q358" s="3"/>
      <c r="R358" s="3"/>
      <c r="S358" s="3"/>
      <c r="T358" s="3"/>
      <c r="U358" s="3"/>
      <c r="V358" s="3"/>
      <c r="W358" s="3"/>
      <c r="X358" s="3"/>
      <c r="Y358" s="3"/>
      <c r="Z358" s="3"/>
    </row>
    <row r="359" spans="1:26" ht="12.75" customHeight="1" x14ac:dyDescent="0.25">
      <c r="A359" s="3"/>
      <c r="B359" s="3"/>
      <c r="C359" s="3"/>
      <c r="D359" s="200"/>
      <c r="E359" s="3"/>
      <c r="F359" s="3"/>
      <c r="G359" s="3"/>
      <c r="H359" s="3"/>
      <c r="I359" s="3"/>
      <c r="J359" s="3"/>
      <c r="K359" s="3"/>
      <c r="L359" s="3"/>
      <c r="M359" s="3"/>
      <c r="N359" s="3"/>
      <c r="O359" s="3"/>
      <c r="P359" s="3"/>
      <c r="Q359" s="3"/>
      <c r="R359" s="3"/>
      <c r="S359" s="3"/>
      <c r="T359" s="3"/>
      <c r="U359" s="3"/>
      <c r="V359" s="3"/>
      <c r="W359" s="3"/>
      <c r="X359" s="3"/>
      <c r="Y359" s="3"/>
      <c r="Z359" s="3"/>
    </row>
    <row r="360" spans="1:26" ht="12.75" customHeight="1" x14ac:dyDescent="0.25">
      <c r="A360" s="3"/>
      <c r="B360" s="3"/>
      <c r="C360" s="3"/>
      <c r="D360" s="200"/>
      <c r="E360" s="3"/>
      <c r="F360" s="3"/>
      <c r="G360" s="3"/>
      <c r="H360" s="3"/>
      <c r="I360" s="3"/>
      <c r="J360" s="3"/>
      <c r="K360" s="3"/>
      <c r="L360" s="3"/>
      <c r="M360" s="3"/>
      <c r="N360" s="3"/>
      <c r="O360" s="3"/>
      <c r="P360" s="3"/>
      <c r="Q360" s="3"/>
      <c r="R360" s="3"/>
      <c r="S360" s="3"/>
      <c r="T360" s="3"/>
      <c r="U360" s="3"/>
      <c r="V360" s="3"/>
      <c r="W360" s="3"/>
      <c r="X360" s="3"/>
      <c r="Y360" s="3"/>
      <c r="Z360" s="3"/>
    </row>
    <row r="361" spans="1:26" ht="12.75" customHeight="1" x14ac:dyDescent="0.25">
      <c r="A361" s="3"/>
      <c r="B361" s="3"/>
      <c r="C361" s="3"/>
      <c r="D361" s="200"/>
      <c r="E361" s="3"/>
      <c r="F361" s="3"/>
      <c r="G361" s="3"/>
      <c r="H361" s="3"/>
      <c r="I361" s="3"/>
      <c r="J361" s="3"/>
      <c r="K361" s="3"/>
      <c r="L361" s="3"/>
      <c r="M361" s="3"/>
      <c r="N361" s="3"/>
      <c r="O361" s="3"/>
      <c r="P361" s="3"/>
      <c r="Q361" s="3"/>
      <c r="R361" s="3"/>
      <c r="S361" s="3"/>
      <c r="T361" s="3"/>
      <c r="U361" s="3"/>
      <c r="V361" s="3"/>
      <c r="W361" s="3"/>
      <c r="X361" s="3"/>
      <c r="Y361" s="3"/>
      <c r="Z361" s="3"/>
    </row>
    <row r="362" spans="1:26" ht="12.75" customHeight="1" x14ac:dyDescent="0.25">
      <c r="A362" s="3"/>
      <c r="B362" s="3"/>
      <c r="C362" s="3"/>
      <c r="D362" s="200"/>
      <c r="E362" s="3"/>
      <c r="F362" s="3"/>
      <c r="G362" s="3"/>
      <c r="H362" s="3"/>
      <c r="I362" s="3"/>
      <c r="J362" s="3"/>
      <c r="K362" s="3"/>
      <c r="L362" s="3"/>
      <c r="M362" s="3"/>
      <c r="N362" s="3"/>
      <c r="O362" s="3"/>
      <c r="P362" s="3"/>
      <c r="Q362" s="3"/>
      <c r="R362" s="3"/>
      <c r="S362" s="3"/>
      <c r="T362" s="3"/>
      <c r="U362" s="3"/>
      <c r="V362" s="3"/>
      <c r="W362" s="3"/>
      <c r="X362" s="3"/>
      <c r="Y362" s="3"/>
      <c r="Z362" s="3"/>
    </row>
    <row r="363" spans="1:26" ht="12.75" customHeight="1" x14ac:dyDescent="0.25">
      <c r="A363" s="3"/>
      <c r="B363" s="3"/>
      <c r="C363" s="3"/>
      <c r="D363" s="200"/>
      <c r="E363" s="3"/>
      <c r="F363" s="3"/>
      <c r="G363" s="3"/>
      <c r="H363" s="3"/>
      <c r="I363" s="3"/>
      <c r="J363" s="3"/>
      <c r="K363" s="3"/>
      <c r="L363" s="3"/>
      <c r="M363" s="3"/>
      <c r="N363" s="3"/>
      <c r="O363" s="3"/>
      <c r="P363" s="3"/>
      <c r="Q363" s="3"/>
      <c r="R363" s="3"/>
      <c r="S363" s="3"/>
      <c r="T363" s="3"/>
      <c r="U363" s="3"/>
      <c r="V363" s="3"/>
      <c r="W363" s="3"/>
      <c r="X363" s="3"/>
      <c r="Y363" s="3"/>
      <c r="Z363" s="3"/>
    </row>
    <row r="364" spans="1:26" ht="12.75" customHeight="1" x14ac:dyDescent="0.25">
      <c r="A364" s="3"/>
      <c r="B364" s="3"/>
      <c r="C364" s="3"/>
      <c r="D364" s="200"/>
      <c r="E364" s="3"/>
      <c r="F364" s="3"/>
      <c r="G364" s="3"/>
      <c r="H364" s="3"/>
      <c r="I364" s="3"/>
      <c r="J364" s="3"/>
      <c r="K364" s="3"/>
      <c r="L364" s="3"/>
      <c r="M364" s="3"/>
      <c r="N364" s="3"/>
      <c r="O364" s="3"/>
      <c r="P364" s="3"/>
      <c r="Q364" s="3"/>
      <c r="R364" s="3"/>
      <c r="S364" s="3"/>
      <c r="T364" s="3"/>
      <c r="U364" s="3"/>
      <c r="V364" s="3"/>
      <c r="W364" s="3"/>
      <c r="X364" s="3"/>
      <c r="Y364" s="3"/>
      <c r="Z364" s="3"/>
    </row>
    <row r="365" spans="1:26" ht="12.75" customHeight="1" x14ac:dyDescent="0.25">
      <c r="A365" s="3"/>
      <c r="B365" s="3"/>
      <c r="C365" s="3"/>
      <c r="D365" s="200"/>
      <c r="E365" s="3"/>
      <c r="F365" s="3"/>
      <c r="G365" s="3"/>
      <c r="H365" s="3"/>
      <c r="I365" s="3"/>
      <c r="J365" s="3"/>
      <c r="K365" s="3"/>
      <c r="L365" s="3"/>
      <c r="M365" s="3"/>
      <c r="N365" s="3"/>
      <c r="O365" s="3"/>
      <c r="P365" s="3"/>
      <c r="Q365" s="3"/>
      <c r="R365" s="3"/>
      <c r="S365" s="3"/>
      <c r="T365" s="3"/>
      <c r="U365" s="3"/>
      <c r="V365" s="3"/>
      <c r="W365" s="3"/>
      <c r="X365" s="3"/>
      <c r="Y365" s="3"/>
      <c r="Z365" s="3"/>
    </row>
    <row r="366" spans="1:26" ht="12.75" customHeight="1" x14ac:dyDescent="0.25">
      <c r="A366" s="3"/>
      <c r="B366" s="3"/>
      <c r="C366" s="3"/>
      <c r="D366" s="200"/>
      <c r="E366" s="3"/>
      <c r="F366" s="3"/>
      <c r="G366" s="3"/>
      <c r="H366" s="3"/>
      <c r="I366" s="3"/>
      <c r="J366" s="3"/>
      <c r="K366" s="3"/>
      <c r="L366" s="3"/>
      <c r="M366" s="3"/>
      <c r="N366" s="3"/>
      <c r="O366" s="3"/>
      <c r="P366" s="3"/>
      <c r="Q366" s="3"/>
      <c r="R366" s="3"/>
      <c r="S366" s="3"/>
      <c r="T366" s="3"/>
      <c r="U366" s="3"/>
      <c r="V366" s="3"/>
      <c r="W366" s="3"/>
      <c r="X366" s="3"/>
      <c r="Y366" s="3"/>
      <c r="Z366" s="3"/>
    </row>
    <row r="367" spans="1:26" ht="12.75" customHeight="1" x14ac:dyDescent="0.25">
      <c r="A367" s="3"/>
      <c r="B367" s="3"/>
      <c r="C367" s="3"/>
      <c r="D367" s="200"/>
      <c r="E367" s="3"/>
      <c r="F367" s="3"/>
      <c r="G367" s="3"/>
      <c r="H367" s="3"/>
      <c r="I367" s="3"/>
      <c r="J367" s="3"/>
      <c r="K367" s="3"/>
      <c r="L367" s="3"/>
      <c r="M367" s="3"/>
      <c r="N367" s="3"/>
      <c r="O367" s="3"/>
      <c r="P367" s="3"/>
      <c r="Q367" s="3"/>
      <c r="R367" s="3"/>
      <c r="S367" s="3"/>
      <c r="T367" s="3"/>
      <c r="U367" s="3"/>
      <c r="V367" s="3"/>
      <c r="W367" s="3"/>
      <c r="X367" s="3"/>
      <c r="Y367" s="3"/>
      <c r="Z367" s="3"/>
    </row>
    <row r="368" spans="1:26" ht="12.75" customHeight="1" x14ac:dyDescent="0.25">
      <c r="A368" s="3"/>
      <c r="B368" s="3"/>
      <c r="C368" s="3"/>
      <c r="D368" s="200"/>
      <c r="E368" s="3"/>
      <c r="F368" s="3"/>
      <c r="G368" s="3"/>
      <c r="H368" s="3"/>
      <c r="I368" s="3"/>
      <c r="J368" s="3"/>
      <c r="K368" s="3"/>
      <c r="L368" s="3"/>
      <c r="M368" s="3"/>
      <c r="N368" s="3"/>
      <c r="O368" s="3"/>
      <c r="P368" s="3"/>
      <c r="Q368" s="3"/>
      <c r="R368" s="3"/>
      <c r="S368" s="3"/>
      <c r="T368" s="3"/>
      <c r="U368" s="3"/>
      <c r="V368" s="3"/>
      <c r="W368" s="3"/>
      <c r="X368" s="3"/>
      <c r="Y368" s="3"/>
      <c r="Z368" s="3"/>
    </row>
    <row r="369" spans="1:26" ht="12.75" customHeight="1" x14ac:dyDescent="0.25">
      <c r="A369" s="3"/>
      <c r="B369" s="3"/>
      <c r="C369" s="3"/>
      <c r="D369" s="200"/>
      <c r="E369" s="3"/>
      <c r="F369" s="3"/>
      <c r="G369" s="3"/>
      <c r="H369" s="3"/>
      <c r="I369" s="3"/>
      <c r="J369" s="3"/>
      <c r="K369" s="3"/>
      <c r="L369" s="3"/>
      <c r="M369" s="3"/>
      <c r="N369" s="3"/>
      <c r="O369" s="3"/>
      <c r="P369" s="3"/>
      <c r="Q369" s="3"/>
      <c r="R369" s="3"/>
      <c r="S369" s="3"/>
      <c r="T369" s="3"/>
      <c r="U369" s="3"/>
      <c r="V369" s="3"/>
      <c r="W369" s="3"/>
      <c r="X369" s="3"/>
      <c r="Y369" s="3"/>
      <c r="Z369" s="3"/>
    </row>
    <row r="370" spans="1:26" ht="12.75" customHeight="1" x14ac:dyDescent="0.25">
      <c r="A370" s="3"/>
      <c r="B370" s="3"/>
      <c r="C370" s="3"/>
      <c r="D370" s="200"/>
      <c r="E370" s="3"/>
      <c r="F370" s="3"/>
      <c r="G370" s="3"/>
      <c r="H370" s="3"/>
      <c r="I370" s="3"/>
      <c r="J370" s="3"/>
      <c r="K370" s="3"/>
      <c r="L370" s="3"/>
      <c r="M370" s="3"/>
      <c r="N370" s="3"/>
      <c r="O370" s="3"/>
      <c r="P370" s="3"/>
      <c r="Q370" s="3"/>
      <c r="R370" s="3"/>
      <c r="S370" s="3"/>
      <c r="T370" s="3"/>
      <c r="U370" s="3"/>
      <c r="V370" s="3"/>
      <c r="W370" s="3"/>
      <c r="X370" s="3"/>
      <c r="Y370" s="3"/>
      <c r="Z370" s="3"/>
    </row>
    <row r="371" spans="1:26" ht="12.75" customHeight="1" x14ac:dyDescent="0.25">
      <c r="A371" s="3"/>
      <c r="B371" s="3"/>
      <c r="C371" s="3"/>
      <c r="D371" s="200"/>
      <c r="E371" s="3"/>
      <c r="F371" s="3"/>
      <c r="G371" s="3"/>
      <c r="H371" s="3"/>
      <c r="I371" s="3"/>
      <c r="J371" s="3"/>
      <c r="K371" s="3"/>
      <c r="L371" s="3"/>
      <c r="M371" s="3"/>
      <c r="N371" s="3"/>
      <c r="O371" s="3"/>
      <c r="P371" s="3"/>
      <c r="Q371" s="3"/>
      <c r="R371" s="3"/>
      <c r="S371" s="3"/>
      <c r="T371" s="3"/>
      <c r="U371" s="3"/>
      <c r="V371" s="3"/>
      <c r="W371" s="3"/>
      <c r="X371" s="3"/>
      <c r="Y371" s="3"/>
      <c r="Z371" s="3"/>
    </row>
    <row r="372" spans="1:26" ht="12.75" customHeight="1" x14ac:dyDescent="0.25">
      <c r="A372" s="3"/>
      <c r="B372" s="3"/>
      <c r="C372" s="3"/>
      <c r="D372" s="200"/>
      <c r="E372" s="3"/>
      <c r="F372" s="3"/>
      <c r="G372" s="3"/>
      <c r="H372" s="3"/>
      <c r="I372" s="3"/>
      <c r="J372" s="3"/>
      <c r="K372" s="3"/>
      <c r="L372" s="3"/>
      <c r="M372" s="3"/>
      <c r="N372" s="3"/>
      <c r="O372" s="3"/>
      <c r="P372" s="3"/>
      <c r="Q372" s="3"/>
      <c r="R372" s="3"/>
      <c r="S372" s="3"/>
      <c r="T372" s="3"/>
      <c r="U372" s="3"/>
      <c r="V372" s="3"/>
      <c r="W372" s="3"/>
      <c r="X372" s="3"/>
      <c r="Y372" s="3"/>
      <c r="Z372" s="3"/>
    </row>
    <row r="373" spans="1:26" ht="12.75" customHeight="1" x14ac:dyDescent="0.25">
      <c r="A373" s="3"/>
      <c r="B373" s="3"/>
      <c r="C373" s="3"/>
      <c r="D373" s="200"/>
      <c r="E373" s="3"/>
      <c r="F373" s="3"/>
      <c r="G373" s="3"/>
      <c r="H373" s="3"/>
      <c r="I373" s="3"/>
      <c r="J373" s="3"/>
      <c r="K373" s="3"/>
      <c r="L373" s="3"/>
      <c r="M373" s="3"/>
      <c r="N373" s="3"/>
      <c r="O373" s="3"/>
      <c r="P373" s="3"/>
      <c r="Q373" s="3"/>
      <c r="R373" s="3"/>
      <c r="S373" s="3"/>
      <c r="T373" s="3"/>
      <c r="U373" s="3"/>
      <c r="V373" s="3"/>
      <c r="W373" s="3"/>
      <c r="X373" s="3"/>
      <c r="Y373" s="3"/>
      <c r="Z373" s="3"/>
    </row>
    <row r="374" spans="1:26" ht="12.75" customHeight="1" x14ac:dyDescent="0.25">
      <c r="A374" s="3"/>
      <c r="B374" s="3"/>
      <c r="C374" s="3"/>
      <c r="D374" s="200"/>
      <c r="E374" s="3"/>
      <c r="F374" s="3"/>
      <c r="G374" s="3"/>
      <c r="H374" s="3"/>
      <c r="I374" s="3"/>
      <c r="J374" s="3"/>
      <c r="K374" s="3"/>
      <c r="L374" s="3"/>
      <c r="M374" s="3"/>
      <c r="N374" s="3"/>
      <c r="O374" s="3"/>
      <c r="P374" s="3"/>
      <c r="Q374" s="3"/>
      <c r="R374" s="3"/>
      <c r="S374" s="3"/>
      <c r="T374" s="3"/>
      <c r="U374" s="3"/>
      <c r="V374" s="3"/>
      <c r="W374" s="3"/>
      <c r="X374" s="3"/>
      <c r="Y374" s="3"/>
      <c r="Z374" s="3"/>
    </row>
    <row r="375" spans="1:26" ht="12.75" customHeight="1" x14ac:dyDescent="0.25">
      <c r="A375" s="3"/>
      <c r="B375" s="3"/>
      <c r="C375" s="3"/>
      <c r="D375" s="200"/>
      <c r="E375" s="3"/>
      <c r="F375" s="3"/>
      <c r="G375" s="3"/>
      <c r="H375" s="3"/>
      <c r="I375" s="3"/>
      <c r="J375" s="3"/>
      <c r="K375" s="3"/>
      <c r="L375" s="3"/>
      <c r="M375" s="3"/>
      <c r="N375" s="3"/>
      <c r="O375" s="3"/>
      <c r="P375" s="3"/>
      <c r="Q375" s="3"/>
      <c r="R375" s="3"/>
      <c r="S375" s="3"/>
      <c r="T375" s="3"/>
      <c r="U375" s="3"/>
      <c r="V375" s="3"/>
      <c r="W375" s="3"/>
      <c r="X375" s="3"/>
      <c r="Y375" s="3"/>
      <c r="Z375" s="3"/>
    </row>
    <row r="376" spans="1:26" ht="12.75" customHeight="1" x14ac:dyDescent="0.25">
      <c r="A376" s="3"/>
      <c r="B376" s="3"/>
      <c r="C376" s="3"/>
      <c r="D376" s="200"/>
      <c r="E376" s="3"/>
      <c r="F376" s="3"/>
      <c r="G376" s="3"/>
      <c r="H376" s="3"/>
      <c r="I376" s="3"/>
      <c r="J376" s="3"/>
      <c r="K376" s="3"/>
      <c r="L376" s="3"/>
      <c r="M376" s="3"/>
      <c r="N376" s="3"/>
      <c r="O376" s="3"/>
      <c r="P376" s="3"/>
      <c r="Q376" s="3"/>
      <c r="R376" s="3"/>
      <c r="S376" s="3"/>
      <c r="T376" s="3"/>
      <c r="U376" s="3"/>
      <c r="V376" s="3"/>
      <c r="W376" s="3"/>
      <c r="X376" s="3"/>
      <c r="Y376" s="3"/>
      <c r="Z376" s="3"/>
    </row>
    <row r="377" spans="1:26" ht="12.75" customHeight="1" x14ac:dyDescent="0.25">
      <c r="A377" s="3"/>
      <c r="B377" s="3"/>
      <c r="C377" s="3"/>
      <c r="D377" s="200"/>
      <c r="E377" s="3"/>
      <c r="F377" s="3"/>
      <c r="G377" s="3"/>
      <c r="H377" s="3"/>
      <c r="I377" s="3"/>
      <c r="J377" s="3"/>
      <c r="K377" s="3"/>
      <c r="L377" s="3"/>
      <c r="M377" s="3"/>
      <c r="N377" s="3"/>
      <c r="O377" s="3"/>
      <c r="P377" s="3"/>
      <c r="Q377" s="3"/>
      <c r="R377" s="3"/>
      <c r="S377" s="3"/>
      <c r="T377" s="3"/>
      <c r="U377" s="3"/>
      <c r="V377" s="3"/>
      <c r="W377" s="3"/>
      <c r="X377" s="3"/>
      <c r="Y377" s="3"/>
      <c r="Z377" s="3"/>
    </row>
    <row r="378" spans="1:26" ht="12.75" customHeight="1" x14ac:dyDescent="0.25">
      <c r="A378" s="3"/>
      <c r="B378" s="3"/>
      <c r="C378" s="3"/>
      <c r="D378" s="200"/>
      <c r="E378" s="3"/>
      <c r="F378" s="3"/>
      <c r="G378" s="3"/>
      <c r="H378" s="3"/>
      <c r="I378" s="3"/>
      <c r="J378" s="3"/>
      <c r="K378" s="3"/>
      <c r="L378" s="3"/>
      <c r="M378" s="3"/>
      <c r="N378" s="3"/>
      <c r="O378" s="3"/>
      <c r="P378" s="3"/>
      <c r="Q378" s="3"/>
      <c r="R378" s="3"/>
      <c r="S378" s="3"/>
      <c r="T378" s="3"/>
      <c r="U378" s="3"/>
      <c r="V378" s="3"/>
      <c r="W378" s="3"/>
      <c r="X378" s="3"/>
      <c r="Y378" s="3"/>
      <c r="Z378" s="3"/>
    </row>
    <row r="379" spans="1:26" ht="12.75" customHeight="1" x14ac:dyDescent="0.25">
      <c r="A379" s="3"/>
      <c r="B379" s="3"/>
      <c r="C379" s="3"/>
      <c r="D379" s="200"/>
      <c r="E379" s="3"/>
      <c r="F379" s="3"/>
      <c r="G379" s="3"/>
      <c r="H379" s="3"/>
      <c r="I379" s="3"/>
      <c r="J379" s="3"/>
      <c r="K379" s="3"/>
      <c r="L379" s="3"/>
      <c r="M379" s="3"/>
      <c r="N379" s="3"/>
      <c r="O379" s="3"/>
      <c r="P379" s="3"/>
      <c r="Q379" s="3"/>
      <c r="R379" s="3"/>
      <c r="S379" s="3"/>
      <c r="T379" s="3"/>
      <c r="U379" s="3"/>
      <c r="V379" s="3"/>
      <c r="W379" s="3"/>
      <c r="X379" s="3"/>
      <c r="Y379" s="3"/>
      <c r="Z379" s="3"/>
    </row>
    <row r="380" spans="1:26" ht="12.75" customHeight="1" x14ac:dyDescent="0.25">
      <c r="A380" s="3"/>
      <c r="B380" s="3"/>
      <c r="C380" s="3"/>
      <c r="D380" s="200"/>
      <c r="E380" s="3"/>
      <c r="F380" s="3"/>
      <c r="G380" s="3"/>
      <c r="H380" s="3"/>
      <c r="I380" s="3"/>
      <c r="J380" s="3"/>
      <c r="K380" s="3"/>
      <c r="L380" s="3"/>
      <c r="M380" s="3"/>
      <c r="N380" s="3"/>
      <c r="O380" s="3"/>
      <c r="P380" s="3"/>
      <c r="Q380" s="3"/>
      <c r="R380" s="3"/>
      <c r="S380" s="3"/>
      <c r="T380" s="3"/>
      <c r="U380" s="3"/>
      <c r="V380" s="3"/>
      <c r="W380" s="3"/>
      <c r="X380" s="3"/>
      <c r="Y380" s="3"/>
      <c r="Z380" s="3"/>
    </row>
    <row r="381" spans="1:26" ht="12.75" customHeight="1" x14ac:dyDescent="0.25">
      <c r="A381" s="3"/>
      <c r="B381" s="3"/>
      <c r="C381" s="3"/>
      <c r="D381" s="200"/>
      <c r="E381" s="3"/>
      <c r="F381" s="3"/>
      <c r="G381" s="3"/>
      <c r="H381" s="3"/>
      <c r="I381" s="3"/>
      <c r="J381" s="3"/>
      <c r="K381" s="3"/>
      <c r="L381" s="3"/>
      <c r="M381" s="3"/>
      <c r="N381" s="3"/>
      <c r="O381" s="3"/>
      <c r="P381" s="3"/>
      <c r="Q381" s="3"/>
      <c r="R381" s="3"/>
      <c r="S381" s="3"/>
      <c r="T381" s="3"/>
      <c r="U381" s="3"/>
      <c r="V381" s="3"/>
      <c r="W381" s="3"/>
      <c r="X381" s="3"/>
      <c r="Y381" s="3"/>
      <c r="Z381" s="3"/>
    </row>
    <row r="382" spans="1:26" ht="12.75" customHeight="1" x14ac:dyDescent="0.25">
      <c r="A382" s="3"/>
      <c r="B382" s="3"/>
      <c r="C382" s="3"/>
      <c r="D382" s="200"/>
      <c r="E382" s="3"/>
      <c r="F382" s="3"/>
      <c r="G382" s="3"/>
      <c r="H382" s="3"/>
      <c r="I382" s="3"/>
      <c r="J382" s="3"/>
      <c r="K382" s="3"/>
      <c r="L382" s="3"/>
      <c r="M382" s="3"/>
      <c r="N382" s="3"/>
      <c r="O382" s="3"/>
      <c r="P382" s="3"/>
      <c r="Q382" s="3"/>
      <c r="R382" s="3"/>
      <c r="S382" s="3"/>
      <c r="T382" s="3"/>
      <c r="U382" s="3"/>
      <c r="V382" s="3"/>
      <c r="W382" s="3"/>
      <c r="X382" s="3"/>
      <c r="Y382" s="3"/>
      <c r="Z382" s="3"/>
    </row>
    <row r="383" spans="1:26" ht="12.75" customHeight="1" x14ac:dyDescent="0.25">
      <c r="A383" s="3"/>
      <c r="B383" s="3"/>
      <c r="C383" s="3"/>
      <c r="D383" s="200"/>
      <c r="E383" s="3"/>
      <c r="F383" s="3"/>
      <c r="G383" s="3"/>
      <c r="H383" s="3"/>
      <c r="I383" s="3"/>
      <c r="J383" s="3"/>
      <c r="K383" s="3"/>
      <c r="L383" s="3"/>
      <c r="M383" s="3"/>
      <c r="N383" s="3"/>
      <c r="O383" s="3"/>
      <c r="P383" s="3"/>
      <c r="Q383" s="3"/>
      <c r="R383" s="3"/>
      <c r="S383" s="3"/>
      <c r="T383" s="3"/>
      <c r="U383" s="3"/>
      <c r="V383" s="3"/>
      <c r="W383" s="3"/>
      <c r="X383" s="3"/>
      <c r="Y383" s="3"/>
      <c r="Z383" s="3"/>
    </row>
    <row r="384" spans="1:26" ht="12.75" customHeight="1" x14ac:dyDescent="0.25">
      <c r="A384" s="3"/>
      <c r="B384" s="3"/>
      <c r="C384" s="3"/>
      <c r="D384" s="200"/>
      <c r="E384" s="3"/>
      <c r="F384" s="3"/>
      <c r="G384" s="3"/>
      <c r="H384" s="3"/>
      <c r="I384" s="3"/>
      <c r="J384" s="3"/>
      <c r="K384" s="3"/>
      <c r="L384" s="3"/>
      <c r="M384" s="3"/>
      <c r="N384" s="3"/>
      <c r="O384" s="3"/>
      <c r="P384" s="3"/>
      <c r="Q384" s="3"/>
      <c r="R384" s="3"/>
      <c r="S384" s="3"/>
      <c r="T384" s="3"/>
      <c r="U384" s="3"/>
      <c r="V384" s="3"/>
      <c r="W384" s="3"/>
      <c r="X384" s="3"/>
      <c r="Y384" s="3"/>
      <c r="Z384" s="3"/>
    </row>
    <row r="385" spans="1:26" ht="12.75" customHeight="1" x14ac:dyDescent="0.25">
      <c r="A385" s="3"/>
      <c r="B385" s="3"/>
      <c r="C385" s="3"/>
      <c r="D385" s="200"/>
      <c r="E385" s="3"/>
      <c r="F385" s="3"/>
      <c r="G385" s="3"/>
      <c r="H385" s="3"/>
      <c r="I385" s="3"/>
      <c r="J385" s="3"/>
      <c r="K385" s="3"/>
      <c r="L385" s="3"/>
      <c r="M385" s="3"/>
      <c r="N385" s="3"/>
      <c r="O385" s="3"/>
      <c r="P385" s="3"/>
      <c r="Q385" s="3"/>
      <c r="R385" s="3"/>
      <c r="S385" s="3"/>
      <c r="T385" s="3"/>
      <c r="U385" s="3"/>
      <c r="V385" s="3"/>
      <c r="W385" s="3"/>
      <c r="X385" s="3"/>
      <c r="Y385" s="3"/>
      <c r="Z385" s="3"/>
    </row>
    <row r="386" spans="1:26" ht="12.75" customHeight="1" x14ac:dyDescent="0.25">
      <c r="A386" s="3"/>
      <c r="B386" s="3"/>
      <c r="C386" s="3"/>
      <c r="D386" s="200"/>
      <c r="E386" s="3"/>
      <c r="F386" s="3"/>
      <c r="G386" s="3"/>
      <c r="H386" s="3"/>
      <c r="I386" s="3"/>
      <c r="J386" s="3"/>
      <c r="K386" s="3"/>
      <c r="L386" s="3"/>
      <c r="M386" s="3"/>
      <c r="N386" s="3"/>
      <c r="O386" s="3"/>
      <c r="P386" s="3"/>
      <c r="Q386" s="3"/>
      <c r="R386" s="3"/>
      <c r="S386" s="3"/>
      <c r="T386" s="3"/>
      <c r="U386" s="3"/>
      <c r="V386" s="3"/>
      <c r="W386" s="3"/>
      <c r="X386" s="3"/>
      <c r="Y386" s="3"/>
      <c r="Z386" s="3"/>
    </row>
    <row r="387" spans="1:26" ht="12.75" customHeight="1" x14ac:dyDescent="0.25">
      <c r="A387" s="3"/>
      <c r="B387" s="3"/>
      <c r="C387" s="3"/>
      <c r="D387" s="200"/>
      <c r="E387" s="3"/>
      <c r="F387" s="3"/>
      <c r="G387" s="3"/>
      <c r="H387" s="3"/>
      <c r="I387" s="3"/>
      <c r="J387" s="3"/>
      <c r="K387" s="3"/>
      <c r="L387" s="3"/>
      <c r="M387" s="3"/>
      <c r="N387" s="3"/>
      <c r="O387" s="3"/>
      <c r="P387" s="3"/>
      <c r="Q387" s="3"/>
      <c r="R387" s="3"/>
      <c r="S387" s="3"/>
      <c r="T387" s="3"/>
      <c r="U387" s="3"/>
      <c r="V387" s="3"/>
      <c r="W387" s="3"/>
      <c r="X387" s="3"/>
      <c r="Y387" s="3"/>
      <c r="Z387" s="3"/>
    </row>
    <row r="388" spans="1:26" ht="12.75" customHeight="1" x14ac:dyDescent="0.25">
      <c r="A388" s="3"/>
      <c r="B388" s="3"/>
      <c r="C388" s="3"/>
      <c r="D388" s="200"/>
      <c r="E388" s="3"/>
      <c r="F388" s="3"/>
      <c r="G388" s="3"/>
      <c r="H388" s="3"/>
      <c r="I388" s="3"/>
      <c r="J388" s="3"/>
      <c r="K388" s="3"/>
      <c r="L388" s="3"/>
      <c r="M388" s="3"/>
      <c r="N388" s="3"/>
      <c r="O388" s="3"/>
      <c r="P388" s="3"/>
      <c r="Q388" s="3"/>
      <c r="R388" s="3"/>
      <c r="S388" s="3"/>
      <c r="T388" s="3"/>
      <c r="U388" s="3"/>
      <c r="V388" s="3"/>
      <c r="W388" s="3"/>
      <c r="X388" s="3"/>
      <c r="Y388" s="3"/>
      <c r="Z388" s="3"/>
    </row>
    <row r="389" spans="1:26" ht="12.75" customHeight="1" x14ac:dyDescent="0.25">
      <c r="A389" s="3"/>
      <c r="B389" s="3"/>
      <c r="C389" s="3"/>
      <c r="D389" s="200"/>
      <c r="E389" s="3"/>
      <c r="F389" s="3"/>
      <c r="G389" s="3"/>
      <c r="H389" s="3"/>
      <c r="I389" s="3"/>
      <c r="J389" s="3"/>
      <c r="K389" s="3"/>
      <c r="L389" s="3"/>
      <c r="M389" s="3"/>
      <c r="N389" s="3"/>
      <c r="O389" s="3"/>
      <c r="P389" s="3"/>
      <c r="Q389" s="3"/>
      <c r="R389" s="3"/>
      <c r="S389" s="3"/>
      <c r="T389" s="3"/>
      <c r="U389" s="3"/>
      <c r="V389" s="3"/>
      <c r="W389" s="3"/>
      <c r="X389" s="3"/>
      <c r="Y389" s="3"/>
      <c r="Z389" s="3"/>
    </row>
    <row r="390" spans="1:26" ht="12.75" customHeight="1" x14ac:dyDescent="0.25">
      <c r="A390" s="3"/>
      <c r="B390" s="3"/>
      <c r="C390" s="3"/>
      <c r="D390" s="200"/>
      <c r="E390" s="3"/>
      <c r="F390" s="3"/>
      <c r="G390" s="3"/>
      <c r="H390" s="3"/>
      <c r="I390" s="3"/>
      <c r="J390" s="3"/>
      <c r="K390" s="3"/>
      <c r="L390" s="3"/>
      <c r="M390" s="3"/>
      <c r="N390" s="3"/>
      <c r="O390" s="3"/>
      <c r="P390" s="3"/>
      <c r="Q390" s="3"/>
      <c r="R390" s="3"/>
      <c r="S390" s="3"/>
      <c r="T390" s="3"/>
      <c r="U390" s="3"/>
      <c r="V390" s="3"/>
      <c r="W390" s="3"/>
      <c r="X390" s="3"/>
      <c r="Y390" s="3"/>
      <c r="Z390" s="3"/>
    </row>
    <row r="391" spans="1:26" ht="12.75" customHeight="1" x14ac:dyDescent="0.25">
      <c r="A391" s="3"/>
      <c r="B391" s="3"/>
      <c r="C391" s="3"/>
      <c r="D391" s="200"/>
      <c r="E391" s="3"/>
      <c r="F391" s="3"/>
      <c r="G391" s="3"/>
      <c r="H391" s="3"/>
      <c r="I391" s="3"/>
      <c r="J391" s="3"/>
      <c r="K391" s="3"/>
      <c r="L391" s="3"/>
      <c r="M391" s="3"/>
      <c r="N391" s="3"/>
      <c r="O391" s="3"/>
      <c r="P391" s="3"/>
      <c r="Q391" s="3"/>
      <c r="R391" s="3"/>
      <c r="S391" s="3"/>
      <c r="T391" s="3"/>
      <c r="U391" s="3"/>
      <c r="V391" s="3"/>
      <c r="W391" s="3"/>
      <c r="X391" s="3"/>
      <c r="Y391" s="3"/>
      <c r="Z391" s="3"/>
    </row>
    <row r="392" spans="1:26" ht="12.75" customHeight="1" x14ac:dyDescent="0.25">
      <c r="A392" s="3"/>
      <c r="B392" s="3"/>
      <c r="C392" s="3"/>
      <c r="D392" s="200"/>
      <c r="E392" s="3"/>
      <c r="F392" s="3"/>
      <c r="G392" s="3"/>
      <c r="H392" s="3"/>
      <c r="I392" s="3"/>
      <c r="J392" s="3"/>
      <c r="K392" s="3"/>
      <c r="L392" s="3"/>
      <c r="M392" s="3"/>
      <c r="N392" s="3"/>
      <c r="O392" s="3"/>
      <c r="P392" s="3"/>
      <c r="Q392" s="3"/>
      <c r="R392" s="3"/>
      <c r="S392" s="3"/>
      <c r="T392" s="3"/>
      <c r="U392" s="3"/>
      <c r="V392" s="3"/>
      <c r="W392" s="3"/>
      <c r="X392" s="3"/>
      <c r="Y392" s="3"/>
      <c r="Z392" s="3"/>
    </row>
    <row r="393" spans="1:26" ht="12.75" customHeight="1" x14ac:dyDescent="0.25">
      <c r="A393" s="3"/>
      <c r="B393" s="3"/>
      <c r="C393" s="3"/>
      <c r="D393" s="200"/>
      <c r="E393" s="3"/>
      <c r="F393" s="3"/>
      <c r="G393" s="3"/>
      <c r="H393" s="3"/>
      <c r="I393" s="3"/>
      <c r="J393" s="3"/>
      <c r="K393" s="3"/>
      <c r="L393" s="3"/>
      <c r="M393" s="3"/>
      <c r="N393" s="3"/>
      <c r="O393" s="3"/>
      <c r="P393" s="3"/>
      <c r="Q393" s="3"/>
      <c r="R393" s="3"/>
      <c r="S393" s="3"/>
      <c r="T393" s="3"/>
      <c r="U393" s="3"/>
      <c r="V393" s="3"/>
      <c r="W393" s="3"/>
      <c r="X393" s="3"/>
      <c r="Y393" s="3"/>
      <c r="Z393" s="3"/>
    </row>
    <row r="394" spans="1:26" ht="12.75" customHeight="1" x14ac:dyDescent="0.25">
      <c r="A394" s="3"/>
      <c r="B394" s="3"/>
      <c r="C394" s="3"/>
      <c r="D394" s="200"/>
      <c r="E394" s="3"/>
      <c r="F394" s="3"/>
      <c r="G394" s="3"/>
      <c r="H394" s="3"/>
      <c r="I394" s="3"/>
      <c r="J394" s="3"/>
      <c r="K394" s="3"/>
      <c r="L394" s="3"/>
      <c r="M394" s="3"/>
      <c r="N394" s="3"/>
      <c r="O394" s="3"/>
      <c r="P394" s="3"/>
      <c r="Q394" s="3"/>
      <c r="R394" s="3"/>
      <c r="S394" s="3"/>
      <c r="T394" s="3"/>
      <c r="U394" s="3"/>
      <c r="V394" s="3"/>
      <c r="W394" s="3"/>
      <c r="X394" s="3"/>
      <c r="Y394" s="3"/>
      <c r="Z394" s="3"/>
    </row>
    <row r="395" spans="1:26" ht="12.75" customHeight="1" x14ac:dyDescent="0.25">
      <c r="A395" s="3"/>
      <c r="B395" s="3"/>
      <c r="C395" s="3"/>
      <c r="D395" s="200"/>
      <c r="E395" s="3"/>
      <c r="F395" s="3"/>
      <c r="G395" s="3"/>
      <c r="H395" s="3"/>
      <c r="I395" s="3"/>
      <c r="J395" s="3"/>
      <c r="K395" s="3"/>
      <c r="L395" s="3"/>
      <c r="M395" s="3"/>
      <c r="N395" s="3"/>
      <c r="O395" s="3"/>
      <c r="P395" s="3"/>
      <c r="Q395" s="3"/>
      <c r="R395" s="3"/>
      <c r="S395" s="3"/>
      <c r="T395" s="3"/>
      <c r="U395" s="3"/>
      <c r="V395" s="3"/>
      <c r="W395" s="3"/>
      <c r="X395" s="3"/>
      <c r="Y395" s="3"/>
      <c r="Z395" s="3"/>
    </row>
    <row r="396" spans="1:26" ht="12.75" customHeight="1" x14ac:dyDescent="0.25">
      <c r="A396" s="3"/>
      <c r="B396" s="3"/>
      <c r="C396" s="3"/>
      <c r="D396" s="200"/>
      <c r="E396" s="3"/>
      <c r="F396" s="3"/>
      <c r="G396" s="3"/>
      <c r="H396" s="3"/>
      <c r="I396" s="3"/>
      <c r="J396" s="3"/>
      <c r="K396" s="3"/>
      <c r="L396" s="3"/>
      <c r="M396" s="3"/>
      <c r="N396" s="3"/>
      <c r="O396" s="3"/>
      <c r="P396" s="3"/>
      <c r="Q396" s="3"/>
      <c r="R396" s="3"/>
      <c r="S396" s="3"/>
      <c r="T396" s="3"/>
      <c r="U396" s="3"/>
      <c r="V396" s="3"/>
      <c r="W396" s="3"/>
      <c r="X396" s="3"/>
      <c r="Y396" s="3"/>
      <c r="Z396" s="3"/>
    </row>
    <row r="397" spans="1:26" ht="12.75" customHeight="1" x14ac:dyDescent="0.25">
      <c r="A397" s="3"/>
      <c r="B397" s="3"/>
      <c r="C397" s="3"/>
      <c r="D397" s="200"/>
      <c r="E397" s="3"/>
      <c r="F397" s="3"/>
      <c r="G397" s="3"/>
      <c r="H397" s="3"/>
      <c r="I397" s="3"/>
      <c r="J397" s="3"/>
      <c r="K397" s="3"/>
      <c r="L397" s="3"/>
      <c r="M397" s="3"/>
      <c r="N397" s="3"/>
      <c r="O397" s="3"/>
      <c r="P397" s="3"/>
      <c r="Q397" s="3"/>
      <c r="R397" s="3"/>
      <c r="S397" s="3"/>
      <c r="T397" s="3"/>
      <c r="U397" s="3"/>
      <c r="V397" s="3"/>
      <c r="W397" s="3"/>
      <c r="X397" s="3"/>
      <c r="Y397" s="3"/>
      <c r="Z397" s="3"/>
    </row>
    <row r="398" spans="1:26" ht="12.75" customHeight="1" x14ac:dyDescent="0.25">
      <c r="A398" s="3"/>
      <c r="B398" s="3"/>
      <c r="C398" s="3"/>
      <c r="D398" s="200"/>
      <c r="E398" s="3"/>
      <c r="F398" s="3"/>
      <c r="G398" s="3"/>
      <c r="H398" s="3"/>
      <c r="I398" s="3"/>
      <c r="J398" s="3"/>
      <c r="K398" s="3"/>
      <c r="L398" s="3"/>
      <c r="M398" s="3"/>
      <c r="N398" s="3"/>
      <c r="O398" s="3"/>
      <c r="P398" s="3"/>
      <c r="Q398" s="3"/>
      <c r="R398" s="3"/>
      <c r="S398" s="3"/>
      <c r="T398" s="3"/>
      <c r="U398" s="3"/>
      <c r="V398" s="3"/>
      <c r="W398" s="3"/>
      <c r="X398" s="3"/>
      <c r="Y398" s="3"/>
      <c r="Z398" s="3"/>
    </row>
    <row r="399" spans="1:26" ht="12.75" customHeight="1" x14ac:dyDescent="0.25">
      <c r="A399" s="3"/>
      <c r="B399" s="3"/>
      <c r="C399" s="3"/>
      <c r="D399" s="200"/>
      <c r="E399" s="3"/>
      <c r="F399" s="3"/>
      <c r="G399" s="3"/>
      <c r="H399" s="3"/>
      <c r="I399" s="3"/>
      <c r="J399" s="3"/>
      <c r="K399" s="3"/>
      <c r="L399" s="3"/>
      <c r="M399" s="3"/>
      <c r="N399" s="3"/>
      <c r="O399" s="3"/>
      <c r="P399" s="3"/>
      <c r="Q399" s="3"/>
      <c r="R399" s="3"/>
      <c r="S399" s="3"/>
      <c r="T399" s="3"/>
      <c r="U399" s="3"/>
      <c r="V399" s="3"/>
      <c r="W399" s="3"/>
      <c r="X399" s="3"/>
      <c r="Y399" s="3"/>
      <c r="Z399" s="3"/>
    </row>
    <row r="400" spans="1:26" ht="12.75" customHeight="1" x14ac:dyDescent="0.25">
      <c r="A400" s="3"/>
      <c r="B400" s="3"/>
      <c r="C400" s="3"/>
      <c r="D400" s="200"/>
      <c r="E400" s="3"/>
      <c r="F400" s="3"/>
      <c r="G400" s="3"/>
      <c r="H400" s="3"/>
      <c r="I400" s="3"/>
      <c r="J400" s="3"/>
      <c r="K400" s="3"/>
      <c r="L400" s="3"/>
      <c r="M400" s="3"/>
      <c r="N400" s="3"/>
      <c r="O400" s="3"/>
      <c r="P400" s="3"/>
      <c r="Q400" s="3"/>
      <c r="R400" s="3"/>
      <c r="S400" s="3"/>
      <c r="T400" s="3"/>
      <c r="U400" s="3"/>
      <c r="V400" s="3"/>
      <c r="W400" s="3"/>
      <c r="X400" s="3"/>
      <c r="Y400" s="3"/>
      <c r="Z400" s="3"/>
    </row>
    <row r="401" spans="1:26" ht="12.75" customHeight="1" x14ac:dyDescent="0.25">
      <c r="A401" s="3"/>
      <c r="B401" s="3"/>
      <c r="C401" s="3"/>
      <c r="D401" s="200"/>
      <c r="E401" s="3"/>
      <c r="F401" s="3"/>
      <c r="G401" s="3"/>
      <c r="H401" s="3"/>
      <c r="I401" s="3"/>
      <c r="J401" s="3"/>
      <c r="K401" s="3"/>
      <c r="L401" s="3"/>
      <c r="M401" s="3"/>
      <c r="N401" s="3"/>
      <c r="O401" s="3"/>
      <c r="P401" s="3"/>
      <c r="Q401" s="3"/>
      <c r="R401" s="3"/>
      <c r="S401" s="3"/>
      <c r="T401" s="3"/>
      <c r="U401" s="3"/>
      <c r="V401" s="3"/>
      <c r="W401" s="3"/>
      <c r="X401" s="3"/>
      <c r="Y401" s="3"/>
      <c r="Z401" s="3"/>
    </row>
    <row r="402" spans="1:26" ht="12.75" customHeight="1" x14ac:dyDescent="0.25">
      <c r="A402" s="3"/>
      <c r="B402" s="3"/>
      <c r="C402" s="3"/>
      <c r="D402" s="200"/>
      <c r="E402" s="3"/>
      <c r="F402" s="3"/>
      <c r="G402" s="3"/>
      <c r="H402" s="3"/>
      <c r="I402" s="3"/>
      <c r="J402" s="3"/>
      <c r="K402" s="3"/>
      <c r="L402" s="3"/>
      <c r="M402" s="3"/>
      <c r="N402" s="3"/>
      <c r="O402" s="3"/>
      <c r="P402" s="3"/>
      <c r="Q402" s="3"/>
      <c r="R402" s="3"/>
      <c r="S402" s="3"/>
      <c r="T402" s="3"/>
      <c r="U402" s="3"/>
      <c r="V402" s="3"/>
      <c r="W402" s="3"/>
      <c r="X402" s="3"/>
      <c r="Y402" s="3"/>
      <c r="Z402" s="3"/>
    </row>
    <row r="403" spans="1:26" ht="12.75" customHeight="1" x14ac:dyDescent="0.25">
      <c r="A403" s="3"/>
      <c r="B403" s="3"/>
      <c r="C403" s="3"/>
      <c r="D403" s="200"/>
      <c r="E403" s="3"/>
      <c r="F403" s="3"/>
      <c r="G403" s="3"/>
      <c r="H403" s="3"/>
      <c r="I403" s="3"/>
      <c r="J403" s="3"/>
      <c r="K403" s="3"/>
      <c r="L403" s="3"/>
      <c r="M403" s="3"/>
      <c r="N403" s="3"/>
      <c r="O403" s="3"/>
      <c r="P403" s="3"/>
      <c r="Q403" s="3"/>
      <c r="R403" s="3"/>
      <c r="S403" s="3"/>
      <c r="T403" s="3"/>
      <c r="U403" s="3"/>
      <c r="V403" s="3"/>
      <c r="W403" s="3"/>
      <c r="X403" s="3"/>
      <c r="Y403" s="3"/>
      <c r="Z403" s="3"/>
    </row>
    <row r="404" spans="1:26" ht="12.75" customHeight="1" x14ac:dyDescent="0.25">
      <c r="A404" s="3"/>
      <c r="B404" s="3"/>
      <c r="C404" s="3"/>
      <c r="D404" s="200"/>
      <c r="E404" s="3"/>
      <c r="F404" s="3"/>
      <c r="G404" s="3"/>
      <c r="H404" s="3"/>
      <c r="I404" s="3"/>
      <c r="J404" s="3"/>
      <c r="K404" s="3"/>
      <c r="L404" s="3"/>
      <c r="M404" s="3"/>
      <c r="N404" s="3"/>
      <c r="O404" s="3"/>
      <c r="P404" s="3"/>
      <c r="Q404" s="3"/>
      <c r="R404" s="3"/>
      <c r="S404" s="3"/>
      <c r="T404" s="3"/>
      <c r="U404" s="3"/>
      <c r="V404" s="3"/>
      <c r="W404" s="3"/>
      <c r="X404" s="3"/>
      <c r="Y404" s="3"/>
      <c r="Z404" s="3"/>
    </row>
    <row r="405" spans="1:26" ht="12.75" customHeight="1" x14ac:dyDescent="0.25">
      <c r="A405" s="3"/>
      <c r="B405" s="3"/>
      <c r="C405" s="3"/>
      <c r="D405" s="200"/>
      <c r="E405" s="3"/>
      <c r="F405" s="3"/>
      <c r="G405" s="3"/>
      <c r="H405" s="3"/>
      <c r="I405" s="3"/>
      <c r="J405" s="3"/>
      <c r="K405" s="3"/>
      <c r="L405" s="3"/>
      <c r="M405" s="3"/>
      <c r="N405" s="3"/>
      <c r="O405" s="3"/>
      <c r="P405" s="3"/>
      <c r="Q405" s="3"/>
      <c r="R405" s="3"/>
      <c r="S405" s="3"/>
      <c r="T405" s="3"/>
      <c r="U405" s="3"/>
      <c r="V405" s="3"/>
      <c r="W405" s="3"/>
      <c r="X405" s="3"/>
      <c r="Y405" s="3"/>
      <c r="Z405" s="3"/>
    </row>
    <row r="406" spans="1:26" ht="12.75" customHeight="1" x14ac:dyDescent="0.25">
      <c r="A406" s="3"/>
      <c r="B406" s="3"/>
      <c r="C406" s="3"/>
      <c r="D406" s="200"/>
      <c r="E406" s="3"/>
      <c r="F406" s="3"/>
      <c r="G406" s="3"/>
      <c r="H406" s="3"/>
      <c r="I406" s="3"/>
      <c r="J406" s="3"/>
      <c r="K406" s="3"/>
      <c r="L406" s="3"/>
      <c r="M406" s="3"/>
      <c r="N406" s="3"/>
      <c r="O406" s="3"/>
      <c r="P406" s="3"/>
      <c r="Q406" s="3"/>
      <c r="R406" s="3"/>
      <c r="S406" s="3"/>
      <c r="T406" s="3"/>
      <c r="U406" s="3"/>
      <c r="V406" s="3"/>
      <c r="W406" s="3"/>
      <c r="X406" s="3"/>
      <c r="Y406" s="3"/>
      <c r="Z406" s="3"/>
    </row>
    <row r="407" spans="1:26" ht="12.75" customHeight="1" x14ac:dyDescent="0.25">
      <c r="A407" s="3"/>
      <c r="B407" s="3"/>
      <c r="C407" s="3"/>
      <c r="D407" s="200"/>
      <c r="E407" s="3"/>
      <c r="F407" s="3"/>
      <c r="G407" s="3"/>
      <c r="H407" s="3"/>
      <c r="I407" s="3"/>
      <c r="J407" s="3"/>
      <c r="K407" s="3"/>
      <c r="L407" s="3"/>
      <c r="M407" s="3"/>
      <c r="N407" s="3"/>
      <c r="O407" s="3"/>
      <c r="P407" s="3"/>
      <c r="Q407" s="3"/>
      <c r="R407" s="3"/>
      <c r="S407" s="3"/>
      <c r="T407" s="3"/>
      <c r="U407" s="3"/>
      <c r="V407" s="3"/>
      <c r="W407" s="3"/>
      <c r="X407" s="3"/>
      <c r="Y407" s="3"/>
      <c r="Z407" s="3"/>
    </row>
    <row r="408" spans="1:26" ht="12.75" customHeight="1" x14ac:dyDescent="0.25">
      <c r="A408" s="3"/>
      <c r="B408" s="3"/>
      <c r="C408" s="3"/>
      <c r="D408" s="200"/>
      <c r="E408" s="3"/>
      <c r="F408" s="3"/>
      <c r="G408" s="3"/>
      <c r="H408" s="3"/>
      <c r="I408" s="3"/>
      <c r="J408" s="3"/>
      <c r="K408" s="3"/>
      <c r="L408" s="3"/>
      <c r="M408" s="3"/>
      <c r="N408" s="3"/>
      <c r="O408" s="3"/>
      <c r="P408" s="3"/>
      <c r="Q408" s="3"/>
      <c r="R408" s="3"/>
      <c r="S408" s="3"/>
      <c r="T408" s="3"/>
      <c r="U408" s="3"/>
      <c r="V408" s="3"/>
      <c r="W408" s="3"/>
      <c r="X408" s="3"/>
      <c r="Y408" s="3"/>
      <c r="Z408" s="3"/>
    </row>
    <row r="409" spans="1:26" ht="12.75" customHeight="1" x14ac:dyDescent="0.25">
      <c r="A409" s="3"/>
      <c r="B409" s="3"/>
      <c r="C409" s="3"/>
      <c r="D409" s="200"/>
      <c r="E409" s="3"/>
      <c r="F409" s="3"/>
      <c r="G409" s="3"/>
      <c r="H409" s="3"/>
      <c r="I409" s="3"/>
      <c r="J409" s="3"/>
      <c r="K409" s="3"/>
      <c r="L409" s="3"/>
      <c r="M409" s="3"/>
      <c r="N409" s="3"/>
      <c r="O409" s="3"/>
      <c r="P409" s="3"/>
      <c r="Q409" s="3"/>
      <c r="R409" s="3"/>
      <c r="S409" s="3"/>
      <c r="T409" s="3"/>
      <c r="U409" s="3"/>
      <c r="V409" s="3"/>
      <c r="W409" s="3"/>
      <c r="X409" s="3"/>
      <c r="Y409" s="3"/>
      <c r="Z409" s="3"/>
    </row>
    <row r="410" spans="1:26" ht="12.75" customHeight="1" x14ac:dyDescent="0.25">
      <c r="A410" s="3"/>
      <c r="B410" s="3"/>
      <c r="C410" s="3"/>
      <c r="D410" s="200"/>
      <c r="E410" s="3"/>
      <c r="F410" s="3"/>
      <c r="G410" s="3"/>
      <c r="H410" s="3"/>
      <c r="I410" s="3"/>
      <c r="J410" s="3"/>
      <c r="K410" s="3"/>
      <c r="L410" s="3"/>
      <c r="M410" s="3"/>
      <c r="N410" s="3"/>
      <c r="O410" s="3"/>
      <c r="P410" s="3"/>
      <c r="Q410" s="3"/>
      <c r="R410" s="3"/>
      <c r="S410" s="3"/>
      <c r="T410" s="3"/>
      <c r="U410" s="3"/>
      <c r="V410" s="3"/>
      <c r="W410" s="3"/>
      <c r="X410" s="3"/>
      <c r="Y410" s="3"/>
      <c r="Z410" s="3"/>
    </row>
    <row r="411" spans="1:26" ht="12.75" customHeight="1" x14ac:dyDescent="0.25">
      <c r="A411" s="3"/>
      <c r="B411" s="3"/>
      <c r="C411" s="3"/>
      <c r="D411" s="200"/>
      <c r="E411" s="3"/>
      <c r="F411" s="3"/>
      <c r="G411" s="3"/>
      <c r="H411" s="3"/>
      <c r="I411" s="3"/>
      <c r="J411" s="3"/>
      <c r="K411" s="3"/>
      <c r="L411" s="3"/>
      <c r="M411" s="3"/>
      <c r="N411" s="3"/>
      <c r="O411" s="3"/>
      <c r="P411" s="3"/>
      <c r="Q411" s="3"/>
      <c r="R411" s="3"/>
      <c r="S411" s="3"/>
      <c r="T411" s="3"/>
      <c r="U411" s="3"/>
      <c r="V411" s="3"/>
      <c r="W411" s="3"/>
      <c r="X411" s="3"/>
      <c r="Y411" s="3"/>
      <c r="Z411" s="3"/>
    </row>
    <row r="412" spans="1:26" ht="12.75" customHeight="1" x14ac:dyDescent="0.25">
      <c r="A412" s="3"/>
      <c r="B412" s="3"/>
      <c r="C412" s="3"/>
      <c r="D412" s="200"/>
      <c r="E412" s="3"/>
      <c r="F412" s="3"/>
      <c r="G412" s="3"/>
      <c r="H412" s="3"/>
      <c r="I412" s="3"/>
      <c r="J412" s="3"/>
      <c r="K412" s="3"/>
      <c r="L412" s="3"/>
      <c r="M412" s="3"/>
      <c r="N412" s="3"/>
      <c r="O412" s="3"/>
      <c r="P412" s="3"/>
      <c r="Q412" s="3"/>
      <c r="R412" s="3"/>
      <c r="S412" s="3"/>
      <c r="T412" s="3"/>
      <c r="U412" s="3"/>
      <c r="V412" s="3"/>
      <c r="W412" s="3"/>
      <c r="X412" s="3"/>
      <c r="Y412" s="3"/>
      <c r="Z412" s="3"/>
    </row>
    <row r="413" spans="1:26" ht="12.75" customHeight="1" x14ac:dyDescent="0.25">
      <c r="A413" s="3"/>
      <c r="B413" s="3"/>
      <c r="C413" s="3"/>
      <c r="D413" s="200"/>
      <c r="E413" s="3"/>
      <c r="F413" s="3"/>
      <c r="G413" s="3"/>
      <c r="H413" s="3"/>
      <c r="I413" s="3"/>
      <c r="J413" s="3"/>
      <c r="K413" s="3"/>
      <c r="L413" s="3"/>
      <c r="M413" s="3"/>
      <c r="N413" s="3"/>
      <c r="O413" s="3"/>
      <c r="P413" s="3"/>
      <c r="Q413" s="3"/>
      <c r="R413" s="3"/>
      <c r="S413" s="3"/>
      <c r="T413" s="3"/>
      <c r="U413" s="3"/>
      <c r="V413" s="3"/>
      <c r="W413" s="3"/>
      <c r="X413" s="3"/>
      <c r="Y413" s="3"/>
      <c r="Z413" s="3"/>
    </row>
    <row r="414" spans="1:26" ht="12.75" customHeight="1" x14ac:dyDescent="0.25">
      <c r="A414" s="3"/>
      <c r="B414" s="3"/>
      <c r="C414" s="3"/>
      <c r="D414" s="200"/>
      <c r="E414" s="3"/>
      <c r="F414" s="3"/>
      <c r="G414" s="3"/>
      <c r="H414" s="3"/>
      <c r="I414" s="3"/>
      <c r="J414" s="3"/>
      <c r="K414" s="3"/>
      <c r="L414" s="3"/>
      <c r="M414" s="3"/>
      <c r="N414" s="3"/>
      <c r="O414" s="3"/>
      <c r="P414" s="3"/>
      <c r="Q414" s="3"/>
      <c r="R414" s="3"/>
      <c r="S414" s="3"/>
      <c r="T414" s="3"/>
      <c r="U414" s="3"/>
      <c r="V414" s="3"/>
      <c r="W414" s="3"/>
      <c r="X414" s="3"/>
      <c r="Y414" s="3"/>
      <c r="Z414" s="3"/>
    </row>
    <row r="415" spans="1:26" ht="12.75" customHeight="1" x14ac:dyDescent="0.25">
      <c r="A415" s="3"/>
      <c r="B415" s="3"/>
      <c r="C415" s="3"/>
      <c r="D415" s="200"/>
      <c r="E415" s="3"/>
      <c r="F415" s="3"/>
      <c r="G415" s="3"/>
      <c r="H415" s="3"/>
      <c r="I415" s="3"/>
      <c r="J415" s="3"/>
      <c r="K415" s="3"/>
      <c r="L415" s="3"/>
      <c r="M415" s="3"/>
      <c r="N415" s="3"/>
      <c r="O415" s="3"/>
      <c r="P415" s="3"/>
      <c r="Q415" s="3"/>
      <c r="R415" s="3"/>
      <c r="S415" s="3"/>
      <c r="T415" s="3"/>
      <c r="U415" s="3"/>
      <c r="V415" s="3"/>
      <c r="W415" s="3"/>
      <c r="X415" s="3"/>
      <c r="Y415" s="3"/>
      <c r="Z415" s="3"/>
    </row>
    <row r="416" spans="1:26" ht="12.75" customHeight="1" x14ac:dyDescent="0.25">
      <c r="A416" s="3"/>
      <c r="B416" s="3"/>
      <c r="C416" s="3"/>
      <c r="D416" s="200"/>
      <c r="E416" s="3"/>
      <c r="F416" s="3"/>
      <c r="G416" s="3"/>
      <c r="H416" s="3"/>
      <c r="I416" s="3"/>
      <c r="J416" s="3"/>
      <c r="K416" s="3"/>
      <c r="L416" s="3"/>
      <c r="M416" s="3"/>
      <c r="N416" s="3"/>
      <c r="O416" s="3"/>
      <c r="P416" s="3"/>
      <c r="Q416" s="3"/>
      <c r="R416" s="3"/>
      <c r="S416" s="3"/>
      <c r="T416" s="3"/>
      <c r="U416" s="3"/>
      <c r="V416" s="3"/>
      <c r="W416" s="3"/>
      <c r="X416" s="3"/>
      <c r="Y416" s="3"/>
      <c r="Z416" s="3"/>
    </row>
    <row r="417" spans="1:26" ht="12.75" customHeight="1" x14ac:dyDescent="0.25">
      <c r="A417" s="3"/>
      <c r="B417" s="3"/>
      <c r="C417" s="3"/>
      <c r="D417" s="200"/>
      <c r="E417" s="3"/>
      <c r="F417" s="3"/>
      <c r="G417" s="3"/>
      <c r="H417" s="3"/>
      <c r="I417" s="3"/>
      <c r="J417" s="3"/>
      <c r="K417" s="3"/>
      <c r="L417" s="3"/>
      <c r="M417" s="3"/>
      <c r="N417" s="3"/>
      <c r="O417" s="3"/>
      <c r="P417" s="3"/>
      <c r="Q417" s="3"/>
      <c r="R417" s="3"/>
      <c r="S417" s="3"/>
      <c r="T417" s="3"/>
      <c r="U417" s="3"/>
      <c r="V417" s="3"/>
      <c r="W417" s="3"/>
      <c r="X417" s="3"/>
      <c r="Y417" s="3"/>
      <c r="Z417" s="3"/>
    </row>
    <row r="418" spans="1:26" ht="12.75" customHeight="1" x14ac:dyDescent="0.25">
      <c r="A418" s="3"/>
      <c r="B418" s="3"/>
      <c r="C418" s="3"/>
      <c r="D418" s="200"/>
      <c r="E418" s="3"/>
      <c r="F418" s="3"/>
      <c r="G418" s="3"/>
      <c r="H418" s="3"/>
      <c r="I418" s="3"/>
      <c r="J418" s="3"/>
      <c r="K418" s="3"/>
      <c r="L418" s="3"/>
      <c r="M418" s="3"/>
      <c r="N418" s="3"/>
      <c r="O418" s="3"/>
      <c r="P418" s="3"/>
      <c r="Q418" s="3"/>
      <c r="R418" s="3"/>
      <c r="S418" s="3"/>
      <c r="T418" s="3"/>
      <c r="U418" s="3"/>
      <c r="V418" s="3"/>
      <c r="W418" s="3"/>
      <c r="X418" s="3"/>
      <c r="Y418" s="3"/>
      <c r="Z418" s="3"/>
    </row>
    <row r="419" spans="1:26" ht="12.75" customHeight="1" x14ac:dyDescent="0.25">
      <c r="A419" s="3"/>
      <c r="B419" s="3"/>
      <c r="C419" s="3"/>
      <c r="D419" s="200"/>
      <c r="E419" s="3"/>
      <c r="F419" s="3"/>
      <c r="G419" s="3"/>
      <c r="H419" s="3"/>
      <c r="I419" s="3"/>
      <c r="J419" s="3"/>
      <c r="K419" s="3"/>
      <c r="L419" s="3"/>
      <c r="M419" s="3"/>
      <c r="N419" s="3"/>
      <c r="O419" s="3"/>
      <c r="P419" s="3"/>
      <c r="Q419" s="3"/>
      <c r="R419" s="3"/>
      <c r="S419" s="3"/>
      <c r="T419" s="3"/>
      <c r="U419" s="3"/>
      <c r="V419" s="3"/>
      <c r="W419" s="3"/>
      <c r="X419" s="3"/>
      <c r="Y419" s="3"/>
      <c r="Z419" s="3"/>
    </row>
    <row r="420" spans="1:26" ht="12.75" customHeight="1" x14ac:dyDescent="0.25">
      <c r="A420" s="3"/>
      <c r="B420" s="3"/>
      <c r="C420" s="3"/>
      <c r="D420" s="200"/>
      <c r="E420" s="3"/>
      <c r="F420" s="3"/>
      <c r="G420" s="3"/>
      <c r="H420" s="3"/>
      <c r="I420" s="3"/>
      <c r="J420" s="3"/>
      <c r="K420" s="3"/>
      <c r="L420" s="3"/>
      <c r="M420" s="3"/>
      <c r="N420" s="3"/>
      <c r="O420" s="3"/>
      <c r="P420" s="3"/>
      <c r="Q420" s="3"/>
      <c r="R420" s="3"/>
      <c r="S420" s="3"/>
      <c r="T420" s="3"/>
      <c r="U420" s="3"/>
      <c r="V420" s="3"/>
      <c r="W420" s="3"/>
      <c r="X420" s="3"/>
      <c r="Y420" s="3"/>
      <c r="Z420" s="3"/>
    </row>
    <row r="421" spans="1:26" ht="12.75" customHeight="1" x14ac:dyDescent="0.25">
      <c r="A421" s="3"/>
      <c r="B421" s="3"/>
      <c r="C421" s="3"/>
      <c r="D421" s="200"/>
      <c r="E421" s="3"/>
      <c r="F421" s="3"/>
      <c r="G421" s="3"/>
      <c r="H421" s="3"/>
      <c r="I421" s="3"/>
      <c r="J421" s="3"/>
      <c r="K421" s="3"/>
      <c r="L421" s="3"/>
      <c r="M421" s="3"/>
      <c r="N421" s="3"/>
      <c r="O421" s="3"/>
      <c r="P421" s="3"/>
      <c r="Q421" s="3"/>
      <c r="R421" s="3"/>
      <c r="S421" s="3"/>
      <c r="T421" s="3"/>
      <c r="U421" s="3"/>
      <c r="V421" s="3"/>
      <c r="W421" s="3"/>
      <c r="X421" s="3"/>
      <c r="Y421" s="3"/>
      <c r="Z421" s="3"/>
    </row>
    <row r="422" spans="1:26" ht="12.75" customHeight="1" x14ac:dyDescent="0.25">
      <c r="A422" s="3"/>
      <c r="B422" s="3"/>
      <c r="C422" s="3"/>
      <c r="D422" s="200"/>
      <c r="E422" s="3"/>
      <c r="F422" s="3"/>
      <c r="G422" s="3"/>
      <c r="H422" s="3"/>
      <c r="I422" s="3"/>
      <c r="J422" s="3"/>
      <c r="K422" s="3"/>
      <c r="L422" s="3"/>
      <c r="M422" s="3"/>
      <c r="N422" s="3"/>
      <c r="O422" s="3"/>
      <c r="P422" s="3"/>
      <c r="Q422" s="3"/>
      <c r="R422" s="3"/>
      <c r="S422" s="3"/>
      <c r="T422" s="3"/>
      <c r="U422" s="3"/>
      <c r="V422" s="3"/>
      <c r="W422" s="3"/>
      <c r="X422" s="3"/>
      <c r="Y422" s="3"/>
      <c r="Z422" s="3"/>
    </row>
    <row r="423" spans="1:26" ht="12.75" customHeight="1" x14ac:dyDescent="0.25">
      <c r="A423" s="3"/>
      <c r="B423" s="3"/>
      <c r="C423" s="3"/>
      <c r="D423" s="200"/>
      <c r="E423" s="3"/>
      <c r="F423" s="3"/>
      <c r="G423" s="3"/>
      <c r="H423" s="3"/>
      <c r="I423" s="3"/>
      <c r="J423" s="3"/>
      <c r="K423" s="3"/>
      <c r="L423" s="3"/>
      <c r="M423" s="3"/>
      <c r="N423" s="3"/>
      <c r="O423" s="3"/>
      <c r="P423" s="3"/>
      <c r="Q423" s="3"/>
      <c r="R423" s="3"/>
      <c r="S423" s="3"/>
      <c r="T423" s="3"/>
      <c r="U423" s="3"/>
      <c r="V423" s="3"/>
      <c r="W423" s="3"/>
      <c r="X423" s="3"/>
      <c r="Y423" s="3"/>
      <c r="Z423" s="3"/>
    </row>
    <row r="424" spans="1:26" ht="12.75" customHeight="1" x14ac:dyDescent="0.25">
      <c r="A424" s="3"/>
      <c r="B424" s="3"/>
      <c r="C424" s="3"/>
      <c r="D424" s="200"/>
      <c r="E424" s="3"/>
      <c r="F424" s="3"/>
      <c r="G424" s="3"/>
      <c r="H424" s="3"/>
      <c r="I424" s="3"/>
      <c r="J424" s="3"/>
      <c r="K424" s="3"/>
      <c r="L424" s="3"/>
      <c r="M424" s="3"/>
      <c r="N424" s="3"/>
      <c r="O424" s="3"/>
      <c r="P424" s="3"/>
      <c r="Q424" s="3"/>
      <c r="R424" s="3"/>
      <c r="S424" s="3"/>
      <c r="T424" s="3"/>
      <c r="U424" s="3"/>
      <c r="V424" s="3"/>
      <c r="W424" s="3"/>
      <c r="X424" s="3"/>
      <c r="Y424" s="3"/>
      <c r="Z424" s="3"/>
    </row>
    <row r="425" spans="1:26" ht="12.75" customHeight="1" x14ac:dyDescent="0.25">
      <c r="A425" s="3"/>
      <c r="B425" s="3"/>
      <c r="C425" s="3"/>
      <c r="D425" s="200"/>
      <c r="E425" s="3"/>
      <c r="F425" s="3"/>
      <c r="G425" s="3"/>
      <c r="H425" s="3"/>
      <c r="I425" s="3"/>
      <c r="J425" s="3"/>
      <c r="K425" s="3"/>
      <c r="L425" s="3"/>
      <c r="M425" s="3"/>
      <c r="N425" s="3"/>
      <c r="O425" s="3"/>
      <c r="P425" s="3"/>
      <c r="Q425" s="3"/>
      <c r="R425" s="3"/>
      <c r="S425" s="3"/>
      <c r="T425" s="3"/>
      <c r="U425" s="3"/>
      <c r="V425" s="3"/>
      <c r="W425" s="3"/>
      <c r="X425" s="3"/>
      <c r="Y425" s="3"/>
      <c r="Z425" s="3"/>
    </row>
    <row r="426" spans="1:26" ht="12.75" customHeight="1" x14ac:dyDescent="0.25">
      <c r="A426" s="3"/>
      <c r="B426" s="3"/>
      <c r="C426" s="3"/>
      <c r="D426" s="200"/>
      <c r="E426" s="3"/>
      <c r="F426" s="3"/>
      <c r="G426" s="3"/>
      <c r="H426" s="3"/>
      <c r="I426" s="3"/>
      <c r="J426" s="3"/>
      <c r="K426" s="3"/>
      <c r="L426" s="3"/>
      <c r="M426" s="3"/>
      <c r="N426" s="3"/>
      <c r="O426" s="3"/>
      <c r="P426" s="3"/>
      <c r="Q426" s="3"/>
      <c r="R426" s="3"/>
      <c r="S426" s="3"/>
      <c r="T426" s="3"/>
      <c r="U426" s="3"/>
      <c r="V426" s="3"/>
      <c r="W426" s="3"/>
      <c r="X426" s="3"/>
      <c r="Y426" s="3"/>
      <c r="Z426" s="3"/>
    </row>
    <row r="427" spans="1:26" ht="12.75" customHeight="1" x14ac:dyDescent="0.25">
      <c r="A427" s="3"/>
      <c r="B427" s="3"/>
      <c r="C427" s="3"/>
      <c r="D427" s="200"/>
      <c r="E427" s="3"/>
      <c r="F427" s="3"/>
      <c r="G427" s="3"/>
      <c r="H427" s="3"/>
      <c r="I427" s="3"/>
      <c r="J427" s="3"/>
      <c r="K427" s="3"/>
      <c r="L427" s="3"/>
      <c r="M427" s="3"/>
      <c r="N427" s="3"/>
      <c r="O427" s="3"/>
      <c r="P427" s="3"/>
      <c r="Q427" s="3"/>
      <c r="R427" s="3"/>
      <c r="S427" s="3"/>
      <c r="T427" s="3"/>
      <c r="U427" s="3"/>
      <c r="V427" s="3"/>
      <c r="W427" s="3"/>
      <c r="X427" s="3"/>
      <c r="Y427" s="3"/>
      <c r="Z427" s="3"/>
    </row>
    <row r="428" spans="1:26" ht="12.75" customHeight="1" x14ac:dyDescent="0.25">
      <c r="A428" s="3"/>
      <c r="B428" s="3"/>
      <c r="C428" s="3"/>
      <c r="D428" s="200"/>
      <c r="E428" s="3"/>
      <c r="F428" s="3"/>
      <c r="G428" s="3"/>
      <c r="H428" s="3"/>
      <c r="I428" s="3"/>
      <c r="J428" s="3"/>
      <c r="K428" s="3"/>
      <c r="L428" s="3"/>
      <c r="M428" s="3"/>
      <c r="N428" s="3"/>
      <c r="O428" s="3"/>
      <c r="P428" s="3"/>
      <c r="Q428" s="3"/>
      <c r="R428" s="3"/>
      <c r="S428" s="3"/>
      <c r="T428" s="3"/>
      <c r="U428" s="3"/>
      <c r="V428" s="3"/>
      <c r="W428" s="3"/>
      <c r="X428" s="3"/>
      <c r="Y428" s="3"/>
      <c r="Z428" s="3"/>
    </row>
    <row r="429" spans="1:26" ht="12.75" customHeight="1" x14ac:dyDescent="0.25">
      <c r="A429" s="3"/>
      <c r="B429" s="3"/>
      <c r="C429" s="3"/>
      <c r="D429" s="200"/>
      <c r="E429" s="3"/>
      <c r="F429" s="3"/>
      <c r="G429" s="3"/>
      <c r="H429" s="3"/>
      <c r="I429" s="3"/>
      <c r="J429" s="3"/>
      <c r="K429" s="3"/>
      <c r="L429" s="3"/>
      <c r="M429" s="3"/>
      <c r="N429" s="3"/>
      <c r="O429" s="3"/>
      <c r="P429" s="3"/>
      <c r="Q429" s="3"/>
      <c r="R429" s="3"/>
      <c r="S429" s="3"/>
      <c r="T429" s="3"/>
      <c r="U429" s="3"/>
      <c r="V429" s="3"/>
      <c r="W429" s="3"/>
      <c r="X429" s="3"/>
      <c r="Y429" s="3"/>
      <c r="Z429" s="3"/>
    </row>
    <row r="430" spans="1:26" ht="12.75" customHeight="1" x14ac:dyDescent="0.25">
      <c r="A430" s="3"/>
      <c r="B430" s="3"/>
      <c r="C430" s="3"/>
      <c r="D430" s="200"/>
      <c r="E430" s="3"/>
      <c r="F430" s="3"/>
      <c r="G430" s="3"/>
      <c r="H430" s="3"/>
      <c r="I430" s="3"/>
      <c r="J430" s="3"/>
      <c r="K430" s="3"/>
      <c r="L430" s="3"/>
      <c r="M430" s="3"/>
      <c r="N430" s="3"/>
      <c r="O430" s="3"/>
      <c r="P430" s="3"/>
      <c r="Q430" s="3"/>
      <c r="R430" s="3"/>
      <c r="S430" s="3"/>
      <c r="T430" s="3"/>
      <c r="U430" s="3"/>
      <c r="V430" s="3"/>
      <c r="W430" s="3"/>
      <c r="X430" s="3"/>
      <c r="Y430" s="3"/>
      <c r="Z430" s="3"/>
    </row>
    <row r="431" spans="1:26" ht="12.75" customHeight="1" x14ac:dyDescent="0.25">
      <c r="A431" s="3"/>
      <c r="B431" s="3"/>
      <c r="C431" s="3"/>
      <c r="D431" s="200"/>
      <c r="E431" s="3"/>
      <c r="F431" s="3"/>
      <c r="G431" s="3"/>
      <c r="H431" s="3"/>
      <c r="I431" s="3"/>
      <c r="J431" s="3"/>
      <c r="K431" s="3"/>
      <c r="L431" s="3"/>
      <c r="M431" s="3"/>
      <c r="N431" s="3"/>
      <c r="O431" s="3"/>
      <c r="P431" s="3"/>
      <c r="Q431" s="3"/>
      <c r="R431" s="3"/>
      <c r="S431" s="3"/>
      <c r="T431" s="3"/>
      <c r="U431" s="3"/>
      <c r="V431" s="3"/>
      <c r="W431" s="3"/>
      <c r="X431" s="3"/>
      <c r="Y431" s="3"/>
      <c r="Z431" s="3"/>
    </row>
    <row r="432" spans="1:26" ht="12.75" customHeight="1" x14ac:dyDescent="0.25">
      <c r="A432" s="3"/>
      <c r="B432" s="3"/>
      <c r="C432" s="3"/>
      <c r="D432" s="200"/>
      <c r="E432" s="3"/>
      <c r="F432" s="3"/>
      <c r="G432" s="3"/>
      <c r="H432" s="3"/>
      <c r="I432" s="3"/>
      <c r="J432" s="3"/>
      <c r="K432" s="3"/>
      <c r="L432" s="3"/>
      <c r="M432" s="3"/>
      <c r="N432" s="3"/>
      <c r="O432" s="3"/>
      <c r="P432" s="3"/>
      <c r="Q432" s="3"/>
      <c r="R432" s="3"/>
      <c r="S432" s="3"/>
      <c r="T432" s="3"/>
      <c r="U432" s="3"/>
      <c r="V432" s="3"/>
      <c r="W432" s="3"/>
      <c r="X432" s="3"/>
      <c r="Y432" s="3"/>
      <c r="Z432" s="3"/>
    </row>
    <row r="433" spans="1:26" ht="12.75" customHeight="1" x14ac:dyDescent="0.25">
      <c r="A433" s="3"/>
      <c r="B433" s="3"/>
      <c r="C433" s="3"/>
      <c r="D433" s="200"/>
      <c r="E433" s="3"/>
      <c r="F433" s="3"/>
      <c r="G433" s="3"/>
      <c r="H433" s="3"/>
      <c r="I433" s="3"/>
      <c r="J433" s="3"/>
      <c r="K433" s="3"/>
      <c r="L433" s="3"/>
      <c r="M433" s="3"/>
      <c r="N433" s="3"/>
      <c r="O433" s="3"/>
      <c r="P433" s="3"/>
      <c r="Q433" s="3"/>
      <c r="R433" s="3"/>
      <c r="S433" s="3"/>
      <c r="T433" s="3"/>
      <c r="U433" s="3"/>
      <c r="V433" s="3"/>
      <c r="W433" s="3"/>
      <c r="X433" s="3"/>
      <c r="Y433" s="3"/>
      <c r="Z433" s="3"/>
    </row>
    <row r="434" spans="1:26" ht="12.75" customHeight="1" x14ac:dyDescent="0.25">
      <c r="A434" s="3"/>
      <c r="B434" s="3"/>
      <c r="C434" s="3"/>
      <c r="D434" s="200"/>
      <c r="E434" s="3"/>
      <c r="F434" s="3"/>
      <c r="G434" s="3"/>
      <c r="H434" s="3"/>
      <c r="I434" s="3"/>
      <c r="J434" s="3"/>
      <c r="K434" s="3"/>
      <c r="L434" s="3"/>
      <c r="M434" s="3"/>
      <c r="N434" s="3"/>
      <c r="O434" s="3"/>
      <c r="P434" s="3"/>
      <c r="Q434" s="3"/>
      <c r="R434" s="3"/>
      <c r="S434" s="3"/>
      <c r="T434" s="3"/>
      <c r="U434" s="3"/>
      <c r="V434" s="3"/>
      <c r="W434" s="3"/>
      <c r="X434" s="3"/>
      <c r="Y434" s="3"/>
      <c r="Z434" s="3"/>
    </row>
    <row r="435" spans="1:26" ht="12.75" customHeight="1" x14ac:dyDescent="0.25">
      <c r="A435" s="3"/>
      <c r="B435" s="3"/>
      <c r="C435" s="3"/>
      <c r="D435" s="200"/>
      <c r="E435" s="3"/>
      <c r="F435" s="3"/>
      <c r="G435" s="3"/>
      <c r="H435" s="3"/>
      <c r="I435" s="3"/>
      <c r="J435" s="3"/>
      <c r="K435" s="3"/>
      <c r="L435" s="3"/>
      <c r="M435" s="3"/>
      <c r="N435" s="3"/>
      <c r="O435" s="3"/>
      <c r="P435" s="3"/>
      <c r="Q435" s="3"/>
      <c r="R435" s="3"/>
      <c r="S435" s="3"/>
      <c r="T435" s="3"/>
      <c r="U435" s="3"/>
      <c r="V435" s="3"/>
      <c r="W435" s="3"/>
      <c r="X435" s="3"/>
      <c r="Y435" s="3"/>
      <c r="Z435" s="3"/>
    </row>
    <row r="436" spans="1:26" ht="12.75" customHeight="1" x14ac:dyDescent="0.25">
      <c r="A436" s="3"/>
      <c r="B436" s="3"/>
      <c r="C436" s="3"/>
      <c r="D436" s="200"/>
      <c r="E436" s="3"/>
      <c r="F436" s="3"/>
      <c r="G436" s="3"/>
      <c r="H436" s="3"/>
      <c r="I436" s="3"/>
      <c r="J436" s="3"/>
      <c r="K436" s="3"/>
      <c r="L436" s="3"/>
      <c r="M436" s="3"/>
      <c r="N436" s="3"/>
      <c r="O436" s="3"/>
      <c r="P436" s="3"/>
      <c r="Q436" s="3"/>
      <c r="R436" s="3"/>
      <c r="S436" s="3"/>
      <c r="T436" s="3"/>
      <c r="U436" s="3"/>
      <c r="V436" s="3"/>
      <c r="W436" s="3"/>
      <c r="X436" s="3"/>
      <c r="Y436" s="3"/>
      <c r="Z436" s="3"/>
    </row>
    <row r="437" spans="1:26" ht="12.75" customHeight="1" x14ac:dyDescent="0.25">
      <c r="A437" s="3"/>
      <c r="B437" s="3"/>
      <c r="C437" s="3"/>
      <c r="D437" s="200"/>
      <c r="E437" s="3"/>
      <c r="F437" s="3"/>
      <c r="G437" s="3"/>
      <c r="H437" s="3"/>
      <c r="I437" s="3"/>
      <c r="J437" s="3"/>
      <c r="K437" s="3"/>
      <c r="L437" s="3"/>
      <c r="M437" s="3"/>
      <c r="N437" s="3"/>
      <c r="O437" s="3"/>
      <c r="P437" s="3"/>
      <c r="Q437" s="3"/>
      <c r="R437" s="3"/>
      <c r="S437" s="3"/>
      <c r="T437" s="3"/>
      <c r="U437" s="3"/>
      <c r="V437" s="3"/>
      <c r="W437" s="3"/>
      <c r="X437" s="3"/>
      <c r="Y437" s="3"/>
      <c r="Z437" s="3"/>
    </row>
    <row r="438" spans="1:26" ht="12.75" customHeight="1" x14ac:dyDescent="0.25">
      <c r="A438" s="3"/>
      <c r="B438" s="3"/>
      <c r="C438" s="3"/>
      <c r="D438" s="200"/>
      <c r="E438" s="3"/>
      <c r="F438" s="3"/>
      <c r="G438" s="3"/>
      <c r="H438" s="3"/>
      <c r="I438" s="3"/>
      <c r="J438" s="3"/>
      <c r="K438" s="3"/>
      <c r="L438" s="3"/>
      <c r="M438" s="3"/>
      <c r="N438" s="3"/>
      <c r="O438" s="3"/>
      <c r="P438" s="3"/>
      <c r="Q438" s="3"/>
      <c r="R438" s="3"/>
      <c r="S438" s="3"/>
      <c r="T438" s="3"/>
      <c r="U438" s="3"/>
      <c r="V438" s="3"/>
      <c r="W438" s="3"/>
      <c r="X438" s="3"/>
      <c r="Y438" s="3"/>
      <c r="Z438" s="3"/>
    </row>
    <row r="439" spans="1:26" ht="12.75" customHeight="1" x14ac:dyDescent="0.25">
      <c r="A439" s="3"/>
      <c r="B439" s="3"/>
      <c r="C439" s="3"/>
      <c r="D439" s="200"/>
      <c r="E439" s="3"/>
      <c r="F439" s="3"/>
      <c r="G439" s="3"/>
      <c r="H439" s="3"/>
      <c r="I439" s="3"/>
      <c r="J439" s="3"/>
      <c r="K439" s="3"/>
      <c r="L439" s="3"/>
      <c r="M439" s="3"/>
      <c r="N439" s="3"/>
      <c r="O439" s="3"/>
      <c r="P439" s="3"/>
      <c r="Q439" s="3"/>
      <c r="R439" s="3"/>
      <c r="S439" s="3"/>
      <c r="T439" s="3"/>
      <c r="U439" s="3"/>
      <c r="V439" s="3"/>
      <c r="W439" s="3"/>
      <c r="X439" s="3"/>
      <c r="Y439" s="3"/>
      <c r="Z439" s="3"/>
    </row>
    <row r="440" spans="1:26" ht="12.75" customHeight="1" x14ac:dyDescent="0.25">
      <c r="A440" s="3"/>
      <c r="B440" s="3"/>
      <c r="C440" s="3"/>
      <c r="D440" s="200"/>
      <c r="E440" s="3"/>
      <c r="F440" s="3"/>
      <c r="G440" s="3"/>
      <c r="H440" s="3"/>
      <c r="I440" s="3"/>
      <c r="J440" s="3"/>
      <c r="K440" s="3"/>
      <c r="L440" s="3"/>
      <c r="M440" s="3"/>
      <c r="N440" s="3"/>
      <c r="O440" s="3"/>
      <c r="P440" s="3"/>
      <c r="Q440" s="3"/>
      <c r="R440" s="3"/>
      <c r="S440" s="3"/>
      <c r="T440" s="3"/>
      <c r="U440" s="3"/>
      <c r="V440" s="3"/>
      <c r="W440" s="3"/>
      <c r="X440" s="3"/>
      <c r="Y440" s="3"/>
      <c r="Z440" s="3"/>
    </row>
    <row r="441" spans="1:26" ht="12.75" customHeight="1" x14ac:dyDescent="0.25">
      <c r="A441" s="3"/>
      <c r="B441" s="3"/>
      <c r="C441" s="3"/>
      <c r="D441" s="200"/>
      <c r="E441" s="3"/>
      <c r="F441" s="3"/>
      <c r="G441" s="3"/>
      <c r="H441" s="3"/>
      <c r="I441" s="3"/>
      <c r="J441" s="3"/>
      <c r="K441" s="3"/>
      <c r="L441" s="3"/>
      <c r="M441" s="3"/>
      <c r="N441" s="3"/>
      <c r="O441" s="3"/>
      <c r="P441" s="3"/>
      <c r="Q441" s="3"/>
      <c r="R441" s="3"/>
      <c r="S441" s="3"/>
      <c r="T441" s="3"/>
      <c r="U441" s="3"/>
      <c r="V441" s="3"/>
      <c r="W441" s="3"/>
      <c r="X441" s="3"/>
      <c r="Y441" s="3"/>
      <c r="Z441" s="3"/>
    </row>
    <row r="442" spans="1:26" ht="12.75" customHeight="1" x14ac:dyDescent="0.25">
      <c r="A442" s="3"/>
      <c r="B442" s="3"/>
      <c r="C442" s="3"/>
      <c r="D442" s="200"/>
      <c r="E442" s="3"/>
      <c r="F442" s="3"/>
      <c r="G442" s="3"/>
      <c r="H442" s="3"/>
      <c r="I442" s="3"/>
      <c r="J442" s="3"/>
      <c r="K442" s="3"/>
      <c r="L442" s="3"/>
      <c r="M442" s="3"/>
      <c r="N442" s="3"/>
      <c r="O442" s="3"/>
      <c r="P442" s="3"/>
      <c r="Q442" s="3"/>
      <c r="R442" s="3"/>
      <c r="S442" s="3"/>
      <c r="T442" s="3"/>
      <c r="U442" s="3"/>
      <c r="V442" s="3"/>
      <c r="W442" s="3"/>
      <c r="X442" s="3"/>
      <c r="Y442" s="3"/>
      <c r="Z442" s="3"/>
    </row>
    <row r="443" spans="1:26" ht="12.75" customHeight="1" x14ac:dyDescent="0.25">
      <c r="A443" s="3"/>
      <c r="B443" s="3"/>
      <c r="C443" s="3"/>
      <c r="D443" s="200"/>
      <c r="E443" s="3"/>
      <c r="F443" s="3"/>
      <c r="G443" s="3"/>
      <c r="H443" s="3"/>
      <c r="I443" s="3"/>
      <c r="J443" s="3"/>
      <c r="K443" s="3"/>
      <c r="L443" s="3"/>
      <c r="M443" s="3"/>
      <c r="N443" s="3"/>
      <c r="O443" s="3"/>
      <c r="P443" s="3"/>
      <c r="Q443" s="3"/>
      <c r="R443" s="3"/>
      <c r="S443" s="3"/>
      <c r="T443" s="3"/>
      <c r="U443" s="3"/>
      <c r="V443" s="3"/>
      <c r="W443" s="3"/>
      <c r="X443" s="3"/>
      <c r="Y443" s="3"/>
      <c r="Z443" s="3"/>
    </row>
    <row r="444" spans="1:26" ht="12.75" customHeight="1" x14ac:dyDescent="0.25">
      <c r="A444" s="3"/>
      <c r="B444" s="3"/>
      <c r="C444" s="3"/>
      <c r="D444" s="200"/>
      <c r="E444" s="3"/>
      <c r="F444" s="3"/>
      <c r="G444" s="3"/>
      <c r="H444" s="3"/>
      <c r="I444" s="3"/>
      <c r="J444" s="3"/>
      <c r="K444" s="3"/>
      <c r="L444" s="3"/>
      <c r="M444" s="3"/>
      <c r="N444" s="3"/>
      <c r="O444" s="3"/>
      <c r="P444" s="3"/>
      <c r="Q444" s="3"/>
      <c r="R444" s="3"/>
      <c r="S444" s="3"/>
      <c r="T444" s="3"/>
      <c r="U444" s="3"/>
      <c r="V444" s="3"/>
      <c r="W444" s="3"/>
      <c r="X444" s="3"/>
      <c r="Y444" s="3"/>
      <c r="Z444" s="3"/>
    </row>
    <row r="445" spans="1:26" ht="12.75" customHeight="1" x14ac:dyDescent="0.25">
      <c r="A445" s="3"/>
      <c r="B445" s="3"/>
      <c r="C445" s="3"/>
      <c r="D445" s="200"/>
      <c r="E445" s="3"/>
      <c r="F445" s="3"/>
      <c r="G445" s="3"/>
      <c r="H445" s="3"/>
      <c r="I445" s="3"/>
      <c r="J445" s="3"/>
      <c r="K445" s="3"/>
      <c r="L445" s="3"/>
      <c r="M445" s="3"/>
      <c r="N445" s="3"/>
      <c r="O445" s="3"/>
      <c r="P445" s="3"/>
      <c r="Q445" s="3"/>
      <c r="R445" s="3"/>
      <c r="S445" s="3"/>
      <c r="T445" s="3"/>
      <c r="U445" s="3"/>
      <c r="V445" s="3"/>
      <c r="W445" s="3"/>
      <c r="X445" s="3"/>
      <c r="Y445" s="3"/>
      <c r="Z445" s="3"/>
    </row>
    <row r="446" spans="1:26" ht="12.75" customHeight="1" x14ac:dyDescent="0.25">
      <c r="A446" s="3"/>
      <c r="B446" s="3"/>
      <c r="C446" s="3"/>
      <c r="D446" s="200"/>
      <c r="E446" s="3"/>
      <c r="F446" s="3"/>
      <c r="G446" s="3"/>
      <c r="H446" s="3"/>
      <c r="I446" s="3"/>
      <c r="J446" s="3"/>
      <c r="K446" s="3"/>
      <c r="L446" s="3"/>
      <c r="M446" s="3"/>
      <c r="N446" s="3"/>
      <c r="O446" s="3"/>
      <c r="P446" s="3"/>
      <c r="Q446" s="3"/>
      <c r="R446" s="3"/>
      <c r="S446" s="3"/>
      <c r="T446" s="3"/>
      <c r="U446" s="3"/>
      <c r="V446" s="3"/>
      <c r="W446" s="3"/>
      <c r="X446" s="3"/>
      <c r="Y446" s="3"/>
      <c r="Z446" s="3"/>
    </row>
    <row r="447" spans="1:26" ht="12.75" customHeight="1" x14ac:dyDescent="0.25">
      <c r="A447" s="3"/>
      <c r="B447" s="3"/>
      <c r="C447" s="3"/>
      <c r="D447" s="200"/>
      <c r="E447" s="3"/>
      <c r="F447" s="3"/>
      <c r="G447" s="3"/>
      <c r="H447" s="3"/>
      <c r="I447" s="3"/>
      <c r="J447" s="3"/>
      <c r="K447" s="3"/>
      <c r="L447" s="3"/>
      <c r="M447" s="3"/>
      <c r="N447" s="3"/>
      <c r="O447" s="3"/>
      <c r="P447" s="3"/>
      <c r="Q447" s="3"/>
      <c r="R447" s="3"/>
      <c r="S447" s="3"/>
      <c r="T447" s="3"/>
      <c r="U447" s="3"/>
      <c r="V447" s="3"/>
      <c r="W447" s="3"/>
      <c r="X447" s="3"/>
      <c r="Y447" s="3"/>
      <c r="Z447" s="3"/>
    </row>
    <row r="448" spans="1:26" ht="12.75" customHeight="1" x14ac:dyDescent="0.25">
      <c r="A448" s="3"/>
      <c r="B448" s="3"/>
      <c r="C448" s="3"/>
      <c r="D448" s="200"/>
      <c r="E448" s="3"/>
      <c r="F448" s="3"/>
      <c r="G448" s="3"/>
      <c r="H448" s="3"/>
      <c r="I448" s="3"/>
      <c r="J448" s="3"/>
      <c r="K448" s="3"/>
      <c r="L448" s="3"/>
      <c r="M448" s="3"/>
      <c r="N448" s="3"/>
      <c r="O448" s="3"/>
      <c r="P448" s="3"/>
      <c r="Q448" s="3"/>
      <c r="R448" s="3"/>
      <c r="S448" s="3"/>
      <c r="T448" s="3"/>
      <c r="U448" s="3"/>
      <c r="V448" s="3"/>
      <c r="W448" s="3"/>
      <c r="X448" s="3"/>
      <c r="Y448" s="3"/>
      <c r="Z448" s="3"/>
    </row>
    <row r="449" spans="1:26" ht="12.75" customHeight="1" x14ac:dyDescent="0.25">
      <c r="A449" s="3"/>
      <c r="B449" s="3"/>
      <c r="C449" s="3"/>
      <c r="D449" s="200"/>
      <c r="E449" s="3"/>
      <c r="F449" s="3"/>
      <c r="G449" s="3"/>
      <c r="H449" s="3"/>
      <c r="I449" s="3"/>
      <c r="J449" s="3"/>
      <c r="K449" s="3"/>
      <c r="L449" s="3"/>
      <c r="M449" s="3"/>
      <c r="N449" s="3"/>
      <c r="O449" s="3"/>
      <c r="P449" s="3"/>
      <c r="Q449" s="3"/>
      <c r="R449" s="3"/>
      <c r="S449" s="3"/>
      <c r="T449" s="3"/>
      <c r="U449" s="3"/>
      <c r="V449" s="3"/>
      <c r="W449" s="3"/>
      <c r="X449" s="3"/>
      <c r="Y449" s="3"/>
      <c r="Z449" s="3"/>
    </row>
    <row r="450" spans="1:26" ht="12.75" customHeight="1" x14ac:dyDescent="0.25">
      <c r="A450" s="3"/>
      <c r="B450" s="3"/>
      <c r="C450" s="3"/>
      <c r="D450" s="200"/>
      <c r="E450" s="3"/>
      <c r="F450" s="3"/>
      <c r="G450" s="3"/>
      <c r="H450" s="3"/>
      <c r="I450" s="3"/>
      <c r="J450" s="3"/>
      <c r="K450" s="3"/>
      <c r="L450" s="3"/>
      <c r="M450" s="3"/>
      <c r="N450" s="3"/>
      <c r="O450" s="3"/>
      <c r="P450" s="3"/>
      <c r="Q450" s="3"/>
      <c r="R450" s="3"/>
      <c r="S450" s="3"/>
      <c r="T450" s="3"/>
      <c r="U450" s="3"/>
      <c r="V450" s="3"/>
      <c r="W450" s="3"/>
      <c r="X450" s="3"/>
      <c r="Y450" s="3"/>
      <c r="Z450" s="3"/>
    </row>
    <row r="451" spans="1:26" ht="12.75" customHeight="1" x14ac:dyDescent="0.25">
      <c r="A451" s="3"/>
      <c r="B451" s="3"/>
      <c r="C451" s="3"/>
      <c r="D451" s="200"/>
      <c r="E451" s="3"/>
      <c r="F451" s="3"/>
      <c r="G451" s="3"/>
      <c r="H451" s="3"/>
      <c r="I451" s="3"/>
      <c r="J451" s="3"/>
      <c r="K451" s="3"/>
      <c r="L451" s="3"/>
      <c r="M451" s="3"/>
      <c r="N451" s="3"/>
      <c r="O451" s="3"/>
      <c r="P451" s="3"/>
      <c r="Q451" s="3"/>
      <c r="R451" s="3"/>
      <c r="S451" s="3"/>
      <c r="T451" s="3"/>
      <c r="U451" s="3"/>
      <c r="V451" s="3"/>
      <c r="W451" s="3"/>
      <c r="X451" s="3"/>
      <c r="Y451" s="3"/>
      <c r="Z451" s="3"/>
    </row>
    <row r="452" spans="1:26" ht="12.75" customHeight="1" x14ac:dyDescent="0.25">
      <c r="A452" s="3"/>
      <c r="B452" s="3"/>
      <c r="C452" s="3"/>
      <c r="D452" s="200"/>
      <c r="E452" s="3"/>
      <c r="F452" s="3"/>
      <c r="G452" s="3"/>
      <c r="H452" s="3"/>
      <c r="I452" s="3"/>
      <c r="J452" s="3"/>
      <c r="K452" s="3"/>
      <c r="L452" s="3"/>
      <c r="M452" s="3"/>
      <c r="N452" s="3"/>
      <c r="O452" s="3"/>
      <c r="P452" s="3"/>
      <c r="Q452" s="3"/>
      <c r="R452" s="3"/>
      <c r="S452" s="3"/>
      <c r="T452" s="3"/>
      <c r="U452" s="3"/>
      <c r="V452" s="3"/>
      <c r="W452" s="3"/>
      <c r="X452" s="3"/>
      <c r="Y452" s="3"/>
      <c r="Z452" s="3"/>
    </row>
    <row r="453" spans="1:26" ht="12.75" customHeight="1" x14ac:dyDescent="0.25">
      <c r="A453" s="3"/>
      <c r="B453" s="3"/>
      <c r="C453" s="3"/>
      <c r="D453" s="200"/>
      <c r="E453" s="3"/>
      <c r="F453" s="3"/>
      <c r="G453" s="3"/>
      <c r="H453" s="3"/>
      <c r="I453" s="3"/>
      <c r="J453" s="3"/>
      <c r="K453" s="3"/>
      <c r="L453" s="3"/>
      <c r="M453" s="3"/>
      <c r="N453" s="3"/>
      <c r="O453" s="3"/>
      <c r="P453" s="3"/>
      <c r="Q453" s="3"/>
      <c r="R453" s="3"/>
      <c r="S453" s="3"/>
      <c r="T453" s="3"/>
      <c r="U453" s="3"/>
      <c r="V453" s="3"/>
      <c r="W453" s="3"/>
      <c r="X453" s="3"/>
      <c r="Y453" s="3"/>
      <c r="Z453" s="3"/>
    </row>
    <row r="454" spans="1:26" ht="12.75" customHeight="1" x14ac:dyDescent="0.25">
      <c r="A454" s="3"/>
      <c r="B454" s="3"/>
      <c r="C454" s="3"/>
      <c r="D454" s="200"/>
      <c r="E454" s="3"/>
      <c r="F454" s="3"/>
      <c r="G454" s="3"/>
      <c r="H454" s="3"/>
      <c r="I454" s="3"/>
      <c r="J454" s="3"/>
      <c r="K454" s="3"/>
      <c r="L454" s="3"/>
      <c r="M454" s="3"/>
      <c r="N454" s="3"/>
      <c r="O454" s="3"/>
      <c r="P454" s="3"/>
      <c r="Q454" s="3"/>
      <c r="R454" s="3"/>
      <c r="S454" s="3"/>
      <c r="T454" s="3"/>
      <c r="U454" s="3"/>
      <c r="V454" s="3"/>
      <c r="W454" s="3"/>
      <c r="X454" s="3"/>
      <c r="Y454" s="3"/>
      <c r="Z454" s="3"/>
    </row>
    <row r="455" spans="1:26" ht="12.75" customHeight="1" x14ac:dyDescent="0.25">
      <c r="A455" s="3"/>
      <c r="B455" s="3"/>
      <c r="C455" s="3"/>
      <c r="D455" s="200"/>
      <c r="E455" s="3"/>
      <c r="F455" s="3"/>
      <c r="G455" s="3"/>
      <c r="H455" s="3"/>
      <c r="I455" s="3"/>
      <c r="J455" s="3"/>
      <c r="K455" s="3"/>
      <c r="L455" s="3"/>
      <c r="M455" s="3"/>
      <c r="N455" s="3"/>
      <c r="O455" s="3"/>
      <c r="P455" s="3"/>
      <c r="Q455" s="3"/>
      <c r="R455" s="3"/>
      <c r="S455" s="3"/>
      <c r="T455" s="3"/>
      <c r="U455" s="3"/>
      <c r="V455" s="3"/>
      <c r="W455" s="3"/>
      <c r="X455" s="3"/>
      <c r="Y455" s="3"/>
      <c r="Z455" s="3"/>
    </row>
    <row r="456" spans="1:26" ht="12.75" customHeight="1" x14ac:dyDescent="0.25">
      <c r="A456" s="3"/>
      <c r="B456" s="3"/>
      <c r="C456" s="3"/>
      <c r="D456" s="200"/>
      <c r="E456" s="3"/>
      <c r="F456" s="3"/>
      <c r="G456" s="3"/>
      <c r="H456" s="3"/>
      <c r="I456" s="3"/>
      <c r="J456" s="3"/>
      <c r="K456" s="3"/>
      <c r="L456" s="3"/>
      <c r="M456" s="3"/>
      <c r="N456" s="3"/>
      <c r="O456" s="3"/>
      <c r="P456" s="3"/>
      <c r="Q456" s="3"/>
      <c r="R456" s="3"/>
      <c r="S456" s="3"/>
      <c r="T456" s="3"/>
      <c r="U456" s="3"/>
      <c r="V456" s="3"/>
      <c r="W456" s="3"/>
      <c r="X456" s="3"/>
      <c r="Y456" s="3"/>
      <c r="Z456" s="3"/>
    </row>
    <row r="457" spans="1:26" ht="12.75" customHeight="1" x14ac:dyDescent="0.25">
      <c r="A457" s="3"/>
      <c r="B457" s="3"/>
      <c r="C457" s="3"/>
      <c r="D457" s="200"/>
      <c r="E457" s="3"/>
      <c r="F457" s="3"/>
      <c r="G457" s="3"/>
      <c r="H457" s="3"/>
      <c r="I457" s="3"/>
      <c r="J457" s="3"/>
      <c r="K457" s="3"/>
      <c r="L457" s="3"/>
      <c r="M457" s="3"/>
      <c r="N457" s="3"/>
      <c r="O457" s="3"/>
      <c r="P457" s="3"/>
      <c r="Q457" s="3"/>
      <c r="R457" s="3"/>
      <c r="S457" s="3"/>
      <c r="T457" s="3"/>
      <c r="U457" s="3"/>
      <c r="V457" s="3"/>
      <c r="W457" s="3"/>
      <c r="X457" s="3"/>
      <c r="Y457" s="3"/>
      <c r="Z457" s="3"/>
    </row>
    <row r="458" spans="1:26" ht="12.75" customHeight="1" x14ac:dyDescent="0.25">
      <c r="A458" s="3"/>
      <c r="B458" s="3"/>
      <c r="C458" s="3"/>
      <c r="D458" s="200"/>
      <c r="E458" s="3"/>
      <c r="F458" s="3"/>
      <c r="G458" s="3"/>
      <c r="H458" s="3"/>
      <c r="I458" s="3"/>
      <c r="J458" s="3"/>
      <c r="K458" s="3"/>
      <c r="L458" s="3"/>
      <c r="M458" s="3"/>
      <c r="N458" s="3"/>
      <c r="O458" s="3"/>
      <c r="P458" s="3"/>
      <c r="Q458" s="3"/>
      <c r="R458" s="3"/>
      <c r="S458" s="3"/>
      <c r="T458" s="3"/>
      <c r="U458" s="3"/>
      <c r="V458" s="3"/>
      <c r="W458" s="3"/>
      <c r="X458" s="3"/>
      <c r="Y458" s="3"/>
      <c r="Z458" s="3"/>
    </row>
    <row r="459" spans="1:26" ht="12.75" customHeight="1" x14ac:dyDescent="0.25">
      <c r="A459" s="3"/>
      <c r="B459" s="3"/>
      <c r="C459" s="3"/>
      <c r="D459" s="200"/>
      <c r="E459" s="3"/>
      <c r="F459" s="3"/>
      <c r="G459" s="3"/>
      <c r="H459" s="3"/>
      <c r="I459" s="3"/>
      <c r="J459" s="3"/>
      <c r="K459" s="3"/>
      <c r="L459" s="3"/>
      <c r="M459" s="3"/>
      <c r="N459" s="3"/>
      <c r="O459" s="3"/>
      <c r="P459" s="3"/>
      <c r="Q459" s="3"/>
      <c r="R459" s="3"/>
      <c r="S459" s="3"/>
      <c r="T459" s="3"/>
      <c r="U459" s="3"/>
      <c r="V459" s="3"/>
      <c r="W459" s="3"/>
      <c r="X459" s="3"/>
      <c r="Y459" s="3"/>
      <c r="Z459" s="3"/>
    </row>
    <row r="460" spans="1:26" ht="12.75" customHeight="1" x14ac:dyDescent="0.25">
      <c r="A460" s="3"/>
      <c r="B460" s="3"/>
      <c r="C460" s="3"/>
      <c r="D460" s="200"/>
      <c r="E460" s="3"/>
      <c r="F460" s="3"/>
      <c r="G460" s="3"/>
      <c r="H460" s="3"/>
      <c r="I460" s="3"/>
      <c r="J460" s="3"/>
      <c r="K460" s="3"/>
      <c r="L460" s="3"/>
      <c r="M460" s="3"/>
      <c r="N460" s="3"/>
      <c r="O460" s="3"/>
      <c r="P460" s="3"/>
      <c r="Q460" s="3"/>
      <c r="R460" s="3"/>
      <c r="S460" s="3"/>
      <c r="T460" s="3"/>
      <c r="U460" s="3"/>
      <c r="V460" s="3"/>
      <c r="W460" s="3"/>
      <c r="X460" s="3"/>
      <c r="Y460" s="3"/>
      <c r="Z460" s="3"/>
    </row>
    <row r="461" spans="1:26" ht="12.75" customHeight="1" x14ac:dyDescent="0.25">
      <c r="A461" s="3"/>
      <c r="B461" s="3"/>
      <c r="C461" s="3"/>
      <c r="D461" s="200"/>
      <c r="E461" s="3"/>
      <c r="F461" s="3"/>
      <c r="G461" s="3"/>
      <c r="H461" s="3"/>
      <c r="I461" s="3"/>
      <c r="J461" s="3"/>
      <c r="K461" s="3"/>
      <c r="L461" s="3"/>
      <c r="M461" s="3"/>
      <c r="N461" s="3"/>
      <c r="O461" s="3"/>
      <c r="P461" s="3"/>
      <c r="Q461" s="3"/>
      <c r="R461" s="3"/>
      <c r="S461" s="3"/>
      <c r="T461" s="3"/>
      <c r="U461" s="3"/>
      <c r="V461" s="3"/>
      <c r="W461" s="3"/>
      <c r="X461" s="3"/>
      <c r="Y461" s="3"/>
      <c r="Z461" s="3"/>
    </row>
    <row r="462" spans="1:26" ht="12.75" customHeight="1" x14ac:dyDescent="0.25">
      <c r="A462" s="3"/>
      <c r="B462" s="3"/>
      <c r="C462" s="3"/>
      <c r="D462" s="200"/>
      <c r="E462" s="3"/>
      <c r="F462" s="3"/>
      <c r="G462" s="3"/>
      <c r="H462" s="3"/>
      <c r="I462" s="3"/>
      <c r="J462" s="3"/>
      <c r="K462" s="3"/>
      <c r="L462" s="3"/>
      <c r="M462" s="3"/>
      <c r="N462" s="3"/>
      <c r="O462" s="3"/>
      <c r="P462" s="3"/>
      <c r="Q462" s="3"/>
      <c r="R462" s="3"/>
      <c r="S462" s="3"/>
      <c r="T462" s="3"/>
      <c r="U462" s="3"/>
      <c r="V462" s="3"/>
      <c r="W462" s="3"/>
      <c r="X462" s="3"/>
      <c r="Y462" s="3"/>
      <c r="Z462" s="3"/>
    </row>
    <row r="463" spans="1:26" ht="12.75" customHeight="1" x14ac:dyDescent="0.25">
      <c r="A463" s="3"/>
      <c r="B463" s="3"/>
      <c r="C463" s="3"/>
      <c r="D463" s="200"/>
      <c r="E463" s="3"/>
      <c r="F463" s="3"/>
      <c r="G463" s="3"/>
      <c r="H463" s="3"/>
      <c r="I463" s="3"/>
      <c r="J463" s="3"/>
      <c r="K463" s="3"/>
      <c r="L463" s="3"/>
      <c r="M463" s="3"/>
      <c r="N463" s="3"/>
      <c r="O463" s="3"/>
      <c r="P463" s="3"/>
      <c r="Q463" s="3"/>
      <c r="R463" s="3"/>
      <c r="S463" s="3"/>
      <c r="T463" s="3"/>
      <c r="U463" s="3"/>
      <c r="V463" s="3"/>
      <c r="W463" s="3"/>
      <c r="X463" s="3"/>
      <c r="Y463" s="3"/>
      <c r="Z463" s="3"/>
    </row>
    <row r="464" spans="1:26" ht="12.75" customHeight="1" x14ac:dyDescent="0.25">
      <c r="A464" s="3"/>
      <c r="B464" s="3"/>
      <c r="C464" s="3"/>
      <c r="D464" s="200"/>
      <c r="E464" s="3"/>
      <c r="F464" s="3"/>
      <c r="G464" s="3"/>
      <c r="H464" s="3"/>
      <c r="I464" s="3"/>
      <c r="J464" s="3"/>
      <c r="K464" s="3"/>
      <c r="L464" s="3"/>
      <c r="M464" s="3"/>
      <c r="N464" s="3"/>
      <c r="O464" s="3"/>
      <c r="P464" s="3"/>
      <c r="Q464" s="3"/>
      <c r="R464" s="3"/>
      <c r="S464" s="3"/>
      <c r="T464" s="3"/>
      <c r="U464" s="3"/>
      <c r="V464" s="3"/>
      <c r="W464" s="3"/>
      <c r="X464" s="3"/>
      <c r="Y464" s="3"/>
      <c r="Z464" s="3"/>
    </row>
    <row r="465" spans="1:26" ht="12.75" customHeight="1" x14ac:dyDescent="0.25">
      <c r="A465" s="3"/>
      <c r="B465" s="3"/>
      <c r="C465" s="3"/>
      <c r="D465" s="200"/>
      <c r="E465" s="3"/>
      <c r="F465" s="3"/>
      <c r="G465" s="3"/>
      <c r="H465" s="3"/>
      <c r="I465" s="3"/>
      <c r="J465" s="3"/>
      <c r="K465" s="3"/>
      <c r="L465" s="3"/>
      <c r="M465" s="3"/>
      <c r="N465" s="3"/>
      <c r="O465" s="3"/>
      <c r="P465" s="3"/>
      <c r="Q465" s="3"/>
      <c r="R465" s="3"/>
      <c r="S465" s="3"/>
      <c r="T465" s="3"/>
      <c r="U465" s="3"/>
      <c r="V465" s="3"/>
      <c r="W465" s="3"/>
      <c r="X465" s="3"/>
      <c r="Y465" s="3"/>
      <c r="Z465" s="3"/>
    </row>
    <row r="466" spans="1:26" ht="12.75" customHeight="1" x14ac:dyDescent="0.25">
      <c r="A466" s="3"/>
      <c r="B466" s="3"/>
      <c r="C466" s="3"/>
      <c r="D466" s="200"/>
      <c r="E466" s="3"/>
      <c r="F466" s="3"/>
      <c r="G466" s="3"/>
      <c r="H466" s="3"/>
      <c r="I466" s="3"/>
      <c r="J466" s="3"/>
      <c r="K466" s="3"/>
      <c r="L466" s="3"/>
      <c r="M466" s="3"/>
      <c r="N466" s="3"/>
      <c r="O466" s="3"/>
      <c r="P466" s="3"/>
      <c r="Q466" s="3"/>
      <c r="R466" s="3"/>
      <c r="S466" s="3"/>
      <c r="T466" s="3"/>
      <c r="U466" s="3"/>
      <c r="V466" s="3"/>
      <c r="W466" s="3"/>
      <c r="X466" s="3"/>
      <c r="Y466" s="3"/>
      <c r="Z466" s="3"/>
    </row>
    <row r="467" spans="1:26" ht="12.75" customHeight="1" x14ac:dyDescent="0.25">
      <c r="A467" s="3"/>
      <c r="B467" s="3"/>
      <c r="C467" s="3"/>
      <c r="D467" s="200"/>
      <c r="E467" s="3"/>
      <c r="F467" s="3"/>
      <c r="G467" s="3"/>
      <c r="H467" s="3"/>
      <c r="I467" s="3"/>
      <c r="J467" s="3"/>
      <c r="K467" s="3"/>
      <c r="L467" s="3"/>
      <c r="M467" s="3"/>
      <c r="N467" s="3"/>
      <c r="O467" s="3"/>
      <c r="P467" s="3"/>
      <c r="Q467" s="3"/>
      <c r="R467" s="3"/>
      <c r="S467" s="3"/>
      <c r="T467" s="3"/>
      <c r="U467" s="3"/>
      <c r="V467" s="3"/>
      <c r="W467" s="3"/>
      <c r="X467" s="3"/>
      <c r="Y467" s="3"/>
      <c r="Z467" s="3"/>
    </row>
    <row r="468" spans="1:26" ht="12.75" customHeight="1" x14ac:dyDescent="0.25">
      <c r="A468" s="3"/>
      <c r="B468" s="3"/>
      <c r="C468" s="3"/>
      <c r="D468" s="200"/>
      <c r="E468" s="3"/>
      <c r="F468" s="3"/>
      <c r="G468" s="3"/>
      <c r="H468" s="3"/>
      <c r="I468" s="3"/>
      <c r="J468" s="3"/>
      <c r="K468" s="3"/>
      <c r="L468" s="3"/>
      <c r="M468" s="3"/>
      <c r="N468" s="3"/>
      <c r="O468" s="3"/>
      <c r="P468" s="3"/>
      <c r="Q468" s="3"/>
      <c r="R468" s="3"/>
      <c r="S468" s="3"/>
      <c r="T468" s="3"/>
      <c r="U468" s="3"/>
      <c r="V468" s="3"/>
      <c r="W468" s="3"/>
      <c r="X468" s="3"/>
      <c r="Y468" s="3"/>
      <c r="Z468" s="3"/>
    </row>
    <row r="469" spans="1:26" ht="12.75" customHeight="1" x14ac:dyDescent="0.25">
      <c r="A469" s="3"/>
      <c r="B469" s="3"/>
      <c r="C469" s="3"/>
      <c r="D469" s="200"/>
      <c r="E469" s="3"/>
      <c r="F469" s="3"/>
      <c r="G469" s="3"/>
      <c r="H469" s="3"/>
      <c r="I469" s="3"/>
      <c r="J469" s="3"/>
      <c r="K469" s="3"/>
      <c r="L469" s="3"/>
      <c r="M469" s="3"/>
      <c r="N469" s="3"/>
      <c r="O469" s="3"/>
      <c r="P469" s="3"/>
      <c r="Q469" s="3"/>
      <c r="R469" s="3"/>
      <c r="S469" s="3"/>
      <c r="T469" s="3"/>
      <c r="U469" s="3"/>
      <c r="V469" s="3"/>
      <c r="W469" s="3"/>
      <c r="X469" s="3"/>
      <c r="Y469" s="3"/>
      <c r="Z469" s="3"/>
    </row>
    <row r="470" spans="1:26" ht="12.75" customHeight="1" x14ac:dyDescent="0.25">
      <c r="A470" s="3"/>
      <c r="B470" s="3"/>
      <c r="C470" s="3"/>
      <c r="D470" s="200"/>
      <c r="E470" s="3"/>
      <c r="F470" s="3"/>
      <c r="G470" s="3"/>
      <c r="H470" s="3"/>
      <c r="I470" s="3"/>
      <c r="J470" s="3"/>
      <c r="K470" s="3"/>
      <c r="L470" s="3"/>
      <c r="M470" s="3"/>
      <c r="N470" s="3"/>
      <c r="O470" s="3"/>
      <c r="P470" s="3"/>
      <c r="Q470" s="3"/>
      <c r="R470" s="3"/>
      <c r="S470" s="3"/>
      <c r="T470" s="3"/>
      <c r="U470" s="3"/>
      <c r="V470" s="3"/>
      <c r="W470" s="3"/>
      <c r="X470" s="3"/>
      <c r="Y470" s="3"/>
      <c r="Z470" s="3"/>
    </row>
    <row r="471" spans="1:26" ht="12.75" customHeight="1" x14ac:dyDescent="0.25">
      <c r="A471" s="3"/>
      <c r="B471" s="3"/>
      <c r="C471" s="3"/>
      <c r="D471" s="200"/>
      <c r="E471" s="3"/>
      <c r="F471" s="3"/>
      <c r="G471" s="3"/>
      <c r="H471" s="3"/>
      <c r="I471" s="3"/>
      <c r="J471" s="3"/>
      <c r="K471" s="3"/>
      <c r="L471" s="3"/>
      <c r="M471" s="3"/>
      <c r="N471" s="3"/>
      <c r="O471" s="3"/>
      <c r="P471" s="3"/>
      <c r="Q471" s="3"/>
      <c r="R471" s="3"/>
      <c r="S471" s="3"/>
      <c r="T471" s="3"/>
      <c r="U471" s="3"/>
      <c r="V471" s="3"/>
      <c r="W471" s="3"/>
      <c r="X471" s="3"/>
      <c r="Y471" s="3"/>
      <c r="Z471" s="3"/>
    </row>
    <row r="472" spans="1:26" ht="12.75" customHeight="1" x14ac:dyDescent="0.25">
      <c r="A472" s="3"/>
      <c r="B472" s="3"/>
      <c r="C472" s="3"/>
      <c r="D472" s="200"/>
      <c r="E472" s="3"/>
      <c r="F472" s="3"/>
      <c r="G472" s="3"/>
      <c r="H472" s="3"/>
      <c r="I472" s="3"/>
      <c r="J472" s="3"/>
      <c r="K472" s="3"/>
      <c r="L472" s="3"/>
      <c r="M472" s="3"/>
      <c r="N472" s="3"/>
      <c r="O472" s="3"/>
      <c r="P472" s="3"/>
      <c r="Q472" s="3"/>
      <c r="R472" s="3"/>
      <c r="S472" s="3"/>
      <c r="T472" s="3"/>
      <c r="U472" s="3"/>
      <c r="V472" s="3"/>
      <c r="W472" s="3"/>
      <c r="X472" s="3"/>
      <c r="Y472" s="3"/>
      <c r="Z472" s="3"/>
    </row>
    <row r="473" spans="1:26" ht="12.75" customHeight="1" x14ac:dyDescent="0.25">
      <c r="A473" s="3"/>
      <c r="B473" s="3"/>
      <c r="C473" s="3"/>
      <c r="D473" s="200"/>
      <c r="E473" s="3"/>
      <c r="F473" s="3"/>
      <c r="G473" s="3"/>
      <c r="H473" s="3"/>
      <c r="I473" s="3"/>
      <c r="J473" s="3"/>
      <c r="K473" s="3"/>
      <c r="L473" s="3"/>
      <c r="M473" s="3"/>
      <c r="N473" s="3"/>
      <c r="O473" s="3"/>
      <c r="P473" s="3"/>
      <c r="Q473" s="3"/>
      <c r="R473" s="3"/>
      <c r="S473" s="3"/>
      <c r="T473" s="3"/>
      <c r="U473" s="3"/>
      <c r="V473" s="3"/>
      <c r="W473" s="3"/>
      <c r="X473" s="3"/>
      <c r="Y473" s="3"/>
      <c r="Z473" s="3"/>
    </row>
    <row r="474" spans="1:26" ht="12.75" customHeight="1" x14ac:dyDescent="0.25">
      <c r="A474" s="3"/>
      <c r="B474" s="3"/>
      <c r="C474" s="3"/>
      <c r="D474" s="200"/>
      <c r="E474" s="3"/>
      <c r="F474" s="3"/>
      <c r="G474" s="3"/>
      <c r="H474" s="3"/>
      <c r="I474" s="3"/>
      <c r="J474" s="3"/>
      <c r="K474" s="3"/>
      <c r="L474" s="3"/>
      <c r="M474" s="3"/>
      <c r="N474" s="3"/>
      <c r="O474" s="3"/>
      <c r="P474" s="3"/>
      <c r="Q474" s="3"/>
      <c r="R474" s="3"/>
      <c r="S474" s="3"/>
      <c r="T474" s="3"/>
      <c r="U474" s="3"/>
      <c r="V474" s="3"/>
      <c r="W474" s="3"/>
      <c r="X474" s="3"/>
      <c r="Y474" s="3"/>
      <c r="Z474" s="3"/>
    </row>
    <row r="475" spans="1:26" ht="12.75" customHeight="1" x14ac:dyDescent="0.25">
      <c r="A475" s="3"/>
      <c r="B475" s="3"/>
      <c r="C475" s="3"/>
      <c r="D475" s="200"/>
      <c r="E475" s="3"/>
      <c r="F475" s="3"/>
      <c r="G475" s="3"/>
      <c r="H475" s="3"/>
      <c r="I475" s="3"/>
      <c r="J475" s="3"/>
      <c r="K475" s="3"/>
      <c r="L475" s="3"/>
      <c r="M475" s="3"/>
      <c r="N475" s="3"/>
      <c r="O475" s="3"/>
      <c r="P475" s="3"/>
      <c r="Q475" s="3"/>
      <c r="R475" s="3"/>
      <c r="S475" s="3"/>
      <c r="T475" s="3"/>
      <c r="U475" s="3"/>
      <c r="V475" s="3"/>
      <c r="W475" s="3"/>
      <c r="X475" s="3"/>
      <c r="Y475" s="3"/>
      <c r="Z475" s="3"/>
    </row>
    <row r="476" spans="1:26" ht="12.75" customHeight="1" x14ac:dyDescent="0.25">
      <c r="A476" s="3"/>
      <c r="B476" s="3"/>
      <c r="C476" s="3"/>
      <c r="D476" s="200"/>
      <c r="E476" s="3"/>
      <c r="F476" s="3"/>
      <c r="G476" s="3"/>
      <c r="H476" s="3"/>
      <c r="I476" s="3"/>
      <c r="J476" s="3"/>
      <c r="K476" s="3"/>
      <c r="L476" s="3"/>
      <c r="M476" s="3"/>
      <c r="N476" s="3"/>
      <c r="O476" s="3"/>
      <c r="P476" s="3"/>
      <c r="Q476" s="3"/>
      <c r="R476" s="3"/>
      <c r="S476" s="3"/>
      <c r="T476" s="3"/>
      <c r="U476" s="3"/>
      <c r="V476" s="3"/>
      <c r="W476" s="3"/>
      <c r="X476" s="3"/>
      <c r="Y476" s="3"/>
      <c r="Z476" s="3"/>
    </row>
    <row r="477" spans="1:26" ht="12.75" customHeight="1" x14ac:dyDescent="0.25">
      <c r="A477" s="3"/>
      <c r="B477" s="3"/>
      <c r="C477" s="3"/>
      <c r="D477" s="200"/>
      <c r="E477" s="3"/>
      <c r="F477" s="3"/>
      <c r="G477" s="3"/>
      <c r="H477" s="3"/>
      <c r="I477" s="3"/>
      <c r="J477" s="3"/>
      <c r="K477" s="3"/>
      <c r="L477" s="3"/>
      <c r="M477" s="3"/>
      <c r="N477" s="3"/>
      <c r="O477" s="3"/>
      <c r="P477" s="3"/>
      <c r="Q477" s="3"/>
      <c r="R477" s="3"/>
      <c r="S477" s="3"/>
      <c r="T477" s="3"/>
      <c r="U477" s="3"/>
      <c r="V477" s="3"/>
      <c r="W477" s="3"/>
      <c r="X477" s="3"/>
      <c r="Y477" s="3"/>
      <c r="Z477" s="3"/>
    </row>
    <row r="478" spans="1:26" ht="12.75" customHeight="1" x14ac:dyDescent="0.25">
      <c r="A478" s="3"/>
      <c r="B478" s="3"/>
      <c r="C478" s="3"/>
      <c r="D478" s="200"/>
      <c r="E478" s="3"/>
      <c r="F478" s="3"/>
      <c r="G478" s="3"/>
      <c r="H478" s="3"/>
      <c r="I478" s="3"/>
      <c r="J478" s="3"/>
      <c r="K478" s="3"/>
      <c r="L478" s="3"/>
      <c r="M478" s="3"/>
      <c r="N478" s="3"/>
      <c r="O478" s="3"/>
      <c r="P478" s="3"/>
      <c r="Q478" s="3"/>
      <c r="R478" s="3"/>
      <c r="S478" s="3"/>
      <c r="T478" s="3"/>
      <c r="U478" s="3"/>
      <c r="V478" s="3"/>
      <c r="W478" s="3"/>
      <c r="X478" s="3"/>
      <c r="Y478" s="3"/>
      <c r="Z478" s="3"/>
    </row>
    <row r="479" spans="1:26" ht="12.75" customHeight="1" x14ac:dyDescent="0.25">
      <c r="A479" s="3"/>
      <c r="B479" s="3"/>
      <c r="C479" s="3"/>
      <c r="D479" s="200"/>
      <c r="E479" s="3"/>
      <c r="F479" s="3"/>
      <c r="G479" s="3"/>
      <c r="H479" s="3"/>
      <c r="I479" s="3"/>
      <c r="J479" s="3"/>
      <c r="K479" s="3"/>
      <c r="L479" s="3"/>
      <c r="M479" s="3"/>
      <c r="N479" s="3"/>
      <c r="O479" s="3"/>
      <c r="P479" s="3"/>
      <c r="Q479" s="3"/>
      <c r="R479" s="3"/>
      <c r="S479" s="3"/>
      <c r="T479" s="3"/>
      <c r="U479" s="3"/>
      <c r="V479" s="3"/>
      <c r="W479" s="3"/>
      <c r="X479" s="3"/>
      <c r="Y479" s="3"/>
      <c r="Z479" s="3"/>
    </row>
    <row r="480" spans="1:26" ht="12.75" customHeight="1" x14ac:dyDescent="0.25">
      <c r="A480" s="3"/>
      <c r="B480" s="3"/>
      <c r="C480" s="3"/>
      <c r="D480" s="200"/>
      <c r="E480" s="3"/>
      <c r="F480" s="3"/>
      <c r="G480" s="3"/>
      <c r="H480" s="3"/>
      <c r="I480" s="3"/>
      <c r="J480" s="3"/>
      <c r="K480" s="3"/>
      <c r="L480" s="3"/>
      <c r="M480" s="3"/>
      <c r="N480" s="3"/>
      <c r="O480" s="3"/>
      <c r="P480" s="3"/>
      <c r="Q480" s="3"/>
      <c r="R480" s="3"/>
      <c r="S480" s="3"/>
      <c r="T480" s="3"/>
      <c r="U480" s="3"/>
      <c r="V480" s="3"/>
      <c r="W480" s="3"/>
      <c r="X480" s="3"/>
      <c r="Y480" s="3"/>
      <c r="Z480" s="3"/>
    </row>
    <row r="481" spans="1:26" ht="12.75" customHeight="1" x14ac:dyDescent="0.25">
      <c r="A481" s="3"/>
      <c r="B481" s="3"/>
      <c r="C481" s="3"/>
      <c r="D481" s="200"/>
      <c r="E481" s="3"/>
      <c r="F481" s="3"/>
      <c r="G481" s="3"/>
      <c r="H481" s="3"/>
      <c r="I481" s="3"/>
      <c r="J481" s="3"/>
      <c r="K481" s="3"/>
      <c r="L481" s="3"/>
      <c r="M481" s="3"/>
      <c r="N481" s="3"/>
      <c r="O481" s="3"/>
      <c r="P481" s="3"/>
      <c r="Q481" s="3"/>
      <c r="R481" s="3"/>
      <c r="S481" s="3"/>
      <c r="T481" s="3"/>
      <c r="U481" s="3"/>
      <c r="V481" s="3"/>
      <c r="W481" s="3"/>
      <c r="X481" s="3"/>
      <c r="Y481" s="3"/>
      <c r="Z481" s="3"/>
    </row>
    <row r="482" spans="1:26" ht="12.75" customHeight="1" x14ac:dyDescent="0.25">
      <c r="A482" s="3"/>
      <c r="B482" s="3"/>
      <c r="C482" s="3"/>
      <c r="D482" s="200"/>
      <c r="E482" s="3"/>
      <c r="F482" s="3"/>
      <c r="G482" s="3"/>
      <c r="H482" s="3"/>
      <c r="I482" s="3"/>
      <c r="J482" s="3"/>
      <c r="K482" s="3"/>
      <c r="L482" s="3"/>
      <c r="M482" s="3"/>
      <c r="N482" s="3"/>
      <c r="O482" s="3"/>
      <c r="P482" s="3"/>
      <c r="Q482" s="3"/>
      <c r="R482" s="3"/>
      <c r="S482" s="3"/>
      <c r="T482" s="3"/>
      <c r="U482" s="3"/>
      <c r="V482" s="3"/>
      <c r="W482" s="3"/>
      <c r="X482" s="3"/>
      <c r="Y482" s="3"/>
      <c r="Z482" s="3"/>
    </row>
    <row r="483" spans="1:26" ht="12.75" customHeight="1" x14ac:dyDescent="0.25">
      <c r="A483" s="3"/>
      <c r="B483" s="3"/>
      <c r="C483" s="3"/>
      <c r="D483" s="200"/>
      <c r="E483" s="3"/>
      <c r="F483" s="3"/>
      <c r="G483" s="3"/>
      <c r="H483" s="3"/>
      <c r="I483" s="3"/>
      <c r="J483" s="3"/>
      <c r="K483" s="3"/>
      <c r="L483" s="3"/>
      <c r="M483" s="3"/>
      <c r="N483" s="3"/>
      <c r="O483" s="3"/>
      <c r="P483" s="3"/>
      <c r="Q483" s="3"/>
      <c r="R483" s="3"/>
      <c r="S483" s="3"/>
      <c r="T483" s="3"/>
      <c r="U483" s="3"/>
      <c r="V483" s="3"/>
      <c r="W483" s="3"/>
      <c r="X483" s="3"/>
      <c r="Y483" s="3"/>
      <c r="Z483" s="3"/>
    </row>
    <row r="484" spans="1:26" ht="12.75" customHeight="1" x14ac:dyDescent="0.25">
      <c r="A484" s="3"/>
      <c r="B484" s="3"/>
      <c r="C484" s="3"/>
      <c r="D484" s="200"/>
      <c r="E484" s="3"/>
      <c r="F484" s="3"/>
      <c r="G484" s="3"/>
      <c r="H484" s="3"/>
      <c r="I484" s="3"/>
      <c r="J484" s="3"/>
      <c r="K484" s="3"/>
      <c r="L484" s="3"/>
      <c r="M484" s="3"/>
      <c r="N484" s="3"/>
      <c r="O484" s="3"/>
      <c r="P484" s="3"/>
      <c r="Q484" s="3"/>
      <c r="R484" s="3"/>
      <c r="S484" s="3"/>
      <c r="T484" s="3"/>
      <c r="U484" s="3"/>
      <c r="V484" s="3"/>
      <c r="W484" s="3"/>
      <c r="X484" s="3"/>
      <c r="Y484" s="3"/>
      <c r="Z484" s="3"/>
    </row>
    <row r="485" spans="1:26" ht="12.75" customHeight="1" x14ac:dyDescent="0.25">
      <c r="A485" s="3"/>
      <c r="B485" s="3"/>
      <c r="C485" s="3"/>
      <c r="D485" s="200"/>
      <c r="E485" s="3"/>
      <c r="F485" s="3"/>
      <c r="G485" s="3"/>
      <c r="H485" s="3"/>
      <c r="I485" s="3"/>
      <c r="J485" s="3"/>
      <c r="K485" s="3"/>
      <c r="L485" s="3"/>
      <c r="M485" s="3"/>
      <c r="N485" s="3"/>
      <c r="O485" s="3"/>
      <c r="P485" s="3"/>
      <c r="Q485" s="3"/>
      <c r="R485" s="3"/>
      <c r="S485" s="3"/>
      <c r="T485" s="3"/>
      <c r="U485" s="3"/>
      <c r="V485" s="3"/>
      <c r="W485" s="3"/>
      <c r="X485" s="3"/>
      <c r="Y485" s="3"/>
      <c r="Z485" s="3"/>
    </row>
    <row r="486" spans="1:26" ht="12.75" customHeight="1" x14ac:dyDescent="0.25">
      <c r="A486" s="3"/>
      <c r="B486" s="3"/>
      <c r="C486" s="3"/>
      <c r="D486" s="200"/>
      <c r="E486" s="3"/>
      <c r="F486" s="3"/>
      <c r="G486" s="3"/>
      <c r="H486" s="3"/>
      <c r="I486" s="3"/>
      <c r="J486" s="3"/>
      <c r="K486" s="3"/>
      <c r="L486" s="3"/>
      <c r="M486" s="3"/>
      <c r="N486" s="3"/>
      <c r="O486" s="3"/>
      <c r="P486" s="3"/>
      <c r="Q486" s="3"/>
      <c r="R486" s="3"/>
      <c r="S486" s="3"/>
      <c r="T486" s="3"/>
      <c r="U486" s="3"/>
      <c r="V486" s="3"/>
      <c r="W486" s="3"/>
      <c r="X486" s="3"/>
      <c r="Y486" s="3"/>
      <c r="Z486" s="3"/>
    </row>
    <row r="487" spans="1:26" ht="12.75" customHeight="1" x14ac:dyDescent="0.25">
      <c r="A487" s="3"/>
      <c r="B487" s="3"/>
      <c r="C487" s="3"/>
      <c r="D487" s="200"/>
      <c r="E487" s="3"/>
      <c r="F487" s="3"/>
      <c r="G487" s="3"/>
      <c r="H487" s="3"/>
      <c r="I487" s="3"/>
      <c r="J487" s="3"/>
      <c r="K487" s="3"/>
      <c r="L487" s="3"/>
      <c r="M487" s="3"/>
      <c r="N487" s="3"/>
      <c r="O487" s="3"/>
      <c r="P487" s="3"/>
      <c r="Q487" s="3"/>
      <c r="R487" s="3"/>
      <c r="S487" s="3"/>
      <c r="T487" s="3"/>
      <c r="U487" s="3"/>
      <c r="V487" s="3"/>
      <c r="W487" s="3"/>
      <c r="X487" s="3"/>
      <c r="Y487" s="3"/>
      <c r="Z487" s="3"/>
    </row>
    <row r="488" spans="1:26" ht="12.75" customHeight="1" x14ac:dyDescent="0.25">
      <c r="A488" s="3"/>
      <c r="B488" s="3"/>
      <c r="C488" s="3"/>
      <c r="D488" s="200"/>
      <c r="E488" s="3"/>
      <c r="F488" s="3"/>
      <c r="G488" s="3"/>
      <c r="H488" s="3"/>
      <c r="I488" s="3"/>
      <c r="J488" s="3"/>
      <c r="K488" s="3"/>
      <c r="L488" s="3"/>
      <c r="M488" s="3"/>
      <c r="N488" s="3"/>
      <c r="O488" s="3"/>
      <c r="P488" s="3"/>
      <c r="Q488" s="3"/>
      <c r="R488" s="3"/>
      <c r="S488" s="3"/>
      <c r="T488" s="3"/>
      <c r="U488" s="3"/>
      <c r="V488" s="3"/>
      <c r="W488" s="3"/>
      <c r="X488" s="3"/>
      <c r="Y488" s="3"/>
      <c r="Z488" s="3"/>
    </row>
    <row r="489" spans="1:26" ht="12.75" customHeight="1" x14ac:dyDescent="0.25">
      <c r="A489" s="3"/>
      <c r="B489" s="3"/>
      <c r="C489" s="3"/>
      <c r="D489" s="200"/>
      <c r="E489" s="3"/>
      <c r="F489" s="3"/>
      <c r="G489" s="3"/>
      <c r="H489" s="3"/>
      <c r="I489" s="3"/>
      <c r="J489" s="3"/>
      <c r="K489" s="3"/>
      <c r="L489" s="3"/>
      <c r="M489" s="3"/>
      <c r="N489" s="3"/>
      <c r="O489" s="3"/>
      <c r="P489" s="3"/>
      <c r="Q489" s="3"/>
      <c r="R489" s="3"/>
      <c r="S489" s="3"/>
      <c r="T489" s="3"/>
      <c r="U489" s="3"/>
      <c r="V489" s="3"/>
      <c r="W489" s="3"/>
      <c r="X489" s="3"/>
      <c r="Y489" s="3"/>
      <c r="Z489" s="3"/>
    </row>
    <row r="490" spans="1:26" ht="12.75" customHeight="1" x14ac:dyDescent="0.25">
      <c r="A490" s="3"/>
      <c r="B490" s="3"/>
      <c r="C490" s="3"/>
      <c r="D490" s="200"/>
      <c r="E490" s="3"/>
      <c r="F490" s="3"/>
      <c r="G490" s="3"/>
      <c r="H490" s="3"/>
      <c r="I490" s="3"/>
      <c r="J490" s="3"/>
      <c r="K490" s="3"/>
      <c r="L490" s="3"/>
      <c r="M490" s="3"/>
      <c r="N490" s="3"/>
      <c r="O490" s="3"/>
      <c r="P490" s="3"/>
      <c r="Q490" s="3"/>
      <c r="R490" s="3"/>
      <c r="S490" s="3"/>
      <c r="T490" s="3"/>
      <c r="U490" s="3"/>
      <c r="V490" s="3"/>
      <c r="W490" s="3"/>
      <c r="X490" s="3"/>
      <c r="Y490" s="3"/>
      <c r="Z490" s="3"/>
    </row>
    <row r="491" spans="1:26" ht="12.75" customHeight="1" x14ac:dyDescent="0.25">
      <c r="A491" s="3"/>
      <c r="B491" s="3"/>
      <c r="C491" s="3"/>
      <c r="D491" s="200"/>
      <c r="E491" s="3"/>
      <c r="F491" s="3"/>
      <c r="G491" s="3"/>
      <c r="H491" s="3"/>
      <c r="I491" s="3"/>
      <c r="J491" s="3"/>
      <c r="K491" s="3"/>
      <c r="L491" s="3"/>
      <c r="M491" s="3"/>
      <c r="N491" s="3"/>
      <c r="O491" s="3"/>
      <c r="P491" s="3"/>
      <c r="Q491" s="3"/>
      <c r="R491" s="3"/>
      <c r="S491" s="3"/>
      <c r="T491" s="3"/>
      <c r="U491" s="3"/>
      <c r="V491" s="3"/>
      <c r="W491" s="3"/>
      <c r="X491" s="3"/>
      <c r="Y491" s="3"/>
      <c r="Z491" s="3"/>
    </row>
    <row r="492" spans="1:26" ht="12.75" customHeight="1" x14ac:dyDescent="0.25">
      <c r="A492" s="3"/>
      <c r="B492" s="3"/>
      <c r="C492" s="3"/>
      <c r="D492" s="200"/>
      <c r="E492" s="3"/>
      <c r="F492" s="3"/>
      <c r="G492" s="3"/>
      <c r="H492" s="3"/>
      <c r="I492" s="3"/>
      <c r="J492" s="3"/>
      <c r="K492" s="3"/>
      <c r="L492" s="3"/>
      <c r="M492" s="3"/>
      <c r="N492" s="3"/>
      <c r="O492" s="3"/>
      <c r="P492" s="3"/>
      <c r="Q492" s="3"/>
      <c r="R492" s="3"/>
      <c r="S492" s="3"/>
      <c r="T492" s="3"/>
      <c r="U492" s="3"/>
      <c r="V492" s="3"/>
      <c r="W492" s="3"/>
      <c r="X492" s="3"/>
      <c r="Y492" s="3"/>
      <c r="Z492" s="3"/>
    </row>
    <row r="493" spans="1:26" ht="12.75" customHeight="1" x14ac:dyDescent="0.25">
      <c r="A493" s="3"/>
      <c r="B493" s="3"/>
      <c r="C493" s="3"/>
      <c r="D493" s="200"/>
      <c r="E493" s="3"/>
      <c r="F493" s="3"/>
      <c r="G493" s="3"/>
      <c r="H493" s="3"/>
      <c r="I493" s="3"/>
      <c r="J493" s="3"/>
      <c r="K493" s="3"/>
      <c r="L493" s="3"/>
      <c r="M493" s="3"/>
      <c r="N493" s="3"/>
      <c r="O493" s="3"/>
      <c r="P493" s="3"/>
      <c r="Q493" s="3"/>
      <c r="R493" s="3"/>
      <c r="S493" s="3"/>
      <c r="T493" s="3"/>
      <c r="U493" s="3"/>
      <c r="V493" s="3"/>
      <c r="W493" s="3"/>
      <c r="X493" s="3"/>
      <c r="Y493" s="3"/>
      <c r="Z493" s="3"/>
    </row>
    <row r="494" spans="1:26" ht="12.75" customHeight="1" x14ac:dyDescent="0.25">
      <c r="A494" s="3"/>
      <c r="B494" s="3"/>
      <c r="C494" s="3"/>
      <c r="D494" s="200"/>
      <c r="E494" s="3"/>
      <c r="F494" s="3"/>
      <c r="G494" s="3"/>
      <c r="H494" s="3"/>
      <c r="I494" s="3"/>
      <c r="J494" s="3"/>
      <c r="K494" s="3"/>
      <c r="L494" s="3"/>
      <c r="M494" s="3"/>
      <c r="N494" s="3"/>
      <c r="O494" s="3"/>
      <c r="P494" s="3"/>
      <c r="Q494" s="3"/>
      <c r="R494" s="3"/>
      <c r="S494" s="3"/>
      <c r="T494" s="3"/>
      <c r="U494" s="3"/>
      <c r="V494" s="3"/>
      <c r="W494" s="3"/>
      <c r="X494" s="3"/>
      <c r="Y494" s="3"/>
      <c r="Z494" s="3"/>
    </row>
    <row r="495" spans="1:26" ht="12.75" customHeight="1" x14ac:dyDescent="0.25">
      <c r="A495" s="3"/>
      <c r="B495" s="3"/>
      <c r="C495" s="3"/>
      <c r="D495" s="200"/>
      <c r="E495" s="3"/>
      <c r="F495" s="3"/>
      <c r="G495" s="3"/>
      <c r="H495" s="3"/>
      <c r="I495" s="3"/>
      <c r="J495" s="3"/>
      <c r="K495" s="3"/>
      <c r="L495" s="3"/>
      <c r="M495" s="3"/>
      <c r="N495" s="3"/>
      <c r="O495" s="3"/>
      <c r="P495" s="3"/>
      <c r="Q495" s="3"/>
      <c r="R495" s="3"/>
      <c r="S495" s="3"/>
      <c r="T495" s="3"/>
      <c r="U495" s="3"/>
      <c r="V495" s="3"/>
      <c r="W495" s="3"/>
      <c r="X495" s="3"/>
      <c r="Y495" s="3"/>
      <c r="Z495" s="3"/>
    </row>
    <row r="496" spans="1:26" ht="12.75" customHeight="1" x14ac:dyDescent="0.25">
      <c r="A496" s="3"/>
      <c r="B496" s="3"/>
      <c r="C496" s="3"/>
      <c r="D496" s="200"/>
      <c r="E496" s="3"/>
      <c r="F496" s="3"/>
      <c r="G496" s="3"/>
      <c r="H496" s="3"/>
      <c r="I496" s="3"/>
      <c r="J496" s="3"/>
      <c r="K496" s="3"/>
      <c r="L496" s="3"/>
      <c r="M496" s="3"/>
      <c r="N496" s="3"/>
      <c r="O496" s="3"/>
      <c r="P496" s="3"/>
      <c r="Q496" s="3"/>
      <c r="R496" s="3"/>
      <c r="S496" s="3"/>
      <c r="T496" s="3"/>
      <c r="U496" s="3"/>
      <c r="V496" s="3"/>
      <c r="W496" s="3"/>
      <c r="X496" s="3"/>
      <c r="Y496" s="3"/>
      <c r="Z496" s="3"/>
    </row>
    <row r="497" spans="1:26" ht="12.75" customHeight="1" x14ac:dyDescent="0.25">
      <c r="A497" s="3"/>
      <c r="B497" s="3"/>
      <c r="C497" s="3"/>
      <c r="D497" s="200"/>
      <c r="E497" s="3"/>
      <c r="F497" s="3"/>
      <c r="G497" s="3"/>
      <c r="H497" s="3"/>
      <c r="I497" s="3"/>
      <c r="J497" s="3"/>
      <c r="K497" s="3"/>
      <c r="L497" s="3"/>
      <c r="M497" s="3"/>
      <c r="N497" s="3"/>
      <c r="O497" s="3"/>
      <c r="P497" s="3"/>
      <c r="Q497" s="3"/>
      <c r="R497" s="3"/>
      <c r="S497" s="3"/>
      <c r="T497" s="3"/>
      <c r="U497" s="3"/>
      <c r="V497" s="3"/>
      <c r="W497" s="3"/>
      <c r="X497" s="3"/>
      <c r="Y497" s="3"/>
      <c r="Z497" s="3"/>
    </row>
    <row r="498" spans="1:26" ht="12.75" customHeight="1" x14ac:dyDescent="0.25">
      <c r="A498" s="3"/>
      <c r="B498" s="3"/>
      <c r="C498" s="3"/>
      <c r="D498" s="200"/>
      <c r="E498" s="3"/>
      <c r="F498" s="3"/>
      <c r="G498" s="3"/>
      <c r="H498" s="3"/>
      <c r="I498" s="3"/>
      <c r="J498" s="3"/>
      <c r="K498" s="3"/>
      <c r="L498" s="3"/>
      <c r="M498" s="3"/>
      <c r="N498" s="3"/>
      <c r="O498" s="3"/>
      <c r="P498" s="3"/>
      <c r="Q498" s="3"/>
      <c r="R498" s="3"/>
      <c r="S498" s="3"/>
      <c r="T498" s="3"/>
      <c r="U498" s="3"/>
      <c r="V498" s="3"/>
      <c r="W498" s="3"/>
      <c r="X498" s="3"/>
      <c r="Y498" s="3"/>
      <c r="Z498" s="3"/>
    </row>
    <row r="499" spans="1:26" ht="12.75" customHeight="1" x14ac:dyDescent="0.25">
      <c r="A499" s="3"/>
      <c r="B499" s="3"/>
      <c r="C499" s="3"/>
      <c r="D499" s="200"/>
      <c r="E499" s="3"/>
      <c r="F499" s="3"/>
      <c r="G499" s="3"/>
      <c r="H499" s="3"/>
      <c r="I499" s="3"/>
      <c r="J499" s="3"/>
      <c r="K499" s="3"/>
      <c r="L499" s="3"/>
      <c r="M499" s="3"/>
      <c r="N499" s="3"/>
      <c r="O499" s="3"/>
      <c r="P499" s="3"/>
      <c r="Q499" s="3"/>
      <c r="R499" s="3"/>
      <c r="S499" s="3"/>
      <c r="T499" s="3"/>
      <c r="U499" s="3"/>
      <c r="V499" s="3"/>
      <c r="W499" s="3"/>
      <c r="X499" s="3"/>
      <c r="Y499" s="3"/>
      <c r="Z499" s="3"/>
    </row>
    <row r="500" spans="1:26" ht="12.75" customHeight="1" x14ac:dyDescent="0.25">
      <c r="A500" s="3"/>
      <c r="B500" s="3"/>
      <c r="C500" s="3"/>
      <c r="D500" s="200"/>
      <c r="E500" s="3"/>
      <c r="F500" s="3"/>
      <c r="G500" s="3"/>
      <c r="H500" s="3"/>
      <c r="I500" s="3"/>
      <c r="J500" s="3"/>
      <c r="K500" s="3"/>
      <c r="L500" s="3"/>
      <c r="M500" s="3"/>
      <c r="N500" s="3"/>
      <c r="O500" s="3"/>
      <c r="P500" s="3"/>
      <c r="Q500" s="3"/>
      <c r="R500" s="3"/>
      <c r="S500" s="3"/>
      <c r="T500" s="3"/>
      <c r="U500" s="3"/>
      <c r="V500" s="3"/>
      <c r="W500" s="3"/>
      <c r="X500" s="3"/>
      <c r="Y500" s="3"/>
      <c r="Z500" s="3"/>
    </row>
    <row r="501" spans="1:26" ht="12.75" customHeight="1" x14ac:dyDescent="0.25">
      <c r="A501" s="3"/>
      <c r="B501" s="3"/>
      <c r="C501" s="3"/>
      <c r="D501" s="200"/>
      <c r="E501" s="3"/>
      <c r="F501" s="3"/>
      <c r="G501" s="3"/>
      <c r="H501" s="3"/>
      <c r="I501" s="3"/>
      <c r="J501" s="3"/>
      <c r="K501" s="3"/>
      <c r="L501" s="3"/>
      <c r="M501" s="3"/>
      <c r="N501" s="3"/>
      <c r="O501" s="3"/>
      <c r="P501" s="3"/>
      <c r="Q501" s="3"/>
      <c r="R501" s="3"/>
      <c r="S501" s="3"/>
      <c r="T501" s="3"/>
      <c r="U501" s="3"/>
      <c r="V501" s="3"/>
      <c r="W501" s="3"/>
      <c r="X501" s="3"/>
      <c r="Y501" s="3"/>
      <c r="Z501" s="3"/>
    </row>
    <row r="502" spans="1:26" ht="12.75" customHeight="1" x14ac:dyDescent="0.25">
      <c r="A502" s="3"/>
      <c r="B502" s="3"/>
      <c r="C502" s="3"/>
      <c r="D502" s="200"/>
      <c r="E502" s="3"/>
      <c r="F502" s="3"/>
      <c r="G502" s="3"/>
      <c r="H502" s="3"/>
      <c r="I502" s="3"/>
      <c r="J502" s="3"/>
      <c r="K502" s="3"/>
      <c r="L502" s="3"/>
      <c r="M502" s="3"/>
      <c r="N502" s="3"/>
      <c r="O502" s="3"/>
      <c r="P502" s="3"/>
      <c r="Q502" s="3"/>
      <c r="R502" s="3"/>
      <c r="S502" s="3"/>
      <c r="T502" s="3"/>
      <c r="U502" s="3"/>
      <c r="V502" s="3"/>
      <c r="W502" s="3"/>
      <c r="X502" s="3"/>
      <c r="Y502" s="3"/>
      <c r="Z502" s="3"/>
    </row>
    <row r="503" spans="1:26" ht="12.75" customHeight="1" x14ac:dyDescent="0.25">
      <c r="A503" s="3"/>
      <c r="B503" s="3"/>
      <c r="C503" s="3"/>
      <c r="D503" s="200"/>
      <c r="E503" s="3"/>
      <c r="F503" s="3"/>
      <c r="G503" s="3"/>
      <c r="H503" s="3"/>
      <c r="I503" s="3"/>
      <c r="J503" s="3"/>
      <c r="K503" s="3"/>
      <c r="L503" s="3"/>
      <c r="M503" s="3"/>
      <c r="N503" s="3"/>
      <c r="O503" s="3"/>
      <c r="P503" s="3"/>
      <c r="Q503" s="3"/>
      <c r="R503" s="3"/>
      <c r="S503" s="3"/>
      <c r="T503" s="3"/>
      <c r="U503" s="3"/>
      <c r="V503" s="3"/>
      <c r="W503" s="3"/>
      <c r="X503" s="3"/>
      <c r="Y503" s="3"/>
      <c r="Z503" s="3"/>
    </row>
    <row r="504" spans="1:26" ht="12.75" customHeight="1" x14ac:dyDescent="0.25">
      <c r="A504" s="3"/>
      <c r="B504" s="3"/>
      <c r="C504" s="3"/>
      <c r="D504" s="200"/>
      <c r="E504" s="3"/>
      <c r="F504" s="3"/>
      <c r="G504" s="3"/>
      <c r="H504" s="3"/>
      <c r="I504" s="3"/>
      <c r="J504" s="3"/>
      <c r="K504" s="3"/>
      <c r="L504" s="3"/>
      <c r="M504" s="3"/>
      <c r="N504" s="3"/>
      <c r="O504" s="3"/>
      <c r="P504" s="3"/>
      <c r="Q504" s="3"/>
      <c r="R504" s="3"/>
      <c r="S504" s="3"/>
      <c r="T504" s="3"/>
      <c r="U504" s="3"/>
      <c r="V504" s="3"/>
      <c r="W504" s="3"/>
      <c r="X504" s="3"/>
      <c r="Y504" s="3"/>
      <c r="Z504" s="3"/>
    </row>
    <row r="505" spans="1:26" ht="12.75" customHeight="1" x14ac:dyDescent="0.25">
      <c r="A505" s="3"/>
      <c r="B505" s="3"/>
      <c r="C505" s="3"/>
      <c r="D505" s="200"/>
      <c r="E505" s="3"/>
      <c r="F505" s="3"/>
      <c r="G505" s="3"/>
      <c r="H505" s="3"/>
      <c r="I505" s="3"/>
      <c r="J505" s="3"/>
      <c r="K505" s="3"/>
      <c r="L505" s="3"/>
      <c r="M505" s="3"/>
      <c r="N505" s="3"/>
      <c r="O505" s="3"/>
      <c r="P505" s="3"/>
      <c r="Q505" s="3"/>
      <c r="R505" s="3"/>
      <c r="S505" s="3"/>
      <c r="T505" s="3"/>
      <c r="U505" s="3"/>
      <c r="V505" s="3"/>
      <c r="W505" s="3"/>
      <c r="X505" s="3"/>
      <c r="Y505" s="3"/>
      <c r="Z505" s="3"/>
    </row>
    <row r="506" spans="1:26" ht="12.75" customHeight="1" x14ac:dyDescent="0.25">
      <c r="A506" s="3"/>
      <c r="B506" s="3"/>
      <c r="C506" s="3"/>
      <c r="D506" s="200"/>
      <c r="E506" s="3"/>
      <c r="F506" s="3"/>
      <c r="G506" s="3"/>
      <c r="H506" s="3"/>
      <c r="I506" s="3"/>
      <c r="J506" s="3"/>
      <c r="K506" s="3"/>
      <c r="L506" s="3"/>
      <c r="M506" s="3"/>
      <c r="N506" s="3"/>
      <c r="O506" s="3"/>
      <c r="P506" s="3"/>
      <c r="Q506" s="3"/>
      <c r="R506" s="3"/>
      <c r="S506" s="3"/>
      <c r="T506" s="3"/>
      <c r="U506" s="3"/>
      <c r="V506" s="3"/>
      <c r="W506" s="3"/>
      <c r="X506" s="3"/>
      <c r="Y506" s="3"/>
      <c r="Z506" s="3"/>
    </row>
    <row r="507" spans="1:26" ht="12.75" customHeight="1" x14ac:dyDescent="0.25">
      <c r="A507" s="3"/>
      <c r="B507" s="3"/>
      <c r="C507" s="3"/>
      <c r="D507" s="200"/>
      <c r="E507" s="3"/>
      <c r="F507" s="3"/>
      <c r="G507" s="3"/>
      <c r="H507" s="3"/>
      <c r="I507" s="3"/>
      <c r="J507" s="3"/>
      <c r="K507" s="3"/>
      <c r="L507" s="3"/>
      <c r="M507" s="3"/>
      <c r="N507" s="3"/>
      <c r="O507" s="3"/>
      <c r="P507" s="3"/>
      <c r="Q507" s="3"/>
      <c r="R507" s="3"/>
      <c r="S507" s="3"/>
      <c r="T507" s="3"/>
      <c r="U507" s="3"/>
      <c r="V507" s="3"/>
      <c r="W507" s="3"/>
      <c r="X507" s="3"/>
      <c r="Y507" s="3"/>
      <c r="Z507" s="3"/>
    </row>
    <row r="508" spans="1:26" ht="12.75" customHeight="1" x14ac:dyDescent="0.25">
      <c r="A508" s="3"/>
      <c r="B508" s="3"/>
      <c r="C508" s="3"/>
      <c r="D508" s="200"/>
      <c r="E508" s="3"/>
      <c r="F508" s="3"/>
      <c r="G508" s="3"/>
      <c r="H508" s="3"/>
      <c r="I508" s="3"/>
      <c r="J508" s="3"/>
      <c r="K508" s="3"/>
      <c r="L508" s="3"/>
      <c r="M508" s="3"/>
      <c r="N508" s="3"/>
      <c r="O508" s="3"/>
      <c r="P508" s="3"/>
      <c r="Q508" s="3"/>
      <c r="R508" s="3"/>
      <c r="S508" s="3"/>
      <c r="T508" s="3"/>
      <c r="U508" s="3"/>
      <c r="V508" s="3"/>
      <c r="W508" s="3"/>
      <c r="X508" s="3"/>
      <c r="Y508" s="3"/>
      <c r="Z508" s="3"/>
    </row>
    <row r="509" spans="1:26" ht="12.75" customHeight="1" x14ac:dyDescent="0.25">
      <c r="A509" s="3"/>
      <c r="B509" s="3"/>
      <c r="C509" s="3"/>
      <c r="D509" s="200"/>
      <c r="E509" s="3"/>
      <c r="F509" s="3"/>
      <c r="G509" s="3"/>
      <c r="H509" s="3"/>
      <c r="I509" s="3"/>
      <c r="J509" s="3"/>
      <c r="K509" s="3"/>
      <c r="L509" s="3"/>
      <c r="M509" s="3"/>
      <c r="N509" s="3"/>
      <c r="O509" s="3"/>
      <c r="P509" s="3"/>
      <c r="Q509" s="3"/>
      <c r="R509" s="3"/>
      <c r="S509" s="3"/>
      <c r="T509" s="3"/>
      <c r="U509" s="3"/>
      <c r="V509" s="3"/>
      <c r="W509" s="3"/>
      <c r="X509" s="3"/>
      <c r="Y509" s="3"/>
      <c r="Z509" s="3"/>
    </row>
    <row r="510" spans="1:26" ht="12.75" customHeight="1" x14ac:dyDescent="0.25">
      <c r="A510" s="3"/>
      <c r="B510" s="3"/>
      <c r="C510" s="3"/>
      <c r="D510" s="200"/>
      <c r="E510" s="3"/>
      <c r="F510" s="3"/>
      <c r="G510" s="3"/>
      <c r="H510" s="3"/>
      <c r="I510" s="3"/>
      <c r="J510" s="3"/>
      <c r="K510" s="3"/>
      <c r="L510" s="3"/>
      <c r="M510" s="3"/>
      <c r="N510" s="3"/>
      <c r="O510" s="3"/>
      <c r="P510" s="3"/>
      <c r="Q510" s="3"/>
      <c r="R510" s="3"/>
      <c r="S510" s="3"/>
      <c r="T510" s="3"/>
      <c r="U510" s="3"/>
      <c r="V510" s="3"/>
      <c r="W510" s="3"/>
      <c r="X510" s="3"/>
      <c r="Y510" s="3"/>
      <c r="Z510" s="3"/>
    </row>
    <row r="511" spans="1:26" ht="12.75" customHeight="1" x14ac:dyDescent="0.25">
      <c r="A511" s="3"/>
      <c r="B511" s="3"/>
      <c r="C511" s="3"/>
      <c r="D511" s="200"/>
      <c r="E511" s="3"/>
      <c r="F511" s="3"/>
      <c r="G511" s="3"/>
      <c r="H511" s="3"/>
      <c r="I511" s="3"/>
      <c r="J511" s="3"/>
      <c r="K511" s="3"/>
      <c r="L511" s="3"/>
      <c r="M511" s="3"/>
      <c r="N511" s="3"/>
      <c r="O511" s="3"/>
      <c r="P511" s="3"/>
      <c r="Q511" s="3"/>
      <c r="R511" s="3"/>
      <c r="S511" s="3"/>
      <c r="T511" s="3"/>
      <c r="U511" s="3"/>
      <c r="V511" s="3"/>
      <c r="W511" s="3"/>
      <c r="X511" s="3"/>
      <c r="Y511" s="3"/>
      <c r="Z511" s="3"/>
    </row>
    <row r="512" spans="1:26" ht="12.75" customHeight="1" x14ac:dyDescent="0.25">
      <c r="A512" s="3"/>
      <c r="B512" s="3"/>
      <c r="C512" s="3"/>
      <c r="D512" s="200"/>
      <c r="E512" s="3"/>
      <c r="F512" s="3"/>
      <c r="G512" s="3"/>
      <c r="H512" s="3"/>
      <c r="I512" s="3"/>
      <c r="J512" s="3"/>
      <c r="K512" s="3"/>
      <c r="L512" s="3"/>
      <c r="M512" s="3"/>
      <c r="N512" s="3"/>
      <c r="O512" s="3"/>
      <c r="P512" s="3"/>
      <c r="Q512" s="3"/>
      <c r="R512" s="3"/>
      <c r="S512" s="3"/>
      <c r="T512" s="3"/>
      <c r="U512" s="3"/>
      <c r="V512" s="3"/>
      <c r="W512" s="3"/>
      <c r="X512" s="3"/>
      <c r="Y512" s="3"/>
      <c r="Z512" s="3"/>
    </row>
    <row r="513" spans="1:26" ht="12.75" customHeight="1" x14ac:dyDescent="0.25">
      <c r="A513" s="3"/>
      <c r="B513" s="3"/>
      <c r="C513" s="3"/>
      <c r="D513" s="200"/>
      <c r="E513" s="3"/>
      <c r="F513" s="3"/>
      <c r="G513" s="3"/>
      <c r="H513" s="3"/>
      <c r="I513" s="3"/>
      <c r="J513" s="3"/>
      <c r="K513" s="3"/>
      <c r="L513" s="3"/>
      <c r="M513" s="3"/>
      <c r="N513" s="3"/>
      <c r="O513" s="3"/>
      <c r="P513" s="3"/>
      <c r="Q513" s="3"/>
      <c r="R513" s="3"/>
      <c r="S513" s="3"/>
      <c r="T513" s="3"/>
      <c r="U513" s="3"/>
      <c r="V513" s="3"/>
      <c r="W513" s="3"/>
      <c r="X513" s="3"/>
      <c r="Y513" s="3"/>
      <c r="Z513" s="3"/>
    </row>
    <row r="514" spans="1:26" ht="12.75" customHeight="1" x14ac:dyDescent="0.25">
      <c r="A514" s="3"/>
      <c r="B514" s="3"/>
      <c r="C514" s="3"/>
      <c r="D514" s="200"/>
      <c r="E514" s="3"/>
      <c r="F514" s="3"/>
      <c r="G514" s="3"/>
      <c r="H514" s="3"/>
      <c r="I514" s="3"/>
      <c r="J514" s="3"/>
      <c r="K514" s="3"/>
      <c r="L514" s="3"/>
      <c r="M514" s="3"/>
      <c r="N514" s="3"/>
      <c r="O514" s="3"/>
      <c r="P514" s="3"/>
      <c r="Q514" s="3"/>
      <c r="R514" s="3"/>
      <c r="S514" s="3"/>
      <c r="T514" s="3"/>
      <c r="U514" s="3"/>
      <c r="V514" s="3"/>
      <c r="W514" s="3"/>
      <c r="X514" s="3"/>
      <c r="Y514" s="3"/>
      <c r="Z514" s="3"/>
    </row>
    <row r="515" spans="1:26" ht="12.75" customHeight="1" x14ac:dyDescent="0.25">
      <c r="A515" s="3"/>
      <c r="B515" s="3"/>
      <c r="C515" s="3"/>
      <c r="D515" s="200"/>
      <c r="E515" s="3"/>
      <c r="F515" s="3"/>
      <c r="G515" s="3"/>
      <c r="H515" s="3"/>
      <c r="I515" s="3"/>
      <c r="J515" s="3"/>
      <c r="K515" s="3"/>
      <c r="L515" s="3"/>
      <c r="M515" s="3"/>
      <c r="N515" s="3"/>
      <c r="O515" s="3"/>
      <c r="P515" s="3"/>
      <c r="Q515" s="3"/>
      <c r="R515" s="3"/>
      <c r="S515" s="3"/>
      <c r="T515" s="3"/>
      <c r="U515" s="3"/>
      <c r="V515" s="3"/>
      <c r="W515" s="3"/>
      <c r="X515" s="3"/>
      <c r="Y515" s="3"/>
      <c r="Z515" s="3"/>
    </row>
    <row r="516" spans="1:26" ht="12.75" customHeight="1" x14ac:dyDescent="0.25">
      <c r="A516" s="3"/>
      <c r="B516" s="3"/>
      <c r="C516" s="3"/>
      <c r="D516" s="200"/>
      <c r="E516" s="3"/>
      <c r="F516" s="3"/>
      <c r="G516" s="3"/>
      <c r="H516" s="3"/>
      <c r="I516" s="3"/>
      <c r="J516" s="3"/>
      <c r="K516" s="3"/>
      <c r="L516" s="3"/>
      <c r="M516" s="3"/>
      <c r="N516" s="3"/>
      <c r="O516" s="3"/>
      <c r="P516" s="3"/>
      <c r="Q516" s="3"/>
      <c r="R516" s="3"/>
      <c r="S516" s="3"/>
      <c r="T516" s="3"/>
      <c r="U516" s="3"/>
      <c r="V516" s="3"/>
      <c r="W516" s="3"/>
      <c r="X516" s="3"/>
      <c r="Y516" s="3"/>
      <c r="Z516" s="3"/>
    </row>
    <row r="517" spans="1:26" ht="12.75" customHeight="1" x14ac:dyDescent="0.25">
      <c r="A517" s="3"/>
      <c r="B517" s="3"/>
      <c r="C517" s="3"/>
      <c r="D517" s="200"/>
      <c r="E517" s="3"/>
      <c r="F517" s="3"/>
      <c r="G517" s="3"/>
      <c r="H517" s="3"/>
      <c r="I517" s="3"/>
      <c r="J517" s="3"/>
      <c r="K517" s="3"/>
      <c r="L517" s="3"/>
      <c r="M517" s="3"/>
      <c r="N517" s="3"/>
      <c r="O517" s="3"/>
      <c r="P517" s="3"/>
      <c r="Q517" s="3"/>
      <c r="R517" s="3"/>
      <c r="S517" s="3"/>
      <c r="T517" s="3"/>
      <c r="U517" s="3"/>
      <c r="V517" s="3"/>
      <c r="W517" s="3"/>
      <c r="X517" s="3"/>
      <c r="Y517" s="3"/>
      <c r="Z517" s="3"/>
    </row>
    <row r="518" spans="1:26" ht="12.75" customHeight="1" x14ac:dyDescent="0.25">
      <c r="A518" s="3"/>
      <c r="B518" s="3"/>
      <c r="C518" s="3"/>
      <c r="D518" s="200"/>
      <c r="E518" s="3"/>
      <c r="F518" s="3"/>
      <c r="G518" s="3"/>
      <c r="H518" s="3"/>
      <c r="I518" s="3"/>
      <c r="J518" s="3"/>
      <c r="K518" s="3"/>
      <c r="L518" s="3"/>
      <c r="M518" s="3"/>
      <c r="N518" s="3"/>
      <c r="O518" s="3"/>
      <c r="P518" s="3"/>
      <c r="Q518" s="3"/>
      <c r="R518" s="3"/>
      <c r="S518" s="3"/>
      <c r="T518" s="3"/>
      <c r="U518" s="3"/>
      <c r="V518" s="3"/>
      <c r="W518" s="3"/>
      <c r="X518" s="3"/>
      <c r="Y518" s="3"/>
      <c r="Z518" s="3"/>
    </row>
    <row r="519" spans="1:26" ht="12.75" customHeight="1" x14ac:dyDescent="0.25">
      <c r="A519" s="3"/>
      <c r="B519" s="3"/>
      <c r="C519" s="3"/>
      <c r="D519" s="200"/>
      <c r="E519" s="3"/>
      <c r="F519" s="3"/>
      <c r="G519" s="3"/>
      <c r="H519" s="3"/>
      <c r="I519" s="3"/>
      <c r="J519" s="3"/>
      <c r="K519" s="3"/>
      <c r="L519" s="3"/>
      <c r="M519" s="3"/>
      <c r="N519" s="3"/>
      <c r="O519" s="3"/>
      <c r="P519" s="3"/>
      <c r="Q519" s="3"/>
      <c r="R519" s="3"/>
      <c r="S519" s="3"/>
      <c r="T519" s="3"/>
      <c r="U519" s="3"/>
      <c r="V519" s="3"/>
      <c r="W519" s="3"/>
      <c r="X519" s="3"/>
      <c r="Y519" s="3"/>
      <c r="Z519" s="3"/>
    </row>
    <row r="520" spans="1:26" ht="12.75" customHeight="1" x14ac:dyDescent="0.25">
      <c r="A520" s="3"/>
      <c r="B520" s="3"/>
      <c r="C520" s="3"/>
      <c r="D520" s="200"/>
      <c r="E520" s="3"/>
      <c r="F520" s="3"/>
      <c r="G520" s="3"/>
      <c r="H520" s="3"/>
      <c r="I520" s="3"/>
      <c r="J520" s="3"/>
      <c r="K520" s="3"/>
      <c r="L520" s="3"/>
      <c r="M520" s="3"/>
      <c r="N520" s="3"/>
      <c r="O520" s="3"/>
      <c r="P520" s="3"/>
      <c r="Q520" s="3"/>
      <c r="R520" s="3"/>
      <c r="S520" s="3"/>
      <c r="T520" s="3"/>
      <c r="U520" s="3"/>
      <c r="V520" s="3"/>
      <c r="W520" s="3"/>
      <c r="X520" s="3"/>
      <c r="Y520" s="3"/>
      <c r="Z520" s="3"/>
    </row>
    <row r="521" spans="1:26" ht="12.75" customHeight="1" x14ac:dyDescent="0.25">
      <c r="A521" s="3"/>
      <c r="B521" s="3"/>
      <c r="C521" s="3"/>
      <c r="D521" s="200"/>
      <c r="E521" s="3"/>
      <c r="F521" s="3"/>
      <c r="G521" s="3"/>
      <c r="H521" s="3"/>
      <c r="I521" s="3"/>
      <c r="J521" s="3"/>
      <c r="K521" s="3"/>
      <c r="L521" s="3"/>
      <c r="M521" s="3"/>
      <c r="N521" s="3"/>
      <c r="O521" s="3"/>
      <c r="P521" s="3"/>
      <c r="Q521" s="3"/>
      <c r="R521" s="3"/>
      <c r="S521" s="3"/>
      <c r="T521" s="3"/>
      <c r="U521" s="3"/>
      <c r="V521" s="3"/>
      <c r="W521" s="3"/>
      <c r="X521" s="3"/>
      <c r="Y521" s="3"/>
      <c r="Z521" s="3"/>
    </row>
    <row r="522" spans="1:26" ht="12.75" customHeight="1" x14ac:dyDescent="0.25">
      <c r="A522" s="3"/>
      <c r="B522" s="3"/>
      <c r="C522" s="3"/>
      <c r="D522" s="200"/>
      <c r="E522" s="3"/>
      <c r="F522" s="3"/>
      <c r="G522" s="3"/>
      <c r="H522" s="3"/>
      <c r="I522" s="3"/>
      <c r="J522" s="3"/>
      <c r="K522" s="3"/>
      <c r="L522" s="3"/>
      <c r="M522" s="3"/>
      <c r="N522" s="3"/>
      <c r="O522" s="3"/>
      <c r="P522" s="3"/>
      <c r="Q522" s="3"/>
      <c r="R522" s="3"/>
      <c r="S522" s="3"/>
      <c r="T522" s="3"/>
      <c r="U522" s="3"/>
      <c r="V522" s="3"/>
      <c r="W522" s="3"/>
      <c r="X522" s="3"/>
      <c r="Y522" s="3"/>
      <c r="Z522" s="3"/>
    </row>
    <row r="523" spans="1:26" ht="12.75" customHeight="1" x14ac:dyDescent="0.25">
      <c r="A523" s="3"/>
      <c r="B523" s="3"/>
      <c r="C523" s="3"/>
      <c r="D523" s="200"/>
      <c r="E523" s="3"/>
      <c r="F523" s="3"/>
      <c r="G523" s="3"/>
      <c r="H523" s="3"/>
      <c r="I523" s="3"/>
      <c r="J523" s="3"/>
      <c r="K523" s="3"/>
      <c r="L523" s="3"/>
      <c r="M523" s="3"/>
      <c r="N523" s="3"/>
      <c r="O523" s="3"/>
      <c r="P523" s="3"/>
      <c r="Q523" s="3"/>
      <c r="R523" s="3"/>
      <c r="S523" s="3"/>
      <c r="T523" s="3"/>
      <c r="U523" s="3"/>
      <c r="V523" s="3"/>
      <c r="W523" s="3"/>
      <c r="X523" s="3"/>
      <c r="Y523" s="3"/>
      <c r="Z523" s="3"/>
    </row>
    <row r="524" spans="1:26" ht="12.75" customHeight="1" x14ac:dyDescent="0.25">
      <c r="A524" s="3"/>
      <c r="B524" s="3"/>
      <c r="C524" s="3"/>
      <c r="D524" s="200"/>
      <c r="E524" s="3"/>
      <c r="F524" s="3"/>
      <c r="G524" s="3"/>
      <c r="H524" s="3"/>
      <c r="I524" s="3"/>
      <c r="J524" s="3"/>
      <c r="K524" s="3"/>
      <c r="L524" s="3"/>
      <c r="M524" s="3"/>
      <c r="N524" s="3"/>
      <c r="O524" s="3"/>
      <c r="P524" s="3"/>
      <c r="Q524" s="3"/>
      <c r="R524" s="3"/>
      <c r="S524" s="3"/>
      <c r="T524" s="3"/>
      <c r="U524" s="3"/>
      <c r="V524" s="3"/>
      <c r="W524" s="3"/>
      <c r="X524" s="3"/>
      <c r="Y524" s="3"/>
      <c r="Z524" s="3"/>
    </row>
    <row r="525" spans="1:26" ht="12.75" customHeight="1" x14ac:dyDescent="0.25">
      <c r="A525" s="3"/>
      <c r="B525" s="3"/>
      <c r="C525" s="3"/>
      <c r="D525" s="200"/>
      <c r="E525" s="3"/>
      <c r="F525" s="3"/>
      <c r="G525" s="3"/>
      <c r="H525" s="3"/>
      <c r="I525" s="3"/>
      <c r="J525" s="3"/>
      <c r="K525" s="3"/>
      <c r="L525" s="3"/>
      <c r="M525" s="3"/>
      <c r="N525" s="3"/>
      <c r="O525" s="3"/>
      <c r="P525" s="3"/>
      <c r="Q525" s="3"/>
      <c r="R525" s="3"/>
      <c r="S525" s="3"/>
      <c r="T525" s="3"/>
      <c r="U525" s="3"/>
      <c r="V525" s="3"/>
      <c r="W525" s="3"/>
      <c r="X525" s="3"/>
      <c r="Y525" s="3"/>
      <c r="Z525" s="3"/>
    </row>
    <row r="526" spans="1:26" ht="12.75" customHeight="1" x14ac:dyDescent="0.25">
      <c r="A526" s="3"/>
      <c r="B526" s="3"/>
      <c r="C526" s="3"/>
      <c r="D526" s="200"/>
      <c r="E526" s="3"/>
      <c r="F526" s="3"/>
      <c r="G526" s="3"/>
      <c r="H526" s="3"/>
      <c r="I526" s="3"/>
      <c r="J526" s="3"/>
      <c r="K526" s="3"/>
      <c r="L526" s="3"/>
      <c r="M526" s="3"/>
      <c r="N526" s="3"/>
      <c r="O526" s="3"/>
      <c r="P526" s="3"/>
      <c r="Q526" s="3"/>
      <c r="R526" s="3"/>
      <c r="S526" s="3"/>
      <c r="T526" s="3"/>
      <c r="U526" s="3"/>
      <c r="V526" s="3"/>
      <c r="W526" s="3"/>
      <c r="X526" s="3"/>
      <c r="Y526" s="3"/>
      <c r="Z526" s="3"/>
    </row>
    <row r="527" spans="1:26" ht="12.75" customHeight="1" x14ac:dyDescent="0.25">
      <c r="A527" s="3"/>
      <c r="B527" s="3"/>
      <c r="C527" s="3"/>
      <c r="D527" s="200"/>
      <c r="E527" s="3"/>
      <c r="F527" s="3"/>
      <c r="G527" s="3"/>
      <c r="H527" s="3"/>
      <c r="I527" s="3"/>
      <c r="J527" s="3"/>
      <c r="K527" s="3"/>
      <c r="L527" s="3"/>
      <c r="M527" s="3"/>
      <c r="N527" s="3"/>
      <c r="O527" s="3"/>
      <c r="P527" s="3"/>
      <c r="Q527" s="3"/>
      <c r="R527" s="3"/>
      <c r="S527" s="3"/>
      <c r="T527" s="3"/>
      <c r="U527" s="3"/>
      <c r="V527" s="3"/>
      <c r="W527" s="3"/>
      <c r="X527" s="3"/>
      <c r="Y527" s="3"/>
      <c r="Z527" s="3"/>
    </row>
    <row r="528" spans="1:26" ht="12.75" customHeight="1" x14ac:dyDescent="0.25">
      <c r="A528" s="3"/>
      <c r="B528" s="3"/>
      <c r="C528" s="3"/>
      <c r="D528" s="200"/>
      <c r="E528" s="3"/>
      <c r="F528" s="3"/>
      <c r="G528" s="3"/>
      <c r="H528" s="3"/>
      <c r="I528" s="3"/>
      <c r="J528" s="3"/>
      <c r="K528" s="3"/>
      <c r="L528" s="3"/>
      <c r="M528" s="3"/>
      <c r="N528" s="3"/>
      <c r="O528" s="3"/>
      <c r="P528" s="3"/>
      <c r="Q528" s="3"/>
      <c r="R528" s="3"/>
      <c r="S528" s="3"/>
      <c r="T528" s="3"/>
      <c r="U528" s="3"/>
      <c r="V528" s="3"/>
      <c r="W528" s="3"/>
      <c r="X528" s="3"/>
      <c r="Y528" s="3"/>
      <c r="Z528" s="3"/>
    </row>
    <row r="529" spans="1:26" ht="12.75" customHeight="1" x14ac:dyDescent="0.25">
      <c r="A529" s="3"/>
      <c r="B529" s="3"/>
      <c r="C529" s="3"/>
      <c r="D529" s="200"/>
      <c r="E529" s="3"/>
      <c r="F529" s="3"/>
      <c r="G529" s="3"/>
      <c r="H529" s="3"/>
      <c r="I529" s="3"/>
      <c r="J529" s="3"/>
      <c r="K529" s="3"/>
      <c r="L529" s="3"/>
      <c r="M529" s="3"/>
      <c r="N529" s="3"/>
      <c r="O529" s="3"/>
      <c r="P529" s="3"/>
      <c r="Q529" s="3"/>
      <c r="R529" s="3"/>
      <c r="S529" s="3"/>
      <c r="T529" s="3"/>
      <c r="U529" s="3"/>
      <c r="V529" s="3"/>
      <c r="W529" s="3"/>
      <c r="X529" s="3"/>
      <c r="Y529" s="3"/>
      <c r="Z529" s="3"/>
    </row>
    <row r="530" spans="1:26" ht="12.75" customHeight="1" x14ac:dyDescent="0.25">
      <c r="A530" s="3"/>
      <c r="B530" s="3"/>
      <c r="C530" s="3"/>
      <c r="D530" s="200"/>
      <c r="E530" s="3"/>
      <c r="F530" s="3"/>
      <c r="G530" s="3"/>
      <c r="H530" s="3"/>
      <c r="I530" s="3"/>
      <c r="J530" s="3"/>
      <c r="K530" s="3"/>
      <c r="L530" s="3"/>
      <c r="M530" s="3"/>
      <c r="N530" s="3"/>
      <c r="O530" s="3"/>
      <c r="P530" s="3"/>
      <c r="Q530" s="3"/>
      <c r="R530" s="3"/>
      <c r="S530" s="3"/>
      <c r="T530" s="3"/>
      <c r="U530" s="3"/>
      <c r="V530" s="3"/>
      <c r="W530" s="3"/>
      <c r="X530" s="3"/>
      <c r="Y530" s="3"/>
      <c r="Z530" s="3"/>
    </row>
    <row r="531" spans="1:26" ht="12.75" customHeight="1" x14ac:dyDescent="0.25">
      <c r="A531" s="3"/>
      <c r="B531" s="3"/>
      <c r="C531" s="3"/>
      <c r="D531" s="200"/>
      <c r="E531" s="3"/>
      <c r="F531" s="3"/>
      <c r="G531" s="3"/>
      <c r="H531" s="3"/>
      <c r="I531" s="3"/>
      <c r="J531" s="3"/>
      <c r="K531" s="3"/>
      <c r="L531" s="3"/>
      <c r="M531" s="3"/>
      <c r="N531" s="3"/>
      <c r="O531" s="3"/>
      <c r="P531" s="3"/>
      <c r="Q531" s="3"/>
      <c r="R531" s="3"/>
      <c r="S531" s="3"/>
      <c r="T531" s="3"/>
      <c r="U531" s="3"/>
      <c r="V531" s="3"/>
      <c r="W531" s="3"/>
      <c r="X531" s="3"/>
      <c r="Y531" s="3"/>
      <c r="Z531" s="3"/>
    </row>
    <row r="532" spans="1:26" ht="12.75" customHeight="1" x14ac:dyDescent="0.25">
      <c r="A532" s="3"/>
      <c r="B532" s="3"/>
      <c r="C532" s="3"/>
      <c r="D532" s="200"/>
      <c r="E532" s="3"/>
      <c r="F532" s="3"/>
      <c r="G532" s="3"/>
      <c r="H532" s="3"/>
      <c r="I532" s="3"/>
      <c r="J532" s="3"/>
      <c r="K532" s="3"/>
      <c r="L532" s="3"/>
      <c r="M532" s="3"/>
      <c r="N532" s="3"/>
      <c r="O532" s="3"/>
      <c r="P532" s="3"/>
      <c r="Q532" s="3"/>
      <c r="R532" s="3"/>
      <c r="S532" s="3"/>
      <c r="T532" s="3"/>
      <c r="U532" s="3"/>
      <c r="V532" s="3"/>
      <c r="W532" s="3"/>
      <c r="X532" s="3"/>
      <c r="Y532" s="3"/>
      <c r="Z532" s="3"/>
    </row>
    <row r="533" spans="1:26" ht="12.75" customHeight="1" x14ac:dyDescent="0.25">
      <c r="A533" s="3"/>
      <c r="B533" s="3"/>
      <c r="C533" s="3"/>
      <c r="D533" s="200"/>
      <c r="E533" s="3"/>
      <c r="F533" s="3"/>
      <c r="G533" s="3"/>
      <c r="H533" s="3"/>
      <c r="I533" s="3"/>
      <c r="J533" s="3"/>
      <c r="K533" s="3"/>
      <c r="L533" s="3"/>
      <c r="M533" s="3"/>
      <c r="N533" s="3"/>
      <c r="O533" s="3"/>
      <c r="P533" s="3"/>
      <c r="Q533" s="3"/>
      <c r="R533" s="3"/>
      <c r="S533" s="3"/>
      <c r="T533" s="3"/>
      <c r="U533" s="3"/>
      <c r="V533" s="3"/>
      <c r="W533" s="3"/>
      <c r="X533" s="3"/>
      <c r="Y533" s="3"/>
      <c r="Z533" s="3"/>
    </row>
    <row r="534" spans="1:26" ht="12.75" customHeight="1" x14ac:dyDescent="0.25">
      <c r="A534" s="3"/>
      <c r="B534" s="3"/>
      <c r="C534" s="3"/>
      <c r="D534" s="200"/>
      <c r="E534" s="3"/>
      <c r="F534" s="3"/>
      <c r="G534" s="3"/>
      <c r="H534" s="3"/>
      <c r="I534" s="3"/>
      <c r="J534" s="3"/>
      <c r="K534" s="3"/>
      <c r="L534" s="3"/>
      <c r="M534" s="3"/>
      <c r="N534" s="3"/>
      <c r="O534" s="3"/>
      <c r="P534" s="3"/>
      <c r="Q534" s="3"/>
      <c r="R534" s="3"/>
      <c r="S534" s="3"/>
      <c r="T534" s="3"/>
      <c r="U534" s="3"/>
      <c r="V534" s="3"/>
      <c r="W534" s="3"/>
      <c r="X534" s="3"/>
      <c r="Y534" s="3"/>
      <c r="Z534" s="3"/>
    </row>
    <row r="535" spans="1:26" ht="12.75" customHeight="1" x14ac:dyDescent="0.25">
      <c r="A535" s="3"/>
      <c r="B535" s="3"/>
      <c r="C535" s="3"/>
      <c r="D535" s="200"/>
      <c r="E535" s="3"/>
      <c r="F535" s="3"/>
      <c r="G535" s="3"/>
      <c r="H535" s="3"/>
      <c r="I535" s="3"/>
      <c r="J535" s="3"/>
      <c r="K535" s="3"/>
      <c r="L535" s="3"/>
      <c r="M535" s="3"/>
      <c r="N535" s="3"/>
      <c r="O535" s="3"/>
      <c r="P535" s="3"/>
      <c r="Q535" s="3"/>
      <c r="R535" s="3"/>
      <c r="S535" s="3"/>
      <c r="T535" s="3"/>
      <c r="U535" s="3"/>
      <c r="V535" s="3"/>
      <c r="W535" s="3"/>
      <c r="X535" s="3"/>
      <c r="Y535" s="3"/>
      <c r="Z535" s="3"/>
    </row>
    <row r="536" spans="1:26" ht="12.75" customHeight="1" x14ac:dyDescent="0.25">
      <c r="A536" s="3"/>
      <c r="B536" s="3"/>
      <c r="C536" s="3"/>
      <c r="D536" s="200"/>
      <c r="E536" s="3"/>
      <c r="F536" s="3"/>
      <c r="G536" s="3"/>
      <c r="H536" s="3"/>
      <c r="I536" s="3"/>
      <c r="J536" s="3"/>
      <c r="K536" s="3"/>
      <c r="L536" s="3"/>
      <c r="M536" s="3"/>
      <c r="N536" s="3"/>
      <c r="O536" s="3"/>
      <c r="P536" s="3"/>
      <c r="Q536" s="3"/>
      <c r="R536" s="3"/>
      <c r="S536" s="3"/>
      <c r="T536" s="3"/>
      <c r="U536" s="3"/>
      <c r="V536" s="3"/>
      <c r="W536" s="3"/>
      <c r="X536" s="3"/>
      <c r="Y536" s="3"/>
      <c r="Z536" s="3"/>
    </row>
    <row r="537" spans="1:26" ht="12.75" customHeight="1" x14ac:dyDescent="0.25">
      <c r="A537" s="3"/>
      <c r="B537" s="3"/>
      <c r="C537" s="3"/>
      <c r="D537" s="200"/>
      <c r="E537" s="3"/>
      <c r="F537" s="3"/>
      <c r="G537" s="3"/>
      <c r="H537" s="3"/>
      <c r="I537" s="3"/>
      <c r="J537" s="3"/>
      <c r="K537" s="3"/>
      <c r="L537" s="3"/>
      <c r="M537" s="3"/>
      <c r="N537" s="3"/>
      <c r="O537" s="3"/>
      <c r="P537" s="3"/>
      <c r="Q537" s="3"/>
      <c r="R537" s="3"/>
      <c r="S537" s="3"/>
      <c r="T537" s="3"/>
      <c r="U537" s="3"/>
      <c r="V537" s="3"/>
      <c r="W537" s="3"/>
      <c r="X537" s="3"/>
      <c r="Y537" s="3"/>
      <c r="Z537" s="3"/>
    </row>
    <row r="538" spans="1:26" ht="12.75" customHeight="1" x14ac:dyDescent="0.25">
      <c r="A538" s="3"/>
      <c r="B538" s="3"/>
      <c r="C538" s="3"/>
      <c r="D538" s="200"/>
      <c r="E538" s="3"/>
      <c r="F538" s="3"/>
      <c r="G538" s="3"/>
      <c r="H538" s="3"/>
      <c r="I538" s="3"/>
      <c r="J538" s="3"/>
      <c r="K538" s="3"/>
      <c r="L538" s="3"/>
      <c r="M538" s="3"/>
      <c r="N538" s="3"/>
      <c r="O538" s="3"/>
      <c r="P538" s="3"/>
      <c r="Q538" s="3"/>
      <c r="R538" s="3"/>
      <c r="S538" s="3"/>
      <c r="T538" s="3"/>
      <c r="U538" s="3"/>
      <c r="V538" s="3"/>
      <c r="W538" s="3"/>
      <c r="X538" s="3"/>
      <c r="Y538" s="3"/>
      <c r="Z538" s="3"/>
    </row>
    <row r="539" spans="1:26" ht="12.75" customHeight="1" x14ac:dyDescent="0.25">
      <c r="A539" s="3"/>
      <c r="B539" s="3"/>
      <c r="C539" s="3"/>
      <c r="D539" s="200"/>
      <c r="E539" s="3"/>
      <c r="F539" s="3"/>
      <c r="G539" s="3"/>
      <c r="H539" s="3"/>
      <c r="I539" s="3"/>
      <c r="J539" s="3"/>
      <c r="K539" s="3"/>
      <c r="L539" s="3"/>
      <c r="M539" s="3"/>
      <c r="N539" s="3"/>
      <c r="O539" s="3"/>
      <c r="P539" s="3"/>
      <c r="Q539" s="3"/>
      <c r="R539" s="3"/>
      <c r="S539" s="3"/>
      <c r="T539" s="3"/>
      <c r="U539" s="3"/>
      <c r="V539" s="3"/>
      <c r="W539" s="3"/>
      <c r="X539" s="3"/>
      <c r="Y539" s="3"/>
      <c r="Z539" s="3"/>
    </row>
    <row r="540" spans="1:26" ht="12.75" customHeight="1" x14ac:dyDescent="0.25">
      <c r="A540" s="3"/>
      <c r="B540" s="3"/>
      <c r="C540" s="3"/>
      <c r="D540" s="200"/>
      <c r="E540" s="3"/>
      <c r="F540" s="3"/>
      <c r="G540" s="3"/>
      <c r="H540" s="3"/>
      <c r="I540" s="3"/>
      <c r="J540" s="3"/>
      <c r="K540" s="3"/>
      <c r="L540" s="3"/>
      <c r="M540" s="3"/>
      <c r="N540" s="3"/>
      <c r="O540" s="3"/>
      <c r="P540" s="3"/>
      <c r="Q540" s="3"/>
      <c r="R540" s="3"/>
      <c r="S540" s="3"/>
      <c r="T540" s="3"/>
      <c r="U540" s="3"/>
      <c r="V540" s="3"/>
      <c r="W540" s="3"/>
      <c r="X540" s="3"/>
      <c r="Y540" s="3"/>
      <c r="Z540" s="3"/>
    </row>
    <row r="541" spans="1:26" ht="12.75" customHeight="1" x14ac:dyDescent="0.25">
      <c r="A541" s="3"/>
      <c r="B541" s="3"/>
      <c r="C541" s="3"/>
      <c r="D541" s="200"/>
      <c r="E541" s="3"/>
      <c r="F541" s="3"/>
      <c r="G541" s="3"/>
      <c r="H541" s="3"/>
      <c r="I541" s="3"/>
      <c r="J541" s="3"/>
      <c r="K541" s="3"/>
      <c r="L541" s="3"/>
      <c r="M541" s="3"/>
      <c r="N541" s="3"/>
      <c r="O541" s="3"/>
      <c r="P541" s="3"/>
      <c r="Q541" s="3"/>
      <c r="R541" s="3"/>
      <c r="S541" s="3"/>
      <c r="T541" s="3"/>
      <c r="U541" s="3"/>
      <c r="V541" s="3"/>
      <c r="W541" s="3"/>
      <c r="X541" s="3"/>
      <c r="Y541" s="3"/>
      <c r="Z541" s="3"/>
    </row>
    <row r="542" spans="1:26" ht="12.75" customHeight="1" x14ac:dyDescent="0.25">
      <c r="A542" s="3"/>
      <c r="B542" s="3"/>
      <c r="C542" s="3"/>
      <c r="D542" s="200"/>
      <c r="E542" s="3"/>
      <c r="F542" s="3"/>
      <c r="G542" s="3"/>
      <c r="H542" s="3"/>
      <c r="I542" s="3"/>
      <c r="J542" s="3"/>
      <c r="K542" s="3"/>
      <c r="L542" s="3"/>
      <c r="M542" s="3"/>
      <c r="N542" s="3"/>
      <c r="O542" s="3"/>
      <c r="P542" s="3"/>
      <c r="Q542" s="3"/>
      <c r="R542" s="3"/>
      <c r="S542" s="3"/>
      <c r="T542" s="3"/>
      <c r="U542" s="3"/>
      <c r="V542" s="3"/>
      <c r="W542" s="3"/>
      <c r="X542" s="3"/>
      <c r="Y542" s="3"/>
      <c r="Z542" s="3"/>
    </row>
    <row r="543" spans="1:26" ht="12.75" customHeight="1" x14ac:dyDescent="0.25">
      <c r="A543" s="3"/>
      <c r="B543" s="3"/>
      <c r="C543" s="3"/>
      <c r="D543" s="200"/>
      <c r="E543" s="3"/>
      <c r="F543" s="3"/>
      <c r="G543" s="3"/>
      <c r="H543" s="3"/>
      <c r="I543" s="3"/>
      <c r="J543" s="3"/>
      <c r="K543" s="3"/>
      <c r="L543" s="3"/>
      <c r="M543" s="3"/>
      <c r="N543" s="3"/>
      <c r="O543" s="3"/>
      <c r="P543" s="3"/>
      <c r="Q543" s="3"/>
      <c r="R543" s="3"/>
      <c r="S543" s="3"/>
      <c r="T543" s="3"/>
      <c r="U543" s="3"/>
      <c r="V543" s="3"/>
      <c r="W543" s="3"/>
      <c r="X543" s="3"/>
      <c r="Y543" s="3"/>
      <c r="Z543" s="3"/>
    </row>
    <row r="544" spans="1:26" ht="12.75" customHeight="1" x14ac:dyDescent="0.25">
      <c r="A544" s="3"/>
      <c r="B544" s="3"/>
      <c r="C544" s="3"/>
      <c r="D544" s="200"/>
      <c r="E544" s="3"/>
      <c r="F544" s="3"/>
      <c r="G544" s="3"/>
      <c r="H544" s="3"/>
      <c r="I544" s="3"/>
      <c r="J544" s="3"/>
      <c r="K544" s="3"/>
      <c r="L544" s="3"/>
      <c r="M544" s="3"/>
      <c r="N544" s="3"/>
      <c r="O544" s="3"/>
      <c r="P544" s="3"/>
      <c r="Q544" s="3"/>
      <c r="R544" s="3"/>
      <c r="S544" s="3"/>
      <c r="T544" s="3"/>
      <c r="U544" s="3"/>
      <c r="V544" s="3"/>
      <c r="W544" s="3"/>
      <c r="X544" s="3"/>
      <c r="Y544" s="3"/>
      <c r="Z544" s="3"/>
    </row>
    <row r="545" spans="1:26" ht="12.75" customHeight="1" x14ac:dyDescent="0.25">
      <c r="A545" s="3"/>
      <c r="B545" s="3"/>
      <c r="C545" s="3"/>
      <c r="D545" s="200"/>
      <c r="E545" s="3"/>
      <c r="F545" s="3"/>
      <c r="G545" s="3"/>
      <c r="H545" s="3"/>
      <c r="I545" s="3"/>
      <c r="J545" s="3"/>
      <c r="K545" s="3"/>
      <c r="L545" s="3"/>
      <c r="M545" s="3"/>
      <c r="N545" s="3"/>
      <c r="O545" s="3"/>
      <c r="P545" s="3"/>
      <c r="Q545" s="3"/>
      <c r="R545" s="3"/>
      <c r="S545" s="3"/>
      <c r="T545" s="3"/>
      <c r="U545" s="3"/>
      <c r="V545" s="3"/>
      <c r="W545" s="3"/>
      <c r="X545" s="3"/>
      <c r="Y545" s="3"/>
      <c r="Z545" s="3"/>
    </row>
    <row r="546" spans="1:26" ht="12.75" customHeight="1" x14ac:dyDescent="0.25">
      <c r="A546" s="3"/>
      <c r="B546" s="3"/>
      <c r="C546" s="3"/>
      <c r="D546" s="200"/>
      <c r="E546" s="3"/>
      <c r="F546" s="3"/>
      <c r="G546" s="3"/>
      <c r="H546" s="3"/>
      <c r="I546" s="3"/>
      <c r="J546" s="3"/>
      <c r="K546" s="3"/>
      <c r="L546" s="3"/>
      <c r="M546" s="3"/>
      <c r="N546" s="3"/>
      <c r="O546" s="3"/>
      <c r="P546" s="3"/>
      <c r="Q546" s="3"/>
      <c r="R546" s="3"/>
      <c r="S546" s="3"/>
      <c r="T546" s="3"/>
      <c r="U546" s="3"/>
      <c r="V546" s="3"/>
      <c r="W546" s="3"/>
      <c r="X546" s="3"/>
      <c r="Y546" s="3"/>
      <c r="Z546" s="3"/>
    </row>
    <row r="547" spans="1:26" ht="12.75" customHeight="1" x14ac:dyDescent="0.25">
      <c r="A547" s="3"/>
      <c r="B547" s="3"/>
      <c r="C547" s="3"/>
      <c r="D547" s="200"/>
      <c r="E547" s="3"/>
      <c r="F547" s="3"/>
      <c r="G547" s="3"/>
      <c r="H547" s="3"/>
      <c r="I547" s="3"/>
      <c r="J547" s="3"/>
      <c r="K547" s="3"/>
      <c r="L547" s="3"/>
      <c r="M547" s="3"/>
      <c r="N547" s="3"/>
      <c r="O547" s="3"/>
      <c r="P547" s="3"/>
      <c r="Q547" s="3"/>
      <c r="R547" s="3"/>
      <c r="S547" s="3"/>
      <c r="T547" s="3"/>
      <c r="U547" s="3"/>
      <c r="V547" s="3"/>
      <c r="W547" s="3"/>
      <c r="X547" s="3"/>
      <c r="Y547" s="3"/>
      <c r="Z547" s="3"/>
    </row>
    <row r="548" spans="1:26" ht="12.75" customHeight="1" x14ac:dyDescent="0.25">
      <c r="A548" s="3"/>
      <c r="B548" s="3"/>
      <c r="C548" s="3"/>
      <c r="D548" s="200"/>
      <c r="E548" s="3"/>
      <c r="F548" s="3"/>
      <c r="G548" s="3"/>
      <c r="H548" s="3"/>
      <c r="I548" s="3"/>
      <c r="J548" s="3"/>
      <c r="K548" s="3"/>
      <c r="L548" s="3"/>
      <c r="M548" s="3"/>
      <c r="N548" s="3"/>
      <c r="O548" s="3"/>
      <c r="P548" s="3"/>
      <c r="Q548" s="3"/>
      <c r="R548" s="3"/>
      <c r="S548" s="3"/>
      <c r="T548" s="3"/>
      <c r="U548" s="3"/>
      <c r="V548" s="3"/>
      <c r="W548" s="3"/>
      <c r="X548" s="3"/>
      <c r="Y548" s="3"/>
      <c r="Z548" s="3"/>
    </row>
    <row r="549" spans="1:26" ht="12.75" customHeight="1" x14ac:dyDescent="0.25">
      <c r="A549" s="3"/>
      <c r="B549" s="3"/>
      <c r="C549" s="3"/>
      <c r="D549" s="200"/>
      <c r="E549" s="3"/>
      <c r="F549" s="3"/>
      <c r="G549" s="3"/>
      <c r="H549" s="3"/>
      <c r="I549" s="3"/>
      <c r="J549" s="3"/>
      <c r="K549" s="3"/>
      <c r="L549" s="3"/>
      <c r="M549" s="3"/>
      <c r="N549" s="3"/>
      <c r="O549" s="3"/>
      <c r="P549" s="3"/>
      <c r="Q549" s="3"/>
      <c r="R549" s="3"/>
      <c r="S549" s="3"/>
      <c r="T549" s="3"/>
      <c r="U549" s="3"/>
      <c r="V549" s="3"/>
      <c r="W549" s="3"/>
      <c r="X549" s="3"/>
      <c r="Y549" s="3"/>
      <c r="Z549" s="3"/>
    </row>
    <row r="550" spans="1:26" ht="12.75" customHeight="1" x14ac:dyDescent="0.25">
      <c r="A550" s="3"/>
      <c r="B550" s="3"/>
      <c r="C550" s="3"/>
      <c r="D550" s="200"/>
      <c r="E550" s="3"/>
      <c r="F550" s="3"/>
      <c r="G550" s="3"/>
      <c r="H550" s="3"/>
      <c r="I550" s="3"/>
      <c r="J550" s="3"/>
      <c r="K550" s="3"/>
      <c r="L550" s="3"/>
      <c r="M550" s="3"/>
      <c r="N550" s="3"/>
      <c r="O550" s="3"/>
      <c r="P550" s="3"/>
      <c r="Q550" s="3"/>
      <c r="R550" s="3"/>
      <c r="S550" s="3"/>
      <c r="T550" s="3"/>
      <c r="U550" s="3"/>
      <c r="V550" s="3"/>
      <c r="W550" s="3"/>
      <c r="X550" s="3"/>
      <c r="Y550" s="3"/>
      <c r="Z550" s="3"/>
    </row>
    <row r="551" spans="1:26" ht="12.75" customHeight="1" x14ac:dyDescent="0.25">
      <c r="A551" s="3"/>
      <c r="B551" s="3"/>
      <c r="C551" s="3"/>
      <c r="D551" s="200"/>
      <c r="E551" s="3"/>
      <c r="F551" s="3"/>
      <c r="G551" s="3"/>
      <c r="H551" s="3"/>
      <c r="I551" s="3"/>
      <c r="J551" s="3"/>
      <c r="K551" s="3"/>
      <c r="L551" s="3"/>
      <c r="M551" s="3"/>
      <c r="N551" s="3"/>
      <c r="O551" s="3"/>
      <c r="P551" s="3"/>
      <c r="Q551" s="3"/>
      <c r="R551" s="3"/>
      <c r="S551" s="3"/>
      <c r="T551" s="3"/>
      <c r="U551" s="3"/>
      <c r="V551" s="3"/>
      <c r="W551" s="3"/>
      <c r="X551" s="3"/>
      <c r="Y551" s="3"/>
      <c r="Z551" s="3"/>
    </row>
    <row r="552" spans="1:26" ht="12.75" customHeight="1" x14ac:dyDescent="0.25">
      <c r="A552" s="3"/>
      <c r="B552" s="3"/>
      <c r="C552" s="3"/>
      <c r="D552" s="200"/>
      <c r="E552" s="3"/>
      <c r="F552" s="3"/>
      <c r="G552" s="3"/>
      <c r="H552" s="3"/>
      <c r="I552" s="3"/>
      <c r="J552" s="3"/>
      <c r="K552" s="3"/>
      <c r="L552" s="3"/>
      <c r="M552" s="3"/>
      <c r="N552" s="3"/>
      <c r="O552" s="3"/>
      <c r="P552" s="3"/>
      <c r="Q552" s="3"/>
      <c r="R552" s="3"/>
      <c r="S552" s="3"/>
      <c r="T552" s="3"/>
      <c r="U552" s="3"/>
      <c r="V552" s="3"/>
      <c r="W552" s="3"/>
      <c r="X552" s="3"/>
      <c r="Y552" s="3"/>
      <c r="Z552" s="3"/>
    </row>
    <row r="553" spans="1:26" ht="12.75" customHeight="1" x14ac:dyDescent="0.25">
      <c r="A553" s="3"/>
      <c r="B553" s="3"/>
      <c r="C553" s="3"/>
      <c r="D553" s="200"/>
      <c r="E553" s="3"/>
      <c r="F553" s="3"/>
      <c r="G553" s="3"/>
      <c r="H553" s="3"/>
      <c r="I553" s="3"/>
      <c r="J553" s="3"/>
      <c r="K553" s="3"/>
      <c r="L553" s="3"/>
      <c r="M553" s="3"/>
      <c r="N553" s="3"/>
      <c r="O553" s="3"/>
      <c r="P553" s="3"/>
      <c r="Q553" s="3"/>
      <c r="R553" s="3"/>
      <c r="S553" s="3"/>
      <c r="T553" s="3"/>
      <c r="U553" s="3"/>
      <c r="V553" s="3"/>
      <c r="W553" s="3"/>
      <c r="X553" s="3"/>
      <c r="Y553" s="3"/>
      <c r="Z553" s="3"/>
    </row>
    <row r="554" spans="1:26" ht="12.75" customHeight="1" x14ac:dyDescent="0.25">
      <c r="A554" s="3"/>
      <c r="B554" s="3"/>
      <c r="C554" s="3"/>
      <c r="D554" s="200"/>
      <c r="E554" s="3"/>
      <c r="F554" s="3"/>
      <c r="G554" s="3"/>
      <c r="H554" s="3"/>
      <c r="I554" s="3"/>
      <c r="J554" s="3"/>
      <c r="K554" s="3"/>
      <c r="L554" s="3"/>
      <c r="M554" s="3"/>
      <c r="N554" s="3"/>
      <c r="O554" s="3"/>
      <c r="P554" s="3"/>
      <c r="Q554" s="3"/>
      <c r="R554" s="3"/>
      <c r="S554" s="3"/>
      <c r="T554" s="3"/>
      <c r="U554" s="3"/>
      <c r="V554" s="3"/>
      <c r="W554" s="3"/>
      <c r="X554" s="3"/>
      <c r="Y554" s="3"/>
      <c r="Z554" s="3"/>
    </row>
    <row r="555" spans="1:26" ht="12.75" customHeight="1" x14ac:dyDescent="0.25">
      <c r="A555" s="3"/>
      <c r="B555" s="3"/>
      <c r="C555" s="3"/>
      <c r="D555" s="200"/>
      <c r="E555" s="3"/>
      <c r="F555" s="3"/>
      <c r="G555" s="3"/>
      <c r="H555" s="3"/>
      <c r="I555" s="3"/>
      <c r="J555" s="3"/>
      <c r="K555" s="3"/>
      <c r="L555" s="3"/>
      <c r="M555" s="3"/>
      <c r="N555" s="3"/>
      <c r="O555" s="3"/>
      <c r="P555" s="3"/>
      <c r="Q555" s="3"/>
      <c r="R555" s="3"/>
      <c r="S555" s="3"/>
      <c r="T555" s="3"/>
      <c r="U555" s="3"/>
      <c r="V555" s="3"/>
      <c r="W555" s="3"/>
      <c r="X555" s="3"/>
      <c r="Y555" s="3"/>
      <c r="Z555" s="3"/>
    </row>
    <row r="556" spans="1:26" ht="12.75" customHeight="1" x14ac:dyDescent="0.25">
      <c r="A556" s="3"/>
      <c r="B556" s="3"/>
      <c r="C556" s="3"/>
      <c r="D556" s="200"/>
      <c r="E556" s="3"/>
      <c r="F556" s="3"/>
      <c r="G556" s="3"/>
      <c r="H556" s="3"/>
      <c r="I556" s="3"/>
      <c r="J556" s="3"/>
      <c r="K556" s="3"/>
      <c r="L556" s="3"/>
      <c r="M556" s="3"/>
      <c r="N556" s="3"/>
      <c r="O556" s="3"/>
      <c r="P556" s="3"/>
      <c r="Q556" s="3"/>
      <c r="R556" s="3"/>
      <c r="S556" s="3"/>
      <c r="T556" s="3"/>
      <c r="U556" s="3"/>
      <c r="V556" s="3"/>
      <c r="W556" s="3"/>
      <c r="X556" s="3"/>
      <c r="Y556" s="3"/>
      <c r="Z556" s="3"/>
    </row>
    <row r="557" spans="1:26" ht="12.75" customHeight="1" x14ac:dyDescent="0.25">
      <c r="A557" s="3"/>
      <c r="B557" s="3"/>
      <c r="C557" s="3"/>
      <c r="D557" s="200"/>
      <c r="E557" s="3"/>
      <c r="F557" s="3"/>
      <c r="G557" s="3"/>
      <c r="H557" s="3"/>
      <c r="I557" s="3"/>
      <c r="J557" s="3"/>
      <c r="K557" s="3"/>
      <c r="L557" s="3"/>
      <c r="M557" s="3"/>
      <c r="N557" s="3"/>
      <c r="O557" s="3"/>
      <c r="P557" s="3"/>
      <c r="Q557" s="3"/>
      <c r="R557" s="3"/>
      <c r="S557" s="3"/>
      <c r="T557" s="3"/>
      <c r="U557" s="3"/>
      <c r="V557" s="3"/>
      <c r="W557" s="3"/>
      <c r="X557" s="3"/>
      <c r="Y557" s="3"/>
      <c r="Z557" s="3"/>
    </row>
    <row r="558" spans="1:26" ht="12.75" customHeight="1" x14ac:dyDescent="0.25">
      <c r="A558" s="3"/>
      <c r="B558" s="3"/>
      <c r="C558" s="3"/>
      <c r="D558" s="200"/>
      <c r="E558" s="3"/>
      <c r="F558" s="3"/>
      <c r="G558" s="3"/>
      <c r="H558" s="3"/>
      <c r="I558" s="3"/>
      <c r="J558" s="3"/>
      <c r="K558" s="3"/>
      <c r="L558" s="3"/>
      <c r="M558" s="3"/>
      <c r="N558" s="3"/>
      <c r="O558" s="3"/>
      <c r="P558" s="3"/>
      <c r="Q558" s="3"/>
      <c r="R558" s="3"/>
      <c r="S558" s="3"/>
      <c r="T558" s="3"/>
      <c r="U558" s="3"/>
      <c r="V558" s="3"/>
      <c r="W558" s="3"/>
      <c r="X558" s="3"/>
      <c r="Y558" s="3"/>
      <c r="Z558" s="3"/>
    </row>
    <row r="559" spans="1:26" ht="12.75" customHeight="1" x14ac:dyDescent="0.25">
      <c r="A559" s="3"/>
      <c r="B559" s="3"/>
      <c r="C559" s="3"/>
      <c r="D559" s="200"/>
      <c r="E559" s="3"/>
      <c r="F559" s="3"/>
      <c r="G559" s="3"/>
      <c r="H559" s="3"/>
      <c r="I559" s="3"/>
      <c r="J559" s="3"/>
      <c r="K559" s="3"/>
      <c r="L559" s="3"/>
      <c r="M559" s="3"/>
      <c r="N559" s="3"/>
      <c r="O559" s="3"/>
      <c r="P559" s="3"/>
      <c r="Q559" s="3"/>
      <c r="R559" s="3"/>
      <c r="S559" s="3"/>
      <c r="T559" s="3"/>
      <c r="U559" s="3"/>
      <c r="V559" s="3"/>
      <c r="W559" s="3"/>
      <c r="X559" s="3"/>
      <c r="Y559" s="3"/>
      <c r="Z559" s="3"/>
    </row>
    <row r="560" spans="1:26" ht="12.75" customHeight="1" x14ac:dyDescent="0.25">
      <c r="A560" s="3"/>
      <c r="B560" s="3"/>
      <c r="C560" s="3"/>
      <c r="D560" s="200"/>
      <c r="E560" s="3"/>
      <c r="F560" s="3"/>
      <c r="G560" s="3"/>
      <c r="H560" s="3"/>
      <c r="I560" s="3"/>
      <c r="J560" s="3"/>
      <c r="K560" s="3"/>
      <c r="L560" s="3"/>
      <c r="M560" s="3"/>
      <c r="N560" s="3"/>
      <c r="O560" s="3"/>
      <c r="P560" s="3"/>
      <c r="Q560" s="3"/>
      <c r="R560" s="3"/>
      <c r="S560" s="3"/>
      <c r="T560" s="3"/>
      <c r="U560" s="3"/>
      <c r="V560" s="3"/>
      <c r="W560" s="3"/>
      <c r="X560" s="3"/>
      <c r="Y560" s="3"/>
      <c r="Z560" s="3"/>
    </row>
    <row r="561" spans="1:26" ht="12.75" customHeight="1" x14ac:dyDescent="0.25">
      <c r="A561" s="3"/>
      <c r="B561" s="3"/>
      <c r="C561" s="3"/>
      <c r="D561" s="200"/>
      <c r="E561" s="3"/>
      <c r="F561" s="3"/>
      <c r="G561" s="3"/>
      <c r="H561" s="3"/>
      <c r="I561" s="3"/>
      <c r="J561" s="3"/>
      <c r="K561" s="3"/>
      <c r="L561" s="3"/>
      <c r="M561" s="3"/>
      <c r="N561" s="3"/>
      <c r="O561" s="3"/>
      <c r="P561" s="3"/>
      <c r="Q561" s="3"/>
      <c r="R561" s="3"/>
      <c r="S561" s="3"/>
      <c r="T561" s="3"/>
      <c r="U561" s="3"/>
      <c r="V561" s="3"/>
      <c r="W561" s="3"/>
      <c r="X561" s="3"/>
      <c r="Y561" s="3"/>
      <c r="Z561" s="3"/>
    </row>
    <row r="562" spans="1:26" ht="12.75" customHeight="1" x14ac:dyDescent="0.25">
      <c r="A562" s="3"/>
      <c r="B562" s="3"/>
      <c r="C562" s="3"/>
      <c r="D562" s="200"/>
      <c r="E562" s="3"/>
      <c r="F562" s="3"/>
      <c r="G562" s="3"/>
      <c r="H562" s="3"/>
      <c r="I562" s="3"/>
      <c r="J562" s="3"/>
      <c r="K562" s="3"/>
      <c r="L562" s="3"/>
      <c r="M562" s="3"/>
      <c r="N562" s="3"/>
      <c r="O562" s="3"/>
      <c r="P562" s="3"/>
      <c r="Q562" s="3"/>
      <c r="R562" s="3"/>
      <c r="S562" s="3"/>
      <c r="T562" s="3"/>
      <c r="U562" s="3"/>
      <c r="V562" s="3"/>
      <c r="W562" s="3"/>
      <c r="X562" s="3"/>
      <c r="Y562" s="3"/>
      <c r="Z562" s="3"/>
    </row>
    <row r="563" spans="1:26" ht="12.75" customHeight="1" x14ac:dyDescent="0.25">
      <c r="A563" s="3"/>
      <c r="B563" s="3"/>
      <c r="C563" s="3"/>
      <c r="D563" s="200"/>
      <c r="E563" s="3"/>
      <c r="F563" s="3"/>
      <c r="G563" s="3"/>
      <c r="H563" s="3"/>
      <c r="I563" s="3"/>
      <c r="J563" s="3"/>
      <c r="K563" s="3"/>
      <c r="L563" s="3"/>
      <c r="M563" s="3"/>
      <c r="N563" s="3"/>
      <c r="O563" s="3"/>
      <c r="P563" s="3"/>
      <c r="Q563" s="3"/>
      <c r="R563" s="3"/>
      <c r="S563" s="3"/>
      <c r="T563" s="3"/>
      <c r="U563" s="3"/>
      <c r="V563" s="3"/>
      <c r="W563" s="3"/>
      <c r="X563" s="3"/>
      <c r="Y563" s="3"/>
      <c r="Z563" s="3"/>
    </row>
    <row r="564" spans="1:26" ht="12.75" customHeight="1" x14ac:dyDescent="0.25">
      <c r="A564" s="3"/>
      <c r="B564" s="3"/>
      <c r="C564" s="3"/>
      <c r="D564" s="200"/>
      <c r="E564" s="3"/>
      <c r="F564" s="3"/>
      <c r="G564" s="3"/>
      <c r="H564" s="3"/>
      <c r="I564" s="3"/>
      <c r="J564" s="3"/>
      <c r="K564" s="3"/>
      <c r="L564" s="3"/>
      <c r="M564" s="3"/>
      <c r="N564" s="3"/>
      <c r="O564" s="3"/>
      <c r="P564" s="3"/>
      <c r="Q564" s="3"/>
      <c r="R564" s="3"/>
      <c r="S564" s="3"/>
      <c r="T564" s="3"/>
      <c r="U564" s="3"/>
      <c r="V564" s="3"/>
      <c r="W564" s="3"/>
      <c r="X564" s="3"/>
      <c r="Y564" s="3"/>
      <c r="Z564" s="3"/>
    </row>
    <row r="565" spans="1:26" ht="12.75" customHeight="1" x14ac:dyDescent="0.25">
      <c r="A565" s="3"/>
      <c r="B565" s="3"/>
      <c r="C565" s="3"/>
      <c r="D565" s="200"/>
      <c r="E565" s="3"/>
      <c r="F565" s="3"/>
      <c r="G565" s="3"/>
      <c r="H565" s="3"/>
      <c r="I565" s="3"/>
      <c r="J565" s="3"/>
      <c r="K565" s="3"/>
      <c r="L565" s="3"/>
      <c r="M565" s="3"/>
      <c r="N565" s="3"/>
      <c r="O565" s="3"/>
      <c r="P565" s="3"/>
      <c r="Q565" s="3"/>
      <c r="R565" s="3"/>
      <c r="S565" s="3"/>
      <c r="T565" s="3"/>
      <c r="U565" s="3"/>
      <c r="V565" s="3"/>
      <c r="W565" s="3"/>
      <c r="X565" s="3"/>
      <c r="Y565" s="3"/>
      <c r="Z565" s="3"/>
    </row>
    <row r="566" spans="1:26" ht="12.75" customHeight="1" x14ac:dyDescent="0.25">
      <c r="A566" s="3"/>
      <c r="B566" s="3"/>
      <c r="C566" s="3"/>
      <c r="D566" s="200"/>
      <c r="E566" s="3"/>
      <c r="F566" s="3"/>
      <c r="G566" s="3"/>
      <c r="H566" s="3"/>
      <c r="I566" s="3"/>
      <c r="J566" s="3"/>
      <c r="K566" s="3"/>
      <c r="L566" s="3"/>
      <c r="M566" s="3"/>
      <c r="N566" s="3"/>
      <c r="O566" s="3"/>
      <c r="P566" s="3"/>
      <c r="Q566" s="3"/>
      <c r="R566" s="3"/>
      <c r="S566" s="3"/>
      <c r="T566" s="3"/>
      <c r="U566" s="3"/>
      <c r="V566" s="3"/>
      <c r="W566" s="3"/>
      <c r="X566" s="3"/>
      <c r="Y566" s="3"/>
      <c r="Z566" s="3"/>
    </row>
    <row r="567" spans="1:26" ht="12.75" customHeight="1" x14ac:dyDescent="0.25">
      <c r="A567" s="3"/>
      <c r="B567" s="3"/>
      <c r="C567" s="3"/>
      <c r="D567" s="200"/>
      <c r="E567" s="3"/>
      <c r="F567" s="3"/>
      <c r="G567" s="3"/>
      <c r="H567" s="3"/>
      <c r="I567" s="3"/>
      <c r="J567" s="3"/>
      <c r="K567" s="3"/>
      <c r="L567" s="3"/>
      <c r="M567" s="3"/>
      <c r="N567" s="3"/>
      <c r="O567" s="3"/>
      <c r="P567" s="3"/>
      <c r="Q567" s="3"/>
      <c r="R567" s="3"/>
      <c r="S567" s="3"/>
      <c r="T567" s="3"/>
      <c r="U567" s="3"/>
      <c r="V567" s="3"/>
      <c r="W567" s="3"/>
      <c r="X567" s="3"/>
      <c r="Y567" s="3"/>
      <c r="Z567" s="3"/>
    </row>
    <row r="568" spans="1:26" ht="12.75" customHeight="1" x14ac:dyDescent="0.25">
      <c r="A568" s="3"/>
      <c r="B568" s="3"/>
      <c r="C568" s="3"/>
      <c r="D568" s="200"/>
      <c r="E568" s="3"/>
      <c r="F568" s="3"/>
      <c r="G568" s="3"/>
      <c r="H568" s="3"/>
      <c r="I568" s="3"/>
      <c r="J568" s="3"/>
      <c r="K568" s="3"/>
      <c r="L568" s="3"/>
      <c r="M568" s="3"/>
      <c r="N568" s="3"/>
      <c r="O568" s="3"/>
      <c r="P568" s="3"/>
      <c r="Q568" s="3"/>
      <c r="R568" s="3"/>
      <c r="S568" s="3"/>
      <c r="T568" s="3"/>
      <c r="U568" s="3"/>
      <c r="V568" s="3"/>
      <c r="W568" s="3"/>
      <c r="X568" s="3"/>
      <c r="Y568" s="3"/>
      <c r="Z568" s="3"/>
    </row>
    <row r="569" spans="1:26" ht="12.75" customHeight="1" x14ac:dyDescent="0.25">
      <c r="A569" s="3"/>
      <c r="B569" s="3"/>
      <c r="C569" s="3"/>
      <c r="D569" s="200"/>
      <c r="E569" s="3"/>
      <c r="F569" s="3"/>
      <c r="G569" s="3"/>
      <c r="H569" s="3"/>
      <c r="I569" s="3"/>
      <c r="J569" s="3"/>
      <c r="K569" s="3"/>
      <c r="L569" s="3"/>
      <c r="M569" s="3"/>
      <c r="N569" s="3"/>
      <c r="O569" s="3"/>
      <c r="P569" s="3"/>
      <c r="Q569" s="3"/>
      <c r="R569" s="3"/>
      <c r="S569" s="3"/>
      <c r="T569" s="3"/>
      <c r="U569" s="3"/>
      <c r="V569" s="3"/>
      <c r="W569" s="3"/>
      <c r="X569" s="3"/>
      <c r="Y569" s="3"/>
      <c r="Z569" s="3"/>
    </row>
    <row r="570" spans="1:26" ht="12.75" customHeight="1" x14ac:dyDescent="0.25">
      <c r="A570" s="3"/>
      <c r="B570" s="3"/>
      <c r="C570" s="3"/>
      <c r="D570" s="200"/>
      <c r="E570" s="3"/>
      <c r="F570" s="3"/>
      <c r="G570" s="3"/>
      <c r="H570" s="3"/>
      <c r="I570" s="3"/>
      <c r="J570" s="3"/>
      <c r="K570" s="3"/>
      <c r="L570" s="3"/>
      <c r="M570" s="3"/>
      <c r="N570" s="3"/>
      <c r="O570" s="3"/>
      <c r="P570" s="3"/>
      <c r="Q570" s="3"/>
      <c r="R570" s="3"/>
      <c r="S570" s="3"/>
      <c r="T570" s="3"/>
      <c r="U570" s="3"/>
      <c r="V570" s="3"/>
      <c r="W570" s="3"/>
      <c r="X570" s="3"/>
      <c r="Y570" s="3"/>
      <c r="Z570" s="3"/>
    </row>
    <row r="571" spans="1:26" ht="12.75" customHeight="1" x14ac:dyDescent="0.25">
      <c r="A571" s="3"/>
      <c r="B571" s="3"/>
      <c r="C571" s="3"/>
      <c r="D571" s="200"/>
      <c r="E571" s="3"/>
      <c r="F571" s="3"/>
      <c r="G571" s="3"/>
      <c r="H571" s="3"/>
      <c r="I571" s="3"/>
      <c r="J571" s="3"/>
      <c r="K571" s="3"/>
      <c r="L571" s="3"/>
      <c r="M571" s="3"/>
      <c r="N571" s="3"/>
      <c r="O571" s="3"/>
      <c r="P571" s="3"/>
      <c r="Q571" s="3"/>
      <c r="R571" s="3"/>
      <c r="S571" s="3"/>
      <c r="T571" s="3"/>
      <c r="U571" s="3"/>
      <c r="V571" s="3"/>
      <c r="W571" s="3"/>
      <c r="X571" s="3"/>
      <c r="Y571" s="3"/>
      <c r="Z571" s="3"/>
    </row>
    <row r="572" spans="1:26" ht="12.75" customHeight="1" x14ac:dyDescent="0.25">
      <c r="A572" s="3"/>
      <c r="B572" s="3"/>
      <c r="C572" s="3"/>
      <c r="D572" s="200"/>
      <c r="E572" s="3"/>
      <c r="F572" s="3"/>
      <c r="G572" s="3"/>
      <c r="H572" s="3"/>
      <c r="I572" s="3"/>
      <c r="J572" s="3"/>
      <c r="K572" s="3"/>
      <c r="L572" s="3"/>
      <c r="M572" s="3"/>
      <c r="N572" s="3"/>
      <c r="O572" s="3"/>
      <c r="P572" s="3"/>
      <c r="Q572" s="3"/>
      <c r="R572" s="3"/>
      <c r="S572" s="3"/>
      <c r="T572" s="3"/>
      <c r="U572" s="3"/>
      <c r="V572" s="3"/>
      <c r="W572" s="3"/>
      <c r="X572" s="3"/>
      <c r="Y572" s="3"/>
      <c r="Z572" s="3"/>
    </row>
    <row r="573" spans="1:26" ht="12.75" customHeight="1" x14ac:dyDescent="0.25">
      <c r="A573" s="3"/>
      <c r="B573" s="3"/>
      <c r="C573" s="3"/>
      <c r="D573" s="200"/>
      <c r="E573" s="3"/>
      <c r="F573" s="3"/>
      <c r="G573" s="3"/>
      <c r="H573" s="3"/>
      <c r="I573" s="3"/>
      <c r="J573" s="3"/>
      <c r="K573" s="3"/>
      <c r="L573" s="3"/>
      <c r="M573" s="3"/>
      <c r="N573" s="3"/>
      <c r="O573" s="3"/>
      <c r="P573" s="3"/>
      <c r="Q573" s="3"/>
      <c r="R573" s="3"/>
      <c r="S573" s="3"/>
      <c r="T573" s="3"/>
      <c r="U573" s="3"/>
      <c r="V573" s="3"/>
      <c r="W573" s="3"/>
      <c r="X573" s="3"/>
      <c r="Y573" s="3"/>
      <c r="Z573" s="3"/>
    </row>
    <row r="574" spans="1:26" ht="12.75" customHeight="1" x14ac:dyDescent="0.25">
      <c r="A574" s="3"/>
      <c r="B574" s="3"/>
      <c r="C574" s="3"/>
      <c r="D574" s="200"/>
      <c r="E574" s="3"/>
      <c r="F574" s="3"/>
      <c r="G574" s="3"/>
      <c r="H574" s="3"/>
      <c r="I574" s="3"/>
      <c r="J574" s="3"/>
      <c r="K574" s="3"/>
      <c r="L574" s="3"/>
      <c r="M574" s="3"/>
      <c r="N574" s="3"/>
      <c r="O574" s="3"/>
      <c r="P574" s="3"/>
      <c r="Q574" s="3"/>
      <c r="R574" s="3"/>
      <c r="S574" s="3"/>
      <c r="T574" s="3"/>
      <c r="U574" s="3"/>
      <c r="V574" s="3"/>
      <c r="W574" s="3"/>
      <c r="X574" s="3"/>
      <c r="Y574" s="3"/>
      <c r="Z574" s="3"/>
    </row>
    <row r="575" spans="1:26" ht="12.75" customHeight="1" x14ac:dyDescent="0.25">
      <c r="A575" s="3"/>
      <c r="B575" s="3"/>
      <c r="C575" s="3"/>
      <c r="D575" s="200"/>
      <c r="E575" s="3"/>
      <c r="F575" s="3"/>
      <c r="G575" s="3"/>
      <c r="H575" s="3"/>
      <c r="I575" s="3"/>
      <c r="J575" s="3"/>
      <c r="K575" s="3"/>
      <c r="L575" s="3"/>
      <c r="M575" s="3"/>
      <c r="N575" s="3"/>
      <c r="O575" s="3"/>
      <c r="P575" s="3"/>
      <c r="Q575" s="3"/>
      <c r="R575" s="3"/>
      <c r="S575" s="3"/>
      <c r="T575" s="3"/>
      <c r="U575" s="3"/>
      <c r="V575" s="3"/>
      <c r="W575" s="3"/>
      <c r="X575" s="3"/>
      <c r="Y575" s="3"/>
      <c r="Z575" s="3"/>
    </row>
    <row r="576" spans="1:26" ht="12.75" customHeight="1" x14ac:dyDescent="0.25">
      <c r="A576" s="3"/>
      <c r="B576" s="3"/>
      <c r="C576" s="3"/>
      <c r="D576" s="200"/>
      <c r="E576" s="3"/>
      <c r="F576" s="3"/>
      <c r="G576" s="3"/>
      <c r="H576" s="3"/>
      <c r="I576" s="3"/>
      <c r="J576" s="3"/>
      <c r="K576" s="3"/>
      <c r="L576" s="3"/>
      <c r="M576" s="3"/>
      <c r="N576" s="3"/>
      <c r="O576" s="3"/>
      <c r="P576" s="3"/>
      <c r="Q576" s="3"/>
      <c r="R576" s="3"/>
      <c r="S576" s="3"/>
      <c r="T576" s="3"/>
      <c r="U576" s="3"/>
      <c r="V576" s="3"/>
      <c r="W576" s="3"/>
      <c r="X576" s="3"/>
      <c r="Y576" s="3"/>
      <c r="Z576" s="3"/>
    </row>
    <row r="577" spans="1:26" ht="12.75" customHeight="1" x14ac:dyDescent="0.25">
      <c r="A577" s="3"/>
      <c r="B577" s="3"/>
      <c r="C577" s="3"/>
      <c r="D577" s="200"/>
      <c r="E577" s="3"/>
      <c r="F577" s="3"/>
      <c r="G577" s="3"/>
      <c r="H577" s="3"/>
      <c r="I577" s="3"/>
      <c r="J577" s="3"/>
      <c r="K577" s="3"/>
      <c r="L577" s="3"/>
      <c r="M577" s="3"/>
      <c r="N577" s="3"/>
      <c r="O577" s="3"/>
      <c r="P577" s="3"/>
      <c r="Q577" s="3"/>
      <c r="R577" s="3"/>
      <c r="S577" s="3"/>
      <c r="T577" s="3"/>
      <c r="U577" s="3"/>
      <c r="V577" s="3"/>
      <c r="W577" s="3"/>
      <c r="X577" s="3"/>
      <c r="Y577" s="3"/>
      <c r="Z577" s="3"/>
    </row>
    <row r="578" spans="1:26" ht="12.75" customHeight="1" x14ac:dyDescent="0.25">
      <c r="A578" s="3"/>
      <c r="B578" s="3"/>
      <c r="C578" s="3"/>
      <c r="D578" s="200"/>
      <c r="E578" s="3"/>
      <c r="F578" s="3"/>
      <c r="G578" s="3"/>
      <c r="H578" s="3"/>
      <c r="I578" s="3"/>
      <c r="J578" s="3"/>
      <c r="K578" s="3"/>
      <c r="L578" s="3"/>
      <c r="M578" s="3"/>
      <c r="N578" s="3"/>
      <c r="O578" s="3"/>
      <c r="P578" s="3"/>
      <c r="Q578" s="3"/>
      <c r="R578" s="3"/>
      <c r="S578" s="3"/>
      <c r="T578" s="3"/>
      <c r="U578" s="3"/>
      <c r="V578" s="3"/>
      <c r="W578" s="3"/>
      <c r="X578" s="3"/>
      <c r="Y578" s="3"/>
      <c r="Z578" s="3"/>
    </row>
    <row r="579" spans="1:26" ht="12.75" customHeight="1" x14ac:dyDescent="0.25">
      <c r="A579" s="3"/>
      <c r="B579" s="3"/>
      <c r="C579" s="3"/>
      <c r="D579" s="200"/>
      <c r="E579" s="3"/>
      <c r="F579" s="3"/>
      <c r="G579" s="3"/>
      <c r="H579" s="3"/>
      <c r="I579" s="3"/>
      <c r="J579" s="3"/>
      <c r="K579" s="3"/>
      <c r="L579" s="3"/>
      <c r="M579" s="3"/>
      <c r="N579" s="3"/>
      <c r="O579" s="3"/>
      <c r="P579" s="3"/>
      <c r="Q579" s="3"/>
      <c r="R579" s="3"/>
      <c r="S579" s="3"/>
      <c r="T579" s="3"/>
      <c r="U579" s="3"/>
      <c r="V579" s="3"/>
      <c r="W579" s="3"/>
      <c r="X579" s="3"/>
      <c r="Y579" s="3"/>
      <c r="Z579" s="3"/>
    </row>
    <row r="580" spans="1:26" ht="12.75" customHeight="1" x14ac:dyDescent="0.25">
      <c r="A580" s="3"/>
      <c r="B580" s="3"/>
      <c r="C580" s="3"/>
      <c r="D580" s="200"/>
      <c r="E580" s="3"/>
      <c r="F580" s="3"/>
      <c r="G580" s="3"/>
      <c r="H580" s="3"/>
      <c r="I580" s="3"/>
      <c r="J580" s="3"/>
      <c r="K580" s="3"/>
      <c r="L580" s="3"/>
      <c r="M580" s="3"/>
      <c r="N580" s="3"/>
      <c r="O580" s="3"/>
      <c r="P580" s="3"/>
      <c r="Q580" s="3"/>
      <c r="R580" s="3"/>
      <c r="S580" s="3"/>
      <c r="T580" s="3"/>
      <c r="U580" s="3"/>
      <c r="V580" s="3"/>
      <c r="W580" s="3"/>
      <c r="X580" s="3"/>
      <c r="Y580" s="3"/>
      <c r="Z580" s="3"/>
    </row>
    <row r="581" spans="1:26" ht="12.75" customHeight="1" x14ac:dyDescent="0.25">
      <c r="A581" s="3"/>
      <c r="B581" s="3"/>
      <c r="C581" s="3"/>
      <c r="D581" s="200"/>
      <c r="E581" s="3"/>
      <c r="F581" s="3"/>
      <c r="G581" s="3"/>
      <c r="H581" s="3"/>
      <c r="I581" s="3"/>
      <c r="J581" s="3"/>
      <c r="K581" s="3"/>
      <c r="L581" s="3"/>
      <c r="M581" s="3"/>
      <c r="N581" s="3"/>
      <c r="O581" s="3"/>
      <c r="P581" s="3"/>
      <c r="Q581" s="3"/>
      <c r="R581" s="3"/>
      <c r="S581" s="3"/>
      <c r="T581" s="3"/>
      <c r="U581" s="3"/>
      <c r="V581" s="3"/>
      <c r="W581" s="3"/>
      <c r="X581" s="3"/>
      <c r="Y581" s="3"/>
      <c r="Z581" s="3"/>
    </row>
    <row r="582" spans="1:26" ht="12.75" customHeight="1" x14ac:dyDescent="0.25">
      <c r="A582" s="3"/>
      <c r="B582" s="3"/>
      <c r="C582" s="3"/>
      <c r="D582" s="200"/>
      <c r="E582" s="3"/>
      <c r="F582" s="3"/>
      <c r="G582" s="3"/>
      <c r="H582" s="3"/>
      <c r="I582" s="3"/>
      <c r="J582" s="3"/>
      <c r="K582" s="3"/>
      <c r="L582" s="3"/>
      <c r="M582" s="3"/>
      <c r="N582" s="3"/>
      <c r="O582" s="3"/>
      <c r="P582" s="3"/>
      <c r="Q582" s="3"/>
      <c r="R582" s="3"/>
      <c r="S582" s="3"/>
      <c r="T582" s="3"/>
      <c r="U582" s="3"/>
      <c r="V582" s="3"/>
      <c r="W582" s="3"/>
      <c r="X582" s="3"/>
      <c r="Y582" s="3"/>
      <c r="Z582" s="3"/>
    </row>
    <row r="583" spans="1:26" ht="12.75" customHeight="1" x14ac:dyDescent="0.25">
      <c r="A583" s="3"/>
      <c r="B583" s="3"/>
      <c r="C583" s="3"/>
      <c r="D583" s="200"/>
      <c r="E583" s="3"/>
      <c r="F583" s="3"/>
      <c r="G583" s="3"/>
      <c r="H583" s="3"/>
      <c r="I583" s="3"/>
      <c r="J583" s="3"/>
      <c r="K583" s="3"/>
      <c r="L583" s="3"/>
      <c r="M583" s="3"/>
      <c r="N583" s="3"/>
      <c r="O583" s="3"/>
      <c r="P583" s="3"/>
      <c r="Q583" s="3"/>
      <c r="R583" s="3"/>
      <c r="S583" s="3"/>
      <c r="T583" s="3"/>
      <c r="U583" s="3"/>
      <c r="V583" s="3"/>
      <c r="W583" s="3"/>
      <c r="X583" s="3"/>
      <c r="Y583" s="3"/>
      <c r="Z583" s="3"/>
    </row>
    <row r="584" spans="1:26" ht="12.75" customHeight="1" x14ac:dyDescent="0.25">
      <c r="A584" s="3"/>
      <c r="B584" s="3"/>
      <c r="C584" s="3"/>
      <c r="D584" s="200"/>
      <c r="E584" s="3"/>
      <c r="F584" s="3"/>
      <c r="G584" s="3"/>
      <c r="H584" s="3"/>
      <c r="I584" s="3"/>
      <c r="J584" s="3"/>
      <c r="K584" s="3"/>
      <c r="L584" s="3"/>
      <c r="M584" s="3"/>
      <c r="N584" s="3"/>
      <c r="O584" s="3"/>
      <c r="P584" s="3"/>
      <c r="Q584" s="3"/>
      <c r="R584" s="3"/>
      <c r="S584" s="3"/>
      <c r="T584" s="3"/>
      <c r="U584" s="3"/>
      <c r="V584" s="3"/>
      <c r="W584" s="3"/>
      <c r="X584" s="3"/>
      <c r="Y584" s="3"/>
      <c r="Z584" s="3"/>
    </row>
    <row r="585" spans="1:26" ht="12.75" customHeight="1" x14ac:dyDescent="0.25">
      <c r="A585" s="3"/>
      <c r="B585" s="3"/>
      <c r="C585" s="3"/>
      <c r="D585" s="200"/>
      <c r="E585" s="3"/>
      <c r="F585" s="3"/>
      <c r="G585" s="3"/>
      <c r="H585" s="3"/>
      <c r="I585" s="3"/>
      <c r="J585" s="3"/>
      <c r="K585" s="3"/>
      <c r="L585" s="3"/>
      <c r="M585" s="3"/>
      <c r="N585" s="3"/>
      <c r="O585" s="3"/>
      <c r="P585" s="3"/>
      <c r="Q585" s="3"/>
      <c r="R585" s="3"/>
      <c r="S585" s="3"/>
      <c r="T585" s="3"/>
      <c r="U585" s="3"/>
      <c r="V585" s="3"/>
      <c r="W585" s="3"/>
      <c r="X585" s="3"/>
      <c r="Y585" s="3"/>
      <c r="Z585" s="3"/>
    </row>
    <row r="586" spans="1:26" ht="12.75" customHeight="1" x14ac:dyDescent="0.25">
      <c r="A586" s="3"/>
      <c r="B586" s="3"/>
      <c r="C586" s="3"/>
      <c r="D586" s="200"/>
      <c r="E586" s="3"/>
      <c r="F586" s="3"/>
      <c r="G586" s="3"/>
      <c r="H586" s="3"/>
      <c r="I586" s="3"/>
      <c r="J586" s="3"/>
      <c r="K586" s="3"/>
      <c r="L586" s="3"/>
      <c r="M586" s="3"/>
      <c r="N586" s="3"/>
      <c r="O586" s="3"/>
      <c r="P586" s="3"/>
      <c r="Q586" s="3"/>
      <c r="R586" s="3"/>
      <c r="S586" s="3"/>
      <c r="T586" s="3"/>
      <c r="U586" s="3"/>
      <c r="V586" s="3"/>
      <c r="W586" s="3"/>
      <c r="X586" s="3"/>
      <c r="Y586" s="3"/>
      <c r="Z586" s="3"/>
    </row>
    <row r="587" spans="1:26" ht="12.75" customHeight="1" x14ac:dyDescent="0.25">
      <c r="A587" s="3"/>
      <c r="B587" s="3"/>
      <c r="C587" s="3"/>
      <c r="D587" s="200"/>
      <c r="E587" s="3"/>
      <c r="F587" s="3"/>
      <c r="G587" s="3"/>
      <c r="H587" s="3"/>
      <c r="I587" s="3"/>
      <c r="J587" s="3"/>
      <c r="K587" s="3"/>
      <c r="L587" s="3"/>
      <c r="M587" s="3"/>
      <c r="N587" s="3"/>
      <c r="O587" s="3"/>
      <c r="P587" s="3"/>
      <c r="Q587" s="3"/>
      <c r="R587" s="3"/>
      <c r="S587" s="3"/>
      <c r="T587" s="3"/>
      <c r="U587" s="3"/>
      <c r="V587" s="3"/>
      <c r="W587" s="3"/>
      <c r="X587" s="3"/>
      <c r="Y587" s="3"/>
      <c r="Z587" s="3"/>
    </row>
    <row r="588" spans="1:26" ht="12.75" customHeight="1" x14ac:dyDescent="0.25">
      <c r="A588" s="3"/>
      <c r="B588" s="3"/>
      <c r="C588" s="3"/>
      <c r="D588" s="200"/>
      <c r="E588" s="3"/>
      <c r="F588" s="3"/>
      <c r="G588" s="3"/>
      <c r="H588" s="3"/>
      <c r="I588" s="3"/>
      <c r="J588" s="3"/>
      <c r="K588" s="3"/>
      <c r="L588" s="3"/>
      <c r="M588" s="3"/>
      <c r="N588" s="3"/>
      <c r="O588" s="3"/>
      <c r="P588" s="3"/>
      <c r="Q588" s="3"/>
      <c r="R588" s="3"/>
      <c r="S588" s="3"/>
      <c r="T588" s="3"/>
      <c r="U588" s="3"/>
      <c r="V588" s="3"/>
      <c r="W588" s="3"/>
      <c r="X588" s="3"/>
      <c r="Y588" s="3"/>
      <c r="Z588" s="3"/>
    </row>
    <row r="589" spans="1:26" ht="12.75" customHeight="1" x14ac:dyDescent="0.25">
      <c r="A589" s="3"/>
      <c r="B589" s="3"/>
      <c r="C589" s="3"/>
      <c r="D589" s="200"/>
      <c r="E589" s="3"/>
      <c r="F589" s="3"/>
      <c r="G589" s="3"/>
      <c r="H589" s="3"/>
      <c r="I589" s="3"/>
      <c r="J589" s="3"/>
      <c r="K589" s="3"/>
      <c r="L589" s="3"/>
      <c r="M589" s="3"/>
      <c r="N589" s="3"/>
      <c r="O589" s="3"/>
      <c r="P589" s="3"/>
      <c r="Q589" s="3"/>
      <c r="R589" s="3"/>
      <c r="S589" s="3"/>
      <c r="T589" s="3"/>
      <c r="U589" s="3"/>
      <c r="V589" s="3"/>
      <c r="W589" s="3"/>
      <c r="X589" s="3"/>
      <c r="Y589" s="3"/>
      <c r="Z589" s="3"/>
    </row>
    <row r="590" spans="1:26" ht="12.75" customHeight="1" x14ac:dyDescent="0.25">
      <c r="A590" s="3"/>
      <c r="B590" s="3"/>
      <c r="C590" s="3"/>
      <c r="D590" s="200"/>
      <c r="E590" s="3"/>
      <c r="F590" s="3"/>
      <c r="G590" s="3"/>
      <c r="H590" s="3"/>
      <c r="I590" s="3"/>
      <c r="J590" s="3"/>
      <c r="K590" s="3"/>
      <c r="L590" s="3"/>
      <c r="M590" s="3"/>
      <c r="N590" s="3"/>
      <c r="O590" s="3"/>
      <c r="P590" s="3"/>
      <c r="Q590" s="3"/>
      <c r="R590" s="3"/>
      <c r="S590" s="3"/>
      <c r="T590" s="3"/>
      <c r="U590" s="3"/>
      <c r="V590" s="3"/>
      <c r="W590" s="3"/>
      <c r="X590" s="3"/>
      <c r="Y590" s="3"/>
      <c r="Z590" s="3"/>
    </row>
    <row r="591" spans="1:26" ht="12.75" customHeight="1" x14ac:dyDescent="0.25">
      <c r="A591" s="3"/>
      <c r="B591" s="3"/>
      <c r="C591" s="3"/>
      <c r="D591" s="200"/>
      <c r="E591" s="3"/>
      <c r="F591" s="3"/>
      <c r="G591" s="3"/>
      <c r="H591" s="3"/>
      <c r="I591" s="3"/>
      <c r="J591" s="3"/>
      <c r="K591" s="3"/>
      <c r="L591" s="3"/>
      <c r="M591" s="3"/>
      <c r="N591" s="3"/>
      <c r="O591" s="3"/>
      <c r="P591" s="3"/>
      <c r="Q591" s="3"/>
      <c r="R591" s="3"/>
      <c r="S591" s="3"/>
      <c r="T591" s="3"/>
      <c r="U591" s="3"/>
      <c r="V591" s="3"/>
      <c r="W591" s="3"/>
      <c r="X591" s="3"/>
      <c r="Y591" s="3"/>
      <c r="Z591" s="3"/>
    </row>
    <row r="592" spans="1:26" ht="12.75" customHeight="1" x14ac:dyDescent="0.25">
      <c r="A592" s="3"/>
      <c r="B592" s="3"/>
      <c r="C592" s="3"/>
      <c r="D592" s="200"/>
      <c r="E592" s="3"/>
      <c r="F592" s="3"/>
      <c r="G592" s="3"/>
      <c r="H592" s="3"/>
      <c r="I592" s="3"/>
      <c r="J592" s="3"/>
      <c r="K592" s="3"/>
      <c r="L592" s="3"/>
      <c r="M592" s="3"/>
      <c r="N592" s="3"/>
      <c r="O592" s="3"/>
      <c r="P592" s="3"/>
      <c r="Q592" s="3"/>
      <c r="R592" s="3"/>
      <c r="S592" s="3"/>
      <c r="T592" s="3"/>
      <c r="U592" s="3"/>
      <c r="V592" s="3"/>
      <c r="W592" s="3"/>
      <c r="X592" s="3"/>
      <c r="Y592" s="3"/>
      <c r="Z592" s="3"/>
    </row>
    <row r="593" spans="1:26" ht="12.75" customHeight="1" x14ac:dyDescent="0.25">
      <c r="A593" s="3"/>
      <c r="B593" s="3"/>
      <c r="C593" s="3"/>
      <c r="D593" s="200"/>
      <c r="E593" s="3"/>
      <c r="F593" s="3"/>
      <c r="G593" s="3"/>
      <c r="H593" s="3"/>
      <c r="I593" s="3"/>
      <c r="J593" s="3"/>
      <c r="K593" s="3"/>
      <c r="L593" s="3"/>
      <c r="M593" s="3"/>
      <c r="N593" s="3"/>
      <c r="O593" s="3"/>
      <c r="P593" s="3"/>
      <c r="Q593" s="3"/>
      <c r="R593" s="3"/>
      <c r="S593" s="3"/>
      <c r="T593" s="3"/>
      <c r="U593" s="3"/>
      <c r="V593" s="3"/>
      <c r="W593" s="3"/>
      <c r="X593" s="3"/>
      <c r="Y593" s="3"/>
      <c r="Z593" s="3"/>
    </row>
    <row r="594" spans="1:26" ht="12.75" customHeight="1" x14ac:dyDescent="0.25">
      <c r="A594" s="3"/>
      <c r="B594" s="3"/>
      <c r="C594" s="3"/>
      <c r="D594" s="200"/>
      <c r="E594" s="3"/>
      <c r="F594" s="3"/>
      <c r="G594" s="3"/>
      <c r="H594" s="3"/>
      <c r="I594" s="3"/>
      <c r="J594" s="3"/>
      <c r="K594" s="3"/>
      <c r="L594" s="3"/>
      <c r="M594" s="3"/>
      <c r="N594" s="3"/>
      <c r="O594" s="3"/>
      <c r="P594" s="3"/>
      <c r="Q594" s="3"/>
      <c r="R594" s="3"/>
      <c r="S594" s="3"/>
      <c r="T594" s="3"/>
      <c r="U594" s="3"/>
      <c r="V594" s="3"/>
      <c r="W594" s="3"/>
      <c r="X594" s="3"/>
      <c r="Y594" s="3"/>
      <c r="Z594" s="3"/>
    </row>
    <row r="595" spans="1:26" ht="12.75" customHeight="1" x14ac:dyDescent="0.25">
      <c r="A595" s="3"/>
      <c r="B595" s="3"/>
      <c r="C595" s="3"/>
      <c r="D595" s="200"/>
      <c r="E595" s="3"/>
      <c r="F595" s="3"/>
      <c r="G595" s="3"/>
      <c r="H595" s="3"/>
      <c r="I595" s="3"/>
      <c r="J595" s="3"/>
      <c r="K595" s="3"/>
      <c r="L595" s="3"/>
      <c r="M595" s="3"/>
      <c r="N595" s="3"/>
      <c r="O595" s="3"/>
      <c r="P595" s="3"/>
      <c r="Q595" s="3"/>
      <c r="R595" s="3"/>
      <c r="S595" s="3"/>
      <c r="T595" s="3"/>
      <c r="U595" s="3"/>
      <c r="V595" s="3"/>
      <c r="W595" s="3"/>
      <c r="X595" s="3"/>
      <c r="Y595" s="3"/>
      <c r="Z595" s="3"/>
    </row>
    <row r="596" spans="1:26" ht="12.75" customHeight="1" x14ac:dyDescent="0.25">
      <c r="A596" s="3"/>
      <c r="B596" s="3"/>
      <c r="C596" s="3"/>
      <c r="D596" s="200"/>
      <c r="E596" s="3"/>
      <c r="F596" s="3"/>
      <c r="G596" s="3"/>
      <c r="H596" s="3"/>
      <c r="I596" s="3"/>
      <c r="J596" s="3"/>
      <c r="K596" s="3"/>
      <c r="L596" s="3"/>
      <c r="M596" s="3"/>
      <c r="N596" s="3"/>
      <c r="O596" s="3"/>
      <c r="P596" s="3"/>
      <c r="Q596" s="3"/>
      <c r="R596" s="3"/>
      <c r="S596" s="3"/>
      <c r="T596" s="3"/>
      <c r="U596" s="3"/>
      <c r="V596" s="3"/>
      <c r="W596" s="3"/>
      <c r="X596" s="3"/>
      <c r="Y596" s="3"/>
      <c r="Z596" s="3"/>
    </row>
    <row r="597" spans="1:26" ht="12.75" customHeight="1" x14ac:dyDescent="0.25">
      <c r="A597" s="3"/>
      <c r="B597" s="3"/>
      <c r="C597" s="3"/>
      <c r="D597" s="200"/>
      <c r="E597" s="3"/>
      <c r="F597" s="3"/>
      <c r="G597" s="3"/>
      <c r="H597" s="3"/>
      <c r="I597" s="3"/>
      <c r="J597" s="3"/>
      <c r="K597" s="3"/>
      <c r="L597" s="3"/>
      <c r="M597" s="3"/>
      <c r="N597" s="3"/>
      <c r="O597" s="3"/>
      <c r="P597" s="3"/>
      <c r="Q597" s="3"/>
      <c r="R597" s="3"/>
      <c r="S597" s="3"/>
      <c r="T597" s="3"/>
      <c r="U597" s="3"/>
      <c r="V597" s="3"/>
      <c r="W597" s="3"/>
      <c r="X597" s="3"/>
      <c r="Y597" s="3"/>
      <c r="Z597" s="3"/>
    </row>
    <row r="598" spans="1:26" ht="12.75" customHeight="1" x14ac:dyDescent="0.25">
      <c r="A598" s="3"/>
      <c r="B598" s="3"/>
      <c r="C598" s="3"/>
      <c r="D598" s="200"/>
      <c r="E598" s="3"/>
      <c r="F598" s="3"/>
      <c r="G598" s="3"/>
      <c r="H598" s="3"/>
      <c r="I598" s="3"/>
      <c r="J598" s="3"/>
      <c r="K598" s="3"/>
      <c r="L598" s="3"/>
      <c r="M598" s="3"/>
      <c r="N598" s="3"/>
      <c r="O598" s="3"/>
      <c r="P598" s="3"/>
      <c r="Q598" s="3"/>
      <c r="R598" s="3"/>
      <c r="S598" s="3"/>
      <c r="T598" s="3"/>
      <c r="U598" s="3"/>
      <c r="V598" s="3"/>
      <c r="W598" s="3"/>
      <c r="X598" s="3"/>
      <c r="Y598" s="3"/>
      <c r="Z598" s="3"/>
    </row>
    <row r="599" spans="1:26" ht="12.75" customHeight="1" x14ac:dyDescent="0.25">
      <c r="A599" s="3"/>
      <c r="B599" s="3"/>
      <c r="C599" s="3"/>
      <c r="D599" s="200"/>
      <c r="E599" s="3"/>
      <c r="F599" s="3"/>
      <c r="G599" s="3"/>
      <c r="H599" s="3"/>
      <c r="I599" s="3"/>
      <c r="J599" s="3"/>
      <c r="K599" s="3"/>
      <c r="L599" s="3"/>
      <c r="M599" s="3"/>
      <c r="N599" s="3"/>
      <c r="O599" s="3"/>
      <c r="P599" s="3"/>
      <c r="Q599" s="3"/>
      <c r="R599" s="3"/>
      <c r="S599" s="3"/>
      <c r="T599" s="3"/>
      <c r="U599" s="3"/>
      <c r="V599" s="3"/>
      <c r="W599" s="3"/>
      <c r="X599" s="3"/>
      <c r="Y599" s="3"/>
      <c r="Z599" s="3"/>
    </row>
    <row r="600" spans="1:26" ht="12.75" customHeight="1" x14ac:dyDescent="0.25">
      <c r="A600" s="3"/>
      <c r="B600" s="3"/>
      <c r="C600" s="3"/>
      <c r="D600" s="200"/>
      <c r="E600" s="3"/>
      <c r="F600" s="3"/>
      <c r="G600" s="3"/>
      <c r="H600" s="3"/>
      <c r="I600" s="3"/>
      <c r="J600" s="3"/>
      <c r="K600" s="3"/>
      <c r="L600" s="3"/>
      <c r="M600" s="3"/>
      <c r="N600" s="3"/>
      <c r="O600" s="3"/>
      <c r="P600" s="3"/>
      <c r="Q600" s="3"/>
      <c r="R600" s="3"/>
      <c r="S600" s="3"/>
      <c r="T600" s="3"/>
      <c r="U600" s="3"/>
      <c r="V600" s="3"/>
      <c r="W600" s="3"/>
      <c r="X600" s="3"/>
      <c r="Y600" s="3"/>
      <c r="Z600" s="3"/>
    </row>
    <row r="601" spans="1:26" ht="12.75" customHeight="1" x14ac:dyDescent="0.25">
      <c r="A601" s="3"/>
      <c r="B601" s="3"/>
      <c r="C601" s="3"/>
      <c r="D601" s="200"/>
      <c r="E601" s="3"/>
      <c r="F601" s="3"/>
      <c r="G601" s="3"/>
      <c r="H601" s="3"/>
      <c r="I601" s="3"/>
      <c r="J601" s="3"/>
      <c r="K601" s="3"/>
      <c r="L601" s="3"/>
      <c r="M601" s="3"/>
      <c r="N601" s="3"/>
      <c r="O601" s="3"/>
      <c r="P601" s="3"/>
      <c r="Q601" s="3"/>
      <c r="R601" s="3"/>
      <c r="S601" s="3"/>
      <c r="T601" s="3"/>
      <c r="U601" s="3"/>
      <c r="V601" s="3"/>
      <c r="W601" s="3"/>
      <c r="X601" s="3"/>
      <c r="Y601" s="3"/>
      <c r="Z601" s="3"/>
    </row>
    <row r="602" spans="1:26" ht="12.75" customHeight="1" x14ac:dyDescent="0.25">
      <c r="A602" s="3"/>
      <c r="B602" s="3"/>
      <c r="C602" s="3"/>
      <c r="D602" s="200"/>
      <c r="E602" s="3"/>
      <c r="F602" s="3"/>
      <c r="G602" s="3"/>
      <c r="H602" s="3"/>
      <c r="I602" s="3"/>
      <c r="J602" s="3"/>
      <c r="K602" s="3"/>
      <c r="L602" s="3"/>
      <c r="M602" s="3"/>
      <c r="N602" s="3"/>
      <c r="O602" s="3"/>
      <c r="P602" s="3"/>
      <c r="Q602" s="3"/>
      <c r="R602" s="3"/>
      <c r="S602" s="3"/>
      <c r="T602" s="3"/>
      <c r="U602" s="3"/>
      <c r="V602" s="3"/>
      <c r="W602" s="3"/>
      <c r="X602" s="3"/>
      <c r="Y602" s="3"/>
      <c r="Z602" s="3"/>
    </row>
    <row r="603" spans="1:26" ht="12.75" customHeight="1" x14ac:dyDescent="0.25">
      <c r="A603" s="3"/>
      <c r="B603" s="3"/>
      <c r="C603" s="3"/>
      <c r="D603" s="200"/>
      <c r="E603" s="3"/>
      <c r="F603" s="3"/>
      <c r="G603" s="3"/>
      <c r="H603" s="3"/>
      <c r="I603" s="3"/>
      <c r="J603" s="3"/>
      <c r="K603" s="3"/>
      <c r="L603" s="3"/>
      <c r="M603" s="3"/>
      <c r="N603" s="3"/>
      <c r="O603" s="3"/>
      <c r="P603" s="3"/>
      <c r="Q603" s="3"/>
      <c r="R603" s="3"/>
      <c r="S603" s="3"/>
      <c r="T603" s="3"/>
      <c r="U603" s="3"/>
      <c r="V603" s="3"/>
      <c r="W603" s="3"/>
      <c r="X603" s="3"/>
      <c r="Y603" s="3"/>
      <c r="Z603" s="3"/>
    </row>
    <row r="604" spans="1:26" ht="12.75" customHeight="1" x14ac:dyDescent="0.25">
      <c r="A604" s="3"/>
      <c r="B604" s="3"/>
      <c r="C604" s="3"/>
      <c r="D604" s="200"/>
      <c r="E604" s="3"/>
      <c r="F604" s="3"/>
      <c r="G604" s="3"/>
      <c r="H604" s="3"/>
      <c r="I604" s="3"/>
      <c r="J604" s="3"/>
      <c r="K604" s="3"/>
      <c r="L604" s="3"/>
      <c r="M604" s="3"/>
      <c r="N604" s="3"/>
      <c r="O604" s="3"/>
      <c r="P604" s="3"/>
      <c r="Q604" s="3"/>
      <c r="R604" s="3"/>
      <c r="S604" s="3"/>
      <c r="T604" s="3"/>
      <c r="U604" s="3"/>
      <c r="V604" s="3"/>
      <c r="W604" s="3"/>
      <c r="X604" s="3"/>
      <c r="Y604" s="3"/>
      <c r="Z604" s="3"/>
    </row>
    <row r="605" spans="1:26" ht="12.75" customHeight="1" x14ac:dyDescent="0.25">
      <c r="A605" s="3"/>
      <c r="B605" s="3"/>
      <c r="C605" s="3"/>
      <c r="D605" s="200"/>
      <c r="E605" s="3"/>
      <c r="F605" s="3"/>
      <c r="G605" s="3"/>
      <c r="H605" s="3"/>
      <c r="I605" s="3"/>
      <c r="J605" s="3"/>
      <c r="K605" s="3"/>
      <c r="L605" s="3"/>
      <c r="M605" s="3"/>
      <c r="N605" s="3"/>
      <c r="O605" s="3"/>
      <c r="P605" s="3"/>
      <c r="Q605" s="3"/>
      <c r="R605" s="3"/>
      <c r="S605" s="3"/>
      <c r="T605" s="3"/>
      <c r="U605" s="3"/>
      <c r="V605" s="3"/>
      <c r="W605" s="3"/>
      <c r="X605" s="3"/>
      <c r="Y605" s="3"/>
      <c r="Z605" s="3"/>
    </row>
    <row r="606" spans="1:26" ht="12.75" customHeight="1" x14ac:dyDescent="0.25">
      <c r="A606" s="3"/>
      <c r="B606" s="3"/>
      <c r="C606" s="3"/>
      <c r="D606" s="200"/>
      <c r="E606" s="3"/>
      <c r="F606" s="3"/>
      <c r="G606" s="3"/>
      <c r="H606" s="3"/>
      <c r="I606" s="3"/>
      <c r="J606" s="3"/>
      <c r="K606" s="3"/>
      <c r="L606" s="3"/>
      <c r="M606" s="3"/>
      <c r="N606" s="3"/>
      <c r="O606" s="3"/>
      <c r="P606" s="3"/>
      <c r="Q606" s="3"/>
      <c r="R606" s="3"/>
      <c r="S606" s="3"/>
      <c r="T606" s="3"/>
      <c r="U606" s="3"/>
      <c r="V606" s="3"/>
      <c r="W606" s="3"/>
      <c r="X606" s="3"/>
      <c r="Y606" s="3"/>
      <c r="Z606" s="3"/>
    </row>
    <row r="607" spans="1:26" ht="12.75" customHeight="1" x14ac:dyDescent="0.25">
      <c r="A607" s="3"/>
      <c r="B607" s="3"/>
      <c r="C607" s="3"/>
      <c r="D607" s="200"/>
      <c r="E607" s="3"/>
      <c r="F607" s="3"/>
      <c r="G607" s="3"/>
      <c r="H607" s="3"/>
      <c r="I607" s="3"/>
      <c r="J607" s="3"/>
      <c r="K607" s="3"/>
      <c r="L607" s="3"/>
      <c r="M607" s="3"/>
      <c r="N607" s="3"/>
      <c r="O607" s="3"/>
      <c r="P607" s="3"/>
      <c r="Q607" s="3"/>
      <c r="R607" s="3"/>
      <c r="S607" s="3"/>
      <c r="T607" s="3"/>
      <c r="U607" s="3"/>
      <c r="V607" s="3"/>
      <c r="W607" s="3"/>
      <c r="X607" s="3"/>
      <c r="Y607" s="3"/>
      <c r="Z607" s="3"/>
    </row>
    <row r="608" spans="1:26" ht="12.75" customHeight="1" x14ac:dyDescent="0.25">
      <c r="A608" s="3"/>
      <c r="B608" s="3"/>
      <c r="C608" s="3"/>
      <c r="D608" s="200"/>
      <c r="E608" s="3"/>
      <c r="F608" s="3"/>
      <c r="G608" s="3"/>
      <c r="H608" s="3"/>
      <c r="I608" s="3"/>
      <c r="J608" s="3"/>
      <c r="K608" s="3"/>
      <c r="L608" s="3"/>
      <c r="M608" s="3"/>
      <c r="N608" s="3"/>
      <c r="O608" s="3"/>
      <c r="P608" s="3"/>
      <c r="Q608" s="3"/>
      <c r="R608" s="3"/>
      <c r="S608" s="3"/>
      <c r="T608" s="3"/>
      <c r="U608" s="3"/>
      <c r="V608" s="3"/>
      <c r="W608" s="3"/>
      <c r="X608" s="3"/>
      <c r="Y608" s="3"/>
      <c r="Z608" s="3"/>
    </row>
    <row r="609" spans="1:26" ht="12.75" customHeight="1" x14ac:dyDescent="0.25">
      <c r="A609" s="3"/>
      <c r="B609" s="3"/>
      <c r="C609" s="3"/>
      <c r="D609" s="200"/>
      <c r="E609" s="3"/>
      <c r="F609" s="3"/>
      <c r="G609" s="3"/>
      <c r="H609" s="3"/>
      <c r="I609" s="3"/>
      <c r="J609" s="3"/>
      <c r="K609" s="3"/>
      <c r="L609" s="3"/>
      <c r="M609" s="3"/>
      <c r="N609" s="3"/>
      <c r="O609" s="3"/>
      <c r="P609" s="3"/>
      <c r="Q609" s="3"/>
      <c r="R609" s="3"/>
      <c r="S609" s="3"/>
      <c r="T609" s="3"/>
      <c r="U609" s="3"/>
      <c r="V609" s="3"/>
      <c r="W609" s="3"/>
      <c r="X609" s="3"/>
      <c r="Y609" s="3"/>
      <c r="Z609" s="3"/>
    </row>
    <row r="610" spans="1:26" ht="12.75" customHeight="1" x14ac:dyDescent="0.25">
      <c r="A610" s="3"/>
      <c r="B610" s="3"/>
      <c r="C610" s="3"/>
      <c r="D610" s="200"/>
      <c r="E610" s="3"/>
      <c r="F610" s="3"/>
      <c r="G610" s="3"/>
      <c r="H610" s="3"/>
      <c r="I610" s="3"/>
      <c r="J610" s="3"/>
      <c r="K610" s="3"/>
      <c r="L610" s="3"/>
      <c r="M610" s="3"/>
      <c r="N610" s="3"/>
      <c r="O610" s="3"/>
      <c r="P610" s="3"/>
      <c r="Q610" s="3"/>
      <c r="R610" s="3"/>
      <c r="S610" s="3"/>
      <c r="T610" s="3"/>
      <c r="U610" s="3"/>
      <c r="V610" s="3"/>
      <c r="W610" s="3"/>
      <c r="X610" s="3"/>
      <c r="Y610" s="3"/>
      <c r="Z610" s="3"/>
    </row>
    <row r="611" spans="1:26" ht="12.75" customHeight="1" x14ac:dyDescent="0.25">
      <c r="A611" s="3"/>
      <c r="B611" s="3"/>
      <c r="C611" s="3"/>
      <c r="D611" s="200"/>
      <c r="E611" s="3"/>
      <c r="F611" s="3"/>
      <c r="G611" s="3"/>
      <c r="H611" s="3"/>
      <c r="I611" s="3"/>
      <c r="J611" s="3"/>
      <c r="K611" s="3"/>
      <c r="L611" s="3"/>
      <c r="M611" s="3"/>
      <c r="N611" s="3"/>
      <c r="O611" s="3"/>
      <c r="P611" s="3"/>
      <c r="Q611" s="3"/>
      <c r="R611" s="3"/>
      <c r="S611" s="3"/>
      <c r="T611" s="3"/>
      <c r="U611" s="3"/>
      <c r="V611" s="3"/>
      <c r="W611" s="3"/>
      <c r="X611" s="3"/>
      <c r="Y611" s="3"/>
      <c r="Z611" s="3"/>
    </row>
    <row r="612" spans="1:26" ht="12.75" customHeight="1" x14ac:dyDescent="0.25">
      <c r="A612" s="3"/>
      <c r="B612" s="3"/>
      <c r="C612" s="3"/>
      <c r="D612" s="200"/>
      <c r="E612" s="3"/>
      <c r="F612" s="3"/>
      <c r="G612" s="3"/>
      <c r="H612" s="3"/>
      <c r="I612" s="3"/>
      <c r="J612" s="3"/>
      <c r="K612" s="3"/>
      <c r="L612" s="3"/>
      <c r="M612" s="3"/>
      <c r="N612" s="3"/>
      <c r="O612" s="3"/>
      <c r="P612" s="3"/>
      <c r="Q612" s="3"/>
      <c r="R612" s="3"/>
      <c r="S612" s="3"/>
      <c r="T612" s="3"/>
      <c r="U612" s="3"/>
      <c r="V612" s="3"/>
      <c r="W612" s="3"/>
      <c r="X612" s="3"/>
      <c r="Y612" s="3"/>
      <c r="Z612" s="3"/>
    </row>
    <row r="613" spans="1:26" ht="12.75" customHeight="1" x14ac:dyDescent="0.25">
      <c r="A613" s="3"/>
      <c r="B613" s="3"/>
      <c r="C613" s="3"/>
      <c r="D613" s="200"/>
      <c r="E613" s="3"/>
      <c r="F613" s="3"/>
      <c r="G613" s="3"/>
      <c r="H613" s="3"/>
      <c r="I613" s="3"/>
      <c r="J613" s="3"/>
      <c r="K613" s="3"/>
      <c r="L613" s="3"/>
      <c r="M613" s="3"/>
      <c r="N613" s="3"/>
      <c r="O613" s="3"/>
      <c r="P613" s="3"/>
      <c r="Q613" s="3"/>
      <c r="R613" s="3"/>
      <c r="S613" s="3"/>
      <c r="T613" s="3"/>
      <c r="U613" s="3"/>
      <c r="V613" s="3"/>
      <c r="W613" s="3"/>
      <c r="X613" s="3"/>
      <c r="Y613" s="3"/>
      <c r="Z613" s="3"/>
    </row>
    <row r="614" spans="1:26" ht="12.75" customHeight="1" x14ac:dyDescent="0.25">
      <c r="A614" s="3"/>
      <c r="B614" s="3"/>
      <c r="C614" s="3"/>
      <c r="D614" s="200"/>
      <c r="E614" s="3"/>
      <c r="F614" s="3"/>
      <c r="G614" s="3"/>
      <c r="H614" s="3"/>
      <c r="I614" s="3"/>
      <c r="J614" s="3"/>
      <c r="K614" s="3"/>
      <c r="L614" s="3"/>
      <c r="M614" s="3"/>
      <c r="N614" s="3"/>
      <c r="O614" s="3"/>
      <c r="P614" s="3"/>
      <c r="Q614" s="3"/>
      <c r="R614" s="3"/>
      <c r="S614" s="3"/>
      <c r="T614" s="3"/>
      <c r="U614" s="3"/>
      <c r="V614" s="3"/>
      <c r="W614" s="3"/>
      <c r="X614" s="3"/>
      <c r="Y614" s="3"/>
      <c r="Z614" s="3"/>
    </row>
    <row r="615" spans="1:26" ht="12.75" customHeight="1" x14ac:dyDescent="0.25">
      <c r="A615" s="3"/>
      <c r="B615" s="3"/>
      <c r="C615" s="3"/>
      <c r="D615" s="200"/>
      <c r="E615" s="3"/>
      <c r="F615" s="3"/>
      <c r="G615" s="3"/>
      <c r="H615" s="3"/>
      <c r="I615" s="3"/>
      <c r="J615" s="3"/>
      <c r="K615" s="3"/>
      <c r="L615" s="3"/>
      <c r="M615" s="3"/>
      <c r="N615" s="3"/>
      <c r="O615" s="3"/>
      <c r="P615" s="3"/>
      <c r="Q615" s="3"/>
      <c r="R615" s="3"/>
      <c r="S615" s="3"/>
      <c r="T615" s="3"/>
      <c r="U615" s="3"/>
      <c r="V615" s="3"/>
      <c r="W615" s="3"/>
      <c r="X615" s="3"/>
      <c r="Y615" s="3"/>
      <c r="Z615" s="3"/>
    </row>
    <row r="616" spans="1:26" ht="12.75" customHeight="1" x14ac:dyDescent="0.25">
      <c r="A616" s="3"/>
      <c r="B616" s="3"/>
      <c r="C616" s="3"/>
      <c r="D616" s="200"/>
      <c r="E616" s="3"/>
      <c r="F616" s="3"/>
      <c r="G616" s="3"/>
      <c r="H616" s="3"/>
      <c r="I616" s="3"/>
      <c r="J616" s="3"/>
      <c r="K616" s="3"/>
      <c r="L616" s="3"/>
      <c r="M616" s="3"/>
      <c r="N616" s="3"/>
      <c r="O616" s="3"/>
      <c r="P616" s="3"/>
      <c r="Q616" s="3"/>
      <c r="R616" s="3"/>
      <c r="S616" s="3"/>
      <c r="T616" s="3"/>
      <c r="U616" s="3"/>
      <c r="V616" s="3"/>
      <c r="W616" s="3"/>
      <c r="X616" s="3"/>
      <c r="Y616" s="3"/>
      <c r="Z616" s="3"/>
    </row>
    <row r="617" spans="1:26" ht="12.75" customHeight="1" x14ac:dyDescent="0.25">
      <c r="A617" s="3"/>
      <c r="B617" s="3"/>
      <c r="C617" s="3"/>
      <c r="D617" s="200"/>
      <c r="E617" s="3"/>
      <c r="F617" s="3"/>
      <c r="G617" s="3"/>
      <c r="H617" s="3"/>
      <c r="I617" s="3"/>
      <c r="J617" s="3"/>
      <c r="K617" s="3"/>
      <c r="L617" s="3"/>
      <c r="M617" s="3"/>
      <c r="N617" s="3"/>
      <c r="O617" s="3"/>
      <c r="P617" s="3"/>
      <c r="Q617" s="3"/>
      <c r="R617" s="3"/>
      <c r="S617" s="3"/>
      <c r="T617" s="3"/>
      <c r="U617" s="3"/>
      <c r="V617" s="3"/>
      <c r="W617" s="3"/>
      <c r="X617" s="3"/>
      <c r="Y617" s="3"/>
      <c r="Z617" s="3"/>
    </row>
    <row r="618" spans="1:26" ht="12.75" customHeight="1" x14ac:dyDescent="0.25">
      <c r="A618" s="3"/>
      <c r="B618" s="3"/>
      <c r="C618" s="3"/>
      <c r="D618" s="200"/>
      <c r="E618" s="3"/>
      <c r="F618" s="3"/>
      <c r="G618" s="3"/>
      <c r="H618" s="3"/>
      <c r="I618" s="3"/>
      <c r="J618" s="3"/>
      <c r="K618" s="3"/>
      <c r="L618" s="3"/>
      <c r="M618" s="3"/>
      <c r="N618" s="3"/>
      <c r="O618" s="3"/>
      <c r="P618" s="3"/>
      <c r="Q618" s="3"/>
      <c r="R618" s="3"/>
      <c r="S618" s="3"/>
      <c r="T618" s="3"/>
      <c r="U618" s="3"/>
      <c r="V618" s="3"/>
      <c r="W618" s="3"/>
      <c r="X618" s="3"/>
      <c r="Y618" s="3"/>
      <c r="Z618" s="3"/>
    </row>
    <row r="619" spans="1:26" ht="12.75" customHeight="1" x14ac:dyDescent="0.25">
      <c r="A619" s="3"/>
      <c r="B619" s="3"/>
      <c r="C619" s="3"/>
      <c r="D619" s="200"/>
      <c r="E619" s="3"/>
      <c r="F619" s="3"/>
      <c r="G619" s="3"/>
      <c r="H619" s="3"/>
      <c r="I619" s="3"/>
      <c r="J619" s="3"/>
      <c r="K619" s="3"/>
      <c r="L619" s="3"/>
      <c r="M619" s="3"/>
      <c r="N619" s="3"/>
      <c r="O619" s="3"/>
      <c r="P619" s="3"/>
      <c r="Q619" s="3"/>
      <c r="R619" s="3"/>
      <c r="S619" s="3"/>
      <c r="T619" s="3"/>
      <c r="U619" s="3"/>
      <c r="V619" s="3"/>
      <c r="W619" s="3"/>
      <c r="X619" s="3"/>
      <c r="Y619" s="3"/>
      <c r="Z619" s="3"/>
    </row>
    <row r="620" spans="1:26" ht="12.75" customHeight="1" x14ac:dyDescent="0.25">
      <c r="A620" s="3"/>
      <c r="B620" s="3"/>
      <c r="C620" s="3"/>
      <c r="D620" s="200"/>
      <c r="E620" s="3"/>
      <c r="F620" s="3"/>
      <c r="G620" s="3"/>
      <c r="H620" s="3"/>
      <c r="I620" s="3"/>
      <c r="J620" s="3"/>
      <c r="K620" s="3"/>
      <c r="L620" s="3"/>
      <c r="M620" s="3"/>
      <c r="N620" s="3"/>
      <c r="O620" s="3"/>
      <c r="P620" s="3"/>
      <c r="Q620" s="3"/>
      <c r="R620" s="3"/>
      <c r="S620" s="3"/>
      <c r="T620" s="3"/>
      <c r="U620" s="3"/>
      <c r="V620" s="3"/>
      <c r="W620" s="3"/>
      <c r="X620" s="3"/>
      <c r="Y620" s="3"/>
      <c r="Z620" s="3"/>
    </row>
    <row r="621" spans="1:26" ht="12.75" customHeight="1" x14ac:dyDescent="0.25">
      <c r="A621" s="3"/>
      <c r="B621" s="3"/>
      <c r="C621" s="3"/>
      <c r="D621" s="200"/>
      <c r="E621" s="3"/>
      <c r="F621" s="3"/>
      <c r="G621" s="3"/>
      <c r="H621" s="3"/>
      <c r="I621" s="3"/>
      <c r="J621" s="3"/>
      <c r="K621" s="3"/>
      <c r="L621" s="3"/>
      <c r="M621" s="3"/>
      <c r="N621" s="3"/>
      <c r="O621" s="3"/>
      <c r="P621" s="3"/>
      <c r="Q621" s="3"/>
      <c r="R621" s="3"/>
      <c r="S621" s="3"/>
      <c r="T621" s="3"/>
      <c r="U621" s="3"/>
      <c r="V621" s="3"/>
      <c r="W621" s="3"/>
      <c r="X621" s="3"/>
      <c r="Y621" s="3"/>
      <c r="Z621" s="3"/>
    </row>
    <row r="622" spans="1:26" ht="12.75" customHeight="1" x14ac:dyDescent="0.25">
      <c r="A622" s="3"/>
      <c r="B622" s="3"/>
      <c r="C622" s="3"/>
      <c r="D622" s="200"/>
      <c r="E622" s="3"/>
      <c r="F622" s="3"/>
      <c r="G622" s="3"/>
      <c r="H622" s="3"/>
      <c r="I622" s="3"/>
      <c r="J622" s="3"/>
      <c r="K622" s="3"/>
      <c r="L622" s="3"/>
      <c r="M622" s="3"/>
      <c r="N622" s="3"/>
      <c r="O622" s="3"/>
      <c r="P622" s="3"/>
      <c r="Q622" s="3"/>
      <c r="R622" s="3"/>
      <c r="S622" s="3"/>
      <c r="T622" s="3"/>
      <c r="U622" s="3"/>
      <c r="V622" s="3"/>
      <c r="W622" s="3"/>
      <c r="X622" s="3"/>
      <c r="Y622" s="3"/>
      <c r="Z622" s="3"/>
    </row>
    <row r="623" spans="1:26" ht="12.75" customHeight="1" x14ac:dyDescent="0.25">
      <c r="A623" s="3"/>
      <c r="B623" s="3"/>
      <c r="C623" s="3"/>
      <c r="D623" s="200"/>
      <c r="E623" s="3"/>
      <c r="F623" s="3"/>
      <c r="G623" s="3"/>
      <c r="H623" s="3"/>
      <c r="I623" s="3"/>
      <c r="J623" s="3"/>
      <c r="K623" s="3"/>
      <c r="L623" s="3"/>
      <c r="M623" s="3"/>
      <c r="N623" s="3"/>
      <c r="O623" s="3"/>
      <c r="P623" s="3"/>
      <c r="Q623" s="3"/>
      <c r="R623" s="3"/>
      <c r="S623" s="3"/>
      <c r="T623" s="3"/>
      <c r="U623" s="3"/>
      <c r="V623" s="3"/>
      <c r="W623" s="3"/>
      <c r="X623" s="3"/>
      <c r="Y623" s="3"/>
      <c r="Z623" s="3"/>
    </row>
    <row r="624" spans="1:26" ht="12.75" customHeight="1" x14ac:dyDescent="0.25">
      <c r="A624" s="3"/>
      <c r="B624" s="3"/>
      <c r="C624" s="3"/>
      <c r="D624" s="200"/>
      <c r="E624" s="3"/>
      <c r="F624" s="3"/>
      <c r="G624" s="3"/>
      <c r="H624" s="3"/>
      <c r="I624" s="3"/>
      <c r="J624" s="3"/>
      <c r="K624" s="3"/>
      <c r="L624" s="3"/>
      <c r="M624" s="3"/>
      <c r="N624" s="3"/>
      <c r="O624" s="3"/>
      <c r="P624" s="3"/>
      <c r="Q624" s="3"/>
      <c r="R624" s="3"/>
      <c r="S624" s="3"/>
      <c r="T624" s="3"/>
      <c r="U624" s="3"/>
      <c r="V624" s="3"/>
      <c r="W624" s="3"/>
      <c r="X624" s="3"/>
      <c r="Y624" s="3"/>
      <c r="Z624" s="3"/>
    </row>
    <row r="625" spans="1:26" ht="12.75" customHeight="1" x14ac:dyDescent="0.25">
      <c r="A625" s="3"/>
      <c r="B625" s="3"/>
      <c r="C625" s="3"/>
      <c r="D625" s="200"/>
      <c r="E625" s="3"/>
      <c r="F625" s="3"/>
      <c r="G625" s="3"/>
      <c r="H625" s="3"/>
      <c r="I625" s="3"/>
      <c r="J625" s="3"/>
      <c r="K625" s="3"/>
      <c r="L625" s="3"/>
      <c r="M625" s="3"/>
      <c r="N625" s="3"/>
      <c r="O625" s="3"/>
      <c r="P625" s="3"/>
      <c r="Q625" s="3"/>
      <c r="R625" s="3"/>
      <c r="S625" s="3"/>
      <c r="T625" s="3"/>
      <c r="U625" s="3"/>
      <c r="V625" s="3"/>
      <c r="W625" s="3"/>
      <c r="X625" s="3"/>
      <c r="Y625" s="3"/>
      <c r="Z625" s="3"/>
    </row>
    <row r="626" spans="1:26" ht="12.75" customHeight="1" x14ac:dyDescent="0.25">
      <c r="A626" s="3"/>
      <c r="B626" s="3"/>
      <c r="C626" s="3"/>
      <c r="D626" s="200"/>
      <c r="E626" s="3"/>
      <c r="F626" s="3"/>
      <c r="G626" s="3"/>
      <c r="H626" s="3"/>
      <c r="I626" s="3"/>
      <c r="J626" s="3"/>
      <c r="K626" s="3"/>
      <c r="L626" s="3"/>
      <c r="M626" s="3"/>
      <c r="N626" s="3"/>
      <c r="O626" s="3"/>
      <c r="P626" s="3"/>
      <c r="Q626" s="3"/>
      <c r="R626" s="3"/>
      <c r="S626" s="3"/>
      <c r="T626" s="3"/>
      <c r="U626" s="3"/>
      <c r="V626" s="3"/>
      <c r="W626" s="3"/>
      <c r="X626" s="3"/>
      <c r="Y626" s="3"/>
      <c r="Z626" s="3"/>
    </row>
    <row r="627" spans="1:26" ht="12.75" customHeight="1" x14ac:dyDescent="0.25">
      <c r="A627" s="3"/>
      <c r="B627" s="3"/>
      <c r="C627" s="3"/>
      <c r="D627" s="200"/>
      <c r="E627" s="3"/>
      <c r="F627" s="3"/>
      <c r="G627" s="3"/>
      <c r="H627" s="3"/>
      <c r="I627" s="3"/>
      <c r="J627" s="3"/>
      <c r="K627" s="3"/>
      <c r="L627" s="3"/>
      <c r="M627" s="3"/>
      <c r="N627" s="3"/>
      <c r="O627" s="3"/>
      <c r="P627" s="3"/>
      <c r="Q627" s="3"/>
      <c r="R627" s="3"/>
      <c r="S627" s="3"/>
      <c r="T627" s="3"/>
      <c r="U627" s="3"/>
      <c r="V627" s="3"/>
      <c r="W627" s="3"/>
      <c r="X627" s="3"/>
      <c r="Y627" s="3"/>
      <c r="Z627" s="3"/>
    </row>
    <row r="628" spans="1:26" ht="12.75" customHeight="1" x14ac:dyDescent="0.25">
      <c r="A628" s="3"/>
      <c r="B628" s="3"/>
      <c r="C628" s="3"/>
      <c r="D628" s="200"/>
      <c r="E628" s="3"/>
      <c r="F628" s="3"/>
      <c r="G628" s="3"/>
      <c r="H628" s="3"/>
      <c r="I628" s="3"/>
      <c r="J628" s="3"/>
      <c r="K628" s="3"/>
      <c r="L628" s="3"/>
      <c r="M628" s="3"/>
      <c r="N628" s="3"/>
      <c r="O628" s="3"/>
      <c r="P628" s="3"/>
      <c r="Q628" s="3"/>
      <c r="R628" s="3"/>
      <c r="S628" s="3"/>
      <c r="T628" s="3"/>
      <c r="U628" s="3"/>
      <c r="V628" s="3"/>
      <c r="W628" s="3"/>
      <c r="X628" s="3"/>
      <c r="Y628" s="3"/>
      <c r="Z628" s="3"/>
    </row>
    <row r="629" spans="1:26" ht="12.75" customHeight="1" x14ac:dyDescent="0.25">
      <c r="A629" s="3"/>
      <c r="B629" s="3"/>
      <c r="C629" s="3"/>
      <c r="D629" s="200"/>
      <c r="E629" s="3"/>
      <c r="F629" s="3"/>
      <c r="G629" s="3"/>
      <c r="H629" s="3"/>
      <c r="I629" s="3"/>
      <c r="J629" s="3"/>
      <c r="K629" s="3"/>
      <c r="L629" s="3"/>
      <c r="M629" s="3"/>
      <c r="N629" s="3"/>
      <c r="O629" s="3"/>
      <c r="P629" s="3"/>
      <c r="Q629" s="3"/>
      <c r="R629" s="3"/>
      <c r="S629" s="3"/>
      <c r="T629" s="3"/>
      <c r="U629" s="3"/>
      <c r="V629" s="3"/>
      <c r="W629" s="3"/>
      <c r="X629" s="3"/>
      <c r="Y629" s="3"/>
      <c r="Z629" s="3"/>
    </row>
    <row r="630" spans="1:26" ht="12.75" customHeight="1" x14ac:dyDescent="0.25">
      <c r="A630" s="3"/>
      <c r="B630" s="3"/>
      <c r="C630" s="3"/>
      <c r="D630" s="200"/>
      <c r="E630" s="3"/>
      <c r="F630" s="3"/>
      <c r="G630" s="3"/>
      <c r="H630" s="3"/>
      <c r="I630" s="3"/>
      <c r="J630" s="3"/>
      <c r="K630" s="3"/>
      <c r="L630" s="3"/>
      <c r="M630" s="3"/>
      <c r="N630" s="3"/>
      <c r="O630" s="3"/>
      <c r="P630" s="3"/>
      <c r="Q630" s="3"/>
      <c r="R630" s="3"/>
      <c r="S630" s="3"/>
      <c r="T630" s="3"/>
      <c r="U630" s="3"/>
      <c r="V630" s="3"/>
      <c r="W630" s="3"/>
      <c r="X630" s="3"/>
      <c r="Y630" s="3"/>
      <c r="Z630" s="3"/>
    </row>
    <row r="631" spans="1:26" ht="12.75" customHeight="1" x14ac:dyDescent="0.25">
      <c r="A631" s="3"/>
      <c r="B631" s="3"/>
      <c r="C631" s="3"/>
      <c r="D631" s="200"/>
      <c r="E631" s="3"/>
      <c r="F631" s="3"/>
      <c r="G631" s="3"/>
      <c r="H631" s="3"/>
      <c r="I631" s="3"/>
      <c r="J631" s="3"/>
      <c r="K631" s="3"/>
      <c r="L631" s="3"/>
      <c r="M631" s="3"/>
      <c r="N631" s="3"/>
      <c r="O631" s="3"/>
      <c r="P631" s="3"/>
      <c r="Q631" s="3"/>
      <c r="R631" s="3"/>
      <c r="S631" s="3"/>
      <c r="T631" s="3"/>
      <c r="U631" s="3"/>
      <c r="V631" s="3"/>
      <c r="W631" s="3"/>
      <c r="X631" s="3"/>
      <c r="Y631" s="3"/>
      <c r="Z631" s="3"/>
    </row>
    <row r="632" spans="1:26" ht="12.75" customHeight="1" x14ac:dyDescent="0.25">
      <c r="A632" s="3"/>
      <c r="B632" s="3"/>
      <c r="C632" s="3"/>
      <c r="D632" s="200"/>
      <c r="E632" s="3"/>
      <c r="F632" s="3"/>
      <c r="G632" s="3"/>
      <c r="H632" s="3"/>
      <c r="I632" s="3"/>
      <c r="J632" s="3"/>
      <c r="K632" s="3"/>
      <c r="L632" s="3"/>
      <c r="M632" s="3"/>
      <c r="N632" s="3"/>
      <c r="O632" s="3"/>
      <c r="P632" s="3"/>
      <c r="Q632" s="3"/>
      <c r="R632" s="3"/>
      <c r="S632" s="3"/>
      <c r="T632" s="3"/>
      <c r="U632" s="3"/>
      <c r="V632" s="3"/>
      <c r="W632" s="3"/>
      <c r="X632" s="3"/>
      <c r="Y632" s="3"/>
      <c r="Z632" s="3"/>
    </row>
    <row r="633" spans="1:26" ht="12.75" customHeight="1" x14ac:dyDescent="0.25">
      <c r="A633" s="3"/>
      <c r="B633" s="3"/>
      <c r="C633" s="3"/>
      <c r="D633" s="200"/>
      <c r="E633" s="3"/>
      <c r="F633" s="3"/>
      <c r="G633" s="3"/>
      <c r="H633" s="3"/>
      <c r="I633" s="3"/>
      <c r="J633" s="3"/>
      <c r="K633" s="3"/>
      <c r="L633" s="3"/>
      <c r="M633" s="3"/>
      <c r="N633" s="3"/>
      <c r="O633" s="3"/>
      <c r="P633" s="3"/>
      <c r="Q633" s="3"/>
      <c r="R633" s="3"/>
      <c r="S633" s="3"/>
      <c r="T633" s="3"/>
      <c r="U633" s="3"/>
      <c r="V633" s="3"/>
      <c r="W633" s="3"/>
      <c r="X633" s="3"/>
      <c r="Y633" s="3"/>
      <c r="Z633" s="3"/>
    </row>
    <row r="634" spans="1:26" ht="12.75" customHeight="1" x14ac:dyDescent="0.25">
      <c r="A634" s="3"/>
      <c r="B634" s="3"/>
      <c r="C634" s="3"/>
      <c r="D634" s="200"/>
      <c r="E634" s="3"/>
      <c r="F634" s="3"/>
      <c r="G634" s="3"/>
      <c r="H634" s="3"/>
      <c r="I634" s="3"/>
      <c r="J634" s="3"/>
      <c r="K634" s="3"/>
      <c r="L634" s="3"/>
      <c r="M634" s="3"/>
      <c r="N634" s="3"/>
      <c r="O634" s="3"/>
      <c r="P634" s="3"/>
      <c r="Q634" s="3"/>
      <c r="R634" s="3"/>
      <c r="S634" s="3"/>
      <c r="T634" s="3"/>
      <c r="U634" s="3"/>
      <c r="V634" s="3"/>
      <c r="W634" s="3"/>
      <c r="X634" s="3"/>
      <c r="Y634" s="3"/>
      <c r="Z634" s="3"/>
    </row>
    <row r="635" spans="1:26" ht="12.75" customHeight="1" x14ac:dyDescent="0.25">
      <c r="A635" s="3"/>
      <c r="B635" s="3"/>
      <c r="C635" s="3"/>
      <c r="D635" s="200"/>
      <c r="E635" s="3"/>
      <c r="F635" s="3"/>
      <c r="G635" s="3"/>
      <c r="H635" s="3"/>
      <c r="I635" s="3"/>
      <c r="J635" s="3"/>
      <c r="K635" s="3"/>
      <c r="L635" s="3"/>
      <c r="M635" s="3"/>
      <c r="N635" s="3"/>
      <c r="O635" s="3"/>
      <c r="P635" s="3"/>
      <c r="Q635" s="3"/>
      <c r="R635" s="3"/>
      <c r="S635" s="3"/>
      <c r="T635" s="3"/>
      <c r="U635" s="3"/>
      <c r="V635" s="3"/>
      <c r="W635" s="3"/>
      <c r="X635" s="3"/>
      <c r="Y635" s="3"/>
      <c r="Z635" s="3"/>
    </row>
    <row r="636" spans="1:26" ht="12.75" customHeight="1" x14ac:dyDescent="0.25">
      <c r="A636" s="3"/>
      <c r="B636" s="3"/>
      <c r="C636" s="3"/>
      <c r="D636" s="200"/>
      <c r="E636" s="3"/>
      <c r="F636" s="3"/>
      <c r="G636" s="3"/>
      <c r="H636" s="3"/>
      <c r="I636" s="3"/>
      <c r="J636" s="3"/>
      <c r="K636" s="3"/>
      <c r="L636" s="3"/>
      <c r="M636" s="3"/>
      <c r="N636" s="3"/>
      <c r="O636" s="3"/>
      <c r="P636" s="3"/>
      <c r="Q636" s="3"/>
      <c r="R636" s="3"/>
      <c r="S636" s="3"/>
      <c r="T636" s="3"/>
      <c r="U636" s="3"/>
      <c r="V636" s="3"/>
      <c r="W636" s="3"/>
      <c r="X636" s="3"/>
      <c r="Y636" s="3"/>
      <c r="Z636" s="3"/>
    </row>
    <row r="637" spans="1:26" ht="12.75" customHeight="1" x14ac:dyDescent="0.25">
      <c r="A637" s="3"/>
      <c r="B637" s="3"/>
      <c r="C637" s="3"/>
      <c r="D637" s="200"/>
      <c r="E637" s="3"/>
      <c r="F637" s="3"/>
      <c r="G637" s="3"/>
      <c r="H637" s="3"/>
      <c r="I637" s="3"/>
      <c r="J637" s="3"/>
      <c r="K637" s="3"/>
      <c r="L637" s="3"/>
      <c r="M637" s="3"/>
      <c r="N637" s="3"/>
      <c r="O637" s="3"/>
      <c r="P637" s="3"/>
      <c r="Q637" s="3"/>
      <c r="R637" s="3"/>
      <c r="S637" s="3"/>
      <c r="T637" s="3"/>
      <c r="U637" s="3"/>
      <c r="V637" s="3"/>
      <c r="W637" s="3"/>
      <c r="X637" s="3"/>
      <c r="Y637" s="3"/>
      <c r="Z637" s="3"/>
    </row>
    <row r="638" spans="1:26" ht="12.75" customHeight="1" x14ac:dyDescent="0.25">
      <c r="A638" s="3"/>
      <c r="B638" s="3"/>
      <c r="C638" s="3"/>
      <c r="D638" s="200"/>
      <c r="E638" s="3"/>
      <c r="F638" s="3"/>
      <c r="G638" s="3"/>
      <c r="H638" s="3"/>
      <c r="I638" s="3"/>
      <c r="J638" s="3"/>
      <c r="K638" s="3"/>
      <c r="L638" s="3"/>
      <c r="M638" s="3"/>
      <c r="N638" s="3"/>
      <c r="O638" s="3"/>
      <c r="P638" s="3"/>
      <c r="Q638" s="3"/>
      <c r="R638" s="3"/>
      <c r="S638" s="3"/>
      <c r="T638" s="3"/>
      <c r="U638" s="3"/>
      <c r="V638" s="3"/>
      <c r="W638" s="3"/>
      <c r="X638" s="3"/>
      <c r="Y638" s="3"/>
      <c r="Z638" s="3"/>
    </row>
    <row r="639" spans="1:26" ht="12.75" customHeight="1" x14ac:dyDescent="0.25">
      <c r="A639" s="3"/>
      <c r="B639" s="3"/>
      <c r="C639" s="3"/>
      <c r="D639" s="200"/>
      <c r="E639" s="3"/>
      <c r="F639" s="3"/>
      <c r="G639" s="3"/>
      <c r="H639" s="3"/>
      <c r="I639" s="3"/>
      <c r="J639" s="3"/>
      <c r="K639" s="3"/>
      <c r="L639" s="3"/>
      <c r="M639" s="3"/>
      <c r="N639" s="3"/>
      <c r="O639" s="3"/>
      <c r="P639" s="3"/>
      <c r="Q639" s="3"/>
      <c r="R639" s="3"/>
      <c r="S639" s="3"/>
      <c r="T639" s="3"/>
      <c r="U639" s="3"/>
      <c r="V639" s="3"/>
      <c r="W639" s="3"/>
      <c r="X639" s="3"/>
      <c r="Y639" s="3"/>
      <c r="Z639" s="3"/>
    </row>
    <row r="640" spans="1:26" ht="12.75" customHeight="1" x14ac:dyDescent="0.25">
      <c r="A640" s="3"/>
      <c r="B640" s="3"/>
      <c r="C640" s="3"/>
      <c r="D640" s="200"/>
      <c r="E640" s="3"/>
      <c r="F640" s="3"/>
      <c r="G640" s="3"/>
      <c r="H640" s="3"/>
      <c r="I640" s="3"/>
      <c r="J640" s="3"/>
      <c r="K640" s="3"/>
      <c r="L640" s="3"/>
      <c r="M640" s="3"/>
      <c r="N640" s="3"/>
      <c r="O640" s="3"/>
      <c r="P640" s="3"/>
      <c r="Q640" s="3"/>
      <c r="R640" s="3"/>
      <c r="S640" s="3"/>
      <c r="T640" s="3"/>
      <c r="U640" s="3"/>
      <c r="V640" s="3"/>
      <c r="W640" s="3"/>
      <c r="X640" s="3"/>
      <c r="Y640" s="3"/>
      <c r="Z640" s="3"/>
    </row>
    <row r="641" spans="1:26" ht="12.75" customHeight="1" x14ac:dyDescent="0.25">
      <c r="A641" s="3"/>
      <c r="B641" s="3"/>
      <c r="C641" s="3"/>
      <c r="D641" s="200"/>
      <c r="E641" s="3"/>
      <c r="F641" s="3"/>
      <c r="G641" s="3"/>
      <c r="H641" s="3"/>
      <c r="I641" s="3"/>
      <c r="J641" s="3"/>
      <c r="K641" s="3"/>
      <c r="L641" s="3"/>
      <c r="M641" s="3"/>
      <c r="N641" s="3"/>
      <c r="O641" s="3"/>
      <c r="P641" s="3"/>
      <c r="Q641" s="3"/>
      <c r="R641" s="3"/>
      <c r="S641" s="3"/>
      <c r="T641" s="3"/>
      <c r="U641" s="3"/>
      <c r="V641" s="3"/>
      <c r="W641" s="3"/>
      <c r="X641" s="3"/>
      <c r="Y641" s="3"/>
      <c r="Z641" s="3"/>
    </row>
    <row r="642" spans="1:26" ht="12.75" customHeight="1" x14ac:dyDescent="0.25">
      <c r="A642" s="3"/>
      <c r="B642" s="3"/>
      <c r="C642" s="3"/>
      <c r="D642" s="200"/>
      <c r="E642" s="3"/>
      <c r="F642" s="3"/>
      <c r="G642" s="3"/>
      <c r="H642" s="3"/>
      <c r="I642" s="3"/>
      <c r="J642" s="3"/>
      <c r="K642" s="3"/>
      <c r="L642" s="3"/>
      <c r="M642" s="3"/>
      <c r="N642" s="3"/>
      <c r="O642" s="3"/>
      <c r="P642" s="3"/>
      <c r="Q642" s="3"/>
      <c r="R642" s="3"/>
      <c r="S642" s="3"/>
      <c r="T642" s="3"/>
      <c r="U642" s="3"/>
      <c r="V642" s="3"/>
      <c r="W642" s="3"/>
      <c r="X642" s="3"/>
      <c r="Y642" s="3"/>
      <c r="Z642" s="3"/>
    </row>
    <row r="643" spans="1:26" ht="12.75" customHeight="1" x14ac:dyDescent="0.25">
      <c r="A643" s="3"/>
      <c r="B643" s="3"/>
      <c r="C643" s="3"/>
      <c r="D643" s="200"/>
      <c r="E643" s="3"/>
      <c r="F643" s="3"/>
      <c r="G643" s="3"/>
      <c r="H643" s="3"/>
      <c r="I643" s="3"/>
      <c r="J643" s="3"/>
      <c r="K643" s="3"/>
      <c r="L643" s="3"/>
      <c r="M643" s="3"/>
      <c r="N643" s="3"/>
      <c r="O643" s="3"/>
      <c r="P643" s="3"/>
      <c r="Q643" s="3"/>
      <c r="R643" s="3"/>
      <c r="S643" s="3"/>
      <c r="T643" s="3"/>
      <c r="U643" s="3"/>
      <c r="V643" s="3"/>
      <c r="W643" s="3"/>
      <c r="X643" s="3"/>
      <c r="Y643" s="3"/>
      <c r="Z643" s="3"/>
    </row>
    <row r="644" spans="1:26" ht="12.75" customHeight="1" x14ac:dyDescent="0.25">
      <c r="A644" s="3"/>
      <c r="B644" s="3"/>
      <c r="C644" s="3"/>
      <c r="D644" s="200"/>
      <c r="E644" s="3"/>
      <c r="F644" s="3"/>
      <c r="G644" s="3"/>
      <c r="H644" s="3"/>
      <c r="I644" s="3"/>
      <c r="J644" s="3"/>
      <c r="K644" s="3"/>
      <c r="L644" s="3"/>
      <c r="M644" s="3"/>
      <c r="N644" s="3"/>
      <c r="O644" s="3"/>
      <c r="P644" s="3"/>
      <c r="Q644" s="3"/>
      <c r="R644" s="3"/>
      <c r="S644" s="3"/>
      <c r="T644" s="3"/>
      <c r="U644" s="3"/>
      <c r="V644" s="3"/>
      <c r="W644" s="3"/>
      <c r="X644" s="3"/>
      <c r="Y644" s="3"/>
      <c r="Z644" s="3"/>
    </row>
    <row r="645" spans="1:26" ht="12.75" customHeight="1" x14ac:dyDescent="0.25">
      <c r="A645" s="3"/>
      <c r="B645" s="3"/>
      <c r="C645" s="3"/>
      <c r="D645" s="200"/>
      <c r="E645" s="3"/>
      <c r="F645" s="3"/>
      <c r="G645" s="3"/>
      <c r="H645" s="3"/>
      <c r="I645" s="3"/>
      <c r="J645" s="3"/>
      <c r="K645" s="3"/>
      <c r="L645" s="3"/>
      <c r="M645" s="3"/>
      <c r="N645" s="3"/>
      <c r="O645" s="3"/>
      <c r="P645" s="3"/>
      <c r="Q645" s="3"/>
      <c r="R645" s="3"/>
      <c r="S645" s="3"/>
      <c r="T645" s="3"/>
      <c r="U645" s="3"/>
      <c r="V645" s="3"/>
      <c r="W645" s="3"/>
      <c r="X645" s="3"/>
      <c r="Y645" s="3"/>
      <c r="Z645" s="3"/>
    </row>
    <row r="646" spans="1:26" ht="12.75" customHeight="1" x14ac:dyDescent="0.25">
      <c r="A646" s="3"/>
      <c r="B646" s="3"/>
      <c r="C646" s="3"/>
      <c r="D646" s="200"/>
      <c r="E646" s="3"/>
      <c r="F646" s="3"/>
      <c r="G646" s="3"/>
      <c r="H646" s="3"/>
      <c r="I646" s="3"/>
      <c r="J646" s="3"/>
      <c r="K646" s="3"/>
      <c r="L646" s="3"/>
      <c r="M646" s="3"/>
      <c r="N646" s="3"/>
      <c r="O646" s="3"/>
      <c r="P646" s="3"/>
      <c r="Q646" s="3"/>
      <c r="R646" s="3"/>
      <c r="S646" s="3"/>
      <c r="T646" s="3"/>
      <c r="U646" s="3"/>
      <c r="V646" s="3"/>
      <c r="W646" s="3"/>
      <c r="X646" s="3"/>
      <c r="Y646" s="3"/>
      <c r="Z646" s="3"/>
    </row>
    <row r="647" spans="1:26" ht="12.75" customHeight="1" x14ac:dyDescent="0.25">
      <c r="A647" s="3"/>
      <c r="B647" s="3"/>
      <c r="C647" s="3"/>
      <c r="D647" s="200"/>
      <c r="E647" s="3"/>
      <c r="F647" s="3"/>
      <c r="G647" s="3"/>
      <c r="H647" s="3"/>
      <c r="I647" s="3"/>
      <c r="J647" s="3"/>
      <c r="K647" s="3"/>
      <c r="L647" s="3"/>
      <c r="M647" s="3"/>
      <c r="N647" s="3"/>
      <c r="O647" s="3"/>
      <c r="P647" s="3"/>
      <c r="Q647" s="3"/>
      <c r="R647" s="3"/>
      <c r="S647" s="3"/>
      <c r="T647" s="3"/>
      <c r="U647" s="3"/>
      <c r="V647" s="3"/>
      <c r="W647" s="3"/>
      <c r="X647" s="3"/>
      <c r="Y647" s="3"/>
      <c r="Z647" s="3"/>
    </row>
    <row r="648" spans="1:26" ht="12.75" customHeight="1" x14ac:dyDescent="0.25">
      <c r="A648" s="3"/>
      <c r="B648" s="3"/>
      <c r="C648" s="3"/>
      <c r="D648" s="200"/>
      <c r="E648" s="3"/>
      <c r="F648" s="3"/>
      <c r="G648" s="3"/>
      <c r="H648" s="3"/>
      <c r="I648" s="3"/>
      <c r="J648" s="3"/>
      <c r="K648" s="3"/>
      <c r="L648" s="3"/>
      <c r="M648" s="3"/>
      <c r="N648" s="3"/>
      <c r="O648" s="3"/>
      <c r="P648" s="3"/>
      <c r="Q648" s="3"/>
      <c r="R648" s="3"/>
      <c r="S648" s="3"/>
      <c r="T648" s="3"/>
      <c r="U648" s="3"/>
      <c r="V648" s="3"/>
      <c r="W648" s="3"/>
      <c r="X648" s="3"/>
      <c r="Y648" s="3"/>
      <c r="Z648" s="3"/>
    </row>
    <row r="649" spans="1:26" ht="12.75" customHeight="1" x14ac:dyDescent="0.25">
      <c r="A649" s="3"/>
      <c r="B649" s="3"/>
      <c r="C649" s="3"/>
      <c r="D649" s="200"/>
      <c r="E649" s="3"/>
      <c r="F649" s="3"/>
      <c r="G649" s="3"/>
      <c r="H649" s="3"/>
      <c r="I649" s="3"/>
      <c r="J649" s="3"/>
      <c r="K649" s="3"/>
      <c r="L649" s="3"/>
      <c r="M649" s="3"/>
      <c r="N649" s="3"/>
      <c r="O649" s="3"/>
      <c r="P649" s="3"/>
      <c r="Q649" s="3"/>
      <c r="R649" s="3"/>
      <c r="S649" s="3"/>
      <c r="T649" s="3"/>
      <c r="U649" s="3"/>
      <c r="V649" s="3"/>
      <c r="W649" s="3"/>
      <c r="X649" s="3"/>
      <c r="Y649" s="3"/>
      <c r="Z649" s="3"/>
    </row>
    <row r="650" spans="1:26" ht="12.75" customHeight="1" x14ac:dyDescent="0.25">
      <c r="A650" s="3"/>
      <c r="B650" s="3"/>
      <c r="C650" s="3"/>
      <c r="D650" s="200"/>
      <c r="E650" s="3"/>
      <c r="F650" s="3"/>
      <c r="G650" s="3"/>
      <c r="H650" s="3"/>
      <c r="I650" s="3"/>
      <c r="J650" s="3"/>
      <c r="K650" s="3"/>
      <c r="L650" s="3"/>
      <c r="M650" s="3"/>
      <c r="N650" s="3"/>
      <c r="O650" s="3"/>
      <c r="P650" s="3"/>
      <c r="Q650" s="3"/>
      <c r="R650" s="3"/>
      <c r="S650" s="3"/>
      <c r="T650" s="3"/>
      <c r="U650" s="3"/>
      <c r="V650" s="3"/>
      <c r="W650" s="3"/>
      <c r="X650" s="3"/>
      <c r="Y650" s="3"/>
      <c r="Z650" s="3"/>
    </row>
    <row r="651" spans="1:26" ht="12.75" customHeight="1" x14ac:dyDescent="0.25">
      <c r="A651" s="3"/>
      <c r="B651" s="3"/>
      <c r="C651" s="3"/>
      <c r="D651" s="200"/>
      <c r="E651" s="3"/>
      <c r="F651" s="3"/>
      <c r="G651" s="3"/>
      <c r="H651" s="3"/>
      <c r="I651" s="3"/>
      <c r="J651" s="3"/>
      <c r="K651" s="3"/>
      <c r="L651" s="3"/>
      <c r="M651" s="3"/>
      <c r="N651" s="3"/>
      <c r="O651" s="3"/>
      <c r="P651" s="3"/>
      <c r="Q651" s="3"/>
      <c r="R651" s="3"/>
      <c r="S651" s="3"/>
      <c r="T651" s="3"/>
      <c r="U651" s="3"/>
      <c r="V651" s="3"/>
      <c r="W651" s="3"/>
      <c r="X651" s="3"/>
      <c r="Y651" s="3"/>
      <c r="Z651" s="3"/>
    </row>
    <row r="652" spans="1:26" ht="12.75" customHeight="1" x14ac:dyDescent="0.25">
      <c r="A652" s="3"/>
      <c r="B652" s="3"/>
      <c r="C652" s="3"/>
      <c r="D652" s="200"/>
      <c r="E652" s="3"/>
      <c r="F652" s="3"/>
      <c r="G652" s="3"/>
      <c r="H652" s="3"/>
      <c r="I652" s="3"/>
      <c r="J652" s="3"/>
      <c r="K652" s="3"/>
      <c r="L652" s="3"/>
      <c r="M652" s="3"/>
      <c r="N652" s="3"/>
      <c r="O652" s="3"/>
      <c r="P652" s="3"/>
      <c r="Q652" s="3"/>
      <c r="R652" s="3"/>
      <c r="S652" s="3"/>
      <c r="T652" s="3"/>
      <c r="U652" s="3"/>
      <c r="V652" s="3"/>
      <c r="W652" s="3"/>
      <c r="X652" s="3"/>
      <c r="Y652" s="3"/>
      <c r="Z652" s="3"/>
    </row>
    <row r="653" spans="1:26" ht="12.75" customHeight="1" x14ac:dyDescent="0.25">
      <c r="A653" s="3"/>
      <c r="B653" s="3"/>
      <c r="C653" s="3"/>
      <c r="D653" s="200"/>
      <c r="E653" s="3"/>
      <c r="F653" s="3"/>
      <c r="G653" s="3"/>
      <c r="H653" s="3"/>
      <c r="I653" s="3"/>
      <c r="J653" s="3"/>
      <c r="K653" s="3"/>
      <c r="L653" s="3"/>
      <c r="M653" s="3"/>
      <c r="N653" s="3"/>
      <c r="O653" s="3"/>
      <c r="P653" s="3"/>
      <c r="Q653" s="3"/>
      <c r="R653" s="3"/>
      <c r="S653" s="3"/>
      <c r="T653" s="3"/>
      <c r="U653" s="3"/>
      <c r="V653" s="3"/>
      <c r="W653" s="3"/>
      <c r="X653" s="3"/>
      <c r="Y653" s="3"/>
      <c r="Z653" s="3"/>
    </row>
    <row r="654" spans="1:26" ht="12.75" customHeight="1" x14ac:dyDescent="0.25">
      <c r="A654" s="3"/>
      <c r="B654" s="3"/>
      <c r="C654" s="3"/>
      <c r="D654" s="200"/>
      <c r="E654" s="3"/>
      <c r="F654" s="3"/>
      <c r="G654" s="3"/>
      <c r="H654" s="3"/>
      <c r="I654" s="3"/>
      <c r="J654" s="3"/>
      <c r="K654" s="3"/>
      <c r="L654" s="3"/>
      <c r="M654" s="3"/>
      <c r="N654" s="3"/>
      <c r="O654" s="3"/>
      <c r="P654" s="3"/>
      <c r="Q654" s="3"/>
      <c r="R654" s="3"/>
      <c r="S654" s="3"/>
      <c r="T654" s="3"/>
      <c r="U654" s="3"/>
      <c r="V654" s="3"/>
      <c r="W654" s="3"/>
      <c r="X654" s="3"/>
      <c r="Y654" s="3"/>
      <c r="Z654" s="3"/>
    </row>
    <row r="655" spans="1:26" ht="12.75" customHeight="1" x14ac:dyDescent="0.25">
      <c r="A655" s="3"/>
      <c r="B655" s="3"/>
      <c r="C655" s="3"/>
      <c r="D655" s="200"/>
      <c r="E655" s="3"/>
      <c r="F655" s="3"/>
      <c r="G655" s="3"/>
      <c r="H655" s="3"/>
      <c r="I655" s="3"/>
      <c r="J655" s="3"/>
      <c r="K655" s="3"/>
      <c r="L655" s="3"/>
      <c r="M655" s="3"/>
      <c r="N655" s="3"/>
      <c r="O655" s="3"/>
      <c r="P655" s="3"/>
      <c r="Q655" s="3"/>
      <c r="R655" s="3"/>
      <c r="S655" s="3"/>
      <c r="T655" s="3"/>
      <c r="U655" s="3"/>
      <c r="V655" s="3"/>
      <c r="W655" s="3"/>
      <c r="X655" s="3"/>
      <c r="Y655" s="3"/>
      <c r="Z655" s="3"/>
    </row>
    <row r="656" spans="1:26" ht="12.75" customHeight="1" x14ac:dyDescent="0.25">
      <c r="A656" s="3"/>
      <c r="B656" s="3"/>
      <c r="C656" s="3"/>
      <c r="D656" s="200"/>
      <c r="E656" s="3"/>
      <c r="F656" s="3"/>
      <c r="G656" s="3"/>
      <c r="H656" s="3"/>
      <c r="I656" s="3"/>
      <c r="J656" s="3"/>
      <c r="K656" s="3"/>
      <c r="L656" s="3"/>
      <c r="M656" s="3"/>
      <c r="N656" s="3"/>
      <c r="O656" s="3"/>
      <c r="P656" s="3"/>
      <c r="Q656" s="3"/>
      <c r="R656" s="3"/>
      <c r="S656" s="3"/>
      <c r="T656" s="3"/>
      <c r="U656" s="3"/>
      <c r="V656" s="3"/>
      <c r="W656" s="3"/>
      <c r="X656" s="3"/>
      <c r="Y656" s="3"/>
      <c r="Z656" s="3"/>
    </row>
    <row r="657" spans="1:26" ht="12.75" customHeight="1" x14ac:dyDescent="0.25">
      <c r="A657" s="3"/>
      <c r="B657" s="3"/>
      <c r="C657" s="3"/>
      <c r="D657" s="200"/>
      <c r="E657" s="3"/>
      <c r="F657" s="3"/>
      <c r="G657" s="3"/>
      <c r="H657" s="3"/>
      <c r="I657" s="3"/>
      <c r="J657" s="3"/>
      <c r="K657" s="3"/>
      <c r="L657" s="3"/>
      <c r="M657" s="3"/>
      <c r="N657" s="3"/>
      <c r="O657" s="3"/>
      <c r="P657" s="3"/>
      <c r="Q657" s="3"/>
      <c r="R657" s="3"/>
      <c r="S657" s="3"/>
      <c r="T657" s="3"/>
      <c r="U657" s="3"/>
      <c r="V657" s="3"/>
      <c r="W657" s="3"/>
      <c r="X657" s="3"/>
      <c r="Y657" s="3"/>
      <c r="Z657" s="3"/>
    </row>
    <row r="658" spans="1:26" ht="12.75" customHeight="1" x14ac:dyDescent="0.25">
      <c r="A658" s="3"/>
      <c r="B658" s="3"/>
      <c r="C658" s="3"/>
      <c r="D658" s="200"/>
      <c r="E658" s="3"/>
      <c r="F658" s="3"/>
      <c r="G658" s="3"/>
      <c r="H658" s="3"/>
      <c r="I658" s="3"/>
      <c r="J658" s="3"/>
      <c r="K658" s="3"/>
      <c r="L658" s="3"/>
      <c r="M658" s="3"/>
      <c r="N658" s="3"/>
      <c r="O658" s="3"/>
      <c r="P658" s="3"/>
      <c r="Q658" s="3"/>
      <c r="R658" s="3"/>
      <c r="S658" s="3"/>
      <c r="T658" s="3"/>
      <c r="U658" s="3"/>
      <c r="V658" s="3"/>
      <c r="W658" s="3"/>
      <c r="X658" s="3"/>
      <c r="Y658" s="3"/>
      <c r="Z658" s="3"/>
    </row>
    <row r="659" spans="1:26" ht="12.75" customHeight="1" x14ac:dyDescent="0.25">
      <c r="A659" s="3"/>
      <c r="B659" s="3"/>
      <c r="C659" s="3"/>
      <c r="D659" s="200"/>
      <c r="E659" s="3"/>
      <c r="F659" s="3"/>
      <c r="G659" s="3"/>
      <c r="H659" s="3"/>
      <c r="I659" s="3"/>
      <c r="J659" s="3"/>
      <c r="K659" s="3"/>
      <c r="L659" s="3"/>
      <c r="M659" s="3"/>
      <c r="N659" s="3"/>
      <c r="O659" s="3"/>
      <c r="P659" s="3"/>
      <c r="Q659" s="3"/>
      <c r="R659" s="3"/>
      <c r="S659" s="3"/>
      <c r="T659" s="3"/>
      <c r="U659" s="3"/>
      <c r="V659" s="3"/>
      <c r="W659" s="3"/>
      <c r="X659" s="3"/>
      <c r="Y659" s="3"/>
      <c r="Z659" s="3"/>
    </row>
    <row r="660" spans="1:26" ht="12.75" customHeight="1" x14ac:dyDescent="0.25">
      <c r="A660" s="3"/>
      <c r="B660" s="3"/>
      <c r="C660" s="3"/>
      <c r="D660" s="200"/>
      <c r="E660" s="3"/>
      <c r="F660" s="3"/>
      <c r="G660" s="3"/>
      <c r="H660" s="3"/>
      <c r="I660" s="3"/>
      <c r="J660" s="3"/>
      <c r="K660" s="3"/>
      <c r="L660" s="3"/>
      <c r="M660" s="3"/>
      <c r="N660" s="3"/>
      <c r="O660" s="3"/>
      <c r="P660" s="3"/>
      <c r="Q660" s="3"/>
      <c r="R660" s="3"/>
      <c r="S660" s="3"/>
      <c r="T660" s="3"/>
      <c r="U660" s="3"/>
      <c r="V660" s="3"/>
      <c r="W660" s="3"/>
      <c r="X660" s="3"/>
      <c r="Y660" s="3"/>
      <c r="Z660" s="3"/>
    </row>
    <row r="661" spans="1:26" ht="12.75" customHeight="1" x14ac:dyDescent="0.25">
      <c r="A661" s="3"/>
      <c r="B661" s="3"/>
      <c r="C661" s="3"/>
      <c r="D661" s="200"/>
      <c r="E661" s="3"/>
      <c r="F661" s="3"/>
      <c r="G661" s="3"/>
      <c r="H661" s="3"/>
      <c r="I661" s="3"/>
      <c r="J661" s="3"/>
      <c r="K661" s="3"/>
      <c r="L661" s="3"/>
      <c r="M661" s="3"/>
      <c r="N661" s="3"/>
      <c r="O661" s="3"/>
      <c r="P661" s="3"/>
      <c r="Q661" s="3"/>
      <c r="R661" s="3"/>
      <c r="S661" s="3"/>
      <c r="T661" s="3"/>
      <c r="U661" s="3"/>
      <c r="V661" s="3"/>
      <c r="W661" s="3"/>
      <c r="X661" s="3"/>
      <c r="Y661" s="3"/>
      <c r="Z661" s="3"/>
    </row>
    <row r="662" spans="1:26" ht="12.75" customHeight="1" x14ac:dyDescent="0.25">
      <c r="A662" s="3"/>
      <c r="B662" s="3"/>
      <c r="C662" s="3"/>
      <c r="D662" s="200"/>
      <c r="E662" s="3"/>
      <c r="F662" s="3"/>
      <c r="G662" s="3"/>
      <c r="H662" s="3"/>
      <c r="I662" s="3"/>
      <c r="J662" s="3"/>
      <c r="K662" s="3"/>
      <c r="L662" s="3"/>
      <c r="M662" s="3"/>
      <c r="N662" s="3"/>
      <c r="O662" s="3"/>
      <c r="P662" s="3"/>
      <c r="Q662" s="3"/>
      <c r="R662" s="3"/>
      <c r="S662" s="3"/>
      <c r="T662" s="3"/>
      <c r="U662" s="3"/>
      <c r="V662" s="3"/>
      <c r="W662" s="3"/>
      <c r="X662" s="3"/>
      <c r="Y662" s="3"/>
      <c r="Z662" s="3"/>
    </row>
    <row r="663" spans="1:26" ht="12.75" customHeight="1" x14ac:dyDescent="0.25">
      <c r="A663" s="3"/>
      <c r="B663" s="3"/>
      <c r="C663" s="3"/>
      <c r="D663" s="200"/>
      <c r="E663" s="3"/>
      <c r="F663" s="3"/>
      <c r="G663" s="3"/>
      <c r="H663" s="3"/>
      <c r="I663" s="3"/>
      <c r="J663" s="3"/>
      <c r="K663" s="3"/>
      <c r="L663" s="3"/>
      <c r="M663" s="3"/>
      <c r="N663" s="3"/>
      <c r="O663" s="3"/>
      <c r="P663" s="3"/>
      <c r="Q663" s="3"/>
      <c r="R663" s="3"/>
      <c r="S663" s="3"/>
      <c r="T663" s="3"/>
      <c r="U663" s="3"/>
      <c r="V663" s="3"/>
      <c r="W663" s="3"/>
      <c r="X663" s="3"/>
      <c r="Y663" s="3"/>
      <c r="Z663" s="3"/>
    </row>
    <row r="664" spans="1:26" ht="12.75" customHeight="1" x14ac:dyDescent="0.25">
      <c r="A664" s="3"/>
      <c r="B664" s="3"/>
      <c r="C664" s="3"/>
      <c r="D664" s="200"/>
      <c r="E664" s="3"/>
      <c r="F664" s="3"/>
      <c r="G664" s="3"/>
      <c r="H664" s="3"/>
      <c r="I664" s="3"/>
      <c r="J664" s="3"/>
      <c r="K664" s="3"/>
      <c r="L664" s="3"/>
      <c r="M664" s="3"/>
      <c r="N664" s="3"/>
      <c r="O664" s="3"/>
      <c r="P664" s="3"/>
      <c r="Q664" s="3"/>
      <c r="R664" s="3"/>
      <c r="S664" s="3"/>
      <c r="T664" s="3"/>
      <c r="U664" s="3"/>
      <c r="V664" s="3"/>
      <c r="W664" s="3"/>
      <c r="X664" s="3"/>
      <c r="Y664" s="3"/>
      <c r="Z664" s="3"/>
    </row>
    <row r="665" spans="1:26" ht="12.75" customHeight="1" x14ac:dyDescent="0.25">
      <c r="A665" s="3"/>
      <c r="B665" s="3"/>
      <c r="C665" s="3"/>
      <c r="D665" s="200"/>
      <c r="E665" s="3"/>
      <c r="F665" s="3"/>
      <c r="G665" s="3"/>
      <c r="H665" s="3"/>
      <c r="I665" s="3"/>
      <c r="J665" s="3"/>
      <c r="K665" s="3"/>
      <c r="L665" s="3"/>
      <c r="M665" s="3"/>
      <c r="N665" s="3"/>
      <c r="O665" s="3"/>
      <c r="P665" s="3"/>
      <c r="Q665" s="3"/>
      <c r="R665" s="3"/>
      <c r="S665" s="3"/>
      <c r="T665" s="3"/>
      <c r="U665" s="3"/>
      <c r="V665" s="3"/>
      <c r="W665" s="3"/>
      <c r="X665" s="3"/>
      <c r="Y665" s="3"/>
      <c r="Z665" s="3"/>
    </row>
    <row r="666" spans="1:26" ht="12.75" customHeight="1" x14ac:dyDescent="0.25">
      <c r="A666" s="3"/>
      <c r="B666" s="3"/>
      <c r="C666" s="3"/>
      <c r="D666" s="200"/>
      <c r="E666" s="3"/>
      <c r="F666" s="3"/>
      <c r="G666" s="3"/>
      <c r="H666" s="3"/>
      <c r="I666" s="3"/>
      <c r="J666" s="3"/>
      <c r="K666" s="3"/>
      <c r="L666" s="3"/>
      <c r="M666" s="3"/>
      <c r="N666" s="3"/>
      <c r="O666" s="3"/>
      <c r="P666" s="3"/>
      <c r="Q666" s="3"/>
      <c r="R666" s="3"/>
      <c r="S666" s="3"/>
      <c r="T666" s="3"/>
      <c r="U666" s="3"/>
      <c r="V666" s="3"/>
      <c r="W666" s="3"/>
      <c r="X666" s="3"/>
      <c r="Y666" s="3"/>
      <c r="Z666" s="3"/>
    </row>
    <row r="667" spans="1:26" ht="12.75" customHeight="1" x14ac:dyDescent="0.25">
      <c r="A667" s="3"/>
      <c r="B667" s="3"/>
      <c r="C667" s="3"/>
      <c r="D667" s="200"/>
      <c r="E667" s="3"/>
      <c r="F667" s="3"/>
      <c r="G667" s="3"/>
      <c r="H667" s="3"/>
      <c r="I667" s="3"/>
      <c r="J667" s="3"/>
      <c r="K667" s="3"/>
      <c r="L667" s="3"/>
      <c r="M667" s="3"/>
      <c r="N667" s="3"/>
      <c r="O667" s="3"/>
      <c r="P667" s="3"/>
      <c r="Q667" s="3"/>
      <c r="R667" s="3"/>
      <c r="S667" s="3"/>
      <c r="T667" s="3"/>
      <c r="U667" s="3"/>
      <c r="V667" s="3"/>
      <c r="W667" s="3"/>
      <c r="X667" s="3"/>
      <c r="Y667" s="3"/>
      <c r="Z667" s="3"/>
    </row>
    <row r="668" spans="1:26" ht="12.75" customHeight="1" x14ac:dyDescent="0.25">
      <c r="A668" s="3"/>
      <c r="B668" s="3"/>
      <c r="C668" s="3"/>
      <c r="D668" s="200"/>
      <c r="E668" s="3"/>
      <c r="F668" s="3"/>
      <c r="G668" s="3"/>
      <c r="H668" s="3"/>
      <c r="I668" s="3"/>
      <c r="J668" s="3"/>
      <c r="K668" s="3"/>
      <c r="L668" s="3"/>
      <c r="M668" s="3"/>
      <c r="N668" s="3"/>
      <c r="O668" s="3"/>
      <c r="P668" s="3"/>
      <c r="Q668" s="3"/>
      <c r="R668" s="3"/>
      <c r="S668" s="3"/>
      <c r="T668" s="3"/>
      <c r="U668" s="3"/>
      <c r="V668" s="3"/>
      <c r="W668" s="3"/>
      <c r="X668" s="3"/>
      <c r="Y668" s="3"/>
      <c r="Z668" s="3"/>
    </row>
    <row r="669" spans="1:26" ht="12.75" customHeight="1" x14ac:dyDescent="0.25">
      <c r="A669" s="3"/>
      <c r="B669" s="3"/>
      <c r="C669" s="3"/>
      <c r="D669" s="200"/>
      <c r="E669" s="3"/>
      <c r="F669" s="3"/>
      <c r="G669" s="3"/>
      <c r="H669" s="3"/>
      <c r="I669" s="3"/>
      <c r="J669" s="3"/>
      <c r="K669" s="3"/>
      <c r="L669" s="3"/>
      <c r="M669" s="3"/>
      <c r="N669" s="3"/>
      <c r="O669" s="3"/>
      <c r="P669" s="3"/>
      <c r="Q669" s="3"/>
      <c r="R669" s="3"/>
      <c r="S669" s="3"/>
      <c r="T669" s="3"/>
      <c r="U669" s="3"/>
      <c r="V669" s="3"/>
      <c r="W669" s="3"/>
      <c r="X669" s="3"/>
      <c r="Y669" s="3"/>
      <c r="Z669" s="3"/>
    </row>
    <row r="670" spans="1:26" ht="12.75" customHeight="1" x14ac:dyDescent="0.25">
      <c r="A670" s="3"/>
      <c r="B670" s="3"/>
      <c r="C670" s="3"/>
      <c r="D670" s="200"/>
      <c r="E670" s="3"/>
      <c r="F670" s="3"/>
      <c r="G670" s="3"/>
      <c r="H670" s="3"/>
      <c r="I670" s="3"/>
      <c r="J670" s="3"/>
      <c r="K670" s="3"/>
      <c r="L670" s="3"/>
      <c r="M670" s="3"/>
      <c r="N670" s="3"/>
      <c r="O670" s="3"/>
      <c r="P670" s="3"/>
      <c r="Q670" s="3"/>
      <c r="R670" s="3"/>
      <c r="S670" s="3"/>
      <c r="T670" s="3"/>
      <c r="U670" s="3"/>
      <c r="V670" s="3"/>
      <c r="W670" s="3"/>
      <c r="X670" s="3"/>
      <c r="Y670" s="3"/>
      <c r="Z670" s="3"/>
    </row>
    <row r="671" spans="1:26" ht="12.75" customHeight="1" x14ac:dyDescent="0.25">
      <c r="A671" s="3"/>
      <c r="B671" s="3"/>
      <c r="C671" s="3"/>
      <c r="D671" s="200"/>
      <c r="E671" s="3"/>
      <c r="F671" s="3"/>
      <c r="G671" s="3"/>
      <c r="H671" s="3"/>
      <c r="I671" s="3"/>
      <c r="J671" s="3"/>
      <c r="K671" s="3"/>
      <c r="L671" s="3"/>
      <c r="M671" s="3"/>
      <c r="N671" s="3"/>
      <c r="O671" s="3"/>
      <c r="P671" s="3"/>
      <c r="Q671" s="3"/>
      <c r="R671" s="3"/>
      <c r="S671" s="3"/>
      <c r="T671" s="3"/>
      <c r="U671" s="3"/>
      <c r="V671" s="3"/>
      <c r="W671" s="3"/>
      <c r="X671" s="3"/>
      <c r="Y671" s="3"/>
      <c r="Z671" s="3"/>
    </row>
    <row r="672" spans="1:26" ht="12.75" customHeight="1" x14ac:dyDescent="0.25">
      <c r="A672" s="3"/>
      <c r="B672" s="3"/>
      <c r="C672" s="3"/>
      <c r="D672" s="200"/>
      <c r="E672" s="3"/>
      <c r="F672" s="3"/>
      <c r="G672" s="3"/>
      <c r="H672" s="3"/>
      <c r="I672" s="3"/>
      <c r="J672" s="3"/>
      <c r="K672" s="3"/>
      <c r="L672" s="3"/>
      <c r="M672" s="3"/>
      <c r="N672" s="3"/>
      <c r="O672" s="3"/>
      <c r="P672" s="3"/>
      <c r="Q672" s="3"/>
      <c r="R672" s="3"/>
      <c r="S672" s="3"/>
      <c r="T672" s="3"/>
      <c r="U672" s="3"/>
      <c r="V672" s="3"/>
      <c r="W672" s="3"/>
      <c r="X672" s="3"/>
      <c r="Y672" s="3"/>
      <c r="Z672" s="3"/>
    </row>
    <row r="673" spans="1:26" ht="12.75" customHeight="1" x14ac:dyDescent="0.25">
      <c r="A673" s="3"/>
      <c r="B673" s="3"/>
      <c r="C673" s="3"/>
      <c r="D673" s="200"/>
      <c r="E673" s="3"/>
      <c r="F673" s="3"/>
      <c r="G673" s="3"/>
      <c r="H673" s="3"/>
      <c r="I673" s="3"/>
      <c r="J673" s="3"/>
      <c r="K673" s="3"/>
      <c r="L673" s="3"/>
      <c r="M673" s="3"/>
      <c r="N673" s="3"/>
      <c r="O673" s="3"/>
      <c r="P673" s="3"/>
      <c r="Q673" s="3"/>
      <c r="R673" s="3"/>
      <c r="S673" s="3"/>
      <c r="T673" s="3"/>
      <c r="U673" s="3"/>
      <c r="V673" s="3"/>
      <c r="W673" s="3"/>
      <c r="X673" s="3"/>
      <c r="Y673" s="3"/>
      <c r="Z673" s="3"/>
    </row>
    <row r="674" spans="1:26" ht="12.75" customHeight="1" x14ac:dyDescent="0.25">
      <c r="A674" s="3"/>
      <c r="B674" s="3"/>
      <c r="C674" s="3"/>
      <c r="D674" s="200"/>
      <c r="E674" s="3"/>
      <c r="F674" s="3"/>
      <c r="G674" s="3"/>
      <c r="H674" s="3"/>
      <c r="I674" s="3"/>
      <c r="J674" s="3"/>
      <c r="K674" s="3"/>
      <c r="L674" s="3"/>
      <c r="M674" s="3"/>
      <c r="N674" s="3"/>
      <c r="O674" s="3"/>
      <c r="P674" s="3"/>
      <c r="Q674" s="3"/>
      <c r="R674" s="3"/>
      <c r="S674" s="3"/>
      <c r="T674" s="3"/>
      <c r="U674" s="3"/>
      <c r="V674" s="3"/>
      <c r="W674" s="3"/>
      <c r="X674" s="3"/>
      <c r="Y674" s="3"/>
      <c r="Z674" s="3"/>
    </row>
    <row r="675" spans="1:26" ht="12.75" customHeight="1" x14ac:dyDescent="0.25">
      <c r="A675" s="3"/>
      <c r="B675" s="3"/>
      <c r="C675" s="3"/>
      <c r="D675" s="200"/>
      <c r="E675" s="3"/>
      <c r="F675" s="3"/>
      <c r="G675" s="3"/>
      <c r="H675" s="3"/>
      <c r="I675" s="3"/>
      <c r="J675" s="3"/>
      <c r="K675" s="3"/>
      <c r="L675" s="3"/>
      <c r="M675" s="3"/>
      <c r="N675" s="3"/>
      <c r="O675" s="3"/>
      <c r="P675" s="3"/>
      <c r="Q675" s="3"/>
      <c r="R675" s="3"/>
      <c r="S675" s="3"/>
      <c r="T675" s="3"/>
      <c r="U675" s="3"/>
      <c r="V675" s="3"/>
      <c r="W675" s="3"/>
      <c r="X675" s="3"/>
      <c r="Y675" s="3"/>
      <c r="Z675" s="3"/>
    </row>
    <row r="676" spans="1:26" ht="12.75" customHeight="1" x14ac:dyDescent="0.25">
      <c r="A676" s="3"/>
      <c r="B676" s="3"/>
      <c r="C676" s="3"/>
      <c r="D676" s="200"/>
      <c r="E676" s="3"/>
      <c r="F676" s="3"/>
      <c r="G676" s="3"/>
      <c r="H676" s="3"/>
      <c r="I676" s="3"/>
      <c r="J676" s="3"/>
      <c r="K676" s="3"/>
      <c r="L676" s="3"/>
      <c r="M676" s="3"/>
      <c r="N676" s="3"/>
      <c r="O676" s="3"/>
      <c r="P676" s="3"/>
      <c r="Q676" s="3"/>
      <c r="R676" s="3"/>
      <c r="S676" s="3"/>
      <c r="T676" s="3"/>
      <c r="U676" s="3"/>
      <c r="V676" s="3"/>
      <c r="W676" s="3"/>
      <c r="X676" s="3"/>
      <c r="Y676" s="3"/>
      <c r="Z676" s="3"/>
    </row>
    <row r="677" spans="1:26" ht="12.75" customHeight="1" x14ac:dyDescent="0.25">
      <c r="A677" s="3"/>
      <c r="B677" s="3"/>
      <c r="C677" s="3"/>
      <c r="D677" s="200"/>
      <c r="E677" s="3"/>
      <c r="F677" s="3"/>
      <c r="G677" s="3"/>
      <c r="H677" s="3"/>
      <c r="I677" s="3"/>
      <c r="J677" s="3"/>
      <c r="K677" s="3"/>
      <c r="L677" s="3"/>
      <c r="M677" s="3"/>
      <c r="N677" s="3"/>
      <c r="O677" s="3"/>
      <c r="P677" s="3"/>
      <c r="Q677" s="3"/>
      <c r="R677" s="3"/>
      <c r="S677" s="3"/>
      <c r="T677" s="3"/>
      <c r="U677" s="3"/>
      <c r="V677" s="3"/>
      <c r="W677" s="3"/>
      <c r="X677" s="3"/>
      <c r="Y677" s="3"/>
      <c r="Z677" s="3"/>
    </row>
    <row r="678" spans="1:26" ht="12.75" customHeight="1" x14ac:dyDescent="0.25">
      <c r="A678" s="3"/>
      <c r="B678" s="3"/>
      <c r="C678" s="3"/>
      <c r="D678" s="200"/>
      <c r="E678" s="3"/>
      <c r="F678" s="3"/>
      <c r="G678" s="3"/>
      <c r="H678" s="3"/>
      <c r="I678" s="3"/>
      <c r="J678" s="3"/>
      <c r="K678" s="3"/>
      <c r="L678" s="3"/>
      <c r="M678" s="3"/>
      <c r="N678" s="3"/>
      <c r="O678" s="3"/>
      <c r="P678" s="3"/>
      <c r="Q678" s="3"/>
      <c r="R678" s="3"/>
      <c r="S678" s="3"/>
      <c r="T678" s="3"/>
      <c r="U678" s="3"/>
      <c r="V678" s="3"/>
      <c r="W678" s="3"/>
      <c r="X678" s="3"/>
      <c r="Y678" s="3"/>
      <c r="Z678" s="3"/>
    </row>
    <row r="679" spans="1:26" ht="12.75" customHeight="1" x14ac:dyDescent="0.25">
      <c r="A679" s="3"/>
      <c r="B679" s="3"/>
      <c r="C679" s="3"/>
      <c r="D679" s="200"/>
      <c r="E679" s="3"/>
      <c r="F679" s="3"/>
      <c r="G679" s="3"/>
      <c r="H679" s="3"/>
      <c r="I679" s="3"/>
      <c r="J679" s="3"/>
      <c r="K679" s="3"/>
      <c r="L679" s="3"/>
      <c r="M679" s="3"/>
      <c r="N679" s="3"/>
      <c r="O679" s="3"/>
      <c r="P679" s="3"/>
      <c r="Q679" s="3"/>
      <c r="R679" s="3"/>
      <c r="S679" s="3"/>
      <c r="T679" s="3"/>
      <c r="U679" s="3"/>
      <c r="V679" s="3"/>
      <c r="W679" s="3"/>
      <c r="X679" s="3"/>
      <c r="Y679" s="3"/>
      <c r="Z679" s="3"/>
    </row>
    <row r="680" spans="1:26" ht="12.75" customHeight="1" x14ac:dyDescent="0.25">
      <c r="A680" s="3"/>
      <c r="B680" s="3"/>
      <c r="C680" s="3"/>
      <c r="D680" s="200"/>
      <c r="E680" s="3"/>
      <c r="F680" s="3"/>
      <c r="G680" s="3"/>
      <c r="H680" s="3"/>
      <c r="I680" s="3"/>
      <c r="J680" s="3"/>
      <c r="K680" s="3"/>
      <c r="L680" s="3"/>
      <c r="M680" s="3"/>
      <c r="N680" s="3"/>
      <c r="O680" s="3"/>
      <c r="P680" s="3"/>
      <c r="Q680" s="3"/>
      <c r="R680" s="3"/>
      <c r="S680" s="3"/>
      <c r="T680" s="3"/>
      <c r="U680" s="3"/>
      <c r="V680" s="3"/>
      <c r="W680" s="3"/>
      <c r="X680" s="3"/>
      <c r="Y680" s="3"/>
      <c r="Z680" s="3"/>
    </row>
    <row r="681" spans="1:26" ht="12.75" customHeight="1" x14ac:dyDescent="0.25">
      <c r="A681" s="3"/>
      <c r="B681" s="3"/>
      <c r="C681" s="3"/>
      <c r="D681" s="200"/>
      <c r="E681" s="3"/>
      <c r="F681" s="3"/>
      <c r="G681" s="3"/>
      <c r="H681" s="3"/>
      <c r="I681" s="3"/>
      <c r="J681" s="3"/>
      <c r="K681" s="3"/>
      <c r="L681" s="3"/>
      <c r="M681" s="3"/>
      <c r="N681" s="3"/>
      <c r="O681" s="3"/>
      <c r="P681" s="3"/>
      <c r="Q681" s="3"/>
      <c r="R681" s="3"/>
      <c r="S681" s="3"/>
      <c r="T681" s="3"/>
      <c r="U681" s="3"/>
      <c r="V681" s="3"/>
      <c r="W681" s="3"/>
      <c r="X681" s="3"/>
      <c r="Y681" s="3"/>
      <c r="Z681" s="3"/>
    </row>
    <row r="682" spans="1:26" ht="12.75" customHeight="1" x14ac:dyDescent="0.25">
      <c r="A682" s="3"/>
      <c r="B682" s="3"/>
      <c r="C682" s="3"/>
      <c r="D682" s="200"/>
      <c r="E682" s="3"/>
      <c r="F682" s="3"/>
      <c r="G682" s="3"/>
      <c r="H682" s="3"/>
      <c r="I682" s="3"/>
      <c r="J682" s="3"/>
      <c r="K682" s="3"/>
      <c r="L682" s="3"/>
      <c r="M682" s="3"/>
      <c r="N682" s="3"/>
      <c r="O682" s="3"/>
      <c r="P682" s="3"/>
      <c r="Q682" s="3"/>
      <c r="R682" s="3"/>
      <c r="S682" s="3"/>
      <c r="T682" s="3"/>
      <c r="U682" s="3"/>
      <c r="V682" s="3"/>
      <c r="W682" s="3"/>
      <c r="X682" s="3"/>
      <c r="Y682" s="3"/>
      <c r="Z682" s="3"/>
    </row>
    <row r="683" spans="1:26" ht="12.75" customHeight="1" x14ac:dyDescent="0.25">
      <c r="A683" s="3"/>
      <c r="B683" s="3"/>
      <c r="C683" s="3"/>
      <c r="D683" s="200"/>
      <c r="E683" s="3"/>
      <c r="F683" s="3"/>
      <c r="G683" s="3"/>
      <c r="H683" s="3"/>
      <c r="I683" s="3"/>
      <c r="J683" s="3"/>
      <c r="K683" s="3"/>
      <c r="L683" s="3"/>
      <c r="M683" s="3"/>
      <c r="N683" s="3"/>
      <c r="O683" s="3"/>
      <c r="P683" s="3"/>
      <c r="Q683" s="3"/>
      <c r="R683" s="3"/>
      <c r="S683" s="3"/>
      <c r="T683" s="3"/>
      <c r="U683" s="3"/>
      <c r="V683" s="3"/>
      <c r="W683" s="3"/>
      <c r="X683" s="3"/>
      <c r="Y683" s="3"/>
      <c r="Z683" s="3"/>
    </row>
    <row r="684" spans="1:26" ht="12.75" customHeight="1" x14ac:dyDescent="0.25">
      <c r="A684" s="3"/>
      <c r="B684" s="3"/>
      <c r="C684" s="3"/>
      <c r="D684" s="200"/>
      <c r="E684" s="3"/>
      <c r="F684" s="3"/>
      <c r="G684" s="3"/>
      <c r="H684" s="3"/>
      <c r="I684" s="3"/>
      <c r="J684" s="3"/>
      <c r="K684" s="3"/>
      <c r="L684" s="3"/>
      <c r="M684" s="3"/>
      <c r="N684" s="3"/>
      <c r="O684" s="3"/>
      <c r="P684" s="3"/>
      <c r="Q684" s="3"/>
      <c r="R684" s="3"/>
      <c r="S684" s="3"/>
      <c r="T684" s="3"/>
      <c r="U684" s="3"/>
      <c r="V684" s="3"/>
      <c r="W684" s="3"/>
      <c r="X684" s="3"/>
      <c r="Y684" s="3"/>
      <c r="Z684" s="3"/>
    </row>
    <row r="685" spans="1:26" ht="12.75" customHeight="1" x14ac:dyDescent="0.25">
      <c r="A685" s="3"/>
      <c r="B685" s="3"/>
      <c r="C685" s="3"/>
      <c r="D685" s="200"/>
      <c r="E685" s="3"/>
      <c r="F685" s="3"/>
      <c r="G685" s="3"/>
      <c r="H685" s="3"/>
      <c r="I685" s="3"/>
      <c r="J685" s="3"/>
      <c r="K685" s="3"/>
      <c r="L685" s="3"/>
      <c r="M685" s="3"/>
      <c r="N685" s="3"/>
      <c r="O685" s="3"/>
      <c r="P685" s="3"/>
      <c r="Q685" s="3"/>
      <c r="R685" s="3"/>
      <c r="S685" s="3"/>
      <c r="T685" s="3"/>
      <c r="U685" s="3"/>
      <c r="V685" s="3"/>
      <c r="W685" s="3"/>
      <c r="X685" s="3"/>
      <c r="Y685" s="3"/>
      <c r="Z685" s="3"/>
    </row>
    <row r="686" spans="1:26" ht="12.75" customHeight="1" x14ac:dyDescent="0.25">
      <c r="A686" s="3"/>
      <c r="B686" s="3"/>
      <c r="C686" s="3"/>
      <c r="D686" s="200"/>
      <c r="E686" s="3"/>
      <c r="F686" s="3"/>
      <c r="G686" s="3"/>
      <c r="H686" s="3"/>
      <c r="I686" s="3"/>
      <c r="J686" s="3"/>
      <c r="K686" s="3"/>
      <c r="L686" s="3"/>
      <c r="M686" s="3"/>
      <c r="N686" s="3"/>
      <c r="O686" s="3"/>
      <c r="P686" s="3"/>
      <c r="Q686" s="3"/>
      <c r="R686" s="3"/>
      <c r="S686" s="3"/>
      <c r="T686" s="3"/>
      <c r="U686" s="3"/>
      <c r="V686" s="3"/>
      <c r="W686" s="3"/>
      <c r="X686" s="3"/>
      <c r="Y686" s="3"/>
      <c r="Z686" s="3"/>
    </row>
    <row r="687" spans="1:26" ht="12.75" customHeight="1" x14ac:dyDescent="0.25">
      <c r="A687" s="3"/>
      <c r="B687" s="3"/>
      <c r="C687" s="3"/>
      <c r="D687" s="200"/>
      <c r="E687" s="3"/>
      <c r="F687" s="3"/>
      <c r="G687" s="3"/>
      <c r="H687" s="3"/>
      <c r="I687" s="3"/>
      <c r="J687" s="3"/>
      <c r="K687" s="3"/>
      <c r="L687" s="3"/>
      <c r="M687" s="3"/>
      <c r="N687" s="3"/>
      <c r="O687" s="3"/>
      <c r="P687" s="3"/>
      <c r="Q687" s="3"/>
      <c r="R687" s="3"/>
      <c r="S687" s="3"/>
      <c r="T687" s="3"/>
      <c r="U687" s="3"/>
      <c r="V687" s="3"/>
      <c r="W687" s="3"/>
      <c r="X687" s="3"/>
      <c r="Y687" s="3"/>
      <c r="Z687" s="3"/>
    </row>
    <row r="688" spans="1:26" ht="12.75" customHeight="1" x14ac:dyDescent="0.25">
      <c r="A688" s="3"/>
      <c r="B688" s="3"/>
      <c r="C688" s="3"/>
      <c r="D688" s="200"/>
      <c r="E688" s="3"/>
      <c r="F688" s="3"/>
      <c r="G688" s="3"/>
      <c r="H688" s="3"/>
      <c r="I688" s="3"/>
      <c r="J688" s="3"/>
      <c r="K688" s="3"/>
      <c r="L688" s="3"/>
      <c r="M688" s="3"/>
      <c r="N688" s="3"/>
      <c r="O688" s="3"/>
      <c r="P688" s="3"/>
      <c r="Q688" s="3"/>
      <c r="R688" s="3"/>
      <c r="S688" s="3"/>
      <c r="T688" s="3"/>
      <c r="U688" s="3"/>
      <c r="V688" s="3"/>
      <c r="W688" s="3"/>
      <c r="X688" s="3"/>
      <c r="Y688" s="3"/>
      <c r="Z688" s="3"/>
    </row>
    <row r="689" spans="1:26" ht="12.75" customHeight="1" x14ac:dyDescent="0.25">
      <c r="A689" s="3"/>
      <c r="B689" s="3"/>
      <c r="C689" s="3"/>
      <c r="D689" s="200"/>
      <c r="E689" s="3"/>
      <c r="F689" s="3"/>
      <c r="G689" s="3"/>
      <c r="H689" s="3"/>
      <c r="I689" s="3"/>
      <c r="J689" s="3"/>
      <c r="K689" s="3"/>
      <c r="L689" s="3"/>
      <c r="M689" s="3"/>
      <c r="N689" s="3"/>
      <c r="O689" s="3"/>
      <c r="P689" s="3"/>
      <c r="Q689" s="3"/>
      <c r="R689" s="3"/>
      <c r="S689" s="3"/>
      <c r="T689" s="3"/>
      <c r="U689" s="3"/>
      <c r="V689" s="3"/>
      <c r="W689" s="3"/>
      <c r="X689" s="3"/>
      <c r="Y689" s="3"/>
      <c r="Z689" s="3"/>
    </row>
    <row r="690" spans="1:26" ht="12.75" customHeight="1" x14ac:dyDescent="0.25">
      <c r="A690" s="3"/>
      <c r="B690" s="3"/>
      <c r="C690" s="3"/>
      <c r="D690" s="200"/>
      <c r="E690" s="3"/>
      <c r="F690" s="3"/>
      <c r="G690" s="3"/>
      <c r="H690" s="3"/>
      <c r="I690" s="3"/>
      <c r="J690" s="3"/>
      <c r="K690" s="3"/>
      <c r="L690" s="3"/>
      <c r="M690" s="3"/>
      <c r="N690" s="3"/>
      <c r="O690" s="3"/>
      <c r="P690" s="3"/>
      <c r="Q690" s="3"/>
      <c r="R690" s="3"/>
      <c r="S690" s="3"/>
      <c r="T690" s="3"/>
      <c r="U690" s="3"/>
      <c r="V690" s="3"/>
      <c r="W690" s="3"/>
      <c r="X690" s="3"/>
      <c r="Y690" s="3"/>
      <c r="Z690" s="3"/>
    </row>
    <row r="691" spans="1:26" ht="12.75" customHeight="1" x14ac:dyDescent="0.25">
      <c r="A691" s="3"/>
      <c r="B691" s="3"/>
      <c r="C691" s="3"/>
      <c r="D691" s="200"/>
      <c r="E691" s="3"/>
      <c r="F691" s="3"/>
      <c r="G691" s="3"/>
      <c r="H691" s="3"/>
      <c r="I691" s="3"/>
      <c r="J691" s="3"/>
      <c r="K691" s="3"/>
      <c r="L691" s="3"/>
      <c r="M691" s="3"/>
      <c r="N691" s="3"/>
      <c r="O691" s="3"/>
      <c r="P691" s="3"/>
      <c r="Q691" s="3"/>
      <c r="R691" s="3"/>
      <c r="S691" s="3"/>
      <c r="T691" s="3"/>
      <c r="U691" s="3"/>
      <c r="V691" s="3"/>
      <c r="W691" s="3"/>
      <c r="X691" s="3"/>
      <c r="Y691" s="3"/>
      <c r="Z691" s="3"/>
    </row>
    <row r="692" spans="1:26" ht="12.75" customHeight="1" x14ac:dyDescent="0.25">
      <c r="A692" s="3"/>
      <c r="B692" s="3"/>
      <c r="C692" s="3"/>
      <c r="D692" s="200"/>
      <c r="E692" s="3"/>
      <c r="F692" s="3"/>
      <c r="G692" s="3"/>
      <c r="H692" s="3"/>
      <c r="I692" s="3"/>
      <c r="J692" s="3"/>
      <c r="K692" s="3"/>
      <c r="L692" s="3"/>
      <c r="M692" s="3"/>
      <c r="N692" s="3"/>
      <c r="O692" s="3"/>
      <c r="P692" s="3"/>
      <c r="Q692" s="3"/>
      <c r="R692" s="3"/>
      <c r="S692" s="3"/>
      <c r="T692" s="3"/>
      <c r="U692" s="3"/>
      <c r="V692" s="3"/>
      <c r="W692" s="3"/>
      <c r="X692" s="3"/>
      <c r="Y692" s="3"/>
      <c r="Z692" s="3"/>
    </row>
    <row r="693" spans="1:26" ht="12.75" customHeight="1" x14ac:dyDescent="0.25">
      <c r="A693" s="3"/>
      <c r="B693" s="3"/>
      <c r="C693" s="3"/>
      <c r="D693" s="200"/>
      <c r="E693" s="3"/>
      <c r="F693" s="3"/>
      <c r="G693" s="3"/>
      <c r="H693" s="3"/>
      <c r="I693" s="3"/>
      <c r="J693" s="3"/>
      <c r="K693" s="3"/>
      <c r="L693" s="3"/>
      <c r="M693" s="3"/>
      <c r="N693" s="3"/>
      <c r="O693" s="3"/>
      <c r="P693" s="3"/>
      <c r="Q693" s="3"/>
      <c r="R693" s="3"/>
      <c r="S693" s="3"/>
      <c r="T693" s="3"/>
      <c r="U693" s="3"/>
      <c r="V693" s="3"/>
      <c r="W693" s="3"/>
      <c r="X693" s="3"/>
      <c r="Y693" s="3"/>
      <c r="Z693" s="3"/>
    </row>
    <row r="694" spans="1:26" ht="12.75" customHeight="1" x14ac:dyDescent="0.25">
      <c r="A694" s="3"/>
      <c r="B694" s="3"/>
      <c r="C694" s="3"/>
      <c r="D694" s="200"/>
      <c r="E694" s="3"/>
      <c r="F694" s="3"/>
      <c r="G694" s="3"/>
      <c r="H694" s="3"/>
      <c r="I694" s="3"/>
      <c r="J694" s="3"/>
      <c r="K694" s="3"/>
      <c r="L694" s="3"/>
      <c r="M694" s="3"/>
      <c r="N694" s="3"/>
      <c r="O694" s="3"/>
      <c r="P694" s="3"/>
      <c r="Q694" s="3"/>
      <c r="R694" s="3"/>
      <c r="S694" s="3"/>
      <c r="T694" s="3"/>
      <c r="U694" s="3"/>
      <c r="V694" s="3"/>
      <c r="W694" s="3"/>
      <c r="X694" s="3"/>
      <c r="Y694" s="3"/>
      <c r="Z694" s="3"/>
    </row>
    <row r="695" spans="1:26" ht="12.75" customHeight="1" x14ac:dyDescent="0.25">
      <c r="A695" s="3"/>
      <c r="B695" s="3"/>
      <c r="C695" s="3"/>
      <c r="D695" s="200"/>
      <c r="E695" s="3"/>
      <c r="F695" s="3"/>
      <c r="G695" s="3"/>
      <c r="H695" s="3"/>
      <c r="I695" s="3"/>
      <c r="J695" s="3"/>
      <c r="K695" s="3"/>
      <c r="L695" s="3"/>
      <c r="M695" s="3"/>
      <c r="N695" s="3"/>
      <c r="O695" s="3"/>
      <c r="P695" s="3"/>
      <c r="Q695" s="3"/>
      <c r="R695" s="3"/>
      <c r="S695" s="3"/>
      <c r="T695" s="3"/>
      <c r="U695" s="3"/>
      <c r="V695" s="3"/>
      <c r="W695" s="3"/>
      <c r="X695" s="3"/>
      <c r="Y695" s="3"/>
      <c r="Z695" s="3"/>
    </row>
    <row r="696" spans="1:26" ht="12.75" customHeight="1" x14ac:dyDescent="0.25">
      <c r="A696" s="3"/>
      <c r="B696" s="3"/>
      <c r="C696" s="3"/>
      <c r="D696" s="200"/>
      <c r="E696" s="3"/>
      <c r="F696" s="3"/>
      <c r="G696" s="3"/>
      <c r="H696" s="3"/>
      <c r="I696" s="3"/>
      <c r="J696" s="3"/>
      <c r="K696" s="3"/>
      <c r="L696" s="3"/>
      <c r="M696" s="3"/>
      <c r="N696" s="3"/>
      <c r="O696" s="3"/>
      <c r="P696" s="3"/>
      <c r="Q696" s="3"/>
      <c r="R696" s="3"/>
      <c r="S696" s="3"/>
      <c r="T696" s="3"/>
      <c r="U696" s="3"/>
      <c r="V696" s="3"/>
      <c r="W696" s="3"/>
      <c r="X696" s="3"/>
      <c r="Y696" s="3"/>
      <c r="Z696" s="3"/>
    </row>
    <row r="697" spans="1:26" ht="12.75" customHeight="1" x14ac:dyDescent="0.25">
      <c r="A697" s="3"/>
      <c r="B697" s="3"/>
      <c r="C697" s="3"/>
      <c r="D697" s="200"/>
      <c r="E697" s="3"/>
      <c r="F697" s="3"/>
      <c r="G697" s="3"/>
      <c r="H697" s="3"/>
      <c r="I697" s="3"/>
      <c r="J697" s="3"/>
      <c r="K697" s="3"/>
      <c r="L697" s="3"/>
      <c r="M697" s="3"/>
      <c r="N697" s="3"/>
      <c r="O697" s="3"/>
      <c r="P697" s="3"/>
      <c r="Q697" s="3"/>
      <c r="R697" s="3"/>
      <c r="S697" s="3"/>
      <c r="T697" s="3"/>
      <c r="U697" s="3"/>
      <c r="V697" s="3"/>
      <c r="W697" s="3"/>
      <c r="X697" s="3"/>
      <c r="Y697" s="3"/>
      <c r="Z697" s="3"/>
    </row>
    <row r="698" spans="1:26" ht="12.75" customHeight="1" x14ac:dyDescent="0.25">
      <c r="A698" s="3"/>
      <c r="B698" s="3"/>
      <c r="C698" s="3"/>
      <c r="D698" s="200"/>
      <c r="E698" s="3"/>
      <c r="F698" s="3"/>
      <c r="G698" s="3"/>
      <c r="H698" s="3"/>
      <c r="I698" s="3"/>
      <c r="J698" s="3"/>
      <c r="K698" s="3"/>
      <c r="L698" s="3"/>
      <c r="M698" s="3"/>
      <c r="N698" s="3"/>
      <c r="O698" s="3"/>
      <c r="P698" s="3"/>
      <c r="Q698" s="3"/>
      <c r="R698" s="3"/>
      <c r="S698" s="3"/>
      <c r="T698" s="3"/>
      <c r="U698" s="3"/>
      <c r="V698" s="3"/>
      <c r="W698" s="3"/>
      <c r="X698" s="3"/>
      <c r="Y698" s="3"/>
      <c r="Z698" s="3"/>
    </row>
    <row r="699" spans="1:26" ht="12.75" customHeight="1" x14ac:dyDescent="0.25">
      <c r="A699" s="3"/>
      <c r="B699" s="3"/>
      <c r="C699" s="3"/>
      <c r="D699" s="200"/>
      <c r="E699" s="3"/>
      <c r="F699" s="3"/>
      <c r="G699" s="3"/>
      <c r="H699" s="3"/>
      <c r="I699" s="3"/>
      <c r="J699" s="3"/>
      <c r="K699" s="3"/>
      <c r="L699" s="3"/>
      <c r="M699" s="3"/>
      <c r="N699" s="3"/>
      <c r="O699" s="3"/>
      <c r="P699" s="3"/>
      <c r="Q699" s="3"/>
      <c r="R699" s="3"/>
      <c r="S699" s="3"/>
      <c r="T699" s="3"/>
      <c r="U699" s="3"/>
      <c r="V699" s="3"/>
      <c r="W699" s="3"/>
      <c r="X699" s="3"/>
      <c r="Y699" s="3"/>
      <c r="Z699" s="3"/>
    </row>
    <row r="700" spans="1:26" ht="12.75" customHeight="1" x14ac:dyDescent="0.25">
      <c r="A700" s="3"/>
      <c r="B700" s="3"/>
      <c r="C700" s="3"/>
      <c r="D700" s="200"/>
      <c r="E700" s="3"/>
      <c r="F700" s="3"/>
      <c r="G700" s="3"/>
      <c r="H700" s="3"/>
      <c r="I700" s="3"/>
      <c r="J700" s="3"/>
      <c r="K700" s="3"/>
      <c r="L700" s="3"/>
      <c r="M700" s="3"/>
      <c r="N700" s="3"/>
      <c r="O700" s="3"/>
      <c r="P700" s="3"/>
      <c r="Q700" s="3"/>
      <c r="R700" s="3"/>
      <c r="S700" s="3"/>
      <c r="T700" s="3"/>
      <c r="U700" s="3"/>
      <c r="V700" s="3"/>
      <c r="W700" s="3"/>
      <c r="X700" s="3"/>
      <c r="Y700" s="3"/>
      <c r="Z700" s="3"/>
    </row>
    <row r="701" spans="1:26" ht="12.75" customHeight="1" x14ac:dyDescent="0.25">
      <c r="A701" s="3"/>
      <c r="B701" s="3"/>
      <c r="C701" s="3"/>
      <c r="D701" s="200"/>
      <c r="E701" s="3"/>
      <c r="F701" s="3"/>
      <c r="G701" s="3"/>
      <c r="H701" s="3"/>
      <c r="I701" s="3"/>
      <c r="J701" s="3"/>
      <c r="K701" s="3"/>
      <c r="L701" s="3"/>
      <c r="M701" s="3"/>
      <c r="N701" s="3"/>
      <c r="O701" s="3"/>
      <c r="P701" s="3"/>
      <c r="Q701" s="3"/>
      <c r="R701" s="3"/>
      <c r="S701" s="3"/>
      <c r="T701" s="3"/>
      <c r="U701" s="3"/>
      <c r="V701" s="3"/>
      <c r="W701" s="3"/>
      <c r="X701" s="3"/>
      <c r="Y701" s="3"/>
      <c r="Z701" s="3"/>
    </row>
    <row r="702" spans="1:26" ht="12.75" customHeight="1" x14ac:dyDescent="0.25">
      <c r="A702" s="3"/>
      <c r="B702" s="3"/>
      <c r="C702" s="3"/>
      <c r="D702" s="200"/>
      <c r="E702" s="3"/>
      <c r="F702" s="3"/>
      <c r="G702" s="3"/>
      <c r="H702" s="3"/>
      <c r="I702" s="3"/>
      <c r="J702" s="3"/>
      <c r="K702" s="3"/>
      <c r="L702" s="3"/>
      <c r="M702" s="3"/>
      <c r="N702" s="3"/>
      <c r="O702" s="3"/>
      <c r="P702" s="3"/>
      <c r="Q702" s="3"/>
      <c r="R702" s="3"/>
      <c r="S702" s="3"/>
      <c r="T702" s="3"/>
      <c r="U702" s="3"/>
      <c r="V702" s="3"/>
      <c r="W702" s="3"/>
      <c r="X702" s="3"/>
      <c r="Y702" s="3"/>
      <c r="Z702" s="3"/>
    </row>
    <row r="703" spans="1:26" ht="12.75" customHeight="1" x14ac:dyDescent="0.25">
      <c r="A703" s="3"/>
      <c r="B703" s="3"/>
      <c r="C703" s="3"/>
      <c r="D703" s="200"/>
      <c r="E703" s="3"/>
      <c r="F703" s="3"/>
      <c r="G703" s="3"/>
      <c r="H703" s="3"/>
      <c r="I703" s="3"/>
      <c r="J703" s="3"/>
      <c r="K703" s="3"/>
      <c r="L703" s="3"/>
      <c r="M703" s="3"/>
      <c r="N703" s="3"/>
      <c r="O703" s="3"/>
      <c r="P703" s="3"/>
      <c r="Q703" s="3"/>
      <c r="R703" s="3"/>
      <c r="S703" s="3"/>
      <c r="T703" s="3"/>
      <c r="U703" s="3"/>
      <c r="V703" s="3"/>
      <c r="W703" s="3"/>
      <c r="X703" s="3"/>
      <c r="Y703" s="3"/>
      <c r="Z703" s="3"/>
    </row>
    <row r="704" spans="1:26" ht="12.75" customHeight="1" x14ac:dyDescent="0.25">
      <c r="A704" s="3"/>
      <c r="B704" s="3"/>
      <c r="C704" s="3"/>
      <c r="D704" s="200"/>
      <c r="E704" s="3"/>
      <c r="F704" s="3"/>
      <c r="G704" s="3"/>
      <c r="H704" s="3"/>
      <c r="I704" s="3"/>
      <c r="J704" s="3"/>
      <c r="K704" s="3"/>
      <c r="L704" s="3"/>
      <c r="M704" s="3"/>
      <c r="N704" s="3"/>
      <c r="O704" s="3"/>
      <c r="P704" s="3"/>
      <c r="Q704" s="3"/>
      <c r="R704" s="3"/>
      <c r="S704" s="3"/>
      <c r="T704" s="3"/>
      <c r="U704" s="3"/>
      <c r="V704" s="3"/>
      <c r="W704" s="3"/>
      <c r="X704" s="3"/>
      <c r="Y704" s="3"/>
      <c r="Z704" s="3"/>
    </row>
    <row r="705" spans="1:26" ht="12.75" customHeight="1" x14ac:dyDescent="0.25">
      <c r="A705" s="3"/>
      <c r="B705" s="3"/>
      <c r="C705" s="3"/>
      <c r="D705" s="200"/>
      <c r="E705" s="3"/>
      <c r="F705" s="3"/>
      <c r="G705" s="3"/>
      <c r="H705" s="3"/>
      <c r="I705" s="3"/>
      <c r="J705" s="3"/>
      <c r="K705" s="3"/>
      <c r="L705" s="3"/>
      <c r="M705" s="3"/>
      <c r="N705" s="3"/>
      <c r="O705" s="3"/>
      <c r="P705" s="3"/>
      <c r="Q705" s="3"/>
      <c r="R705" s="3"/>
      <c r="S705" s="3"/>
      <c r="T705" s="3"/>
      <c r="U705" s="3"/>
      <c r="V705" s="3"/>
      <c r="W705" s="3"/>
      <c r="X705" s="3"/>
      <c r="Y705" s="3"/>
      <c r="Z705" s="3"/>
    </row>
    <row r="706" spans="1:26" ht="12.75" customHeight="1" x14ac:dyDescent="0.25">
      <c r="A706" s="3"/>
      <c r="B706" s="3"/>
      <c r="C706" s="3"/>
      <c r="D706" s="200"/>
      <c r="E706" s="3"/>
      <c r="F706" s="3"/>
      <c r="G706" s="3"/>
      <c r="H706" s="3"/>
      <c r="I706" s="3"/>
      <c r="J706" s="3"/>
      <c r="K706" s="3"/>
      <c r="L706" s="3"/>
      <c r="M706" s="3"/>
      <c r="N706" s="3"/>
      <c r="O706" s="3"/>
      <c r="P706" s="3"/>
      <c r="Q706" s="3"/>
      <c r="R706" s="3"/>
      <c r="S706" s="3"/>
      <c r="T706" s="3"/>
      <c r="U706" s="3"/>
      <c r="V706" s="3"/>
      <c r="W706" s="3"/>
      <c r="X706" s="3"/>
      <c r="Y706" s="3"/>
      <c r="Z706" s="3"/>
    </row>
    <row r="707" spans="1:26" ht="12.75" customHeight="1" x14ac:dyDescent="0.25">
      <c r="A707" s="3"/>
      <c r="B707" s="3"/>
      <c r="C707" s="3"/>
      <c r="D707" s="200"/>
      <c r="E707" s="3"/>
      <c r="F707" s="3"/>
      <c r="G707" s="3"/>
      <c r="H707" s="3"/>
      <c r="I707" s="3"/>
      <c r="J707" s="3"/>
      <c r="K707" s="3"/>
      <c r="L707" s="3"/>
      <c r="M707" s="3"/>
      <c r="N707" s="3"/>
      <c r="O707" s="3"/>
      <c r="P707" s="3"/>
      <c r="Q707" s="3"/>
      <c r="R707" s="3"/>
      <c r="S707" s="3"/>
      <c r="T707" s="3"/>
      <c r="U707" s="3"/>
      <c r="V707" s="3"/>
      <c r="W707" s="3"/>
      <c r="X707" s="3"/>
      <c r="Y707" s="3"/>
      <c r="Z707" s="3"/>
    </row>
    <row r="708" spans="1:26" ht="12.75" customHeight="1" x14ac:dyDescent="0.25">
      <c r="A708" s="3"/>
      <c r="B708" s="3"/>
      <c r="C708" s="3"/>
      <c r="D708" s="200"/>
      <c r="E708" s="3"/>
      <c r="F708" s="3"/>
      <c r="G708" s="3"/>
      <c r="H708" s="3"/>
      <c r="I708" s="3"/>
      <c r="J708" s="3"/>
      <c r="K708" s="3"/>
      <c r="L708" s="3"/>
      <c r="M708" s="3"/>
      <c r="N708" s="3"/>
      <c r="O708" s="3"/>
      <c r="P708" s="3"/>
      <c r="Q708" s="3"/>
      <c r="R708" s="3"/>
      <c r="S708" s="3"/>
      <c r="T708" s="3"/>
      <c r="U708" s="3"/>
      <c r="V708" s="3"/>
      <c r="W708" s="3"/>
      <c r="X708" s="3"/>
      <c r="Y708" s="3"/>
      <c r="Z708" s="3"/>
    </row>
    <row r="709" spans="1:26" ht="12.75" customHeight="1" x14ac:dyDescent="0.25">
      <c r="A709" s="3"/>
      <c r="B709" s="3"/>
      <c r="C709" s="3"/>
      <c r="D709" s="200"/>
      <c r="E709" s="3"/>
      <c r="F709" s="3"/>
      <c r="G709" s="3"/>
      <c r="H709" s="3"/>
      <c r="I709" s="3"/>
      <c r="J709" s="3"/>
      <c r="K709" s="3"/>
      <c r="L709" s="3"/>
      <c r="M709" s="3"/>
      <c r="N709" s="3"/>
      <c r="O709" s="3"/>
      <c r="P709" s="3"/>
      <c r="Q709" s="3"/>
      <c r="R709" s="3"/>
      <c r="S709" s="3"/>
      <c r="T709" s="3"/>
      <c r="U709" s="3"/>
      <c r="V709" s="3"/>
      <c r="W709" s="3"/>
      <c r="X709" s="3"/>
      <c r="Y709" s="3"/>
      <c r="Z709" s="3"/>
    </row>
    <row r="710" spans="1:26" ht="12.75" customHeight="1" x14ac:dyDescent="0.25">
      <c r="A710" s="3"/>
      <c r="B710" s="3"/>
      <c r="C710" s="3"/>
      <c r="D710" s="200"/>
      <c r="E710" s="3"/>
      <c r="F710" s="3"/>
      <c r="G710" s="3"/>
      <c r="H710" s="3"/>
      <c r="I710" s="3"/>
      <c r="J710" s="3"/>
      <c r="K710" s="3"/>
      <c r="L710" s="3"/>
      <c r="M710" s="3"/>
      <c r="N710" s="3"/>
      <c r="O710" s="3"/>
      <c r="P710" s="3"/>
      <c r="Q710" s="3"/>
      <c r="R710" s="3"/>
      <c r="S710" s="3"/>
      <c r="T710" s="3"/>
      <c r="U710" s="3"/>
      <c r="V710" s="3"/>
      <c r="W710" s="3"/>
      <c r="X710" s="3"/>
      <c r="Y710" s="3"/>
      <c r="Z710" s="3"/>
    </row>
    <row r="711" spans="1:26" ht="12.75" customHeight="1" x14ac:dyDescent="0.25">
      <c r="A711" s="3"/>
      <c r="B711" s="3"/>
      <c r="C711" s="3"/>
      <c r="D711" s="200"/>
      <c r="E711" s="3"/>
      <c r="F711" s="3"/>
      <c r="G711" s="3"/>
      <c r="H711" s="3"/>
      <c r="I711" s="3"/>
      <c r="J711" s="3"/>
      <c r="K711" s="3"/>
      <c r="L711" s="3"/>
      <c r="M711" s="3"/>
      <c r="N711" s="3"/>
      <c r="O711" s="3"/>
      <c r="P711" s="3"/>
      <c r="Q711" s="3"/>
      <c r="R711" s="3"/>
      <c r="S711" s="3"/>
      <c r="T711" s="3"/>
      <c r="U711" s="3"/>
      <c r="V711" s="3"/>
      <c r="W711" s="3"/>
      <c r="X711" s="3"/>
      <c r="Y711" s="3"/>
      <c r="Z711" s="3"/>
    </row>
    <row r="712" spans="1:26" ht="12.75" customHeight="1" x14ac:dyDescent="0.25">
      <c r="A712" s="3"/>
      <c r="B712" s="3"/>
      <c r="C712" s="3"/>
      <c r="D712" s="200"/>
      <c r="E712" s="3"/>
      <c r="F712" s="3"/>
      <c r="G712" s="3"/>
      <c r="H712" s="3"/>
      <c r="I712" s="3"/>
      <c r="J712" s="3"/>
      <c r="K712" s="3"/>
      <c r="L712" s="3"/>
      <c r="M712" s="3"/>
      <c r="N712" s="3"/>
      <c r="O712" s="3"/>
      <c r="P712" s="3"/>
      <c r="Q712" s="3"/>
      <c r="R712" s="3"/>
      <c r="S712" s="3"/>
      <c r="T712" s="3"/>
      <c r="U712" s="3"/>
      <c r="V712" s="3"/>
      <c r="W712" s="3"/>
      <c r="X712" s="3"/>
      <c r="Y712" s="3"/>
      <c r="Z712" s="3"/>
    </row>
    <row r="713" spans="1:26" ht="12.75" customHeight="1" x14ac:dyDescent="0.25">
      <c r="A713" s="3"/>
      <c r="B713" s="3"/>
      <c r="C713" s="3"/>
      <c r="D713" s="200"/>
      <c r="E713" s="3"/>
      <c r="F713" s="3"/>
      <c r="G713" s="3"/>
      <c r="H713" s="3"/>
      <c r="I713" s="3"/>
      <c r="J713" s="3"/>
      <c r="K713" s="3"/>
      <c r="L713" s="3"/>
      <c r="M713" s="3"/>
      <c r="N713" s="3"/>
      <c r="O713" s="3"/>
      <c r="P713" s="3"/>
      <c r="Q713" s="3"/>
      <c r="R713" s="3"/>
      <c r="S713" s="3"/>
      <c r="T713" s="3"/>
      <c r="U713" s="3"/>
      <c r="V713" s="3"/>
      <c r="W713" s="3"/>
      <c r="X713" s="3"/>
      <c r="Y713" s="3"/>
      <c r="Z713" s="3"/>
    </row>
    <row r="714" spans="1:26" ht="12.75" customHeight="1" x14ac:dyDescent="0.25">
      <c r="A714" s="3"/>
      <c r="B714" s="3"/>
      <c r="C714" s="3"/>
      <c r="D714" s="200"/>
      <c r="E714" s="3"/>
      <c r="F714" s="3"/>
      <c r="G714" s="3"/>
      <c r="H714" s="3"/>
      <c r="I714" s="3"/>
      <c r="J714" s="3"/>
      <c r="K714" s="3"/>
      <c r="L714" s="3"/>
      <c r="M714" s="3"/>
      <c r="N714" s="3"/>
      <c r="O714" s="3"/>
      <c r="P714" s="3"/>
      <c r="Q714" s="3"/>
      <c r="R714" s="3"/>
      <c r="S714" s="3"/>
      <c r="T714" s="3"/>
      <c r="U714" s="3"/>
      <c r="V714" s="3"/>
      <c r="W714" s="3"/>
      <c r="X714" s="3"/>
      <c r="Y714" s="3"/>
      <c r="Z714" s="3"/>
    </row>
    <row r="715" spans="1:26" ht="12.75" customHeight="1" x14ac:dyDescent="0.25">
      <c r="A715" s="3"/>
      <c r="B715" s="3"/>
      <c r="C715" s="3"/>
      <c r="D715" s="200"/>
      <c r="E715" s="3"/>
      <c r="F715" s="3"/>
      <c r="G715" s="3"/>
      <c r="H715" s="3"/>
      <c r="I715" s="3"/>
      <c r="J715" s="3"/>
      <c r="K715" s="3"/>
      <c r="L715" s="3"/>
      <c r="M715" s="3"/>
      <c r="N715" s="3"/>
      <c r="O715" s="3"/>
      <c r="P715" s="3"/>
      <c r="Q715" s="3"/>
      <c r="R715" s="3"/>
      <c r="S715" s="3"/>
      <c r="T715" s="3"/>
      <c r="U715" s="3"/>
      <c r="V715" s="3"/>
      <c r="W715" s="3"/>
      <c r="X715" s="3"/>
      <c r="Y715" s="3"/>
      <c r="Z715" s="3"/>
    </row>
    <row r="716" spans="1:26" ht="12.75" customHeight="1" x14ac:dyDescent="0.25">
      <c r="A716" s="3"/>
      <c r="B716" s="3"/>
      <c r="C716" s="3"/>
      <c r="D716" s="200"/>
      <c r="E716" s="3"/>
      <c r="F716" s="3"/>
      <c r="G716" s="3"/>
      <c r="H716" s="3"/>
      <c r="I716" s="3"/>
      <c r="J716" s="3"/>
      <c r="K716" s="3"/>
      <c r="L716" s="3"/>
      <c r="M716" s="3"/>
      <c r="N716" s="3"/>
      <c r="O716" s="3"/>
      <c r="P716" s="3"/>
      <c r="Q716" s="3"/>
      <c r="R716" s="3"/>
      <c r="S716" s="3"/>
      <c r="T716" s="3"/>
      <c r="U716" s="3"/>
      <c r="V716" s="3"/>
      <c r="W716" s="3"/>
      <c r="X716" s="3"/>
      <c r="Y716" s="3"/>
      <c r="Z716" s="3"/>
    </row>
    <row r="717" spans="1:26" ht="12.75" customHeight="1" x14ac:dyDescent="0.25">
      <c r="A717" s="3"/>
      <c r="B717" s="3"/>
      <c r="C717" s="3"/>
      <c r="D717" s="200"/>
      <c r="E717" s="3"/>
      <c r="F717" s="3"/>
      <c r="G717" s="3"/>
      <c r="H717" s="3"/>
      <c r="I717" s="3"/>
      <c r="J717" s="3"/>
      <c r="K717" s="3"/>
      <c r="L717" s="3"/>
      <c r="M717" s="3"/>
      <c r="N717" s="3"/>
      <c r="O717" s="3"/>
      <c r="P717" s="3"/>
      <c r="Q717" s="3"/>
      <c r="R717" s="3"/>
      <c r="S717" s="3"/>
      <c r="T717" s="3"/>
      <c r="U717" s="3"/>
      <c r="V717" s="3"/>
      <c r="W717" s="3"/>
      <c r="X717" s="3"/>
      <c r="Y717" s="3"/>
      <c r="Z717" s="3"/>
    </row>
    <row r="718" spans="1:26" ht="12.75" customHeight="1" x14ac:dyDescent="0.25">
      <c r="A718" s="3"/>
      <c r="B718" s="3"/>
      <c r="C718" s="3"/>
      <c r="D718" s="200"/>
      <c r="E718" s="3"/>
      <c r="F718" s="3"/>
      <c r="G718" s="3"/>
      <c r="H718" s="3"/>
      <c r="I718" s="3"/>
      <c r="J718" s="3"/>
      <c r="K718" s="3"/>
      <c r="L718" s="3"/>
      <c r="M718" s="3"/>
      <c r="N718" s="3"/>
      <c r="O718" s="3"/>
      <c r="P718" s="3"/>
      <c r="Q718" s="3"/>
      <c r="R718" s="3"/>
      <c r="S718" s="3"/>
      <c r="T718" s="3"/>
      <c r="U718" s="3"/>
      <c r="V718" s="3"/>
      <c r="W718" s="3"/>
      <c r="X718" s="3"/>
      <c r="Y718" s="3"/>
      <c r="Z718" s="3"/>
    </row>
    <row r="719" spans="1:26" ht="12.75" customHeight="1" x14ac:dyDescent="0.25">
      <c r="A719" s="3"/>
      <c r="B719" s="3"/>
      <c r="C719" s="3"/>
      <c r="D719" s="200"/>
      <c r="E719" s="3"/>
      <c r="F719" s="3"/>
      <c r="G719" s="3"/>
      <c r="H719" s="3"/>
      <c r="I719" s="3"/>
      <c r="J719" s="3"/>
      <c r="K719" s="3"/>
      <c r="L719" s="3"/>
      <c r="M719" s="3"/>
      <c r="N719" s="3"/>
      <c r="O719" s="3"/>
      <c r="P719" s="3"/>
      <c r="Q719" s="3"/>
      <c r="R719" s="3"/>
      <c r="S719" s="3"/>
      <c r="T719" s="3"/>
      <c r="U719" s="3"/>
      <c r="V719" s="3"/>
      <c r="W719" s="3"/>
      <c r="X719" s="3"/>
      <c r="Y719" s="3"/>
      <c r="Z719" s="3"/>
    </row>
    <row r="720" spans="1:26" ht="12.75" customHeight="1" x14ac:dyDescent="0.25">
      <c r="A720" s="3"/>
      <c r="B720" s="3"/>
      <c r="C720" s="3"/>
      <c r="D720" s="200"/>
      <c r="E720" s="3"/>
      <c r="F720" s="3"/>
      <c r="G720" s="3"/>
      <c r="H720" s="3"/>
      <c r="I720" s="3"/>
      <c r="J720" s="3"/>
      <c r="K720" s="3"/>
      <c r="L720" s="3"/>
      <c r="M720" s="3"/>
      <c r="N720" s="3"/>
      <c r="O720" s="3"/>
      <c r="P720" s="3"/>
      <c r="Q720" s="3"/>
      <c r="R720" s="3"/>
      <c r="S720" s="3"/>
      <c r="T720" s="3"/>
      <c r="U720" s="3"/>
      <c r="V720" s="3"/>
      <c r="W720" s="3"/>
      <c r="X720" s="3"/>
      <c r="Y720" s="3"/>
      <c r="Z720" s="3"/>
    </row>
    <row r="721" spans="1:26" ht="12.75" customHeight="1" x14ac:dyDescent="0.25">
      <c r="A721" s="3"/>
      <c r="B721" s="3"/>
      <c r="C721" s="3"/>
      <c r="D721" s="200"/>
      <c r="E721" s="3"/>
      <c r="F721" s="3"/>
      <c r="G721" s="3"/>
      <c r="H721" s="3"/>
      <c r="I721" s="3"/>
      <c r="J721" s="3"/>
      <c r="K721" s="3"/>
      <c r="L721" s="3"/>
      <c r="M721" s="3"/>
      <c r="N721" s="3"/>
      <c r="O721" s="3"/>
      <c r="P721" s="3"/>
      <c r="Q721" s="3"/>
      <c r="R721" s="3"/>
      <c r="S721" s="3"/>
      <c r="T721" s="3"/>
      <c r="U721" s="3"/>
      <c r="V721" s="3"/>
      <c r="W721" s="3"/>
      <c r="X721" s="3"/>
      <c r="Y721" s="3"/>
      <c r="Z721" s="3"/>
    </row>
    <row r="722" spans="1:26" ht="12.75" customHeight="1" x14ac:dyDescent="0.25">
      <c r="A722" s="3"/>
      <c r="B722" s="3"/>
      <c r="C722" s="3"/>
      <c r="D722" s="200"/>
      <c r="E722" s="3"/>
      <c r="F722" s="3"/>
      <c r="G722" s="3"/>
      <c r="H722" s="3"/>
      <c r="I722" s="3"/>
      <c r="J722" s="3"/>
      <c r="K722" s="3"/>
      <c r="L722" s="3"/>
      <c r="M722" s="3"/>
      <c r="N722" s="3"/>
      <c r="O722" s="3"/>
      <c r="P722" s="3"/>
      <c r="Q722" s="3"/>
      <c r="R722" s="3"/>
      <c r="S722" s="3"/>
      <c r="T722" s="3"/>
      <c r="U722" s="3"/>
      <c r="V722" s="3"/>
      <c r="W722" s="3"/>
      <c r="X722" s="3"/>
      <c r="Y722" s="3"/>
      <c r="Z722" s="3"/>
    </row>
    <row r="723" spans="1:26" ht="12.75" customHeight="1" x14ac:dyDescent="0.25">
      <c r="A723" s="3"/>
      <c r="B723" s="3"/>
      <c r="C723" s="3"/>
      <c r="D723" s="200"/>
      <c r="E723" s="3"/>
      <c r="F723" s="3"/>
      <c r="G723" s="3"/>
      <c r="H723" s="3"/>
      <c r="I723" s="3"/>
      <c r="J723" s="3"/>
      <c r="K723" s="3"/>
      <c r="L723" s="3"/>
      <c r="M723" s="3"/>
      <c r="N723" s="3"/>
      <c r="O723" s="3"/>
      <c r="P723" s="3"/>
      <c r="Q723" s="3"/>
      <c r="R723" s="3"/>
      <c r="S723" s="3"/>
      <c r="T723" s="3"/>
      <c r="U723" s="3"/>
      <c r="V723" s="3"/>
      <c r="W723" s="3"/>
      <c r="X723" s="3"/>
      <c r="Y723" s="3"/>
      <c r="Z723" s="3"/>
    </row>
    <row r="724" spans="1:26" ht="12.75" customHeight="1" x14ac:dyDescent="0.25">
      <c r="A724" s="3"/>
      <c r="B724" s="3"/>
      <c r="C724" s="3"/>
      <c r="D724" s="200"/>
      <c r="E724" s="3"/>
      <c r="F724" s="3"/>
      <c r="G724" s="3"/>
      <c r="H724" s="3"/>
      <c r="I724" s="3"/>
      <c r="J724" s="3"/>
      <c r="K724" s="3"/>
      <c r="L724" s="3"/>
      <c r="M724" s="3"/>
      <c r="N724" s="3"/>
      <c r="O724" s="3"/>
      <c r="P724" s="3"/>
      <c r="Q724" s="3"/>
      <c r="R724" s="3"/>
      <c r="S724" s="3"/>
      <c r="T724" s="3"/>
      <c r="U724" s="3"/>
      <c r="V724" s="3"/>
      <c r="W724" s="3"/>
      <c r="X724" s="3"/>
      <c r="Y724" s="3"/>
      <c r="Z724" s="3"/>
    </row>
    <row r="725" spans="1:26" ht="12.75" customHeight="1" x14ac:dyDescent="0.25">
      <c r="A725" s="3"/>
      <c r="B725" s="3"/>
      <c r="C725" s="3"/>
      <c r="D725" s="200"/>
      <c r="E725" s="3"/>
      <c r="F725" s="3"/>
      <c r="G725" s="3"/>
      <c r="H725" s="3"/>
      <c r="I725" s="3"/>
      <c r="J725" s="3"/>
      <c r="K725" s="3"/>
      <c r="L725" s="3"/>
      <c r="M725" s="3"/>
      <c r="N725" s="3"/>
      <c r="O725" s="3"/>
      <c r="P725" s="3"/>
      <c r="Q725" s="3"/>
      <c r="R725" s="3"/>
      <c r="S725" s="3"/>
      <c r="T725" s="3"/>
      <c r="U725" s="3"/>
      <c r="V725" s="3"/>
      <c r="W725" s="3"/>
      <c r="X725" s="3"/>
      <c r="Y725" s="3"/>
      <c r="Z725" s="3"/>
    </row>
    <row r="726" spans="1:26" ht="12.75" customHeight="1" x14ac:dyDescent="0.25">
      <c r="A726" s="3"/>
      <c r="B726" s="3"/>
      <c r="C726" s="3"/>
      <c r="D726" s="200"/>
      <c r="E726" s="3"/>
      <c r="F726" s="3"/>
      <c r="G726" s="3"/>
      <c r="H726" s="3"/>
      <c r="I726" s="3"/>
      <c r="J726" s="3"/>
      <c r="K726" s="3"/>
      <c r="L726" s="3"/>
      <c r="M726" s="3"/>
      <c r="N726" s="3"/>
      <c r="O726" s="3"/>
      <c r="P726" s="3"/>
      <c r="Q726" s="3"/>
      <c r="R726" s="3"/>
      <c r="S726" s="3"/>
      <c r="T726" s="3"/>
      <c r="U726" s="3"/>
      <c r="V726" s="3"/>
      <c r="W726" s="3"/>
      <c r="X726" s="3"/>
      <c r="Y726" s="3"/>
      <c r="Z726" s="3"/>
    </row>
    <row r="727" spans="1:26" ht="12.75" customHeight="1" x14ac:dyDescent="0.25">
      <c r="A727" s="3"/>
      <c r="B727" s="3"/>
      <c r="C727" s="3"/>
      <c r="D727" s="200"/>
      <c r="E727" s="3"/>
      <c r="F727" s="3"/>
      <c r="G727" s="3"/>
      <c r="H727" s="3"/>
      <c r="I727" s="3"/>
      <c r="J727" s="3"/>
      <c r="K727" s="3"/>
      <c r="L727" s="3"/>
      <c r="M727" s="3"/>
      <c r="N727" s="3"/>
      <c r="O727" s="3"/>
      <c r="P727" s="3"/>
      <c r="Q727" s="3"/>
      <c r="R727" s="3"/>
      <c r="S727" s="3"/>
      <c r="T727" s="3"/>
      <c r="U727" s="3"/>
      <c r="V727" s="3"/>
      <c r="W727" s="3"/>
      <c r="X727" s="3"/>
      <c r="Y727" s="3"/>
      <c r="Z727" s="3"/>
    </row>
    <row r="728" spans="1:26" ht="12.75" customHeight="1" x14ac:dyDescent="0.25">
      <c r="A728" s="3"/>
      <c r="B728" s="3"/>
      <c r="C728" s="3"/>
      <c r="D728" s="200"/>
      <c r="E728" s="3"/>
      <c r="F728" s="3"/>
      <c r="G728" s="3"/>
      <c r="H728" s="3"/>
      <c r="I728" s="3"/>
      <c r="J728" s="3"/>
      <c r="K728" s="3"/>
      <c r="L728" s="3"/>
      <c r="M728" s="3"/>
      <c r="N728" s="3"/>
      <c r="O728" s="3"/>
      <c r="P728" s="3"/>
      <c r="Q728" s="3"/>
      <c r="R728" s="3"/>
      <c r="S728" s="3"/>
      <c r="T728" s="3"/>
      <c r="U728" s="3"/>
      <c r="V728" s="3"/>
      <c r="W728" s="3"/>
      <c r="X728" s="3"/>
      <c r="Y728" s="3"/>
      <c r="Z728" s="3"/>
    </row>
    <row r="729" spans="1:26" ht="12.75" customHeight="1" x14ac:dyDescent="0.25">
      <c r="A729" s="3"/>
      <c r="B729" s="3"/>
      <c r="C729" s="3"/>
      <c r="D729" s="200"/>
      <c r="E729" s="3"/>
      <c r="F729" s="3"/>
      <c r="G729" s="3"/>
      <c r="H729" s="3"/>
      <c r="I729" s="3"/>
      <c r="J729" s="3"/>
      <c r="K729" s="3"/>
      <c r="L729" s="3"/>
      <c r="M729" s="3"/>
      <c r="N729" s="3"/>
      <c r="O729" s="3"/>
      <c r="P729" s="3"/>
      <c r="Q729" s="3"/>
      <c r="R729" s="3"/>
      <c r="S729" s="3"/>
      <c r="T729" s="3"/>
      <c r="U729" s="3"/>
      <c r="V729" s="3"/>
      <c r="W729" s="3"/>
      <c r="X729" s="3"/>
      <c r="Y729" s="3"/>
      <c r="Z729" s="3"/>
    </row>
    <row r="730" spans="1:26" ht="12.75" customHeight="1" x14ac:dyDescent="0.25">
      <c r="A730" s="3"/>
      <c r="B730" s="3"/>
      <c r="C730" s="3"/>
      <c r="D730" s="200"/>
      <c r="E730" s="3"/>
      <c r="F730" s="3"/>
      <c r="G730" s="3"/>
      <c r="H730" s="3"/>
      <c r="I730" s="3"/>
      <c r="J730" s="3"/>
      <c r="K730" s="3"/>
      <c r="L730" s="3"/>
      <c r="M730" s="3"/>
      <c r="N730" s="3"/>
      <c r="O730" s="3"/>
      <c r="P730" s="3"/>
      <c r="Q730" s="3"/>
      <c r="R730" s="3"/>
      <c r="S730" s="3"/>
      <c r="T730" s="3"/>
      <c r="U730" s="3"/>
      <c r="V730" s="3"/>
      <c r="W730" s="3"/>
      <c r="X730" s="3"/>
      <c r="Y730" s="3"/>
      <c r="Z730" s="3"/>
    </row>
    <row r="731" spans="1:26" ht="12.75" customHeight="1" x14ac:dyDescent="0.25">
      <c r="A731" s="3"/>
      <c r="B731" s="3"/>
      <c r="C731" s="3"/>
      <c r="D731" s="200"/>
      <c r="E731" s="3"/>
      <c r="F731" s="3"/>
      <c r="G731" s="3"/>
      <c r="H731" s="3"/>
      <c r="I731" s="3"/>
      <c r="J731" s="3"/>
      <c r="K731" s="3"/>
      <c r="L731" s="3"/>
      <c r="M731" s="3"/>
      <c r="N731" s="3"/>
      <c r="O731" s="3"/>
      <c r="P731" s="3"/>
      <c r="Q731" s="3"/>
      <c r="R731" s="3"/>
      <c r="S731" s="3"/>
      <c r="T731" s="3"/>
      <c r="U731" s="3"/>
      <c r="V731" s="3"/>
      <c r="W731" s="3"/>
      <c r="X731" s="3"/>
      <c r="Y731" s="3"/>
      <c r="Z731" s="3"/>
    </row>
    <row r="732" spans="1:26" ht="12.75" customHeight="1" x14ac:dyDescent="0.25">
      <c r="A732" s="3"/>
      <c r="B732" s="3"/>
      <c r="C732" s="3"/>
      <c r="D732" s="200"/>
      <c r="E732" s="3"/>
      <c r="F732" s="3"/>
      <c r="G732" s="3"/>
      <c r="H732" s="3"/>
      <c r="I732" s="3"/>
      <c r="J732" s="3"/>
      <c r="K732" s="3"/>
      <c r="L732" s="3"/>
      <c r="M732" s="3"/>
      <c r="N732" s="3"/>
      <c r="O732" s="3"/>
      <c r="P732" s="3"/>
      <c r="Q732" s="3"/>
      <c r="R732" s="3"/>
      <c r="S732" s="3"/>
      <c r="T732" s="3"/>
      <c r="U732" s="3"/>
      <c r="V732" s="3"/>
      <c r="W732" s="3"/>
      <c r="X732" s="3"/>
      <c r="Y732" s="3"/>
      <c r="Z732" s="3"/>
    </row>
    <row r="733" spans="1:26" ht="12.75" customHeight="1" x14ac:dyDescent="0.25">
      <c r="A733" s="3"/>
      <c r="B733" s="3"/>
      <c r="C733" s="3"/>
      <c r="D733" s="200"/>
      <c r="E733" s="3"/>
      <c r="F733" s="3"/>
      <c r="G733" s="3"/>
      <c r="H733" s="3"/>
      <c r="I733" s="3"/>
      <c r="J733" s="3"/>
      <c r="K733" s="3"/>
      <c r="L733" s="3"/>
      <c r="M733" s="3"/>
      <c r="N733" s="3"/>
      <c r="O733" s="3"/>
      <c r="P733" s="3"/>
      <c r="Q733" s="3"/>
      <c r="R733" s="3"/>
      <c r="S733" s="3"/>
      <c r="T733" s="3"/>
      <c r="U733" s="3"/>
      <c r="V733" s="3"/>
      <c r="W733" s="3"/>
      <c r="X733" s="3"/>
      <c r="Y733" s="3"/>
      <c r="Z733" s="3"/>
    </row>
    <row r="734" spans="1:26" ht="12.75" customHeight="1" x14ac:dyDescent="0.25">
      <c r="A734" s="3"/>
      <c r="B734" s="3"/>
      <c r="C734" s="3"/>
      <c r="D734" s="200"/>
      <c r="E734" s="3"/>
      <c r="F734" s="3"/>
      <c r="G734" s="3"/>
      <c r="H734" s="3"/>
      <c r="I734" s="3"/>
      <c r="J734" s="3"/>
      <c r="K734" s="3"/>
      <c r="L734" s="3"/>
      <c r="M734" s="3"/>
      <c r="N734" s="3"/>
      <c r="O734" s="3"/>
      <c r="P734" s="3"/>
      <c r="Q734" s="3"/>
      <c r="R734" s="3"/>
      <c r="S734" s="3"/>
      <c r="T734" s="3"/>
      <c r="U734" s="3"/>
      <c r="V734" s="3"/>
      <c r="W734" s="3"/>
      <c r="X734" s="3"/>
      <c r="Y734" s="3"/>
      <c r="Z734" s="3"/>
    </row>
    <row r="735" spans="1:26" ht="12.75" customHeight="1" x14ac:dyDescent="0.25">
      <c r="A735" s="3"/>
      <c r="B735" s="3"/>
      <c r="C735" s="3"/>
      <c r="D735" s="200"/>
      <c r="E735" s="3"/>
      <c r="F735" s="3"/>
      <c r="G735" s="3"/>
      <c r="H735" s="3"/>
      <c r="I735" s="3"/>
      <c r="J735" s="3"/>
      <c r="K735" s="3"/>
      <c r="L735" s="3"/>
      <c r="M735" s="3"/>
      <c r="N735" s="3"/>
      <c r="O735" s="3"/>
      <c r="P735" s="3"/>
      <c r="Q735" s="3"/>
      <c r="R735" s="3"/>
      <c r="S735" s="3"/>
      <c r="T735" s="3"/>
      <c r="U735" s="3"/>
      <c r="V735" s="3"/>
      <c r="W735" s="3"/>
      <c r="X735" s="3"/>
      <c r="Y735" s="3"/>
      <c r="Z735" s="3"/>
    </row>
    <row r="736" spans="1:26" ht="12.75" customHeight="1" x14ac:dyDescent="0.25">
      <c r="A736" s="3"/>
      <c r="B736" s="3"/>
      <c r="C736" s="3"/>
      <c r="D736" s="200"/>
      <c r="E736" s="3"/>
      <c r="F736" s="3"/>
      <c r="G736" s="3"/>
      <c r="H736" s="3"/>
      <c r="I736" s="3"/>
      <c r="J736" s="3"/>
      <c r="K736" s="3"/>
      <c r="L736" s="3"/>
      <c r="M736" s="3"/>
      <c r="N736" s="3"/>
      <c r="O736" s="3"/>
      <c r="P736" s="3"/>
      <c r="Q736" s="3"/>
      <c r="R736" s="3"/>
      <c r="S736" s="3"/>
      <c r="T736" s="3"/>
      <c r="U736" s="3"/>
      <c r="V736" s="3"/>
      <c r="W736" s="3"/>
      <c r="X736" s="3"/>
      <c r="Y736" s="3"/>
      <c r="Z736" s="3"/>
    </row>
    <row r="737" spans="1:26" ht="12.75" customHeight="1" x14ac:dyDescent="0.25">
      <c r="A737" s="3"/>
      <c r="B737" s="3"/>
      <c r="C737" s="3"/>
      <c r="D737" s="200"/>
      <c r="E737" s="3"/>
      <c r="F737" s="3"/>
      <c r="G737" s="3"/>
      <c r="H737" s="3"/>
      <c r="I737" s="3"/>
      <c r="J737" s="3"/>
      <c r="K737" s="3"/>
      <c r="L737" s="3"/>
      <c r="M737" s="3"/>
      <c r="N737" s="3"/>
      <c r="O737" s="3"/>
      <c r="P737" s="3"/>
      <c r="Q737" s="3"/>
      <c r="R737" s="3"/>
      <c r="S737" s="3"/>
      <c r="T737" s="3"/>
      <c r="U737" s="3"/>
      <c r="V737" s="3"/>
      <c r="W737" s="3"/>
      <c r="X737" s="3"/>
      <c r="Y737" s="3"/>
      <c r="Z737" s="3"/>
    </row>
    <row r="738" spans="1:26" ht="12.75" customHeight="1" x14ac:dyDescent="0.25">
      <c r="A738" s="3"/>
      <c r="B738" s="3"/>
      <c r="C738" s="3"/>
      <c r="D738" s="200"/>
      <c r="E738" s="3"/>
      <c r="F738" s="3"/>
      <c r="G738" s="3"/>
      <c r="H738" s="3"/>
      <c r="I738" s="3"/>
      <c r="J738" s="3"/>
      <c r="K738" s="3"/>
      <c r="L738" s="3"/>
      <c r="M738" s="3"/>
      <c r="N738" s="3"/>
      <c r="O738" s="3"/>
      <c r="P738" s="3"/>
      <c r="Q738" s="3"/>
      <c r="R738" s="3"/>
      <c r="S738" s="3"/>
      <c r="T738" s="3"/>
      <c r="U738" s="3"/>
      <c r="V738" s="3"/>
      <c r="W738" s="3"/>
      <c r="X738" s="3"/>
      <c r="Y738" s="3"/>
      <c r="Z738" s="3"/>
    </row>
    <row r="739" spans="1:26" ht="12.75" customHeight="1" x14ac:dyDescent="0.25">
      <c r="A739" s="3"/>
      <c r="B739" s="3"/>
      <c r="C739" s="3"/>
      <c r="D739" s="200"/>
      <c r="E739" s="3"/>
      <c r="F739" s="3"/>
      <c r="G739" s="3"/>
      <c r="H739" s="3"/>
      <c r="I739" s="3"/>
      <c r="J739" s="3"/>
      <c r="K739" s="3"/>
      <c r="L739" s="3"/>
      <c r="M739" s="3"/>
      <c r="N739" s="3"/>
      <c r="O739" s="3"/>
      <c r="P739" s="3"/>
      <c r="Q739" s="3"/>
      <c r="R739" s="3"/>
      <c r="S739" s="3"/>
      <c r="T739" s="3"/>
      <c r="U739" s="3"/>
      <c r="V739" s="3"/>
      <c r="W739" s="3"/>
      <c r="X739" s="3"/>
      <c r="Y739" s="3"/>
      <c r="Z739" s="3"/>
    </row>
    <row r="740" spans="1:26" ht="12.75" customHeight="1" x14ac:dyDescent="0.25">
      <c r="A740" s="3"/>
      <c r="B740" s="3"/>
      <c r="C740" s="3"/>
      <c r="D740" s="200"/>
      <c r="E740" s="3"/>
      <c r="F740" s="3"/>
      <c r="G740" s="3"/>
      <c r="H740" s="3"/>
      <c r="I740" s="3"/>
      <c r="J740" s="3"/>
      <c r="K740" s="3"/>
      <c r="L740" s="3"/>
      <c r="M740" s="3"/>
      <c r="N740" s="3"/>
      <c r="O740" s="3"/>
      <c r="P740" s="3"/>
      <c r="Q740" s="3"/>
      <c r="R740" s="3"/>
      <c r="S740" s="3"/>
      <c r="T740" s="3"/>
      <c r="U740" s="3"/>
      <c r="V740" s="3"/>
      <c r="W740" s="3"/>
      <c r="X740" s="3"/>
      <c r="Y740" s="3"/>
      <c r="Z740" s="3"/>
    </row>
    <row r="741" spans="1:26" ht="12.75" customHeight="1" x14ac:dyDescent="0.25">
      <c r="A741" s="3"/>
      <c r="B741" s="3"/>
      <c r="C741" s="3"/>
      <c r="D741" s="200"/>
      <c r="E741" s="3"/>
      <c r="F741" s="3"/>
      <c r="G741" s="3"/>
      <c r="H741" s="3"/>
      <c r="I741" s="3"/>
      <c r="J741" s="3"/>
      <c r="K741" s="3"/>
      <c r="L741" s="3"/>
      <c r="M741" s="3"/>
      <c r="N741" s="3"/>
      <c r="O741" s="3"/>
      <c r="P741" s="3"/>
      <c r="Q741" s="3"/>
      <c r="R741" s="3"/>
      <c r="S741" s="3"/>
      <c r="T741" s="3"/>
      <c r="U741" s="3"/>
      <c r="V741" s="3"/>
      <c r="W741" s="3"/>
      <c r="X741" s="3"/>
      <c r="Y741" s="3"/>
      <c r="Z741" s="3"/>
    </row>
    <row r="742" spans="1:26" ht="12.75" customHeight="1" x14ac:dyDescent="0.25">
      <c r="A742" s="3"/>
      <c r="B742" s="3"/>
      <c r="C742" s="3"/>
      <c r="D742" s="200"/>
      <c r="E742" s="3"/>
      <c r="F742" s="3"/>
      <c r="G742" s="3"/>
      <c r="H742" s="3"/>
      <c r="I742" s="3"/>
      <c r="J742" s="3"/>
      <c r="K742" s="3"/>
      <c r="L742" s="3"/>
      <c r="M742" s="3"/>
      <c r="N742" s="3"/>
      <c r="O742" s="3"/>
      <c r="P742" s="3"/>
      <c r="Q742" s="3"/>
      <c r="R742" s="3"/>
      <c r="S742" s="3"/>
      <c r="T742" s="3"/>
      <c r="U742" s="3"/>
      <c r="V742" s="3"/>
      <c r="W742" s="3"/>
      <c r="X742" s="3"/>
      <c r="Y742" s="3"/>
      <c r="Z742" s="3"/>
    </row>
    <row r="743" spans="1:26" ht="12.75" customHeight="1" x14ac:dyDescent="0.25">
      <c r="A743" s="3"/>
      <c r="B743" s="3"/>
      <c r="C743" s="3"/>
      <c r="D743" s="200"/>
      <c r="E743" s="3"/>
      <c r="F743" s="3"/>
      <c r="G743" s="3"/>
      <c r="H743" s="3"/>
      <c r="I743" s="3"/>
      <c r="J743" s="3"/>
      <c r="K743" s="3"/>
      <c r="L743" s="3"/>
      <c r="M743" s="3"/>
      <c r="N743" s="3"/>
      <c r="O743" s="3"/>
      <c r="P743" s="3"/>
      <c r="Q743" s="3"/>
      <c r="R743" s="3"/>
      <c r="S743" s="3"/>
      <c r="T743" s="3"/>
      <c r="U743" s="3"/>
      <c r="V743" s="3"/>
      <c r="W743" s="3"/>
      <c r="X743" s="3"/>
      <c r="Y743" s="3"/>
      <c r="Z743" s="3"/>
    </row>
    <row r="744" spans="1:26" ht="12.75" customHeight="1" x14ac:dyDescent="0.25">
      <c r="A744" s="3"/>
      <c r="B744" s="3"/>
      <c r="C744" s="3"/>
      <c r="D744" s="200"/>
      <c r="E744" s="3"/>
      <c r="F744" s="3"/>
      <c r="G744" s="3"/>
      <c r="H744" s="3"/>
      <c r="I744" s="3"/>
      <c r="J744" s="3"/>
      <c r="K744" s="3"/>
      <c r="L744" s="3"/>
      <c r="M744" s="3"/>
      <c r="N744" s="3"/>
      <c r="O744" s="3"/>
      <c r="P744" s="3"/>
      <c r="Q744" s="3"/>
      <c r="R744" s="3"/>
      <c r="S744" s="3"/>
      <c r="T744" s="3"/>
      <c r="U744" s="3"/>
      <c r="V744" s="3"/>
      <c r="W744" s="3"/>
      <c r="X744" s="3"/>
      <c r="Y744" s="3"/>
      <c r="Z744" s="3"/>
    </row>
    <row r="745" spans="1:26" ht="12.75" customHeight="1" x14ac:dyDescent="0.25">
      <c r="A745" s="3"/>
      <c r="B745" s="3"/>
      <c r="C745" s="3"/>
      <c r="D745" s="200"/>
      <c r="E745" s="3"/>
      <c r="F745" s="3"/>
      <c r="G745" s="3"/>
      <c r="H745" s="3"/>
      <c r="I745" s="3"/>
      <c r="J745" s="3"/>
      <c r="K745" s="3"/>
      <c r="L745" s="3"/>
      <c r="M745" s="3"/>
      <c r="N745" s="3"/>
      <c r="O745" s="3"/>
      <c r="P745" s="3"/>
      <c r="Q745" s="3"/>
      <c r="R745" s="3"/>
      <c r="S745" s="3"/>
      <c r="T745" s="3"/>
      <c r="U745" s="3"/>
      <c r="V745" s="3"/>
      <c r="W745" s="3"/>
      <c r="X745" s="3"/>
      <c r="Y745" s="3"/>
      <c r="Z745" s="3"/>
    </row>
    <row r="746" spans="1:26" ht="12.75" customHeight="1" x14ac:dyDescent="0.25">
      <c r="A746" s="3"/>
      <c r="B746" s="3"/>
      <c r="C746" s="3"/>
      <c r="D746" s="200"/>
      <c r="E746" s="3"/>
      <c r="F746" s="3"/>
      <c r="G746" s="3"/>
      <c r="H746" s="3"/>
      <c r="I746" s="3"/>
      <c r="J746" s="3"/>
      <c r="K746" s="3"/>
      <c r="L746" s="3"/>
      <c r="M746" s="3"/>
      <c r="N746" s="3"/>
      <c r="O746" s="3"/>
      <c r="P746" s="3"/>
      <c r="Q746" s="3"/>
      <c r="R746" s="3"/>
      <c r="S746" s="3"/>
      <c r="T746" s="3"/>
      <c r="U746" s="3"/>
      <c r="V746" s="3"/>
      <c r="W746" s="3"/>
      <c r="X746" s="3"/>
      <c r="Y746" s="3"/>
      <c r="Z746" s="3"/>
    </row>
    <row r="747" spans="1:26" ht="12.75" customHeight="1" x14ac:dyDescent="0.25">
      <c r="A747" s="3"/>
      <c r="B747" s="3"/>
      <c r="C747" s="3"/>
      <c r="D747" s="200"/>
      <c r="E747" s="3"/>
      <c r="F747" s="3"/>
      <c r="G747" s="3"/>
      <c r="H747" s="3"/>
      <c r="I747" s="3"/>
      <c r="J747" s="3"/>
      <c r="K747" s="3"/>
      <c r="L747" s="3"/>
      <c r="M747" s="3"/>
      <c r="N747" s="3"/>
      <c r="O747" s="3"/>
      <c r="P747" s="3"/>
      <c r="Q747" s="3"/>
      <c r="R747" s="3"/>
      <c r="S747" s="3"/>
      <c r="T747" s="3"/>
      <c r="U747" s="3"/>
      <c r="V747" s="3"/>
      <c r="W747" s="3"/>
      <c r="X747" s="3"/>
      <c r="Y747" s="3"/>
      <c r="Z747" s="3"/>
    </row>
    <row r="748" spans="1:26" ht="12.75" customHeight="1" x14ac:dyDescent="0.25">
      <c r="A748" s="3"/>
      <c r="B748" s="3"/>
      <c r="C748" s="3"/>
      <c r="D748" s="200"/>
      <c r="E748" s="3"/>
      <c r="F748" s="3"/>
      <c r="G748" s="3"/>
      <c r="H748" s="3"/>
      <c r="I748" s="3"/>
      <c r="J748" s="3"/>
      <c r="K748" s="3"/>
      <c r="L748" s="3"/>
      <c r="M748" s="3"/>
      <c r="N748" s="3"/>
      <c r="O748" s="3"/>
      <c r="P748" s="3"/>
      <c r="Q748" s="3"/>
      <c r="R748" s="3"/>
      <c r="S748" s="3"/>
      <c r="T748" s="3"/>
      <c r="U748" s="3"/>
      <c r="V748" s="3"/>
      <c r="W748" s="3"/>
      <c r="X748" s="3"/>
      <c r="Y748" s="3"/>
      <c r="Z748" s="3"/>
    </row>
    <row r="749" spans="1:26" ht="12.75" customHeight="1" x14ac:dyDescent="0.25">
      <c r="A749" s="3"/>
      <c r="B749" s="3"/>
      <c r="C749" s="3"/>
      <c r="D749" s="200"/>
      <c r="E749" s="3"/>
      <c r="F749" s="3"/>
      <c r="G749" s="3"/>
      <c r="H749" s="3"/>
      <c r="I749" s="3"/>
      <c r="J749" s="3"/>
      <c r="K749" s="3"/>
      <c r="L749" s="3"/>
      <c r="M749" s="3"/>
      <c r="N749" s="3"/>
      <c r="O749" s="3"/>
      <c r="P749" s="3"/>
      <c r="Q749" s="3"/>
      <c r="R749" s="3"/>
      <c r="S749" s="3"/>
      <c r="T749" s="3"/>
      <c r="U749" s="3"/>
      <c r="V749" s="3"/>
      <c r="W749" s="3"/>
      <c r="X749" s="3"/>
      <c r="Y749" s="3"/>
      <c r="Z749" s="3"/>
    </row>
    <row r="750" spans="1:26" ht="12.75" customHeight="1" x14ac:dyDescent="0.25">
      <c r="A750" s="3"/>
      <c r="B750" s="3"/>
      <c r="C750" s="3"/>
      <c r="D750" s="200"/>
      <c r="E750" s="3"/>
      <c r="F750" s="3"/>
      <c r="G750" s="3"/>
      <c r="H750" s="3"/>
      <c r="I750" s="3"/>
      <c r="J750" s="3"/>
      <c r="K750" s="3"/>
      <c r="L750" s="3"/>
      <c r="M750" s="3"/>
      <c r="N750" s="3"/>
      <c r="O750" s="3"/>
      <c r="P750" s="3"/>
      <c r="Q750" s="3"/>
      <c r="R750" s="3"/>
      <c r="S750" s="3"/>
      <c r="T750" s="3"/>
      <c r="U750" s="3"/>
      <c r="V750" s="3"/>
      <c r="W750" s="3"/>
      <c r="X750" s="3"/>
      <c r="Y750" s="3"/>
      <c r="Z750" s="3"/>
    </row>
    <row r="751" spans="1:26" ht="12.75" customHeight="1" x14ac:dyDescent="0.25">
      <c r="A751" s="3"/>
      <c r="B751" s="3"/>
      <c r="C751" s="3"/>
      <c r="D751" s="200"/>
      <c r="E751" s="3"/>
      <c r="F751" s="3"/>
      <c r="G751" s="3"/>
      <c r="H751" s="3"/>
      <c r="I751" s="3"/>
      <c r="J751" s="3"/>
      <c r="K751" s="3"/>
      <c r="L751" s="3"/>
      <c r="M751" s="3"/>
      <c r="N751" s="3"/>
      <c r="O751" s="3"/>
      <c r="P751" s="3"/>
      <c r="Q751" s="3"/>
      <c r="R751" s="3"/>
      <c r="S751" s="3"/>
      <c r="T751" s="3"/>
      <c r="U751" s="3"/>
      <c r="V751" s="3"/>
      <c r="W751" s="3"/>
      <c r="X751" s="3"/>
      <c r="Y751" s="3"/>
      <c r="Z751" s="3"/>
    </row>
    <row r="752" spans="1:26" ht="12.75" customHeight="1" x14ac:dyDescent="0.25">
      <c r="A752" s="3"/>
      <c r="B752" s="3"/>
      <c r="C752" s="3"/>
      <c r="D752" s="200"/>
      <c r="E752" s="3"/>
      <c r="F752" s="3"/>
      <c r="G752" s="3"/>
      <c r="H752" s="3"/>
      <c r="I752" s="3"/>
      <c r="J752" s="3"/>
      <c r="K752" s="3"/>
      <c r="L752" s="3"/>
      <c r="M752" s="3"/>
      <c r="N752" s="3"/>
      <c r="O752" s="3"/>
      <c r="P752" s="3"/>
      <c r="Q752" s="3"/>
      <c r="R752" s="3"/>
      <c r="S752" s="3"/>
      <c r="T752" s="3"/>
      <c r="U752" s="3"/>
      <c r="V752" s="3"/>
      <c r="W752" s="3"/>
      <c r="X752" s="3"/>
      <c r="Y752" s="3"/>
      <c r="Z752" s="3"/>
    </row>
    <row r="753" spans="1:26" ht="12.75" customHeight="1" x14ac:dyDescent="0.25">
      <c r="A753" s="3"/>
      <c r="B753" s="3"/>
      <c r="C753" s="3"/>
      <c r="D753" s="200"/>
      <c r="E753" s="3"/>
      <c r="F753" s="3"/>
      <c r="G753" s="3"/>
      <c r="H753" s="3"/>
      <c r="I753" s="3"/>
      <c r="J753" s="3"/>
      <c r="K753" s="3"/>
      <c r="L753" s="3"/>
      <c r="M753" s="3"/>
      <c r="N753" s="3"/>
      <c r="O753" s="3"/>
      <c r="P753" s="3"/>
      <c r="Q753" s="3"/>
      <c r="R753" s="3"/>
      <c r="S753" s="3"/>
      <c r="T753" s="3"/>
      <c r="U753" s="3"/>
      <c r="V753" s="3"/>
      <c r="W753" s="3"/>
      <c r="X753" s="3"/>
      <c r="Y753" s="3"/>
      <c r="Z753" s="3"/>
    </row>
    <row r="754" spans="1:26" ht="12.75" customHeight="1" x14ac:dyDescent="0.25">
      <c r="A754" s="3"/>
      <c r="B754" s="3"/>
      <c r="C754" s="3"/>
      <c r="D754" s="200"/>
      <c r="E754" s="3"/>
      <c r="F754" s="3"/>
      <c r="G754" s="3"/>
      <c r="H754" s="3"/>
      <c r="I754" s="3"/>
      <c r="J754" s="3"/>
      <c r="K754" s="3"/>
      <c r="L754" s="3"/>
      <c r="M754" s="3"/>
      <c r="N754" s="3"/>
      <c r="O754" s="3"/>
      <c r="P754" s="3"/>
      <c r="Q754" s="3"/>
      <c r="R754" s="3"/>
      <c r="S754" s="3"/>
      <c r="T754" s="3"/>
      <c r="U754" s="3"/>
      <c r="V754" s="3"/>
      <c r="W754" s="3"/>
      <c r="X754" s="3"/>
      <c r="Y754" s="3"/>
      <c r="Z754" s="3"/>
    </row>
    <row r="755" spans="1:26" ht="12.75" customHeight="1" x14ac:dyDescent="0.25">
      <c r="A755" s="3"/>
      <c r="B755" s="3"/>
      <c r="C755" s="3"/>
      <c r="D755" s="200"/>
      <c r="E755" s="3"/>
      <c r="F755" s="3"/>
      <c r="G755" s="3"/>
      <c r="H755" s="3"/>
      <c r="I755" s="3"/>
      <c r="J755" s="3"/>
      <c r="K755" s="3"/>
      <c r="L755" s="3"/>
      <c r="M755" s="3"/>
      <c r="N755" s="3"/>
      <c r="O755" s="3"/>
      <c r="P755" s="3"/>
      <c r="Q755" s="3"/>
      <c r="R755" s="3"/>
      <c r="S755" s="3"/>
      <c r="T755" s="3"/>
      <c r="U755" s="3"/>
      <c r="V755" s="3"/>
      <c r="W755" s="3"/>
      <c r="X755" s="3"/>
      <c r="Y755" s="3"/>
      <c r="Z755" s="3"/>
    </row>
    <row r="756" spans="1:26" ht="12.75" customHeight="1" x14ac:dyDescent="0.25">
      <c r="A756" s="3"/>
      <c r="B756" s="3"/>
      <c r="C756" s="3"/>
      <c r="D756" s="200"/>
      <c r="E756" s="3"/>
      <c r="F756" s="3"/>
      <c r="G756" s="3"/>
      <c r="H756" s="3"/>
      <c r="I756" s="3"/>
      <c r="J756" s="3"/>
      <c r="K756" s="3"/>
      <c r="L756" s="3"/>
      <c r="M756" s="3"/>
      <c r="N756" s="3"/>
      <c r="O756" s="3"/>
      <c r="P756" s="3"/>
      <c r="Q756" s="3"/>
      <c r="R756" s="3"/>
      <c r="S756" s="3"/>
      <c r="T756" s="3"/>
      <c r="U756" s="3"/>
      <c r="V756" s="3"/>
      <c r="W756" s="3"/>
      <c r="X756" s="3"/>
      <c r="Y756" s="3"/>
      <c r="Z756" s="3"/>
    </row>
    <row r="757" spans="1:26" ht="12.75" customHeight="1" x14ac:dyDescent="0.25">
      <c r="A757" s="3"/>
      <c r="B757" s="3"/>
      <c r="C757" s="3"/>
      <c r="D757" s="200"/>
      <c r="E757" s="3"/>
      <c r="F757" s="3"/>
      <c r="G757" s="3"/>
      <c r="H757" s="3"/>
      <c r="I757" s="3"/>
      <c r="J757" s="3"/>
      <c r="K757" s="3"/>
      <c r="L757" s="3"/>
      <c r="M757" s="3"/>
      <c r="N757" s="3"/>
      <c r="O757" s="3"/>
      <c r="P757" s="3"/>
      <c r="Q757" s="3"/>
      <c r="R757" s="3"/>
      <c r="S757" s="3"/>
      <c r="T757" s="3"/>
      <c r="U757" s="3"/>
      <c r="V757" s="3"/>
      <c r="W757" s="3"/>
      <c r="X757" s="3"/>
      <c r="Y757" s="3"/>
      <c r="Z757" s="3"/>
    </row>
    <row r="758" spans="1:26" ht="12.75" customHeight="1" x14ac:dyDescent="0.25">
      <c r="A758" s="3"/>
      <c r="B758" s="3"/>
      <c r="C758" s="3"/>
      <c r="D758" s="200"/>
      <c r="E758" s="3"/>
      <c r="F758" s="3"/>
      <c r="G758" s="3"/>
      <c r="H758" s="3"/>
      <c r="I758" s="3"/>
      <c r="J758" s="3"/>
      <c r="K758" s="3"/>
      <c r="L758" s="3"/>
      <c r="M758" s="3"/>
      <c r="N758" s="3"/>
      <c r="O758" s="3"/>
      <c r="P758" s="3"/>
      <c r="Q758" s="3"/>
      <c r="R758" s="3"/>
      <c r="S758" s="3"/>
      <c r="T758" s="3"/>
      <c r="U758" s="3"/>
      <c r="V758" s="3"/>
      <c r="W758" s="3"/>
      <c r="X758" s="3"/>
      <c r="Y758" s="3"/>
      <c r="Z758" s="3"/>
    </row>
    <row r="759" spans="1:26" ht="12.75" customHeight="1" x14ac:dyDescent="0.25">
      <c r="A759" s="3"/>
      <c r="B759" s="3"/>
      <c r="C759" s="3"/>
      <c r="D759" s="200"/>
      <c r="E759" s="3"/>
      <c r="F759" s="3"/>
      <c r="G759" s="3"/>
      <c r="H759" s="3"/>
      <c r="I759" s="3"/>
      <c r="J759" s="3"/>
      <c r="K759" s="3"/>
      <c r="L759" s="3"/>
      <c r="M759" s="3"/>
      <c r="N759" s="3"/>
      <c r="O759" s="3"/>
      <c r="P759" s="3"/>
      <c r="Q759" s="3"/>
      <c r="R759" s="3"/>
      <c r="S759" s="3"/>
      <c r="T759" s="3"/>
      <c r="U759" s="3"/>
      <c r="V759" s="3"/>
      <c r="W759" s="3"/>
      <c r="X759" s="3"/>
      <c r="Y759" s="3"/>
      <c r="Z759" s="3"/>
    </row>
    <row r="760" spans="1:26" ht="12.75" customHeight="1" x14ac:dyDescent="0.25">
      <c r="A760" s="3"/>
      <c r="B760" s="3"/>
      <c r="C760" s="3"/>
      <c r="D760" s="200"/>
      <c r="E760" s="3"/>
      <c r="F760" s="3"/>
      <c r="G760" s="3"/>
      <c r="H760" s="3"/>
      <c r="I760" s="3"/>
      <c r="J760" s="3"/>
      <c r="K760" s="3"/>
      <c r="L760" s="3"/>
      <c r="M760" s="3"/>
      <c r="N760" s="3"/>
      <c r="O760" s="3"/>
      <c r="P760" s="3"/>
      <c r="Q760" s="3"/>
      <c r="R760" s="3"/>
      <c r="S760" s="3"/>
      <c r="T760" s="3"/>
      <c r="U760" s="3"/>
      <c r="V760" s="3"/>
      <c r="W760" s="3"/>
      <c r="X760" s="3"/>
      <c r="Y760" s="3"/>
      <c r="Z760" s="3"/>
    </row>
    <row r="761" spans="1:26" ht="12.75" customHeight="1" x14ac:dyDescent="0.25">
      <c r="A761" s="3"/>
      <c r="B761" s="3"/>
      <c r="C761" s="3"/>
      <c r="D761" s="200"/>
      <c r="E761" s="3"/>
      <c r="F761" s="3"/>
      <c r="G761" s="3"/>
      <c r="H761" s="3"/>
      <c r="I761" s="3"/>
      <c r="J761" s="3"/>
      <c r="K761" s="3"/>
      <c r="L761" s="3"/>
      <c r="M761" s="3"/>
      <c r="N761" s="3"/>
      <c r="O761" s="3"/>
      <c r="P761" s="3"/>
      <c r="Q761" s="3"/>
      <c r="R761" s="3"/>
      <c r="S761" s="3"/>
      <c r="T761" s="3"/>
      <c r="U761" s="3"/>
      <c r="V761" s="3"/>
      <c r="W761" s="3"/>
      <c r="X761" s="3"/>
      <c r="Y761" s="3"/>
      <c r="Z761" s="3"/>
    </row>
    <row r="762" spans="1:26" ht="12.75" customHeight="1" x14ac:dyDescent="0.25">
      <c r="A762" s="3"/>
      <c r="B762" s="3"/>
      <c r="C762" s="3"/>
      <c r="D762" s="200"/>
      <c r="E762" s="3"/>
      <c r="F762" s="3"/>
      <c r="G762" s="3"/>
      <c r="H762" s="3"/>
      <c r="I762" s="3"/>
      <c r="J762" s="3"/>
      <c r="K762" s="3"/>
      <c r="L762" s="3"/>
      <c r="M762" s="3"/>
      <c r="N762" s="3"/>
      <c r="O762" s="3"/>
      <c r="P762" s="3"/>
      <c r="Q762" s="3"/>
      <c r="R762" s="3"/>
      <c r="S762" s="3"/>
      <c r="T762" s="3"/>
      <c r="U762" s="3"/>
      <c r="V762" s="3"/>
      <c r="W762" s="3"/>
      <c r="X762" s="3"/>
      <c r="Y762" s="3"/>
      <c r="Z762" s="3"/>
    </row>
    <row r="763" spans="1:26" ht="12.75" customHeight="1" x14ac:dyDescent="0.25">
      <c r="A763" s="3"/>
      <c r="B763" s="3"/>
      <c r="C763" s="3"/>
      <c r="D763" s="200"/>
      <c r="E763" s="3"/>
      <c r="F763" s="3"/>
      <c r="G763" s="3"/>
      <c r="H763" s="3"/>
      <c r="I763" s="3"/>
      <c r="J763" s="3"/>
      <c r="K763" s="3"/>
      <c r="L763" s="3"/>
      <c r="M763" s="3"/>
      <c r="N763" s="3"/>
      <c r="O763" s="3"/>
      <c r="P763" s="3"/>
      <c r="Q763" s="3"/>
      <c r="R763" s="3"/>
      <c r="S763" s="3"/>
      <c r="T763" s="3"/>
      <c r="U763" s="3"/>
      <c r="V763" s="3"/>
      <c r="W763" s="3"/>
      <c r="X763" s="3"/>
      <c r="Y763" s="3"/>
      <c r="Z763" s="3"/>
    </row>
    <row r="764" spans="1:26" ht="12.75" customHeight="1" x14ac:dyDescent="0.25">
      <c r="A764" s="3"/>
      <c r="B764" s="3"/>
      <c r="C764" s="3"/>
      <c r="D764" s="200"/>
      <c r="E764" s="3"/>
      <c r="F764" s="3"/>
      <c r="G764" s="3"/>
      <c r="H764" s="3"/>
      <c r="I764" s="3"/>
      <c r="J764" s="3"/>
      <c r="K764" s="3"/>
      <c r="L764" s="3"/>
      <c r="M764" s="3"/>
      <c r="N764" s="3"/>
      <c r="O764" s="3"/>
      <c r="P764" s="3"/>
      <c r="Q764" s="3"/>
      <c r="R764" s="3"/>
      <c r="S764" s="3"/>
      <c r="T764" s="3"/>
      <c r="U764" s="3"/>
      <c r="V764" s="3"/>
      <c r="W764" s="3"/>
      <c r="X764" s="3"/>
      <c r="Y764" s="3"/>
      <c r="Z764" s="3"/>
    </row>
    <row r="765" spans="1:26" ht="12.75" customHeight="1" x14ac:dyDescent="0.25">
      <c r="A765" s="3"/>
      <c r="B765" s="3"/>
      <c r="C765" s="3"/>
      <c r="D765" s="200"/>
      <c r="E765" s="3"/>
      <c r="F765" s="3"/>
      <c r="G765" s="3"/>
      <c r="H765" s="3"/>
      <c r="I765" s="3"/>
      <c r="J765" s="3"/>
      <c r="K765" s="3"/>
      <c r="L765" s="3"/>
      <c r="M765" s="3"/>
      <c r="N765" s="3"/>
      <c r="O765" s="3"/>
      <c r="P765" s="3"/>
      <c r="Q765" s="3"/>
      <c r="R765" s="3"/>
      <c r="S765" s="3"/>
      <c r="T765" s="3"/>
      <c r="U765" s="3"/>
      <c r="V765" s="3"/>
      <c r="W765" s="3"/>
      <c r="X765" s="3"/>
      <c r="Y765" s="3"/>
      <c r="Z765" s="3"/>
    </row>
    <row r="766" spans="1:26" ht="12.75" customHeight="1" x14ac:dyDescent="0.25">
      <c r="A766" s="3"/>
      <c r="B766" s="3"/>
      <c r="C766" s="3"/>
      <c r="D766" s="200"/>
      <c r="E766" s="3"/>
      <c r="F766" s="3"/>
      <c r="G766" s="3"/>
      <c r="H766" s="3"/>
      <c r="I766" s="3"/>
      <c r="J766" s="3"/>
      <c r="K766" s="3"/>
      <c r="L766" s="3"/>
      <c r="M766" s="3"/>
      <c r="N766" s="3"/>
      <c r="O766" s="3"/>
      <c r="P766" s="3"/>
      <c r="Q766" s="3"/>
      <c r="R766" s="3"/>
      <c r="S766" s="3"/>
      <c r="T766" s="3"/>
      <c r="U766" s="3"/>
      <c r="V766" s="3"/>
      <c r="W766" s="3"/>
      <c r="X766" s="3"/>
      <c r="Y766" s="3"/>
      <c r="Z766" s="3"/>
    </row>
    <row r="767" spans="1:26" ht="12.75" customHeight="1" x14ac:dyDescent="0.25">
      <c r="A767" s="3"/>
      <c r="B767" s="3"/>
      <c r="C767" s="3"/>
      <c r="D767" s="200"/>
      <c r="E767" s="3"/>
      <c r="F767" s="3"/>
      <c r="G767" s="3"/>
      <c r="H767" s="3"/>
      <c r="I767" s="3"/>
      <c r="J767" s="3"/>
      <c r="K767" s="3"/>
      <c r="L767" s="3"/>
      <c r="M767" s="3"/>
      <c r="N767" s="3"/>
      <c r="O767" s="3"/>
      <c r="P767" s="3"/>
      <c r="Q767" s="3"/>
      <c r="R767" s="3"/>
      <c r="S767" s="3"/>
      <c r="T767" s="3"/>
      <c r="U767" s="3"/>
      <c r="V767" s="3"/>
      <c r="W767" s="3"/>
      <c r="X767" s="3"/>
      <c r="Y767" s="3"/>
      <c r="Z767" s="3"/>
    </row>
    <row r="768" spans="1:26" ht="12.75" customHeight="1" x14ac:dyDescent="0.25">
      <c r="A768" s="3"/>
      <c r="B768" s="3"/>
      <c r="C768" s="3"/>
      <c r="D768" s="200"/>
      <c r="E768" s="3"/>
      <c r="F768" s="3"/>
      <c r="G768" s="3"/>
      <c r="H768" s="3"/>
      <c r="I768" s="3"/>
      <c r="J768" s="3"/>
      <c r="K768" s="3"/>
      <c r="L768" s="3"/>
      <c r="M768" s="3"/>
      <c r="N768" s="3"/>
      <c r="O768" s="3"/>
      <c r="P768" s="3"/>
      <c r="Q768" s="3"/>
      <c r="R768" s="3"/>
      <c r="S768" s="3"/>
      <c r="T768" s="3"/>
      <c r="U768" s="3"/>
      <c r="V768" s="3"/>
      <c r="W768" s="3"/>
      <c r="X768" s="3"/>
      <c r="Y768" s="3"/>
      <c r="Z768" s="3"/>
    </row>
    <row r="769" spans="1:26" ht="12.75" customHeight="1" x14ac:dyDescent="0.25">
      <c r="A769" s="3"/>
      <c r="B769" s="3"/>
      <c r="C769" s="3"/>
      <c r="D769" s="200"/>
      <c r="E769" s="3"/>
      <c r="F769" s="3"/>
      <c r="G769" s="3"/>
      <c r="H769" s="3"/>
      <c r="I769" s="3"/>
      <c r="J769" s="3"/>
      <c r="K769" s="3"/>
      <c r="L769" s="3"/>
      <c r="M769" s="3"/>
      <c r="N769" s="3"/>
      <c r="O769" s="3"/>
      <c r="P769" s="3"/>
      <c r="Q769" s="3"/>
      <c r="R769" s="3"/>
      <c r="S769" s="3"/>
      <c r="T769" s="3"/>
      <c r="U769" s="3"/>
      <c r="V769" s="3"/>
      <c r="W769" s="3"/>
      <c r="X769" s="3"/>
      <c r="Y769" s="3"/>
      <c r="Z769" s="3"/>
    </row>
    <row r="770" spans="1:26" ht="12.75" customHeight="1" x14ac:dyDescent="0.25">
      <c r="A770" s="3"/>
      <c r="B770" s="3"/>
      <c r="C770" s="3"/>
      <c r="D770" s="200"/>
      <c r="E770" s="3"/>
      <c r="F770" s="3"/>
      <c r="G770" s="3"/>
      <c r="H770" s="3"/>
      <c r="I770" s="3"/>
      <c r="J770" s="3"/>
      <c r="K770" s="3"/>
      <c r="L770" s="3"/>
      <c r="M770" s="3"/>
      <c r="N770" s="3"/>
      <c r="O770" s="3"/>
      <c r="P770" s="3"/>
      <c r="Q770" s="3"/>
      <c r="R770" s="3"/>
      <c r="S770" s="3"/>
      <c r="T770" s="3"/>
      <c r="U770" s="3"/>
      <c r="V770" s="3"/>
      <c r="W770" s="3"/>
      <c r="X770" s="3"/>
      <c r="Y770" s="3"/>
      <c r="Z770" s="3"/>
    </row>
    <row r="771" spans="1:26" ht="12.75" customHeight="1" x14ac:dyDescent="0.25">
      <c r="A771" s="3"/>
      <c r="B771" s="3"/>
      <c r="C771" s="3"/>
      <c r="D771" s="200"/>
      <c r="E771" s="3"/>
      <c r="F771" s="3"/>
      <c r="G771" s="3"/>
      <c r="H771" s="3"/>
      <c r="I771" s="3"/>
      <c r="J771" s="3"/>
      <c r="K771" s="3"/>
      <c r="L771" s="3"/>
      <c r="M771" s="3"/>
      <c r="N771" s="3"/>
      <c r="O771" s="3"/>
      <c r="P771" s="3"/>
      <c r="Q771" s="3"/>
      <c r="R771" s="3"/>
      <c r="S771" s="3"/>
      <c r="T771" s="3"/>
      <c r="U771" s="3"/>
      <c r="V771" s="3"/>
      <c r="W771" s="3"/>
      <c r="X771" s="3"/>
      <c r="Y771" s="3"/>
      <c r="Z771" s="3"/>
    </row>
    <row r="772" spans="1:26" ht="12.75" customHeight="1" x14ac:dyDescent="0.25">
      <c r="A772" s="3"/>
      <c r="B772" s="3"/>
      <c r="C772" s="3"/>
      <c r="D772" s="200"/>
      <c r="E772" s="3"/>
      <c r="F772" s="3"/>
      <c r="G772" s="3"/>
      <c r="H772" s="3"/>
      <c r="I772" s="3"/>
      <c r="J772" s="3"/>
      <c r="K772" s="3"/>
      <c r="L772" s="3"/>
      <c r="M772" s="3"/>
      <c r="N772" s="3"/>
      <c r="O772" s="3"/>
      <c r="P772" s="3"/>
      <c r="Q772" s="3"/>
      <c r="R772" s="3"/>
      <c r="S772" s="3"/>
      <c r="T772" s="3"/>
      <c r="U772" s="3"/>
      <c r="V772" s="3"/>
      <c r="W772" s="3"/>
      <c r="X772" s="3"/>
      <c r="Y772" s="3"/>
      <c r="Z772" s="3"/>
    </row>
    <row r="773" spans="1:26" ht="12.75" customHeight="1" x14ac:dyDescent="0.25">
      <c r="A773" s="3"/>
      <c r="B773" s="3"/>
      <c r="C773" s="3"/>
      <c r="D773" s="200"/>
      <c r="E773" s="3"/>
      <c r="F773" s="3"/>
      <c r="G773" s="3"/>
      <c r="H773" s="3"/>
      <c r="I773" s="3"/>
      <c r="J773" s="3"/>
      <c r="K773" s="3"/>
      <c r="L773" s="3"/>
      <c r="M773" s="3"/>
      <c r="N773" s="3"/>
      <c r="O773" s="3"/>
      <c r="P773" s="3"/>
      <c r="Q773" s="3"/>
      <c r="R773" s="3"/>
      <c r="S773" s="3"/>
      <c r="T773" s="3"/>
      <c r="U773" s="3"/>
      <c r="V773" s="3"/>
      <c r="W773" s="3"/>
      <c r="X773" s="3"/>
      <c r="Y773" s="3"/>
      <c r="Z773" s="3"/>
    </row>
    <row r="774" spans="1:26" ht="12.75" customHeight="1" x14ac:dyDescent="0.25">
      <c r="A774" s="3"/>
      <c r="B774" s="3"/>
      <c r="C774" s="3"/>
      <c r="D774" s="200"/>
      <c r="E774" s="3"/>
      <c r="F774" s="3"/>
      <c r="G774" s="3"/>
      <c r="H774" s="3"/>
      <c r="I774" s="3"/>
      <c r="J774" s="3"/>
      <c r="K774" s="3"/>
      <c r="L774" s="3"/>
      <c r="M774" s="3"/>
      <c r="N774" s="3"/>
      <c r="O774" s="3"/>
      <c r="P774" s="3"/>
      <c r="Q774" s="3"/>
      <c r="R774" s="3"/>
      <c r="S774" s="3"/>
      <c r="T774" s="3"/>
      <c r="U774" s="3"/>
      <c r="V774" s="3"/>
      <c r="W774" s="3"/>
      <c r="X774" s="3"/>
      <c r="Y774" s="3"/>
      <c r="Z774" s="3"/>
    </row>
    <row r="775" spans="1:26" ht="12.75" customHeight="1" x14ac:dyDescent="0.25">
      <c r="A775" s="3"/>
      <c r="B775" s="3"/>
      <c r="C775" s="3"/>
      <c r="D775" s="200"/>
      <c r="E775" s="3"/>
      <c r="F775" s="3"/>
      <c r="G775" s="3"/>
      <c r="H775" s="3"/>
      <c r="I775" s="3"/>
      <c r="J775" s="3"/>
      <c r="K775" s="3"/>
      <c r="L775" s="3"/>
      <c r="M775" s="3"/>
      <c r="N775" s="3"/>
      <c r="O775" s="3"/>
      <c r="P775" s="3"/>
      <c r="Q775" s="3"/>
      <c r="R775" s="3"/>
      <c r="S775" s="3"/>
      <c r="T775" s="3"/>
      <c r="U775" s="3"/>
      <c r="V775" s="3"/>
      <c r="W775" s="3"/>
      <c r="X775" s="3"/>
      <c r="Y775" s="3"/>
      <c r="Z775" s="3"/>
    </row>
    <row r="776" spans="1:26" ht="12.75" customHeight="1" x14ac:dyDescent="0.25">
      <c r="A776" s="3"/>
      <c r="B776" s="3"/>
      <c r="C776" s="3"/>
      <c r="D776" s="200"/>
      <c r="E776" s="3"/>
      <c r="F776" s="3"/>
      <c r="G776" s="3"/>
      <c r="H776" s="3"/>
      <c r="I776" s="3"/>
      <c r="J776" s="3"/>
      <c r="K776" s="3"/>
      <c r="L776" s="3"/>
      <c r="M776" s="3"/>
      <c r="N776" s="3"/>
      <c r="O776" s="3"/>
      <c r="P776" s="3"/>
      <c r="Q776" s="3"/>
      <c r="R776" s="3"/>
      <c r="S776" s="3"/>
      <c r="T776" s="3"/>
      <c r="U776" s="3"/>
      <c r="V776" s="3"/>
      <c r="W776" s="3"/>
      <c r="X776" s="3"/>
      <c r="Y776" s="3"/>
      <c r="Z776" s="3"/>
    </row>
    <row r="777" spans="1:26" ht="12.75" customHeight="1" x14ac:dyDescent="0.25">
      <c r="A777" s="3"/>
      <c r="B777" s="3"/>
      <c r="C777" s="3"/>
      <c r="D777" s="200"/>
      <c r="E777" s="3"/>
      <c r="F777" s="3"/>
      <c r="G777" s="3"/>
      <c r="H777" s="3"/>
      <c r="I777" s="3"/>
      <c r="J777" s="3"/>
      <c r="K777" s="3"/>
      <c r="L777" s="3"/>
      <c r="M777" s="3"/>
      <c r="N777" s="3"/>
      <c r="O777" s="3"/>
      <c r="P777" s="3"/>
      <c r="Q777" s="3"/>
      <c r="R777" s="3"/>
      <c r="S777" s="3"/>
      <c r="T777" s="3"/>
      <c r="U777" s="3"/>
      <c r="V777" s="3"/>
      <c r="W777" s="3"/>
      <c r="X777" s="3"/>
      <c r="Y777" s="3"/>
      <c r="Z777" s="3"/>
    </row>
    <row r="778" spans="1:26" ht="12.75" customHeight="1" x14ac:dyDescent="0.25">
      <c r="A778" s="3"/>
      <c r="B778" s="3"/>
      <c r="C778" s="3"/>
      <c r="D778" s="200"/>
      <c r="E778" s="3"/>
      <c r="F778" s="3"/>
      <c r="G778" s="3"/>
      <c r="H778" s="3"/>
      <c r="I778" s="3"/>
      <c r="J778" s="3"/>
      <c r="K778" s="3"/>
      <c r="L778" s="3"/>
      <c r="M778" s="3"/>
      <c r="N778" s="3"/>
      <c r="O778" s="3"/>
      <c r="P778" s="3"/>
      <c r="Q778" s="3"/>
      <c r="R778" s="3"/>
      <c r="S778" s="3"/>
      <c r="T778" s="3"/>
      <c r="U778" s="3"/>
      <c r="V778" s="3"/>
      <c r="W778" s="3"/>
      <c r="X778" s="3"/>
      <c r="Y778" s="3"/>
      <c r="Z778" s="3"/>
    </row>
    <row r="779" spans="1:26" ht="12.75" customHeight="1" x14ac:dyDescent="0.25">
      <c r="A779" s="3"/>
      <c r="B779" s="3"/>
      <c r="C779" s="3"/>
      <c r="D779" s="200"/>
      <c r="E779" s="3"/>
      <c r="F779" s="3"/>
      <c r="G779" s="3"/>
      <c r="H779" s="3"/>
      <c r="I779" s="3"/>
      <c r="J779" s="3"/>
      <c r="K779" s="3"/>
      <c r="L779" s="3"/>
      <c r="M779" s="3"/>
      <c r="N779" s="3"/>
      <c r="O779" s="3"/>
      <c r="P779" s="3"/>
      <c r="Q779" s="3"/>
      <c r="R779" s="3"/>
      <c r="S779" s="3"/>
      <c r="T779" s="3"/>
      <c r="U779" s="3"/>
      <c r="V779" s="3"/>
      <c r="W779" s="3"/>
      <c r="X779" s="3"/>
      <c r="Y779" s="3"/>
      <c r="Z779" s="3"/>
    </row>
    <row r="780" spans="1:26" ht="12.75" customHeight="1" x14ac:dyDescent="0.25">
      <c r="A780" s="3"/>
      <c r="B780" s="3"/>
      <c r="C780" s="3"/>
      <c r="D780" s="200"/>
      <c r="E780" s="3"/>
      <c r="F780" s="3"/>
      <c r="G780" s="3"/>
      <c r="H780" s="3"/>
      <c r="I780" s="3"/>
      <c r="J780" s="3"/>
      <c r="K780" s="3"/>
      <c r="L780" s="3"/>
      <c r="M780" s="3"/>
      <c r="N780" s="3"/>
      <c r="O780" s="3"/>
      <c r="P780" s="3"/>
      <c r="Q780" s="3"/>
      <c r="R780" s="3"/>
      <c r="S780" s="3"/>
      <c r="T780" s="3"/>
      <c r="U780" s="3"/>
      <c r="V780" s="3"/>
      <c r="W780" s="3"/>
      <c r="X780" s="3"/>
      <c r="Y780" s="3"/>
      <c r="Z780" s="3"/>
    </row>
    <row r="781" spans="1:26" ht="12.75" customHeight="1" x14ac:dyDescent="0.25">
      <c r="A781" s="3"/>
      <c r="B781" s="3"/>
      <c r="C781" s="3"/>
      <c r="D781" s="200"/>
      <c r="E781" s="3"/>
      <c r="F781" s="3"/>
      <c r="G781" s="3"/>
      <c r="H781" s="3"/>
      <c r="I781" s="3"/>
      <c r="J781" s="3"/>
      <c r="K781" s="3"/>
      <c r="L781" s="3"/>
      <c r="M781" s="3"/>
      <c r="N781" s="3"/>
      <c r="O781" s="3"/>
      <c r="P781" s="3"/>
      <c r="Q781" s="3"/>
      <c r="R781" s="3"/>
      <c r="S781" s="3"/>
      <c r="T781" s="3"/>
      <c r="U781" s="3"/>
      <c r="V781" s="3"/>
      <c r="W781" s="3"/>
      <c r="X781" s="3"/>
      <c r="Y781" s="3"/>
      <c r="Z781" s="3"/>
    </row>
    <row r="782" spans="1:26" ht="12.75" customHeight="1" x14ac:dyDescent="0.25">
      <c r="A782" s="3"/>
      <c r="B782" s="3"/>
      <c r="C782" s="3"/>
      <c r="D782" s="200"/>
      <c r="E782" s="3"/>
      <c r="F782" s="3"/>
      <c r="G782" s="3"/>
      <c r="H782" s="3"/>
      <c r="I782" s="3"/>
      <c r="J782" s="3"/>
      <c r="K782" s="3"/>
      <c r="L782" s="3"/>
      <c r="M782" s="3"/>
      <c r="N782" s="3"/>
      <c r="O782" s="3"/>
      <c r="P782" s="3"/>
      <c r="Q782" s="3"/>
      <c r="R782" s="3"/>
      <c r="S782" s="3"/>
      <c r="T782" s="3"/>
      <c r="U782" s="3"/>
      <c r="V782" s="3"/>
      <c r="W782" s="3"/>
      <c r="X782" s="3"/>
      <c r="Y782" s="3"/>
      <c r="Z782" s="3"/>
    </row>
    <row r="783" spans="1:26" ht="12.75" customHeight="1" x14ac:dyDescent="0.25">
      <c r="A783" s="3"/>
      <c r="B783" s="3"/>
      <c r="C783" s="3"/>
      <c r="D783" s="200"/>
      <c r="E783" s="3"/>
      <c r="F783" s="3"/>
      <c r="G783" s="3"/>
      <c r="H783" s="3"/>
      <c r="I783" s="3"/>
      <c r="J783" s="3"/>
      <c r="K783" s="3"/>
      <c r="L783" s="3"/>
      <c r="M783" s="3"/>
      <c r="N783" s="3"/>
      <c r="O783" s="3"/>
      <c r="P783" s="3"/>
      <c r="Q783" s="3"/>
      <c r="R783" s="3"/>
      <c r="S783" s="3"/>
      <c r="T783" s="3"/>
      <c r="U783" s="3"/>
      <c r="V783" s="3"/>
      <c r="W783" s="3"/>
      <c r="X783" s="3"/>
      <c r="Y783" s="3"/>
      <c r="Z783" s="3"/>
    </row>
    <row r="784" spans="1:26" ht="12.75" customHeight="1" x14ac:dyDescent="0.25">
      <c r="A784" s="3"/>
      <c r="B784" s="3"/>
      <c r="C784" s="3"/>
      <c r="D784" s="200"/>
      <c r="E784" s="3"/>
      <c r="F784" s="3"/>
      <c r="G784" s="3"/>
      <c r="H784" s="3"/>
      <c r="I784" s="3"/>
      <c r="J784" s="3"/>
      <c r="K784" s="3"/>
      <c r="L784" s="3"/>
      <c r="M784" s="3"/>
      <c r="N784" s="3"/>
      <c r="O784" s="3"/>
      <c r="P784" s="3"/>
      <c r="Q784" s="3"/>
      <c r="R784" s="3"/>
      <c r="S784" s="3"/>
      <c r="T784" s="3"/>
      <c r="U784" s="3"/>
      <c r="V784" s="3"/>
      <c r="W784" s="3"/>
      <c r="X784" s="3"/>
      <c r="Y784" s="3"/>
      <c r="Z784" s="3"/>
    </row>
    <row r="785" spans="1:26" ht="12.75" customHeight="1" x14ac:dyDescent="0.25">
      <c r="A785" s="3"/>
      <c r="B785" s="3"/>
      <c r="C785" s="3"/>
      <c r="D785" s="200"/>
      <c r="E785" s="3"/>
      <c r="F785" s="3"/>
      <c r="G785" s="3"/>
      <c r="H785" s="3"/>
      <c r="I785" s="3"/>
      <c r="J785" s="3"/>
      <c r="K785" s="3"/>
      <c r="L785" s="3"/>
      <c r="M785" s="3"/>
      <c r="N785" s="3"/>
      <c r="O785" s="3"/>
      <c r="P785" s="3"/>
      <c r="Q785" s="3"/>
      <c r="R785" s="3"/>
      <c r="S785" s="3"/>
      <c r="T785" s="3"/>
      <c r="U785" s="3"/>
      <c r="V785" s="3"/>
      <c r="W785" s="3"/>
      <c r="X785" s="3"/>
      <c r="Y785" s="3"/>
      <c r="Z785" s="3"/>
    </row>
    <row r="786" spans="1:26" ht="12.75" customHeight="1" x14ac:dyDescent="0.25">
      <c r="A786" s="3"/>
      <c r="B786" s="3"/>
      <c r="C786" s="3"/>
      <c r="D786" s="200"/>
      <c r="E786" s="3"/>
      <c r="F786" s="3"/>
      <c r="G786" s="3"/>
      <c r="H786" s="3"/>
      <c r="I786" s="3"/>
      <c r="J786" s="3"/>
      <c r="K786" s="3"/>
      <c r="L786" s="3"/>
      <c r="M786" s="3"/>
      <c r="N786" s="3"/>
      <c r="O786" s="3"/>
      <c r="P786" s="3"/>
      <c r="Q786" s="3"/>
      <c r="R786" s="3"/>
      <c r="S786" s="3"/>
      <c r="T786" s="3"/>
      <c r="U786" s="3"/>
      <c r="V786" s="3"/>
      <c r="W786" s="3"/>
      <c r="X786" s="3"/>
      <c r="Y786" s="3"/>
      <c r="Z786" s="3"/>
    </row>
    <row r="787" spans="1:26" ht="12.75" customHeight="1" x14ac:dyDescent="0.25">
      <c r="A787" s="3"/>
      <c r="B787" s="3"/>
      <c r="C787" s="3"/>
      <c r="D787" s="200"/>
      <c r="E787" s="3"/>
      <c r="F787" s="3"/>
      <c r="G787" s="3"/>
      <c r="H787" s="3"/>
      <c r="I787" s="3"/>
      <c r="J787" s="3"/>
      <c r="K787" s="3"/>
      <c r="L787" s="3"/>
      <c r="M787" s="3"/>
      <c r="N787" s="3"/>
      <c r="O787" s="3"/>
      <c r="P787" s="3"/>
      <c r="Q787" s="3"/>
      <c r="R787" s="3"/>
      <c r="S787" s="3"/>
      <c r="T787" s="3"/>
      <c r="U787" s="3"/>
      <c r="V787" s="3"/>
      <c r="W787" s="3"/>
      <c r="X787" s="3"/>
      <c r="Y787" s="3"/>
      <c r="Z787" s="3"/>
    </row>
    <row r="788" spans="1:26" ht="12.75" customHeight="1" x14ac:dyDescent="0.25">
      <c r="A788" s="3"/>
      <c r="B788" s="3"/>
      <c r="C788" s="3"/>
      <c r="D788" s="200"/>
      <c r="E788" s="3"/>
      <c r="F788" s="3"/>
      <c r="G788" s="3"/>
      <c r="H788" s="3"/>
      <c r="I788" s="3"/>
      <c r="J788" s="3"/>
      <c r="K788" s="3"/>
      <c r="L788" s="3"/>
      <c r="M788" s="3"/>
      <c r="N788" s="3"/>
      <c r="O788" s="3"/>
      <c r="P788" s="3"/>
      <c r="Q788" s="3"/>
      <c r="R788" s="3"/>
      <c r="S788" s="3"/>
      <c r="T788" s="3"/>
      <c r="U788" s="3"/>
      <c r="V788" s="3"/>
      <c r="W788" s="3"/>
      <c r="X788" s="3"/>
      <c r="Y788" s="3"/>
      <c r="Z788" s="3"/>
    </row>
    <row r="789" spans="1:26" ht="12.75" customHeight="1" x14ac:dyDescent="0.25">
      <c r="A789" s="3"/>
      <c r="B789" s="3"/>
      <c r="C789" s="3"/>
      <c r="D789" s="200"/>
      <c r="E789" s="3"/>
      <c r="F789" s="3"/>
      <c r="G789" s="3"/>
      <c r="H789" s="3"/>
      <c r="I789" s="3"/>
      <c r="J789" s="3"/>
      <c r="K789" s="3"/>
      <c r="L789" s="3"/>
      <c r="M789" s="3"/>
      <c r="N789" s="3"/>
      <c r="O789" s="3"/>
      <c r="P789" s="3"/>
      <c r="Q789" s="3"/>
      <c r="R789" s="3"/>
      <c r="S789" s="3"/>
      <c r="T789" s="3"/>
      <c r="U789" s="3"/>
      <c r="V789" s="3"/>
      <c r="W789" s="3"/>
      <c r="X789" s="3"/>
      <c r="Y789" s="3"/>
      <c r="Z789" s="3"/>
    </row>
    <row r="790" spans="1:26" ht="12.75" customHeight="1" x14ac:dyDescent="0.25">
      <c r="A790" s="3"/>
      <c r="B790" s="3"/>
      <c r="C790" s="3"/>
      <c r="D790" s="200"/>
      <c r="E790" s="3"/>
      <c r="F790" s="3"/>
      <c r="G790" s="3"/>
      <c r="H790" s="3"/>
      <c r="I790" s="3"/>
      <c r="J790" s="3"/>
      <c r="K790" s="3"/>
      <c r="L790" s="3"/>
      <c r="M790" s="3"/>
      <c r="N790" s="3"/>
      <c r="O790" s="3"/>
      <c r="P790" s="3"/>
      <c r="Q790" s="3"/>
      <c r="R790" s="3"/>
      <c r="S790" s="3"/>
      <c r="T790" s="3"/>
      <c r="U790" s="3"/>
      <c r="V790" s="3"/>
      <c r="W790" s="3"/>
      <c r="X790" s="3"/>
      <c r="Y790" s="3"/>
      <c r="Z790" s="3"/>
    </row>
    <row r="791" spans="1:26" ht="12.75" customHeight="1" x14ac:dyDescent="0.25">
      <c r="A791" s="3"/>
      <c r="B791" s="3"/>
      <c r="C791" s="3"/>
      <c r="D791" s="200"/>
      <c r="E791" s="3"/>
      <c r="F791" s="3"/>
      <c r="G791" s="3"/>
      <c r="H791" s="3"/>
      <c r="I791" s="3"/>
      <c r="J791" s="3"/>
      <c r="K791" s="3"/>
      <c r="L791" s="3"/>
      <c r="M791" s="3"/>
      <c r="N791" s="3"/>
      <c r="O791" s="3"/>
      <c r="P791" s="3"/>
      <c r="Q791" s="3"/>
      <c r="R791" s="3"/>
      <c r="S791" s="3"/>
      <c r="T791" s="3"/>
      <c r="U791" s="3"/>
      <c r="V791" s="3"/>
      <c r="W791" s="3"/>
      <c r="X791" s="3"/>
      <c r="Y791" s="3"/>
      <c r="Z791" s="3"/>
    </row>
    <row r="792" spans="1:26" ht="12.75" customHeight="1" x14ac:dyDescent="0.25">
      <c r="A792" s="3"/>
      <c r="B792" s="3"/>
      <c r="C792" s="3"/>
      <c r="D792" s="200"/>
      <c r="E792" s="3"/>
      <c r="F792" s="3"/>
      <c r="G792" s="3"/>
      <c r="H792" s="3"/>
      <c r="I792" s="3"/>
      <c r="J792" s="3"/>
      <c r="K792" s="3"/>
      <c r="L792" s="3"/>
      <c r="M792" s="3"/>
      <c r="N792" s="3"/>
      <c r="O792" s="3"/>
      <c r="P792" s="3"/>
      <c r="Q792" s="3"/>
      <c r="R792" s="3"/>
      <c r="S792" s="3"/>
      <c r="T792" s="3"/>
      <c r="U792" s="3"/>
      <c r="V792" s="3"/>
      <c r="W792" s="3"/>
      <c r="X792" s="3"/>
      <c r="Y792" s="3"/>
      <c r="Z792" s="3"/>
    </row>
    <row r="793" spans="1:26" ht="12.75" customHeight="1" x14ac:dyDescent="0.25">
      <c r="A793" s="3"/>
      <c r="B793" s="3"/>
      <c r="C793" s="3"/>
      <c r="D793" s="200"/>
      <c r="E793" s="3"/>
      <c r="F793" s="3"/>
      <c r="G793" s="3"/>
      <c r="H793" s="3"/>
      <c r="I793" s="3"/>
      <c r="J793" s="3"/>
      <c r="K793" s="3"/>
      <c r="L793" s="3"/>
      <c r="M793" s="3"/>
      <c r="N793" s="3"/>
      <c r="O793" s="3"/>
      <c r="P793" s="3"/>
      <c r="Q793" s="3"/>
      <c r="R793" s="3"/>
      <c r="S793" s="3"/>
      <c r="T793" s="3"/>
      <c r="U793" s="3"/>
      <c r="V793" s="3"/>
      <c r="W793" s="3"/>
      <c r="X793" s="3"/>
      <c r="Y793" s="3"/>
      <c r="Z793" s="3"/>
    </row>
    <row r="794" spans="1:26" ht="12.75" customHeight="1" x14ac:dyDescent="0.25">
      <c r="A794" s="3"/>
      <c r="B794" s="3"/>
      <c r="C794" s="3"/>
      <c r="D794" s="200"/>
      <c r="E794" s="3"/>
      <c r="F794" s="3"/>
      <c r="G794" s="3"/>
      <c r="H794" s="3"/>
      <c r="I794" s="3"/>
      <c r="J794" s="3"/>
      <c r="K794" s="3"/>
      <c r="L794" s="3"/>
      <c r="M794" s="3"/>
      <c r="N794" s="3"/>
      <c r="O794" s="3"/>
      <c r="P794" s="3"/>
      <c r="Q794" s="3"/>
      <c r="R794" s="3"/>
      <c r="S794" s="3"/>
      <c r="T794" s="3"/>
      <c r="U794" s="3"/>
      <c r="V794" s="3"/>
      <c r="W794" s="3"/>
      <c r="X794" s="3"/>
      <c r="Y794" s="3"/>
      <c r="Z794" s="3"/>
    </row>
    <row r="795" spans="1:26" ht="12.75" customHeight="1" x14ac:dyDescent="0.25">
      <c r="A795" s="3"/>
      <c r="B795" s="3"/>
      <c r="C795" s="3"/>
      <c r="D795" s="200"/>
      <c r="E795" s="3"/>
      <c r="F795" s="3"/>
      <c r="G795" s="3"/>
      <c r="H795" s="3"/>
      <c r="I795" s="3"/>
      <c r="J795" s="3"/>
      <c r="K795" s="3"/>
      <c r="L795" s="3"/>
      <c r="M795" s="3"/>
      <c r="N795" s="3"/>
      <c r="O795" s="3"/>
      <c r="P795" s="3"/>
      <c r="Q795" s="3"/>
      <c r="R795" s="3"/>
      <c r="S795" s="3"/>
      <c r="T795" s="3"/>
      <c r="U795" s="3"/>
      <c r="V795" s="3"/>
      <c r="W795" s="3"/>
      <c r="X795" s="3"/>
      <c r="Y795" s="3"/>
      <c r="Z795" s="3"/>
    </row>
    <row r="796" spans="1:26" ht="12.75" customHeight="1" x14ac:dyDescent="0.25">
      <c r="A796" s="3"/>
      <c r="B796" s="3"/>
      <c r="C796" s="3"/>
      <c r="D796" s="200"/>
      <c r="E796" s="3"/>
      <c r="F796" s="3"/>
      <c r="G796" s="3"/>
      <c r="H796" s="3"/>
      <c r="I796" s="3"/>
      <c r="J796" s="3"/>
      <c r="K796" s="3"/>
      <c r="L796" s="3"/>
      <c r="M796" s="3"/>
      <c r="N796" s="3"/>
      <c r="O796" s="3"/>
      <c r="P796" s="3"/>
      <c r="Q796" s="3"/>
      <c r="R796" s="3"/>
      <c r="S796" s="3"/>
      <c r="T796" s="3"/>
      <c r="U796" s="3"/>
      <c r="V796" s="3"/>
      <c r="W796" s="3"/>
      <c r="X796" s="3"/>
      <c r="Y796" s="3"/>
      <c r="Z796" s="3"/>
    </row>
    <row r="797" spans="1:26" ht="12.75" customHeight="1" x14ac:dyDescent="0.25">
      <c r="A797" s="3"/>
      <c r="B797" s="3"/>
      <c r="C797" s="3"/>
      <c r="D797" s="200"/>
      <c r="E797" s="3"/>
      <c r="F797" s="3"/>
      <c r="G797" s="3"/>
      <c r="H797" s="3"/>
      <c r="I797" s="3"/>
      <c r="J797" s="3"/>
      <c r="K797" s="3"/>
      <c r="L797" s="3"/>
      <c r="M797" s="3"/>
      <c r="N797" s="3"/>
      <c r="O797" s="3"/>
      <c r="P797" s="3"/>
      <c r="Q797" s="3"/>
      <c r="R797" s="3"/>
      <c r="S797" s="3"/>
      <c r="T797" s="3"/>
      <c r="U797" s="3"/>
      <c r="V797" s="3"/>
      <c r="W797" s="3"/>
      <c r="X797" s="3"/>
      <c r="Y797" s="3"/>
      <c r="Z797" s="3"/>
    </row>
    <row r="798" spans="1:26" ht="12.75" customHeight="1" x14ac:dyDescent="0.25">
      <c r="A798" s="3"/>
      <c r="B798" s="3"/>
      <c r="C798" s="3"/>
      <c r="D798" s="200"/>
      <c r="E798" s="3"/>
      <c r="F798" s="3"/>
      <c r="G798" s="3"/>
      <c r="H798" s="3"/>
      <c r="I798" s="3"/>
      <c r="J798" s="3"/>
      <c r="K798" s="3"/>
      <c r="L798" s="3"/>
      <c r="M798" s="3"/>
      <c r="N798" s="3"/>
      <c r="O798" s="3"/>
      <c r="P798" s="3"/>
      <c r="Q798" s="3"/>
      <c r="R798" s="3"/>
      <c r="S798" s="3"/>
      <c r="T798" s="3"/>
      <c r="U798" s="3"/>
      <c r="V798" s="3"/>
      <c r="W798" s="3"/>
      <c r="X798" s="3"/>
      <c r="Y798" s="3"/>
      <c r="Z798" s="3"/>
    </row>
    <row r="799" spans="1:26" ht="12.75" customHeight="1" x14ac:dyDescent="0.25">
      <c r="A799" s="3"/>
      <c r="B799" s="3"/>
      <c r="C799" s="3"/>
      <c r="D799" s="200"/>
      <c r="E799" s="3"/>
      <c r="F799" s="3"/>
      <c r="G799" s="3"/>
      <c r="H799" s="3"/>
      <c r="I799" s="3"/>
      <c r="J799" s="3"/>
      <c r="K799" s="3"/>
      <c r="L799" s="3"/>
      <c r="M799" s="3"/>
      <c r="N799" s="3"/>
      <c r="O799" s="3"/>
      <c r="P799" s="3"/>
      <c r="Q799" s="3"/>
      <c r="R799" s="3"/>
      <c r="S799" s="3"/>
      <c r="T799" s="3"/>
      <c r="U799" s="3"/>
      <c r="V799" s="3"/>
      <c r="W799" s="3"/>
      <c r="X799" s="3"/>
      <c r="Y799" s="3"/>
      <c r="Z799" s="3"/>
    </row>
    <row r="800" spans="1:26" ht="12.75" customHeight="1" x14ac:dyDescent="0.25">
      <c r="A800" s="3"/>
      <c r="B800" s="3"/>
      <c r="C800" s="3"/>
      <c r="D800" s="200"/>
      <c r="E800" s="3"/>
      <c r="F800" s="3"/>
      <c r="G800" s="3"/>
      <c r="H800" s="3"/>
      <c r="I800" s="3"/>
      <c r="J800" s="3"/>
      <c r="K800" s="3"/>
      <c r="L800" s="3"/>
      <c r="M800" s="3"/>
      <c r="N800" s="3"/>
      <c r="O800" s="3"/>
      <c r="P800" s="3"/>
      <c r="Q800" s="3"/>
      <c r="R800" s="3"/>
      <c r="S800" s="3"/>
      <c r="T800" s="3"/>
      <c r="U800" s="3"/>
      <c r="V800" s="3"/>
      <c r="W800" s="3"/>
      <c r="X800" s="3"/>
      <c r="Y800" s="3"/>
      <c r="Z800" s="3"/>
    </row>
    <row r="801" spans="1:26" ht="12.75" customHeight="1" x14ac:dyDescent="0.25">
      <c r="A801" s="3"/>
      <c r="B801" s="3"/>
      <c r="C801" s="3"/>
      <c r="D801" s="200"/>
      <c r="E801" s="3"/>
      <c r="F801" s="3"/>
      <c r="G801" s="3"/>
      <c r="H801" s="3"/>
      <c r="I801" s="3"/>
      <c r="J801" s="3"/>
      <c r="K801" s="3"/>
      <c r="L801" s="3"/>
      <c r="M801" s="3"/>
      <c r="N801" s="3"/>
      <c r="O801" s="3"/>
      <c r="P801" s="3"/>
      <c r="Q801" s="3"/>
      <c r="R801" s="3"/>
      <c r="S801" s="3"/>
      <c r="T801" s="3"/>
      <c r="U801" s="3"/>
      <c r="V801" s="3"/>
      <c r="W801" s="3"/>
      <c r="X801" s="3"/>
      <c r="Y801" s="3"/>
      <c r="Z801" s="3"/>
    </row>
    <row r="802" spans="1:26" ht="12.75" customHeight="1" x14ac:dyDescent="0.25">
      <c r="A802" s="3"/>
      <c r="B802" s="3"/>
      <c r="C802" s="3"/>
      <c r="D802" s="200"/>
      <c r="E802" s="3"/>
      <c r="F802" s="3"/>
      <c r="G802" s="3"/>
      <c r="H802" s="3"/>
      <c r="I802" s="3"/>
      <c r="J802" s="3"/>
      <c r="K802" s="3"/>
      <c r="L802" s="3"/>
      <c r="M802" s="3"/>
      <c r="N802" s="3"/>
      <c r="O802" s="3"/>
      <c r="P802" s="3"/>
      <c r="Q802" s="3"/>
      <c r="R802" s="3"/>
      <c r="S802" s="3"/>
      <c r="T802" s="3"/>
      <c r="U802" s="3"/>
      <c r="V802" s="3"/>
      <c r="W802" s="3"/>
      <c r="X802" s="3"/>
      <c r="Y802" s="3"/>
      <c r="Z802" s="3"/>
    </row>
    <row r="803" spans="1:26" ht="12.75" customHeight="1" x14ac:dyDescent="0.25">
      <c r="A803" s="3"/>
      <c r="B803" s="3"/>
      <c r="C803" s="3"/>
      <c r="D803" s="200"/>
      <c r="E803" s="3"/>
      <c r="F803" s="3"/>
      <c r="G803" s="3"/>
      <c r="H803" s="3"/>
      <c r="I803" s="3"/>
      <c r="J803" s="3"/>
      <c r="K803" s="3"/>
      <c r="L803" s="3"/>
      <c r="M803" s="3"/>
      <c r="N803" s="3"/>
      <c r="O803" s="3"/>
      <c r="P803" s="3"/>
      <c r="Q803" s="3"/>
      <c r="R803" s="3"/>
      <c r="S803" s="3"/>
      <c r="T803" s="3"/>
      <c r="U803" s="3"/>
      <c r="V803" s="3"/>
      <c r="W803" s="3"/>
      <c r="X803" s="3"/>
      <c r="Y803" s="3"/>
      <c r="Z803" s="3"/>
    </row>
    <row r="804" spans="1:26" ht="12.75" customHeight="1" x14ac:dyDescent="0.25">
      <c r="A804" s="3"/>
      <c r="B804" s="3"/>
      <c r="C804" s="3"/>
      <c r="D804" s="200"/>
      <c r="E804" s="3"/>
      <c r="F804" s="3"/>
      <c r="G804" s="3"/>
      <c r="H804" s="3"/>
      <c r="I804" s="3"/>
      <c r="J804" s="3"/>
      <c r="K804" s="3"/>
      <c r="L804" s="3"/>
      <c r="M804" s="3"/>
      <c r="N804" s="3"/>
      <c r="O804" s="3"/>
      <c r="P804" s="3"/>
      <c r="Q804" s="3"/>
      <c r="R804" s="3"/>
      <c r="S804" s="3"/>
      <c r="T804" s="3"/>
      <c r="U804" s="3"/>
      <c r="V804" s="3"/>
      <c r="W804" s="3"/>
      <c r="X804" s="3"/>
      <c r="Y804" s="3"/>
      <c r="Z804" s="3"/>
    </row>
    <row r="805" spans="1:26" ht="12.75" customHeight="1" x14ac:dyDescent="0.25">
      <c r="A805" s="3"/>
      <c r="B805" s="3"/>
      <c r="C805" s="3"/>
      <c r="D805" s="200"/>
      <c r="E805" s="3"/>
      <c r="F805" s="3"/>
      <c r="G805" s="3"/>
      <c r="H805" s="3"/>
      <c r="I805" s="3"/>
      <c r="J805" s="3"/>
      <c r="K805" s="3"/>
      <c r="L805" s="3"/>
      <c r="M805" s="3"/>
      <c r="N805" s="3"/>
      <c r="O805" s="3"/>
      <c r="P805" s="3"/>
      <c r="Q805" s="3"/>
      <c r="R805" s="3"/>
      <c r="S805" s="3"/>
      <c r="T805" s="3"/>
      <c r="U805" s="3"/>
      <c r="V805" s="3"/>
      <c r="W805" s="3"/>
      <c r="X805" s="3"/>
      <c r="Y805" s="3"/>
      <c r="Z805" s="3"/>
    </row>
    <row r="806" spans="1:26" ht="12.75" customHeight="1" x14ac:dyDescent="0.25">
      <c r="A806" s="3"/>
      <c r="B806" s="3"/>
      <c r="C806" s="3"/>
      <c r="D806" s="200"/>
      <c r="E806" s="3"/>
      <c r="F806" s="3"/>
      <c r="G806" s="3"/>
      <c r="H806" s="3"/>
      <c r="I806" s="3"/>
      <c r="J806" s="3"/>
      <c r="K806" s="3"/>
      <c r="L806" s="3"/>
      <c r="M806" s="3"/>
      <c r="N806" s="3"/>
      <c r="O806" s="3"/>
      <c r="P806" s="3"/>
      <c r="Q806" s="3"/>
      <c r="R806" s="3"/>
      <c r="S806" s="3"/>
      <c r="T806" s="3"/>
      <c r="U806" s="3"/>
      <c r="V806" s="3"/>
      <c r="W806" s="3"/>
      <c r="X806" s="3"/>
      <c r="Y806" s="3"/>
      <c r="Z806" s="3"/>
    </row>
    <row r="807" spans="1:26" ht="12.75" customHeight="1" x14ac:dyDescent="0.25">
      <c r="A807" s="3"/>
      <c r="B807" s="3"/>
      <c r="C807" s="3"/>
      <c r="D807" s="200"/>
      <c r="E807" s="3"/>
      <c r="F807" s="3"/>
      <c r="G807" s="3"/>
      <c r="H807" s="3"/>
      <c r="I807" s="3"/>
      <c r="J807" s="3"/>
      <c r="K807" s="3"/>
      <c r="L807" s="3"/>
      <c r="M807" s="3"/>
      <c r="N807" s="3"/>
      <c r="O807" s="3"/>
      <c r="P807" s="3"/>
      <c r="Q807" s="3"/>
      <c r="R807" s="3"/>
      <c r="S807" s="3"/>
      <c r="T807" s="3"/>
      <c r="U807" s="3"/>
      <c r="V807" s="3"/>
      <c r="W807" s="3"/>
      <c r="X807" s="3"/>
      <c r="Y807" s="3"/>
      <c r="Z807" s="3"/>
    </row>
    <row r="808" spans="1:26" ht="12.75" customHeight="1" x14ac:dyDescent="0.25">
      <c r="A808" s="3"/>
      <c r="B808" s="3"/>
      <c r="C808" s="3"/>
      <c r="D808" s="200"/>
      <c r="E808" s="3"/>
      <c r="F808" s="3"/>
      <c r="G808" s="3"/>
      <c r="H808" s="3"/>
      <c r="I808" s="3"/>
      <c r="J808" s="3"/>
      <c r="K808" s="3"/>
      <c r="L808" s="3"/>
      <c r="M808" s="3"/>
      <c r="N808" s="3"/>
      <c r="O808" s="3"/>
      <c r="P808" s="3"/>
      <c r="Q808" s="3"/>
      <c r="R808" s="3"/>
      <c r="S808" s="3"/>
      <c r="T808" s="3"/>
      <c r="U808" s="3"/>
      <c r="V808" s="3"/>
      <c r="W808" s="3"/>
      <c r="X808" s="3"/>
      <c r="Y808" s="3"/>
      <c r="Z808" s="3"/>
    </row>
    <row r="809" spans="1:26" ht="12.75" customHeight="1" x14ac:dyDescent="0.25">
      <c r="A809" s="3"/>
      <c r="B809" s="3"/>
      <c r="C809" s="3"/>
      <c r="D809" s="200"/>
      <c r="E809" s="3"/>
      <c r="F809" s="3"/>
      <c r="G809" s="3"/>
      <c r="H809" s="3"/>
      <c r="I809" s="3"/>
      <c r="J809" s="3"/>
      <c r="K809" s="3"/>
      <c r="L809" s="3"/>
      <c r="M809" s="3"/>
      <c r="N809" s="3"/>
      <c r="O809" s="3"/>
      <c r="P809" s="3"/>
      <c r="Q809" s="3"/>
      <c r="R809" s="3"/>
      <c r="S809" s="3"/>
      <c r="T809" s="3"/>
      <c r="U809" s="3"/>
      <c r="V809" s="3"/>
      <c r="W809" s="3"/>
      <c r="X809" s="3"/>
      <c r="Y809" s="3"/>
      <c r="Z809" s="3"/>
    </row>
    <row r="810" spans="1:26" ht="12.75" customHeight="1" x14ac:dyDescent="0.25">
      <c r="A810" s="3"/>
      <c r="B810" s="3"/>
      <c r="C810" s="3"/>
      <c r="D810" s="200"/>
      <c r="E810" s="3"/>
      <c r="F810" s="3"/>
      <c r="G810" s="3"/>
      <c r="H810" s="3"/>
      <c r="I810" s="3"/>
      <c r="J810" s="3"/>
      <c r="K810" s="3"/>
      <c r="L810" s="3"/>
      <c r="M810" s="3"/>
      <c r="N810" s="3"/>
      <c r="O810" s="3"/>
      <c r="P810" s="3"/>
      <c r="Q810" s="3"/>
      <c r="R810" s="3"/>
      <c r="S810" s="3"/>
      <c r="T810" s="3"/>
      <c r="U810" s="3"/>
      <c r="V810" s="3"/>
      <c r="W810" s="3"/>
      <c r="X810" s="3"/>
      <c r="Y810" s="3"/>
      <c r="Z810" s="3"/>
    </row>
    <row r="811" spans="1:26" ht="12.75" customHeight="1" x14ac:dyDescent="0.25">
      <c r="A811" s="3"/>
      <c r="B811" s="3"/>
      <c r="C811" s="3"/>
      <c r="D811" s="200"/>
      <c r="E811" s="3"/>
      <c r="F811" s="3"/>
      <c r="G811" s="3"/>
      <c r="H811" s="3"/>
      <c r="I811" s="3"/>
      <c r="J811" s="3"/>
      <c r="K811" s="3"/>
      <c r="L811" s="3"/>
      <c r="M811" s="3"/>
      <c r="N811" s="3"/>
      <c r="O811" s="3"/>
      <c r="P811" s="3"/>
      <c r="Q811" s="3"/>
      <c r="R811" s="3"/>
      <c r="S811" s="3"/>
      <c r="T811" s="3"/>
      <c r="U811" s="3"/>
      <c r="V811" s="3"/>
      <c r="W811" s="3"/>
      <c r="X811" s="3"/>
      <c r="Y811" s="3"/>
      <c r="Z811" s="3"/>
    </row>
    <row r="812" spans="1:26" ht="12.75" customHeight="1" x14ac:dyDescent="0.25">
      <c r="A812" s="3"/>
      <c r="B812" s="3"/>
      <c r="C812" s="3"/>
      <c r="D812" s="200"/>
      <c r="E812" s="3"/>
      <c r="F812" s="3"/>
      <c r="G812" s="3"/>
      <c r="H812" s="3"/>
      <c r="I812" s="3"/>
      <c r="J812" s="3"/>
      <c r="K812" s="3"/>
      <c r="L812" s="3"/>
      <c r="M812" s="3"/>
      <c r="N812" s="3"/>
      <c r="O812" s="3"/>
      <c r="P812" s="3"/>
      <c r="Q812" s="3"/>
      <c r="R812" s="3"/>
      <c r="S812" s="3"/>
      <c r="T812" s="3"/>
      <c r="U812" s="3"/>
      <c r="V812" s="3"/>
      <c r="W812" s="3"/>
      <c r="X812" s="3"/>
      <c r="Y812" s="3"/>
      <c r="Z812" s="3"/>
    </row>
    <row r="813" spans="1:26" ht="12.75" customHeight="1" x14ac:dyDescent="0.25">
      <c r="A813" s="3"/>
      <c r="B813" s="3"/>
      <c r="C813" s="3"/>
      <c r="D813" s="200"/>
      <c r="E813" s="3"/>
      <c r="F813" s="3"/>
      <c r="G813" s="3"/>
      <c r="H813" s="3"/>
      <c r="I813" s="3"/>
      <c r="J813" s="3"/>
      <c r="K813" s="3"/>
      <c r="L813" s="3"/>
      <c r="M813" s="3"/>
      <c r="N813" s="3"/>
      <c r="O813" s="3"/>
      <c r="P813" s="3"/>
      <c r="Q813" s="3"/>
      <c r="R813" s="3"/>
      <c r="S813" s="3"/>
      <c r="T813" s="3"/>
      <c r="U813" s="3"/>
      <c r="V813" s="3"/>
      <c r="W813" s="3"/>
      <c r="X813" s="3"/>
      <c r="Y813" s="3"/>
      <c r="Z813" s="3"/>
    </row>
    <row r="814" spans="1:26" ht="12.75" customHeight="1" x14ac:dyDescent="0.25">
      <c r="A814" s="3"/>
      <c r="B814" s="3"/>
      <c r="C814" s="3"/>
      <c r="D814" s="200"/>
      <c r="E814" s="3"/>
      <c r="F814" s="3"/>
      <c r="G814" s="3"/>
      <c r="H814" s="3"/>
      <c r="I814" s="3"/>
      <c r="J814" s="3"/>
      <c r="K814" s="3"/>
      <c r="L814" s="3"/>
      <c r="M814" s="3"/>
      <c r="N814" s="3"/>
      <c r="O814" s="3"/>
      <c r="P814" s="3"/>
      <c r="Q814" s="3"/>
      <c r="R814" s="3"/>
      <c r="S814" s="3"/>
      <c r="T814" s="3"/>
      <c r="U814" s="3"/>
      <c r="V814" s="3"/>
      <c r="W814" s="3"/>
      <c r="X814" s="3"/>
      <c r="Y814" s="3"/>
      <c r="Z814" s="3"/>
    </row>
    <row r="815" spans="1:26" ht="12.75" customHeight="1" x14ac:dyDescent="0.25">
      <c r="A815" s="3"/>
      <c r="B815" s="3"/>
      <c r="C815" s="3"/>
      <c r="D815" s="200"/>
      <c r="E815" s="3"/>
      <c r="F815" s="3"/>
      <c r="G815" s="3"/>
      <c r="H815" s="3"/>
      <c r="I815" s="3"/>
      <c r="J815" s="3"/>
      <c r="K815" s="3"/>
      <c r="L815" s="3"/>
      <c r="M815" s="3"/>
      <c r="N815" s="3"/>
      <c r="O815" s="3"/>
      <c r="P815" s="3"/>
      <c r="Q815" s="3"/>
      <c r="R815" s="3"/>
      <c r="S815" s="3"/>
      <c r="T815" s="3"/>
      <c r="U815" s="3"/>
      <c r="V815" s="3"/>
      <c r="W815" s="3"/>
      <c r="X815" s="3"/>
      <c r="Y815" s="3"/>
      <c r="Z815" s="3"/>
    </row>
    <row r="816" spans="1:26" ht="12.75" customHeight="1" x14ac:dyDescent="0.25">
      <c r="A816" s="3"/>
      <c r="B816" s="3"/>
      <c r="C816" s="3"/>
      <c r="D816" s="200"/>
      <c r="E816" s="3"/>
      <c r="F816" s="3"/>
      <c r="G816" s="3"/>
      <c r="H816" s="3"/>
      <c r="I816" s="3"/>
      <c r="J816" s="3"/>
      <c r="K816" s="3"/>
      <c r="L816" s="3"/>
      <c r="M816" s="3"/>
      <c r="N816" s="3"/>
      <c r="O816" s="3"/>
      <c r="P816" s="3"/>
      <c r="Q816" s="3"/>
      <c r="R816" s="3"/>
      <c r="S816" s="3"/>
      <c r="T816" s="3"/>
      <c r="U816" s="3"/>
      <c r="V816" s="3"/>
      <c r="W816" s="3"/>
      <c r="X816" s="3"/>
      <c r="Y816" s="3"/>
      <c r="Z816" s="3"/>
    </row>
    <row r="817" spans="1:26" ht="12.75" customHeight="1" x14ac:dyDescent="0.25">
      <c r="A817" s="3"/>
      <c r="B817" s="3"/>
      <c r="C817" s="3"/>
      <c r="D817" s="200"/>
      <c r="E817" s="3"/>
      <c r="F817" s="3"/>
      <c r="G817" s="3"/>
      <c r="H817" s="3"/>
      <c r="I817" s="3"/>
      <c r="J817" s="3"/>
      <c r="K817" s="3"/>
      <c r="L817" s="3"/>
      <c r="M817" s="3"/>
      <c r="N817" s="3"/>
      <c r="O817" s="3"/>
      <c r="P817" s="3"/>
      <c r="Q817" s="3"/>
      <c r="R817" s="3"/>
      <c r="S817" s="3"/>
      <c r="T817" s="3"/>
      <c r="U817" s="3"/>
      <c r="V817" s="3"/>
      <c r="W817" s="3"/>
      <c r="X817" s="3"/>
      <c r="Y817" s="3"/>
      <c r="Z817" s="3"/>
    </row>
    <row r="818" spans="1:26" ht="12.75" customHeight="1" x14ac:dyDescent="0.25">
      <c r="A818" s="3"/>
      <c r="B818" s="3"/>
      <c r="C818" s="3"/>
      <c r="D818" s="200"/>
      <c r="E818" s="3"/>
      <c r="F818" s="3"/>
      <c r="G818" s="3"/>
      <c r="H818" s="3"/>
      <c r="I818" s="3"/>
      <c r="J818" s="3"/>
      <c r="K818" s="3"/>
      <c r="L818" s="3"/>
      <c r="M818" s="3"/>
      <c r="N818" s="3"/>
      <c r="O818" s="3"/>
      <c r="P818" s="3"/>
      <c r="Q818" s="3"/>
      <c r="R818" s="3"/>
      <c r="S818" s="3"/>
      <c r="T818" s="3"/>
      <c r="U818" s="3"/>
      <c r="V818" s="3"/>
      <c r="W818" s="3"/>
      <c r="X818" s="3"/>
      <c r="Y818" s="3"/>
      <c r="Z818" s="3"/>
    </row>
    <row r="819" spans="1:26" ht="12.75" customHeight="1" x14ac:dyDescent="0.25">
      <c r="A819" s="3"/>
      <c r="B819" s="3"/>
      <c r="C819" s="3"/>
      <c r="D819" s="200"/>
      <c r="E819" s="3"/>
      <c r="F819" s="3"/>
      <c r="G819" s="3"/>
      <c r="H819" s="3"/>
      <c r="I819" s="3"/>
      <c r="J819" s="3"/>
      <c r="K819" s="3"/>
      <c r="L819" s="3"/>
      <c r="M819" s="3"/>
      <c r="N819" s="3"/>
      <c r="O819" s="3"/>
      <c r="P819" s="3"/>
      <c r="Q819" s="3"/>
      <c r="R819" s="3"/>
      <c r="S819" s="3"/>
      <c r="T819" s="3"/>
      <c r="U819" s="3"/>
      <c r="V819" s="3"/>
      <c r="W819" s="3"/>
      <c r="X819" s="3"/>
      <c r="Y819" s="3"/>
      <c r="Z819" s="3"/>
    </row>
    <row r="820" spans="1:26" ht="12.75" customHeight="1" x14ac:dyDescent="0.25">
      <c r="A820" s="3"/>
      <c r="B820" s="3"/>
      <c r="C820" s="3"/>
      <c r="D820" s="200"/>
      <c r="E820" s="3"/>
      <c r="F820" s="3"/>
      <c r="G820" s="3"/>
      <c r="H820" s="3"/>
      <c r="I820" s="3"/>
      <c r="J820" s="3"/>
      <c r="K820" s="3"/>
      <c r="L820" s="3"/>
      <c r="M820" s="3"/>
      <c r="N820" s="3"/>
      <c r="O820" s="3"/>
      <c r="P820" s="3"/>
      <c r="Q820" s="3"/>
      <c r="R820" s="3"/>
      <c r="S820" s="3"/>
      <c r="T820" s="3"/>
      <c r="U820" s="3"/>
      <c r="V820" s="3"/>
      <c r="W820" s="3"/>
      <c r="X820" s="3"/>
      <c r="Y820" s="3"/>
      <c r="Z820" s="3"/>
    </row>
    <row r="821" spans="1:26" ht="12.75" customHeight="1" x14ac:dyDescent="0.25">
      <c r="A821" s="3"/>
      <c r="B821" s="3"/>
      <c r="C821" s="3"/>
      <c r="D821" s="200"/>
      <c r="E821" s="3"/>
      <c r="F821" s="3"/>
      <c r="G821" s="3"/>
      <c r="H821" s="3"/>
      <c r="I821" s="3"/>
      <c r="J821" s="3"/>
      <c r="K821" s="3"/>
      <c r="L821" s="3"/>
      <c r="M821" s="3"/>
      <c r="N821" s="3"/>
      <c r="O821" s="3"/>
      <c r="P821" s="3"/>
      <c r="Q821" s="3"/>
      <c r="R821" s="3"/>
      <c r="S821" s="3"/>
      <c r="T821" s="3"/>
      <c r="U821" s="3"/>
      <c r="V821" s="3"/>
      <c r="W821" s="3"/>
      <c r="X821" s="3"/>
      <c r="Y821" s="3"/>
      <c r="Z821" s="3"/>
    </row>
    <row r="822" spans="1:26" ht="12.75" customHeight="1" x14ac:dyDescent="0.25">
      <c r="A822" s="3"/>
      <c r="B822" s="3"/>
      <c r="C822" s="3"/>
      <c r="D822" s="200"/>
      <c r="E822" s="3"/>
      <c r="F822" s="3"/>
      <c r="G822" s="3"/>
      <c r="H822" s="3"/>
      <c r="I822" s="3"/>
      <c r="J822" s="3"/>
      <c r="K822" s="3"/>
      <c r="L822" s="3"/>
      <c r="M822" s="3"/>
      <c r="N822" s="3"/>
      <c r="O822" s="3"/>
      <c r="P822" s="3"/>
      <c r="Q822" s="3"/>
      <c r="R822" s="3"/>
      <c r="S822" s="3"/>
      <c r="T822" s="3"/>
      <c r="U822" s="3"/>
      <c r="V822" s="3"/>
      <c r="W822" s="3"/>
      <c r="X822" s="3"/>
      <c r="Y822" s="3"/>
      <c r="Z822" s="3"/>
    </row>
    <row r="823" spans="1:26" ht="12.75" customHeight="1" x14ac:dyDescent="0.25">
      <c r="A823" s="3"/>
      <c r="B823" s="3"/>
      <c r="C823" s="3"/>
      <c r="D823" s="200"/>
      <c r="E823" s="3"/>
      <c r="F823" s="3"/>
      <c r="G823" s="3"/>
      <c r="H823" s="3"/>
      <c r="I823" s="3"/>
      <c r="J823" s="3"/>
      <c r="K823" s="3"/>
      <c r="L823" s="3"/>
      <c r="M823" s="3"/>
      <c r="N823" s="3"/>
      <c r="O823" s="3"/>
      <c r="P823" s="3"/>
      <c r="Q823" s="3"/>
      <c r="R823" s="3"/>
      <c r="S823" s="3"/>
      <c r="T823" s="3"/>
      <c r="U823" s="3"/>
      <c r="V823" s="3"/>
      <c r="W823" s="3"/>
      <c r="X823" s="3"/>
      <c r="Y823" s="3"/>
      <c r="Z823" s="3"/>
    </row>
    <row r="824" spans="1:26" ht="12.75" customHeight="1" x14ac:dyDescent="0.25">
      <c r="A824" s="3"/>
      <c r="B824" s="3"/>
      <c r="C824" s="3"/>
      <c r="D824" s="200"/>
      <c r="E824" s="3"/>
      <c r="F824" s="3"/>
      <c r="G824" s="3"/>
      <c r="H824" s="3"/>
      <c r="I824" s="3"/>
      <c r="J824" s="3"/>
      <c r="K824" s="3"/>
      <c r="L824" s="3"/>
      <c r="M824" s="3"/>
      <c r="N824" s="3"/>
      <c r="O824" s="3"/>
      <c r="P824" s="3"/>
      <c r="Q824" s="3"/>
      <c r="R824" s="3"/>
      <c r="S824" s="3"/>
      <c r="T824" s="3"/>
      <c r="U824" s="3"/>
      <c r="V824" s="3"/>
      <c r="W824" s="3"/>
      <c r="X824" s="3"/>
      <c r="Y824" s="3"/>
      <c r="Z824" s="3"/>
    </row>
    <row r="825" spans="1:26" ht="12.75" customHeight="1" x14ac:dyDescent="0.25">
      <c r="A825" s="3"/>
      <c r="B825" s="3"/>
      <c r="C825" s="3"/>
      <c r="D825" s="200"/>
      <c r="E825" s="3"/>
      <c r="F825" s="3"/>
      <c r="G825" s="3"/>
      <c r="H825" s="3"/>
      <c r="I825" s="3"/>
      <c r="J825" s="3"/>
      <c r="K825" s="3"/>
      <c r="L825" s="3"/>
      <c r="M825" s="3"/>
      <c r="N825" s="3"/>
      <c r="O825" s="3"/>
      <c r="P825" s="3"/>
      <c r="Q825" s="3"/>
      <c r="R825" s="3"/>
      <c r="S825" s="3"/>
      <c r="T825" s="3"/>
      <c r="U825" s="3"/>
      <c r="V825" s="3"/>
      <c r="W825" s="3"/>
      <c r="X825" s="3"/>
      <c r="Y825" s="3"/>
      <c r="Z825" s="3"/>
    </row>
    <row r="826" spans="1:26" ht="12.75" customHeight="1" x14ac:dyDescent="0.25">
      <c r="A826" s="3"/>
      <c r="B826" s="3"/>
      <c r="C826" s="3"/>
      <c r="D826" s="200"/>
      <c r="E826" s="3"/>
      <c r="F826" s="3"/>
      <c r="G826" s="3"/>
      <c r="H826" s="3"/>
      <c r="I826" s="3"/>
      <c r="J826" s="3"/>
      <c r="K826" s="3"/>
      <c r="L826" s="3"/>
      <c r="M826" s="3"/>
      <c r="N826" s="3"/>
      <c r="O826" s="3"/>
      <c r="P826" s="3"/>
      <c r="Q826" s="3"/>
      <c r="R826" s="3"/>
      <c r="S826" s="3"/>
      <c r="T826" s="3"/>
      <c r="U826" s="3"/>
      <c r="V826" s="3"/>
      <c r="W826" s="3"/>
      <c r="X826" s="3"/>
      <c r="Y826" s="3"/>
      <c r="Z826" s="3"/>
    </row>
    <row r="827" spans="1:26" ht="12.75" customHeight="1" x14ac:dyDescent="0.25">
      <c r="A827" s="3"/>
      <c r="B827" s="3"/>
      <c r="C827" s="3"/>
      <c r="D827" s="200"/>
      <c r="E827" s="3"/>
      <c r="F827" s="3"/>
      <c r="G827" s="3"/>
      <c r="H827" s="3"/>
      <c r="I827" s="3"/>
      <c r="J827" s="3"/>
      <c r="K827" s="3"/>
      <c r="L827" s="3"/>
      <c r="M827" s="3"/>
      <c r="N827" s="3"/>
      <c r="O827" s="3"/>
      <c r="P827" s="3"/>
      <c r="Q827" s="3"/>
      <c r="R827" s="3"/>
      <c r="S827" s="3"/>
      <c r="T827" s="3"/>
      <c r="U827" s="3"/>
      <c r="V827" s="3"/>
      <c r="W827" s="3"/>
      <c r="X827" s="3"/>
      <c r="Y827" s="3"/>
      <c r="Z827" s="3"/>
    </row>
    <row r="828" spans="1:26" ht="12.75" customHeight="1" x14ac:dyDescent="0.25">
      <c r="A828" s="3"/>
      <c r="B828" s="3"/>
      <c r="C828" s="3"/>
      <c r="D828" s="200"/>
      <c r="E828" s="3"/>
      <c r="F828" s="3"/>
      <c r="G828" s="3"/>
      <c r="H828" s="3"/>
      <c r="I828" s="3"/>
      <c r="J828" s="3"/>
      <c r="K828" s="3"/>
      <c r="L828" s="3"/>
      <c r="M828" s="3"/>
      <c r="N828" s="3"/>
      <c r="O828" s="3"/>
      <c r="P828" s="3"/>
      <c r="Q828" s="3"/>
      <c r="R828" s="3"/>
      <c r="S828" s="3"/>
      <c r="T828" s="3"/>
      <c r="U828" s="3"/>
      <c r="V828" s="3"/>
      <c r="W828" s="3"/>
      <c r="X828" s="3"/>
      <c r="Y828" s="3"/>
      <c r="Z828" s="3"/>
    </row>
    <row r="829" spans="1:26" ht="12.75" customHeight="1" x14ac:dyDescent="0.25">
      <c r="A829" s="3"/>
      <c r="B829" s="3"/>
      <c r="C829" s="3"/>
      <c r="D829" s="200"/>
      <c r="E829" s="3"/>
      <c r="F829" s="3"/>
      <c r="G829" s="3"/>
      <c r="H829" s="3"/>
      <c r="I829" s="3"/>
      <c r="J829" s="3"/>
      <c r="K829" s="3"/>
      <c r="L829" s="3"/>
      <c r="M829" s="3"/>
      <c r="N829" s="3"/>
      <c r="O829" s="3"/>
      <c r="P829" s="3"/>
      <c r="Q829" s="3"/>
      <c r="R829" s="3"/>
      <c r="S829" s="3"/>
      <c r="T829" s="3"/>
      <c r="U829" s="3"/>
      <c r="V829" s="3"/>
      <c r="W829" s="3"/>
      <c r="X829" s="3"/>
      <c r="Y829" s="3"/>
      <c r="Z829" s="3"/>
    </row>
    <row r="830" spans="1:26" ht="12.75" customHeight="1" x14ac:dyDescent="0.25">
      <c r="A830" s="3"/>
      <c r="B830" s="3"/>
      <c r="C830" s="3"/>
      <c r="D830" s="200"/>
      <c r="E830" s="3"/>
      <c r="F830" s="3"/>
      <c r="G830" s="3"/>
      <c r="H830" s="3"/>
      <c r="I830" s="3"/>
      <c r="J830" s="3"/>
      <c r="K830" s="3"/>
      <c r="L830" s="3"/>
      <c r="M830" s="3"/>
      <c r="N830" s="3"/>
      <c r="O830" s="3"/>
      <c r="P830" s="3"/>
      <c r="Q830" s="3"/>
      <c r="R830" s="3"/>
      <c r="S830" s="3"/>
      <c r="T830" s="3"/>
      <c r="U830" s="3"/>
      <c r="V830" s="3"/>
      <c r="W830" s="3"/>
      <c r="X830" s="3"/>
      <c r="Y830" s="3"/>
      <c r="Z830" s="3"/>
    </row>
    <row r="831" spans="1:26" ht="12.75" customHeight="1" x14ac:dyDescent="0.25">
      <c r="A831" s="3"/>
      <c r="B831" s="3"/>
      <c r="C831" s="3"/>
      <c r="D831" s="200"/>
      <c r="E831" s="3"/>
      <c r="F831" s="3"/>
      <c r="G831" s="3"/>
      <c r="H831" s="3"/>
      <c r="I831" s="3"/>
      <c r="J831" s="3"/>
      <c r="K831" s="3"/>
      <c r="L831" s="3"/>
      <c r="M831" s="3"/>
      <c r="N831" s="3"/>
      <c r="O831" s="3"/>
      <c r="P831" s="3"/>
      <c r="Q831" s="3"/>
      <c r="R831" s="3"/>
      <c r="S831" s="3"/>
      <c r="T831" s="3"/>
      <c r="U831" s="3"/>
      <c r="V831" s="3"/>
      <c r="W831" s="3"/>
      <c r="X831" s="3"/>
      <c r="Y831" s="3"/>
      <c r="Z831" s="3"/>
    </row>
    <row r="832" spans="1:26" ht="12.75" customHeight="1" x14ac:dyDescent="0.25">
      <c r="A832" s="3"/>
      <c r="B832" s="3"/>
      <c r="C832" s="3"/>
      <c r="D832" s="200"/>
      <c r="E832" s="3"/>
      <c r="F832" s="3"/>
      <c r="G832" s="3"/>
      <c r="H832" s="3"/>
      <c r="I832" s="3"/>
      <c r="J832" s="3"/>
      <c r="K832" s="3"/>
      <c r="L832" s="3"/>
      <c r="M832" s="3"/>
      <c r="N832" s="3"/>
      <c r="O832" s="3"/>
      <c r="P832" s="3"/>
      <c r="Q832" s="3"/>
      <c r="R832" s="3"/>
      <c r="S832" s="3"/>
      <c r="T832" s="3"/>
      <c r="U832" s="3"/>
      <c r="V832" s="3"/>
      <c r="W832" s="3"/>
      <c r="X832" s="3"/>
      <c r="Y832" s="3"/>
      <c r="Z832" s="3"/>
    </row>
    <row r="833" spans="1:26" ht="12.75" customHeight="1" x14ac:dyDescent="0.25">
      <c r="A833" s="3"/>
      <c r="B833" s="3"/>
      <c r="C833" s="3"/>
      <c r="D833" s="200"/>
      <c r="E833" s="3"/>
      <c r="F833" s="3"/>
      <c r="G833" s="3"/>
      <c r="H833" s="3"/>
      <c r="I833" s="3"/>
      <c r="J833" s="3"/>
      <c r="K833" s="3"/>
      <c r="L833" s="3"/>
      <c r="M833" s="3"/>
      <c r="N833" s="3"/>
      <c r="O833" s="3"/>
      <c r="P833" s="3"/>
      <c r="Q833" s="3"/>
      <c r="R833" s="3"/>
      <c r="S833" s="3"/>
      <c r="T833" s="3"/>
      <c r="U833" s="3"/>
      <c r="V833" s="3"/>
      <c r="W833" s="3"/>
      <c r="X833" s="3"/>
      <c r="Y833" s="3"/>
      <c r="Z833" s="3"/>
    </row>
    <row r="834" spans="1:26" ht="12.75" customHeight="1" x14ac:dyDescent="0.25">
      <c r="A834" s="3"/>
      <c r="B834" s="3"/>
      <c r="C834" s="3"/>
      <c r="D834" s="200"/>
      <c r="E834" s="3"/>
      <c r="F834" s="3"/>
      <c r="G834" s="3"/>
      <c r="H834" s="3"/>
      <c r="I834" s="3"/>
      <c r="J834" s="3"/>
      <c r="K834" s="3"/>
      <c r="L834" s="3"/>
      <c r="M834" s="3"/>
      <c r="N834" s="3"/>
      <c r="O834" s="3"/>
      <c r="P834" s="3"/>
      <c r="Q834" s="3"/>
      <c r="R834" s="3"/>
      <c r="S834" s="3"/>
      <c r="T834" s="3"/>
      <c r="U834" s="3"/>
      <c r="V834" s="3"/>
      <c r="W834" s="3"/>
      <c r="X834" s="3"/>
      <c r="Y834" s="3"/>
      <c r="Z834" s="3"/>
    </row>
    <row r="835" spans="1:26" ht="12.75" customHeight="1" x14ac:dyDescent="0.25">
      <c r="A835" s="3"/>
      <c r="B835" s="3"/>
      <c r="C835" s="3"/>
      <c r="D835" s="200"/>
      <c r="E835" s="3"/>
      <c r="F835" s="3"/>
      <c r="G835" s="3"/>
      <c r="H835" s="3"/>
      <c r="I835" s="3"/>
      <c r="J835" s="3"/>
      <c r="K835" s="3"/>
      <c r="L835" s="3"/>
      <c r="M835" s="3"/>
      <c r="N835" s="3"/>
      <c r="O835" s="3"/>
      <c r="P835" s="3"/>
      <c r="Q835" s="3"/>
      <c r="R835" s="3"/>
      <c r="S835" s="3"/>
      <c r="T835" s="3"/>
      <c r="U835" s="3"/>
      <c r="V835" s="3"/>
      <c r="W835" s="3"/>
      <c r="X835" s="3"/>
      <c r="Y835" s="3"/>
      <c r="Z835" s="3"/>
    </row>
    <row r="836" spans="1:26" ht="12.75" customHeight="1" x14ac:dyDescent="0.25">
      <c r="A836" s="3"/>
      <c r="B836" s="3"/>
      <c r="C836" s="3"/>
      <c r="D836" s="200"/>
      <c r="E836" s="3"/>
      <c r="F836" s="3"/>
      <c r="G836" s="3"/>
      <c r="H836" s="3"/>
      <c r="I836" s="3"/>
      <c r="J836" s="3"/>
      <c r="K836" s="3"/>
      <c r="L836" s="3"/>
      <c r="M836" s="3"/>
      <c r="N836" s="3"/>
      <c r="O836" s="3"/>
      <c r="P836" s="3"/>
      <c r="Q836" s="3"/>
      <c r="R836" s="3"/>
      <c r="S836" s="3"/>
      <c r="T836" s="3"/>
      <c r="U836" s="3"/>
      <c r="V836" s="3"/>
      <c r="W836" s="3"/>
      <c r="X836" s="3"/>
      <c r="Y836" s="3"/>
      <c r="Z836" s="3"/>
    </row>
    <row r="837" spans="1:26" ht="12.75" customHeight="1" x14ac:dyDescent="0.25">
      <c r="A837" s="3"/>
      <c r="B837" s="3"/>
      <c r="C837" s="3"/>
      <c r="D837" s="200"/>
      <c r="E837" s="3"/>
      <c r="F837" s="3"/>
      <c r="G837" s="3"/>
      <c r="H837" s="3"/>
      <c r="I837" s="3"/>
      <c r="J837" s="3"/>
      <c r="K837" s="3"/>
      <c r="L837" s="3"/>
      <c r="M837" s="3"/>
      <c r="N837" s="3"/>
      <c r="O837" s="3"/>
      <c r="P837" s="3"/>
      <c r="Q837" s="3"/>
      <c r="R837" s="3"/>
      <c r="S837" s="3"/>
      <c r="T837" s="3"/>
      <c r="U837" s="3"/>
      <c r="V837" s="3"/>
      <c r="W837" s="3"/>
      <c r="X837" s="3"/>
      <c r="Y837" s="3"/>
      <c r="Z837" s="3"/>
    </row>
    <row r="838" spans="1:26" ht="12.75" customHeight="1" x14ac:dyDescent="0.25">
      <c r="A838" s="3"/>
      <c r="B838" s="3"/>
      <c r="C838" s="3"/>
      <c r="D838" s="200"/>
      <c r="E838" s="3"/>
      <c r="F838" s="3"/>
      <c r="G838" s="3"/>
      <c r="H838" s="3"/>
      <c r="I838" s="3"/>
      <c r="J838" s="3"/>
      <c r="K838" s="3"/>
      <c r="L838" s="3"/>
      <c r="M838" s="3"/>
      <c r="N838" s="3"/>
      <c r="O838" s="3"/>
      <c r="P838" s="3"/>
      <c r="Q838" s="3"/>
      <c r="R838" s="3"/>
      <c r="S838" s="3"/>
      <c r="T838" s="3"/>
      <c r="U838" s="3"/>
      <c r="V838" s="3"/>
      <c r="W838" s="3"/>
      <c r="X838" s="3"/>
      <c r="Y838" s="3"/>
      <c r="Z838" s="3"/>
    </row>
    <row r="839" spans="1:26" ht="12.75" customHeight="1" x14ac:dyDescent="0.25">
      <c r="A839" s="3"/>
      <c r="B839" s="3"/>
      <c r="C839" s="3"/>
      <c r="D839" s="200"/>
      <c r="E839" s="3"/>
      <c r="F839" s="3"/>
      <c r="G839" s="3"/>
      <c r="H839" s="3"/>
      <c r="I839" s="3"/>
      <c r="J839" s="3"/>
      <c r="K839" s="3"/>
      <c r="L839" s="3"/>
      <c r="M839" s="3"/>
      <c r="N839" s="3"/>
      <c r="O839" s="3"/>
      <c r="P839" s="3"/>
      <c r="Q839" s="3"/>
      <c r="R839" s="3"/>
      <c r="S839" s="3"/>
      <c r="T839" s="3"/>
      <c r="U839" s="3"/>
      <c r="V839" s="3"/>
      <c r="W839" s="3"/>
      <c r="X839" s="3"/>
      <c r="Y839" s="3"/>
      <c r="Z839" s="3"/>
    </row>
    <row r="840" spans="1:26" ht="12.75" customHeight="1" x14ac:dyDescent="0.25">
      <c r="A840" s="3"/>
      <c r="B840" s="3"/>
      <c r="C840" s="3"/>
      <c r="D840" s="200"/>
      <c r="E840" s="3"/>
      <c r="F840" s="3"/>
      <c r="G840" s="3"/>
      <c r="H840" s="3"/>
      <c r="I840" s="3"/>
      <c r="J840" s="3"/>
      <c r="K840" s="3"/>
      <c r="L840" s="3"/>
      <c r="M840" s="3"/>
      <c r="N840" s="3"/>
      <c r="O840" s="3"/>
      <c r="P840" s="3"/>
      <c r="Q840" s="3"/>
      <c r="R840" s="3"/>
      <c r="S840" s="3"/>
      <c r="T840" s="3"/>
      <c r="U840" s="3"/>
      <c r="V840" s="3"/>
      <c r="W840" s="3"/>
      <c r="X840" s="3"/>
      <c r="Y840" s="3"/>
      <c r="Z840" s="3"/>
    </row>
    <row r="841" spans="1:26" ht="12.75" customHeight="1" x14ac:dyDescent="0.25">
      <c r="A841" s="3"/>
      <c r="B841" s="3"/>
      <c r="C841" s="3"/>
      <c r="D841" s="200"/>
      <c r="E841" s="3"/>
      <c r="F841" s="3"/>
      <c r="G841" s="3"/>
      <c r="H841" s="3"/>
      <c r="I841" s="3"/>
      <c r="J841" s="3"/>
      <c r="K841" s="3"/>
      <c r="L841" s="3"/>
      <c r="M841" s="3"/>
      <c r="N841" s="3"/>
      <c r="O841" s="3"/>
      <c r="P841" s="3"/>
      <c r="Q841" s="3"/>
      <c r="R841" s="3"/>
      <c r="S841" s="3"/>
      <c r="T841" s="3"/>
      <c r="U841" s="3"/>
      <c r="V841" s="3"/>
      <c r="W841" s="3"/>
      <c r="X841" s="3"/>
      <c r="Y841" s="3"/>
      <c r="Z841" s="3"/>
    </row>
    <row r="842" spans="1:26" ht="12.75" customHeight="1" x14ac:dyDescent="0.25">
      <c r="A842" s="3"/>
      <c r="B842" s="3"/>
      <c r="C842" s="3"/>
      <c r="D842" s="200"/>
      <c r="E842" s="3"/>
      <c r="F842" s="3"/>
      <c r="G842" s="3"/>
      <c r="H842" s="3"/>
      <c r="I842" s="3"/>
      <c r="J842" s="3"/>
      <c r="K842" s="3"/>
      <c r="L842" s="3"/>
      <c r="M842" s="3"/>
      <c r="N842" s="3"/>
      <c r="O842" s="3"/>
      <c r="P842" s="3"/>
      <c r="Q842" s="3"/>
      <c r="R842" s="3"/>
      <c r="S842" s="3"/>
      <c r="T842" s="3"/>
      <c r="U842" s="3"/>
      <c r="V842" s="3"/>
      <c r="W842" s="3"/>
      <c r="X842" s="3"/>
      <c r="Y842" s="3"/>
      <c r="Z842" s="3"/>
    </row>
    <row r="843" spans="1:26" ht="12.75" customHeight="1" x14ac:dyDescent="0.25">
      <c r="A843" s="3"/>
      <c r="B843" s="3"/>
      <c r="C843" s="3"/>
      <c r="D843" s="200"/>
      <c r="E843" s="3"/>
      <c r="F843" s="3"/>
      <c r="G843" s="3"/>
      <c r="H843" s="3"/>
      <c r="I843" s="3"/>
      <c r="J843" s="3"/>
      <c r="K843" s="3"/>
      <c r="L843" s="3"/>
      <c r="M843" s="3"/>
      <c r="N843" s="3"/>
      <c r="O843" s="3"/>
      <c r="P843" s="3"/>
      <c r="Q843" s="3"/>
      <c r="R843" s="3"/>
      <c r="S843" s="3"/>
      <c r="T843" s="3"/>
      <c r="U843" s="3"/>
      <c r="V843" s="3"/>
      <c r="W843" s="3"/>
      <c r="X843" s="3"/>
      <c r="Y843" s="3"/>
      <c r="Z843" s="3"/>
    </row>
    <row r="844" spans="1:26" ht="12.75" customHeight="1" x14ac:dyDescent="0.25">
      <c r="A844" s="3"/>
      <c r="B844" s="3"/>
      <c r="C844" s="3"/>
      <c r="D844" s="200"/>
      <c r="E844" s="3"/>
      <c r="F844" s="3"/>
      <c r="G844" s="3"/>
      <c r="H844" s="3"/>
      <c r="I844" s="3"/>
      <c r="J844" s="3"/>
      <c r="K844" s="3"/>
      <c r="L844" s="3"/>
      <c r="M844" s="3"/>
      <c r="N844" s="3"/>
      <c r="O844" s="3"/>
      <c r="P844" s="3"/>
      <c r="Q844" s="3"/>
      <c r="R844" s="3"/>
      <c r="S844" s="3"/>
      <c r="T844" s="3"/>
      <c r="U844" s="3"/>
      <c r="V844" s="3"/>
      <c r="W844" s="3"/>
      <c r="X844" s="3"/>
      <c r="Y844" s="3"/>
      <c r="Z844" s="3"/>
    </row>
    <row r="845" spans="1:26" ht="12.75" customHeight="1" x14ac:dyDescent="0.25">
      <c r="A845" s="3"/>
      <c r="B845" s="3"/>
      <c r="C845" s="3"/>
      <c r="D845" s="200"/>
      <c r="E845" s="3"/>
      <c r="F845" s="3"/>
      <c r="G845" s="3"/>
      <c r="H845" s="3"/>
      <c r="I845" s="3"/>
      <c r="J845" s="3"/>
      <c r="K845" s="3"/>
      <c r="L845" s="3"/>
      <c r="M845" s="3"/>
      <c r="N845" s="3"/>
      <c r="O845" s="3"/>
      <c r="P845" s="3"/>
      <c r="Q845" s="3"/>
      <c r="R845" s="3"/>
      <c r="S845" s="3"/>
      <c r="T845" s="3"/>
      <c r="U845" s="3"/>
      <c r="V845" s="3"/>
      <c r="W845" s="3"/>
      <c r="X845" s="3"/>
      <c r="Y845" s="3"/>
      <c r="Z845" s="3"/>
    </row>
    <row r="846" spans="1:26" ht="12.75" customHeight="1" x14ac:dyDescent="0.25">
      <c r="A846" s="3"/>
      <c r="B846" s="3"/>
      <c r="C846" s="3"/>
      <c r="D846" s="200"/>
      <c r="E846" s="3"/>
      <c r="F846" s="3"/>
      <c r="G846" s="3"/>
      <c r="H846" s="3"/>
      <c r="I846" s="3"/>
      <c r="J846" s="3"/>
      <c r="K846" s="3"/>
      <c r="L846" s="3"/>
      <c r="M846" s="3"/>
      <c r="N846" s="3"/>
      <c r="O846" s="3"/>
      <c r="P846" s="3"/>
      <c r="Q846" s="3"/>
      <c r="R846" s="3"/>
      <c r="S846" s="3"/>
      <c r="T846" s="3"/>
      <c r="U846" s="3"/>
      <c r="V846" s="3"/>
      <c r="W846" s="3"/>
      <c r="X846" s="3"/>
      <c r="Y846" s="3"/>
      <c r="Z846" s="3"/>
    </row>
    <row r="847" spans="1:26" ht="12.75" customHeight="1" x14ac:dyDescent="0.25">
      <c r="A847" s="3"/>
      <c r="B847" s="3"/>
      <c r="C847" s="3"/>
      <c r="D847" s="200"/>
      <c r="E847" s="3"/>
      <c r="F847" s="3"/>
      <c r="G847" s="3"/>
      <c r="H847" s="3"/>
      <c r="I847" s="3"/>
      <c r="J847" s="3"/>
      <c r="K847" s="3"/>
      <c r="L847" s="3"/>
      <c r="M847" s="3"/>
      <c r="N847" s="3"/>
      <c r="O847" s="3"/>
      <c r="P847" s="3"/>
      <c r="Q847" s="3"/>
      <c r="R847" s="3"/>
      <c r="S847" s="3"/>
      <c r="T847" s="3"/>
      <c r="U847" s="3"/>
      <c r="V847" s="3"/>
      <c r="W847" s="3"/>
      <c r="X847" s="3"/>
      <c r="Y847" s="3"/>
      <c r="Z847" s="3"/>
    </row>
    <row r="848" spans="1:26" ht="12.75" customHeight="1" x14ac:dyDescent="0.25">
      <c r="A848" s="3"/>
      <c r="B848" s="3"/>
      <c r="C848" s="3"/>
      <c r="D848" s="200"/>
      <c r="E848" s="3"/>
      <c r="F848" s="3"/>
      <c r="G848" s="3"/>
      <c r="H848" s="3"/>
      <c r="I848" s="3"/>
      <c r="J848" s="3"/>
      <c r="K848" s="3"/>
      <c r="L848" s="3"/>
      <c r="M848" s="3"/>
      <c r="N848" s="3"/>
      <c r="O848" s="3"/>
      <c r="P848" s="3"/>
      <c r="Q848" s="3"/>
      <c r="R848" s="3"/>
      <c r="S848" s="3"/>
      <c r="T848" s="3"/>
      <c r="U848" s="3"/>
      <c r="V848" s="3"/>
      <c r="W848" s="3"/>
      <c r="X848" s="3"/>
      <c r="Y848" s="3"/>
      <c r="Z848" s="3"/>
    </row>
    <row r="849" spans="1:26" ht="12.75" customHeight="1" x14ac:dyDescent="0.25">
      <c r="A849" s="3"/>
      <c r="B849" s="3"/>
      <c r="C849" s="3"/>
      <c r="D849" s="200"/>
      <c r="E849" s="3"/>
      <c r="F849" s="3"/>
      <c r="G849" s="3"/>
      <c r="H849" s="3"/>
      <c r="I849" s="3"/>
      <c r="J849" s="3"/>
      <c r="K849" s="3"/>
      <c r="L849" s="3"/>
      <c r="M849" s="3"/>
      <c r="N849" s="3"/>
      <c r="O849" s="3"/>
      <c r="P849" s="3"/>
      <c r="Q849" s="3"/>
      <c r="R849" s="3"/>
      <c r="S849" s="3"/>
      <c r="T849" s="3"/>
      <c r="U849" s="3"/>
      <c r="V849" s="3"/>
      <c r="W849" s="3"/>
      <c r="X849" s="3"/>
      <c r="Y849" s="3"/>
      <c r="Z849" s="3"/>
    </row>
    <row r="850" spans="1:26" ht="12.75" customHeight="1" x14ac:dyDescent="0.25">
      <c r="A850" s="3"/>
      <c r="B850" s="3"/>
      <c r="C850" s="3"/>
      <c r="D850" s="200"/>
      <c r="E850" s="3"/>
      <c r="F850" s="3"/>
      <c r="G850" s="3"/>
      <c r="H850" s="3"/>
      <c r="I850" s="3"/>
      <c r="J850" s="3"/>
      <c r="K850" s="3"/>
      <c r="L850" s="3"/>
      <c r="M850" s="3"/>
      <c r="N850" s="3"/>
      <c r="O850" s="3"/>
      <c r="P850" s="3"/>
      <c r="Q850" s="3"/>
      <c r="R850" s="3"/>
      <c r="S850" s="3"/>
      <c r="T850" s="3"/>
      <c r="U850" s="3"/>
      <c r="V850" s="3"/>
      <c r="W850" s="3"/>
      <c r="X850" s="3"/>
      <c r="Y850" s="3"/>
      <c r="Z850" s="3"/>
    </row>
    <row r="851" spans="1:26" ht="12.75" customHeight="1" x14ac:dyDescent="0.25">
      <c r="A851" s="3"/>
      <c r="B851" s="3"/>
      <c r="C851" s="3"/>
      <c r="D851" s="200"/>
      <c r="E851" s="3"/>
      <c r="F851" s="3"/>
      <c r="G851" s="3"/>
      <c r="H851" s="3"/>
      <c r="I851" s="3"/>
      <c r="J851" s="3"/>
      <c r="K851" s="3"/>
      <c r="L851" s="3"/>
      <c r="M851" s="3"/>
      <c r="N851" s="3"/>
      <c r="O851" s="3"/>
      <c r="P851" s="3"/>
      <c r="Q851" s="3"/>
      <c r="R851" s="3"/>
      <c r="S851" s="3"/>
      <c r="T851" s="3"/>
      <c r="U851" s="3"/>
      <c r="V851" s="3"/>
      <c r="W851" s="3"/>
      <c r="X851" s="3"/>
      <c r="Y851" s="3"/>
      <c r="Z851" s="3"/>
    </row>
    <row r="852" spans="1:26" ht="12.75" customHeight="1" x14ac:dyDescent="0.25">
      <c r="A852" s="3"/>
      <c r="B852" s="3"/>
      <c r="C852" s="3"/>
      <c r="D852" s="200"/>
      <c r="E852" s="3"/>
      <c r="F852" s="3"/>
      <c r="G852" s="3"/>
      <c r="H852" s="3"/>
      <c r="I852" s="3"/>
      <c r="J852" s="3"/>
      <c r="K852" s="3"/>
      <c r="L852" s="3"/>
      <c r="M852" s="3"/>
      <c r="N852" s="3"/>
      <c r="O852" s="3"/>
      <c r="P852" s="3"/>
      <c r="Q852" s="3"/>
      <c r="R852" s="3"/>
      <c r="S852" s="3"/>
      <c r="T852" s="3"/>
      <c r="U852" s="3"/>
      <c r="V852" s="3"/>
      <c r="W852" s="3"/>
      <c r="X852" s="3"/>
      <c r="Y852" s="3"/>
      <c r="Z852" s="3"/>
    </row>
    <row r="853" spans="1:26" ht="12.75" customHeight="1" x14ac:dyDescent="0.25">
      <c r="A853" s="3"/>
      <c r="B853" s="3"/>
      <c r="C853" s="3"/>
      <c r="D853" s="200"/>
      <c r="E853" s="3"/>
      <c r="F853" s="3"/>
      <c r="G853" s="3"/>
      <c r="H853" s="3"/>
      <c r="I853" s="3"/>
      <c r="J853" s="3"/>
      <c r="K853" s="3"/>
      <c r="L853" s="3"/>
      <c r="M853" s="3"/>
      <c r="N853" s="3"/>
      <c r="O853" s="3"/>
      <c r="P853" s="3"/>
      <c r="Q853" s="3"/>
      <c r="R853" s="3"/>
      <c r="S853" s="3"/>
      <c r="T853" s="3"/>
      <c r="U853" s="3"/>
      <c r="V853" s="3"/>
      <c r="W853" s="3"/>
      <c r="X853" s="3"/>
      <c r="Y853" s="3"/>
      <c r="Z853" s="3"/>
    </row>
    <row r="854" spans="1:26" ht="12.75" customHeight="1" x14ac:dyDescent="0.25">
      <c r="A854" s="3"/>
      <c r="B854" s="3"/>
      <c r="C854" s="3"/>
      <c r="D854" s="200"/>
      <c r="E854" s="3"/>
      <c r="F854" s="3"/>
      <c r="G854" s="3"/>
      <c r="H854" s="3"/>
      <c r="I854" s="3"/>
      <c r="J854" s="3"/>
      <c r="K854" s="3"/>
      <c r="L854" s="3"/>
      <c r="M854" s="3"/>
      <c r="N854" s="3"/>
      <c r="O854" s="3"/>
      <c r="P854" s="3"/>
      <c r="Q854" s="3"/>
      <c r="R854" s="3"/>
      <c r="S854" s="3"/>
      <c r="T854" s="3"/>
      <c r="U854" s="3"/>
      <c r="V854" s="3"/>
      <c r="W854" s="3"/>
      <c r="X854" s="3"/>
      <c r="Y854" s="3"/>
      <c r="Z854" s="3"/>
    </row>
    <row r="855" spans="1:26" ht="12.75" customHeight="1" x14ac:dyDescent="0.25">
      <c r="A855" s="3"/>
      <c r="B855" s="3"/>
      <c r="C855" s="3"/>
      <c r="D855" s="200"/>
      <c r="E855" s="3"/>
      <c r="F855" s="3"/>
      <c r="G855" s="3"/>
      <c r="H855" s="3"/>
      <c r="I855" s="3"/>
      <c r="J855" s="3"/>
      <c r="K855" s="3"/>
      <c r="L855" s="3"/>
      <c r="M855" s="3"/>
      <c r="N855" s="3"/>
      <c r="O855" s="3"/>
      <c r="P855" s="3"/>
      <c r="Q855" s="3"/>
      <c r="R855" s="3"/>
      <c r="S855" s="3"/>
      <c r="T855" s="3"/>
      <c r="U855" s="3"/>
      <c r="V855" s="3"/>
      <c r="W855" s="3"/>
      <c r="X855" s="3"/>
      <c r="Y855" s="3"/>
      <c r="Z855" s="3"/>
    </row>
    <row r="856" spans="1:26" ht="12.75" customHeight="1" x14ac:dyDescent="0.25">
      <c r="A856" s="3"/>
      <c r="B856" s="3"/>
      <c r="C856" s="3"/>
      <c r="D856" s="200"/>
      <c r="E856" s="3"/>
      <c r="F856" s="3"/>
      <c r="G856" s="3"/>
      <c r="H856" s="3"/>
      <c r="I856" s="3"/>
      <c r="J856" s="3"/>
      <c r="K856" s="3"/>
      <c r="L856" s="3"/>
      <c r="M856" s="3"/>
      <c r="N856" s="3"/>
      <c r="O856" s="3"/>
      <c r="P856" s="3"/>
      <c r="Q856" s="3"/>
      <c r="R856" s="3"/>
      <c r="S856" s="3"/>
      <c r="T856" s="3"/>
      <c r="U856" s="3"/>
      <c r="V856" s="3"/>
      <c r="W856" s="3"/>
      <c r="X856" s="3"/>
      <c r="Y856" s="3"/>
      <c r="Z856" s="3"/>
    </row>
    <row r="857" spans="1:26" ht="12.75" customHeight="1" x14ac:dyDescent="0.25">
      <c r="A857" s="3"/>
      <c r="B857" s="3"/>
      <c r="C857" s="3"/>
      <c r="D857" s="200"/>
      <c r="E857" s="3"/>
      <c r="F857" s="3"/>
      <c r="G857" s="3"/>
      <c r="H857" s="3"/>
      <c r="I857" s="3"/>
      <c r="J857" s="3"/>
      <c r="K857" s="3"/>
      <c r="L857" s="3"/>
      <c r="M857" s="3"/>
      <c r="N857" s="3"/>
      <c r="O857" s="3"/>
      <c r="P857" s="3"/>
      <c r="Q857" s="3"/>
      <c r="R857" s="3"/>
      <c r="S857" s="3"/>
      <c r="T857" s="3"/>
      <c r="U857" s="3"/>
      <c r="V857" s="3"/>
      <c r="W857" s="3"/>
      <c r="X857" s="3"/>
      <c r="Y857" s="3"/>
      <c r="Z857" s="3"/>
    </row>
    <row r="858" spans="1:26" ht="12.75" customHeight="1" x14ac:dyDescent="0.25">
      <c r="A858" s="3"/>
      <c r="B858" s="3"/>
      <c r="C858" s="3"/>
      <c r="D858" s="200"/>
      <c r="E858" s="3"/>
      <c r="F858" s="3"/>
      <c r="G858" s="3"/>
      <c r="H858" s="3"/>
      <c r="I858" s="3"/>
      <c r="J858" s="3"/>
      <c r="K858" s="3"/>
      <c r="L858" s="3"/>
      <c r="M858" s="3"/>
      <c r="N858" s="3"/>
      <c r="O858" s="3"/>
      <c r="P858" s="3"/>
      <c r="Q858" s="3"/>
      <c r="R858" s="3"/>
      <c r="S858" s="3"/>
      <c r="T858" s="3"/>
      <c r="U858" s="3"/>
      <c r="V858" s="3"/>
      <c r="W858" s="3"/>
      <c r="X858" s="3"/>
      <c r="Y858" s="3"/>
      <c r="Z858" s="3"/>
    </row>
    <row r="859" spans="1:26" ht="12.75" customHeight="1" x14ac:dyDescent="0.25">
      <c r="A859" s="3"/>
      <c r="B859" s="3"/>
      <c r="C859" s="3"/>
      <c r="D859" s="200"/>
      <c r="E859" s="3"/>
      <c r="F859" s="3"/>
      <c r="G859" s="3"/>
      <c r="H859" s="3"/>
      <c r="I859" s="3"/>
      <c r="J859" s="3"/>
      <c r="K859" s="3"/>
      <c r="L859" s="3"/>
      <c r="M859" s="3"/>
      <c r="N859" s="3"/>
      <c r="O859" s="3"/>
      <c r="P859" s="3"/>
      <c r="Q859" s="3"/>
      <c r="R859" s="3"/>
      <c r="S859" s="3"/>
      <c r="T859" s="3"/>
      <c r="U859" s="3"/>
      <c r="V859" s="3"/>
      <c r="W859" s="3"/>
      <c r="X859" s="3"/>
      <c r="Y859" s="3"/>
      <c r="Z859" s="3"/>
    </row>
    <row r="860" spans="1:26" ht="12.75" customHeight="1" x14ac:dyDescent="0.25">
      <c r="A860" s="3"/>
      <c r="B860" s="3"/>
      <c r="C860" s="3"/>
      <c r="D860" s="200"/>
      <c r="E860" s="3"/>
      <c r="F860" s="3"/>
      <c r="G860" s="3"/>
      <c r="H860" s="3"/>
      <c r="I860" s="3"/>
      <c r="J860" s="3"/>
      <c r="K860" s="3"/>
      <c r="L860" s="3"/>
      <c r="M860" s="3"/>
      <c r="N860" s="3"/>
      <c r="O860" s="3"/>
      <c r="P860" s="3"/>
      <c r="Q860" s="3"/>
      <c r="R860" s="3"/>
      <c r="S860" s="3"/>
      <c r="T860" s="3"/>
      <c r="U860" s="3"/>
      <c r="V860" s="3"/>
      <c r="W860" s="3"/>
      <c r="X860" s="3"/>
      <c r="Y860" s="3"/>
      <c r="Z860" s="3"/>
    </row>
    <row r="861" spans="1:26" ht="12.75" customHeight="1" x14ac:dyDescent="0.25">
      <c r="A861" s="3"/>
      <c r="B861" s="3"/>
      <c r="C861" s="3"/>
      <c r="D861" s="200"/>
      <c r="E861" s="3"/>
      <c r="F861" s="3"/>
      <c r="G861" s="3"/>
      <c r="H861" s="3"/>
      <c r="I861" s="3"/>
      <c r="J861" s="3"/>
      <c r="K861" s="3"/>
      <c r="L861" s="3"/>
      <c r="M861" s="3"/>
      <c r="N861" s="3"/>
      <c r="O861" s="3"/>
      <c r="P861" s="3"/>
      <c r="Q861" s="3"/>
      <c r="R861" s="3"/>
      <c r="S861" s="3"/>
      <c r="T861" s="3"/>
      <c r="U861" s="3"/>
      <c r="V861" s="3"/>
      <c r="W861" s="3"/>
      <c r="X861" s="3"/>
      <c r="Y861" s="3"/>
      <c r="Z861" s="3"/>
    </row>
    <row r="862" spans="1:26" ht="12.75" customHeight="1" x14ac:dyDescent="0.25">
      <c r="A862" s="3"/>
      <c r="B862" s="3"/>
      <c r="C862" s="3"/>
      <c r="D862" s="200"/>
      <c r="E862" s="3"/>
      <c r="F862" s="3"/>
      <c r="G862" s="3"/>
      <c r="H862" s="3"/>
      <c r="I862" s="3"/>
      <c r="J862" s="3"/>
      <c r="K862" s="3"/>
      <c r="L862" s="3"/>
      <c r="M862" s="3"/>
      <c r="N862" s="3"/>
      <c r="O862" s="3"/>
      <c r="P862" s="3"/>
      <c r="Q862" s="3"/>
      <c r="R862" s="3"/>
      <c r="S862" s="3"/>
      <c r="T862" s="3"/>
      <c r="U862" s="3"/>
      <c r="V862" s="3"/>
      <c r="W862" s="3"/>
      <c r="X862" s="3"/>
      <c r="Y862" s="3"/>
      <c r="Z862" s="3"/>
    </row>
    <row r="863" spans="1:26" ht="12.75" customHeight="1" x14ac:dyDescent="0.25">
      <c r="A863" s="3"/>
      <c r="B863" s="3"/>
      <c r="C863" s="3"/>
      <c r="D863" s="200"/>
      <c r="E863" s="3"/>
      <c r="F863" s="3"/>
      <c r="G863" s="3"/>
      <c r="H863" s="3"/>
      <c r="I863" s="3"/>
      <c r="J863" s="3"/>
      <c r="K863" s="3"/>
      <c r="L863" s="3"/>
      <c r="M863" s="3"/>
      <c r="N863" s="3"/>
      <c r="O863" s="3"/>
      <c r="P863" s="3"/>
      <c r="Q863" s="3"/>
      <c r="R863" s="3"/>
      <c r="S863" s="3"/>
      <c r="T863" s="3"/>
      <c r="U863" s="3"/>
      <c r="V863" s="3"/>
      <c r="W863" s="3"/>
      <c r="X863" s="3"/>
      <c r="Y863" s="3"/>
      <c r="Z863" s="3"/>
    </row>
    <row r="864" spans="1:26" ht="12.75" customHeight="1" x14ac:dyDescent="0.25">
      <c r="A864" s="3"/>
      <c r="B864" s="3"/>
      <c r="C864" s="3"/>
      <c r="D864" s="200"/>
      <c r="E864" s="3"/>
      <c r="F864" s="3"/>
      <c r="G864" s="3"/>
      <c r="H864" s="3"/>
      <c r="I864" s="3"/>
      <c r="J864" s="3"/>
      <c r="K864" s="3"/>
      <c r="L864" s="3"/>
      <c r="M864" s="3"/>
      <c r="N864" s="3"/>
      <c r="O864" s="3"/>
      <c r="P864" s="3"/>
      <c r="Q864" s="3"/>
      <c r="R864" s="3"/>
      <c r="S864" s="3"/>
      <c r="T864" s="3"/>
      <c r="U864" s="3"/>
      <c r="V864" s="3"/>
      <c r="W864" s="3"/>
      <c r="X864" s="3"/>
      <c r="Y864" s="3"/>
      <c r="Z864" s="3"/>
    </row>
    <row r="865" spans="1:26" ht="12.75" customHeight="1" x14ac:dyDescent="0.25">
      <c r="A865" s="3"/>
      <c r="B865" s="3"/>
      <c r="C865" s="3"/>
      <c r="D865" s="200"/>
      <c r="E865" s="3"/>
      <c r="F865" s="3"/>
      <c r="G865" s="3"/>
      <c r="H865" s="3"/>
      <c r="I865" s="3"/>
      <c r="J865" s="3"/>
      <c r="K865" s="3"/>
      <c r="L865" s="3"/>
      <c r="M865" s="3"/>
      <c r="N865" s="3"/>
      <c r="O865" s="3"/>
      <c r="P865" s="3"/>
      <c r="Q865" s="3"/>
      <c r="R865" s="3"/>
      <c r="S865" s="3"/>
      <c r="T865" s="3"/>
      <c r="U865" s="3"/>
      <c r="V865" s="3"/>
      <c r="W865" s="3"/>
      <c r="X865" s="3"/>
      <c r="Y865" s="3"/>
      <c r="Z865" s="3"/>
    </row>
    <row r="866" spans="1:26" ht="12.75" customHeight="1" x14ac:dyDescent="0.25">
      <c r="A866" s="3"/>
      <c r="B866" s="3"/>
      <c r="C866" s="3"/>
      <c r="D866" s="200"/>
      <c r="E866" s="3"/>
      <c r="F866" s="3"/>
      <c r="G866" s="3"/>
      <c r="H866" s="3"/>
      <c r="I866" s="3"/>
      <c r="J866" s="3"/>
      <c r="K866" s="3"/>
      <c r="L866" s="3"/>
      <c r="M866" s="3"/>
      <c r="N866" s="3"/>
      <c r="O866" s="3"/>
      <c r="P866" s="3"/>
      <c r="Q866" s="3"/>
      <c r="R866" s="3"/>
      <c r="S866" s="3"/>
      <c r="T866" s="3"/>
      <c r="U866" s="3"/>
      <c r="V866" s="3"/>
      <c r="W866" s="3"/>
      <c r="X866" s="3"/>
      <c r="Y866" s="3"/>
      <c r="Z866" s="3"/>
    </row>
    <row r="867" spans="1:26" ht="12.75" customHeight="1" x14ac:dyDescent="0.25">
      <c r="A867" s="3"/>
      <c r="B867" s="3"/>
      <c r="C867" s="3"/>
      <c r="D867" s="200"/>
      <c r="E867" s="3"/>
      <c r="F867" s="3"/>
      <c r="G867" s="3"/>
      <c r="H867" s="3"/>
      <c r="I867" s="3"/>
      <c r="J867" s="3"/>
      <c r="K867" s="3"/>
      <c r="L867" s="3"/>
      <c r="M867" s="3"/>
      <c r="N867" s="3"/>
      <c r="O867" s="3"/>
      <c r="P867" s="3"/>
      <c r="Q867" s="3"/>
      <c r="R867" s="3"/>
      <c r="S867" s="3"/>
      <c r="T867" s="3"/>
      <c r="U867" s="3"/>
      <c r="V867" s="3"/>
      <c r="W867" s="3"/>
      <c r="X867" s="3"/>
      <c r="Y867" s="3"/>
      <c r="Z867" s="3"/>
    </row>
    <row r="868" spans="1:26" ht="12.75" customHeight="1" x14ac:dyDescent="0.25">
      <c r="A868" s="3"/>
      <c r="B868" s="3"/>
      <c r="C868" s="3"/>
      <c r="D868" s="200"/>
      <c r="E868" s="3"/>
      <c r="F868" s="3"/>
      <c r="G868" s="3"/>
      <c r="H868" s="3"/>
      <c r="I868" s="3"/>
      <c r="J868" s="3"/>
      <c r="K868" s="3"/>
      <c r="L868" s="3"/>
      <c r="M868" s="3"/>
      <c r="N868" s="3"/>
      <c r="O868" s="3"/>
      <c r="P868" s="3"/>
      <c r="Q868" s="3"/>
      <c r="R868" s="3"/>
      <c r="S868" s="3"/>
      <c r="T868" s="3"/>
      <c r="U868" s="3"/>
      <c r="V868" s="3"/>
      <c r="W868" s="3"/>
      <c r="X868" s="3"/>
      <c r="Y868" s="3"/>
      <c r="Z868" s="3"/>
    </row>
    <row r="869" spans="1:26" ht="12.75" customHeight="1" x14ac:dyDescent="0.25">
      <c r="A869" s="3"/>
      <c r="B869" s="3"/>
      <c r="C869" s="3"/>
      <c r="D869" s="200"/>
      <c r="E869" s="3"/>
      <c r="F869" s="3"/>
      <c r="G869" s="3"/>
      <c r="H869" s="3"/>
      <c r="I869" s="3"/>
      <c r="J869" s="3"/>
      <c r="K869" s="3"/>
      <c r="L869" s="3"/>
      <c r="M869" s="3"/>
      <c r="N869" s="3"/>
      <c r="O869" s="3"/>
      <c r="P869" s="3"/>
      <c r="Q869" s="3"/>
      <c r="R869" s="3"/>
      <c r="S869" s="3"/>
      <c r="T869" s="3"/>
      <c r="U869" s="3"/>
      <c r="V869" s="3"/>
      <c r="W869" s="3"/>
      <c r="X869" s="3"/>
      <c r="Y869" s="3"/>
      <c r="Z869" s="3"/>
    </row>
    <row r="870" spans="1:26" ht="12.75" customHeight="1" x14ac:dyDescent="0.25">
      <c r="A870" s="3"/>
      <c r="B870" s="3"/>
      <c r="C870" s="3"/>
      <c r="D870" s="200"/>
      <c r="E870" s="3"/>
      <c r="F870" s="3"/>
      <c r="G870" s="3"/>
      <c r="H870" s="3"/>
      <c r="I870" s="3"/>
      <c r="J870" s="3"/>
      <c r="K870" s="3"/>
      <c r="L870" s="3"/>
      <c r="M870" s="3"/>
      <c r="N870" s="3"/>
      <c r="O870" s="3"/>
      <c r="P870" s="3"/>
      <c r="Q870" s="3"/>
      <c r="R870" s="3"/>
      <c r="S870" s="3"/>
      <c r="T870" s="3"/>
      <c r="U870" s="3"/>
      <c r="V870" s="3"/>
      <c r="W870" s="3"/>
      <c r="X870" s="3"/>
      <c r="Y870" s="3"/>
      <c r="Z870" s="3"/>
    </row>
    <row r="871" spans="1:26" ht="12.75" customHeight="1" x14ac:dyDescent="0.25">
      <c r="A871" s="3"/>
      <c r="B871" s="3"/>
      <c r="C871" s="3"/>
      <c r="D871" s="200"/>
      <c r="E871" s="3"/>
      <c r="F871" s="3"/>
      <c r="G871" s="3"/>
      <c r="H871" s="3"/>
      <c r="I871" s="3"/>
      <c r="J871" s="3"/>
      <c r="K871" s="3"/>
      <c r="L871" s="3"/>
      <c r="M871" s="3"/>
      <c r="N871" s="3"/>
      <c r="O871" s="3"/>
      <c r="P871" s="3"/>
      <c r="Q871" s="3"/>
      <c r="R871" s="3"/>
      <c r="S871" s="3"/>
      <c r="T871" s="3"/>
      <c r="U871" s="3"/>
      <c r="V871" s="3"/>
      <c r="W871" s="3"/>
      <c r="X871" s="3"/>
      <c r="Y871" s="3"/>
      <c r="Z871" s="3"/>
    </row>
    <row r="872" spans="1:26" ht="12.75" customHeight="1" x14ac:dyDescent="0.25">
      <c r="A872" s="3"/>
      <c r="B872" s="3"/>
      <c r="C872" s="3"/>
      <c r="D872" s="200"/>
      <c r="E872" s="3"/>
      <c r="F872" s="3"/>
      <c r="G872" s="3"/>
      <c r="H872" s="3"/>
      <c r="I872" s="3"/>
      <c r="J872" s="3"/>
      <c r="K872" s="3"/>
      <c r="L872" s="3"/>
      <c r="M872" s="3"/>
      <c r="N872" s="3"/>
      <c r="O872" s="3"/>
      <c r="P872" s="3"/>
      <c r="Q872" s="3"/>
      <c r="R872" s="3"/>
      <c r="S872" s="3"/>
      <c r="T872" s="3"/>
      <c r="U872" s="3"/>
      <c r="V872" s="3"/>
      <c r="W872" s="3"/>
      <c r="X872" s="3"/>
      <c r="Y872" s="3"/>
      <c r="Z872" s="3"/>
    </row>
    <row r="873" spans="1:26" ht="12.75" customHeight="1" x14ac:dyDescent="0.25">
      <c r="A873" s="3"/>
      <c r="B873" s="3"/>
      <c r="C873" s="3"/>
      <c r="D873" s="200"/>
      <c r="E873" s="3"/>
      <c r="F873" s="3"/>
      <c r="G873" s="3"/>
      <c r="H873" s="3"/>
      <c r="I873" s="3"/>
      <c r="J873" s="3"/>
      <c r="K873" s="3"/>
      <c r="L873" s="3"/>
      <c r="M873" s="3"/>
      <c r="N873" s="3"/>
      <c r="O873" s="3"/>
      <c r="P873" s="3"/>
      <c r="Q873" s="3"/>
      <c r="R873" s="3"/>
      <c r="S873" s="3"/>
      <c r="T873" s="3"/>
      <c r="U873" s="3"/>
      <c r="V873" s="3"/>
      <c r="W873" s="3"/>
      <c r="X873" s="3"/>
      <c r="Y873" s="3"/>
      <c r="Z873" s="3"/>
    </row>
    <row r="874" spans="1:26" ht="12.75" customHeight="1" x14ac:dyDescent="0.25">
      <c r="A874" s="3"/>
      <c r="B874" s="3"/>
      <c r="C874" s="3"/>
      <c r="D874" s="200"/>
      <c r="E874" s="3"/>
      <c r="F874" s="3"/>
      <c r="G874" s="3"/>
      <c r="H874" s="3"/>
      <c r="I874" s="3"/>
      <c r="J874" s="3"/>
      <c r="K874" s="3"/>
      <c r="L874" s="3"/>
      <c r="M874" s="3"/>
      <c r="N874" s="3"/>
      <c r="O874" s="3"/>
      <c r="P874" s="3"/>
      <c r="Q874" s="3"/>
      <c r="R874" s="3"/>
      <c r="S874" s="3"/>
      <c r="T874" s="3"/>
      <c r="U874" s="3"/>
      <c r="V874" s="3"/>
      <c r="W874" s="3"/>
      <c r="X874" s="3"/>
      <c r="Y874" s="3"/>
      <c r="Z874" s="3"/>
    </row>
    <row r="875" spans="1:26" ht="12.75" customHeight="1" x14ac:dyDescent="0.25">
      <c r="A875" s="3"/>
      <c r="B875" s="3"/>
      <c r="C875" s="3"/>
      <c r="D875" s="200"/>
      <c r="E875" s="3"/>
      <c r="F875" s="3"/>
      <c r="G875" s="3"/>
      <c r="H875" s="3"/>
      <c r="I875" s="3"/>
      <c r="J875" s="3"/>
      <c r="K875" s="3"/>
      <c r="L875" s="3"/>
      <c r="M875" s="3"/>
      <c r="N875" s="3"/>
      <c r="O875" s="3"/>
      <c r="P875" s="3"/>
      <c r="Q875" s="3"/>
      <c r="R875" s="3"/>
      <c r="S875" s="3"/>
      <c r="T875" s="3"/>
      <c r="U875" s="3"/>
      <c r="V875" s="3"/>
      <c r="W875" s="3"/>
      <c r="X875" s="3"/>
      <c r="Y875" s="3"/>
      <c r="Z875" s="3"/>
    </row>
    <row r="876" spans="1:26" ht="12.75" customHeight="1" x14ac:dyDescent="0.25">
      <c r="A876" s="3"/>
      <c r="B876" s="3"/>
      <c r="C876" s="3"/>
      <c r="D876" s="200"/>
      <c r="E876" s="3"/>
      <c r="F876" s="3"/>
      <c r="G876" s="3"/>
      <c r="H876" s="3"/>
      <c r="I876" s="3"/>
      <c r="J876" s="3"/>
      <c r="K876" s="3"/>
      <c r="L876" s="3"/>
      <c r="M876" s="3"/>
      <c r="N876" s="3"/>
      <c r="O876" s="3"/>
      <c r="P876" s="3"/>
      <c r="Q876" s="3"/>
      <c r="R876" s="3"/>
      <c r="S876" s="3"/>
      <c r="T876" s="3"/>
      <c r="U876" s="3"/>
      <c r="V876" s="3"/>
      <c r="W876" s="3"/>
      <c r="X876" s="3"/>
      <c r="Y876" s="3"/>
      <c r="Z876" s="3"/>
    </row>
    <row r="877" spans="1:26" ht="12.75" customHeight="1" x14ac:dyDescent="0.25">
      <c r="A877" s="3"/>
      <c r="B877" s="3"/>
      <c r="C877" s="3"/>
      <c r="D877" s="200"/>
      <c r="E877" s="3"/>
      <c r="F877" s="3"/>
      <c r="G877" s="3"/>
      <c r="H877" s="3"/>
      <c r="I877" s="3"/>
      <c r="J877" s="3"/>
      <c r="K877" s="3"/>
      <c r="L877" s="3"/>
      <c r="M877" s="3"/>
      <c r="N877" s="3"/>
      <c r="O877" s="3"/>
      <c r="P877" s="3"/>
      <c r="Q877" s="3"/>
      <c r="R877" s="3"/>
      <c r="S877" s="3"/>
      <c r="T877" s="3"/>
      <c r="U877" s="3"/>
      <c r="V877" s="3"/>
      <c r="W877" s="3"/>
      <c r="X877" s="3"/>
      <c r="Y877" s="3"/>
      <c r="Z877" s="3"/>
    </row>
    <row r="878" spans="1:26" ht="12.75" customHeight="1" x14ac:dyDescent="0.25">
      <c r="A878" s="3"/>
      <c r="B878" s="3"/>
      <c r="C878" s="3"/>
      <c r="D878" s="200"/>
      <c r="E878" s="3"/>
      <c r="F878" s="3"/>
      <c r="G878" s="3"/>
      <c r="H878" s="3"/>
      <c r="I878" s="3"/>
      <c r="J878" s="3"/>
      <c r="K878" s="3"/>
      <c r="L878" s="3"/>
      <c r="M878" s="3"/>
      <c r="N878" s="3"/>
      <c r="O878" s="3"/>
      <c r="P878" s="3"/>
      <c r="Q878" s="3"/>
      <c r="R878" s="3"/>
      <c r="S878" s="3"/>
      <c r="T878" s="3"/>
      <c r="U878" s="3"/>
      <c r="V878" s="3"/>
      <c r="W878" s="3"/>
      <c r="X878" s="3"/>
      <c r="Y878" s="3"/>
      <c r="Z878" s="3"/>
    </row>
    <row r="879" spans="1:26" ht="12.75" customHeight="1" x14ac:dyDescent="0.25">
      <c r="A879" s="3"/>
      <c r="B879" s="3"/>
      <c r="C879" s="3"/>
      <c r="D879" s="200"/>
      <c r="E879" s="3"/>
      <c r="F879" s="3"/>
      <c r="G879" s="3"/>
      <c r="H879" s="3"/>
      <c r="I879" s="3"/>
      <c r="J879" s="3"/>
      <c r="K879" s="3"/>
      <c r="L879" s="3"/>
      <c r="M879" s="3"/>
      <c r="N879" s="3"/>
      <c r="O879" s="3"/>
      <c r="P879" s="3"/>
      <c r="Q879" s="3"/>
      <c r="R879" s="3"/>
      <c r="S879" s="3"/>
      <c r="T879" s="3"/>
      <c r="U879" s="3"/>
      <c r="V879" s="3"/>
      <c r="W879" s="3"/>
      <c r="X879" s="3"/>
      <c r="Y879" s="3"/>
      <c r="Z879" s="3"/>
    </row>
    <row r="880" spans="1:26" ht="12.75" customHeight="1" x14ac:dyDescent="0.25">
      <c r="A880" s="3"/>
      <c r="B880" s="3"/>
      <c r="C880" s="3"/>
      <c r="D880" s="200"/>
      <c r="E880" s="3"/>
      <c r="F880" s="3"/>
      <c r="G880" s="3"/>
      <c r="H880" s="3"/>
      <c r="I880" s="3"/>
      <c r="J880" s="3"/>
      <c r="K880" s="3"/>
      <c r="L880" s="3"/>
      <c r="M880" s="3"/>
      <c r="N880" s="3"/>
      <c r="O880" s="3"/>
      <c r="P880" s="3"/>
      <c r="Q880" s="3"/>
      <c r="R880" s="3"/>
      <c r="S880" s="3"/>
      <c r="T880" s="3"/>
      <c r="U880" s="3"/>
      <c r="V880" s="3"/>
      <c r="W880" s="3"/>
      <c r="X880" s="3"/>
      <c r="Y880" s="3"/>
      <c r="Z880" s="3"/>
    </row>
    <row r="881" spans="1:26" ht="12.75" customHeight="1" x14ac:dyDescent="0.25">
      <c r="A881" s="3"/>
      <c r="B881" s="3"/>
      <c r="C881" s="3"/>
      <c r="D881" s="200"/>
      <c r="E881" s="3"/>
      <c r="F881" s="3"/>
      <c r="G881" s="3"/>
      <c r="H881" s="3"/>
      <c r="I881" s="3"/>
      <c r="J881" s="3"/>
      <c r="K881" s="3"/>
      <c r="L881" s="3"/>
      <c r="M881" s="3"/>
      <c r="N881" s="3"/>
      <c r="O881" s="3"/>
      <c r="P881" s="3"/>
      <c r="Q881" s="3"/>
      <c r="R881" s="3"/>
      <c r="S881" s="3"/>
      <c r="T881" s="3"/>
      <c r="U881" s="3"/>
      <c r="V881" s="3"/>
      <c r="W881" s="3"/>
      <c r="X881" s="3"/>
      <c r="Y881" s="3"/>
      <c r="Z881" s="3"/>
    </row>
    <row r="882" spans="1:26" ht="12.75" customHeight="1" x14ac:dyDescent="0.25">
      <c r="A882" s="3"/>
      <c r="B882" s="3"/>
      <c r="C882" s="3"/>
      <c r="D882" s="200"/>
      <c r="E882" s="3"/>
      <c r="F882" s="3"/>
      <c r="G882" s="3"/>
      <c r="H882" s="3"/>
      <c r="I882" s="3"/>
      <c r="J882" s="3"/>
      <c r="K882" s="3"/>
      <c r="L882" s="3"/>
      <c r="M882" s="3"/>
      <c r="N882" s="3"/>
      <c r="O882" s="3"/>
      <c r="P882" s="3"/>
      <c r="Q882" s="3"/>
      <c r="R882" s="3"/>
      <c r="S882" s="3"/>
      <c r="T882" s="3"/>
      <c r="U882" s="3"/>
      <c r="V882" s="3"/>
      <c r="W882" s="3"/>
      <c r="X882" s="3"/>
      <c r="Y882" s="3"/>
      <c r="Z882" s="3"/>
    </row>
    <row r="883" spans="1:26" ht="12.75" customHeight="1" x14ac:dyDescent="0.25">
      <c r="A883" s="3"/>
      <c r="B883" s="3"/>
      <c r="C883" s="3"/>
      <c r="D883" s="200"/>
      <c r="E883" s="3"/>
      <c r="F883" s="3"/>
      <c r="G883" s="3"/>
      <c r="H883" s="3"/>
      <c r="I883" s="3"/>
      <c r="J883" s="3"/>
      <c r="K883" s="3"/>
      <c r="L883" s="3"/>
      <c r="M883" s="3"/>
      <c r="N883" s="3"/>
      <c r="O883" s="3"/>
      <c r="P883" s="3"/>
      <c r="Q883" s="3"/>
      <c r="R883" s="3"/>
      <c r="S883" s="3"/>
      <c r="T883" s="3"/>
      <c r="U883" s="3"/>
      <c r="V883" s="3"/>
      <c r="W883" s="3"/>
      <c r="X883" s="3"/>
      <c r="Y883" s="3"/>
      <c r="Z883" s="3"/>
    </row>
    <row r="884" spans="1:26" ht="12.75" customHeight="1" x14ac:dyDescent="0.25">
      <c r="A884" s="3"/>
      <c r="B884" s="3"/>
      <c r="C884" s="3"/>
      <c r="D884" s="200"/>
      <c r="E884" s="3"/>
      <c r="F884" s="3"/>
      <c r="G884" s="3"/>
      <c r="H884" s="3"/>
      <c r="I884" s="3"/>
      <c r="J884" s="3"/>
      <c r="K884" s="3"/>
      <c r="L884" s="3"/>
      <c r="M884" s="3"/>
      <c r="N884" s="3"/>
      <c r="O884" s="3"/>
      <c r="P884" s="3"/>
      <c r="Q884" s="3"/>
      <c r="R884" s="3"/>
      <c r="S884" s="3"/>
      <c r="T884" s="3"/>
      <c r="U884" s="3"/>
      <c r="V884" s="3"/>
      <c r="W884" s="3"/>
      <c r="X884" s="3"/>
      <c r="Y884" s="3"/>
      <c r="Z884" s="3"/>
    </row>
    <row r="885" spans="1:26" ht="12.75" customHeight="1" x14ac:dyDescent="0.25">
      <c r="A885" s="3"/>
      <c r="B885" s="3"/>
      <c r="C885" s="3"/>
      <c r="D885" s="200"/>
      <c r="E885" s="3"/>
      <c r="F885" s="3"/>
      <c r="G885" s="3"/>
      <c r="H885" s="3"/>
      <c r="I885" s="3"/>
      <c r="J885" s="3"/>
      <c r="K885" s="3"/>
      <c r="L885" s="3"/>
      <c r="M885" s="3"/>
      <c r="N885" s="3"/>
      <c r="O885" s="3"/>
      <c r="P885" s="3"/>
      <c r="Q885" s="3"/>
      <c r="R885" s="3"/>
      <c r="S885" s="3"/>
      <c r="T885" s="3"/>
      <c r="U885" s="3"/>
      <c r="V885" s="3"/>
      <c r="W885" s="3"/>
      <c r="X885" s="3"/>
      <c r="Y885" s="3"/>
      <c r="Z885" s="3"/>
    </row>
    <row r="886" spans="1:26" ht="12.75" customHeight="1" x14ac:dyDescent="0.25">
      <c r="A886" s="3"/>
      <c r="B886" s="3"/>
      <c r="C886" s="3"/>
      <c r="D886" s="200"/>
      <c r="E886" s="3"/>
      <c r="F886" s="3"/>
      <c r="G886" s="3"/>
      <c r="H886" s="3"/>
      <c r="I886" s="3"/>
      <c r="J886" s="3"/>
      <c r="K886" s="3"/>
      <c r="L886" s="3"/>
      <c r="M886" s="3"/>
      <c r="N886" s="3"/>
      <c r="O886" s="3"/>
      <c r="P886" s="3"/>
      <c r="Q886" s="3"/>
      <c r="R886" s="3"/>
      <c r="S886" s="3"/>
      <c r="T886" s="3"/>
      <c r="U886" s="3"/>
      <c r="V886" s="3"/>
      <c r="W886" s="3"/>
      <c r="X886" s="3"/>
      <c r="Y886" s="3"/>
      <c r="Z886" s="3"/>
    </row>
    <row r="887" spans="1:26" ht="12.75" customHeight="1" x14ac:dyDescent="0.25">
      <c r="A887" s="3"/>
      <c r="B887" s="3"/>
      <c r="C887" s="3"/>
      <c r="D887" s="200"/>
      <c r="E887" s="3"/>
      <c r="F887" s="3"/>
      <c r="G887" s="3"/>
      <c r="H887" s="3"/>
      <c r="I887" s="3"/>
      <c r="J887" s="3"/>
      <c r="K887" s="3"/>
      <c r="L887" s="3"/>
      <c r="M887" s="3"/>
      <c r="N887" s="3"/>
      <c r="O887" s="3"/>
      <c r="P887" s="3"/>
      <c r="Q887" s="3"/>
      <c r="R887" s="3"/>
      <c r="S887" s="3"/>
      <c r="T887" s="3"/>
      <c r="U887" s="3"/>
      <c r="V887" s="3"/>
      <c r="W887" s="3"/>
      <c r="X887" s="3"/>
      <c r="Y887" s="3"/>
      <c r="Z887" s="3"/>
    </row>
    <row r="888" spans="1:26" ht="12.75" customHeight="1" x14ac:dyDescent="0.25">
      <c r="A888" s="3"/>
      <c r="B888" s="3"/>
      <c r="C888" s="3"/>
      <c r="D888" s="200"/>
      <c r="E888" s="3"/>
      <c r="F888" s="3"/>
      <c r="G888" s="3"/>
      <c r="H888" s="3"/>
      <c r="I888" s="3"/>
      <c r="J888" s="3"/>
      <c r="K888" s="3"/>
      <c r="L888" s="3"/>
      <c r="M888" s="3"/>
      <c r="N888" s="3"/>
      <c r="O888" s="3"/>
      <c r="P888" s="3"/>
      <c r="Q888" s="3"/>
      <c r="R888" s="3"/>
      <c r="S888" s="3"/>
      <c r="T888" s="3"/>
      <c r="U888" s="3"/>
      <c r="V888" s="3"/>
      <c r="W888" s="3"/>
      <c r="X888" s="3"/>
      <c r="Y888" s="3"/>
      <c r="Z888" s="3"/>
    </row>
    <row r="889" spans="1:26" ht="12.75" customHeight="1" x14ac:dyDescent="0.25">
      <c r="A889" s="3"/>
      <c r="B889" s="3"/>
      <c r="C889" s="3"/>
      <c r="D889" s="200"/>
      <c r="E889" s="3"/>
      <c r="F889" s="3"/>
      <c r="G889" s="3"/>
      <c r="H889" s="3"/>
      <c r="I889" s="3"/>
      <c r="J889" s="3"/>
      <c r="K889" s="3"/>
      <c r="L889" s="3"/>
      <c r="M889" s="3"/>
      <c r="N889" s="3"/>
      <c r="O889" s="3"/>
      <c r="P889" s="3"/>
      <c r="Q889" s="3"/>
      <c r="R889" s="3"/>
      <c r="S889" s="3"/>
      <c r="T889" s="3"/>
      <c r="U889" s="3"/>
      <c r="V889" s="3"/>
      <c r="W889" s="3"/>
      <c r="X889" s="3"/>
      <c r="Y889" s="3"/>
      <c r="Z889" s="3"/>
    </row>
    <row r="890" spans="1:26" ht="12.75" customHeight="1" x14ac:dyDescent="0.25">
      <c r="A890" s="3"/>
      <c r="B890" s="3"/>
      <c r="C890" s="3"/>
      <c r="D890" s="200"/>
      <c r="E890" s="3"/>
      <c r="F890" s="3"/>
      <c r="G890" s="3"/>
      <c r="H890" s="3"/>
      <c r="I890" s="3"/>
      <c r="J890" s="3"/>
      <c r="K890" s="3"/>
      <c r="L890" s="3"/>
      <c r="M890" s="3"/>
      <c r="N890" s="3"/>
      <c r="O890" s="3"/>
      <c r="P890" s="3"/>
      <c r="Q890" s="3"/>
      <c r="R890" s="3"/>
      <c r="S890" s="3"/>
      <c r="T890" s="3"/>
      <c r="U890" s="3"/>
      <c r="V890" s="3"/>
      <c r="W890" s="3"/>
      <c r="X890" s="3"/>
      <c r="Y890" s="3"/>
      <c r="Z890" s="3"/>
    </row>
    <row r="891" spans="1:26" ht="12.75" customHeight="1" x14ac:dyDescent="0.25">
      <c r="A891" s="3"/>
      <c r="B891" s="3"/>
      <c r="C891" s="3"/>
      <c r="D891" s="200"/>
      <c r="E891" s="3"/>
      <c r="F891" s="3"/>
      <c r="G891" s="3"/>
      <c r="H891" s="3"/>
      <c r="I891" s="3"/>
      <c r="J891" s="3"/>
      <c r="K891" s="3"/>
      <c r="L891" s="3"/>
      <c r="M891" s="3"/>
      <c r="N891" s="3"/>
      <c r="O891" s="3"/>
      <c r="P891" s="3"/>
      <c r="Q891" s="3"/>
      <c r="R891" s="3"/>
      <c r="S891" s="3"/>
      <c r="T891" s="3"/>
      <c r="U891" s="3"/>
      <c r="V891" s="3"/>
      <c r="W891" s="3"/>
      <c r="X891" s="3"/>
      <c r="Y891" s="3"/>
      <c r="Z891" s="3"/>
    </row>
    <row r="892" spans="1:26" ht="12.75" customHeight="1" x14ac:dyDescent="0.25">
      <c r="A892" s="3"/>
      <c r="B892" s="3"/>
      <c r="C892" s="3"/>
      <c r="D892" s="200"/>
      <c r="E892" s="3"/>
      <c r="F892" s="3"/>
      <c r="G892" s="3"/>
      <c r="H892" s="3"/>
      <c r="I892" s="3"/>
      <c r="J892" s="3"/>
      <c r="K892" s="3"/>
      <c r="L892" s="3"/>
      <c r="M892" s="3"/>
      <c r="N892" s="3"/>
      <c r="O892" s="3"/>
      <c r="P892" s="3"/>
      <c r="Q892" s="3"/>
      <c r="R892" s="3"/>
      <c r="S892" s="3"/>
      <c r="T892" s="3"/>
      <c r="U892" s="3"/>
      <c r="V892" s="3"/>
      <c r="W892" s="3"/>
      <c r="X892" s="3"/>
      <c r="Y892" s="3"/>
      <c r="Z892" s="3"/>
    </row>
    <row r="893" spans="1:26" ht="12.75" customHeight="1" x14ac:dyDescent="0.25">
      <c r="A893" s="3"/>
      <c r="B893" s="3"/>
      <c r="C893" s="3"/>
      <c r="D893" s="200"/>
      <c r="E893" s="3"/>
      <c r="F893" s="3"/>
      <c r="G893" s="3"/>
      <c r="H893" s="3"/>
      <c r="I893" s="3"/>
      <c r="J893" s="3"/>
      <c r="K893" s="3"/>
      <c r="L893" s="3"/>
      <c r="M893" s="3"/>
      <c r="N893" s="3"/>
      <c r="O893" s="3"/>
      <c r="P893" s="3"/>
      <c r="Q893" s="3"/>
      <c r="R893" s="3"/>
      <c r="S893" s="3"/>
      <c r="T893" s="3"/>
      <c r="U893" s="3"/>
      <c r="V893" s="3"/>
      <c r="W893" s="3"/>
      <c r="X893" s="3"/>
      <c r="Y893" s="3"/>
      <c r="Z893" s="3"/>
    </row>
    <row r="894" spans="1:26" ht="12.75" customHeight="1" x14ac:dyDescent="0.25">
      <c r="A894" s="3"/>
      <c r="B894" s="3"/>
      <c r="C894" s="3"/>
      <c r="D894" s="200"/>
      <c r="E894" s="3"/>
      <c r="F894" s="3"/>
      <c r="G894" s="3"/>
      <c r="H894" s="3"/>
      <c r="I894" s="3"/>
      <c r="J894" s="3"/>
      <c r="K894" s="3"/>
      <c r="L894" s="3"/>
      <c r="M894" s="3"/>
      <c r="N894" s="3"/>
      <c r="O894" s="3"/>
      <c r="P894" s="3"/>
      <c r="Q894" s="3"/>
      <c r="R894" s="3"/>
      <c r="S894" s="3"/>
      <c r="T894" s="3"/>
      <c r="U894" s="3"/>
      <c r="V894" s="3"/>
      <c r="W894" s="3"/>
      <c r="X894" s="3"/>
      <c r="Y894" s="3"/>
      <c r="Z894" s="3"/>
    </row>
    <row r="895" spans="1:26" ht="12.75" customHeight="1" x14ac:dyDescent="0.25">
      <c r="A895" s="3"/>
      <c r="B895" s="3"/>
      <c r="C895" s="3"/>
      <c r="D895" s="200"/>
      <c r="E895" s="3"/>
      <c r="F895" s="3"/>
      <c r="G895" s="3"/>
      <c r="H895" s="3"/>
      <c r="I895" s="3"/>
      <c r="J895" s="3"/>
      <c r="K895" s="3"/>
      <c r="L895" s="3"/>
      <c r="M895" s="3"/>
      <c r="N895" s="3"/>
      <c r="O895" s="3"/>
      <c r="P895" s="3"/>
      <c r="Q895" s="3"/>
      <c r="R895" s="3"/>
      <c r="S895" s="3"/>
      <c r="T895" s="3"/>
      <c r="U895" s="3"/>
      <c r="V895" s="3"/>
      <c r="W895" s="3"/>
      <c r="X895" s="3"/>
      <c r="Y895" s="3"/>
      <c r="Z895" s="3"/>
    </row>
    <row r="896" spans="1:26" ht="12.75" customHeight="1" x14ac:dyDescent="0.25">
      <c r="A896" s="3"/>
      <c r="B896" s="3"/>
      <c r="C896" s="3"/>
      <c r="D896" s="200"/>
      <c r="E896" s="3"/>
      <c r="F896" s="3"/>
      <c r="G896" s="3"/>
      <c r="H896" s="3"/>
      <c r="I896" s="3"/>
      <c r="J896" s="3"/>
      <c r="K896" s="3"/>
      <c r="L896" s="3"/>
      <c r="M896" s="3"/>
      <c r="N896" s="3"/>
      <c r="O896" s="3"/>
      <c r="P896" s="3"/>
      <c r="Q896" s="3"/>
      <c r="R896" s="3"/>
      <c r="S896" s="3"/>
      <c r="T896" s="3"/>
      <c r="U896" s="3"/>
      <c r="V896" s="3"/>
      <c r="W896" s="3"/>
      <c r="X896" s="3"/>
      <c r="Y896" s="3"/>
      <c r="Z896" s="3"/>
    </row>
    <row r="897" spans="1:26" ht="12.75" customHeight="1" x14ac:dyDescent="0.25">
      <c r="A897" s="3"/>
      <c r="B897" s="3"/>
      <c r="C897" s="3"/>
      <c r="D897" s="200"/>
      <c r="E897" s="3"/>
      <c r="F897" s="3"/>
      <c r="G897" s="3"/>
      <c r="H897" s="3"/>
      <c r="I897" s="3"/>
      <c r="J897" s="3"/>
      <c r="K897" s="3"/>
      <c r="L897" s="3"/>
      <c r="M897" s="3"/>
      <c r="N897" s="3"/>
      <c r="O897" s="3"/>
      <c r="P897" s="3"/>
      <c r="Q897" s="3"/>
      <c r="R897" s="3"/>
      <c r="S897" s="3"/>
      <c r="T897" s="3"/>
      <c r="U897" s="3"/>
      <c r="V897" s="3"/>
      <c r="W897" s="3"/>
      <c r="X897" s="3"/>
      <c r="Y897" s="3"/>
      <c r="Z897" s="3"/>
    </row>
    <row r="898" spans="1:26" ht="12.75" customHeight="1" x14ac:dyDescent="0.25">
      <c r="A898" s="3"/>
      <c r="B898" s="3"/>
      <c r="C898" s="3"/>
      <c r="D898" s="200"/>
      <c r="E898" s="3"/>
      <c r="F898" s="3"/>
      <c r="G898" s="3"/>
      <c r="H898" s="3"/>
      <c r="I898" s="3"/>
      <c r="J898" s="3"/>
      <c r="K898" s="3"/>
      <c r="L898" s="3"/>
      <c r="M898" s="3"/>
      <c r="N898" s="3"/>
      <c r="O898" s="3"/>
      <c r="P898" s="3"/>
      <c r="Q898" s="3"/>
      <c r="R898" s="3"/>
      <c r="S898" s="3"/>
      <c r="T898" s="3"/>
      <c r="U898" s="3"/>
      <c r="V898" s="3"/>
      <c r="W898" s="3"/>
      <c r="X898" s="3"/>
      <c r="Y898" s="3"/>
      <c r="Z898" s="3"/>
    </row>
    <row r="899" spans="1:26" ht="12.75" customHeight="1" x14ac:dyDescent="0.25">
      <c r="A899" s="3"/>
      <c r="B899" s="3"/>
      <c r="C899" s="3"/>
      <c r="D899" s="200"/>
      <c r="E899" s="3"/>
      <c r="F899" s="3"/>
      <c r="G899" s="3"/>
      <c r="H899" s="3"/>
      <c r="I899" s="3"/>
      <c r="J899" s="3"/>
      <c r="K899" s="3"/>
      <c r="L899" s="3"/>
      <c r="M899" s="3"/>
      <c r="N899" s="3"/>
      <c r="O899" s="3"/>
      <c r="P899" s="3"/>
      <c r="Q899" s="3"/>
      <c r="R899" s="3"/>
      <c r="S899" s="3"/>
      <c r="T899" s="3"/>
      <c r="U899" s="3"/>
      <c r="V899" s="3"/>
      <c r="W899" s="3"/>
      <c r="X899" s="3"/>
      <c r="Y899" s="3"/>
      <c r="Z899" s="3"/>
    </row>
    <row r="900" spans="1:26" ht="12.75" customHeight="1" x14ac:dyDescent="0.25">
      <c r="A900" s="3"/>
      <c r="B900" s="3"/>
      <c r="C900" s="3"/>
      <c r="D900" s="200"/>
      <c r="E900" s="3"/>
      <c r="F900" s="3"/>
      <c r="G900" s="3"/>
      <c r="H900" s="3"/>
      <c r="I900" s="3"/>
      <c r="J900" s="3"/>
      <c r="K900" s="3"/>
      <c r="L900" s="3"/>
      <c r="M900" s="3"/>
      <c r="N900" s="3"/>
      <c r="O900" s="3"/>
      <c r="P900" s="3"/>
      <c r="Q900" s="3"/>
      <c r="R900" s="3"/>
      <c r="S900" s="3"/>
      <c r="T900" s="3"/>
      <c r="U900" s="3"/>
      <c r="V900" s="3"/>
      <c r="W900" s="3"/>
      <c r="X900" s="3"/>
      <c r="Y900" s="3"/>
      <c r="Z900" s="3"/>
    </row>
    <row r="901" spans="1:26" ht="12.75" customHeight="1" x14ac:dyDescent="0.25">
      <c r="A901" s="3"/>
      <c r="B901" s="3"/>
      <c r="C901" s="3"/>
      <c r="D901" s="200"/>
      <c r="E901" s="3"/>
      <c r="F901" s="3"/>
      <c r="G901" s="3"/>
      <c r="H901" s="3"/>
      <c r="I901" s="3"/>
      <c r="J901" s="3"/>
      <c r="K901" s="3"/>
      <c r="L901" s="3"/>
      <c r="M901" s="3"/>
      <c r="N901" s="3"/>
      <c r="O901" s="3"/>
      <c r="P901" s="3"/>
      <c r="Q901" s="3"/>
      <c r="R901" s="3"/>
      <c r="S901" s="3"/>
      <c r="T901" s="3"/>
      <c r="U901" s="3"/>
      <c r="V901" s="3"/>
      <c r="W901" s="3"/>
      <c r="X901" s="3"/>
      <c r="Y901" s="3"/>
      <c r="Z901" s="3"/>
    </row>
    <row r="902" spans="1:26" ht="12.75" customHeight="1" x14ac:dyDescent="0.25">
      <c r="A902" s="3"/>
      <c r="B902" s="3"/>
      <c r="C902" s="3"/>
      <c r="D902" s="200"/>
      <c r="E902" s="3"/>
      <c r="F902" s="3"/>
      <c r="G902" s="3"/>
      <c r="H902" s="3"/>
      <c r="I902" s="3"/>
      <c r="J902" s="3"/>
      <c r="K902" s="3"/>
      <c r="L902" s="3"/>
      <c r="M902" s="3"/>
      <c r="N902" s="3"/>
      <c r="O902" s="3"/>
      <c r="P902" s="3"/>
      <c r="Q902" s="3"/>
      <c r="R902" s="3"/>
      <c r="S902" s="3"/>
      <c r="T902" s="3"/>
      <c r="U902" s="3"/>
      <c r="V902" s="3"/>
      <c r="W902" s="3"/>
      <c r="X902" s="3"/>
      <c r="Y902" s="3"/>
      <c r="Z902" s="3"/>
    </row>
    <row r="903" spans="1:26" ht="12.75" customHeight="1" x14ac:dyDescent="0.25">
      <c r="A903" s="3"/>
      <c r="B903" s="3"/>
      <c r="C903" s="3"/>
      <c r="D903" s="200"/>
      <c r="E903" s="3"/>
      <c r="F903" s="3"/>
      <c r="G903" s="3"/>
      <c r="H903" s="3"/>
      <c r="I903" s="3"/>
      <c r="J903" s="3"/>
      <c r="K903" s="3"/>
      <c r="L903" s="3"/>
      <c r="M903" s="3"/>
      <c r="N903" s="3"/>
      <c r="O903" s="3"/>
      <c r="P903" s="3"/>
      <c r="Q903" s="3"/>
      <c r="R903" s="3"/>
      <c r="S903" s="3"/>
      <c r="T903" s="3"/>
      <c r="U903" s="3"/>
      <c r="V903" s="3"/>
      <c r="W903" s="3"/>
      <c r="X903" s="3"/>
      <c r="Y903" s="3"/>
      <c r="Z903" s="3"/>
    </row>
    <row r="904" spans="1:26" ht="12.75" customHeight="1" x14ac:dyDescent="0.25">
      <c r="A904" s="3"/>
      <c r="B904" s="3"/>
      <c r="C904" s="3"/>
      <c r="D904" s="200"/>
      <c r="E904" s="3"/>
      <c r="F904" s="3"/>
      <c r="G904" s="3"/>
      <c r="H904" s="3"/>
      <c r="I904" s="3"/>
      <c r="J904" s="3"/>
      <c r="K904" s="3"/>
      <c r="L904" s="3"/>
      <c r="M904" s="3"/>
      <c r="N904" s="3"/>
      <c r="O904" s="3"/>
      <c r="P904" s="3"/>
      <c r="Q904" s="3"/>
      <c r="R904" s="3"/>
      <c r="S904" s="3"/>
      <c r="T904" s="3"/>
      <c r="U904" s="3"/>
      <c r="V904" s="3"/>
      <c r="W904" s="3"/>
      <c r="X904" s="3"/>
      <c r="Y904" s="3"/>
      <c r="Z904" s="3"/>
    </row>
    <row r="905" spans="1:26" ht="12.75" customHeight="1" x14ac:dyDescent="0.25">
      <c r="A905" s="3"/>
      <c r="B905" s="3"/>
      <c r="C905" s="3"/>
      <c r="D905" s="200"/>
      <c r="E905" s="3"/>
      <c r="F905" s="3"/>
      <c r="G905" s="3"/>
      <c r="H905" s="3"/>
      <c r="I905" s="3"/>
      <c r="J905" s="3"/>
      <c r="K905" s="3"/>
      <c r="L905" s="3"/>
      <c r="M905" s="3"/>
      <c r="N905" s="3"/>
      <c r="O905" s="3"/>
      <c r="P905" s="3"/>
      <c r="Q905" s="3"/>
      <c r="R905" s="3"/>
      <c r="S905" s="3"/>
      <c r="T905" s="3"/>
      <c r="U905" s="3"/>
      <c r="V905" s="3"/>
      <c r="W905" s="3"/>
      <c r="X905" s="3"/>
      <c r="Y905" s="3"/>
      <c r="Z905" s="3"/>
    </row>
    <row r="906" spans="1:26" ht="12.75" customHeight="1" x14ac:dyDescent="0.25">
      <c r="A906" s="3"/>
      <c r="B906" s="3"/>
      <c r="C906" s="3"/>
      <c r="D906" s="200"/>
      <c r="E906" s="3"/>
      <c r="F906" s="3"/>
      <c r="G906" s="3"/>
      <c r="H906" s="3"/>
      <c r="I906" s="3"/>
      <c r="J906" s="3"/>
      <c r="K906" s="3"/>
      <c r="L906" s="3"/>
      <c r="M906" s="3"/>
      <c r="N906" s="3"/>
      <c r="O906" s="3"/>
      <c r="P906" s="3"/>
      <c r="Q906" s="3"/>
      <c r="R906" s="3"/>
      <c r="S906" s="3"/>
      <c r="T906" s="3"/>
      <c r="U906" s="3"/>
      <c r="V906" s="3"/>
      <c r="W906" s="3"/>
      <c r="X906" s="3"/>
      <c r="Y906" s="3"/>
      <c r="Z906" s="3"/>
    </row>
    <row r="907" spans="1:26" ht="12.75" customHeight="1" x14ac:dyDescent="0.25">
      <c r="A907" s="3"/>
      <c r="B907" s="3"/>
      <c r="C907" s="3"/>
      <c r="D907" s="200"/>
      <c r="E907" s="3"/>
      <c r="F907" s="3"/>
      <c r="G907" s="3"/>
      <c r="H907" s="3"/>
      <c r="I907" s="3"/>
      <c r="J907" s="3"/>
      <c r="K907" s="3"/>
      <c r="L907" s="3"/>
      <c r="M907" s="3"/>
      <c r="N907" s="3"/>
      <c r="O907" s="3"/>
      <c r="P907" s="3"/>
      <c r="Q907" s="3"/>
      <c r="R907" s="3"/>
      <c r="S907" s="3"/>
      <c r="T907" s="3"/>
      <c r="U907" s="3"/>
      <c r="V907" s="3"/>
      <c r="W907" s="3"/>
      <c r="X907" s="3"/>
      <c r="Y907" s="3"/>
      <c r="Z907" s="3"/>
    </row>
    <row r="908" spans="1:26" ht="12.75" customHeight="1" x14ac:dyDescent="0.25">
      <c r="A908" s="3"/>
      <c r="B908" s="3"/>
      <c r="C908" s="3"/>
      <c r="D908" s="200"/>
      <c r="E908" s="3"/>
      <c r="F908" s="3"/>
      <c r="G908" s="3"/>
      <c r="H908" s="3"/>
      <c r="I908" s="3"/>
      <c r="J908" s="3"/>
      <c r="K908" s="3"/>
      <c r="L908" s="3"/>
      <c r="M908" s="3"/>
      <c r="N908" s="3"/>
      <c r="O908" s="3"/>
      <c r="P908" s="3"/>
      <c r="Q908" s="3"/>
      <c r="R908" s="3"/>
      <c r="S908" s="3"/>
      <c r="T908" s="3"/>
      <c r="U908" s="3"/>
      <c r="V908" s="3"/>
      <c r="W908" s="3"/>
      <c r="X908" s="3"/>
      <c r="Y908" s="3"/>
      <c r="Z908" s="3"/>
    </row>
    <row r="909" spans="1:26" ht="12.75" customHeight="1" x14ac:dyDescent="0.25">
      <c r="A909" s="3"/>
      <c r="B909" s="3"/>
      <c r="C909" s="3"/>
      <c r="D909" s="200"/>
      <c r="E909" s="3"/>
      <c r="F909" s="3"/>
      <c r="G909" s="3"/>
      <c r="H909" s="3"/>
      <c r="I909" s="3"/>
      <c r="J909" s="3"/>
      <c r="K909" s="3"/>
      <c r="L909" s="3"/>
      <c r="M909" s="3"/>
      <c r="N909" s="3"/>
      <c r="O909" s="3"/>
      <c r="P909" s="3"/>
      <c r="Q909" s="3"/>
      <c r="R909" s="3"/>
      <c r="S909" s="3"/>
      <c r="T909" s="3"/>
      <c r="U909" s="3"/>
      <c r="V909" s="3"/>
      <c r="W909" s="3"/>
      <c r="X909" s="3"/>
      <c r="Y909" s="3"/>
      <c r="Z909" s="3"/>
    </row>
    <row r="910" spans="1:26" ht="12.75" customHeight="1" x14ac:dyDescent="0.25">
      <c r="A910" s="3"/>
      <c r="B910" s="3"/>
      <c r="C910" s="3"/>
      <c r="D910" s="200"/>
      <c r="E910" s="3"/>
      <c r="F910" s="3"/>
      <c r="G910" s="3"/>
      <c r="H910" s="3"/>
      <c r="I910" s="3"/>
      <c r="J910" s="3"/>
      <c r="K910" s="3"/>
      <c r="L910" s="3"/>
      <c r="M910" s="3"/>
      <c r="N910" s="3"/>
      <c r="O910" s="3"/>
      <c r="P910" s="3"/>
      <c r="Q910" s="3"/>
      <c r="R910" s="3"/>
      <c r="S910" s="3"/>
      <c r="T910" s="3"/>
      <c r="U910" s="3"/>
      <c r="V910" s="3"/>
      <c r="W910" s="3"/>
      <c r="X910" s="3"/>
      <c r="Y910" s="3"/>
      <c r="Z910" s="3"/>
    </row>
    <row r="911" spans="1:26" ht="12.75" customHeight="1" x14ac:dyDescent="0.25">
      <c r="A911" s="3"/>
      <c r="B911" s="3"/>
      <c r="C911" s="3"/>
      <c r="D911" s="200"/>
      <c r="E911" s="3"/>
      <c r="F911" s="3"/>
      <c r="G911" s="3"/>
      <c r="H911" s="3"/>
      <c r="I911" s="3"/>
      <c r="J911" s="3"/>
      <c r="K911" s="3"/>
      <c r="L911" s="3"/>
      <c r="M911" s="3"/>
      <c r="N911" s="3"/>
      <c r="O911" s="3"/>
      <c r="P911" s="3"/>
      <c r="Q911" s="3"/>
      <c r="R911" s="3"/>
      <c r="S911" s="3"/>
      <c r="T911" s="3"/>
      <c r="U911" s="3"/>
      <c r="V911" s="3"/>
      <c r="W911" s="3"/>
      <c r="X911" s="3"/>
      <c r="Y911" s="3"/>
      <c r="Z911" s="3"/>
    </row>
    <row r="912" spans="1:26" ht="12.75" customHeight="1" x14ac:dyDescent="0.25">
      <c r="A912" s="3"/>
      <c r="B912" s="3"/>
      <c r="C912" s="3"/>
      <c r="D912" s="200"/>
      <c r="E912" s="3"/>
      <c r="F912" s="3"/>
      <c r="G912" s="3"/>
      <c r="H912" s="3"/>
      <c r="I912" s="3"/>
      <c r="J912" s="3"/>
      <c r="K912" s="3"/>
      <c r="L912" s="3"/>
      <c r="M912" s="3"/>
      <c r="N912" s="3"/>
      <c r="O912" s="3"/>
      <c r="P912" s="3"/>
      <c r="Q912" s="3"/>
      <c r="R912" s="3"/>
      <c r="S912" s="3"/>
      <c r="T912" s="3"/>
      <c r="U912" s="3"/>
      <c r="V912" s="3"/>
      <c r="W912" s="3"/>
      <c r="X912" s="3"/>
      <c r="Y912" s="3"/>
      <c r="Z912" s="3"/>
    </row>
    <row r="913" spans="1:26" ht="12.75" customHeight="1" x14ac:dyDescent="0.25">
      <c r="A913" s="3"/>
      <c r="B913" s="3"/>
      <c r="C913" s="3"/>
      <c r="D913" s="200"/>
      <c r="E913" s="3"/>
      <c r="F913" s="3"/>
      <c r="G913" s="3"/>
      <c r="H913" s="3"/>
      <c r="I913" s="3"/>
      <c r="J913" s="3"/>
      <c r="K913" s="3"/>
      <c r="L913" s="3"/>
      <c r="M913" s="3"/>
      <c r="N913" s="3"/>
      <c r="O913" s="3"/>
      <c r="P913" s="3"/>
      <c r="Q913" s="3"/>
      <c r="R913" s="3"/>
      <c r="S913" s="3"/>
      <c r="T913" s="3"/>
      <c r="U913" s="3"/>
      <c r="V913" s="3"/>
      <c r="W913" s="3"/>
      <c r="X913" s="3"/>
      <c r="Y913" s="3"/>
      <c r="Z913" s="3"/>
    </row>
    <row r="914" spans="1:26" ht="12.75" customHeight="1" x14ac:dyDescent="0.25">
      <c r="A914" s="3"/>
      <c r="B914" s="3"/>
      <c r="C914" s="3"/>
      <c r="D914" s="200"/>
      <c r="E914" s="3"/>
      <c r="F914" s="3"/>
      <c r="G914" s="3"/>
      <c r="H914" s="3"/>
      <c r="I914" s="3"/>
      <c r="J914" s="3"/>
      <c r="K914" s="3"/>
      <c r="L914" s="3"/>
      <c r="M914" s="3"/>
      <c r="N914" s="3"/>
      <c r="O914" s="3"/>
      <c r="P914" s="3"/>
      <c r="Q914" s="3"/>
      <c r="R914" s="3"/>
      <c r="S914" s="3"/>
      <c r="T914" s="3"/>
      <c r="U914" s="3"/>
      <c r="V914" s="3"/>
      <c r="W914" s="3"/>
      <c r="X914" s="3"/>
      <c r="Y914" s="3"/>
      <c r="Z914" s="3"/>
    </row>
    <row r="915" spans="1:26" ht="12.75" customHeight="1" x14ac:dyDescent="0.25">
      <c r="A915" s="3"/>
      <c r="B915" s="3"/>
      <c r="C915" s="3"/>
      <c r="D915" s="200"/>
      <c r="E915" s="3"/>
      <c r="F915" s="3"/>
      <c r="G915" s="3"/>
      <c r="H915" s="3"/>
      <c r="I915" s="3"/>
      <c r="J915" s="3"/>
      <c r="K915" s="3"/>
      <c r="L915" s="3"/>
      <c r="M915" s="3"/>
      <c r="N915" s="3"/>
      <c r="O915" s="3"/>
      <c r="P915" s="3"/>
      <c r="Q915" s="3"/>
      <c r="R915" s="3"/>
      <c r="S915" s="3"/>
      <c r="T915" s="3"/>
      <c r="U915" s="3"/>
      <c r="V915" s="3"/>
      <c r="W915" s="3"/>
      <c r="X915" s="3"/>
      <c r="Y915" s="3"/>
      <c r="Z915" s="3"/>
    </row>
    <row r="916" spans="1:26" ht="12.75" customHeight="1" x14ac:dyDescent="0.25">
      <c r="A916" s="3"/>
      <c r="B916" s="3"/>
      <c r="C916" s="3"/>
      <c r="D916" s="200"/>
      <c r="E916" s="3"/>
      <c r="F916" s="3"/>
      <c r="G916" s="3"/>
      <c r="H916" s="3"/>
      <c r="I916" s="3"/>
      <c r="J916" s="3"/>
      <c r="K916" s="3"/>
      <c r="L916" s="3"/>
      <c r="M916" s="3"/>
      <c r="N916" s="3"/>
      <c r="O916" s="3"/>
      <c r="P916" s="3"/>
      <c r="Q916" s="3"/>
      <c r="R916" s="3"/>
      <c r="S916" s="3"/>
      <c r="T916" s="3"/>
      <c r="U916" s="3"/>
      <c r="V916" s="3"/>
      <c r="W916" s="3"/>
      <c r="X916" s="3"/>
      <c r="Y916" s="3"/>
      <c r="Z916" s="3"/>
    </row>
    <row r="917" spans="1:26" ht="12.75" customHeight="1" x14ac:dyDescent="0.25">
      <c r="A917" s="3"/>
      <c r="B917" s="3"/>
      <c r="C917" s="3"/>
      <c r="D917" s="200"/>
      <c r="E917" s="3"/>
      <c r="F917" s="3"/>
      <c r="G917" s="3"/>
      <c r="H917" s="3"/>
      <c r="I917" s="3"/>
      <c r="J917" s="3"/>
      <c r="K917" s="3"/>
      <c r="L917" s="3"/>
      <c r="M917" s="3"/>
      <c r="N917" s="3"/>
      <c r="O917" s="3"/>
      <c r="P917" s="3"/>
      <c r="Q917" s="3"/>
      <c r="R917" s="3"/>
      <c r="S917" s="3"/>
      <c r="T917" s="3"/>
      <c r="U917" s="3"/>
      <c r="V917" s="3"/>
      <c r="W917" s="3"/>
      <c r="X917" s="3"/>
      <c r="Y917" s="3"/>
      <c r="Z917" s="3"/>
    </row>
    <row r="918" spans="1:26" ht="12.75" customHeight="1" x14ac:dyDescent="0.25">
      <c r="A918" s="3"/>
      <c r="B918" s="3"/>
      <c r="C918" s="3"/>
      <c r="D918" s="200"/>
      <c r="E918" s="3"/>
      <c r="F918" s="3"/>
      <c r="G918" s="3"/>
      <c r="H918" s="3"/>
      <c r="I918" s="3"/>
      <c r="J918" s="3"/>
      <c r="K918" s="3"/>
      <c r="L918" s="3"/>
      <c r="M918" s="3"/>
      <c r="N918" s="3"/>
      <c r="O918" s="3"/>
      <c r="P918" s="3"/>
      <c r="Q918" s="3"/>
      <c r="R918" s="3"/>
      <c r="S918" s="3"/>
      <c r="T918" s="3"/>
      <c r="U918" s="3"/>
      <c r="V918" s="3"/>
      <c r="W918" s="3"/>
      <c r="X918" s="3"/>
      <c r="Y918" s="3"/>
      <c r="Z918" s="3"/>
    </row>
    <row r="919" spans="1:26" ht="12.75" customHeight="1" x14ac:dyDescent="0.25">
      <c r="A919" s="3"/>
      <c r="B919" s="3"/>
      <c r="C919" s="3"/>
      <c r="D919" s="200"/>
      <c r="E919" s="3"/>
      <c r="F919" s="3"/>
      <c r="G919" s="3"/>
      <c r="H919" s="3"/>
      <c r="I919" s="3"/>
      <c r="J919" s="3"/>
      <c r="K919" s="3"/>
      <c r="L919" s="3"/>
      <c r="M919" s="3"/>
      <c r="N919" s="3"/>
      <c r="O919" s="3"/>
      <c r="P919" s="3"/>
      <c r="Q919" s="3"/>
      <c r="R919" s="3"/>
      <c r="S919" s="3"/>
      <c r="T919" s="3"/>
      <c r="U919" s="3"/>
      <c r="V919" s="3"/>
      <c r="W919" s="3"/>
      <c r="X919" s="3"/>
      <c r="Y919" s="3"/>
      <c r="Z919" s="3"/>
    </row>
    <row r="920" spans="1:26" ht="12.75" customHeight="1" x14ac:dyDescent="0.25">
      <c r="A920" s="3"/>
      <c r="B920" s="3"/>
      <c r="C920" s="3"/>
      <c r="D920" s="200"/>
      <c r="E920" s="3"/>
      <c r="F920" s="3"/>
      <c r="G920" s="3"/>
      <c r="H920" s="3"/>
      <c r="I920" s="3"/>
      <c r="J920" s="3"/>
      <c r="K920" s="3"/>
      <c r="L920" s="3"/>
      <c r="M920" s="3"/>
      <c r="N920" s="3"/>
      <c r="O920" s="3"/>
      <c r="P920" s="3"/>
      <c r="Q920" s="3"/>
      <c r="R920" s="3"/>
      <c r="S920" s="3"/>
      <c r="T920" s="3"/>
      <c r="U920" s="3"/>
      <c r="V920" s="3"/>
      <c r="W920" s="3"/>
      <c r="X920" s="3"/>
      <c r="Y920" s="3"/>
      <c r="Z920" s="3"/>
    </row>
    <row r="921" spans="1:26" ht="12.75" customHeight="1" x14ac:dyDescent="0.25">
      <c r="A921" s="3"/>
      <c r="B921" s="3"/>
      <c r="C921" s="3"/>
      <c r="D921" s="200"/>
      <c r="E921" s="3"/>
      <c r="F921" s="3"/>
      <c r="G921" s="3"/>
      <c r="H921" s="3"/>
      <c r="I921" s="3"/>
      <c r="J921" s="3"/>
      <c r="K921" s="3"/>
      <c r="L921" s="3"/>
      <c r="M921" s="3"/>
      <c r="N921" s="3"/>
      <c r="O921" s="3"/>
      <c r="P921" s="3"/>
      <c r="Q921" s="3"/>
      <c r="R921" s="3"/>
      <c r="S921" s="3"/>
      <c r="T921" s="3"/>
      <c r="U921" s="3"/>
      <c r="V921" s="3"/>
      <c r="W921" s="3"/>
      <c r="X921" s="3"/>
      <c r="Y921" s="3"/>
      <c r="Z921" s="3"/>
    </row>
    <row r="922" spans="1:26" ht="12.75" customHeight="1" x14ac:dyDescent="0.25">
      <c r="A922" s="3"/>
      <c r="B922" s="3"/>
      <c r="C922" s="3"/>
      <c r="D922" s="200"/>
      <c r="E922" s="3"/>
      <c r="F922" s="3"/>
      <c r="G922" s="3"/>
      <c r="H922" s="3"/>
      <c r="I922" s="3"/>
      <c r="J922" s="3"/>
      <c r="K922" s="3"/>
      <c r="L922" s="3"/>
      <c r="M922" s="3"/>
      <c r="N922" s="3"/>
      <c r="O922" s="3"/>
      <c r="P922" s="3"/>
      <c r="Q922" s="3"/>
      <c r="R922" s="3"/>
      <c r="S922" s="3"/>
      <c r="T922" s="3"/>
      <c r="U922" s="3"/>
      <c r="V922" s="3"/>
      <c r="W922" s="3"/>
      <c r="X922" s="3"/>
      <c r="Y922" s="3"/>
      <c r="Z922" s="3"/>
    </row>
    <row r="923" spans="1:26" ht="12.75" customHeight="1" x14ac:dyDescent="0.25">
      <c r="A923" s="3"/>
      <c r="B923" s="3"/>
      <c r="C923" s="3"/>
      <c r="D923" s="200"/>
      <c r="E923" s="3"/>
      <c r="F923" s="3"/>
      <c r="G923" s="3"/>
      <c r="H923" s="3"/>
      <c r="I923" s="3"/>
      <c r="J923" s="3"/>
      <c r="K923" s="3"/>
      <c r="L923" s="3"/>
      <c r="M923" s="3"/>
      <c r="N923" s="3"/>
      <c r="O923" s="3"/>
      <c r="P923" s="3"/>
      <c r="Q923" s="3"/>
      <c r="R923" s="3"/>
      <c r="S923" s="3"/>
      <c r="T923" s="3"/>
      <c r="U923" s="3"/>
      <c r="V923" s="3"/>
      <c r="W923" s="3"/>
      <c r="X923" s="3"/>
      <c r="Y923" s="3"/>
      <c r="Z923" s="3"/>
    </row>
    <row r="924" spans="1:26" ht="12.75" customHeight="1" x14ac:dyDescent="0.25">
      <c r="A924" s="3"/>
      <c r="B924" s="3"/>
      <c r="C924" s="3"/>
      <c r="D924" s="200"/>
      <c r="E924" s="3"/>
      <c r="F924" s="3"/>
      <c r="G924" s="3"/>
      <c r="H924" s="3"/>
      <c r="I924" s="3"/>
      <c r="J924" s="3"/>
      <c r="K924" s="3"/>
      <c r="L924" s="3"/>
      <c r="M924" s="3"/>
      <c r="N924" s="3"/>
      <c r="O924" s="3"/>
      <c r="P924" s="3"/>
      <c r="Q924" s="3"/>
      <c r="R924" s="3"/>
      <c r="S924" s="3"/>
      <c r="T924" s="3"/>
      <c r="U924" s="3"/>
      <c r="V924" s="3"/>
      <c r="W924" s="3"/>
      <c r="X924" s="3"/>
      <c r="Y924" s="3"/>
      <c r="Z924" s="3"/>
    </row>
    <row r="925" spans="1:26" ht="12.75" customHeight="1" x14ac:dyDescent="0.25">
      <c r="A925" s="3"/>
      <c r="B925" s="3"/>
      <c r="C925" s="3"/>
      <c r="D925" s="200"/>
      <c r="E925" s="3"/>
      <c r="F925" s="3"/>
      <c r="G925" s="3"/>
      <c r="H925" s="3"/>
      <c r="I925" s="3"/>
      <c r="J925" s="3"/>
      <c r="K925" s="3"/>
      <c r="L925" s="3"/>
      <c r="M925" s="3"/>
      <c r="N925" s="3"/>
      <c r="O925" s="3"/>
      <c r="P925" s="3"/>
      <c r="Q925" s="3"/>
      <c r="R925" s="3"/>
      <c r="S925" s="3"/>
      <c r="T925" s="3"/>
      <c r="U925" s="3"/>
      <c r="V925" s="3"/>
      <c r="W925" s="3"/>
      <c r="X925" s="3"/>
      <c r="Y925" s="3"/>
      <c r="Z925" s="3"/>
    </row>
    <row r="926" spans="1:26" ht="12.75" customHeight="1" x14ac:dyDescent="0.25">
      <c r="A926" s="3"/>
      <c r="B926" s="3"/>
      <c r="C926" s="3"/>
      <c r="D926" s="200"/>
      <c r="E926" s="3"/>
      <c r="F926" s="3"/>
      <c r="G926" s="3"/>
      <c r="H926" s="3"/>
      <c r="I926" s="3"/>
      <c r="J926" s="3"/>
      <c r="K926" s="3"/>
      <c r="L926" s="3"/>
      <c r="M926" s="3"/>
      <c r="N926" s="3"/>
      <c r="O926" s="3"/>
      <c r="P926" s="3"/>
      <c r="Q926" s="3"/>
      <c r="R926" s="3"/>
      <c r="S926" s="3"/>
      <c r="T926" s="3"/>
      <c r="U926" s="3"/>
      <c r="V926" s="3"/>
      <c r="W926" s="3"/>
      <c r="X926" s="3"/>
      <c r="Y926" s="3"/>
      <c r="Z926" s="3"/>
    </row>
    <row r="927" spans="1:26" ht="12.75" customHeight="1" x14ac:dyDescent="0.25">
      <c r="A927" s="3"/>
      <c r="B927" s="3"/>
      <c r="C927" s="3"/>
      <c r="D927" s="200"/>
      <c r="E927" s="3"/>
      <c r="F927" s="3"/>
      <c r="G927" s="3"/>
      <c r="H927" s="3"/>
      <c r="I927" s="3"/>
      <c r="J927" s="3"/>
      <c r="K927" s="3"/>
      <c r="L927" s="3"/>
      <c r="M927" s="3"/>
      <c r="N927" s="3"/>
      <c r="O927" s="3"/>
      <c r="P927" s="3"/>
      <c r="Q927" s="3"/>
      <c r="R927" s="3"/>
      <c r="S927" s="3"/>
      <c r="T927" s="3"/>
      <c r="U927" s="3"/>
      <c r="V927" s="3"/>
      <c r="W927" s="3"/>
      <c r="X927" s="3"/>
      <c r="Y927" s="3"/>
      <c r="Z927" s="3"/>
    </row>
    <row r="928" spans="1:26" ht="12.75" customHeight="1" x14ac:dyDescent="0.25">
      <c r="A928" s="3"/>
      <c r="B928" s="3"/>
      <c r="C928" s="3"/>
      <c r="D928" s="200"/>
      <c r="E928" s="3"/>
      <c r="F928" s="3"/>
      <c r="G928" s="3"/>
      <c r="H928" s="3"/>
      <c r="I928" s="3"/>
      <c r="J928" s="3"/>
      <c r="K928" s="3"/>
      <c r="L928" s="3"/>
      <c r="M928" s="3"/>
      <c r="N928" s="3"/>
      <c r="O928" s="3"/>
      <c r="P928" s="3"/>
      <c r="Q928" s="3"/>
      <c r="R928" s="3"/>
      <c r="S928" s="3"/>
      <c r="T928" s="3"/>
      <c r="U928" s="3"/>
      <c r="V928" s="3"/>
      <c r="W928" s="3"/>
      <c r="X928" s="3"/>
      <c r="Y928" s="3"/>
      <c r="Z928" s="3"/>
    </row>
    <row r="929" spans="1:26" ht="12.75" customHeight="1" x14ac:dyDescent="0.25">
      <c r="A929" s="3"/>
      <c r="B929" s="3"/>
      <c r="C929" s="3"/>
      <c r="D929" s="200"/>
      <c r="E929" s="3"/>
      <c r="F929" s="3"/>
      <c r="G929" s="3"/>
      <c r="H929" s="3"/>
      <c r="I929" s="3"/>
      <c r="J929" s="3"/>
      <c r="K929" s="3"/>
      <c r="L929" s="3"/>
      <c r="M929" s="3"/>
      <c r="N929" s="3"/>
      <c r="O929" s="3"/>
      <c r="P929" s="3"/>
      <c r="Q929" s="3"/>
      <c r="R929" s="3"/>
      <c r="S929" s="3"/>
      <c r="T929" s="3"/>
      <c r="U929" s="3"/>
      <c r="V929" s="3"/>
      <c r="W929" s="3"/>
      <c r="X929" s="3"/>
      <c r="Y929" s="3"/>
      <c r="Z929" s="3"/>
    </row>
    <row r="930" spans="1:26" ht="12.75" customHeight="1" x14ac:dyDescent="0.25">
      <c r="A930" s="3"/>
      <c r="B930" s="3"/>
      <c r="C930" s="3"/>
      <c r="D930" s="200"/>
      <c r="E930" s="3"/>
      <c r="F930" s="3"/>
      <c r="G930" s="3"/>
      <c r="H930" s="3"/>
      <c r="I930" s="3"/>
      <c r="J930" s="3"/>
      <c r="K930" s="3"/>
      <c r="L930" s="3"/>
      <c r="M930" s="3"/>
      <c r="N930" s="3"/>
      <c r="O930" s="3"/>
      <c r="P930" s="3"/>
      <c r="Q930" s="3"/>
      <c r="R930" s="3"/>
      <c r="S930" s="3"/>
      <c r="T930" s="3"/>
      <c r="U930" s="3"/>
      <c r="V930" s="3"/>
      <c r="W930" s="3"/>
      <c r="X930" s="3"/>
      <c r="Y930" s="3"/>
      <c r="Z930" s="3"/>
    </row>
    <row r="931" spans="1:26" ht="12.75" customHeight="1" x14ac:dyDescent="0.25">
      <c r="A931" s="3"/>
      <c r="B931" s="3"/>
      <c r="C931" s="3"/>
      <c r="D931" s="200"/>
      <c r="E931" s="3"/>
      <c r="F931" s="3"/>
      <c r="G931" s="3"/>
      <c r="H931" s="3"/>
      <c r="I931" s="3"/>
      <c r="J931" s="3"/>
      <c r="K931" s="3"/>
      <c r="L931" s="3"/>
      <c r="M931" s="3"/>
      <c r="N931" s="3"/>
      <c r="O931" s="3"/>
      <c r="P931" s="3"/>
      <c r="Q931" s="3"/>
      <c r="R931" s="3"/>
      <c r="S931" s="3"/>
      <c r="T931" s="3"/>
      <c r="U931" s="3"/>
      <c r="V931" s="3"/>
      <c r="W931" s="3"/>
      <c r="X931" s="3"/>
      <c r="Y931" s="3"/>
      <c r="Z931" s="3"/>
    </row>
    <row r="932" spans="1:26" ht="12.75" customHeight="1" x14ac:dyDescent="0.25">
      <c r="A932" s="3"/>
      <c r="B932" s="3"/>
      <c r="C932" s="3"/>
      <c r="D932" s="200"/>
      <c r="E932" s="3"/>
      <c r="F932" s="3"/>
      <c r="G932" s="3"/>
      <c r="H932" s="3"/>
      <c r="I932" s="3"/>
      <c r="J932" s="3"/>
      <c r="K932" s="3"/>
      <c r="L932" s="3"/>
      <c r="M932" s="3"/>
      <c r="N932" s="3"/>
      <c r="O932" s="3"/>
      <c r="P932" s="3"/>
      <c r="Q932" s="3"/>
      <c r="R932" s="3"/>
      <c r="S932" s="3"/>
      <c r="T932" s="3"/>
      <c r="U932" s="3"/>
      <c r="V932" s="3"/>
      <c r="W932" s="3"/>
      <c r="X932" s="3"/>
      <c r="Y932" s="3"/>
      <c r="Z932" s="3"/>
    </row>
    <row r="933" spans="1:26" ht="12.75" customHeight="1" x14ac:dyDescent="0.25">
      <c r="A933" s="3"/>
      <c r="B933" s="3"/>
      <c r="C933" s="3"/>
      <c r="D933" s="200"/>
      <c r="E933" s="3"/>
      <c r="F933" s="3"/>
      <c r="G933" s="3"/>
      <c r="H933" s="3"/>
      <c r="I933" s="3"/>
      <c r="J933" s="3"/>
      <c r="K933" s="3"/>
      <c r="L933" s="3"/>
      <c r="M933" s="3"/>
      <c r="N933" s="3"/>
      <c r="O933" s="3"/>
      <c r="P933" s="3"/>
      <c r="Q933" s="3"/>
      <c r="R933" s="3"/>
      <c r="S933" s="3"/>
      <c r="T933" s="3"/>
      <c r="U933" s="3"/>
      <c r="V933" s="3"/>
      <c r="W933" s="3"/>
      <c r="X933" s="3"/>
      <c r="Y933" s="3"/>
      <c r="Z933" s="3"/>
    </row>
    <row r="934" spans="1:26" ht="12.75" customHeight="1" x14ac:dyDescent="0.25">
      <c r="A934" s="3"/>
      <c r="B934" s="3"/>
      <c r="C934" s="3"/>
      <c r="D934" s="200"/>
      <c r="E934" s="3"/>
      <c r="F934" s="3"/>
      <c r="G934" s="3"/>
      <c r="H934" s="3"/>
      <c r="I934" s="3"/>
      <c r="J934" s="3"/>
      <c r="K934" s="3"/>
      <c r="L934" s="3"/>
      <c r="M934" s="3"/>
      <c r="N934" s="3"/>
      <c r="O934" s="3"/>
      <c r="P934" s="3"/>
      <c r="Q934" s="3"/>
      <c r="R934" s="3"/>
      <c r="S934" s="3"/>
      <c r="T934" s="3"/>
      <c r="U934" s="3"/>
      <c r="V934" s="3"/>
      <c r="W934" s="3"/>
      <c r="X934" s="3"/>
      <c r="Y934" s="3"/>
      <c r="Z934" s="3"/>
    </row>
    <row r="935" spans="1:26" ht="12.75" customHeight="1" x14ac:dyDescent="0.25">
      <c r="A935" s="3"/>
      <c r="B935" s="3"/>
      <c r="C935" s="3"/>
      <c r="D935" s="200"/>
      <c r="E935" s="3"/>
      <c r="F935" s="3"/>
      <c r="G935" s="3"/>
      <c r="H935" s="3"/>
      <c r="I935" s="3"/>
      <c r="J935" s="3"/>
      <c r="K935" s="3"/>
      <c r="L935" s="3"/>
      <c r="M935" s="3"/>
      <c r="N935" s="3"/>
      <c r="O935" s="3"/>
      <c r="P935" s="3"/>
      <c r="Q935" s="3"/>
      <c r="R935" s="3"/>
      <c r="S935" s="3"/>
      <c r="T935" s="3"/>
      <c r="U935" s="3"/>
      <c r="V935" s="3"/>
      <c r="W935" s="3"/>
      <c r="X935" s="3"/>
      <c r="Y935" s="3"/>
      <c r="Z935" s="3"/>
    </row>
    <row r="936" spans="1:26" ht="12.75" customHeight="1" x14ac:dyDescent="0.25">
      <c r="A936" s="3"/>
      <c r="B936" s="3"/>
      <c r="C936" s="3"/>
      <c r="D936" s="200"/>
      <c r="E936" s="3"/>
      <c r="F936" s="3"/>
      <c r="G936" s="3"/>
      <c r="H936" s="3"/>
      <c r="I936" s="3"/>
      <c r="J936" s="3"/>
      <c r="K936" s="3"/>
      <c r="L936" s="3"/>
      <c r="M936" s="3"/>
      <c r="N936" s="3"/>
      <c r="O936" s="3"/>
      <c r="P936" s="3"/>
      <c r="Q936" s="3"/>
      <c r="R936" s="3"/>
      <c r="S936" s="3"/>
      <c r="T936" s="3"/>
      <c r="U936" s="3"/>
      <c r="V936" s="3"/>
      <c r="W936" s="3"/>
      <c r="X936" s="3"/>
      <c r="Y936" s="3"/>
      <c r="Z936" s="3"/>
    </row>
    <row r="937" spans="1:26" ht="12.75" customHeight="1" x14ac:dyDescent="0.25">
      <c r="A937" s="3"/>
      <c r="B937" s="3"/>
      <c r="C937" s="3"/>
      <c r="D937" s="200"/>
      <c r="E937" s="3"/>
      <c r="F937" s="3"/>
      <c r="G937" s="3"/>
      <c r="H937" s="3"/>
      <c r="I937" s="3"/>
      <c r="J937" s="3"/>
      <c r="K937" s="3"/>
      <c r="L937" s="3"/>
      <c r="M937" s="3"/>
      <c r="N937" s="3"/>
      <c r="O937" s="3"/>
      <c r="P937" s="3"/>
      <c r="Q937" s="3"/>
      <c r="R937" s="3"/>
      <c r="S937" s="3"/>
      <c r="T937" s="3"/>
      <c r="U937" s="3"/>
      <c r="V937" s="3"/>
      <c r="W937" s="3"/>
      <c r="X937" s="3"/>
      <c r="Y937" s="3"/>
      <c r="Z937" s="3"/>
    </row>
    <row r="938" spans="1:26" ht="12.75" customHeight="1" x14ac:dyDescent="0.25">
      <c r="A938" s="3"/>
      <c r="B938" s="3"/>
      <c r="C938" s="3"/>
      <c r="D938" s="200"/>
      <c r="E938" s="3"/>
      <c r="F938" s="3"/>
      <c r="G938" s="3"/>
      <c r="H938" s="3"/>
      <c r="I938" s="3"/>
      <c r="J938" s="3"/>
      <c r="K938" s="3"/>
      <c r="L938" s="3"/>
      <c r="M938" s="3"/>
      <c r="N938" s="3"/>
      <c r="O938" s="3"/>
      <c r="P938" s="3"/>
      <c r="Q938" s="3"/>
      <c r="R938" s="3"/>
      <c r="S938" s="3"/>
      <c r="T938" s="3"/>
      <c r="U938" s="3"/>
      <c r="V938" s="3"/>
      <c r="W938" s="3"/>
      <c r="X938" s="3"/>
      <c r="Y938" s="3"/>
      <c r="Z938" s="3"/>
    </row>
    <row r="939" spans="1:26" ht="12.75" customHeight="1" x14ac:dyDescent="0.25">
      <c r="A939" s="3"/>
      <c r="B939" s="3"/>
      <c r="C939" s="3"/>
      <c r="D939" s="200"/>
      <c r="E939" s="3"/>
      <c r="F939" s="3"/>
      <c r="G939" s="3"/>
      <c r="H939" s="3"/>
      <c r="I939" s="3"/>
      <c r="J939" s="3"/>
      <c r="K939" s="3"/>
      <c r="L939" s="3"/>
      <c r="M939" s="3"/>
      <c r="N939" s="3"/>
      <c r="O939" s="3"/>
      <c r="P939" s="3"/>
      <c r="Q939" s="3"/>
      <c r="R939" s="3"/>
      <c r="S939" s="3"/>
      <c r="T939" s="3"/>
      <c r="U939" s="3"/>
      <c r="V939" s="3"/>
      <c r="W939" s="3"/>
      <c r="X939" s="3"/>
      <c r="Y939" s="3"/>
      <c r="Z939" s="3"/>
    </row>
    <row r="940" spans="1:26" ht="12.75" customHeight="1" x14ac:dyDescent="0.25">
      <c r="A940" s="3"/>
      <c r="B940" s="3"/>
      <c r="C940" s="3"/>
      <c r="D940" s="200"/>
      <c r="E940" s="3"/>
      <c r="F940" s="3"/>
      <c r="G940" s="3"/>
      <c r="H940" s="3"/>
      <c r="I940" s="3"/>
      <c r="J940" s="3"/>
      <c r="K940" s="3"/>
      <c r="L940" s="3"/>
      <c r="M940" s="3"/>
      <c r="N940" s="3"/>
      <c r="O940" s="3"/>
      <c r="P940" s="3"/>
      <c r="Q940" s="3"/>
      <c r="R940" s="3"/>
      <c r="S940" s="3"/>
      <c r="T940" s="3"/>
      <c r="U940" s="3"/>
      <c r="V940" s="3"/>
      <c r="W940" s="3"/>
      <c r="X940" s="3"/>
      <c r="Y940" s="3"/>
      <c r="Z940" s="3"/>
    </row>
    <row r="941" spans="1:26" ht="12.75" customHeight="1" x14ac:dyDescent="0.25">
      <c r="A941" s="3"/>
      <c r="B941" s="3"/>
      <c r="C941" s="3"/>
      <c r="D941" s="200"/>
      <c r="E941" s="3"/>
      <c r="F941" s="3"/>
      <c r="G941" s="3"/>
      <c r="H941" s="3"/>
      <c r="I941" s="3"/>
      <c r="J941" s="3"/>
      <c r="K941" s="3"/>
      <c r="L941" s="3"/>
      <c r="M941" s="3"/>
      <c r="N941" s="3"/>
      <c r="O941" s="3"/>
      <c r="P941" s="3"/>
      <c r="Q941" s="3"/>
      <c r="R941" s="3"/>
      <c r="S941" s="3"/>
      <c r="T941" s="3"/>
      <c r="U941" s="3"/>
      <c r="V941" s="3"/>
      <c r="W941" s="3"/>
      <c r="X941" s="3"/>
      <c r="Y941" s="3"/>
      <c r="Z941" s="3"/>
    </row>
    <row r="942" spans="1:26" ht="12.75" customHeight="1" x14ac:dyDescent="0.25">
      <c r="A942" s="3"/>
      <c r="B942" s="3"/>
      <c r="C942" s="3"/>
      <c r="D942" s="200"/>
      <c r="E942" s="3"/>
      <c r="F942" s="3"/>
      <c r="G942" s="3"/>
      <c r="H942" s="3"/>
      <c r="I942" s="3"/>
      <c r="J942" s="3"/>
      <c r="K942" s="3"/>
      <c r="L942" s="3"/>
      <c r="M942" s="3"/>
      <c r="N942" s="3"/>
      <c r="O942" s="3"/>
      <c r="P942" s="3"/>
      <c r="Q942" s="3"/>
      <c r="R942" s="3"/>
      <c r="S942" s="3"/>
      <c r="T942" s="3"/>
      <c r="U942" s="3"/>
      <c r="V942" s="3"/>
      <c r="W942" s="3"/>
      <c r="X942" s="3"/>
      <c r="Y942" s="3"/>
      <c r="Z942" s="3"/>
    </row>
    <row r="943" spans="1:26" ht="12.75" customHeight="1" x14ac:dyDescent="0.25">
      <c r="A943" s="3"/>
      <c r="B943" s="3"/>
      <c r="C943" s="3"/>
      <c r="D943" s="200"/>
      <c r="E943" s="3"/>
      <c r="F943" s="3"/>
      <c r="G943" s="3"/>
      <c r="H943" s="3"/>
      <c r="I943" s="3"/>
      <c r="J943" s="3"/>
      <c r="K943" s="3"/>
      <c r="L943" s="3"/>
      <c r="M943" s="3"/>
      <c r="N943" s="3"/>
      <c r="O943" s="3"/>
      <c r="P943" s="3"/>
      <c r="Q943" s="3"/>
      <c r="R943" s="3"/>
      <c r="S943" s="3"/>
      <c r="T943" s="3"/>
      <c r="U943" s="3"/>
      <c r="V943" s="3"/>
      <c r="W943" s="3"/>
      <c r="X943" s="3"/>
      <c r="Y943" s="3"/>
      <c r="Z943" s="3"/>
    </row>
    <row r="944" spans="1:26" ht="12.75" customHeight="1" x14ac:dyDescent="0.25">
      <c r="A944" s="3"/>
      <c r="B944" s="3"/>
      <c r="C944" s="3"/>
      <c r="D944" s="200"/>
      <c r="E944" s="3"/>
      <c r="F944" s="3"/>
      <c r="G944" s="3"/>
      <c r="H944" s="3"/>
      <c r="I944" s="3"/>
      <c r="J944" s="3"/>
      <c r="K944" s="3"/>
      <c r="L944" s="3"/>
      <c r="M944" s="3"/>
      <c r="N944" s="3"/>
      <c r="O944" s="3"/>
      <c r="P944" s="3"/>
      <c r="Q944" s="3"/>
      <c r="R944" s="3"/>
      <c r="S944" s="3"/>
      <c r="T944" s="3"/>
      <c r="U944" s="3"/>
      <c r="V944" s="3"/>
      <c r="W944" s="3"/>
      <c r="X944" s="3"/>
      <c r="Y944" s="3"/>
      <c r="Z944" s="3"/>
    </row>
    <row r="945" spans="1:26" ht="12.75" customHeight="1" x14ac:dyDescent="0.25">
      <c r="A945" s="3"/>
      <c r="B945" s="3"/>
      <c r="C945" s="3"/>
      <c r="D945" s="200"/>
      <c r="E945" s="3"/>
      <c r="F945" s="3"/>
      <c r="G945" s="3"/>
      <c r="H945" s="3"/>
      <c r="I945" s="3"/>
      <c r="J945" s="3"/>
      <c r="K945" s="3"/>
      <c r="L945" s="3"/>
      <c r="M945" s="3"/>
      <c r="N945" s="3"/>
      <c r="O945" s="3"/>
      <c r="P945" s="3"/>
      <c r="Q945" s="3"/>
      <c r="R945" s="3"/>
      <c r="S945" s="3"/>
      <c r="T945" s="3"/>
      <c r="U945" s="3"/>
      <c r="V945" s="3"/>
      <c r="W945" s="3"/>
      <c r="X945" s="3"/>
      <c r="Y945" s="3"/>
      <c r="Z945" s="3"/>
    </row>
    <row r="946" spans="1:26" ht="12.75" customHeight="1" x14ac:dyDescent="0.25">
      <c r="A946" s="3"/>
      <c r="B946" s="3"/>
      <c r="C946" s="3"/>
      <c r="D946" s="200"/>
      <c r="E946" s="3"/>
      <c r="F946" s="3"/>
      <c r="G946" s="3"/>
      <c r="H946" s="3"/>
      <c r="I946" s="3"/>
      <c r="J946" s="3"/>
      <c r="K946" s="3"/>
      <c r="L946" s="3"/>
      <c r="M946" s="3"/>
      <c r="N946" s="3"/>
      <c r="O946" s="3"/>
      <c r="P946" s="3"/>
      <c r="Q946" s="3"/>
      <c r="R946" s="3"/>
      <c r="S946" s="3"/>
      <c r="T946" s="3"/>
      <c r="U946" s="3"/>
      <c r="V946" s="3"/>
      <c r="W946" s="3"/>
      <c r="X946" s="3"/>
      <c r="Y946" s="3"/>
      <c r="Z946" s="3"/>
    </row>
    <row r="947" spans="1:26" ht="12.75" customHeight="1" x14ac:dyDescent="0.25">
      <c r="A947" s="3"/>
      <c r="B947" s="3"/>
      <c r="C947" s="3"/>
      <c r="D947" s="200"/>
      <c r="E947" s="3"/>
      <c r="F947" s="3"/>
      <c r="G947" s="3"/>
      <c r="H947" s="3"/>
      <c r="I947" s="3"/>
      <c r="J947" s="3"/>
      <c r="K947" s="3"/>
      <c r="L947" s="3"/>
      <c r="M947" s="3"/>
      <c r="N947" s="3"/>
      <c r="O947" s="3"/>
      <c r="P947" s="3"/>
      <c r="Q947" s="3"/>
      <c r="R947" s="3"/>
      <c r="S947" s="3"/>
      <c r="T947" s="3"/>
      <c r="U947" s="3"/>
      <c r="V947" s="3"/>
      <c r="W947" s="3"/>
      <c r="X947" s="3"/>
      <c r="Y947" s="3"/>
      <c r="Z947" s="3"/>
    </row>
    <row r="948" spans="1:26" ht="12.75" customHeight="1" x14ac:dyDescent="0.25">
      <c r="A948" s="3"/>
      <c r="B948" s="3"/>
      <c r="C948" s="3"/>
      <c r="D948" s="200"/>
      <c r="E948" s="3"/>
      <c r="F948" s="3"/>
      <c r="G948" s="3"/>
      <c r="H948" s="3"/>
      <c r="I948" s="3"/>
      <c r="J948" s="3"/>
      <c r="K948" s="3"/>
      <c r="L948" s="3"/>
      <c r="M948" s="3"/>
      <c r="N948" s="3"/>
      <c r="O948" s="3"/>
      <c r="P948" s="3"/>
      <c r="Q948" s="3"/>
      <c r="R948" s="3"/>
      <c r="S948" s="3"/>
      <c r="T948" s="3"/>
      <c r="U948" s="3"/>
      <c r="V948" s="3"/>
      <c r="W948" s="3"/>
      <c r="X948" s="3"/>
      <c r="Y948" s="3"/>
      <c r="Z948" s="3"/>
    </row>
    <row r="949" spans="1:26" ht="12.75" customHeight="1" x14ac:dyDescent="0.25">
      <c r="A949" s="3"/>
      <c r="B949" s="3"/>
      <c r="C949" s="3"/>
      <c r="D949" s="200"/>
      <c r="E949" s="3"/>
      <c r="F949" s="3"/>
      <c r="G949" s="3"/>
      <c r="H949" s="3"/>
      <c r="I949" s="3"/>
      <c r="J949" s="3"/>
      <c r="K949" s="3"/>
      <c r="L949" s="3"/>
      <c r="M949" s="3"/>
      <c r="N949" s="3"/>
      <c r="O949" s="3"/>
      <c r="P949" s="3"/>
      <c r="Q949" s="3"/>
      <c r="R949" s="3"/>
      <c r="S949" s="3"/>
      <c r="T949" s="3"/>
      <c r="U949" s="3"/>
      <c r="V949" s="3"/>
      <c r="W949" s="3"/>
      <c r="X949" s="3"/>
      <c r="Y949" s="3"/>
      <c r="Z949" s="3"/>
    </row>
    <row r="950" spans="1:26" ht="12.75" customHeight="1" x14ac:dyDescent="0.25">
      <c r="A950" s="3"/>
      <c r="B950" s="3"/>
      <c r="C950" s="3"/>
      <c r="D950" s="200"/>
      <c r="E950" s="3"/>
      <c r="F950" s="3"/>
      <c r="G950" s="3"/>
      <c r="H950" s="3"/>
      <c r="I950" s="3"/>
      <c r="J950" s="3"/>
      <c r="K950" s="3"/>
      <c r="L950" s="3"/>
      <c r="M950" s="3"/>
      <c r="N950" s="3"/>
      <c r="O950" s="3"/>
      <c r="P950" s="3"/>
      <c r="Q950" s="3"/>
      <c r="R950" s="3"/>
      <c r="S950" s="3"/>
      <c r="T950" s="3"/>
      <c r="U950" s="3"/>
      <c r="V950" s="3"/>
      <c r="W950" s="3"/>
      <c r="X950" s="3"/>
      <c r="Y950" s="3"/>
      <c r="Z950" s="3"/>
    </row>
    <row r="951" spans="1:26" ht="12.75" customHeight="1" x14ac:dyDescent="0.25">
      <c r="A951" s="3"/>
      <c r="B951" s="3"/>
      <c r="C951" s="3"/>
      <c r="D951" s="200"/>
      <c r="E951" s="3"/>
      <c r="F951" s="3"/>
      <c r="G951" s="3"/>
      <c r="H951" s="3"/>
      <c r="I951" s="3"/>
      <c r="J951" s="3"/>
      <c r="K951" s="3"/>
      <c r="L951" s="3"/>
      <c r="M951" s="3"/>
      <c r="N951" s="3"/>
      <c r="O951" s="3"/>
      <c r="P951" s="3"/>
      <c r="Q951" s="3"/>
      <c r="R951" s="3"/>
      <c r="S951" s="3"/>
      <c r="T951" s="3"/>
      <c r="U951" s="3"/>
      <c r="V951" s="3"/>
      <c r="W951" s="3"/>
      <c r="X951" s="3"/>
      <c r="Y951" s="3"/>
      <c r="Z951" s="3"/>
    </row>
    <row r="952" spans="1:26" ht="12.75" customHeight="1" x14ac:dyDescent="0.25">
      <c r="A952" s="3"/>
      <c r="B952" s="3"/>
      <c r="C952" s="3"/>
      <c r="D952" s="200"/>
      <c r="E952" s="3"/>
      <c r="F952" s="3"/>
      <c r="G952" s="3"/>
      <c r="H952" s="3"/>
      <c r="I952" s="3"/>
      <c r="J952" s="3"/>
      <c r="K952" s="3"/>
      <c r="L952" s="3"/>
      <c r="M952" s="3"/>
      <c r="N952" s="3"/>
      <c r="O952" s="3"/>
      <c r="P952" s="3"/>
      <c r="Q952" s="3"/>
      <c r="R952" s="3"/>
      <c r="S952" s="3"/>
      <c r="T952" s="3"/>
      <c r="U952" s="3"/>
      <c r="V952" s="3"/>
      <c r="W952" s="3"/>
      <c r="X952" s="3"/>
      <c r="Y952" s="3"/>
      <c r="Z952" s="3"/>
    </row>
    <row r="953" spans="1:26" ht="12.75" customHeight="1" x14ac:dyDescent="0.25">
      <c r="A953" s="3"/>
      <c r="B953" s="3"/>
      <c r="C953" s="3"/>
      <c r="D953" s="200"/>
      <c r="E953" s="3"/>
      <c r="F953" s="3"/>
      <c r="G953" s="3"/>
      <c r="H953" s="3"/>
      <c r="I953" s="3"/>
      <c r="J953" s="3"/>
      <c r="K953" s="3"/>
      <c r="L953" s="3"/>
      <c r="M953" s="3"/>
      <c r="N953" s="3"/>
      <c r="O953" s="3"/>
      <c r="P953" s="3"/>
      <c r="Q953" s="3"/>
      <c r="R953" s="3"/>
      <c r="S953" s="3"/>
      <c r="T953" s="3"/>
      <c r="U953" s="3"/>
      <c r="V953" s="3"/>
      <c r="W953" s="3"/>
      <c r="X953" s="3"/>
      <c r="Y953" s="3"/>
      <c r="Z953" s="3"/>
    </row>
    <row r="954" spans="1:26" ht="12.75" customHeight="1" x14ac:dyDescent="0.25">
      <c r="A954" s="3"/>
      <c r="B954" s="3"/>
      <c r="C954" s="3"/>
      <c r="D954" s="200"/>
      <c r="E954" s="3"/>
      <c r="F954" s="3"/>
      <c r="G954" s="3"/>
      <c r="H954" s="3"/>
      <c r="I954" s="3"/>
      <c r="J954" s="3"/>
      <c r="K954" s="3"/>
      <c r="L954" s="3"/>
      <c r="M954" s="3"/>
      <c r="N954" s="3"/>
      <c r="O954" s="3"/>
      <c r="P954" s="3"/>
      <c r="Q954" s="3"/>
      <c r="R954" s="3"/>
      <c r="S954" s="3"/>
      <c r="T954" s="3"/>
      <c r="U954" s="3"/>
      <c r="V954" s="3"/>
      <c r="W954" s="3"/>
      <c r="X954" s="3"/>
      <c r="Y954" s="3"/>
      <c r="Z954" s="3"/>
    </row>
    <row r="955" spans="1:26" ht="12.75" customHeight="1" x14ac:dyDescent="0.25">
      <c r="A955" s="3"/>
      <c r="B955" s="3"/>
      <c r="C955" s="3"/>
      <c r="D955" s="200"/>
      <c r="E955" s="3"/>
      <c r="F955" s="3"/>
      <c r="G955" s="3"/>
      <c r="H955" s="3"/>
      <c r="I955" s="3"/>
      <c r="J955" s="3"/>
      <c r="K955" s="3"/>
      <c r="L955" s="3"/>
      <c r="M955" s="3"/>
      <c r="N955" s="3"/>
      <c r="O955" s="3"/>
      <c r="P955" s="3"/>
      <c r="Q955" s="3"/>
      <c r="R955" s="3"/>
      <c r="S955" s="3"/>
      <c r="T955" s="3"/>
      <c r="U955" s="3"/>
      <c r="V955" s="3"/>
      <c r="W955" s="3"/>
      <c r="X955" s="3"/>
      <c r="Y955" s="3"/>
      <c r="Z955" s="3"/>
    </row>
    <row r="956" spans="1:26" ht="12.75" customHeight="1" x14ac:dyDescent="0.25">
      <c r="A956" s="3"/>
      <c r="B956" s="3"/>
      <c r="C956" s="3"/>
      <c r="D956" s="200"/>
      <c r="E956" s="3"/>
      <c r="F956" s="3"/>
      <c r="G956" s="3"/>
      <c r="H956" s="3"/>
      <c r="I956" s="3"/>
      <c r="J956" s="3"/>
      <c r="K956" s="3"/>
      <c r="L956" s="3"/>
      <c r="M956" s="3"/>
      <c r="N956" s="3"/>
      <c r="O956" s="3"/>
      <c r="P956" s="3"/>
      <c r="Q956" s="3"/>
      <c r="R956" s="3"/>
      <c r="S956" s="3"/>
      <c r="T956" s="3"/>
      <c r="U956" s="3"/>
      <c r="V956" s="3"/>
      <c r="W956" s="3"/>
      <c r="X956" s="3"/>
      <c r="Y956" s="3"/>
      <c r="Z956" s="3"/>
    </row>
    <row r="957" spans="1:26" ht="12.75" customHeight="1" x14ac:dyDescent="0.25">
      <c r="A957" s="3"/>
      <c r="B957" s="3"/>
      <c r="C957" s="3"/>
      <c r="D957" s="200"/>
      <c r="E957" s="3"/>
      <c r="F957" s="3"/>
      <c r="G957" s="3"/>
      <c r="H957" s="3"/>
      <c r="I957" s="3"/>
      <c r="J957" s="3"/>
      <c r="K957" s="3"/>
      <c r="L957" s="3"/>
      <c r="M957" s="3"/>
      <c r="N957" s="3"/>
      <c r="O957" s="3"/>
      <c r="P957" s="3"/>
      <c r="Q957" s="3"/>
      <c r="R957" s="3"/>
      <c r="S957" s="3"/>
      <c r="T957" s="3"/>
      <c r="U957" s="3"/>
      <c r="V957" s="3"/>
      <c r="W957" s="3"/>
      <c r="X957" s="3"/>
      <c r="Y957" s="3"/>
      <c r="Z957" s="3"/>
    </row>
    <row r="958" spans="1:26" ht="12.75" customHeight="1" x14ac:dyDescent="0.25">
      <c r="A958" s="3"/>
      <c r="B958" s="3"/>
      <c r="C958" s="3"/>
      <c r="D958" s="200"/>
      <c r="E958" s="3"/>
      <c r="F958" s="3"/>
      <c r="G958" s="3"/>
      <c r="H958" s="3"/>
      <c r="I958" s="3"/>
      <c r="J958" s="3"/>
      <c r="K958" s="3"/>
      <c r="L958" s="3"/>
      <c r="M958" s="3"/>
      <c r="N958" s="3"/>
      <c r="O958" s="3"/>
      <c r="P958" s="3"/>
      <c r="Q958" s="3"/>
      <c r="R958" s="3"/>
      <c r="S958" s="3"/>
      <c r="T958" s="3"/>
      <c r="U958" s="3"/>
      <c r="V958" s="3"/>
      <c r="W958" s="3"/>
      <c r="X958" s="3"/>
      <c r="Y958" s="3"/>
      <c r="Z958" s="3"/>
    </row>
    <row r="959" spans="1:26" ht="12.75" customHeight="1" x14ac:dyDescent="0.25">
      <c r="A959" s="3"/>
      <c r="B959" s="3"/>
      <c r="C959" s="3"/>
      <c r="D959" s="200"/>
      <c r="E959" s="3"/>
      <c r="F959" s="3"/>
      <c r="G959" s="3"/>
      <c r="H959" s="3"/>
      <c r="I959" s="3"/>
      <c r="J959" s="3"/>
      <c r="K959" s="3"/>
      <c r="L959" s="3"/>
      <c r="M959" s="3"/>
      <c r="N959" s="3"/>
      <c r="O959" s="3"/>
      <c r="P959" s="3"/>
      <c r="Q959" s="3"/>
      <c r="R959" s="3"/>
      <c r="S959" s="3"/>
      <c r="T959" s="3"/>
      <c r="U959" s="3"/>
      <c r="V959" s="3"/>
      <c r="W959" s="3"/>
      <c r="X959" s="3"/>
      <c r="Y959" s="3"/>
      <c r="Z959" s="3"/>
    </row>
    <row r="960" spans="1:26" ht="12.75" customHeight="1" x14ac:dyDescent="0.25">
      <c r="A960" s="3"/>
      <c r="B960" s="3"/>
      <c r="C960" s="3"/>
      <c r="D960" s="200"/>
      <c r="E960" s="3"/>
      <c r="F960" s="3"/>
      <c r="G960" s="3"/>
      <c r="H960" s="3"/>
      <c r="I960" s="3"/>
      <c r="J960" s="3"/>
      <c r="K960" s="3"/>
      <c r="L960" s="3"/>
      <c r="M960" s="3"/>
      <c r="N960" s="3"/>
      <c r="O960" s="3"/>
      <c r="P960" s="3"/>
      <c r="Q960" s="3"/>
      <c r="R960" s="3"/>
      <c r="S960" s="3"/>
      <c r="T960" s="3"/>
      <c r="U960" s="3"/>
      <c r="V960" s="3"/>
      <c r="W960" s="3"/>
      <c r="X960" s="3"/>
      <c r="Y960" s="3"/>
      <c r="Z960" s="3"/>
    </row>
    <row r="961" spans="1:26" ht="12.75" customHeight="1" x14ac:dyDescent="0.25">
      <c r="A961" s="3"/>
      <c r="B961" s="3"/>
      <c r="C961" s="3"/>
      <c r="D961" s="200"/>
      <c r="E961" s="3"/>
      <c r="F961" s="3"/>
      <c r="G961" s="3"/>
      <c r="H961" s="3"/>
      <c r="I961" s="3"/>
      <c r="J961" s="3"/>
      <c r="K961" s="3"/>
      <c r="L961" s="3"/>
      <c r="M961" s="3"/>
      <c r="N961" s="3"/>
      <c r="O961" s="3"/>
      <c r="P961" s="3"/>
      <c r="Q961" s="3"/>
      <c r="R961" s="3"/>
      <c r="S961" s="3"/>
      <c r="T961" s="3"/>
      <c r="U961" s="3"/>
      <c r="V961" s="3"/>
      <c r="W961" s="3"/>
      <c r="X961" s="3"/>
      <c r="Y961" s="3"/>
      <c r="Z961" s="3"/>
    </row>
    <row r="962" spans="1:26" ht="12.75" customHeight="1" x14ac:dyDescent="0.25">
      <c r="A962" s="3"/>
      <c r="B962" s="3"/>
      <c r="C962" s="3"/>
      <c r="D962" s="200"/>
      <c r="E962" s="3"/>
      <c r="F962" s="3"/>
      <c r="G962" s="3"/>
      <c r="H962" s="3"/>
      <c r="I962" s="3"/>
      <c r="J962" s="3"/>
      <c r="K962" s="3"/>
      <c r="L962" s="3"/>
      <c r="M962" s="3"/>
      <c r="N962" s="3"/>
      <c r="O962" s="3"/>
      <c r="P962" s="3"/>
      <c r="Q962" s="3"/>
      <c r="R962" s="3"/>
      <c r="S962" s="3"/>
      <c r="T962" s="3"/>
      <c r="U962" s="3"/>
      <c r="V962" s="3"/>
      <c r="W962" s="3"/>
      <c r="X962" s="3"/>
      <c r="Y962" s="3"/>
      <c r="Z962" s="3"/>
    </row>
    <row r="963" spans="1:26" ht="12.75" customHeight="1" x14ac:dyDescent="0.25">
      <c r="A963" s="3"/>
      <c r="B963" s="3"/>
      <c r="C963" s="3"/>
      <c r="D963" s="200"/>
      <c r="E963" s="3"/>
      <c r="F963" s="3"/>
      <c r="G963" s="3"/>
      <c r="H963" s="3"/>
      <c r="I963" s="3"/>
      <c r="J963" s="3"/>
      <c r="K963" s="3"/>
      <c r="L963" s="3"/>
      <c r="M963" s="3"/>
      <c r="N963" s="3"/>
      <c r="O963" s="3"/>
      <c r="P963" s="3"/>
      <c r="Q963" s="3"/>
      <c r="R963" s="3"/>
      <c r="S963" s="3"/>
      <c r="T963" s="3"/>
      <c r="U963" s="3"/>
      <c r="V963" s="3"/>
      <c r="W963" s="3"/>
      <c r="X963" s="3"/>
      <c r="Y963" s="3"/>
      <c r="Z963" s="3"/>
    </row>
    <row r="964" spans="1:26" ht="12.75" customHeight="1" x14ac:dyDescent="0.25">
      <c r="A964" s="3"/>
      <c r="B964" s="3"/>
      <c r="C964" s="3"/>
      <c r="D964" s="200"/>
      <c r="E964" s="3"/>
      <c r="F964" s="3"/>
      <c r="G964" s="3"/>
      <c r="H964" s="3"/>
      <c r="I964" s="3"/>
      <c r="J964" s="3"/>
      <c r="K964" s="3"/>
      <c r="L964" s="3"/>
      <c r="M964" s="3"/>
      <c r="N964" s="3"/>
      <c r="O964" s="3"/>
      <c r="P964" s="3"/>
      <c r="Q964" s="3"/>
      <c r="R964" s="3"/>
      <c r="S964" s="3"/>
      <c r="T964" s="3"/>
      <c r="U964" s="3"/>
      <c r="V964" s="3"/>
      <c r="W964" s="3"/>
      <c r="X964" s="3"/>
      <c r="Y964" s="3"/>
      <c r="Z964" s="3"/>
    </row>
    <row r="965" spans="1:26" ht="12.75" customHeight="1" x14ac:dyDescent="0.25">
      <c r="A965" s="3"/>
      <c r="B965" s="3"/>
      <c r="C965" s="3"/>
      <c r="D965" s="200"/>
      <c r="E965" s="3"/>
      <c r="F965" s="3"/>
      <c r="G965" s="3"/>
      <c r="H965" s="3"/>
      <c r="I965" s="3"/>
      <c r="J965" s="3"/>
      <c r="K965" s="3"/>
      <c r="L965" s="3"/>
      <c r="M965" s="3"/>
      <c r="N965" s="3"/>
      <c r="O965" s="3"/>
      <c r="P965" s="3"/>
      <c r="Q965" s="3"/>
      <c r="R965" s="3"/>
      <c r="S965" s="3"/>
      <c r="T965" s="3"/>
      <c r="U965" s="3"/>
      <c r="V965" s="3"/>
      <c r="W965" s="3"/>
      <c r="X965" s="3"/>
      <c r="Y965" s="3"/>
      <c r="Z965" s="3"/>
    </row>
    <row r="966" spans="1:26" ht="12.75" customHeight="1" x14ac:dyDescent="0.25">
      <c r="A966" s="3"/>
      <c r="B966" s="3"/>
      <c r="C966" s="3"/>
      <c r="D966" s="200"/>
      <c r="E966" s="3"/>
      <c r="F966" s="3"/>
      <c r="G966" s="3"/>
      <c r="H966" s="3"/>
      <c r="I966" s="3"/>
      <c r="J966" s="3"/>
      <c r="K966" s="3"/>
      <c r="L966" s="3"/>
      <c r="M966" s="3"/>
      <c r="N966" s="3"/>
      <c r="O966" s="3"/>
      <c r="P966" s="3"/>
      <c r="Q966" s="3"/>
      <c r="R966" s="3"/>
      <c r="S966" s="3"/>
      <c r="T966" s="3"/>
      <c r="U966" s="3"/>
      <c r="V966" s="3"/>
      <c r="W966" s="3"/>
      <c r="X966" s="3"/>
      <c r="Y966" s="3"/>
      <c r="Z966" s="3"/>
    </row>
    <row r="967" spans="1:26" ht="12.75" customHeight="1" x14ac:dyDescent="0.25">
      <c r="A967" s="3"/>
      <c r="B967" s="3"/>
      <c r="C967" s="3"/>
      <c r="D967" s="200"/>
      <c r="E967" s="3"/>
      <c r="F967" s="3"/>
      <c r="G967" s="3"/>
      <c r="H967" s="3"/>
      <c r="I967" s="3"/>
      <c r="J967" s="3"/>
      <c r="K967" s="3"/>
      <c r="L967" s="3"/>
      <c r="M967" s="3"/>
      <c r="N967" s="3"/>
      <c r="O967" s="3"/>
      <c r="P967" s="3"/>
      <c r="Q967" s="3"/>
      <c r="R967" s="3"/>
      <c r="S967" s="3"/>
      <c r="T967" s="3"/>
      <c r="U967" s="3"/>
      <c r="V967" s="3"/>
      <c r="W967" s="3"/>
      <c r="X967" s="3"/>
      <c r="Y967" s="3"/>
      <c r="Z967" s="3"/>
    </row>
    <row r="968" spans="1:26" ht="12.75" customHeight="1" x14ac:dyDescent="0.25">
      <c r="A968" s="3"/>
      <c r="B968" s="3"/>
      <c r="C968" s="3"/>
      <c r="D968" s="200"/>
      <c r="E968" s="3"/>
      <c r="F968" s="3"/>
      <c r="G968" s="3"/>
      <c r="H968" s="3"/>
      <c r="I968" s="3"/>
      <c r="J968" s="3"/>
      <c r="K968" s="3"/>
      <c r="L968" s="3"/>
      <c r="M968" s="3"/>
      <c r="N968" s="3"/>
      <c r="O968" s="3"/>
      <c r="P968" s="3"/>
      <c r="Q968" s="3"/>
      <c r="R968" s="3"/>
      <c r="S968" s="3"/>
      <c r="T968" s="3"/>
      <c r="U968" s="3"/>
      <c r="V968" s="3"/>
      <c r="W968" s="3"/>
      <c r="X968" s="3"/>
      <c r="Y968" s="3"/>
      <c r="Z968" s="3"/>
    </row>
    <row r="969" spans="1:26" ht="12.75" customHeight="1" x14ac:dyDescent="0.25">
      <c r="A969" s="3"/>
      <c r="B969" s="3"/>
      <c r="C969" s="3"/>
      <c r="D969" s="200"/>
      <c r="E969" s="3"/>
      <c r="F969" s="3"/>
      <c r="G969" s="3"/>
      <c r="H969" s="3"/>
      <c r="I969" s="3"/>
      <c r="J969" s="3"/>
      <c r="K969" s="3"/>
      <c r="L969" s="3"/>
      <c r="M969" s="3"/>
      <c r="N969" s="3"/>
      <c r="O969" s="3"/>
      <c r="P969" s="3"/>
      <c r="Q969" s="3"/>
      <c r="R969" s="3"/>
      <c r="S969" s="3"/>
      <c r="T969" s="3"/>
      <c r="U969" s="3"/>
      <c r="V969" s="3"/>
      <c r="W969" s="3"/>
      <c r="X969" s="3"/>
      <c r="Y969" s="3"/>
      <c r="Z969" s="3"/>
    </row>
    <row r="970" spans="1:26" ht="12.75" customHeight="1" x14ac:dyDescent="0.25">
      <c r="A970" s="3"/>
      <c r="B970" s="3"/>
      <c r="C970" s="3"/>
      <c r="D970" s="200"/>
      <c r="E970" s="3"/>
      <c r="F970" s="3"/>
      <c r="G970" s="3"/>
      <c r="H970" s="3"/>
      <c r="I970" s="3"/>
      <c r="J970" s="3"/>
      <c r="K970" s="3"/>
      <c r="L970" s="3"/>
      <c r="M970" s="3"/>
      <c r="N970" s="3"/>
      <c r="O970" s="3"/>
      <c r="P970" s="3"/>
      <c r="Q970" s="3"/>
      <c r="R970" s="3"/>
      <c r="S970" s="3"/>
      <c r="T970" s="3"/>
      <c r="U970" s="3"/>
      <c r="V970" s="3"/>
      <c r="W970" s="3"/>
      <c r="X970" s="3"/>
      <c r="Y970" s="3"/>
      <c r="Z970" s="3"/>
    </row>
    <row r="971" spans="1:26" ht="12.75" customHeight="1" x14ac:dyDescent="0.25">
      <c r="A971" s="3"/>
      <c r="B971" s="3"/>
      <c r="C971" s="3"/>
      <c r="D971" s="200"/>
      <c r="E971" s="3"/>
      <c r="F971" s="3"/>
      <c r="G971" s="3"/>
      <c r="H971" s="3"/>
      <c r="I971" s="3"/>
      <c r="J971" s="3"/>
      <c r="K971" s="3"/>
      <c r="L971" s="3"/>
      <c r="M971" s="3"/>
      <c r="N971" s="3"/>
      <c r="O971" s="3"/>
      <c r="P971" s="3"/>
      <c r="Q971" s="3"/>
      <c r="R971" s="3"/>
      <c r="S971" s="3"/>
      <c r="T971" s="3"/>
      <c r="U971" s="3"/>
      <c r="V971" s="3"/>
      <c r="W971" s="3"/>
      <c r="X971" s="3"/>
      <c r="Y971" s="3"/>
      <c r="Z971" s="3"/>
    </row>
    <row r="972" spans="1:26" ht="12.75" customHeight="1" x14ac:dyDescent="0.25">
      <c r="A972" s="3"/>
      <c r="B972" s="3"/>
      <c r="C972" s="3"/>
      <c r="D972" s="200"/>
      <c r="E972" s="3"/>
      <c r="F972" s="3"/>
      <c r="G972" s="3"/>
      <c r="H972" s="3"/>
      <c r="I972" s="3"/>
      <c r="J972" s="3"/>
      <c r="K972" s="3"/>
      <c r="L972" s="3"/>
      <c r="M972" s="3"/>
      <c r="N972" s="3"/>
      <c r="O972" s="3"/>
      <c r="P972" s="3"/>
      <c r="Q972" s="3"/>
      <c r="R972" s="3"/>
      <c r="S972" s="3"/>
      <c r="T972" s="3"/>
      <c r="U972" s="3"/>
      <c r="V972" s="3"/>
      <c r="W972" s="3"/>
      <c r="X972" s="3"/>
      <c r="Y972" s="3"/>
      <c r="Z972" s="3"/>
    </row>
    <row r="973" spans="1:26" ht="12.75" customHeight="1" x14ac:dyDescent="0.25">
      <c r="A973" s="3"/>
      <c r="B973" s="3"/>
      <c r="C973" s="3"/>
      <c r="D973" s="200"/>
      <c r="E973" s="3"/>
      <c r="F973" s="3"/>
      <c r="G973" s="3"/>
      <c r="H973" s="3"/>
      <c r="I973" s="3"/>
      <c r="J973" s="3"/>
      <c r="K973" s="3"/>
      <c r="L973" s="3"/>
      <c r="M973" s="3"/>
      <c r="N973" s="3"/>
      <c r="O973" s="3"/>
      <c r="P973" s="3"/>
      <c r="Q973" s="3"/>
      <c r="R973" s="3"/>
      <c r="S973" s="3"/>
      <c r="T973" s="3"/>
      <c r="U973" s="3"/>
      <c r="V973" s="3"/>
      <c r="W973" s="3"/>
      <c r="X973" s="3"/>
      <c r="Y973" s="3"/>
      <c r="Z973" s="3"/>
    </row>
    <row r="974" spans="1:26" ht="12.75" customHeight="1" x14ac:dyDescent="0.25">
      <c r="A974" s="3"/>
      <c r="B974" s="3"/>
      <c r="C974" s="3"/>
      <c r="D974" s="200"/>
      <c r="E974" s="3"/>
      <c r="F974" s="3"/>
      <c r="G974" s="3"/>
      <c r="H974" s="3"/>
      <c r="I974" s="3"/>
      <c r="J974" s="3"/>
      <c r="K974" s="3"/>
      <c r="L974" s="3"/>
      <c r="M974" s="3"/>
      <c r="N974" s="3"/>
      <c r="O974" s="3"/>
      <c r="P974" s="3"/>
      <c r="Q974" s="3"/>
      <c r="R974" s="3"/>
      <c r="S974" s="3"/>
      <c r="T974" s="3"/>
      <c r="U974" s="3"/>
      <c r="V974" s="3"/>
      <c r="W974" s="3"/>
      <c r="X974" s="3"/>
      <c r="Y974" s="3"/>
      <c r="Z974" s="3"/>
    </row>
    <row r="975" spans="1:26" ht="12.75" customHeight="1" x14ac:dyDescent="0.25">
      <c r="A975" s="3"/>
      <c r="B975" s="3"/>
      <c r="C975" s="3"/>
      <c r="D975" s="200"/>
      <c r="E975" s="3"/>
      <c r="F975" s="3"/>
      <c r="G975" s="3"/>
      <c r="H975" s="3"/>
      <c r="I975" s="3"/>
      <c r="J975" s="3"/>
      <c r="K975" s="3"/>
      <c r="L975" s="3"/>
      <c r="M975" s="3"/>
      <c r="N975" s="3"/>
      <c r="O975" s="3"/>
      <c r="P975" s="3"/>
      <c r="Q975" s="3"/>
      <c r="R975" s="3"/>
      <c r="S975" s="3"/>
      <c r="T975" s="3"/>
      <c r="U975" s="3"/>
      <c r="V975" s="3"/>
      <c r="W975" s="3"/>
      <c r="X975" s="3"/>
      <c r="Y975" s="3"/>
      <c r="Z975" s="3"/>
    </row>
    <row r="976" spans="1:26" ht="12.75" customHeight="1" x14ac:dyDescent="0.25">
      <c r="A976" s="3"/>
      <c r="B976" s="3"/>
      <c r="C976" s="3"/>
      <c r="D976" s="200"/>
      <c r="E976" s="3"/>
      <c r="F976" s="3"/>
      <c r="G976" s="3"/>
      <c r="H976" s="3"/>
      <c r="I976" s="3"/>
      <c r="J976" s="3"/>
      <c r="K976" s="3"/>
      <c r="L976" s="3"/>
      <c r="M976" s="3"/>
      <c r="N976" s="3"/>
      <c r="O976" s="3"/>
      <c r="P976" s="3"/>
      <c r="Q976" s="3"/>
      <c r="R976" s="3"/>
      <c r="S976" s="3"/>
      <c r="T976" s="3"/>
      <c r="U976" s="3"/>
      <c r="V976" s="3"/>
      <c r="W976" s="3"/>
      <c r="X976" s="3"/>
      <c r="Y976" s="3"/>
      <c r="Z976" s="3"/>
    </row>
    <row r="977" spans="1:26" ht="12.75" customHeight="1" x14ac:dyDescent="0.25">
      <c r="A977" s="3"/>
      <c r="B977" s="3"/>
      <c r="C977" s="3"/>
      <c r="D977" s="200"/>
      <c r="E977" s="3"/>
      <c r="F977" s="3"/>
      <c r="G977" s="3"/>
      <c r="H977" s="3"/>
      <c r="I977" s="3"/>
      <c r="J977" s="3"/>
      <c r="K977" s="3"/>
      <c r="L977" s="3"/>
      <c r="M977" s="3"/>
      <c r="N977" s="3"/>
      <c r="O977" s="3"/>
      <c r="P977" s="3"/>
      <c r="Q977" s="3"/>
      <c r="R977" s="3"/>
      <c r="S977" s="3"/>
      <c r="T977" s="3"/>
      <c r="U977" s="3"/>
      <c r="V977" s="3"/>
      <c r="W977" s="3"/>
      <c r="X977" s="3"/>
      <c r="Y977" s="3"/>
      <c r="Z977" s="3"/>
    </row>
    <row r="978" spans="1:26" ht="12.75" customHeight="1" x14ac:dyDescent="0.25">
      <c r="A978" s="3"/>
      <c r="B978" s="3"/>
      <c r="C978" s="3"/>
      <c r="D978" s="200"/>
      <c r="E978" s="3"/>
      <c r="F978" s="3"/>
      <c r="G978" s="3"/>
      <c r="H978" s="3"/>
      <c r="I978" s="3"/>
      <c r="J978" s="3"/>
      <c r="K978" s="3"/>
      <c r="L978" s="3"/>
      <c r="M978" s="3"/>
      <c r="N978" s="3"/>
      <c r="O978" s="3"/>
      <c r="P978" s="3"/>
      <c r="Q978" s="3"/>
      <c r="R978" s="3"/>
      <c r="S978" s="3"/>
      <c r="T978" s="3"/>
      <c r="U978" s="3"/>
      <c r="V978" s="3"/>
      <c r="W978" s="3"/>
      <c r="X978" s="3"/>
      <c r="Y978" s="3"/>
      <c r="Z978" s="3"/>
    </row>
    <row r="979" spans="1:26" ht="12.75" customHeight="1" x14ac:dyDescent="0.25">
      <c r="A979" s="3"/>
      <c r="B979" s="3"/>
      <c r="C979" s="3"/>
      <c r="D979" s="200"/>
      <c r="E979" s="3"/>
      <c r="F979" s="3"/>
      <c r="G979" s="3"/>
      <c r="H979" s="3"/>
      <c r="I979" s="3"/>
      <c r="J979" s="3"/>
      <c r="K979" s="3"/>
      <c r="L979" s="3"/>
      <c r="M979" s="3"/>
      <c r="N979" s="3"/>
      <c r="O979" s="3"/>
      <c r="P979" s="3"/>
      <c r="Q979" s="3"/>
      <c r="R979" s="3"/>
      <c r="S979" s="3"/>
      <c r="T979" s="3"/>
      <c r="U979" s="3"/>
      <c r="V979" s="3"/>
      <c r="W979" s="3"/>
      <c r="X979" s="3"/>
      <c r="Y979" s="3"/>
      <c r="Z979" s="3"/>
    </row>
    <row r="980" spans="1:26" ht="12.75" customHeight="1" x14ac:dyDescent="0.25">
      <c r="A980" s="3"/>
      <c r="B980" s="3"/>
      <c r="C980" s="3"/>
      <c r="D980" s="200"/>
      <c r="E980" s="3"/>
      <c r="F980" s="3"/>
      <c r="G980" s="3"/>
      <c r="H980" s="3"/>
      <c r="I980" s="3"/>
      <c r="J980" s="3"/>
      <c r="K980" s="3"/>
      <c r="L980" s="3"/>
      <c r="M980" s="3"/>
      <c r="N980" s="3"/>
      <c r="O980" s="3"/>
      <c r="P980" s="3"/>
      <c r="Q980" s="3"/>
      <c r="R980" s="3"/>
      <c r="S980" s="3"/>
      <c r="T980" s="3"/>
      <c r="U980" s="3"/>
      <c r="V980" s="3"/>
      <c r="W980" s="3"/>
      <c r="X980" s="3"/>
      <c r="Y980" s="3"/>
      <c r="Z980" s="3"/>
    </row>
    <row r="981" spans="1:26" ht="12.75" customHeight="1" x14ac:dyDescent="0.25">
      <c r="A981" s="3"/>
      <c r="B981" s="3"/>
      <c r="C981" s="3"/>
      <c r="D981" s="200"/>
      <c r="E981" s="3"/>
      <c r="F981" s="3"/>
      <c r="G981" s="3"/>
      <c r="H981" s="3"/>
      <c r="I981" s="3"/>
      <c r="J981" s="3"/>
      <c r="K981" s="3"/>
      <c r="L981" s="3"/>
      <c r="M981" s="3"/>
      <c r="N981" s="3"/>
      <c r="O981" s="3"/>
      <c r="P981" s="3"/>
      <c r="Q981" s="3"/>
      <c r="R981" s="3"/>
      <c r="S981" s="3"/>
      <c r="T981" s="3"/>
      <c r="U981" s="3"/>
      <c r="V981" s="3"/>
      <c r="W981" s="3"/>
      <c r="X981" s="3"/>
      <c r="Y981" s="3"/>
      <c r="Z981" s="3"/>
    </row>
    <row r="982" spans="1:26" ht="12.75" customHeight="1" x14ac:dyDescent="0.25">
      <c r="A982" s="3"/>
      <c r="B982" s="3"/>
      <c r="C982" s="3"/>
      <c r="D982" s="200"/>
      <c r="E982" s="3"/>
      <c r="F982" s="3"/>
      <c r="G982" s="3"/>
      <c r="H982" s="3"/>
      <c r="I982" s="3"/>
      <c r="J982" s="3"/>
      <c r="K982" s="3"/>
      <c r="L982" s="3"/>
      <c r="M982" s="3"/>
      <c r="N982" s="3"/>
      <c r="O982" s="3"/>
      <c r="P982" s="3"/>
      <c r="Q982" s="3"/>
      <c r="R982" s="3"/>
      <c r="S982" s="3"/>
      <c r="T982" s="3"/>
      <c r="U982" s="3"/>
      <c r="V982" s="3"/>
      <c r="W982" s="3"/>
      <c r="X982" s="3"/>
      <c r="Y982" s="3"/>
      <c r="Z982" s="3"/>
    </row>
    <row r="983" spans="1:26" ht="12.75" customHeight="1" x14ac:dyDescent="0.25">
      <c r="A983" s="3"/>
      <c r="B983" s="3"/>
      <c r="C983" s="3"/>
      <c r="D983" s="200"/>
      <c r="E983" s="3"/>
      <c r="F983" s="3"/>
      <c r="G983" s="3"/>
      <c r="H983" s="3"/>
      <c r="I983" s="3"/>
      <c r="J983" s="3"/>
      <c r="K983" s="3"/>
      <c r="L983" s="3"/>
      <c r="M983" s="3"/>
      <c r="N983" s="3"/>
      <c r="O983" s="3"/>
      <c r="P983" s="3"/>
      <c r="Q983" s="3"/>
      <c r="R983" s="3"/>
      <c r="S983" s="3"/>
      <c r="T983" s="3"/>
      <c r="U983" s="3"/>
      <c r="V983" s="3"/>
      <c r="W983" s="3"/>
      <c r="X983" s="3"/>
      <c r="Y983" s="3"/>
      <c r="Z983" s="3"/>
    </row>
    <row r="984" spans="1:26" ht="12.75" customHeight="1" x14ac:dyDescent="0.25">
      <c r="A984" s="3"/>
      <c r="B984" s="3"/>
      <c r="C984" s="3"/>
      <c r="D984" s="200"/>
      <c r="E984" s="3"/>
      <c r="F984" s="3"/>
      <c r="G984" s="3"/>
      <c r="H984" s="3"/>
      <c r="I984" s="3"/>
      <c r="J984" s="3"/>
      <c r="K984" s="3"/>
      <c r="L984" s="3"/>
      <c r="M984" s="3"/>
      <c r="N984" s="3"/>
      <c r="O984" s="3"/>
      <c r="P984" s="3"/>
      <c r="Q984" s="3"/>
      <c r="R984" s="3"/>
      <c r="S984" s="3"/>
      <c r="T984" s="3"/>
      <c r="U984" s="3"/>
      <c r="V984" s="3"/>
      <c r="W984" s="3"/>
      <c r="X984" s="3"/>
      <c r="Y984" s="3"/>
      <c r="Z984" s="3"/>
    </row>
    <row r="985" spans="1:26" ht="12.75" customHeight="1" x14ac:dyDescent="0.25">
      <c r="A985" s="3"/>
      <c r="B985" s="3"/>
      <c r="C985" s="3"/>
      <c r="D985" s="200"/>
      <c r="E985" s="3"/>
      <c r="F985" s="3"/>
      <c r="G985" s="3"/>
      <c r="H985" s="3"/>
      <c r="I985" s="3"/>
      <c r="J985" s="3"/>
      <c r="K985" s="3"/>
      <c r="L985" s="3"/>
      <c r="M985" s="3"/>
      <c r="N985" s="3"/>
      <c r="O985" s="3"/>
      <c r="P985" s="3"/>
      <c r="Q985" s="3"/>
      <c r="R985" s="3"/>
      <c r="S985" s="3"/>
      <c r="T985" s="3"/>
      <c r="U985" s="3"/>
      <c r="V985" s="3"/>
      <c r="W985" s="3"/>
      <c r="X985" s="3"/>
      <c r="Y985" s="3"/>
      <c r="Z985" s="3"/>
    </row>
    <row r="986" spans="1:26" ht="12.75" customHeight="1" x14ac:dyDescent="0.25">
      <c r="A986" s="3"/>
      <c r="B986" s="3"/>
      <c r="C986" s="3"/>
      <c r="D986" s="200"/>
      <c r="E986" s="3"/>
      <c r="F986" s="3"/>
      <c r="G986" s="3"/>
      <c r="H986" s="3"/>
      <c r="I986" s="3"/>
      <c r="J986" s="3"/>
      <c r="K986" s="3"/>
      <c r="L986" s="3"/>
      <c r="M986" s="3"/>
      <c r="N986" s="3"/>
      <c r="O986" s="3"/>
      <c r="P986" s="3"/>
      <c r="Q986" s="3"/>
      <c r="R986" s="3"/>
      <c r="S986" s="3"/>
      <c r="T986" s="3"/>
      <c r="U986" s="3"/>
      <c r="V986" s="3"/>
      <c r="W986" s="3"/>
      <c r="X986" s="3"/>
      <c r="Y986" s="3"/>
      <c r="Z986" s="3"/>
    </row>
    <row r="987" spans="1:26" ht="12.75" customHeight="1" x14ac:dyDescent="0.25">
      <c r="A987" s="3"/>
      <c r="B987" s="3"/>
      <c r="C987" s="3"/>
      <c r="D987" s="200"/>
      <c r="E987" s="3"/>
      <c r="F987" s="3"/>
      <c r="G987" s="3"/>
      <c r="H987" s="3"/>
      <c r="I987" s="3"/>
      <c r="J987" s="3"/>
      <c r="K987" s="3"/>
      <c r="L987" s="3"/>
      <c r="M987" s="3"/>
      <c r="N987" s="3"/>
      <c r="O987" s="3"/>
      <c r="P987" s="3"/>
      <c r="Q987" s="3"/>
      <c r="R987" s="3"/>
      <c r="S987" s="3"/>
      <c r="T987" s="3"/>
      <c r="U987" s="3"/>
      <c r="V987" s="3"/>
      <c r="W987" s="3"/>
      <c r="X987" s="3"/>
      <c r="Y987" s="3"/>
      <c r="Z987" s="3"/>
    </row>
    <row r="988" spans="1:26" ht="12.75" customHeight="1" x14ac:dyDescent="0.25">
      <c r="A988" s="3"/>
      <c r="B988" s="3"/>
      <c r="C988" s="3"/>
      <c r="D988" s="200"/>
      <c r="E988" s="3"/>
      <c r="F988" s="3"/>
      <c r="G988" s="3"/>
      <c r="H988" s="3"/>
      <c r="I988" s="3"/>
      <c r="J988" s="3"/>
      <c r="K988" s="3"/>
      <c r="L988" s="3"/>
      <c r="M988" s="3"/>
      <c r="N988" s="3"/>
      <c r="O988" s="3"/>
      <c r="P988" s="3"/>
      <c r="Q988" s="3"/>
      <c r="R988" s="3"/>
      <c r="S988" s="3"/>
      <c r="T988" s="3"/>
      <c r="U988" s="3"/>
      <c r="V988" s="3"/>
      <c r="W988" s="3"/>
      <c r="X988" s="3"/>
      <c r="Y988" s="3"/>
      <c r="Z988" s="3"/>
    </row>
    <row r="989" spans="1:26" ht="12.75" customHeight="1" x14ac:dyDescent="0.25">
      <c r="A989" s="3"/>
      <c r="B989" s="3"/>
      <c r="C989" s="3"/>
      <c r="D989" s="200"/>
      <c r="E989" s="3"/>
      <c r="F989" s="3"/>
      <c r="G989" s="3"/>
      <c r="H989" s="3"/>
      <c r="I989" s="3"/>
      <c r="J989" s="3"/>
      <c r="K989" s="3"/>
      <c r="L989" s="3"/>
      <c r="M989" s="3"/>
      <c r="N989" s="3"/>
      <c r="O989" s="3"/>
      <c r="P989" s="3"/>
      <c r="Q989" s="3"/>
      <c r="R989" s="3"/>
      <c r="S989" s="3"/>
      <c r="T989" s="3"/>
      <c r="U989" s="3"/>
      <c r="V989" s="3"/>
      <c r="W989" s="3"/>
      <c r="X989" s="3"/>
      <c r="Y989" s="3"/>
      <c r="Z989" s="3"/>
    </row>
    <row r="990" spans="1:26" ht="12.75" customHeight="1" x14ac:dyDescent="0.25">
      <c r="A990" s="3"/>
      <c r="B990" s="3"/>
      <c r="C990" s="3"/>
      <c r="D990" s="200"/>
      <c r="E990" s="3"/>
      <c r="F990" s="3"/>
      <c r="G990" s="3"/>
      <c r="H990" s="3"/>
      <c r="I990" s="3"/>
      <c r="J990" s="3"/>
      <c r="K990" s="3"/>
      <c r="L990" s="3"/>
      <c r="M990" s="3"/>
      <c r="N990" s="3"/>
      <c r="O990" s="3"/>
      <c r="P990" s="3"/>
      <c r="Q990" s="3"/>
      <c r="R990" s="3"/>
      <c r="S990" s="3"/>
      <c r="T990" s="3"/>
      <c r="U990" s="3"/>
      <c r="V990" s="3"/>
      <c r="W990" s="3"/>
      <c r="X990" s="3"/>
      <c r="Y990" s="3"/>
      <c r="Z990" s="3"/>
    </row>
    <row r="991" spans="1:26" ht="12.75" customHeight="1" x14ac:dyDescent="0.25">
      <c r="A991" s="3"/>
      <c r="B991" s="3"/>
      <c r="C991" s="3"/>
      <c r="D991" s="200"/>
      <c r="E991" s="3"/>
      <c r="F991" s="3"/>
      <c r="G991" s="3"/>
      <c r="H991" s="3"/>
      <c r="I991" s="3"/>
      <c r="J991" s="3"/>
      <c r="K991" s="3"/>
      <c r="L991" s="3"/>
      <c r="M991" s="3"/>
      <c r="N991" s="3"/>
      <c r="O991" s="3"/>
      <c r="P991" s="3"/>
      <c r="Q991" s="3"/>
      <c r="R991" s="3"/>
      <c r="S991" s="3"/>
      <c r="T991" s="3"/>
      <c r="U991" s="3"/>
      <c r="V991" s="3"/>
      <c r="W991" s="3"/>
      <c r="X991" s="3"/>
      <c r="Y991" s="3"/>
      <c r="Z991" s="3"/>
    </row>
    <row r="992" spans="1:26" ht="12.75" customHeight="1" x14ac:dyDescent="0.25">
      <c r="A992" s="3"/>
      <c r="B992" s="3"/>
      <c r="C992" s="3"/>
      <c r="D992" s="200"/>
      <c r="E992" s="3"/>
      <c r="F992" s="3"/>
      <c r="G992" s="3"/>
      <c r="H992" s="3"/>
      <c r="I992" s="3"/>
      <c r="J992" s="3"/>
      <c r="K992" s="3"/>
      <c r="L992" s="3"/>
      <c r="M992" s="3"/>
      <c r="N992" s="3"/>
      <c r="O992" s="3"/>
      <c r="P992" s="3"/>
      <c r="Q992" s="3"/>
      <c r="R992" s="3"/>
      <c r="S992" s="3"/>
      <c r="T992" s="3"/>
      <c r="U992" s="3"/>
      <c r="V992" s="3"/>
      <c r="W992" s="3"/>
      <c r="X992" s="3"/>
      <c r="Y992" s="3"/>
      <c r="Z992" s="3"/>
    </row>
    <row r="993" spans="1:26" ht="12.75" customHeight="1" x14ac:dyDescent="0.25">
      <c r="A993" s="3"/>
      <c r="B993" s="3"/>
      <c r="C993" s="3"/>
      <c r="D993" s="200"/>
      <c r="E993" s="3"/>
      <c r="F993" s="3"/>
      <c r="G993" s="3"/>
      <c r="H993" s="3"/>
      <c r="I993" s="3"/>
      <c r="J993" s="3"/>
      <c r="K993" s="3"/>
      <c r="L993" s="3"/>
      <c r="M993" s="3"/>
      <c r="N993" s="3"/>
      <c r="O993" s="3"/>
      <c r="P993" s="3"/>
      <c r="Q993" s="3"/>
      <c r="R993" s="3"/>
      <c r="S993" s="3"/>
      <c r="T993" s="3"/>
      <c r="U993" s="3"/>
      <c r="V993" s="3"/>
      <c r="W993" s="3"/>
      <c r="X993" s="3"/>
      <c r="Y993" s="3"/>
      <c r="Z993" s="3"/>
    </row>
    <row r="994" spans="1:26" ht="12.75" customHeight="1" x14ac:dyDescent="0.25">
      <c r="A994" s="3"/>
      <c r="B994" s="3"/>
      <c r="C994" s="3"/>
      <c r="D994" s="200"/>
      <c r="E994" s="3"/>
      <c r="F994" s="3"/>
      <c r="G994" s="3"/>
      <c r="H994" s="3"/>
      <c r="I994" s="3"/>
      <c r="J994" s="3"/>
      <c r="K994" s="3"/>
      <c r="L994" s="3"/>
      <c r="M994" s="3"/>
      <c r="N994" s="3"/>
      <c r="O994" s="3"/>
      <c r="P994" s="3"/>
      <c r="Q994" s="3"/>
      <c r="R994" s="3"/>
      <c r="S994" s="3"/>
      <c r="T994" s="3"/>
      <c r="U994" s="3"/>
      <c r="V994" s="3"/>
      <c r="W994" s="3"/>
      <c r="X994" s="3"/>
      <c r="Y994" s="3"/>
      <c r="Z994" s="3"/>
    </row>
    <row r="995" spans="1:26" ht="12.75" customHeight="1" x14ac:dyDescent="0.25">
      <c r="A995" s="3"/>
      <c r="B995" s="3"/>
      <c r="C995" s="3"/>
      <c r="D995" s="200"/>
      <c r="E995" s="3"/>
      <c r="F995" s="3"/>
      <c r="G995" s="3"/>
      <c r="H995" s="3"/>
      <c r="I995" s="3"/>
      <c r="J995" s="3"/>
      <c r="K995" s="3"/>
      <c r="L995" s="3"/>
      <c r="M995" s="3"/>
      <c r="N995" s="3"/>
      <c r="O995" s="3"/>
      <c r="P995" s="3"/>
      <c r="Q995" s="3"/>
      <c r="R995" s="3"/>
      <c r="S995" s="3"/>
      <c r="T995" s="3"/>
      <c r="U995" s="3"/>
      <c r="V995" s="3"/>
      <c r="W995" s="3"/>
      <c r="X995" s="3"/>
      <c r="Y995" s="3"/>
      <c r="Z995" s="3"/>
    </row>
    <row r="996" spans="1:26" ht="12.75" customHeight="1" x14ac:dyDescent="0.25">
      <c r="A996" s="3"/>
      <c r="B996" s="3"/>
      <c r="C996" s="3"/>
      <c r="D996" s="200"/>
      <c r="E996" s="3"/>
      <c r="F996" s="3"/>
      <c r="G996" s="3"/>
      <c r="H996" s="3"/>
      <c r="I996" s="3"/>
      <c r="J996" s="3"/>
      <c r="K996" s="3"/>
      <c r="L996" s="3"/>
      <c r="M996" s="3"/>
      <c r="N996" s="3"/>
      <c r="O996" s="3"/>
      <c r="P996" s="3"/>
      <c r="Q996" s="3"/>
      <c r="R996" s="3"/>
      <c r="S996" s="3"/>
      <c r="T996" s="3"/>
      <c r="U996" s="3"/>
      <c r="V996" s="3"/>
      <c r="W996" s="3"/>
      <c r="X996" s="3"/>
      <c r="Y996" s="3"/>
      <c r="Z996" s="3"/>
    </row>
    <row r="997" spans="1:26" ht="12.75" customHeight="1" x14ac:dyDescent="0.25">
      <c r="A997" s="3"/>
      <c r="B997" s="3"/>
      <c r="C997" s="3"/>
      <c r="D997" s="200"/>
      <c r="E997" s="3"/>
      <c r="F997" s="3"/>
      <c r="G997" s="3"/>
      <c r="H997" s="3"/>
      <c r="I997" s="3"/>
      <c r="J997" s="3"/>
      <c r="K997" s="3"/>
      <c r="L997" s="3"/>
      <c r="M997" s="3"/>
      <c r="N997" s="3"/>
      <c r="O997" s="3"/>
      <c r="P997" s="3"/>
      <c r="Q997" s="3"/>
      <c r="R997" s="3"/>
      <c r="S997" s="3"/>
      <c r="T997" s="3"/>
      <c r="U997" s="3"/>
      <c r="V997" s="3"/>
      <c r="W997" s="3"/>
      <c r="X997" s="3"/>
      <c r="Y997" s="3"/>
      <c r="Z997" s="3"/>
    </row>
    <row r="998" spans="1:26" ht="12.75" customHeight="1" x14ac:dyDescent="0.25">
      <c r="A998" s="3"/>
      <c r="B998" s="3"/>
      <c r="C998" s="3"/>
      <c r="D998" s="200"/>
      <c r="E998" s="3"/>
      <c r="F998" s="3"/>
      <c r="G998" s="3"/>
      <c r="H998" s="3"/>
      <c r="I998" s="3"/>
      <c r="J998" s="3"/>
      <c r="K998" s="3"/>
      <c r="L998" s="3"/>
      <c r="M998" s="3"/>
      <c r="N998" s="3"/>
      <c r="O998" s="3"/>
      <c r="P998" s="3"/>
      <c r="Q998" s="3"/>
      <c r="R998" s="3"/>
      <c r="S998" s="3"/>
      <c r="T998" s="3"/>
      <c r="U998" s="3"/>
      <c r="V998" s="3"/>
      <c r="W998" s="3"/>
      <c r="X998" s="3"/>
      <c r="Y998" s="3"/>
      <c r="Z998" s="3"/>
    </row>
    <row r="999" spans="1:26" ht="12.75" customHeight="1" x14ac:dyDescent="0.25">
      <c r="A999" s="3"/>
      <c r="B999" s="3"/>
      <c r="C999" s="3"/>
      <c r="D999" s="200"/>
      <c r="E999" s="3"/>
      <c r="F999" s="3"/>
      <c r="G999" s="3"/>
      <c r="H999" s="3"/>
      <c r="I999" s="3"/>
      <c r="J999" s="3"/>
      <c r="K999" s="3"/>
      <c r="L999" s="3"/>
      <c r="M999" s="3"/>
      <c r="N999" s="3"/>
      <c r="O999" s="3"/>
      <c r="P999" s="3"/>
      <c r="Q999" s="3"/>
      <c r="R999" s="3"/>
      <c r="S999" s="3"/>
      <c r="T999" s="3"/>
      <c r="U999" s="3"/>
      <c r="V999" s="3"/>
      <c r="W999" s="3"/>
      <c r="X999" s="3"/>
      <c r="Y999" s="3"/>
      <c r="Z999" s="3"/>
    </row>
    <row r="1000" spans="1:26" ht="12.75" customHeight="1" x14ac:dyDescent="0.25">
      <c r="A1000" s="3"/>
      <c r="B1000" s="3"/>
      <c r="C1000" s="3"/>
      <c r="D1000" s="200"/>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 footer="0"/>
  <pageSetup orientation="landscape"/>
  <drawing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ilha17"/>
  <dimension ref="A1:Z1000"/>
  <sheetViews>
    <sheetView showGridLines="0" topLeftCell="A11" workbookViewId="0">
      <selection activeCell="F47" sqref="F47"/>
    </sheetView>
  </sheetViews>
  <sheetFormatPr defaultColWidth="14.44140625" defaultRowHeight="15" customHeight="1" x14ac:dyDescent="0.25"/>
  <cols>
    <col min="1" max="1" width="3.5546875" customWidth="1"/>
    <col min="2" max="2" width="5.44140625" customWidth="1"/>
    <col min="3" max="3" width="9" customWidth="1"/>
    <col min="4" max="4" width="7.5546875" customWidth="1"/>
    <col min="5" max="5" width="10.88671875" customWidth="1"/>
    <col min="6" max="6" width="10.5546875" customWidth="1"/>
    <col min="7" max="7" width="10.109375" customWidth="1"/>
    <col min="8" max="8" width="14.44140625" customWidth="1"/>
    <col min="9" max="9" width="11.5546875" customWidth="1"/>
    <col min="10" max="10" width="10.44140625" customWidth="1"/>
    <col min="11" max="20" width="9.109375" customWidth="1"/>
    <col min="21" max="26" width="8" customWidth="1"/>
  </cols>
  <sheetData>
    <row r="1" spans="1:26" ht="12.75" customHeight="1" x14ac:dyDescent="0.25">
      <c r="A1" s="3"/>
      <c r="B1" s="3"/>
      <c r="C1" s="3"/>
      <c r="D1" s="200"/>
      <c r="E1" s="3"/>
      <c r="F1" s="3"/>
      <c r="G1" s="3"/>
      <c r="H1" s="3"/>
      <c r="I1" s="3"/>
      <c r="J1" s="3"/>
      <c r="K1" s="3"/>
      <c r="L1" s="3"/>
      <c r="M1" s="3"/>
      <c r="N1" s="3"/>
      <c r="O1" s="3"/>
      <c r="P1" s="3"/>
      <c r="Q1" s="3"/>
      <c r="R1" s="3"/>
      <c r="S1" s="3"/>
      <c r="T1" s="3"/>
      <c r="U1" s="3"/>
      <c r="V1" s="3"/>
      <c r="W1" s="3"/>
      <c r="X1" s="3"/>
      <c r="Y1" s="3"/>
      <c r="Z1" s="3"/>
    </row>
    <row r="2" spans="1:26" ht="15.75" customHeight="1" x14ac:dyDescent="0.3">
      <c r="A2" s="3"/>
      <c r="B2" s="326" t="s">
        <v>302</v>
      </c>
      <c r="C2" s="327"/>
      <c r="D2" s="328"/>
      <c r="E2" s="329"/>
      <c r="F2" s="329"/>
      <c r="G2" s="329"/>
      <c r="H2" s="329"/>
      <c r="I2" s="329"/>
      <c r="J2" s="329"/>
      <c r="K2" s="3"/>
      <c r="L2" s="3"/>
      <c r="M2" s="3"/>
      <c r="N2" s="3"/>
      <c r="O2" s="3"/>
      <c r="P2" s="3"/>
      <c r="Q2" s="3"/>
      <c r="R2" s="3"/>
      <c r="S2" s="3"/>
      <c r="T2" s="3"/>
      <c r="U2" s="3"/>
      <c r="V2" s="3"/>
      <c r="W2" s="3"/>
      <c r="X2" s="3"/>
      <c r="Y2" s="3"/>
      <c r="Z2" s="3"/>
    </row>
    <row r="3" spans="1:26" x14ac:dyDescent="0.25">
      <c r="A3" s="3"/>
      <c r="B3" s="169" t="str">
        <f>IF(Select2=2,"This sheet applies only to the waste compositon option and can be deleted when the bulk waste option has been chosen","")</f>
        <v/>
      </c>
      <c r="C3" s="327"/>
      <c r="D3" s="328"/>
      <c r="E3" s="329"/>
      <c r="F3" s="329"/>
      <c r="G3" s="329"/>
      <c r="H3" s="329"/>
      <c r="I3" s="329"/>
      <c r="J3" s="329"/>
      <c r="K3" s="3"/>
      <c r="L3" s="3"/>
      <c r="M3" s="3"/>
      <c r="N3" s="3"/>
      <c r="O3" s="3"/>
      <c r="P3" s="3"/>
      <c r="Q3" s="3"/>
      <c r="R3" s="3"/>
      <c r="S3" s="3"/>
      <c r="T3" s="3"/>
      <c r="U3" s="3"/>
      <c r="V3" s="3"/>
      <c r="W3" s="3"/>
      <c r="X3" s="3"/>
      <c r="Y3" s="3"/>
      <c r="Z3" s="3"/>
    </row>
    <row r="4" spans="1:26" ht="16.5" customHeight="1" x14ac:dyDescent="0.3">
      <c r="A4" s="3"/>
      <c r="B4" s="90"/>
      <c r="C4" s="2"/>
      <c r="D4" s="330"/>
      <c r="E4" s="239"/>
      <c r="F4" s="239"/>
      <c r="G4" s="239"/>
      <c r="H4" s="239"/>
      <c r="I4" s="239"/>
      <c r="J4" s="239"/>
      <c r="K4" s="3"/>
      <c r="L4" s="3"/>
      <c r="M4" s="3"/>
      <c r="N4" s="3"/>
      <c r="O4" s="3"/>
      <c r="P4" s="3"/>
      <c r="Q4" s="3"/>
      <c r="R4" s="3"/>
      <c r="S4" s="3"/>
      <c r="T4" s="3"/>
      <c r="U4" s="3"/>
      <c r="V4" s="3"/>
      <c r="W4" s="3"/>
      <c r="X4" s="3"/>
      <c r="Y4" s="3"/>
      <c r="Z4" s="3"/>
    </row>
    <row r="5" spans="1:26" ht="26.25" customHeight="1" x14ac:dyDescent="0.25">
      <c r="A5" s="3"/>
      <c r="B5" s="4"/>
      <c r="C5" s="102"/>
      <c r="D5" s="331"/>
      <c r="E5" s="332"/>
      <c r="F5" s="332"/>
      <c r="G5" s="332"/>
      <c r="H5" s="332"/>
      <c r="I5" s="333" t="s">
        <v>148</v>
      </c>
      <c r="J5" s="332"/>
      <c r="K5" s="3"/>
      <c r="L5" s="3"/>
      <c r="M5" s="3"/>
      <c r="N5" s="3"/>
      <c r="O5" s="3"/>
      <c r="P5" s="3"/>
      <c r="Q5" s="3"/>
      <c r="R5" s="3"/>
      <c r="S5" s="3"/>
      <c r="T5" s="3"/>
      <c r="U5" s="3"/>
      <c r="V5" s="3"/>
      <c r="W5" s="3"/>
      <c r="X5" s="3"/>
      <c r="Y5" s="3"/>
      <c r="Z5" s="3"/>
    </row>
    <row r="6" spans="1:26" ht="12.75" customHeight="1" x14ac:dyDescent="0.25">
      <c r="A6" s="3"/>
      <c r="B6" s="4"/>
      <c r="C6" s="102"/>
      <c r="D6" s="334" t="s">
        <v>149</v>
      </c>
      <c r="E6" s="335"/>
      <c r="F6" s="335"/>
      <c r="G6" s="336"/>
      <c r="H6" s="337" t="s">
        <v>149</v>
      </c>
      <c r="I6" s="338">
        <f>Parameters!M18</f>
        <v>0</v>
      </c>
      <c r="J6" s="332"/>
      <c r="K6" s="3"/>
      <c r="L6" s="3"/>
      <c r="M6" s="3"/>
      <c r="N6" s="3"/>
      <c r="O6" s="3"/>
      <c r="P6" s="3"/>
      <c r="Q6" s="3"/>
      <c r="R6" s="3"/>
      <c r="S6" s="3"/>
      <c r="T6" s="3"/>
      <c r="U6" s="3"/>
      <c r="V6" s="3"/>
      <c r="W6" s="3"/>
      <c r="X6" s="3"/>
      <c r="Y6" s="3"/>
      <c r="Z6" s="3"/>
    </row>
    <row r="7" spans="1:26" ht="13.5" customHeight="1" x14ac:dyDescent="0.25">
      <c r="A7" s="3"/>
      <c r="B7" s="4"/>
      <c r="C7" s="102"/>
      <c r="D7" s="339" t="s">
        <v>150</v>
      </c>
      <c r="E7" s="340"/>
      <c r="F7" s="340"/>
      <c r="G7" s="341"/>
      <c r="H7" s="342" t="s">
        <v>150</v>
      </c>
      <c r="I7" s="343">
        <f>DOCF</f>
        <v>0</v>
      </c>
      <c r="J7" s="332"/>
      <c r="K7" s="3"/>
      <c r="L7" s="3"/>
      <c r="M7" s="3"/>
      <c r="N7" s="3"/>
      <c r="O7" s="3"/>
      <c r="P7" s="3"/>
      <c r="Q7" s="3"/>
      <c r="R7" s="3"/>
      <c r="S7" s="3"/>
      <c r="T7" s="3"/>
      <c r="U7" s="3"/>
      <c r="V7" s="3"/>
      <c r="W7" s="3"/>
      <c r="X7" s="3"/>
      <c r="Y7" s="3"/>
      <c r="Z7" s="3"/>
    </row>
    <row r="8" spans="1:26" ht="12.75" customHeight="1" x14ac:dyDescent="0.25">
      <c r="A8" s="3"/>
      <c r="B8" s="3"/>
      <c r="C8" s="3"/>
      <c r="D8" s="334" t="s">
        <v>151</v>
      </c>
      <c r="E8" s="335"/>
      <c r="F8" s="335"/>
      <c r="G8" s="336"/>
      <c r="H8" s="337" t="s">
        <v>152</v>
      </c>
      <c r="I8" s="344">
        <f>Parameters!M32</f>
        <v>0</v>
      </c>
      <c r="J8" s="184"/>
      <c r="K8" s="3"/>
      <c r="L8" s="3"/>
      <c r="M8" s="3"/>
      <c r="N8" s="3"/>
      <c r="O8" s="3"/>
      <c r="P8" s="3"/>
      <c r="Q8" s="3"/>
      <c r="R8" s="3"/>
      <c r="S8" s="3"/>
      <c r="T8" s="3"/>
      <c r="U8" s="3"/>
      <c r="V8" s="3"/>
      <c r="W8" s="3"/>
      <c r="X8" s="3"/>
      <c r="Y8" s="3"/>
      <c r="Z8" s="3"/>
    </row>
    <row r="9" spans="1:26" ht="15.75" customHeight="1" x14ac:dyDescent="0.25">
      <c r="A9" s="3"/>
      <c r="B9" s="3"/>
      <c r="C9" s="3"/>
      <c r="D9" s="345" t="s">
        <v>303</v>
      </c>
      <c r="E9" s="346"/>
      <c r="F9" s="346"/>
      <c r="G9" s="347"/>
      <c r="H9" s="348" t="s">
        <v>154</v>
      </c>
      <c r="I9" s="349" t="e">
        <f>LN(2)/$I$8</f>
        <v>#DIV/0!</v>
      </c>
      <c r="J9" s="184"/>
      <c r="K9" s="3"/>
      <c r="L9" s="3"/>
      <c r="M9" s="3"/>
      <c r="N9" s="3"/>
      <c r="O9" s="3"/>
      <c r="P9" s="3"/>
      <c r="Q9" s="3"/>
      <c r="R9" s="3"/>
      <c r="S9" s="3"/>
      <c r="T9" s="3"/>
      <c r="U9" s="3"/>
      <c r="V9" s="3"/>
      <c r="W9" s="3"/>
      <c r="X9" s="3"/>
      <c r="Y9" s="3"/>
      <c r="Z9" s="3"/>
    </row>
    <row r="10" spans="1:26" ht="12.75" customHeight="1" x14ac:dyDescent="0.25">
      <c r="A10" s="3"/>
      <c r="B10" s="3"/>
      <c r="C10" s="3"/>
      <c r="D10" s="350" t="s">
        <v>155</v>
      </c>
      <c r="E10" s="351"/>
      <c r="F10" s="351"/>
      <c r="G10" s="352"/>
      <c r="H10" s="353" t="s">
        <v>156</v>
      </c>
      <c r="I10" s="354">
        <f>EXP(-$I$8)</f>
        <v>1</v>
      </c>
      <c r="J10" s="184"/>
      <c r="K10" s="3"/>
      <c r="L10" s="3"/>
      <c r="M10" s="3"/>
      <c r="N10" s="3"/>
      <c r="O10" s="3"/>
      <c r="P10" s="3"/>
      <c r="Q10" s="3"/>
      <c r="R10" s="3"/>
      <c r="S10" s="3"/>
      <c r="T10" s="3"/>
      <c r="U10" s="3"/>
      <c r="V10" s="3"/>
      <c r="W10" s="3"/>
      <c r="X10" s="3"/>
      <c r="Y10" s="3"/>
      <c r="Z10" s="3"/>
    </row>
    <row r="11" spans="1:26" ht="12.75" customHeight="1" x14ac:dyDescent="0.25">
      <c r="A11" s="3"/>
      <c r="B11" s="3"/>
      <c r="C11" s="3"/>
      <c r="D11" s="350" t="s">
        <v>157</v>
      </c>
      <c r="E11" s="351"/>
      <c r="F11" s="351"/>
      <c r="G11" s="352"/>
      <c r="H11" s="353" t="s">
        <v>158</v>
      </c>
      <c r="I11" s="354">
        <f>Parameters!E37+7</f>
        <v>7</v>
      </c>
      <c r="J11" s="184"/>
      <c r="K11" s="3"/>
      <c r="L11" s="3"/>
      <c r="M11" s="3"/>
      <c r="N11" s="3"/>
      <c r="O11" s="3"/>
      <c r="P11" s="3"/>
      <c r="Q11" s="3"/>
      <c r="R11" s="3"/>
      <c r="S11" s="3"/>
      <c r="T11" s="3"/>
      <c r="U11" s="3"/>
      <c r="V11" s="3"/>
      <c r="W11" s="3"/>
      <c r="X11" s="3"/>
      <c r="Y11" s="3"/>
      <c r="Z11" s="3"/>
    </row>
    <row r="12" spans="1:26" ht="13.5" customHeight="1" x14ac:dyDescent="0.25">
      <c r="A12" s="3"/>
      <c r="B12" s="3"/>
      <c r="C12" s="3"/>
      <c r="D12" s="355" t="s">
        <v>159</v>
      </c>
      <c r="E12" s="356"/>
      <c r="F12" s="356"/>
      <c r="G12" s="357"/>
      <c r="H12" s="358" t="s">
        <v>160</v>
      </c>
      <c r="I12" s="359">
        <f>EXP(-$I$8*((13-I11)/12))</f>
        <v>1</v>
      </c>
      <c r="J12" s="184"/>
      <c r="K12" s="3"/>
      <c r="L12" s="3"/>
      <c r="M12" s="3"/>
      <c r="N12" s="3"/>
      <c r="O12" s="3"/>
      <c r="P12" s="3"/>
      <c r="Q12" s="3"/>
      <c r="R12" s="3"/>
      <c r="S12" s="3"/>
      <c r="T12" s="3"/>
      <c r="U12" s="3"/>
      <c r="V12" s="3"/>
      <c r="W12" s="3"/>
      <c r="X12" s="3"/>
      <c r="Y12" s="3"/>
      <c r="Z12" s="3"/>
    </row>
    <row r="13" spans="1:26" ht="13.5" customHeight="1" x14ac:dyDescent="0.25">
      <c r="A13" s="3"/>
      <c r="B13" s="3"/>
      <c r="C13" s="360"/>
      <c r="D13" s="361" t="s">
        <v>161</v>
      </c>
      <c r="E13" s="362"/>
      <c r="F13" s="362"/>
      <c r="G13" s="363"/>
      <c r="H13" s="364" t="s">
        <v>121</v>
      </c>
      <c r="I13" s="365">
        <f>CH4_fraction</f>
        <v>0</v>
      </c>
      <c r="J13" s="184"/>
      <c r="K13" s="3"/>
      <c r="L13" s="3"/>
      <c r="M13" s="3"/>
      <c r="N13" s="3"/>
      <c r="O13" s="3"/>
      <c r="P13" s="3"/>
      <c r="Q13" s="3"/>
      <c r="R13" s="3"/>
      <c r="S13" s="3"/>
      <c r="T13" s="3"/>
      <c r="U13" s="3"/>
      <c r="V13" s="3"/>
      <c r="W13" s="3"/>
      <c r="X13" s="3"/>
      <c r="Y13" s="3"/>
      <c r="Z13" s="3"/>
    </row>
    <row r="14" spans="1:26" ht="13.5" customHeight="1" x14ac:dyDescent="0.25">
      <c r="A14" s="3"/>
      <c r="B14" s="3"/>
      <c r="C14" s="3"/>
      <c r="D14" s="200"/>
      <c r="E14" s="184"/>
      <c r="F14" s="184"/>
      <c r="G14" s="184"/>
      <c r="H14" s="184"/>
      <c r="I14" s="184"/>
      <c r="J14" s="184"/>
      <c r="K14" s="3"/>
      <c r="L14" s="3"/>
      <c r="M14" s="3"/>
      <c r="N14" s="3"/>
      <c r="O14" s="3"/>
      <c r="P14" s="3"/>
      <c r="Q14" s="3"/>
      <c r="R14" s="3"/>
      <c r="S14" s="3"/>
      <c r="T14" s="3"/>
      <c r="U14" s="3"/>
      <c r="V14" s="3"/>
      <c r="W14" s="3"/>
      <c r="X14" s="3"/>
      <c r="Y14" s="3"/>
      <c r="Z14" s="3"/>
    </row>
    <row r="15" spans="1:26" ht="63.75" customHeight="1" x14ac:dyDescent="0.25">
      <c r="A15" s="3"/>
      <c r="B15" s="130" t="s">
        <v>63</v>
      </c>
      <c r="C15" s="366" t="s">
        <v>162</v>
      </c>
      <c r="D15" s="367" t="s">
        <v>57</v>
      </c>
      <c r="E15" s="368" t="s">
        <v>163</v>
      </c>
      <c r="F15" s="368" t="s">
        <v>164</v>
      </c>
      <c r="G15" s="368" t="s">
        <v>165</v>
      </c>
      <c r="H15" s="368" t="s">
        <v>166</v>
      </c>
      <c r="I15" s="368" t="s">
        <v>167</v>
      </c>
      <c r="J15" s="369" t="s">
        <v>304</v>
      </c>
      <c r="K15" s="3"/>
      <c r="L15" s="3"/>
      <c r="M15" s="3"/>
      <c r="N15" s="3"/>
      <c r="O15" s="3"/>
      <c r="P15" s="3"/>
      <c r="Q15" s="3"/>
      <c r="R15" s="3"/>
      <c r="S15" s="3"/>
      <c r="T15" s="3"/>
      <c r="U15" s="3"/>
      <c r="V15" s="3"/>
      <c r="W15" s="3"/>
      <c r="X15" s="3"/>
      <c r="Y15" s="3"/>
      <c r="Z15" s="3"/>
    </row>
    <row r="16" spans="1:26" ht="22.5" customHeight="1" x14ac:dyDescent="0.25">
      <c r="A16" s="31"/>
      <c r="B16" s="370"/>
      <c r="C16" s="371" t="s">
        <v>169</v>
      </c>
      <c r="D16" s="372" t="s">
        <v>57</v>
      </c>
      <c r="E16" s="229" t="s">
        <v>170</v>
      </c>
      <c r="F16" s="229" t="s">
        <v>171</v>
      </c>
      <c r="G16" s="229" t="s">
        <v>172</v>
      </c>
      <c r="H16" s="229" t="s">
        <v>305</v>
      </c>
      <c r="I16" s="229" t="s">
        <v>306</v>
      </c>
      <c r="J16" s="373" t="s">
        <v>175</v>
      </c>
      <c r="K16" s="3"/>
      <c r="L16" s="3"/>
      <c r="M16" s="3"/>
      <c r="N16" s="3"/>
      <c r="O16" s="3"/>
      <c r="P16" s="3"/>
      <c r="Q16" s="3"/>
      <c r="R16" s="3"/>
      <c r="S16" s="3"/>
      <c r="T16" s="3"/>
      <c r="U16" s="3"/>
      <c r="V16" s="3"/>
      <c r="W16" s="3"/>
      <c r="X16" s="3"/>
      <c r="Y16" s="3"/>
      <c r="Z16" s="3"/>
    </row>
    <row r="17" spans="1:26" ht="13.5" customHeight="1" x14ac:dyDescent="0.25">
      <c r="A17" s="3"/>
      <c r="B17" s="133"/>
      <c r="C17" s="134" t="s">
        <v>92</v>
      </c>
      <c r="D17" s="374" t="s">
        <v>176</v>
      </c>
      <c r="E17" s="230" t="s">
        <v>92</v>
      </c>
      <c r="F17" s="230" t="s">
        <v>92</v>
      </c>
      <c r="G17" s="230" t="s">
        <v>92</v>
      </c>
      <c r="H17" s="230" t="s">
        <v>92</v>
      </c>
      <c r="I17" s="230" t="s">
        <v>92</v>
      </c>
      <c r="J17" s="375" t="s">
        <v>92</v>
      </c>
      <c r="K17" s="3"/>
      <c r="L17" s="3"/>
      <c r="M17" s="3"/>
      <c r="N17" s="3"/>
      <c r="O17" s="3"/>
      <c r="P17" s="3"/>
      <c r="Q17" s="3"/>
      <c r="R17" s="3"/>
      <c r="S17" s="3"/>
      <c r="T17" s="3"/>
      <c r="U17" s="3"/>
      <c r="V17" s="3"/>
      <c r="W17" s="3"/>
      <c r="X17" s="3"/>
      <c r="Y17" s="3"/>
      <c r="Z17" s="3"/>
    </row>
    <row r="18" spans="1:26" ht="13.5" customHeight="1" x14ac:dyDescent="0.25">
      <c r="A18" s="3"/>
      <c r="B18" s="16"/>
      <c r="C18" s="376"/>
      <c r="D18" s="377"/>
      <c r="E18" s="255"/>
      <c r="F18" s="378"/>
      <c r="G18" s="378"/>
      <c r="H18" s="378"/>
      <c r="I18" s="378"/>
      <c r="J18" s="379"/>
      <c r="K18" s="3"/>
      <c r="L18" s="3"/>
      <c r="M18" s="3"/>
      <c r="N18" s="3"/>
      <c r="O18" s="3"/>
      <c r="P18" s="3"/>
      <c r="Q18" s="3"/>
      <c r="R18" s="3"/>
      <c r="S18" s="3"/>
      <c r="T18" s="3"/>
      <c r="U18" s="3"/>
      <c r="V18" s="3"/>
      <c r="W18" s="3"/>
      <c r="X18" s="3"/>
      <c r="Y18" s="3"/>
      <c r="Z18" s="3"/>
    </row>
    <row r="19" spans="1:26" ht="12.75" customHeight="1" x14ac:dyDescent="0.25">
      <c r="A19" s="3"/>
      <c r="B19" s="380">
        <f>Amnt_Deposited!B11</f>
        <v>0</v>
      </c>
      <c r="C19" s="381">
        <f>Amnt_Deposited!H11</f>
        <v>0</v>
      </c>
      <c r="D19" s="382">
        <f>MCF!R18</f>
        <v>0</v>
      </c>
      <c r="E19" s="232">
        <f t="shared" ref="E19:E50" si="0">C19*$I$6*DOCF*D19</f>
        <v>0</v>
      </c>
      <c r="F19" s="383">
        <f t="shared" ref="F19:F99" si="1">E19*$I$12</f>
        <v>0</v>
      </c>
      <c r="G19" s="383">
        <f t="shared" ref="G19:G99" si="2">E19*(1-$I$12)</f>
        <v>0</v>
      </c>
      <c r="H19" s="383">
        <f t="shared" ref="H19:H99" si="3">F19+H18*$I$10</f>
        <v>0</v>
      </c>
      <c r="I19" s="383">
        <f t="shared" ref="I19:I99" si="4">H18*(1-$I$10)+G19</f>
        <v>0</v>
      </c>
      <c r="J19" s="384">
        <f t="shared" ref="J19:J50" si="5">I19*CH4_fraction*conv</f>
        <v>0</v>
      </c>
      <c r="K19" s="3"/>
      <c r="L19" s="3"/>
      <c r="M19" s="3"/>
      <c r="N19" s="3"/>
      <c r="O19" s="3"/>
      <c r="P19" s="3"/>
      <c r="Q19" s="3"/>
      <c r="R19" s="3"/>
      <c r="S19" s="3"/>
      <c r="T19" s="3"/>
      <c r="U19" s="3"/>
      <c r="V19" s="3"/>
      <c r="W19" s="3"/>
      <c r="X19" s="3"/>
      <c r="Y19" s="3"/>
      <c r="Z19" s="3"/>
    </row>
    <row r="20" spans="1:26" ht="12.75" customHeight="1" x14ac:dyDescent="0.25">
      <c r="A20" s="3"/>
      <c r="B20" s="385">
        <f>Amnt_Deposited!B12</f>
        <v>1</v>
      </c>
      <c r="C20" s="321">
        <f>Amnt_Deposited!H12</f>
        <v>0</v>
      </c>
      <c r="D20" s="386">
        <f>MCF!R19</f>
        <v>0</v>
      </c>
      <c r="E20" s="236">
        <f t="shared" si="0"/>
        <v>0</v>
      </c>
      <c r="F20" s="236">
        <f t="shared" si="1"/>
        <v>0</v>
      </c>
      <c r="G20" s="236">
        <f t="shared" si="2"/>
        <v>0</v>
      </c>
      <c r="H20" s="236">
        <f t="shared" si="3"/>
        <v>0</v>
      </c>
      <c r="I20" s="236">
        <f t="shared" si="4"/>
        <v>0</v>
      </c>
      <c r="J20" s="387">
        <f t="shared" si="5"/>
        <v>0</v>
      </c>
      <c r="K20" s="3"/>
      <c r="L20" s="3"/>
      <c r="M20" s="3"/>
      <c r="N20" s="3"/>
      <c r="O20" s="3"/>
      <c r="P20" s="3"/>
      <c r="Q20" s="3"/>
      <c r="R20" s="3"/>
      <c r="S20" s="3"/>
      <c r="T20" s="3"/>
      <c r="U20" s="3"/>
      <c r="V20" s="3"/>
      <c r="W20" s="3"/>
      <c r="X20" s="3"/>
      <c r="Y20" s="3"/>
      <c r="Z20" s="3"/>
    </row>
    <row r="21" spans="1:26" ht="12.75" customHeight="1" x14ac:dyDescent="0.25">
      <c r="A21" s="3"/>
      <c r="B21" s="385">
        <f>Amnt_Deposited!B13</f>
        <v>2</v>
      </c>
      <c r="C21" s="321">
        <f>Amnt_Deposited!H13</f>
        <v>0</v>
      </c>
      <c r="D21" s="386">
        <f>MCF!R20</f>
        <v>0</v>
      </c>
      <c r="E21" s="236">
        <f t="shared" si="0"/>
        <v>0</v>
      </c>
      <c r="F21" s="236">
        <f t="shared" si="1"/>
        <v>0</v>
      </c>
      <c r="G21" s="236">
        <f t="shared" si="2"/>
        <v>0</v>
      </c>
      <c r="H21" s="236">
        <f t="shared" si="3"/>
        <v>0</v>
      </c>
      <c r="I21" s="236">
        <f t="shared" si="4"/>
        <v>0</v>
      </c>
      <c r="J21" s="387">
        <f t="shared" si="5"/>
        <v>0</v>
      </c>
      <c r="K21" s="3"/>
      <c r="L21" s="3"/>
      <c r="M21" s="3"/>
      <c r="N21" s="3"/>
      <c r="O21" s="3"/>
      <c r="P21" s="3"/>
      <c r="Q21" s="3"/>
      <c r="R21" s="3"/>
      <c r="S21" s="3"/>
      <c r="T21" s="3"/>
      <c r="U21" s="3"/>
      <c r="V21" s="3"/>
      <c r="W21" s="3"/>
      <c r="X21" s="3"/>
      <c r="Y21" s="3"/>
      <c r="Z21" s="3"/>
    </row>
    <row r="22" spans="1:26" ht="12.75" customHeight="1" x14ac:dyDescent="0.25">
      <c r="A22" s="3"/>
      <c r="B22" s="385">
        <f>Amnt_Deposited!B14</f>
        <v>3</v>
      </c>
      <c r="C22" s="321">
        <f>Amnt_Deposited!H14</f>
        <v>0</v>
      </c>
      <c r="D22" s="386">
        <f>MCF!R21</f>
        <v>0</v>
      </c>
      <c r="E22" s="236">
        <f t="shared" si="0"/>
        <v>0</v>
      </c>
      <c r="F22" s="236">
        <f t="shared" si="1"/>
        <v>0</v>
      </c>
      <c r="G22" s="236">
        <f t="shared" si="2"/>
        <v>0</v>
      </c>
      <c r="H22" s="236">
        <f t="shared" si="3"/>
        <v>0</v>
      </c>
      <c r="I22" s="236">
        <f t="shared" si="4"/>
        <v>0</v>
      </c>
      <c r="J22" s="387">
        <f t="shared" si="5"/>
        <v>0</v>
      </c>
      <c r="K22" s="3"/>
      <c r="L22" s="3"/>
      <c r="M22" s="3"/>
      <c r="N22" s="3"/>
      <c r="O22" s="3"/>
      <c r="P22" s="3"/>
      <c r="Q22" s="3"/>
      <c r="R22" s="3"/>
      <c r="S22" s="3"/>
      <c r="T22" s="3"/>
      <c r="U22" s="3"/>
      <c r="V22" s="3"/>
      <c r="W22" s="3"/>
      <c r="X22" s="3"/>
      <c r="Y22" s="3"/>
      <c r="Z22" s="3"/>
    </row>
    <row r="23" spans="1:26" ht="12.75" customHeight="1" x14ac:dyDescent="0.25">
      <c r="A23" s="3"/>
      <c r="B23" s="385">
        <f>Amnt_Deposited!B15</f>
        <v>4</v>
      </c>
      <c r="C23" s="321">
        <f>Amnt_Deposited!H15</f>
        <v>0</v>
      </c>
      <c r="D23" s="386">
        <f>MCF!R22</f>
        <v>0</v>
      </c>
      <c r="E23" s="236">
        <f t="shared" si="0"/>
        <v>0</v>
      </c>
      <c r="F23" s="236">
        <f t="shared" si="1"/>
        <v>0</v>
      </c>
      <c r="G23" s="236">
        <f t="shared" si="2"/>
        <v>0</v>
      </c>
      <c r="H23" s="236">
        <f t="shared" si="3"/>
        <v>0</v>
      </c>
      <c r="I23" s="236">
        <f t="shared" si="4"/>
        <v>0</v>
      </c>
      <c r="J23" s="387">
        <f t="shared" si="5"/>
        <v>0</v>
      </c>
      <c r="K23" s="3"/>
      <c r="L23" s="3"/>
      <c r="M23" s="3"/>
      <c r="N23" s="3"/>
      <c r="O23" s="3"/>
      <c r="P23" s="3"/>
      <c r="Q23" s="3"/>
      <c r="R23" s="3"/>
      <c r="S23" s="3"/>
      <c r="T23" s="3"/>
      <c r="U23" s="3"/>
      <c r="V23" s="3"/>
      <c r="W23" s="3"/>
      <c r="X23" s="3"/>
      <c r="Y23" s="3"/>
      <c r="Z23" s="3"/>
    </row>
    <row r="24" spans="1:26" ht="12.75" customHeight="1" x14ac:dyDescent="0.25">
      <c r="A24" s="3"/>
      <c r="B24" s="385">
        <f>Amnt_Deposited!B16</f>
        <v>5</v>
      </c>
      <c r="C24" s="321">
        <f>Amnt_Deposited!H16</f>
        <v>0</v>
      </c>
      <c r="D24" s="386">
        <f>MCF!R23</f>
        <v>0</v>
      </c>
      <c r="E24" s="236">
        <f t="shared" si="0"/>
        <v>0</v>
      </c>
      <c r="F24" s="236">
        <f t="shared" si="1"/>
        <v>0</v>
      </c>
      <c r="G24" s="236">
        <f t="shared" si="2"/>
        <v>0</v>
      </c>
      <c r="H24" s="236">
        <f t="shared" si="3"/>
        <v>0</v>
      </c>
      <c r="I24" s="236">
        <f t="shared" si="4"/>
        <v>0</v>
      </c>
      <c r="J24" s="387">
        <f t="shared" si="5"/>
        <v>0</v>
      </c>
      <c r="K24" s="3"/>
      <c r="L24" s="3"/>
      <c r="M24" s="3"/>
      <c r="N24" s="3"/>
      <c r="O24" s="3"/>
      <c r="P24" s="3"/>
      <c r="Q24" s="3"/>
      <c r="R24" s="3"/>
      <c r="S24" s="3"/>
      <c r="T24" s="3"/>
      <c r="U24" s="3"/>
      <c r="V24" s="3"/>
      <c r="W24" s="3"/>
      <c r="X24" s="3"/>
      <c r="Y24" s="3"/>
      <c r="Z24" s="3"/>
    </row>
    <row r="25" spans="1:26" ht="12.75" customHeight="1" x14ac:dyDescent="0.25">
      <c r="A25" s="3"/>
      <c r="B25" s="385">
        <f>Amnt_Deposited!B17</f>
        <v>6</v>
      </c>
      <c r="C25" s="321">
        <f>Amnt_Deposited!H17</f>
        <v>0</v>
      </c>
      <c r="D25" s="386">
        <f>MCF!R24</f>
        <v>0</v>
      </c>
      <c r="E25" s="236">
        <f t="shared" si="0"/>
        <v>0</v>
      </c>
      <c r="F25" s="236">
        <f t="shared" si="1"/>
        <v>0</v>
      </c>
      <c r="G25" s="236">
        <f t="shared" si="2"/>
        <v>0</v>
      </c>
      <c r="H25" s="236">
        <f t="shared" si="3"/>
        <v>0</v>
      </c>
      <c r="I25" s="236">
        <f t="shared" si="4"/>
        <v>0</v>
      </c>
      <c r="J25" s="387">
        <f t="shared" si="5"/>
        <v>0</v>
      </c>
      <c r="K25" s="3"/>
      <c r="L25" s="3"/>
      <c r="M25" s="3"/>
      <c r="N25" s="3"/>
      <c r="O25" s="3"/>
      <c r="P25" s="3"/>
      <c r="Q25" s="3"/>
      <c r="R25" s="3"/>
      <c r="S25" s="3"/>
      <c r="T25" s="3"/>
      <c r="U25" s="3"/>
      <c r="V25" s="3"/>
      <c r="W25" s="3"/>
      <c r="X25" s="3"/>
      <c r="Y25" s="3"/>
      <c r="Z25" s="3"/>
    </row>
    <row r="26" spans="1:26" ht="12.75" customHeight="1" x14ac:dyDescent="0.25">
      <c r="A26" s="3"/>
      <c r="B26" s="385">
        <f>Amnt_Deposited!B18</f>
        <v>7</v>
      </c>
      <c r="C26" s="321">
        <f>Amnt_Deposited!H18</f>
        <v>0</v>
      </c>
      <c r="D26" s="386">
        <f>MCF!R25</f>
        <v>0</v>
      </c>
      <c r="E26" s="236">
        <f t="shared" si="0"/>
        <v>0</v>
      </c>
      <c r="F26" s="236">
        <f t="shared" si="1"/>
        <v>0</v>
      </c>
      <c r="G26" s="236">
        <f t="shared" si="2"/>
        <v>0</v>
      </c>
      <c r="H26" s="236">
        <f t="shared" si="3"/>
        <v>0</v>
      </c>
      <c r="I26" s="236">
        <f t="shared" si="4"/>
        <v>0</v>
      </c>
      <c r="J26" s="387">
        <f t="shared" si="5"/>
        <v>0</v>
      </c>
      <c r="K26" s="3"/>
      <c r="L26" s="3"/>
      <c r="M26" s="3"/>
      <c r="N26" s="3"/>
      <c r="O26" s="3"/>
      <c r="P26" s="3"/>
      <c r="Q26" s="3"/>
      <c r="R26" s="3"/>
      <c r="S26" s="3"/>
      <c r="T26" s="3"/>
      <c r="U26" s="3"/>
      <c r="V26" s="3"/>
      <c r="W26" s="3"/>
      <c r="X26" s="3"/>
      <c r="Y26" s="3"/>
      <c r="Z26" s="3"/>
    </row>
    <row r="27" spans="1:26" ht="12.75" customHeight="1" x14ac:dyDescent="0.25">
      <c r="A27" s="3"/>
      <c r="B27" s="385">
        <f>Amnt_Deposited!B19</f>
        <v>8</v>
      </c>
      <c r="C27" s="321">
        <f>Amnt_Deposited!H19</f>
        <v>0</v>
      </c>
      <c r="D27" s="386">
        <f>MCF!R26</f>
        <v>0</v>
      </c>
      <c r="E27" s="236">
        <f t="shared" si="0"/>
        <v>0</v>
      </c>
      <c r="F27" s="236">
        <f t="shared" si="1"/>
        <v>0</v>
      </c>
      <c r="G27" s="236">
        <f t="shared" si="2"/>
        <v>0</v>
      </c>
      <c r="H27" s="236">
        <f t="shared" si="3"/>
        <v>0</v>
      </c>
      <c r="I27" s="236">
        <f t="shared" si="4"/>
        <v>0</v>
      </c>
      <c r="J27" s="387">
        <f t="shared" si="5"/>
        <v>0</v>
      </c>
      <c r="K27" s="3"/>
      <c r="L27" s="3"/>
      <c r="M27" s="3"/>
      <c r="N27" s="3"/>
      <c r="O27" s="3"/>
      <c r="P27" s="3"/>
      <c r="Q27" s="3"/>
      <c r="R27" s="3"/>
      <c r="S27" s="3"/>
      <c r="T27" s="3"/>
      <c r="U27" s="3"/>
      <c r="V27" s="3"/>
      <c r="W27" s="3"/>
      <c r="X27" s="3"/>
      <c r="Y27" s="3"/>
      <c r="Z27" s="3"/>
    </row>
    <row r="28" spans="1:26" ht="12.75" customHeight="1" x14ac:dyDescent="0.25">
      <c r="A28" s="3"/>
      <c r="B28" s="385">
        <f>Amnt_Deposited!B20</f>
        <v>9</v>
      </c>
      <c r="C28" s="321">
        <f>Amnt_Deposited!H20</f>
        <v>0</v>
      </c>
      <c r="D28" s="386">
        <f>MCF!R27</f>
        <v>0</v>
      </c>
      <c r="E28" s="236">
        <f t="shared" si="0"/>
        <v>0</v>
      </c>
      <c r="F28" s="236">
        <f t="shared" si="1"/>
        <v>0</v>
      </c>
      <c r="G28" s="236">
        <f t="shared" si="2"/>
        <v>0</v>
      </c>
      <c r="H28" s="236">
        <f t="shared" si="3"/>
        <v>0</v>
      </c>
      <c r="I28" s="236">
        <f t="shared" si="4"/>
        <v>0</v>
      </c>
      <c r="J28" s="387">
        <f t="shared" si="5"/>
        <v>0</v>
      </c>
      <c r="K28" s="3"/>
      <c r="L28" s="3"/>
      <c r="M28" s="3"/>
      <c r="N28" s="3"/>
      <c r="O28" s="3"/>
      <c r="P28" s="3"/>
      <c r="Q28" s="3"/>
      <c r="R28" s="3"/>
      <c r="S28" s="3"/>
      <c r="T28" s="3"/>
      <c r="U28" s="3"/>
      <c r="V28" s="3"/>
      <c r="W28" s="3"/>
      <c r="X28" s="3"/>
      <c r="Y28" s="3"/>
      <c r="Z28" s="3"/>
    </row>
    <row r="29" spans="1:26" ht="12.75" customHeight="1" x14ac:dyDescent="0.25">
      <c r="A29" s="3"/>
      <c r="B29" s="385">
        <f>Amnt_Deposited!B21</f>
        <v>10</v>
      </c>
      <c r="C29" s="321">
        <f>Amnt_Deposited!H21</f>
        <v>0</v>
      </c>
      <c r="D29" s="386">
        <f>MCF!R28</f>
        <v>0</v>
      </c>
      <c r="E29" s="236">
        <f t="shared" si="0"/>
        <v>0</v>
      </c>
      <c r="F29" s="236">
        <f t="shared" si="1"/>
        <v>0</v>
      </c>
      <c r="G29" s="236">
        <f t="shared" si="2"/>
        <v>0</v>
      </c>
      <c r="H29" s="236">
        <f t="shared" si="3"/>
        <v>0</v>
      </c>
      <c r="I29" s="236">
        <f t="shared" si="4"/>
        <v>0</v>
      </c>
      <c r="J29" s="387">
        <f t="shared" si="5"/>
        <v>0</v>
      </c>
      <c r="K29" s="3"/>
      <c r="L29" s="3"/>
      <c r="M29" s="3"/>
      <c r="N29" s="3"/>
      <c r="O29" s="3"/>
      <c r="P29" s="3"/>
      <c r="Q29" s="3"/>
      <c r="R29" s="3"/>
      <c r="S29" s="3"/>
      <c r="T29" s="3"/>
      <c r="U29" s="3"/>
      <c r="V29" s="3"/>
      <c r="W29" s="3"/>
      <c r="X29" s="3"/>
      <c r="Y29" s="3"/>
      <c r="Z29" s="3"/>
    </row>
    <row r="30" spans="1:26" ht="12.75" customHeight="1" x14ac:dyDescent="0.25">
      <c r="A30" s="3"/>
      <c r="B30" s="385">
        <f>Amnt_Deposited!B22</f>
        <v>11</v>
      </c>
      <c r="C30" s="321">
        <f>Amnt_Deposited!H22</f>
        <v>0</v>
      </c>
      <c r="D30" s="386">
        <f>MCF!R29</f>
        <v>0</v>
      </c>
      <c r="E30" s="236">
        <f t="shared" si="0"/>
        <v>0</v>
      </c>
      <c r="F30" s="236">
        <f t="shared" si="1"/>
        <v>0</v>
      </c>
      <c r="G30" s="236">
        <f t="shared" si="2"/>
        <v>0</v>
      </c>
      <c r="H30" s="236">
        <f t="shared" si="3"/>
        <v>0</v>
      </c>
      <c r="I30" s="236">
        <f t="shared" si="4"/>
        <v>0</v>
      </c>
      <c r="J30" s="387">
        <f t="shared" si="5"/>
        <v>0</v>
      </c>
      <c r="K30" s="3"/>
      <c r="L30" s="3"/>
      <c r="M30" s="3"/>
      <c r="N30" s="3"/>
      <c r="O30" s="3"/>
      <c r="P30" s="3"/>
      <c r="Q30" s="3"/>
      <c r="R30" s="3"/>
      <c r="S30" s="3"/>
      <c r="T30" s="3"/>
      <c r="U30" s="3"/>
      <c r="V30" s="3"/>
      <c r="W30" s="3"/>
      <c r="X30" s="3"/>
      <c r="Y30" s="3"/>
      <c r="Z30" s="3"/>
    </row>
    <row r="31" spans="1:26" ht="12.75" customHeight="1" x14ac:dyDescent="0.25">
      <c r="A31" s="3"/>
      <c r="B31" s="385">
        <f>Amnt_Deposited!B23</f>
        <v>12</v>
      </c>
      <c r="C31" s="321">
        <f>Amnt_Deposited!H23</f>
        <v>0</v>
      </c>
      <c r="D31" s="386">
        <f>MCF!R30</f>
        <v>0</v>
      </c>
      <c r="E31" s="236">
        <f t="shared" si="0"/>
        <v>0</v>
      </c>
      <c r="F31" s="236">
        <f t="shared" si="1"/>
        <v>0</v>
      </c>
      <c r="G31" s="236">
        <f t="shared" si="2"/>
        <v>0</v>
      </c>
      <c r="H31" s="236">
        <f t="shared" si="3"/>
        <v>0</v>
      </c>
      <c r="I31" s="236">
        <f t="shared" si="4"/>
        <v>0</v>
      </c>
      <c r="J31" s="387">
        <f t="shared" si="5"/>
        <v>0</v>
      </c>
      <c r="K31" s="3"/>
      <c r="L31" s="3"/>
      <c r="M31" s="3"/>
      <c r="N31" s="3"/>
      <c r="O31" s="3"/>
      <c r="P31" s="3"/>
      <c r="Q31" s="3"/>
      <c r="R31" s="3"/>
      <c r="S31" s="3"/>
      <c r="T31" s="3"/>
      <c r="U31" s="3"/>
      <c r="V31" s="3"/>
      <c r="W31" s="3"/>
      <c r="X31" s="3"/>
      <c r="Y31" s="3"/>
      <c r="Z31" s="3"/>
    </row>
    <row r="32" spans="1:26" ht="12.75" customHeight="1" x14ac:dyDescent="0.25">
      <c r="A32" s="3"/>
      <c r="B32" s="385">
        <f>Amnt_Deposited!B24</f>
        <v>13</v>
      </c>
      <c r="C32" s="321">
        <f>Amnt_Deposited!H24</f>
        <v>0</v>
      </c>
      <c r="D32" s="386">
        <f>MCF!R31</f>
        <v>0</v>
      </c>
      <c r="E32" s="236">
        <f t="shared" si="0"/>
        <v>0</v>
      </c>
      <c r="F32" s="236">
        <f t="shared" si="1"/>
        <v>0</v>
      </c>
      <c r="G32" s="236">
        <f t="shared" si="2"/>
        <v>0</v>
      </c>
      <c r="H32" s="236">
        <f t="shared" si="3"/>
        <v>0</v>
      </c>
      <c r="I32" s="236">
        <f t="shared" si="4"/>
        <v>0</v>
      </c>
      <c r="J32" s="387">
        <f t="shared" si="5"/>
        <v>0</v>
      </c>
      <c r="K32" s="3"/>
      <c r="L32" s="3"/>
      <c r="M32" s="3"/>
      <c r="N32" s="3"/>
      <c r="O32" s="3"/>
      <c r="P32" s="3"/>
      <c r="Q32" s="3"/>
      <c r="R32" s="3"/>
      <c r="S32" s="3"/>
      <c r="T32" s="3"/>
      <c r="U32" s="3"/>
      <c r="V32" s="3"/>
      <c r="W32" s="3"/>
      <c r="X32" s="3"/>
      <c r="Y32" s="3"/>
      <c r="Z32" s="3"/>
    </row>
    <row r="33" spans="1:26" ht="12.75" customHeight="1" x14ac:dyDescent="0.25">
      <c r="A33" s="3"/>
      <c r="B33" s="385">
        <f>Amnt_Deposited!B25</f>
        <v>14</v>
      </c>
      <c r="C33" s="321">
        <f>Amnt_Deposited!H25</f>
        <v>0</v>
      </c>
      <c r="D33" s="386">
        <f>MCF!R32</f>
        <v>0</v>
      </c>
      <c r="E33" s="236">
        <f t="shared" si="0"/>
        <v>0</v>
      </c>
      <c r="F33" s="236">
        <f t="shared" si="1"/>
        <v>0</v>
      </c>
      <c r="G33" s="236">
        <f t="shared" si="2"/>
        <v>0</v>
      </c>
      <c r="H33" s="236">
        <f t="shared" si="3"/>
        <v>0</v>
      </c>
      <c r="I33" s="236">
        <f t="shared" si="4"/>
        <v>0</v>
      </c>
      <c r="J33" s="387">
        <f t="shared" si="5"/>
        <v>0</v>
      </c>
      <c r="K33" s="3"/>
      <c r="L33" s="3"/>
      <c r="M33" s="3"/>
      <c r="N33" s="3"/>
      <c r="O33" s="3"/>
      <c r="P33" s="3"/>
      <c r="Q33" s="3"/>
      <c r="R33" s="3"/>
      <c r="S33" s="3"/>
      <c r="T33" s="3"/>
      <c r="U33" s="3"/>
      <c r="V33" s="3"/>
      <c r="W33" s="3"/>
      <c r="X33" s="3"/>
      <c r="Y33" s="3"/>
      <c r="Z33" s="3"/>
    </row>
    <row r="34" spans="1:26" ht="12.75" customHeight="1" x14ac:dyDescent="0.25">
      <c r="A34" s="3"/>
      <c r="B34" s="385">
        <f>Amnt_Deposited!B26</f>
        <v>15</v>
      </c>
      <c r="C34" s="321">
        <f>Amnt_Deposited!H26</f>
        <v>0</v>
      </c>
      <c r="D34" s="386">
        <f>MCF!R33</f>
        <v>0</v>
      </c>
      <c r="E34" s="236">
        <f t="shared" si="0"/>
        <v>0</v>
      </c>
      <c r="F34" s="236">
        <f t="shared" si="1"/>
        <v>0</v>
      </c>
      <c r="G34" s="236">
        <f t="shared" si="2"/>
        <v>0</v>
      </c>
      <c r="H34" s="236">
        <f t="shared" si="3"/>
        <v>0</v>
      </c>
      <c r="I34" s="236">
        <f t="shared" si="4"/>
        <v>0</v>
      </c>
      <c r="J34" s="387">
        <f t="shared" si="5"/>
        <v>0</v>
      </c>
      <c r="K34" s="3"/>
      <c r="L34" s="3"/>
      <c r="M34" s="3"/>
      <c r="N34" s="3"/>
      <c r="O34" s="3"/>
      <c r="P34" s="3"/>
      <c r="Q34" s="3"/>
      <c r="R34" s="3"/>
      <c r="S34" s="3"/>
      <c r="T34" s="3"/>
      <c r="U34" s="3"/>
      <c r="V34" s="3"/>
      <c r="W34" s="3"/>
      <c r="X34" s="3"/>
      <c r="Y34" s="3"/>
      <c r="Z34" s="3"/>
    </row>
    <row r="35" spans="1:26" ht="12.75" customHeight="1" x14ac:dyDescent="0.25">
      <c r="A35" s="3"/>
      <c r="B35" s="385">
        <f>Amnt_Deposited!B27</f>
        <v>16</v>
      </c>
      <c r="C35" s="321">
        <f>Amnt_Deposited!H27</f>
        <v>0</v>
      </c>
      <c r="D35" s="386">
        <f>MCF!R34</f>
        <v>0</v>
      </c>
      <c r="E35" s="236">
        <f t="shared" si="0"/>
        <v>0</v>
      </c>
      <c r="F35" s="236">
        <f t="shared" si="1"/>
        <v>0</v>
      </c>
      <c r="G35" s="236">
        <f t="shared" si="2"/>
        <v>0</v>
      </c>
      <c r="H35" s="236">
        <f t="shared" si="3"/>
        <v>0</v>
      </c>
      <c r="I35" s="236">
        <f t="shared" si="4"/>
        <v>0</v>
      </c>
      <c r="J35" s="387">
        <f t="shared" si="5"/>
        <v>0</v>
      </c>
      <c r="K35" s="3"/>
      <c r="L35" s="3"/>
      <c r="M35" s="3"/>
      <c r="N35" s="3"/>
      <c r="O35" s="3"/>
      <c r="P35" s="3"/>
      <c r="Q35" s="3"/>
      <c r="R35" s="3"/>
      <c r="S35" s="3"/>
      <c r="T35" s="3"/>
      <c r="U35" s="3"/>
      <c r="V35" s="3"/>
      <c r="W35" s="3"/>
      <c r="X35" s="3"/>
      <c r="Y35" s="3"/>
      <c r="Z35" s="3"/>
    </row>
    <row r="36" spans="1:26" ht="12.75" customHeight="1" x14ac:dyDescent="0.25">
      <c r="A36" s="3"/>
      <c r="B36" s="385">
        <f>Amnt_Deposited!B28</f>
        <v>17</v>
      </c>
      <c r="C36" s="321">
        <f>Amnt_Deposited!H28</f>
        <v>0</v>
      </c>
      <c r="D36" s="386">
        <f>MCF!R35</f>
        <v>0</v>
      </c>
      <c r="E36" s="236">
        <f t="shared" si="0"/>
        <v>0</v>
      </c>
      <c r="F36" s="236">
        <f t="shared" si="1"/>
        <v>0</v>
      </c>
      <c r="G36" s="236">
        <f t="shared" si="2"/>
        <v>0</v>
      </c>
      <c r="H36" s="236">
        <f t="shared" si="3"/>
        <v>0</v>
      </c>
      <c r="I36" s="236">
        <f t="shared" si="4"/>
        <v>0</v>
      </c>
      <c r="J36" s="387">
        <f t="shared" si="5"/>
        <v>0</v>
      </c>
      <c r="K36" s="3"/>
      <c r="L36" s="3"/>
      <c r="M36" s="3"/>
      <c r="N36" s="3"/>
      <c r="O36" s="3"/>
      <c r="P36" s="3"/>
      <c r="Q36" s="3"/>
      <c r="R36" s="3"/>
      <c r="S36" s="3"/>
      <c r="T36" s="3"/>
      <c r="U36" s="3"/>
      <c r="V36" s="3"/>
      <c r="W36" s="3"/>
      <c r="X36" s="3"/>
      <c r="Y36" s="3"/>
      <c r="Z36" s="3"/>
    </row>
    <row r="37" spans="1:26" ht="12.75" customHeight="1" x14ac:dyDescent="0.25">
      <c r="A37" s="3"/>
      <c r="B37" s="385">
        <f>Amnt_Deposited!B29</f>
        <v>18</v>
      </c>
      <c r="C37" s="321">
        <f>Amnt_Deposited!H29</f>
        <v>0</v>
      </c>
      <c r="D37" s="386">
        <f>MCF!R36</f>
        <v>0</v>
      </c>
      <c r="E37" s="236">
        <f t="shared" si="0"/>
        <v>0</v>
      </c>
      <c r="F37" s="236">
        <f t="shared" si="1"/>
        <v>0</v>
      </c>
      <c r="G37" s="236">
        <f t="shared" si="2"/>
        <v>0</v>
      </c>
      <c r="H37" s="236">
        <f t="shared" si="3"/>
        <v>0</v>
      </c>
      <c r="I37" s="236">
        <f t="shared" si="4"/>
        <v>0</v>
      </c>
      <c r="J37" s="387">
        <f t="shared" si="5"/>
        <v>0</v>
      </c>
      <c r="K37" s="3"/>
      <c r="L37" s="3"/>
      <c r="M37" s="3"/>
      <c r="N37" s="3"/>
      <c r="O37" s="3"/>
      <c r="P37" s="3"/>
      <c r="Q37" s="3"/>
      <c r="R37" s="3"/>
      <c r="S37" s="3"/>
      <c r="T37" s="3"/>
      <c r="U37" s="3"/>
      <c r="V37" s="3"/>
      <c r="W37" s="3"/>
      <c r="X37" s="3"/>
      <c r="Y37" s="3"/>
      <c r="Z37" s="3"/>
    </row>
    <row r="38" spans="1:26" ht="12.75" customHeight="1" x14ac:dyDescent="0.25">
      <c r="A38" s="3"/>
      <c r="B38" s="385">
        <f>Amnt_Deposited!B30</f>
        <v>19</v>
      </c>
      <c r="C38" s="321">
        <f>Amnt_Deposited!H30</f>
        <v>0</v>
      </c>
      <c r="D38" s="386">
        <f>MCF!R37</f>
        <v>0</v>
      </c>
      <c r="E38" s="236">
        <f t="shared" si="0"/>
        <v>0</v>
      </c>
      <c r="F38" s="236">
        <f t="shared" si="1"/>
        <v>0</v>
      </c>
      <c r="G38" s="236">
        <f t="shared" si="2"/>
        <v>0</v>
      </c>
      <c r="H38" s="236">
        <f t="shared" si="3"/>
        <v>0</v>
      </c>
      <c r="I38" s="236">
        <f t="shared" si="4"/>
        <v>0</v>
      </c>
      <c r="J38" s="387">
        <f t="shared" si="5"/>
        <v>0</v>
      </c>
      <c r="K38" s="3"/>
      <c r="L38" s="3"/>
      <c r="M38" s="3"/>
      <c r="N38" s="3"/>
      <c r="O38" s="3"/>
      <c r="P38" s="3"/>
      <c r="Q38" s="3"/>
      <c r="R38" s="3"/>
      <c r="S38" s="3"/>
      <c r="T38" s="3"/>
      <c r="U38" s="3"/>
      <c r="V38" s="3"/>
      <c r="W38" s="3"/>
      <c r="X38" s="3"/>
      <c r="Y38" s="3"/>
      <c r="Z38" s="3"/>
    </row>
    <row r="39" spans="1:26" ht="12.75" customHeight="1" x14ac:dyDescent="0.25">
      <c r="A39" s="3"/>
      <c r="B39" s="385">
        <f>Amnt_Deposited!B31</f>
        <v>20</v>
      </c>
      <c r="C39" s="321">
        <f>Amnt_Deposited!H31</f>
        <v>0</v>
      </c>
      <c r="D39" s="386">
        <f>MCF!R38</f>
        <v>0</v>
      </c>
      <c r="E39" s="236">
        <f t="shared" si="0"/>
        <v>0</v>
      </c>
      <c r="F39" s="236">
        <f t="shared" si="1"/>
        <v>0</v>
      </c>
      <c r="G39" s="236">
        <f t="shared" si="2"/>
        <v>0</v>
      </c>
      <c r="H39" s="236">
        <f t="shared" si="3"/>
        <v>0</v>
      </c>
      <c r="I39" s="236">
        <f t="shared" si="4"/>
        <v>0</v>
      </c>
      <c r="J39" s="387">
        <f t="shared" si="5"/>
        <v>0</v>
      </c>
      <c r="K39" s="3"/>
      <c r="L39" s="3"/>
      <c r="M39" s="3"/>
      <c r="N39" s="3"/>
      <c r="O39" s="3"/>
      <c r="P39" s="3"/>
      <c r="Q39" s="3"/>
      <c r="R39" s="3"/>
      <c r="S39" s="3"/>
      <c r="T39" s="3"/>
      <c r="U39" s="3"/>
      <c r="V39" s="3"/>
      <c r="W39" s="3"/>
      <c r="X39" s="3"/>
      <c r="Y39" s="3"/>
      <c r="Z39" s="3"/>
    </row>
    <row r="40" spans="1:26" ht="12.75" customHeight="1" x14ac:dyDescent="0.25">
      <c r="A40" s="3"/>
      <c r="B40" s="385">
        <f>Amnt_Deposited!B32</f>
        <v>21</v>
      </c>
      <c r="C40" s="321">
        <f>Amnt_Deposited!H32</f>
        <v>0</v>
      </c>
      <c r="D40" s="386">
        <f>MCF!R39</f>
        <v>0</v>
      </c>
      <c r="E40" s="236">
        <f t="shared" si="0"/>
        <v>0</v>
      </c>
      <c r="F40" s="236">
        <f t="shared" si="1"/>
        <v>0</v>
      </c>
      <c r="G40" s="236">
        <f t="shared" si="2"/>
        <v>0</v>
      </c>
      <c r="H40" s="236">
        <f t="shared" si="3"/>
        <v>0</v>
      </c>
      <c r="I40" s="236">
        <f t="shared" si="4"/>
        <v>0</v>
      </c>
      <c r="J40" s="387">
        <f t="shared" si="5"/>
        <v>0</v>
      </c>
      <c r="K40" s="3"/>
      <c r="L40" s="3"/>
      <c r="M40" s="3"/>
      <c r="N40" s="3"/>
      <c r="O40" s="3"/>
      <c r="P40" s="3"/>
      <c r="Q40" s="3"/>
      <c r="R40" s="3"/>
      <c r="S40" s="3"/>
      <c r="T40" s="3"/>
      <c r="U40" s="3"/>
      <c r="V40" s="3"/>
      <c r="W40" s="3"/>
      <c r="X40" s="3"/>
      <c r="Y40" s="3"/>
      <c r="Z40" s="3"/>
    </row>
    <row r="41" spans="1:26" ht="12.75" customHeight="1" x14ac:dyDescent="0.25">
      <c r="A41" s="3"/>
      <c r="B41" s="385">
        <f>Amnt_Deposited!B33</f>
        <v>22</v>
      </c>
      <c r="C41" s="321">
        <f>Amnt_Deposited!H33</f>
        <v>0</v>
      </c>
      <c r="D41" s="386">
        <f>MCF!R40</f>
        <v>0</v>
      </c>
      <c r="E41" s="236">
        <f t="shared" si="0"/>
        <v>0</v>
      </c>
      <c r="F41" s="236">
        <f t="shared" si="1"/>
        <v>0</v>
      </c>
      <c r="G41" s="236">
        <f t="shared" si="2"/>
        <v>0</v>
      </c>
      <c r="H41" s="236">
        <f t="shared" si="3"/>
        <v>0</v>
      </c>
      <c r="I41" s="236">
        <f t="shared" si="4"/>
        <v>0</v>
      </c>
      <c r="J41" s="387">
        <f t="shared" si="5"/>
        <v>0</v>
      </c>
      <c r="K41" s="3"/>
      <c r="L41" s="3"/>
      <c r="M41" s="3"/>
      <c r="N41" s="3"/>
      <c r="O41" s="3"/>
      <c r="P41" s="3"/>
      <c r="Q41" s="3"/>
      <c r="R41" s="3"/>
      <c r="S41" s="3"/>
      <c r="T41" s="3"/>
      <c r="U41" s="3"/>
      <c r="V41" s="3"/>
      <c r="W41" s="3"/>
      <c r="X41" s="3"/>
      <c r="Y41" s="3"/>
      <c r="Z41" s="3"/>
    </row>
    <row r="42" spans="1:26" ht="12.75" customHeight="1" x14ac:dyDescent="0.25">
      <c r="A42" s="3"/>
      <c r="B42" s="385">
        <f>Amnt_Deposited!B34</f>
        <v>23</v>
      </c>
      <c r="C42" s="321">
        <f>Amnt_Deposited!H34</f>
        <v>0</v>
      </c>
      <c r="D42" s="386">
        <f>MCF!R41</f>
        <v>0</v>
      </c>
      <c r="E42" s="236">
        <f t="shared" si="0"/>
        <v>0</v>
      </c>
      <c r="F42" s="236">
        <f t="shared" si="1"/>
        <v>0</v>
      </c>
      <c r="G42" s="236">
        <f t="shared" si="2"/>
        <v>0</v>
      </c>
      <c r="H42" s="236">
        <f t="shared" si="3"/>
        <v>0</v>
      </c>
      <c r="I42" s="236">
        <f t="shared" si="4"/>
        <v>0</v>
      </c>
      <c r="J42" s="387">
        <f t="shared" si="5"/>
        <v>0</v>
      </c>
      <c r="K42" s="3"/>
      <c r="L42" s="3"/>
      <c r="M42" s="3"/>
      <c r="N42" s="3"/>
      <c r="O42" s="3"/>
      <c r="P42" s="3"/>
      <c r="Q42" s="3"/>
      <c r="R42" s="3"/>
      <c r="S42" s="3"/>
      <c r="T42" s="3"/>
      <c r="U42" s="3"/>
      <c r="V42" s="3"/>
      <c r="W42" s="3"/>
      <c r="X42" s="3"/>
      <c r="Y42" s="3"/>
      <c r="Z42" s="3"/>
    </row>
    <row r="43" spans="1:26" ht="12.75" customHeight="1" x14ac:dyDescent="0.25">
      <c r="A43" s="3"/>
      <c r="B43" s="385">
        <f>Amnt_Deposited!B35</f>
        <v>24</v>
      </c>
      <c r="C43" s="321">
        <f>Amnt_Deposited!H35</f>
        <v>0</v>
      </c>
      <c r="D43" s="386">
        <f>MCF!R42</f>
        <v>0</v>
      </c>
      <c r="E43" s="236">
        <f t="shared" si="0"/>
        <v>0</v>
      </c>
      <c r="F43" s="236">
        <f t="shared" si="1"/>
        <v>0</v>
      </c>
      <c r="G43" s="236">
        <f t="shared" si="2"/>
        <v>0</v>
      </c>
      <c r="H43" s="236">
        <f t="shared" si="3"/>
        <v>0</v>
      </c>
      <c r="I43" s="236">
        <f t="shared" si="4"/>
        <v>0</v>
      </c>
      <c r="J43" s="387">
        <f t="shared" si="5"/>
        <v>0</v>
      </c>
      <c r="K43" s="3"/>
      <c r="L43" s="3"/>
      <c r="M43" s="3"/>
      <c r="N43" s="3"/>
      <c r="O43" s="3"/>
      <c r="P43" s="3"/>
      <c r="Q43" s="3"/>
      <c r="R43" s="3"/>
      <c r="S43" s="3"/>
      <c r="T43" s="3"/>
      <c r="U43" s="3"/>
      <c r="V43" s="3"/>
      <c r="W43" s="3"/>
      <c r="X43" s="3"/>
      <c r="Y43" s="3"/>
      <c r="Z43" s="3"/>
    </row>
    <row r="44" spans="1:26" ht="12.75" customHeight="1" x14ac:dyDescent="0.25">
      <c r="A44" s="3"/>
      <c r="B44" s="385">
        <f>Amnt_Deposited!B36</f>
        <v>25</v>
      </c>
      <c r="C44" s="321">
        <f>Amnt_Deposited!H36</f>
        <v>0</v>
      </c>
      <c r="D44" s="386">
        <f>MCF!R43</f>
        <v>0</v>
      </c>
      <c r="E44" s="236">
        <f t="shared" si="0"/>
        <v>0</v>
      </c>
      <c r="F44" s="236">
        <f t="shared" si="1"/>
        <v>0</v>
      </c>
      <c r="G44" s="236">
        <f t="shared" si="2"/>
        <v>0</v>
      </c>
      <c r="H44" s="236">
        <f t="shared" si="3"/>
        <v>0</v>
      </c>
      <c r="I44" s="236">
        <f t="shared" si="4"/>
        <v>0</v>
      </c>
      <c r="J44" s="387">
        <f t="shared" si="5"/>
        <v>0</v>
      </c>
      <c r="K44" s="3"/>
      <c r="L44" s="3"/>
      <c r="M44" s="3"/>
      <c r="N44" s="3"/>
      <c r="O44" s="3"/>
      <c r="P44" s="3"/>
      <c r="Q44" s="3"/>
      <c r="R44" s="3"/>
      <c r="S44" s="3"/>
      <c r="T44" s="3"/>
      <c r="U44" s="3"/>
      <c r="V44" s="3"/>
      <c r="W44" s="3"/>
      <c r="X44" s="3"/>
      <c r="Y44" s="3"/>
      <c r="Z44" s="3"/>
    </row>
    <row r="45" spans="1:26" ht="12.75" customHeight="1" x14ac:dyDescent="0.25">
      <c r="A45" s="3"/>
      <c r="B45" s="385">
        <f>Amnt_Deposited!B37</f>
        <v>26</v>
      </c>
      <c r="C45" s="321">
        <f>Amnt_Deposited!H37</f>
        <v>0</v>
      </c>
      <c r="D45" s="386">
        <f>MCF!R44</f>
        <v>0</v>
      </c>
      <c r="E45" s="236">
        <f t="shared" si="0"/>
        <v>0</v>
      </c>
      <c r="F45" s="236">
        <f t="shared" si="1"/>
        <v>0</v>
      </c>
      <c r="G45" s="236">
        <f t="shared" si="2"/>
        <v>0</v>
      </c>
      <c r="H45" s="236">
        <f t="shared" si="3"/>
        <v>0</v>
      </c>
      <c r="I45" s="236">
        <f t="shared" si="4"/>
        <v>0</v>
      </c>
      <c r="J45" s="387">
        <f t="shared" si="5"/>
        <v>0</v>
      </c>
      <c r="K45" s="3"/>
      <c r="L45" s="3"/>
      <c r="M45" s="3"/>
      <c r="N45" s="3"/>
      <c r="O45" s="3"/>
      <c r="P45" s="3"/>
      <c r="Q45" s="3"/>
      <c r="R45" s="3"/>
      <c r="S45" s="3"/>
      <c r="T45" s="3"/>
      <c r="U45" s="3"/>
      <c r="V45" s="3"/>
      <c r="W45" s="3"/>
      <c r="X45" s="3"/>
      <c r="Y45" s="3"/>
      <c r="Z45" s="3"/>
    </row>
    <row r="46" spans="1:26" ht="12.75" customHeight="1" x14ac:dyDescent="0.25">
      <c r="A46" s="3"/>
      <c r="B46" s="385">
        <f>Amnt_Deposited!B38</f>
        <v>27</v>
      </c>
      <c r="C46" s="321">
        <f>Amnt_Deposited!H38</f>
        <v>0</v>
      </c>
      <c r="D46" s="386">
        <f>MCF!R45</f>
        <v>0</v>
      </c>
      <c r="E46" s="236">
        <f t="shared" si="0"/>
        <v>0</v>
      </c>
      <c r="F46" s="236">
        <f t="shared" si="1"/>
        <v>0</v>
      </c>
      <c r="G46" s="236">
        <f t="shared" si="2"/>
        <v>0</v>
      </c>
      <c r="H46" s="236">
        <f t="shared" si="3"/>
        <v>0</v>
      </c>
      <c r="I46" s="236">
        <f t="shared" si="4"/>
        <v>0</v>
      </c>
      <c r="J46" s="387">
        <f t="shared" si="5"/>
        <v>0</v>
      </c>
      <c r="K46" s="3"/>
      <c r="L46" s="3"/>
      <c r="M46" s="3"/>
      <c r="N46" s="3"/>
      <c r="O46" s="3"/>
      <c r="P46" s="3"/>
      <c r="Q46" s="3"/>
      <c r="R46" s="3"/>
      <c r="S46" s="3"/>
      <c r="T46" s="3"/>
      <c r="U46" s="3"/>
      <c r="V46" s="3"/>
      <c r="W46" s="3"/>
      <c r="X46" s="3"/>
      <c r="Y46" s="3"/>
      <c r="Z46" s="3"/>
    </row>
    <row r="47" spans="1:26" ht="12.75" customHeight="1" x14ac:dyDescent="0.25">
      <c r="A47" s="3"/>
      <c r="B47" s="385">
        <f>Amnt_Deposited!B39</f>
        <v>28</v>
      </c>
      <c r="C47" s="321">
        <f>Amnt_Deposited!H39</f>
        <v>0</v>
      </c>
      <c r="D47" s="386">
        <f>MCF!R46</f>
        <v>0</v>
      </c>
      <c r="E47" s="236">
        <f t="shared" si="0"/>
        <v>0</v>
      </c>
      <c r="F47" s="236">
        <f t="shared" si="1"/>
        <v>0</v>
      </c>
      <c r="G47" s="236">
        <f t="shared" si="2"/>
        <v>0</v>
      </c>
      <c r="H47" s="236">
        <f t="shared" si="3"/>
        <v>0</v>
      </c>
      <c r="I47" s="236">
        <f t="shared" si="4"/>
        <v>0</v>
      </c>
      <c r="J47" s="387">
        <f t="shared" si="5"/>
        <v>0</v>
      </c>
      <c r="K47" s="3"/>
      <c r="L47" s="3"/>
      <c r="M47" s="3"/>
      <c r="N47" s="3"/>
      <c r="O47" s="3"/>
      <c r="P47" s="3"/>
      <c r="Q47" s="3"/>
      <c r="R47" s="3"/>
      <c r="S47" s="3"/>
      <c r="T47" s="3"/>
      <c r="U47" s="3"/>
      <c r="V47" s="3"/>
      <c r="W47" s="3"/>
      <c r="X47" s="3"/>
      <c r="Y47" s="3"/>
      <c r="Z47" s="3"/>
    </row>
    <row r="48" spans="1:26" ht="12.75" customHeight="1" x14ac:dyDescent="0.25">
      <c r="A48" s="3"/>
      <c r="B48" s="385">
        <f>Amnt_Deposited!B40</f>
        <v>29</v>
      </c>
      <c r="C48" s="321">
        <f>Amnt_Deposited!H40</f>
        <v>0</v>
      </c>
      <c r="D48" s="386">
        <f>MCF!R47</f>
        <v>0</v>
      </c>
      <c r="E48" s="236">
        <f t="shared" si="0"/>
        <v>0</v>
      </c>
      <c r="F48" s="236">
        <f t="shared" si="1"/>
        <v>0</v>
      </c>
      <c r="G48" s="236">
        <f t="shared" si="2"/>
        <v>0</v>
      </c>
      <c r="H48" s="236">
        <f t="shared" si="3"/>
        <v>0</v>
      </c>
      <c r="I48" s="236">
        <f t="shared" si="4"/>
        <v>0</v>
      </c>
      <c r="J48" s="387">
        <f t="shared" si="5"/>
        <v>0</v>
      </c>
      <c r="K48" s="3"/>
      <c r="L48" s="3"/>
      <c r="M48" s="3"/>
      <c r="N48" s="3"/>
      <c r="O48" s="3"/>
      <c r="P48" s="3"/>
      <c r="Q48" s="3"/>
      <c r="R48" s="3"/>
      <c r="S48" s="3"/>
      <c r="T48" s="3"/>
      <c r="U48" s="3"/>
      <c r="V48" s="3"/>
      <c r="W48" s="3"/>
      <c r="X48" s="3"/>
      <c r="Y48" s="3"/>
      <c r="Z48" s="3"/>
    </row>
    <row r="49" spans="1:26" ht="12.75" customHeight="1" x14ac:dyDescent="0.25">
      <c r="A49" s="3"/>
      <c r="B49" s="385">
        <f>Amnt_Deposited!B41</f>
        <v>30</v>
      </c>
      <c r="C49" s="321">
        <f>Amnt_Deposited!H41</f>
        <v>0</v>
      </c>
      <c r="D49" s="386">
        <f>MCF!R48</f>
        <v>0</v>
      </c>
      <c r="E49" s="236">
        <f t="shared" si="0"/>
        <v>0</v>
      </c>
      <c r="F49" s="236">
        <f t="shared" si="1"/>
        <v>0</v>
      </c>
      <c r="G49" s="236">
        <f t="shared" si="2"/>
        <v>0</v>
      </c>
      <c r="H49" s="236">
        <f t="shared" si="3"/>
        <v>0</v>
      </c>
      <c r="I49" s="236">
        <f t="shared" si="4"/>
        <v>0</v>
      </c>
      <c r="J49" s="387">
        <f t="shared" si="5"/>
        <v>0</v>
      </c>
      <c r="K49" s="3"/>
      <c r="L49" s="3"/>
      <c r="M49" s="3"/>
      <c r="N49" s="3"/>
      <c r="O49" s="3"/>
      <c r="P49" s="3"/>
      <c r="Q49" s="3"/>
      <c r="R49" s="3"/>
      <c r="S49" s="3"/>
      <c r="T49" s="3"/>
      <c r="U49" s="3"/>
      <c r="V49" s="3"/>
      <c r="W49" s="3"/>
      <c r="X49" s="3"/>
      <c r="Y49" s="3"/>
      <c r="Z49" s="3"/>
    </row>
    <row r="50" spans="1:26" ht="12.75" customHeight="1" x14ac:dyDescent="0.25">
      <c r="A50" s="3"/>
      <c r="B50" s="385">
        <f>Amnt_Deposited!B42</f>
        <v>31</v>
      </c>
      <c r="C50" s="321">
        <f>Amnt_Deposited!H42</f>
        <v>0</v>
      </c>
      <c r="D50" s="386">
        <f>MCF!R49</f>
        <v>0</v>
      </c>
      <c r="E50" s="236">
        <f t="shared" si="0"/>
        <v>0</v>
      </c>
      <c r="F50" s="236">
        <f t="shared" si="1"/>
        <v>0</v>
      </c>
      <c r="G50" s="236">
        <f t="shared" si="2"/>
        <v>0</v>
      </c>
      <c r="H50" s="236">
        <f t="shared" si="3"/>
        <v>0</v>
      </c>
      <c r="I50" s="236">
        <f t="shared" si="4"/>
        <v>0</v>
      </c>
      <c r="J50" s="387">
        <f t="shared" si="5"/>
        <v>0</v>
      </c>
      <c r="K50" s="3"/>
      <c r="L50" s="3"/>
      <c r="M50" s="3"/>
      <c r="N50" s="3"/>
      <c r="O50" s="3"/>
      <c r="P50" s="3"/>
      <c r="Q50" s="3"/>
      <c r="R50" s="3"/>
      <c r="S50" s="3"/>
      <c r="T50" s="3"/>
      <c r="U50" s="3"/>
      <c r="V50" s="3"/>
      <c r="W50" s="3"/>
      <c r="X50" s="3"/>
      <c r="Y50" s="3"/>
      <c r="Z50" s="3"/>
    </row>
    <row r="51" spans="1:26" ht="12.75" customHeight="1" x14ac:dyDescent="0.25">
      <c r="A51" s="3"/>
      <c r="B51" s="385">
        <f>Amnt_Deposited!B43</f>
        <v>32</v>
      </c>
      <c r="C51" s="321">
        <f>Amnt_Deposited!H43</f>
        <v>0</v>
      </c>
      <c r="D51" s="386">
        <f>MCF!R50</f>
        <v>0</v>
      </c>
      <c r="E51" s="236">
        <f t="shared" ref="E51:E82" si="6">C51*$I$6*DOCF*D51</f>
        <v>0</v>
      </c>
      <c r="F51" s="236">
        <f t="shared" si="1"/>
        <v>0</v>
      </c>
      <c r="G51" s="236">
        <f t="shared" si="2"/>
        <v>0</v>
      </c>
      <c r="H51" s="236">
        <f t="shared" si="3"/>
        <v>0</v>
      </c>
      <c r="I51" s="236">
        <f t="shared" si="4"/>
        <v>0</v>
      </c>
      <c r="J51" s="387">
        <f t="shared" ref="J51:J82" si="7">I51*CH4_fraction*conv</f>
        <v>0</v>
      </c>
      <c r="K51" s="3"/>
      <c r="L51" s="3"/>
      <c r="M51" s="3"/>
      <c r="N51" s="3"/>
      <c r="O51" s="3"/>
      <c r="P51" s="3"/>
      <c r="Q51" s="3"/>
      <c r="R51" s="3"/>
      <c r="S51" s="3"/>
      <c r="T51" s="3"/>
      <c r="U51" s="3"/>
      <c r="V51" s="3"/>
      <c r="W51" s="3"/>
      <c r="X51" s="3"/>
      <c r="Y51" s="3"/>
      <c r="Z51" s="3"/>
    </row>
    <row r="52" spans="1:26" ht="12.75" customHeight="1" x14ac:dyDescent="0.25">
      <c r="A52" s="3"/>
      <c r="B52" s="385">
        <f>Amnt_Deposited!B44</f>
        <v>33</v>
      </c>
      <c r="C52" s="321">
        <f>Amnt_Deposited!H44</f>
        <v>0</v>
      </c>
      <c r="D52" s="386">
        <f>MCF!R51</f>
        <v>0</v>
      </c>
      <c r="E52" s="236">
        <f t="shared" si="6"/>
        <v>0</v>
      </c>
      <c r="F52" s="236">
        <f t="shared" si="1"/>
        <v>0</v>
      </c>
      <c r="G52" s="236">
        <f t="shared" si="2"/>
        <v>0</v>
      </c>
      <c r="H52" s="236">
        <f t="shared" si="3"/>
        <v>0</v>
      </c>
      <c r="I52" s="236">
        <f t="shared" si="4"/>
        <v>0</v>
      </c>
      <c r="J52" s="387">
        <f t="shared" si="7"/>
        <v>0</v>
      </c>
      <c r="K52" s="3"/>
      <c r="L52" s="3"/>
      <c r="M52" s="3"/>
      <c r="N52" s="3"/>
      <c r="O52" s="3"/>
      <c r="P52" s="3"/>
      <c r="Q52" s="3"/>
      <c r="R52" s="3"/>
      <c r="S52" s="3"/>
      <c r="T52" s="3"/>
      <c r="U52" s="3"/>
      <c r="V52" s="3"/>
      <c r="W52" s="3"/>
      <c r="X52" s="3"/>
      <c r="Y52" s="3"/>
      <c r="Z52" s="3"/>
    </row>
    <row r="53" spans="1:26" ht="12.75" customHeight="1" x14ac:dyDescent="0.25">
      <c r="A53" s="3"/>
      <c r="B53" s="385">
        <f>Amnt_Deposited!B45</f>
        <v>34</v>
      </c>
      <c r="C53" s="321">
        <f>Amnt_Deposited!H45</f>
        <v>0</v>
      </c>
      <c r="D53" s="386">
        <f>MCF!R52</f>
        <v>0</v>
      </c>
      <c r="E53" s="236">
        <f t="shared" si="6"/>
        <v>0</v>
      </c>
      <c r="F53" s="236">
        <f t="shared" si="1"/>
        <v>0</v>
      </c>
      <c r="G53" s="236">
        <f t="shared" si="2"/>
        <v>0</v>
      </c>
      <c r="H53" s="236">
        <f t="shared" si="3"/>
        <v>0</v>
      </c>
      <c r="I53" s="236">
        <f t="shared" si="4"/>
        <v>0</v>
      </c>
      <c r="J53" s="387">
        <f t="shared" si="7"/>
        <v>0</v>
      </c>
      <c r="K53" s="3"/>
      <c r="L53" s="3"/>
      <c r="M53" s="3"/>
      <c r="N53" s="3"/>
      <c r="O53" s="3"/>
      <c r="P53" s="3"/>
      <c r="Q53" s="3"/>
      <c r="R53" s="3"/>
      <c r="S53" s="3"/>
      <c r="T53" s="3"/>
      <c r="U53" s="3"/>
      <c r="V53" s="3"/>
      <c r="W53" s="3"/>
      <c r="X53" s="3"/>
      <c r="Y53" s="3"/>
      <c r="Z53" s="3"/>
    </row>
    <row r="54" spans="1:26" ht="12.75" customHeight="1" x14ac:dyDescent="0.25">
      <c r="A54" s="3"/>
      <c r="B54" s="385">
        <f>Amnt_Deposited!B46</f>
        <v>35</v>
      </c>
      <c r="C54" s="321">
        <f>Amnt_Deposited!H46</f>
        <v>0</v>
      </c>
      <c r="D54" s="386">
        <f>MCF!R53</f>
        <v>0</v>
      </c>
      <c r="E54" s="236">
        <f t="shared" si="6"/>
        <v>0</v>
      </c>
      <c r="F54" s="236">
        <f t="shared" si="1"/>
        <v>0</v>
      </c>
      <c r="G54" s="236">
        <f t="shared" si="2"/>
        <v>0</v>
      </c>
      <c r="H54" s="236">
        <f t="shared" si="3"/>
        <v>0</v>
      </c>
      <c r="I54" s="236">
        <f t="shared" si="4"/>
        <v>0</v>
      </c>
      <c r="J54" s="387">
        <f t="shared" si="7"/>
        <v>0</v>
      </c>
      <c r="K54" s="3"/>
      <c r="L54" s="3"/>
      <c r="M54" s="3"/>
      <c r="N54" s="3"/>
      <c r="O54" s="3"/>
      <c r="P54" s="3"/>
      <c r="Q54" s="3"/>
      <c r="R54" s="3"/>
      <c r="S54" s="3"/>
      <c r="T54" s="3"/>
      <c r="U54" s="3"/>
      <c r="V54" s="3"/>
      <c r="W54" s="3"/>
      <c r="X54" s="3"/>
      <c r="Y54" s="3"/>
      <c r="Z54" s="3"/>
    </row>
    <row r="55" spans="1:26" ht="12.75" customHeight="1" x14ac:dyDescent="0.25">
      <c r="A55" s="3"/>
      <c r="B55" s="385">
        <f>Amnt_Deposited!B47</f>
        <v>36</v>
      </c>
      <c r="C55" s="321">
        <f>Amnt_Deposited!H47</f>
        <v>0</v>
      </c>
      <c r="D55" s="386">
        <f>MCF!R54</f>
        <v>0</v>
      </c>
      <c r="E55" s="236">
        <f t="shared" si="6"/>
        <v>0</v>
      </c>
      <c r="F55" s="236">
        <f t="shared" si="1"/>
        <v>0</v>
      </c>
      <c r="G55" s="236">
        <f t="shared" si="2"/>
        <v>0</v>
      </c>
      <c r="H55" s="236">
        <f t="shared" si="3"/>
        <v>0</v>
      </c>
      <c r="I55" s="236">
        <f t="shared" si="4"/>
        <v>0</v>
      </c>
      <c r="J55" s="387">
        <f t="shared" si="7"/>
        <v>0</v>
      </c>
      <c r="K55" s="3"/>
      <c r="L55" s="3"/>
      <c r="M55" s="3"/>
      <c r="N55" s="3"/>
      <c r="O55" s="3"/>
      <c r="P55" s="3"/>
      <c r="Q55" s="3"/>
      <c r="R55" s="3"/>
      <c r="S55" s="3"/>
      <c r="T55" s="3"/>
      <c r="U55" s="3"/>
      <c r="V55" s="3"/>
      <c r="W55" s="3"/>
      <c r="X55" s="3"/>
      <c r="Y55" s="3"/>
      <c r="Z55" s="3"/>
    </row>
    <row r="56" spans="1:26" ht="12.75" customHeight="1" x14ac:dyDescent="0.25">
      <c r="A56" s="3"/>
      <c r="B56" s="385">
        <f>Amnt_Deposited!B48</f>
        <v>37</v>
      </c>
      <c r="C56" s="321">
        <f>Amnt_Deposited!H48</f>
        <v>0</v>
      </c>
      <c r="D56" s="386">
        <f>MCF!R55</f>
        <v>0</v>
      </c>
      <c r="E56" s="236">
        <f t="shared" si="6"/>
        <v>0</v>
      </c>
      <c r="F56" s="236">
        <f t="shared" si="1"/>
        <v>0</v>
      </c>
      <c r="G56" s="236">
        <f t="shared" si="2"/>
        <v>0</v>
      </c>
      <c r="H56" s="236">
        <f t="shared" si="3"/>
        <v>0</v>
      </c>
      <c r="I56" s="236">
        <f t="shared" si="4"/>
        <v>0</v>
      </c>
      <c r="J56" s="387">
        <f t="shared" si="7"/>
        <v>0</v>
      </c>
      <c r="K56" s="3"/>
      <c r="L56" s="3"/>
      <c r="M56" s="3"/>
      <c r="N56" s="3"/>
      <c r="O56" s="3"/>
      <c r="P56" s="3"/>
      <c r="Q56" s="3"/>
      <c r="R56" s="3"/>
      <c r="S56" s="3"/>
      <c r="T56" s="3"/>
      <c r="U56" s="3"/>
      <c r="V56" s="3"/>
      <c r="W56" s="3"/>
      <c r="X56" s="3"/>
      <c r="Y56" s="3"/>
      <c r="Z56" s="3"/>
    </row>
    <row r="57" spans="1:26" ht="12.75" customHeight="1" x14ac:dyDescent="0.25">
      <c r="A57" s="3"/>
      <c r="B57" s="385">
        <f>Amnt_Deposited!B49</f>
        <v>38</v>
      </c>
      <c r="C57" s="321">
        <f>Amnt_Deposited!H49</f>
        <v>0</v>
      </c>
      <c r="D57" s="386">
        <f>MCF!R56</f>
        <v>0</v>
      </c>
      <c r="E57" s="236">
        <f t="shared" si="6"/>
        <v>0</v>
      </c>
      <c r="F57" s="236">
        <f t="shared" si="1"/>
        <v>0</v>
      </c>
      <c r="G57" s="236">
        <f t="shared" si="2"/>
        <v>0</v>
      </c>
      <c r="H57" s="236">
        <f t="shared" si="3"/>
        <v>0</v>
      </c>
      <c r="I57" s="236">
        <f t="shared" si="4"/>
        <v>0</v>
      </c>
      <c r="J57" s="387">
        <f t="shared" si="7"/>
        <v>0</v>
      </c>
      <c r="K57" s="3"/>
      <c r="L57" s="3"/>
      <c r="M57" s="3"/>
      <c r="N57" s="3"/>
      <c r="O57" s="3"/>
      <c r="P57" s="3"/>
      <c r="Q57" s="3"/>
      <c r="R57" s="3"/>
      <c r="S57" s="3"/>
      <c r="T57" s="3"/>
      <c r="U57" s="3"/>
      <c r="V57" s="3"/>
      <c r="W57" s="3"/>
      <c r="X57" s="3"/>
      <c r="Y57" s="3"/>
      <c r="Z57" s="3"/>
    </row>
    <row r="58" spans="1:26" ht="12.75" customHeight="1" x14ac:dyDescent="0.25">
      <c r="A58" s="3"/>
      <c r="B58" s="385">
        <f>Amnt_Deposited!B50</f>
        <v>39</v>
      </c>
      <c r="C58" s="321">
        <f>Amnt_Deposited!H50</f>
        <v>0</v>
      </c>
      <c r="D58" s="386">
        <f>MCF!R57</f>
        <v>0</v>
      </c>
      <c r="E58" s="236">
        <f t="shared" si="6"/>
        <v>0</v>
      </c>
      <c r="F58" s="236">
        <f t="shared" si="1"/>
        <v>0</v>
      </c>
      <c r="G58" s="236">
        <f t="shared" si="2"/>
        <v>0</v>
      </c>
      <c r="H58" s="236">
        <f t="shared" si="3"/>
        <v>0</v>
      </c>
      <c r="I58" s="236">
        <f t="shared" si="4"/>
        <v>0</v>
      </c>
      <c r="J58" s="387">
        <f t="shared" si="7"/>
        <v>0</v>
      </c>
      <c r="K58" s="3"/>
      <c r="L58" s="3"/>
      <c r="M58" s="3"/>
      <c r="N58" s="3"/>
      <c r="O58" s="3"/>
      <c r="P58" s="3"/>
      <c r="Q58" s="3"/>
      <c r="R58" s="3"/>
      <c r="S58" s="3"/>
      <c r="T58" s="3"/>
      <c r="U58" s="3"/>
      <c r="V58" s="3"/>
      <c r="W58" s="3"/>
      <c r="X58" s="3"/>
      <c r="Y58" s="3"/>
      <c r="Z58" s="3"/>
    </row>
    <row r="59" spans="1:26" ht="12.75" customHeight="1" x14ac:dyDescent="0.25">
      <c r="A59" s="3"/>
      <c r="B59" s="385">
        <f>Amnt_Deposited!B51</f>
        <v>40</v>
      </c>
      <c r="C59" s="321">
        <f>Amnt_Deposited!H51</f>
        <v>0</v>
      </c>
      <c r="D59" s="386">
        <f>MCF!R58</f>
        <v>0</v>
      </c>
      <c r="E59" s="236">
        <f t="shared" si="6"/>
        <v>0</v>
      </c>
      <c r="F59" s="236">
        <f t="shared" si="1"/>
        <v>0</v>
      </c>
      <c r="G59" s="236">
        <f t="shared" si="2"/>
        <v>0</v>
      </c>
      <c r="H59" s="236">
        <f t="shared" si="3"/>
        <v>0</v>
      </c>
      <c r="I59" s="236">
        <f t="shared" si="4"/>
        <v>0</v>
      </c>
      <c r="J59" s="387">
        <f t="shared" si="7"/>
        <v>0</v>
      </c>
      <c r="K59" s="3"/>
      <c r="L59" s="3"/>
      <c r="M59" s="3"/>
      <c r="N59" s="3"/>
      <c r="O59" s="3"/>
      <c r="P59" s="3"/>
      <c r="Q59" s="3"/>
      <c r="R59" s="3"/>
      <c r="S59" s="3"/>
      <c r="T59" s="3"/>
      <c r="U59" s="3"/>
      <c r="V59" s="3"/>
      <c r="W59" s="3"/>
      <c r="X59" s="3"/>
      <c r="Y59" s="3"/>
      <c r="Z59" s="3"/>
    </row>
    <row r="60" spans="1:26" ht="12.75" customHeight="1" x14ac:dyDescent="0.25">
      <c r="A60" s="3"/>
      <c r="B60" s="385">
        <f>Amnt_Deposited!B52</f>
        <v>41</v>
      </c>
      <c r="C60" s="321">
        <f>Amnt_Deposited!H52</f>
        <v>0</v>
      </c>
      <c r="D60" s="386">
        <f>MCF!R59</f>
        <v>0</v>
      </c>
      <c r="E60" s="236">
        <f t="shared" si="6"/>
        <v>0</v>
      </c>
      <c r="F60" s="236">
        <f t="shared" si="1"/>
        <v>0</v>
      </c>
      <c r="G60" s="236">
        <f t="shared" si="2"/>
        <v>0</v>
      </c>
      <c r="H60" s="236">
        <f t="shared" si="3"/>
        <v>0</v>
      </c>
      <c r="I60" s="236">
        <f t="shared" si="4"/>
        <v>0</v>
      </c>
      <c r="J60" s="387">
        <f t="shared" si="7"/>
        <v>0</v>
      </c>
      <c r="K60" s="3"/>
      <c r="L60" s="3"/>
      <c r="M60" s="3"/>
      <c r="N60" s="3"/>
      <c r="O60" s="3"/>
      <c r="P60" s="3"/>
      <c r="Q60" s="3"/>
      <c r="R60" s="3"/>
      <c r="S60" s="3"/>
      <c r="T60" s="3"/>
      <c r="U60" s="3"/>
      <c r="V60" s="3"/>
      <c r="W60" s="3"/>
      <c r="X60" s="3"/>
      <c r="Y60" s="3"/>
      <c r="Z60" s="3"/>
    </row>
    <row r="61" spans="1:26" ht="12.75" customHeight="1" x14ac:dyDescent="0.25">
      <c r="A61" s="3"/>
      <c r="B61" s="385">
        <f>Amnt_Deposited!B53</f>
        <v>42</v>
      </c>
      <c r="C61" s="321">
        <f>Amnt_Deposited!H53</f>
        <v>0</v>
      </c>
      <c r="D61" s="386">
        <f>MCF!R60</f>
        <v>0</v>
      </c>
      <c r="E61" s="236">
        <f t="shared" si="6"/>
        <v>0</v>
      </c>
      <c r="F61" s="236">
        <f t="shared" si="1"/>
        <v>0</v>
      </c>
      <c r="G61" s="236">
        <f t="shared" si="2"/>
        <v>0</v>
      </c>
      <c r="H61" s="236">
        <f t="shared" si="3"/>
        <v>0</v>
      </c>
      <c r="I61" s="236">
        <f t="shared" si="4"/>
        <v>0</v>
      </c>
      <c r="J61" s="387">
        <f t="shared" si="7"/>
        <v>0</v>
      </c>
      <c r="K61" s="3"/>
      <c r="L61" s="3"/>
      <c r="M61" s="3"/>
      <c r="N61" s="3"/>
      <c r="O61" s="3"/>
      <c r="P61" s="3"/>
      <c r="Q61" s="3"/>
      <c r="R61" s="3"/>
      <c r="S61" s="3"/>
      <c r="T61" s="3"/>
      <c r="U61" s="3"/>
      <c r="V61" s="3"/>
      <c r="W61" s="3"/>
      <c r="X61" s="3"/>
      <c r="Y61" s="3"/>
      <c r="Z61" s="3"/>
    </row>
    <row r="62" spans="1:26" ht="12.75" customHeight="1" x14ac:dyDescent="0.25">
      <c r="A62" s="3"/>
      <c r="B62" s="385">
        <f>Amnt_Deposited!B54</f>
        <v>43</v>
      </c>
      <c r="C62" s="321">
        <f>Amnt_Deposited!H54</f>
        <v>0</v>
      </c>
      <c r="D62" s="386">
        <f>MCF!R61</f>
        <v>0</v>
      </c>
      <c r="E62" s="236">
        <f t="shared" si="6"/>
        <v>0</v>
      </c>
      <c r="F62" s="236">
        <f t="shared" si="1"/>
        <v>0</v>
      </c>
      <c r="G62" s="236">
        <f t="shared" si="2"/>
        <v>0</v>
      </c>
      <c r="H62" s="236">
        <f t="shared" si="3"/>
        <v>0</v>
      </c>
      <c r="I62" s="236">
        <f t="shared" si="4"/>
        <v>0</v>
      </c>
      <c r="J62" s="387">
        <f t="shared" si="7"/>
        <v>0</v>
      </c>
      <c r="K62" s="3"/>
      <c r="L62" s="3"/>
      <c r="M62" s="3"/>
      <c r="N62" s="3"/>
      <c r="O62" s="3"/>
      <c r="P62" s="3"/>
      <c r="Q62" s="3"/>
      <c r="R62" s="3"/>
      <c r="S62" s="3"/>
      <c r="T62" s="3"/>
      <c r="U62" s="3"/>
      <c r="V62" s="3"/>
      <c r="W62" s="3"/>
      <c r="X62" s="3"/>
      <c r="Y62" s="3"/>
      <c r="Z62" s="3"/>
    </row>
    <row r="63" spans="1:26" ht="12.75" customHeight="1" x14ac:dyDescent="0.25">
      <c r="A63" s="3"/>
      <c r="B63" s="385">
        <f>Amnt_Deposited!B55</f>
        <v>44</v>
      </c>
      <c r="C63" s="321">
        <f>Amnt_Deposited!H55</f>
        <v>0</v>
      </c>
      <c r="D63" s="386">
        <f>MCF!R62</f>
        <v>0</v>
      </c>
      <c r="E63" s="236">
        <f t="shared" si="6"/>
        <v>0</v>
      </c>
      <c r="F63" s="236">
        <f t="shared" si="1"/>
        <v>0</v>
      </c>
      <c r="G63" s="236">
        <f t="shared" si="2"/>
        <v>0</v>
      </c>
      <c r="H63" s="236">
        <f t="shared" si="3"/>
        <v>0</v>
      </c>
      <c r="I63" s="236">
        <f t="shared" si="4"/>
        <v>0</v>
      </c>
      <c r="J63" s="387">
        <f t="shared" si="7"/>
        <v>0</v>
      </c>
      <c r="K63" s="3"/>
      <c r="L63" s="3"/>
      <c r="M63" s="3"/>
      <c r="N63" s="3"/>
      <c r="O63" s="3"/>
      <c r="P63" s="3"/>
      <c r="Q63" s="3"/>
      <c r="R63" s="3"/>
      <c r="S63" s="3"/>
      <c r="T63" s="3"/>
      <c r="U63" s="3"/>
      <c r="V63" s="3"/>
      <c r="W63" s="3"/>
      <c r="X63" s="3"/>
      <c r="Y63" s="3"/>
      <c r="Z63" s="3"/>
    </row>
    <row r="64" spans="1:26" ht="12.75" customHeight="1" x14ac:dyDescent="0.25">
      <c r="A64" s="3"/>
      <c r="B64" s="385">
        <f>Amnt_Deposited!B56</f>
        <v>45</v>
      </c>
      <c r="C64" s="321">
        <f>Amnt_Deposited!H56</f>
        <v>0</v>
      </c>
      <c r="D64" s="386">
        <f>MCF!R63</f>
        <v>0</v>
      </c>
      <c r="E64" s="236">
        <f t="shared" si="6"/>
        <v>0</v>
      </c>
      <c r="F64" s="236">
        <f t="shared" si="1"/>
        <v>0</v>
      </c>
      <c r="G64" s="236">
        <f t="shared" si="2"/>
        <v>0</v>
      </c>
      <c r="H64" s="236">
        <f t="shared" si="3"/>
        <v>0</v>
      </c>
      <c r="I64" s="236">
        <f t="shared" si="4"/>
        <v>0</v>
      </c>
      <c r="J64" s="387">
        <f t="shared" si="7"/>
        <v>0</v>
      </c>
      <c r="K64" s="3"/>
      <c r="L64" s="3"/>
      <c r="M64" s="3"/>
      <c r="N64" s="3"/>
      <c r="O64" s="3"/>
      <c r="P64" s="3"/>
      <c r="Q64" s="3"/>
      <c r="R64" s="3"/>
      <c r="S64" s="3"/>
      <c r="T64" s="3"/>
      <c r="U64" s="3"/>
      <c r="V64" s="3"/>
      <c r="W64" s="3"/>
      <c r="X64" s="3"/>
      <c r="Y64" s="3"/>
      <c r="Z64" s="3"/>
    </row>
    <row r="65" spans="1:26" ht="12.75" customHeight="1" x14ac:dyDescent="0.25">
      <c r="A65" s="3"/>
      <c r="B65" s="385">
        <f>Amnt_Deposited!B57</f>
        <v>46</v>
      </c>
      <c r="C65" s="321">
        <f>Amnt_Deposited!H57</f>
        <v>0</v>
      </c>
      <c r="D65" s="386">
        <f>MCF!R64</f>
        <v>0</v>
      </c>
      <c r="E65" s="236">
        <f t="shared" si="6"/>
        <v>0</v>
      </c>
      <c r="F65" s="236">
        <f t="shared" si="1"/>
        <v>0</v>
      </c>
      <c r="G65" s="236">
        <f t="shared" si="2"/>
        <v>0</v>
      </c>
      <c r="H65" s="236">
        <f t="shared" si="3"/>
        <v>0</v>
      </c>
      <c r="I65" s="236">
        <f t="shared" si="4"/>
        <v>0</v>
      </c>
      <c r="J65" s="387">
        <f t="shared" si="7"/>
        <v>0</v>
      </c>
      <c r="K65" s="3"/>
      <c r="L65" s="3"/>
      <c r="M65" s="3"/>
      <c r="N65" s="3"/>
      <c r="O65" s="3"/>
      <c r="P65" s="3"/>
      <c r="Q65" s="3"/>
      <c r="R65" s="3"/>
      <c r="S65" s="3"/>
      <c r="T65" s="3"/>
      <c r="U65" s="3"/>
      <c r="V65" s="3"/>
      <c r="W65" s="3"/>
      <c r="X65" s="3"/>
      <c r="Y65" s="3"/>
      <c r="Z65" s="3"/>
    </row>
    <row r="66" spans="1:26" ht="12.75" customHeight="1" x14ac:dyDescent="0.25">
      <c r="A66" s="3"/>
      <c r="B66" s="385">
        <f>Amnt_Deposited!B58</f>
        <v>47</v>
      </c>
      <c r="C66" s="321">
        <f>Amnt_Deposited!H58</f>
        <v>0</v>
      </c>
      <c r="D66" s="386">
        <f>MCF!R65</f>
        <v>0</v>
      </c>
      <c r="E66" s="236">
        <f t="shared" si="6"/>
        <v>0</v>
      </c>
      <c r="F66" s="236">
        <f t="shared" si="1"/>
        <v>0</v>
      </c>
      <c r="G66" s="236">
        <f t="shared" si="2"/>
        <v>0</v>
      </c>
      <c r="H66" s="236">
        <f t="shared" si="3"/>
        <v>0</v>
      </c>
      <c r="I66" s="236">
        <f t="shared" si="4"/>
        <v>0</v>
      </c>
      <c r="J66" s="387">
        <f t="shared" si="7"/>
        <v>0</v>
      </c>
      <c r="K66" s="3"/>
      <c r="L66" s="3"/>
      <c r="M66" s="3"/>
      <c r="N66" s="3"/>
      <c r="O66" s="3"/>
      <c r="P66" s="3"/>
      <c r="Q66" s="3"/>
      <c r="R66" s="3"/>
      <c r="S66" s="3"/>
      <c r="T66" s="3"/>
      <c r="U66" s="3"/>
      <c r="V66" s="3"/>
      <c r="W66" s="3"/>
      <c r="X66" s="3"/>
      <c r="Y66" s="3"/>
      <c r="Z66" s="3"/>
    </row>
    <row r="67" spans="1:26" ht="12.75" customHeight="1" x14ac:dyDescent="0.25">
      <c r="A67" s="3"/>
      <c r="B67" s="385">
        <f>Amnt_Deposited!B59</f>
        <v>48</v>
      </c>
      <c r="C67" s="321">
        <f>Amnt_Deposited!H59</f>
        <v>0</v>
      </c>
      <c r="D67" s="386">
        <f>MCF!R66</f>
        <v>0</v>
      </c>
      <c r="E67" s="236">
        <f t="shared" si="6"/>
        <v>0</v>
      </c>
      <c r="F67" s="236">
        <f t="shared" si="1"/>
        <v>0</v>
      </c>
      <c r="G67" s="236">
        <f t="shared" si="2"/>
        <v>0</v>
      </c>
      <c r="H67" s="236">
        <f t="shared" si="3"/>
        <v>0</v>
      </c>
      <c r="I67" s="236">
        <f t="shared" si="4"/>
        <v>0</v>
      </c>
      <c r="J67" s="387">
        <f t="shared" si="7"/>
        <v>0</v>
      </c>
      <c r="K67" s="3"/>
      <c r="L67" s="3"/>
      <c r="M67" s="3"/>
      <c r="N67" s="3"/>
      <c r="O67" s="3"/>
      <c r="P67" s="3"/>
      <c r="Q67" s="3"/>
      <c r="R67" s="3"/>
      <c r="S67" s="3"/>
      <c r="T67" s="3"/>
      <c r="U67" s="3"/>
      <c r="V67" s="3"/>
      <c r="W67" s="3"/>
      <c r="X67" s="3"/>
      <c r="Y67" s="3"/>
      <c r="Z67" s="3"/>
    </row>
    <row r="68" spans="1:26" ht="12.75" customHeight="1" x14ac:dyDescent="0.25">
      <c r="A68" s="3"/>
      <c r="B68" s="385">
        <f>Amnt_Deposited!B60</f>
        <v>49</v>
      </c>
      <c r="C68" s="321">
        <f>Amnt_Deposited!H60</f>
        <v>0</v>
      </c>
      <c r="D68" s="386">
        <f>MCF!R67</f>
        <v>0</v>
      </c>
      <c r="E68" s="236">
        <f t="shared" si="6"/>
        <v>0</v>
      </c>
      <c r="F68" s="236">
        <f t="shared" si="1"/>
        <v>0</v>
      </c>
      <c r="G68" s="236">
        <f t="shared" si="2"/>
        <v>0</v>
      </c>
      <c r="H68" s="236">
        <f t="shared" si="3"/>
        <v>0</v>
      </c>
      <c r="I68" s="236">
        <f t="shared" si="4"/>
        <v>0</v>
      </c>
      <c r="J68" s="387">
        <f t="shared" si="7"/>
        <v>0</v>
      </c>
      <c r="K68" s="3"/>
      <c r="L68" s="3"/>
      <c r="M68" s="3"/>
      <c r="N68" s="3"/>
      <c r="O68" s="3"/>
      <c r="P68" s="3"/>
      <c r="Q68" s="3"/>
      <c r="R68" s="3"/>
      <c r="S68" s="3"/>
      <c r="T68" s="3"/>
      <c r="U68" s="3"/>
      <c r="V68" s="3"/>
      <c r="W68" s="3"/>
      <c r="X68" s="3"/>
      <c r="Y68" s="3"/>
      <c r="Z68" s="3"/>
    </row>
    <row r="69" spans="1:26" ht="12.75" customHeight="1" x14ac:dyDescent="0.25">
      <c r="A69" s="3"/>
      <c r="B69" s="385">
        <f>Amnt_Deposited!B61</f>
        <v>50</v>
      </c>
      <c r="C69" s="321">
        <f>Amnt_Deposited!H61</f>
        <v>0</v>
      </c>
      <c r="D69" s="386">
        <f>MCF!R68</f>
        <v>0</v>
      </c>
      <c r="E69" s="236">
        <f t="shared" si="6"/>
        <v>0</v>
      </c>
      <c r="F69" s="236">
        <f t="shared" si="1"/>
        <v>0</v>
      </c>
      <c r="G69" s="236">
        <f t="shared" si="2"/>
        <v>0</v>
      </c>
      <c r="H69" s="236">
        <f t="shared" si="3"/>
        <v>0</v>
      </c>
      <c r="I69" s="236">
        <f t="shared" si="4"/>
        <v>0</v>
      </c>
      <c r="J69" s="387">
        <f t="shared" si="7"/>
        <v>0</v>
      </c>
      <c r="K69" s="3"/>
      <c r="L69" s="3"/>
      <c r="M69" s="3"/>
      <c r="N69" s="3"/>
      <c r="O69" s="3"/>
      <c r="P69" s="3"/>
      <c r="Q69" s="3"/>
      <c r="R69" s="3"/>
      <c r="S69" s="3"/>
      <c r="T69" s="3"/>
      <c r="U69" s="3"/>
      <c r="V69" s="3"/>
      <c r="W69" s="3"/>
      <c r="X69" s="3"/>
      <c r="Y69" s="3"/>
      <c r="Z69" s="3"/>
    </row>
    <row r="70" spans="1:26" ht="12.75" customHeight="1" x14ac:dyDescent="0.25">
      <c r="A70" s="3"/>
      <c r="B70" s="385">
        <f>Amnt_Deposited!B62</f>
        <v>51</v>
      </c>
      <c r="C70" s="321">
        <f>Amnt_Deposited!H62</f>
        <v>0</v>
      </c>
      <c r="D70" s="386">
        <f>MCF!R69</f>
        <v>0</v>
      </c>
      <c r="E70" s="236">
        <f t="shared" si="6"/>
        <v>0</v>
      </c>
      <c r="F70" s="236">
        <f t="shared" si="1"/>
        <v>0</v>
      </c>
      <c r="G70" s="236">
        <f t="shared" si="2"/>
        <v>0</v>
      </c>
      <c r="H70" s="236">
        <f t="shared" si="3"/>
        <v>0</v>
      </c>
      <c r="I70" s="236">
        <f t="shared" si="4"/>
        <v>0</v>
      </c>
      <c r="J70" s="387">
        <f t="shared" si="7"/>
        <v>0</v>
      </c>
      <c r="K70" s="3"/>
      <c r="L70" s="3"/>
      <c r="M70" s="3"/>
      <c r="N70" s="3"/>
      <c r="O70" s="3"/>
      <c r="P70" s="3"/>
      <c r="Q70" s="3"/>
      <c r="R70" s="3"/>
      <c r="S70" s="3"/>
      <c r="T70" s="3"/>
      <c r="U70" s="3"/>
      <c r="V70" s="3"/>
      <c r="W70" s="3"/>
      <c r="X70" s="3"/>
      <c r="Y70" s="3"/>
      <c r="Z70" s="3"/>
    </row>
    <row r="71" spans="1:26" ht="12.75" customHeight="1" x14ac:dyDescent="0.25">
      <c r="A71" s="3"/>
      <c r="B71" s="385">
        <f>Amnt_Deposited!B63</f>
        <v>52</v>
      </c>
      <c r="C71" s="321">
        <f>Amnt_Deposited!H63</f>
        <v>0</v>
      </c>
      <c r="D71" s="386">
        <f>MCF!R70</f>
        <v>0</v>
      </c>
      <c r="E71" s="236">
        <f t="shared" si="6"/>
        <v>0</v>
      </c>
      <c r="F71" s="236">
        <f t="shared" si="1"/>
        <v>0</v>
      </c>
      <c r="G71" s="236">
        <f t="shared" si="2"/>
        <v>0</v>
      </c>
      <c r="H71" s="236">
        <f t="shared" si="3"/>
        <v>0</v>
      </c>
      <c r="I71" s="236">
        <f t="shared" si="4"/>
        <v>0</v>
      </c>
      <c r="J71" s="387">
        <f t="shared" si="7"/>
        <v>0</v>
      </c>
      <c r="K71" s="3"/>
      <c r="L71" s="3"/>
      <c r="M71" s="3"/>
      <c r="N71" s="3"/>
      <c r="O71" s="3"/>
      <c r="P71" s="3"/>
      <c r="Q71" s="3"/>
      <c r="R71" s="3"/>
      <c r="S71" s="3"/>
      <c r="T71" s="3"/>
      <c r="U71" s="3"/>
      <c r="V71" s="3"/>
      <c r="W71" s="3"/>
      <c r="X71" s="3"/>
      <c r="Y71" s="3"/>
      <c r="Z71" s="3"/>
    </row>
    <row r="72" spans="1:26" ht="12.75" customHeight="1" x14ac:dyDescent="0.25">
      <c r="A72" s="3"/>
      <c r="B72" s="385">
        <f>Amnt_Deposited!B64</f>
        <v>53</v>
      </c>
      <c r="C72" s="321">
        <f>Amnt_Deposited!H64</f>
        <v>0</v>
      </c>
      <c r="D72" s="386">
        <f>MCF!R71</f>
        <v>0</v>
      </c>
      <c r="E72" s="236">
        <f t="shared" si="6"/>
        <v>0</v>
      </c>
      <c r="F72" s="236">
        <f t="shared" si="1"/>
        <v>0</v>
      </c>
      <c r="G72" s="236">
        <f t="shared" si="2"/>
        <v>0</v>
      </c>
      <c r="H72" s="236">
        <f t="shared" si="3"/>
        <v>0</v>
      </c>
      <c r="I72" s="236">
        <f t="shared" si="4"/>
        <v>0</v>
      </c>
      <c r="J72" s="387">
        <f t="shared" si="7"/>
        <v>0</v>
      </c>
      <c r="K72" s="3"/>
      <c r="L72" s="3"/>
      <c r="M72" s="3"/>
      <c r="N72" s="3"/>
      <c r="O72" s="3"/>
      <c r="P72" s="3"/>
      <c r="Q72" s="3"/>
      <c r="R72" s="3"/>
      <c r="S72" s="3"/>
      <c r="T72" s="3"/>
      <c r="U72" s="3"/>
      <c r="V72" s="3"/>
      <c r="W72" s="3"/>
      <c r="X72" s="3"/>
      <c r="Y72" s="3"/>
      <c r="Z72" s="3"/>
    </row>
    <row r="73" spans="1:26" ht="12.75" customHeight="1" x14ac:dyDescent="0.25">
      <c r="A73" s="3"/>
      <c r="B73" s="385">
        <f>Amnt_Deposited!B65</f>
        <v>54</v>
      </c>
      <c r="C73" s="321">
        <f>Amnt_Deposited!H65</f>
        <v>0</v>
      </c>
      <c r="D73" s="386">
        <f>MCF!R72</f>
        <v>0</v>
      </c>
      <c r="E73" s="236">
        <f t="shared" si="6"/>
        <v>0</v>
      </c>
      <c r="F73" s="236">
        <f t="shared" si="1"/>
        <v>0</v>
      </c>
      <c r="G73" s="236">
        <f t="shared" si="2"/>
        <v>0</v>
      </c>
      <c r="H73" s="236">
        <f t="shared" si="3"/>
        <v>0</v>
      </c>
      <c r="I73" s="236">
        <f t="shared" si="4"/>
        <v>0</v>
      </c>
      <c r="J73" s="387">
        <f t="shared" si="7"/>
        <v>0</v>
      </c>
      <c r="K73" s="3"/>
      <c r="L73" s="3"/>
      <c r="M73" s="3"/>
      <c r="N73" s="3"/>
      <c r="O73" s="3"/>
      <c r="P73" s="3"/>
      <c r="Q73" s="3"/>
      <c r="R73" s="3"/>
      <c r="S73" s="3"/>
      <c r="T73" s="3"/>
      <c r="U73" s="3"/>
      <c r="V73" s="3"/>
      <c r="W73" s="3"/>
      <c r="X73" s="3"/>
      <c r="Y73" s="3"/>
      <c r="Z73" s="3"/>
    </row>
    <row r="74" spans="1:26" ht="12.75" customHeight="1" x14ac:dyDescent="0.25">
      <c r="A74" s="3"/>
      <c r="B74" s="385">
        <f>Amnt_Deposited!B66</f>
        <v>55</v>
      </c>
      <c r="C74" s="321">
        <f>Amnt_Deposited!H66</f>
        <v>0</v>
      </c>
      <c r="D74" s="386">
        <f>MCF!R73</f>
        <v>0</v>
      </c>
      <c r="E74" s="236">
        <f t="shared" si="6"/>
        <v>0</v>
      </c>
      <c r="F74" s="236">
        <f t="shared" si="1"/>
        <v>0</v>
      </c>
      <c r="G74" s="236">
        <f t="shared" si="2"/>
        <v>0</v>
      </c>
      <c r="H74" s="236">
        <f t="shared" si="3"/>
        <v>0</v>
      </c>
      <c r="I74" s="236">
        <f t="shared" si="4"/>
        <v>0</v>
      </c>
      <c r="J74" s="387">
        <f t="shared" si="7"/>
        <v>0</v>
      </c>
      <c r="K74" s="3"/>
      <c r="L74" s="3"/>
      <c r="M74" s="3"/>
      <c r="N74" s="3"/>
      <c r="O74" s="3"/>
      <c r="P74" s="3"/>
      <c r="Q74" s="3"/>
      <c r="R74" s="3"/>
      <c r="S74" s="3"/>
      <c r="T74" s="3"/>
      <c r="U74" s="3"/>
      <c r="V74" s="3"/>
      <c r="W74" s="3"/>
      <c r="X74" s="3"/>
      <c r="Y74" s="3"/>
      <c r="Z74" s="3"/>
    </row>
    <row r="75" spans="1:26" ht="12.75" customHeight="1" x14ac:dyDescent="0.25">
      <c r="A75" s="3"/>
      <c r="B75" s="385">
        <f>Amnt_Deposited!B67</f>
        <v>56</v>
      </c>
      <c r="C75" s="321">
        <f>Amnt_Deposited!H67</f>
        <v>0</v>
      </c>
      <c r="D75" s="386">
        <f>MCF!R74</f>
        <v>0</v>
      </c>
      <c r="E75" s="236">
        <f t="shared" si="6"/>
        <v>0</v>
      </c>
      <c r="F75" s="236">
        <f t="shared" si="1"/>
        <v>0</v>
      </c>
      <c r="G75" s="236">
        <f t="shared" si="2"/>
        <v>0</v>
      </c>
      <c r="H75" s="236">
        <f t="shared" si="3"/>
        <v>0</v>
      </c>
      <c r="I75" s="236">
        <f t="shared" si="4"/>
        <v>0</v>
      </c>
      <c r="J75" s="387">
        <f t="shared" si="7"/>
        <v>0</v>
      </c>
      <c r="K75" s="3"/>
      <c r="L75" s="3"/>
      <c r="M75" s="3"/>
      <c r="N75" s="3"/>
      <c r="O75" s="3"/>
      <c r="P75" s="3"/>
      <c r="Q75" s="3"/>
      <c r="R75" s="3"/>
      <c r="S75" s="3"/>
      <c r="T75" s="3"/>
      <c r="U75" s="3"/>
      <c r="V75" s="3"/>
      <c r="W75" s="3"/>
      <c r="X75" s="3"/>
      <c r="Y75" s="3"/>
      <c r="Z75" s="3"/>
    </row>
    <row r="76" spans="1:26" ht="12.75" customHeight="1" x14ac:dyDescent="0.25">
      <c r="A76" s="3"/>
      <c r="B76" s="385">
        <f>Amnt_Deposited!B68</f>
        <v>57</v>
      </c>
      <c r="C76" s="321">
        <f>Amnt_Deposited!H68</f>
        <v>0</v>
      </c>
      <c r="D76" s="386">
        <f>MCF!R75</f>
        <v>0</v>
      </c>
      <c r="E76" s="236">
        <f t="shared" si="6"/>
        <v>0</v>
      </c>
      <c r="F76" s="236">
        <f t="shared" si="1"/>
        <v>0</v>
      </c>
      <c r="G76" s="236">
        <f t="shared" si="2"/>
        <v>0</v>
      </c>
      <c r="H76" s="236">
        <f t="shared" si="3"/>
        <v>0</v>
      </c>
      <c r="I76" s="236">
        <f t="shared" si="4"/>
        <v>0</v>
      </c>
      <c r="J76" s="387">
        <f t="shared" si="7"/>
        <v>0</v>
      </c>
      <c r="K76" s="3"/>
      <c r="L76" s="3"/>
      <c r="M76" s="3"/>
      <c r="N76" s="3"/>
      <c r="O76" s="3"/>
      <c r="P76" s="3"/>
      <c r="Q76" s="3"/>
      <c r="R76" s="3"/>
      <c r="S76" s="3"/>
      <c r="T76" s="3"/>
      <c r="U76" s="3"/>
      <c r="V76" s="3"/>
      <c r="W76" s="3"/>
      <c r="X76" s="3"/>
      <c r="Y76" s="3"/>
      <c r="Z76" s="3"/>
    </row>
    <row r="77" spans="1:26" ht="12.75" customHeight="1" x14ac:dyDescent="0.25">
      <c r="A77" s="3"/>
      <c r="B77" s="385">
        <f>Amnt_Deposited!B69</f>
        <v>58</v>
      </c>
      <c r="C77" s="321">
        <f>Amnt_Deposited!H69</f>
        <v>0</v>
      </c>
      <c r="D77" s="386">
        <f>MCF!R76</f>
        <v>0</v>
      </c>
      <c r="E77" s="236">
        <f t="shared" si="6"/>
        <v>0</v>
      </c>
      <c r="F77" s="236">
        <f t="shared" si="1"/>
        <v>0</v>
      </c>
      <c r="G77" s="236">
        <f t="shared" si="2"/>
        <v>0</v>
      </c>
      <c r="H77" s="236">
        <f t="shared" si="3"/>
        <v>0</v>
      </c>
      <c r="I77" s="236">
        <f t="shared" si="4"/>
        <v>0</v>
      </c>
      <c r="J77" s="387">
        <f t="shared" si="7"/>
        <v>0</v>
      </c>
      <c r="K77" s="3"/>
      <c r="L77" s="3"/>
      <c r="M77" s="3"/>
      <c r="N77" s="3"/>
      <c r="O77" s="3"/>
      <c r="P77" s="3"/>
      <c r="Q77" s="3"/>
      <c r="R77" s="3"/>
      <c r="S77" s="3"/>
      <c r="T77" s="3"/>
      <c r="U77" s="3"/>
      <c r="V77" s="3"/>
      <c r="W77" s="3"/>
      <c r="X77" s="3"/>
      <c r="Y77" s="3"/>
      <c r="Z77" s="3"/>
    </row>
    <row r="78" spans="1:26" ht="12.75" customHeight="1" x14ac:dyDescent="0.25">
      <c r="A78" s="3"/>
      <c r="B78" s="385">
        <f>Amnt_Deposited!B70</f>
        <v>59</v>
      </c>
      <c r="C78" s="321">
        <f>Amnt_Deposited!H70</f>
        <v>0</v>
      </c>
      <c r="D78" s="386">
        <f>MCF!R77</f>
        <v>0</v>
      </c>
      <c r="E78" s="236">
        <f t="shared" si="6"/>
        <v>0</v>
      </c>
      <c r="F78" s="236">
        <f t="shared" si="1"/>
        <v>0</v>
      </c>
      <c r="G78" s="236">
        <f t="shared" si="2"/>
        <v>0</v>
      </c>
      <c r="H78" s="236">
        <f t="shared" si="3"/>
        <v>0</v>
      </c>
      <c r="I78" s="236">
        <f t="shared" si="4"/>
        <v>0</v>
      </c>
      <c r="J78" s="387">
        <f t="shared" si="7"/>
        <v>0</v>
      </c>
      <c r="K78" s="3"/>
      <c r="L78" s="3"/>
      <c r="M78" s="3"/>
      <c r="N78" s="3"/>
      <c r="O78" s="3"/>
      <c r="P78" s="3"/>
      <c r="Q78" s="3"/>
      <c r="R78" s="3"/>
      <c r="S78" s="3"/>
      <c r="T78" s="3"/>
      <c r="U78" s="3"/>
      <c r="V78" s="3"/>
      <c r="W78" s="3"/>
      <c r="X78" s="3"/>
      <c r="Y78" s="3"/>
      <c r="Z78" s="3"/>
    </row>
    <row r="79" spans="1:26" ht="12.75" customHeight="1" x14ac:dyDescent="0.25">
      <c r="A79" s="3"/>
      <c r="B79" s="385">
        <f>Amnt_Deposited!B71</f>
        <v>60</v>
      </c>
      <c r="C79" s="321">
        <f>Amnt_Deposited!H71</f>
        <v>0</v>
      </c>
      <c r="D79" s="386">
        <f>MCF!R78</f>
        <v>0</v>
      </c>
      <c r="E79" s="236">
        <f t="shared" si="6"/>
        <v>0</v>
      </c>
      <c r="F79" s="236">
        <f t="shared" si="1"/>
        <v>0</v>
      </c>
      <c r="G79" s="236">
        <f t="shared" si="2"/>
        <v>0</v>
      </c>
      <c r="H79" s="236">
        <f t="shared" si="3"/>
        <v>0</v>
      </c>
      <c r="I79" s="236">
        <f t="shared" si="4"/>
        <v>0</v>
      </c>
      <c r="J79" s="387">
        <f t="shared" si="7"/>
        <v>0</v>
      </c>
      <c r="K79" s="3"/>
      <c r="L79" s="3"/>
      <c r="M79" s="3"/>
      <c r="N79" s="3"/>
      <c r="O79" s="3"/>
      <c r="P79" s="3"/>
      <c r="Q79" s="3"/>
      <c r="R79" s="3"/>
      <c r="S79" s="3"/>
      <c r="T79" s="3"/>
      <c r="U79" s="3"/>
      <c r="V79" s="3"/>
      <c r="W79" s="3"/>
      <c r="X79" s="3"/>
      <c r="Y79" s="3"/>
      <c r="Z79" s="3"/>
    </row>
    <row r="80" spans="1:26" ht="12.75" customHeight="1" x14ac:dyDescent="0.25">
      <c r="A80" s="3"/>
      <c r="B80" s="385">
        <f>Amnt_Deposited!B72</f>
        <v>61</v>
      </c>
      <c r="C80" s="321">
        <f>Amnt_Deposited!H72</f>
        <v>0</v>
      </c>
      <c r="D80" s="386">
        <f>MCF!R79</f>
        <v>0</v>
      </c>
      <c r="E80" s="236">
        <f t="shared" si="6"/>
        <v>0</v>
      </c>
      <c r="F80" s="236">
        <f t="shared" si="1"/>
        <v>0</v>
      </c>
      <c r="G80" s="236">
        <f t="shared" si="2"/>
        <v>0</v>
      </c>
      <c r="H80" s="236">
        <f t="shared" si="3"/>
        <v>0</v>
      </c>
      <c r="I80" s="236">
        <f t="shared" si="4"/>
        <v>0</v>
      </c>
      <c r="J80" s="387">
        <f t="shared" si="7"/>
        <v>0</v>
      </c>
      <c r="K80" s="3"/>
      <c r="L80" s="3"/>
      <c r="M80" s="3"/>
      <c r="N80" s="3"/>
      <c r="O80" s="3"/>
      <c r="P80" s="3"/>
      <c r="Q80" s="3"/>
      <c r="R80" s="3"/>
      <c r="S80" s="3"/>
      <c r="T80" s="3"/>
      <c r="U80" s="3"/>
      <c r="V80" s="3"/>
      <c r="W80" s="3"/>
      <c r="X80" s="3"/>
      <c r="Y80" s="3"/>
      <c r="Z80" s="3"/>
    </row>
    <row r="81" spans="1:26" ht="12.75" customHeight="1" x14ac:dyDescent="0.25">
      <c r="A81" s="3"/>
      <c r="B81" s="385">
        <f>Amnt_Deposited!B73</f>
        <v>62</v>
      </c>
      <c r="C81" s="321">
        <f>Amnt_Deposited!H73</f>
        <v>0</v>
      </c>
      <c r="D81" s="386">
        <f>MCF!R80</f>
        <v>0</v>
      </c>
      <c r="E81" s="236">
        <f t="shared" si="6"/>
        <v>0</v>
      </c>
      <c r="F81" s="236">
        <f t="shared" si="1"/>
        <v>0</v>
      </c>
      <c r="G81" s="236">
        <f t="shared" si="2"/>
        <v>0</v>
      </c>
      <c r="H81" s="236">
        <f t="shared" si="3"/>
        <v>0</v>
      </c>
      <c r="I81" s="236">
        <f t="shared" si="4"/>
        <v>0</v>
      </c>
      <c r="J81" s="387">
        <f t="shared" si="7"/>
        <v>0</v>
      </c>
      <c r="K81" s="3"/>
      <c r="L81" s="3"/>
      <c r="M81" s="3"/>
      <c r="N81" s="3"/>
      <c r="O81" s="3"/>
      <c r="P81" s="3"/>
      <c r="Q81" s="3"/>
      <c r="R81" s="3"/>
      <c r="S81" s="3"/>
      <c r="T81" s="3"/>
      <c r="U81" s="3"/>
      <c r="V81" s="3"/>
      <c r="W81" s="3"/>
      <c r="X81" s="3"/>
      <c r="Y81" s="3"/>
      <c r="Z81" s="3"/>
    </row>
    <row r="82" spans="1:26" ht="12.75" customHeight="1" x14ac:dyDescent="0.25">
      <c r="A82" s="3"/>
      <c r="B82" s="385">
        <f>Amnt_Deposited!B74</f>
        <v>63</v>
      </c>
      <c r="C82" s="321">
        <f>Amnt_Deposited!H74</f>
        <v>0</v>
      </c>
      <c r="D82" s="386">
        <f>MCF!R81</f>
        <v>0</v>
      </c>
      <c r="E82" s="236">
        <f t="shared" si="6"/>
        <v>0</v>
      </c>
      <c r="F82" s="236">
        <f t="shared" si="1"/>
        <v>0</v>
      </c>
      <c r="G82" s="236">
        <f t="shared" si="2"/>
        <v>0</v>
      </c>
      <c r="H82" s="236">
        <f t="shared" si="3"/>
        <v>0</v>
      </c>
      <c r="I82" s="236">
        <f t="shared" si="4"/>
        <v>0</v>
      </c>
      <c r="J82" s="387">
        <f t="shared" si="7"/>
        <v>0</v>
      </c>
      <c r="K82" s="3"/>
      <c r="L82" s="3"/>
      <c r="M82" s="3"/>
      <c r="N82" s="3"/>
      <c r="O82" s="3"/>
      <c r="P82" s="3"/>
      <c r="Q82" s="3"/>
      <c r="R82" s="3"/>
      <c r="S82" s="3"/>
      <c r="T82" s="3"/>
      <c r="U82" s="3"/>
      <c r="V82" s="3"/>
      <c r="W82" s="3"/>
      <c r="X82" s="3"/>
      <c r="Y82" s="3"/>
      <c r="Z82" s="3"/>
    </row>
    <row r="83" spans="1:26" ht="12.75" customHeight="1" x14ac:dyDescent="0.25">
      <c r="A83" s="3"/>
      <c r="B83" s="385">
        <f>Amnt_Deposited!B75</f>
        <v>64</v>
      </c>
      <c r="C83" s="321">
        <f>Amnt_Deposited!H75</f>
        <v>0</v>
      </c>
      <c r="D83" s="386">
        <f>MCF!R82</f>
        <v>0</v>
      </c>
      <c r="E83" s="236">
        <f t="shared" ref="E83:E99" si="8">C83*$I$6*DOCF*D83</f>
        <v>0</v>
      </c>
      <c r="F83" s="236">
        <f t="shared" si="1"/>
        <v>0</v>
      </c>
      <c r="G83" s="236">
        <f t="shared" si="2"/>
        <v>0</v>
      </c>
      <c r="H83" s="236">
        <f t="shared" si="3"/>
        <v>0</v>
      </c>
      <c r="I83" s="236">
        <f t="shared" si="4"/>
        <v>0</v>
      </c>
      <c r="J83" s="387">
        <f t="shared" ref="J83:J99" si="9">I83*CH4_fraction*conv</f>
        <v>0</v>
      </c>
      <c r="K83" s="3"/>
      <c r="L83" s="3"/>
      <c r="M83" s="3"/>
      <c r="N83" s="3"/>
      <c r="O83" s="3"/>
      <c r="P83" s="3"/>
      <c r="Q83" s="3"/>
      <c r="R83" s="3"/>
      <c r="S83" s="3"/>
      <c r="T83" s="3"/>
      <c r="U83" s="3"/>
      <c r="V83" s="3"/>
      <c r="W83" s="3"/>
      <c r="X83" s="3"/>
      <c r="Y83" s="3"/>
      <c r="Z83" s="3"/>
    </row>
    <row r="84" spans="1:26" ht="12.75" customHeight="1" x14ac:dyDescent="0.25">
      <c r="A84" s="3"/>
      <c r="B84" s="385">
        <f>Amnt_Deposited!B76</f>
        <v>65</v>
      </c>
      <c r="C84" s="321">
        <f>Amnt_Deposited!H76</f>
        <v>0</v>
      </c>
      <c r="D84" s="386">
        <f>MCF!R83</f>
        <v>0</v>
      </c>
      <c r="E84" s="236">
        <f t="shared" si="8"/>
        <v>0</v>
      </c>
      <c r="F84" s="236">
        <f t="shared" si="1"/>
        <v>0</v>
      </c>
      <c r="G84" s="236">
        <f t="shared" si="2"/>
        <v>0</v>
      </c>
      <c r="H84" s="236">
        <f t="shared" si="3"/>
        <v>0</v>
      </c>
      <c r="I84" s="236">
        <f t="shared" si="4"/>
        <v>0</v>
      </c>
      <c r="J84" s="387">
        <f t="shared" si="9"/>
        <v>0</v>
      </c>
      <c r="K84" s="3"/>
      <c r="L84" s="3"/>
      <c r="M84" s="3"/>
      <c r="N84" s="3"/>
      <c r="O84" s="3"/>
      <c r="P84" s="3"/>
      <c r="Q84" s="3"/>
      <c r="R84" s="3"/>
      <c r="S84" s="3"/>
      <c r="T84" s="3"/>
      <c r="U84" s="3"/>
      <c r="V84" s="3"/>
      <c r="W84" s="3"/>
      <c r="X84" s="3"/>
      <c r="Y84" s="3"/>
      <c r="Z84" s="3"/>
    </row>
    <row r="85" spans="1:26" ht="12.75" customHeight="1" x14ac:dyDescent="0.25">
      <c r="A85" s="3"/>
      <c r="B85" s="385">
        <f>Amnt_Deposited!B77</f>
        <v>66</v>
      </c>
      <c r="C85" s="321">
        <f>Amnt_Deposited!H77</f>
        <v>0</v>
      </c>
      <c r="D85" s="386">
        <f>MCF!R84</f>
        <v>0</v>
      </c>
      <c r="E85" s="236">
        <f t="shared" si="8"/>
        <v>0</v>
      </c>
      <c r="F85" s="236">
        <f t="shared" si="1"/>
        <v>0</v>
      </c>
      <c r="G85" s="236">
        <f t="shared" si="2"/>
        <v>0</v>
      </c>
      <c r="H85" s="236">
        <f t="shared" si="3"/>
        <v>0</v>
      </c>
      <c r="I85" s="236">
        <f t="shared" si="4"/>
        <v>0</v>
      </c>
      <c r="J85" s="387">
        <f t="shared" si="9"/>
        <v>0</v>
      </c>
      <c r="K85" s="3"/>
      <c r="L85" s="3"/>
      <c r="M85" s="3"/>
      <c r="N85" s="3"/>
      <c r="O85" s="3"/>
      <c r="P85" s="3"/>
      <c r="Q85" s="3"/>
      <c r="R85" s="3"/>
      <c r="S85" s="3"/>
      <c r="T85" s="3"/>
      <c r="U85" s="3"/>
      <c r="V85" s="3"/>
      <c r="W85" s="3"/>
      <c r="X85" s="3"/>
      <c r="Y85" s="3"/>
      <c r="Z85" s="3"/>
    </row>
    <row r="86" spans="1:26" ht="12.75" customHeight="1" x14ac:dyDescent="0.25">
      <c r="A86" s="3"/>
      <c r="B86" s="385">
        <f>Amnt_Deposited!B78</f>
        <v>67</v>
      </c>
      <c r="C86" s="321">
        <f>Amnt_Deposited!H78</f>
        <v>0</v>
      </c>
      <c r="D86" s="386">
        <f>MCF!R85</f>
        <v>0</v>
      </c>
      <c r="E86" s="236">
        <f t="shared" si="8"/>
        <v>0</v>
      </c>
      <c r="F86" s="236">
        <f t="shared" si="1"/>
        <v>0</v>
      </c>
      <c r="G86" s="236">
        <f t="shared" si="2"/>
        <v>0</v>
      </c>
      <c r="H86" s="236">
        <f t="shared" si="3"/>
        <v>0</v>
      </c>
      <c r="I86" s="236">
        <f t="shared" si="4"/>
        <v>0</v>
      </c>
      <c r="J86" s="387">
        <f t="shared" si="9"/>
        <v>0</v>
      </c>
      <c r="K86" s="3"/>
      <c r="L86" s="3"/>
      <c r="M86" s="3"/>
      <c r="N86" s="3"/>
      <c r="O86" s="3"/>
      <c r="P86" s="3"/>
      <c r="Q86" s="3"/>
      <c r="R86" s="3"/>
      <c r="S86" s="3"/>
      <c r="T86" s="3"/>
      <c r="U86" s="3"/>
      <c r="V86" s="3"/>
      <c r="W86" s="3"/>
      <c r="X86" s="3"/>
      <c r="Y86" s="3"/>
      <c r="Z86" s="3"/>
    </row>
    <row r="87" spans="1:26" ht="12.75" customHeight="1" x14ac:dyDescent="0.25">
      <c r="A87" s="3"/>
      <c r="B87" s="385">
        <f>Amnt_Deposited!B79</f>
        <v>68</v>
      </c>
      <c r="C87" s="321">
        <f>Amnt_Deposited!H79</f>
        <v>0</v>
      </c>
      <c r="D87" s="386">
        <f>MCF!R86</f>
        <v>0</v>
      </c>
      <c r="E87" s="236">
        <f t="shared" si="8"/>
        <v>0</v>
      </c>
      <c r="F87" s="236">
        <f t="shared" si="1"/>
        <v>0</v>
      </c>
      <c r="G87" s="236">
        <f t="shared" si="2"/>
        <v>0</v>
      </c>
      <c r="H87" s="236">
        <f t="shared" si="3"/>
        <v>0</v>
      </c>
      <c r="I87" s="236">
        <f t="shared" si="4"/>
        <v>0</v>
      </c>
      <c r="J87" s="387">
        <f t="shared" si="9"/>
        <v>0</v>
      </c>
      <c r="K87" s="3"/>
      <c r="L87" s="3"/>
      <c r="M87" s="3"/>
      <c r="N87" s="3"/>
      <c r="O87" s="3"/>
      <c r="P87" s="3"/>
      <c r="Q87" s="3"/>
      <c r="R87" s="3"/>
      <c r="S87" s="3"/>
      <c r="T87" s="3"/>
      <c r="U87" s="3"/>
      <c r="V87" s="3"/>
      <c r="W87" s="3"/>
      <c r="X87" s="3"/>
      <c r="Y87" s="3"/>
      <c r="Z87" s="3"/>
    </row>
    <row r="88" spans="1:26" ht="12.75" customHeight="1" x14ac:dyDescent="0.25">
      <c r="A88" s="3"/>
      <c r="B88" s="385">
        <f>Amnt_Deposited!B80</f>
        <v>69</v>
      </c>
      <c r="C88" s="321">
        <f>Amnt_Deposited!H80</f>
        <v>0</v>
      </c>
      <c r="D88" s="386">
        <f>MCF!R87</f>
        <v>0</v>
      </c>
      <c r="E88" s="236">
        <f t="shared" si="8"/>
        <v>0</v>
      </c>
      <c r="F88" s="236">
        <f t="shared" si="1"/>
        <v>0</v>
      </c>
      <c r="G88" s="236">
        <f t="shared" si="2"/>
        <v>0</v>
      </c>
      <c r="H88" s="236">
        <f t="shared" si="3"/>
        <v>0</v>
      </c>
      <c r="I88" s="236">
        <f t="shared" si="4"/>
        <v>0</v>
      </c>
      <c r="J88" s="387">
        <f t="shared" si="9"/>
        <v>0</v>
      </c>
      <c r="K88" s="3"/>
      <c r="L88" s="3"/>
      <c r="M88" s="3"/>
      <c r="N88" s="3"/>
      <c r="O88" s="3"/>
      <c r="P88" s="3"/>
      <c r="Q88" s="3"/>
      <c r="R88" s="3"/>
      <c r="S88" s="3"/>
      <c r="T88" s="3"/>
      <c r="U88" s="3"/>
      <c r="V88" s="3"/>
      <c r="W88" s="3"/>
      <c r="X88" s="3"/>
      <c r="Y88" s="3"/>
      <c r="Z88" s="3"/>
    </row>
    <row r="89" spans="1:26" ht="12.75" customHeight="1" x14ac:dyDescent="0.25">
      <c r="A89" s="3"/>
      <c r="B89" s="385">
        <f>Amnt_Deposited!B81</f>
        <v>70</v>
      </c>
      <c r="C89" s="321">
        <f>Amnt_Deposited!H81</f>
        <v>0</v>
      </c>
      <c r="D89" s="386">
        <f>MCF!R88</f>
        <v>0</v>
      </c>
      <c r="E89" s="236">
        <f t="shared" si="8"/>
        <v>0</v>
      </c>
      <c r="F89" s="236">
        <f t="shared" si="1"/>
        <v>0</v>
      </c>
      <c r="G89" s="236">
        <f t="shared" si="2"/>
        <v>0</v>
      </c>
      <c r="H89" s="236">
        <f t="shared" si="3"/>
        <v>0</v>
      </c>
      <c r="I89" s="236">
        <f t="shared" si="4"/>
        <v>0</v>
      </c>
      <c r="J89" s="387">
        <f t="shared" si="9"/>
        <v>0</v>
      </c>
      <c r="K89" s="3"/>
      <c r="L89" s="3"/>
      <c r="M89" s="3"/>
      <c r="N89" s="3"/>
      <c r="O89" s="3"/>
      <c r="P89" s="3"/>
      <c r="Q89" s="3"/>
      <c r="R89" s="3"/>
      <c r="S89" s="3"/>
      <c r="T89" s="3"/>
      <c r="U89" s="3"/>
      <c r="V89" s="3"/>
      <c r="W89" s="3"/>
      <c r="X89" s="3"/>
      <c r="Y89" s="3"/>
      <c r="Z89" s="3"/>
    </row>
    <row r="90" spans="1:26" ht="12.75" customHeight="1" x14ac:dyDescent="0.25">
      <c r="A90" s="3"/>
      <c r="B90" s="385">
        <f>Amnt_Deposited!B82</f>
        <v>71</v>
      </c>
      <c r="C90" s="321">
        <f>Amnt_Deposited!H82</f>
        <v>0</v>
      </c>
      <c r="D90" s="386">
        <f>MCF!R89</f>
        <v>0</v>
      </c>
      <c r="E90" s="236">
        <f t="shared" si="8"/>
        <v>0</v>
      </c>
      <c r="F90" s="236">
        <f t="shared" si="1"/>
        <v>0</v>
      </c>
      <c r="G90" s="236">
        <f t="shared" si="2"/>
        <v>0</v>
      </c>
      <c r="H90" s="236">
        <f t="shared" si="3"/>
        <v>0</v>
      </c>
      <c r="I90" s="236">
        <f t="shared" si="4"/>
        <v>0</v>
      </c>
      <c r="J90" s="387">
        <f t="shared" si="9"/>
        <v>0</v>
      </c>
      <c r="K90" s="3"/>
      <c r="L90" s="3"/>
      <c r="M90" s="3"/>
      <c r="N90" s="3"/>
      <c r="O90" s="3"/>
      <c r="P90" s="3"/>
      <c r="Q90" s="3"/>
      <c r="R90" s="3"/>
      <c r="S90" s="3"/>
      <c r="T90" s="3"/>
      <c r="U90" s="3"/>
      <c r="V90" s="3"/>
      <c r="W90" s="3"/>
      <c r="X90" s="3"/>
      <c r="Y90" s="3"/>
      <c r="Z90" s="3"/>
    </row>
    <row r="91" spans="1:26" ht="12.75" customHeight="1" x14ac:dyDescent="0.25">
      <c r="A91" s="3"/>
      <c r="B91" s="385">
        <f>Amnt_Deposited!B83</f>
        <v>72</v>
      </c>
      <c r="C91" s="321">
        <f>Amnt_Deposited!H83</f>
        <v>0</v>
      </c>
      <c r="D91" s="386">
        <f>MCF!R90</f>
        <v>0</v>
      </c>
      <c r="E91" s="236">
        <f t="shared" si="8"/>
        <v>0</v>
      </c>
      <c r="F91" s="236">
        <f t="shared" si="1"/>
        <v>0</v>
      </c>
      <c r="G91" s="236">
        <f t="shared" si="2"/>
        <v>0</v>
      </c>
      <c r="H91" s="236">
        <f t="shared" si="3"/>
        <v>0</v>
      </c>
      <c r="I91" s="236">
        <f t="shared" si="4"/>
        <v>0</v>
      </c>
      <c r="J91" s="387">
        <f t="shared" si="9"/>
        <v>0</v>
      </c>
      <c r="K91" s="3"/>
      <c r="L91" s="3"/>
      <c r="M91" s="3"/>
      <c r="N91" s="3"/>
      <c r="O91" s="3"/>
      <c r="P91" s="3"/>
      <c r="Q91" s="3"/>
      <c r="R91" s="3"/>
      <c r="S91" s="3"/>
      <c r="T91" s="3"/>
      <c r="U91" s="3"/>
      <c r="V91" s="3"/>
      <c r="W91" s="3"/>
      <c r="X91" s="3"/>
      <c r="Y91" s="3"/>
      <c r="Z91" s="3"/>
    </row>
    <row r="92" spans="1:26" ht="12.75" customHeight="1" x14ac:dyDescent="0.25">
      <c r="A92" s="3"/>
      <c r="B92" s="385">
        <f>Amnt_Deposited!B84</f>
        <v>73</v>
      </c>
      <c r="C92" s="321">
        <f>Amnt_Deposited!H84</f>
        <v>0</v>
      </c>
      <c r="D92" s="386">
        <f>MCF!R91</f>
        <v>0</v>
      </c>
      <c r="E92" s="236">
        <f t="shared" si="8"/>
        <v>0</v>
      </c>
      <c r="F92" s="236">
        <f t="shared" si="1"/>
        <v>0</v>
      </c>
      <c r="G92" s="236">
        <f t="shared" si="2"/>
        <v>0</v>
      </c>
      <c r="H92" s="236">
        <f t="shared" si="3"/>
        <v>0</v>
      </c>
      <c r="I92" s="236">
        <f t="shared" si="4"/>
        <v>0</v>
      </c>
      <c r="J92" s="387">
        <f t="shared" si="9"/>
        <v>0</v>
      </c>
      <c r="K92" s="3"/>
      <c r="L92" s="3"/>
      <c r="M92" s="3"/>
      <c r="N92" s="3"/>
      <c r="O92" s="3"/>
      <c r="P92" s="3"/>
      <c r="Q92" s="3"/>
      <c r="R92" s="3"/>
      <c r="S92" s="3"/>
      <c r="T92" s="3"/>
      <c r="U92" s="3"/>
      <c r="V92" s="3"/>
      <c r="W92" s="3"/>
      <c r="X92" s="3"/>
      <c r="Y92" s="3"/>
      <c r="Z92" s="3"/>
    </row>
    <row r="93" spans="1:26" ht="12.75" customHeight="1" x14ac:dyDescent="0.25">
      <c r="A93" s="3"/>
      <c r="B93" s="385">
        <f>Amnt_Deposited!B85</f>
        <v>74</v>
      </c>
      <c r="C93" s="321">
        <f>Amnt_Deposited!H85</f>
        <v>0</v>
      </c>
      <c r="D93" s="386">
        <f>MCF!R92</f>
        <v>0</v>
      </c>
      <c r="E93" s="236">
        <f t="shared" si="8"/>
        <v>0</v>
      </c>
      <c r="F93" s="236">
        <f t="shared" si="1"/>
        <v>0</v>
      </c>
      <c r="G93" s="236">
        <f t="shared" si="2"/>
        <v>0</v>
      </c>
      <c r="H93" s="236">
        <f t="shared" si="3"/>
        <v>0</v>
      </c>
      <c r="I93" s="236">
        <f t="shared" si="4"/>
        <v>0</v>
      </c>
      <c r="J93" s="387">
        <f t="shared" si="9"/>
        <v>0</v>
      </c>
      <c r="K93" s="3"/>
      <c r="L93" s="3"/>
      <c r="M93" s="3"/>
      <c r="N93" s="3"/>
      <c r="O93" s="3"/>
      <c r="P93" s="3"/>
      <c r="Q93" s="3"/>
      <c r="R93" s="3"/>
      <c r="S93" s="3"/>
      <c r="T93" s="3"/>
      <c r="U93" s="3"/>
      <c r="V93" s="3"/>
      <c r="W93" s="3"/>
      <c r="X93" s="3"/>
      <c r="Y93" s="3"/>
      <c r="Z93" s="3"/>
    </row>
    <row r="94" spans="1:26" ht="12.75" customHeight="1" x14ac:dyDescent="0.25">
      <c r="A94" s="3"/>
      <c r="B94" s="385">
        <f>Amnt_Deposited!B86</f>
        <v>75</v>
      </c>
      <c r="C94" s="321">
        <f>Amnt_Deposited!H86</f>
        <v>0</v>
      </c>
      <c r="D94" s="386">
        <f>MCF!R93</f>
        <v>0</v>
      </c>
      <c r="E94" s="236">
        <f t="shared" si="8"/>
        <v>0</v>
      </c>
      <c r="F94" s="236">
        <f t="shared" si="1"/>
        <v>0</v>
      </c>
      <c r="G94" s="236">
        <f t="shared" si="2"/>
        <v>0</v>
      </c>
      <c r="H94" s="236">
        <f t="shared" si="3"/>
        <v>0</v>
      </c>
      <c r="I94" s="236">
        <f t="shared" si="4"/>
        <v>0</v>
      </c>
      <c r="J94" s="387">
        <f t="shared" si="9"/>
        <v>0</v>
      </c>
      <c r="K94" s="3"/>
      <c r="L94" s="3"/>
      <c r="M94" s="3"/>
      <c r="N94" s="3"/>
      <c r="O94" s="3"/>
      <c r="P94" s="3"/>
      <c r="Q94" s="3"/>
      <c r="R94" s="3"/>
      <c r="S94" s="3"/>
      <c r="T94" s="3"/>
      <c r="U94" s="3"/>
      <c r="V94" s="3"/>
      <c r="W94" s="3"/>
      <c r="X94" s="3"/>
      <c r="Y94" s="3"/>
      <c r="Z94" s="3"/>
    </row>
    <row r="95" spans="1:26" ht="12.75" customHeight="1" x14ac:dyDescent="0.25">
      <c r="A95" s="3"/>
      <c r="B95" s="385">
        <f>Amnt_Deposited!B87</f>
        <v>76</v>
      </c>
      <c r="C95" s="321">
        <f>Amnt_Deposited!H87</f>
        <v>0</v>
      </c>
      <c r="D95" s="386">
        <f>MCF!R94</f>
        <v>0</v>
      </c>
      <c r="E95" s="236">
        <f t="shared" si="8"/>
        <v>0</v>
      </c>
      <c r="F95" s="236">
        <f t="shared" si="1"/>
        <v>0</v>
      </c>
      <c r="G95" s="236">
        <f t="shared" si="2"/>
        <v>0</v>
      </c>
      <c r="H95" s="236">
        <f t="shared" si="3"/>
        <v>0</v>
      </c>
      <c r="I95" s="236">
        <f t="shared" si="4"/>
        <v>0</v>
      </c>
      <c r="J95" s="387">
        <f t="shared" si="9"/>
        <v>0</v>
      </c>
      <c r="K95" s="3"/>
      <c r="L95" s="3"/>
      <c r="M95" s="3"/>
      <c r="N95" s="3"/>
      <c r="O95" s="3"/>
      <c r="P95" s="3"/>
      <c r="Q95" s="3"/>
      <c r="R95" s="3"/>
      <c r="S95" s="3"/>
      <c r="T95" s="3"/>
      <c r="U95" s="3"/>
      <c r="V95" s="3"/>
      <c r="W95" s="3"/>
      <c r="X95" s="3"/>
      <c r="Y95" s="3"/>
      <c r="Z95" s="3"/>
    </row>
    <row r="96" spans="1:26" ht="12.75" customHeight="1" x14ac:dyDescent="0.25">
      <c r="A96" s="3"/>
      <c r="B96" s="385">
        <f>Amnt_Deposited!B88</f>
        <v>77</v>
      </c>
      <c r="C96" s="321">
        <f>Amnt_Deposited!H88</f>
        <v>0</v>
      </c>
      <c r="D96" s="386">
        <f>MCF!R95</f>
        <v>0</v>
      </c>
      <c r="E96" s="236">
        <f t="shared" si="8"/>
        <v>0</v>
      </c>
      <c r="F96" s="236">
        <f t="shared" si="1"/>
        <v>0</v>
      </c>
      <c r="G96" s="236">
        <f t="shared" si="2"/>
        <v>0</v>
      </c>
      <c r="H96" s="236">
        <f t="shared" si="3"/>
        <v>0</v>
      </c>
      <c r="I96" s="236">
        <f t="shared" si="4"/>
        <v>0</v>
      </c>
      <c r="J96" s="387">
        <f t="shared" si="9"/>
        <v>0</v>
      </c>
      <c r="K96" s="3"/>
      <c r="L96" s="3"/>
      <c r="M96" s="3"/>
      <c r="N96" s="3"/>
      <c r="O96" s="3"/>
      <c r="P96" s="3"/>
      <c r="Q96" s="3"/>
      <c r="R96" s="3"/>
      <c r="S96" s="3"/>
      <c r="T96" s="3"/>
      <c r="U96" s="3"/>
      <c r="V96" s="3"/>
      <c r="W96" s="3"/>
      <c r="X96" s="3"/>
      <c r="Y96" s="3"/>
      <c r="Z96" s="3"/>
    </row>
    <row r="97" spans="1:26" ht="12.75" customHeight="1" x14ac:dyDescent="0.25">
      <c r="A97" s="3"/>
      <c r="B97" s="385">
        <f>Amnt_Deposited!B89</f>
        <v>78</v>
      </c>
      <c r="C97" s="321">
        <f>Amnt_Deposited!H89</f>
        <v>0</v>
      </c>
      <c r="D97" s="386">
        <f>MCF!R96</f>
        <v>0</v>
      </c>
      <c r="E97" s="236">
        <f t="shared" si="8"/>
        <v>0</v>
      </c>
      <c r="F97" s="236">
        <f t="shared" si="1"/>
        <v>0</v>
      </c>
      <c r="G97" s="236">
        <f t="shared" si="2"/>
        <v>0</v>
      </c>
      <c r="H97" s="236">
        <f t="shared" si="3"/>
        <v>0</v>
      </c>
      <c r="I97" s="236">
        <f t="shared" si="4"/>
        <v>0</v>
      </c>
      <c r="J97" s="387">
        <f t="shared" si="9"/>
        <v>0</v>
      </c>
      <c r="K97" s="3"/>
      <c r="L97" s="3"/>
      <c r="M97" s="3"/>
      <c r="N97" s="3"/>
      <c r="O97" s="3"/>
      <c r="P97" s="3"/>
      <c r="Q97" s="3"/>
      <c r="R97" s="3"/>
      <c r="S97" s="3"/>
      <c r="T97" s="3"/>
      <c r="U97" s="3"/>
      <c r="V97" s="3"/>
      <c r="W97" s="3"/>
      <c r="X97" s="3"/>
      <c r="Y97" s="3"/>
      <c r="Z97" s="3"/>
    </row>
    <row r="98" spans="1:26" ht="12.75" customHeight="1" x14ac:dyDescent="0.25">
      <c r="A98" s="3"/>
      <c r="B98" s="385">
        <f>Amnt_Deposited!B90</f>
        <v>79</v>
      </c>
      <c r="C98" s="321">
        <f>Amnt_Deposited!H90</f>
        <v>0</v>
      </c>
      <c r="D98" s="386">
        <f>MCF!R97</f>
        <v>0</v>
      </c>
      <c r="E98" s="236">
        <f t="shared" si="8"/>
        <v>0</v>
      </c>
      <c r="F98" s="236">
        <f t="shared" si="1"/>
        <v>0</v>
      </c>
      <c r="G98" s="236">
        <f t="shared" si="2"/>
        <v>0</v>
      </c>
      <c r="H98" s="236">
        <f t="shared" si="3"/>
        <v>0</v>
      </c>
      <c r="I98" s="236">
        <f t="shared" si="4"/>
        <v>0</v>
      </c>
      <c r="J98" s="387">
        <f t="shared" si="9"/>
        <v>0</v>
      </c>
      <c r="K98" s="3"/>
      <c r="L98" s="3"/>
      <c r="M98" s="3"/>
      <c r="N98" s="3"/>
      <c r="O98" s="3"/>
      <c r="P98" s="3"/>
      <c r="Q98" s="3"/>
      <c r="R98" s="3"/>
      <c r="S98" s="3"/>
      <c r="T98" s="3"/>
      <c r="U98" s="3"/>
      <c r="V98" s="3"/>
      <c r="W98" s="3"/>
      <c r="X98" s="3"/>
      <c r="Y98" s="3"/>
      <c r="Z98" s="3"/>
    </row>
    <row r="99" spans="1:26" ht="13.5" customHeight="1" x14ac:dyDescent="0.25">
      <c r="A99" s="3"/>
      <c r="B99" s="488">
        <f>Amnt_Deposited!B91</f>
        <v>80</v>
      </c>
      <c r="C99" s="323">
        <f>Amnt_Deposited!H91</f>
        <v>0</v>
      </c>
      <c r="D99" s="489">
        <f>MCF!R98</f>
        <v>0</v>
      </c>
      <c r="E99" s="280">
        <f t="shared" si="8"/>
        <v>0</v>
      </c>
      <c r="F99" s="280">
        <f t="shared" si="1"/>
        <v>0</v>
      </c>
      <c r="G99" s="280">
        <f t="shared" si="2"/>
        <v>0</v>
      </c>
      <c r="H99" s="280">
        <f t="shared" si="3"/>
        <v>0</v>
      </c>
      <c r="I99" s="280">
        <f t="shared" si="4"/>
        <v>0</v>
      </c>
      <c r="J99" s="491">
        <f t="shared" si="9"/>
        <v>0</v>
      </c>
      <c r="K99" s="3"/>
      <c r="L99" s="3"/>
      <c r="M99" s="3"/>
      <c r="N99" s="3"/>
      <c r="O99" s="3"/>
      <c r="P99" s="3"/>
      <c r="Q99" s="3"/>
      <c r="R99" s="3"/>
      <c r="S99" s="3"/>
      <c r="T99" s="3"/>
      <c r="U99" s="3"/>
      <c r="V99" s="3"/>
      <c r="W99" s="3"/>
      <c r="X99" s="3"/>
      <c r="Y99" s="3"/>
      <c r="Z99" s="3"/>
    </row>
    <row r="100" spans="1:26" ht="12.75" customHeight="1" x14ac:dyDescent="0.25">
      <c r="A100" s="3"/>
      <c r="B100" s="3"/>
      <c r="C100" s="3"/>
      <c r="D100" s="200"/>
      <c r="E100" s="3"/>
      <c r="F100" s="3"/>
      <c r="G100" s="3"/>
      <c r="H100" s="3"/>
      <c r="I100" s="3"/>
      <c r="J100" s="3"/>
      <c r="K100" s="3"/>
      <c r="L100" s="3"/>
      <c r="M100" s="3"/>
      <c r="N100" s="3"/>
      <c r="O100" s="3"/>
      <c r="P100" s="3"/>
      <c r="Q100" s="3"/>
      <c r="R100" s="3"/>
      <c r="S100" s="3"/>
      <c r="T100" s="3"/>
      <c r="U100" s="3"/>
      <c r="V100" s="3"/>
      <c r="W100" s="3"/>
      <c r="X100" s="3"/>
      <c r="Y100" s="3"/>
      <c r="Z100" s="3"/>
    </row>
    <row r="101" spans="1:26" ht="12.75" customHeight="1" x14ac:dyDescent="0.25">
      <c r="A101" s="3"/>
      <c r="B101" s="3"/>
      <c r="C101" s="3"/>
      <c r="D101" s="200"/>
      <c r="E101" s="3"/>
      <c r="F101" s="3"/>
      <c r="G101" s="3"/>
      <c r="H101" s="3"/>
      <c r="I101" s="3"/>
      <c r="J101" s="3"/>
      <c r="K101" s="3"/>
      <c r="L101" s="3"/>
      <c r="M101" s="3"/>
      <c r="N101" s="3"/>
      <c r="O101" s="3"/>
      <c r="P101" s="3"/>
      <c r="Q101" s="3"/>
      <c r="R101" s="3"/>
      <c r="S101" s="3"/>
      <c r="T101" s="3"/>
      <c r="U101" s="3"/>
      <c r="V101" s="3"/>
      <c r="W101" s="3"/>
      <c r="X101" s="3"/>
      <c r="Y101" s="3"/>
      <c r="Z101" s="3"/>
    </row>
    <row r="102" spans="1:26" ht="12.75" customHeight="1" x14ac:dyDescent="0.25">
      <c r="A102" s="3"/>
      <c r="B102" s="3"/>
      <c r="C102" s="3"/>
      <c r="D102" s="200"/>
      <c r="E102" s="3"/>
      <c r="F102" s="3"/>
      <c r="G102" s="3"/>
      <c r="H102" s="3"/>
      <c r="I102" s="3"/>
      <c r="J102" s="3"/>
      <c r="K102" s="3"/>
      <c r="L102" s="3"/>
      <c r="M102" s="3"/>
      <c r="N102" s="3"/>
      <c r="O102" s="3"/>
      <c r="P102" s="3"/>
      <c r="Q102" s="3"/>
      <c r="R102" s="3"/>
      <c r="S102" s="3"/>
      <c r="T102" s="3"/>
      <c r="U102" s="3"/>
      <c r="V102" s="3"/>
      <c r="W102" s="3"/>
      <c r="X102" s="3"/>
      <c r="Y102" s="3"/>
      <c r="Z102" s="3"/>
    </row>
    <row r="103" spans="1:26" ht="12.75" customHeight="1" x14ac:dyDescent="0.25">
      <c r="A103" s="3"/>
      <c r="B103" s="3"/>
      <c r="C103" s="3"/>
      <c r="D103" s="200"/>
      <c r="E103" s="3"/>
      <c r="F103" s="3"/>
      <c r="G103" s="3"/>
      <c r="H103" s="3"/>
      <c r="I103" s="3"/>
      <c r="J103" s="3"/>
      <c r="K103" s="3"/>
      <c r="L103" s="3"/>
      <c r="M103" s="3"/>
      <c r="N103" s="3"/>
      <c r="O103" s="3"/>
      <c r="P103" s="3"/>
      <c r="Q103" s="3"/>
      <c r="R103" s="3"/>
      <c r="S103" s="3"/>
      <c r="T103" s="3"/>
      <c r="U103" s="3"/>
      <c r="V103" s="3"/>
      <c r="W103" s="3"/>
      <c r="X103" s="3"/>
      <c r="Y103" s="3"/>
      <c r="Z103" s="3"/>
    </row>
    <row r="104" spans="1:26" ht="12.75" customHeight="1" x14ac:dyDescent="0.25">
      <c r="A104" s="3"/>
      <c r="B104" s="3"/>
      <c r="C104" s="3"/>
      <c r="D104" s="200"/>
      <c r="E104" s="3"/>
      <c r="F104" s="3"/>
      <c r="G104" s="3"/>
      <c r="H104" s="3"/>
      <c r="I104" s="3"/>
      <c r="J104" s="3"/>
      <c r="K104" s="3"/>
      <c r="L104" s="3"/>
      <c r="M104" s="3"/>
      <c r="N104" s="3"/>
      <c r="O104" s="3"/>
      <c r="P104" s="3"/>
      <c r="Q104" s="3"/>
      <c r="R104" s="3"/>
      <c r="S104" s="3"/>
      <c r="T104" s="3"/>
      <c r="U104" s="3"/>
      <c r="V104" s="3"/>
      <c r="W104" s="3"/>
      <c r="X104" s="3"/>
      <c r="Y104" s="3"/>
      <c r="Z104" s="3"/>
    </row>
    <row r="105" spans="1:26" ht="12.75" customHeight="1" x14ac:dyDescent="0.25">
      <c r="A105" s="3"/>
      <c r="B105" s="3"/>
      <c r="C105" s="3"/>
      <c r="D105" s="200"/>
      <c r="E105" s="3"/>
      <c r="F105" s="3"/>
      <c r="G105" s="3"/>
      <c r="H105" s="3"/>
      <c r="I105" s="3"/>
      <c r="J105" s="3"/>
      <c r="K105" s="3"/>
      <c r="L105" s="3"/>
      <c r="M105" s="3"/>
      <c r="N105" s="3"/>
      <c r="O105" s="3"/>
      <c r="P105" s="3"/>
      <c r="Q105" s="3"/>
      <c r="R105" s="3"/>
      <c r="S105" s="3"/>
      <c r="T105" s="3"/>
      <c r="U105" s="3"/>
      <c r="V105" s="3"/>
      <c r="W105" s="3"/>
      <c r="X105" s="3"/>
      <c r="Y105" s="3"/>
      <c r="Z105" s="3"/>
    </row>
    <row r="106" spans="1:26" ht="12.75" customHeight="1" x14ac:dyDescent="0.25">
      <c r="A106" s="3"/>
      <c r="B106" s="3"/>
      <c r="C106" s="3"/>
      <c r="D106" s="200"/>
      <c r="E106" s="3"/>
      <c r="F106" s="3"/>
      <c r="G106" s="3"/>
      <c r="H106" s="3"/>
      <c r="I106" s="3"/>
      <c r="J106" s="3"/>
      <c r="K106" s="3"/>
      <c r="L106" s="3"/>
      <c r="M106" s="3"/>
      <c r="N106" s="3"/>
      <c r="O106" s="3"/>
      <c r="P106" s="3"/>
      <c r="Q106" s="3"/>
      <c r="R106" s="3"/>
      <c r="S106" s="3"/>
      <c r="T106" s="3"/>
      <c r="U106" s="3"/>
      <c r="V106" s="3"/>
      <c r="W106" s="3"/>
      <c r="X106" s="3"/>
      <c r="Y106" s="3"/>
      <c r="Z106" s="3"/>
    </row>
    <row r="107" spans="1:26" ht="12.75" customHeight="1" x14ac:dyDescent="0.25">
      <c r="A107" s="3"/>
      <c r="B107" s="3"/>
      <c r="C107" s="3"/>
      <c r="D107" s="200"/>
      <c r="E107" s="3"/>
      <c r="F107" s="3"/>
      <c r="G107" s="3"/>
      <c r="H107" s="3"/>
      <c r="I107" s="3"/>
      <c r="J107" s="3"/>
      <c r="K107" s="3"/>
      <c r="L107" s="3"/>
      <c r="M107" s="3"/>
      <c r="N107" s="3"/>
      <c r="O107" s="3"/>
      <c r="P107" s="3"/>
      <c r="Q107" s="3"/>
      <c r="R107" s="3"/>
      <c r="S107" s="3"/>
      <c r="T107" s="3"/>
      <c r="U107" s="3"/>
      <c r="V107" s="3"/>
      <c r="W107" s="3"/>
      <c r="X107" s="3"/>
      <c r="Y107" s="3"/>
      <c r="Z107" s="3"/>
    </row>
    <row r="108" spans="1:26" ht="12.75" customHeight="1" x14ac:dyDescent="0.25">
      <c r="A108" s="3"/>
      <c r="B108" s="3"/>
      <c r="C108" s="3"/>
      <c r="D108" s="200"/>
      <c r="E108" s="3"/>
      <c r="F108" s="3"/>
      <c r="G108" s="3"/>
      <c r="H108" s="3"/>
      <c r="I108" s="3"/>
      <c r="J108" s="3"/>
      <c r="K108" s="3"/>
      <c r="L108" s="3"/>
      <c r="M108" s="3"/>
      <c r="N108" s="3"/>
      <c r="O108" s="3"/>
      <c r="P108" s="3"/>
      <c r="Q108" s="3"/>
      <c r="R108" s="3"/>
      <c r="S108" s="3"/>
      <c r="T108" s="3"/>
      <c r="U108" s="3"/>
      <c r="V108" s="3"/>
      <c r="W108" s="3"/>
      <c r="X108" s="3"/>
      <c r="Y108" s="3"/>
      <c r="Z108" s="3"/>
    </row>
    <row r="109" spans="1:26" ht="12.75" customHeight="1" x14ac:dyDescent="0.25">
      <c r="A109" s="3"/>
      <c r="B109" s="3"/>
      <c r="C109" s="3"/>
      <c r="D109" s="200"/>
      <c r="E109" s="3"/>
      <c r="F109" s="3"/>
      <c r="G109" s="3"/>
      <c r="H109" s="3"/>
      <c r="I109" s="3"/>
      <c r="J109" s="3"/>
      <c r="K109" s="3"/>
      <c r="L109" s="3"/>
      <c r="M109" s="3"/>
      <c r="N109" s="3"/>
      <c r="O109" s="3"/>
      <c r="P109" s="3"/>
      <c r="Q109" s="3"/>
      <c r="R109" s="3"/>
      <c r="S109" s="3"/>
      <c r="T109" s="3"/>
      <c r="U109" s="3"/>
      <c r="V109" s="3"/>
      <c r="W109" s="3"/>
      <c r="X109" s="3"/>
      <c r="Y109" s="3"/>
      <c r="Z109" s="3"/>
    </row>
    <row r="110" spans="1:26" ht="12.75" customHeight="1" x14ac:dyDescent="0.25">
      <c r="A110" s="3"/>
      <c r="B110" s="3"/>
      <c r="C110" s="3"/>
      <c r="D110" s="200"/>
      <c r="E110" s="3"/>
      <c r="F110" s="3"/>
      <c r="G110" s="3"/>
      <c r="H110" s="3"/>
      <c r="I110" s="3"/>
      <c r="J110" s="3"/>
      <c r="K110" s="3"/>
      <c r="L110" s="3"/>
      <c r="M110" s="3"/>
      <c r="N110" s="3"/>
      <c r="O110" s="3"/>
      <c r="P110" s="3"/>
      <c r="Q110" s="3"/>
      <c r="R110" s="3"/>
      <c r="S110" s="3"/>
      <c r="T110" s="3"/>
      <c r="U110" s="3"/>
      <c r="V110" s="3"/>
      <c r="W110" s="3"/>
      <c r="X110" s="3"/>
      <c r="Y110" s="3"/>
      <c r="Z110" s="3"/>
    </row>
    <row r="111" spans="1:26" ht="12.75" customHeight="1" x14ac:dyDescent="0.25">
      <c r="A111" s="3"/>
      <c r="B111" s="3"/>
      <c r="C111" s="3"/>
      <c r="D111" s="200"/>
      <c r="E111" s="3"/>
      <c r="F111" s="3"/>
      <c r="G111" s="3"/>
      <c r="H111" s="3"/>
      <c r="I111" s="3"/>
      <c r="J111" s="3"/>
      <c r="K111" s="3"/>
      <c r="L111" s="3"/>
      <c r="M111" s="3"/>
      <c r="N111" s="3"/>
      <c r="O111" s="3"/>
      <c r="P111" s="3"/>
      <c r="Q111" s="3"/>
      <c r="R111" s="3"/>
      <c r="S111" s="3"/>
      <c r="T111" s="3"/>
      <c r="U111" s="3"/>
      <c r="V111" s="3"/>
      <c r="W111" s="3"/>
      <c r="X111" s="3"/>
      <c r="Y111" s="3"/>
      <c r="Z111" s="3"/>
    </row>
    <row r="112" spans="1:26" ht="12.75" customHeight="1" x14ac:dyDescent="0.25">
      <c r="A112" s="3"/>
      <c r="B112" s="3"/>
      <c r="C112" s="3"/>
      <c r="D112" s="200"/>
      <c r="E112" s="3"/>
      <c r="F112" s="3"/>
      <c r="G112" s="3"/>
      <c r="H112" s="3"/>
      <c r="I112" s="3"/>
      <c r="J112" s="3"/>
      <c r="K112" s="3"/>
      <c r="L112" s="3"/>
      <c r="M112" s="3"/>
      <c r="N112" s="3"/>
      <c r="O112" s="3"/>
      <c r="P112" s="3"/>
      <c r="Q112" s="3"/>
      <c r="R112" s="3"/>
      <c r="S112" s="3"/>
      <c r="T112" s="3"/>
      <c r="U112" s="3"/>
      <c r="V112" s="3"/>
      <c r="W112" s="3"/>
      <c r="X112" s="3"/>
      <c r="Y112" s="3"/>
      <c r="Z112" s="3"/>
    </row>
    <row r="113" spans="1:26" ht="12.75" customHeight="1" x14ac:dyDescent="0.25">
      <c r="A113" s="3"/>
      <c r="B113" s="3"/>
      <c r="C113" s="3"/>
      <c r="D113" s="200"/>
      <c r="E113" s="3"/>
      <c r="F113" s="3"/>
      <c r="G113" s="3"/>
      <c r="H113" s="3"/>
      <c r="I113" s="3"/>
      <c r="J113" s="3"/>
      <c r="K113" s="3"/>
      <c r="L113" s="3"/>
      <c r="M113" s="3"/>
      <c r="N113" s="3"/>
      <c r="O113" s="3"/>
      <c r="P113" s="3"/>
      <c r="Q113" s="3"/>
      <c r="R113" s="3"/>
      <c r="S113" s="3"/>
      <c r="T113" s="3"/>
      <c r="U113" s="3"/>
      <c r="V113" s="3"/>
      <c r="W113" s="3"/>
      <c r="X113" s="3"/>
      <c r="Y113" s="3"/>
      <c r="Z113" s="3"/>
    </row>
    <row r="114" spans="1:26" ht="12.75" customHeight="1" x14ac:dyDescent="0.25">
      <c r="A114" s="3"/>
      <c r="B114" s="3"/>
      <c r="C114" s="3"/>
      <c r="D114" s="200"/>
      <c r="E114" s="3"/>
      <c r="F114" s="3"/>
      <c r="G114" s="3"/>
      <c r="H114" s="3"/>
      <c r="I114" s="3"/>
      <c r="J114" s="3"/>
      <c r="K114" s="3"/>
      <c r="L114" s="3"/>
      <c r="M114" s="3"/>
      <c r="N114" s="3"/>
      <c r="O114" s="3"/>
      <c r="P114" s="3"/>
      <c r="Q114" s="3"/>
      <c r="R114" s="3"/>
      <c r="S114" s="3"/>
      <c r="T114" s="3"/>
      <c r="U114" s="3"/>
      <c r="V114" s="3"/>
      <c r="W114" s="3"/>
      <c r="X114" s="3"/>
      <c r="Y114" s="3"/>
      <c r="Z114" s="3"/>
    </row>
    <row r="115" spans="1:26" ht="12.75" customHeight="1" x14ac:dyDescent="0.25">
      <c r="A115" s="3"/>
      <c r="B115" s="3"/>
      <c r="C115" s="3"/>
      <c r="D115" s="200"/>
      <c r="E115" s="3"/>
      <c r="F115" s="3"/>
      <c r="G115" s="3"/>
      <c r="H115" s="3"/>
      <c r="I115" s="3"/>
      <c r="J115" s="3"/>
      <c r="K115" s="3"/>
      <c r="L115" s="3"/>
      <c r="M115" s="3"/>
      <c r="N115" s="3"/>
      <c r="O115" s="3"/>
      <c r="P115" s="3"/>
      <c r="Q115" s="3"/>
      <c r="R115" s="3"/>
      <c r="S115" s="3"/>
      <c r="T115" s="3"/>
      <c r="U115" s="3"/>
      <c r="V115" s="3"/>
      <c r="W115" s="3"/>
      <c r="X115" s="3"/>
      <c r="Y115" s="3"/>
      <c r="Z115" s="3"/>
    </row>
    <row r="116" spans="1:26" ht="12.75" customHeight="1" x14ac:dyDescent="0.25">
      <c r="A116" s="3"/>
      <c r="B116" s="3"/>
      <c r="C116" s="3"/>
      <c r="D116" s="200"/>
      <c r="E116" s="3"/>
      <c r="F116" s="3"/>
      <c r="G116" s="3"/>
      <c r="H116" s="3"/>
      <c r="I116" s="3"/>
      <c r="J116" s="3"/>
      <c r="K116" s="3"/>
      <c r="L116" s="3"/>
      <c r="M116" s="3"/>
      <c r="N116" s="3"/>
      <c r="O116" s="3"/>
      <c r="P116" s="3"/>
      <c r="Q116" s="3"/>
      <c r="R116" s="3"/>
      <c r="S116" s="3"/>
      <c r="T116" s="3"/>
      <c r="U116" s="3"/>
      <c r="V116" s="3"/>
      <c r="W116" s="3"/>
      <c r="X116" s="3"/>
      <c r="Y116" s="3"/>
      <c r="Z116" s="3"/>
    </row>
    <row r="117" spans="1:26" ht="12.75" customHeight="1" x14ac:dyDescent="0.25">
      <c r="A117" s="3"/>
      <c r="B117" s="3"/>
      <c r="C117" s="3"/>
      <c r="D117" s="200"/>
      <c r="E117" s="3"/>
      <c r="F117" s="3"/>
      <c r="G117" s="3"/>
      <c r="H117" s="3"/>
      <c r="I117" s="3"/>
      <c r="J117" s="3"/>
      <c r="K117" s="3"/>
      <c r="L117" s="3"/>
      <c r="M117" s="3"/>
      <c r="N117" s="3"/>
      <c r="O117" s="3"/>
      <c r="P117" s="3"/>
      <c r="Q117" s="3"/>
      <c r="R117" s="3"/>
      <c r="S117" s="3"/>
      <c r="T117" s="3"/>
      <c r="U117" s="3"/>
      <c r="V117" s="3"/>
      <c r="W117" s="3"/>
      <c r="X117" s="3"/>
      <c r="Y117" s="3"/>
      <c r="Z117" s="3"/>
    </row>
    <row r="118" spans="1:26" ht="12.75" customHeight="1" x14ac:dyDescent="0.25">
      <c r="A118" s="3"/>
      <c r="B118" s="3"/>
      <c r="C118" s="3"/>
      <c r="D118" s="200"/>
      <c r="E118" s="3"/>
      <c r="F118" s="3"/>
      <c r="G118" s="3"/>
      <c r="H118" s="3"/>
      <c r="I118" s="3"/>
      <c r="J118" s="3"/>
      <c r="K118" s="3"/>
      <c r="L118" s="3"/>
      <c r="M118" s="3"/>
      <c r="N118" s="3"/>
      <c r="O118" s="3"/>
      <c r="P118" s="3"/>
      <c r="Q118" s="3"/>
      <c r="R118" s="3"/>
      <c r="S118" s="3"/>
      <c r="T118" s="3"/>
      <c r="U118" s="3"/>
      <c r="V118" s="3"/>
      <c r="W118" s="3"/>
      <c r="X118" s="3"/>
      <c r="Y118" s="3"/>
      <c r="Z118" s="3"/>
    </row>
    <row r="119" spans="1:26" ht="12.75" customHeight="1" x14ac:dyDescent="0.25">
      <c r="A119" s="3"/>
      <c r="B119" s="3"/>
      <c r="C119" s="3"/>
      <c r="D119" s="200"/>
      <c r="E119" s="3"/>
      <c r="F119" s="3"/>
      <c r="G119" s="3"/>
      <c r="H119" s="3"/>
      <c r="I119" s="3"/>
      <c r="J119" s="3"/>
      <c r="K119" s="3"/>
      <c r="L119" s="3"/>
      <c r="M119" s="3"/>
      <c r="N119" s="3"/>
      <c r="O119" s="3"/>
      <c r="P119" s="3"/>
      <c r="Q119" s="3"/>
      <c r="R119" s="3"/>
      <c r="S119" s="3"/>
      <c r="T119" s="3"/>
      <c r="U119" s="3"/>
      <c r="V119" s="3"/>
      <c r="W119" s="3"/>
      <c r="X119" s="3"/>
      <c r="Y119" s="3"/>
      <c r="Z119" s="3"/>
    </row>
    <row r="120" spans="1:26" ht="12.75" customHeight="1" x14ac:dyDescent="0.25">
      <c r="A120" s="3"/>
      <c r="B120" s="3"/>
      <c r="C120" s="3"/>
      <c r="D120" s="200"/>
      <c r="E120" s="3"/>
      <c r="F120" s="3"/>
      <c r="G120" s="3"/>
      <c r="H120" s="3"/>
      <c r="I120" s="3"/>
      <c r="J120" s="3"/>
      <c r="K120" s="3"/>
      <c r="L120" s="3"/>
      <c r="M120" s="3"/>
      <c r="N120" s="3"/>
      <c r="O120" s="3"/>
      <c r="P120" s="3"/>
      <c r="Q120" s="3"/>
      <c r="R120" s="3"/>
      <c r="S120" s="3"/>
      <c r="T120" s="3"/>
      <c r="U120" s="3"/>
      <c r="V120" s="3"/>
      <c r="W120" s="3"/>
      <c r="X120" s="3"/>
      <c r="Y120" s="3"/>
      <c r="Z120" s="3"/>
    </row>
    <row r="121" spans="1:26" ht="12.75" customHeight="1" x14ac:dyDescent="0.25">
      <c r="A121" s="3"/>
      <c r="B121" s="3"/>
      <c r="C121" s="3"/>
      <c r="D121" s="200"/>
      <c r="E121" s="3"/>
      <c r="F121" s="3"/>
      <c r="G121" s="3"/>
      <c r="H121" s="3"/>
      <c r="I121" s="3"/>
      <c r="J121" s="3"/>
      <c r="K121" s="3"/>
      <c r="L121" s="3"/>
      <c r="M121" s="3"/>
      <c r="N121" s="3"/>
      <c r="O121" s="3"/>
      <c r="P121" s="3"/>
      <c r="Q121" s="3"/>
      <c r="R121" s="3"/>
      <c r="S121" s="3"/>
      <c r="T121" s="3"/>
      <c r="U121" s="3"/>
      <c r="V121" s="3"/>
      <c r="W121" s="3"/>
      <c r="X121" s="3"/>
      <c r="Y121" s="3"/>
      <c r="Z121" s="3"/>
    </row>
    <row r="122" spans="1:26" ht="12.75" customHeight="1" x14ac:dyDescent="0.25">
      <c r="A122" s="3"/>
      <c r="B122" s="3"/>
      <c r="C122" s="3"/>
      <c r="D122" s="200"/>
      <c r="E122" s="3"/>
      <c r="F122" s="3"/>
      <c r="G122" s="3"/>
      <c r="H122" s="3"/>
      <c r="I122" s="3"/>
      <c r="J122" s="3"/>
      <c r="K122" s="3"/>
      <c r="L122" s="3"/>
      <c r="M122" s="3"/>
      <c r="N122" s="3"/>
      <c r="O122" s="3"/>
      <c r="P122" s="3"/>
      <c r="Q122" s="3"/>
      <c r="R122" s="3"/>
      <c r="S122" s="3"/>
      <c r="T122" s="3"/>
      <c r="U122" s="3"/>
      <c r="V122" s="3"/>
      <c r="W122" s="3"/>
      <c r="X122" s="3"/>
      <c r="Y122" s="3"/>
      <c r="Z122" s="3"/>
    </row>
    <row r="123" spans="1:26" ht="12.75" customHeight="1" x14ac:dyDescent="0.25">
      <c r="A123" s="3"/>
      <c r="B123" s="3"/>
      <c r="C123" s="3"/>
      <c r="D123" s="200"/>
      <c r="E123" s="3"/>
      <c r="F123" s="3"/>
      <c r="G123" s="3"/>
      <c r="H123" s="3"/>
      <c r="I123" s="3"/>
      <c r="J123" s="3"/>
      <c r="K123" s="3"/>
      <c r="L123" s="3"/>
      <c r="M123" s="3"/>
      <c r="N123" s="3"/>
      <c r="O123" s="3"/>
      <c r="P123" s="3"/>
      <c r="Q123" s="3"/>
      <c r="R123" s="3"/>
      <c r="S123" s="3"/>
      <c r="T123" s="3"/>
      <c r="U123" s="3"/>
      <c r="V123" s="3"/>
      <c r="W123" s="3"/>
      <c r="X123" s="3"/>
      <c r="Y123" s="3"/>
      <c r="Z123" s="3"/>
    </row>
    <row r="124" spans="1:26" ht="12.75" customHeight="1" x14ac:dyDescent="0.25">
      <c r="A124" s="3"/>
      <c r="B124" s="3"/>
      <c r="C124" s="3"/>
      <c r="D124" s="200"/>
      <c r="E124" s="3"/>
      <c r="F124" s="3"/>
      <c r="G124" s="3"/>
      <c r="H124" s="3"/>
      <c r="I124" s="3"/>
      <c r="J124" s="3"/>
      <c r="K124" s="3"/>
      <c r="L124" s="3"/>
      <c r="M124" s="3"/>
      <c r="N124" s="3"/>
      <c r="O124" s="3"/>
      <c r="P124" s="3"/>
      <c r="Q124" s="3"/>
      <c r="R124" s="3"/>
      <c r="S124" s="3"/>
      <c r="T124" s="3"/>
      <c r="U124" s="3"/>
      <c r="V124" s="3"/>
      <c r="W124" s="3"/>
      <c r="X124" s="3"/>
      <c r="Y124" s="3"/>
      <c r="Z124" s="3"/>
    </row>
    <row r="125" spans="1:26" ht="12.75" customHeight="1" x14ac:dyDescent="0.25">
      <c r="A125" s="3"/>
      <c r="B125" s="3"/>
      <c r="C125" s="3"/>
      <c r="D125" s="200"/>
      <c r="E125" s="3"/>
      <c r="F125" s="3"/>
      <c r="G125" s="3"/>
      <c r="H125" s="3"/>
      <c r="I125" s="3"/>
      <c r="J125" s="3"/>
      <c r="K125" s="3"/>
      <c r="L125" s="3"/>
      <c r="M125" s="3"/>
      <c r="N125" s="3"/>
      <c r="O125" s="3"/>
      <c r="P125" s="3"/>
      <c r="Q125" s="3"/>
      <c r="R125" s="3"/>
      <c r="S125" s="3"/>
      <c r="T125" s="3"/>
      <c r="U125" s="3"/>
      <c r="V125" s="3"/>
      <c r="W125" s="3"/>
      <c r="X125" s="3"/>
      <c r="Y125" s="3"/>
      <c r="Z125" s="3"/>
    </row>
    <row r="126" spans="1:26" ht="12.75" customHeight="1" x14ac:dyDescent="0.25">
      <c r="A126" s="3"/>
      <c r="B126" s="3"/>
      <c r="C126" s="3"/>
      <c r="D126" s="200"/>
      <c r="E126" s="3"/>
      <c r="F126" s="3"/>
      <c r="G126" s="3"/>
      <c r="H126" s="3"/>
      <c r="I126" s="3"/>
      <c r="J126" s="3"/>
      <c r="K126" s="3"/>
      <c r="L126" s="3"/>
      <c r="M126" s="3"/>
      <c r="N126" s="3"/>
      <c r="O126" s="3"/>
      <c r="P126" s="3"/>
      <c r="Q126" s="3"/>
      <c r="R126" s="3"/>
      <c r="S126" s="3"/>
      <c r="T126" s="3"/>
      <c r="U126" s="3"/>
      <c r="V126" s="3"/>
      <c r="W126" s="3"/>
      <c r="X126" s="3"/>
      <c r="Y126" s="3"/>
      <c r="Z126" s="3"/>
    </row>
    <row r="127" spans="1:26" ht="12.75" customHeight="1" x14ac:dyDescent="0.25">
      <c r="A127" s="3"/>
      <c r="B127" s="3"/>
      <c r="C127" s="3"/>
      <c r="D127" s="200"/>
      <c r="E127" s="3"/>
      <c r="F127" s="3"/>
      <c r="G127" s="3"/>
      <c r="H127" s="3"/>
      <c r="I127" s="3"/>
      <c r="J127" s="3"/>
      <c r="K127" s="3"/>
      <c r="L127" s="3"/>
      <c r="M127" s="3"/>
      <c r="N127" s="3"/>
      <c r="O127" s="3"/>
      <c r="P127" s="3"/>
      <c r="Q127" s="3"/>
      <c r="R127" s="3"/>
      <c r="S127" s="3"/>
      <c r="T127" s="3"/>
      <c r="U127" s="3"/>
      <c r="V127" s="3"/>
      <c r="W127" s="3"/>
      <c r="X127" s="3"/>
      <c r="Y127" s="3"/>
      <c r="Z127" s="3"/>
    </row>
    <row r="128" spans="1:26" ht="12.75" customHeight="1" x14ac:dyDescent="0.25">
      <c r="A128" s="3"/>
      <c r="B128" s="3"/>
      <c r="C128" s="3"/>
      <c r="D128" s="200"/>
      <c r="E128" s="3"/>
      <c r="F128" s="3"/>
      <c r="G128" s="3"/>
      <c r="H128" s="3"/>
      <c r="I128" s="3"/>
      <c r="J128" s="3"/>
      <c r="K128" s="3"/>
      <c r="L128" s="3"/>
      <c r="M128" s="3"/>
      <c r="N128" s="3"/>
      <c r="O128" s="3"/>
      <c r="P128" s="3"/>
      <c r="Q128" s="3"/>
      <c r="R128" s="3"/>
      <c r="S128" s="3"/>
      <c r="T128" s="3"/>
      <c r="U128" s="3"/>
      <c r="V128" s="3"/>
      <c r="W128" s="3"/>
      <c r="X128" s="3"/>
      <c r="Y128" s="3"/>
      <c r="Z128" s="3"/>
    </row>
    <row r="129" spans="1:26" ht="12.75" customHeight="1" x14ac:dyDescent="0.25">
      <c r="A129" s="3"/>
      <c r="B129" s="3"/>
      <c r="C129" s="3"/>
      <c r="D129" s="200"/>
      <c r="E129" s="3"/>
      <c r="F129" s="3"/>
      <c r="G129" s="3"/>
      <c r="H129" s="3"/>
      <c r="I129" s="3"/>
      <c r="J129" s="3"/>
      <c r="K129" s="3"/>
      <c r="L129" s="3"/>
      <c r="M129" s="3"/>
      <c r="N129" s="3"/>
      <c r="O129" s="3"/>
      <c r="P129" s="3"/>
      <c r="Q129" s="3"/>
      <c r="R129" s="3"/>
      <c r="S129" s="3"/>
      <c r="T129" s="3"/>
      <c r="U129" s="3"/>
      <c r="V129" s="3"/>
      <c r="W129" s="3"/>
      <c r="X129" s="3"/>
      <c r="Y129" s="3"/>
      <c r="Z129" s="3"/>
    </row>
    <row r="130" spans="1:26" ht="12.75" customHeight="1" x14ac:dyDescent="0.25">
      <c r="A130" s="3"/>
      <c r="B130" s="3"/>
      <c r="C130" s="3"/>
      <c r="D130" s="200"/>
      <c r="E130" s="3"/>
      <c r="F130" s="3"/>
      <c r="G130" s="3"/>
      <c r="H130" s="3"/>
      <c r="I130" s="3"/>
      <c r="J130" s="3"/>
      <c r="K130" s="3"/>
      <c r="L130" s="3"/>
      <c r="M130" s="3"/>
      <c r="N130" s="3"/>
      <c r="O130" s="3"/>
      <c r="P130" s="3"/>
      <c r="Q130" s="3"/>
      <c r="R130" s="3"/>
      <c r="S130" s="3"/>
      <c r="T130" s="3"/>
      <c r="U130" s="3"/>
      <c r="V130" s="3"/>
      <c r="W130" s="3"/>
      <c r="X130" s="3"/>
      <c r="Y130" s="3"/>
      <c r="Z130" s="3"/>
    </row>
    <row r="131" spans="1:26" ht="12.75" customHeight="1" x14ac:dyDescent="0.25">
      <c r="A131" s="3"/>
      <c r="B131" s="3"/>
      <c r="C131" s="3"/>
      <c r="D131" s="200"/>
      <c r="E131" s="3"/>
      <c r="F131" s="3"/>
      <c r="G131" s="3"/>
      <c r="H131" s="3"/>
      <c r="I131" s="3"/>
      <c r="J131" s="3"/>
      <c r="K131" s="3"/>
      <c r="L131" s="3"/>
      <c r="M131" s="3"/>
      <c r="N131" s="3"/>
      <c r="O131" s="3"/>
      <c r="P131" s="3"/>
      <c r="Q131" s="3"/>
      <c r="R131" s="3"/>
      <c r="S131" s="3"/>
      <c r="T131" s="3"/>
      <c r="U131" s="3"/>
      <c r="V131" s="3"/>
      <c r="W131" s="3"/>
      <c r="X131" s="3"/>
      <c r="Y131" s="3"/>
      <c r="Z131" s="3"/>
    </row>
    <row r="132" spans="1:26" ht="12.75" customHeight="1" x14ac:dyDescent="0.25">
      <c r="A132" s="3"/>
      <c r="B132" s="3"/>
      <c r="C132" s="3"/>
      <c r="D132" s="200"/>
      <c r="E132" s="3"/>
      <c r="F132" s="3"/>
      <c r="G132" s="3"/>
      <c r="H132" s="3"/>
      <c r="I132" s="3"/>
      <c r="J132" s="3"/>
      <c r="K132" s="3"/>
      <c r="L132" s="3"/>
      <c r="M132" s="3"/>
      <c r="N132" s="3"/>
      <c r="O132" s="3"/>
      <c r="P132" s="3"/>
      <c r="Q132" s="3"/>
      <c r="R132" s="3"/>
      <c r="S132" s="3"/>
      <c r="T132" s="3"/>
      <c r="U132" s="3"/>
      <c r="V132" s="3"/>
      <c r="W132" s="3"/>
      <c r="X132" s="3"/>
      <c r="Y132" s="3"/>
      <c r="Z132" s="3"/>
    </row>
    <row r="133" spans="1:26" ht="12.75" customHeight="1" x14ac:dyDescent="0.25">
      <c r="A133" s="3"/>
      <c r="B133" s="3"/>
      <c r="C133" s="3"/>
      <c r="D133" s="200"/>
      <c r="E133" s="3"/>
      <c r="F133" s="3"/>
      <c r="G133" s="3"/>
      <c r="H133" s="3"/>
      <c r="I133" s="3"/>
      <c r="J133" s="3"/>
      <c r="K133" s="3"/>
      <c r="L133" s="3"/>
      <c r="M133" s="3"/>
      <c r="N133" s="3"/>
      <c r="O133" s="3"/>
      <c r="P133" s="3"/>
      <c r="Q133" s="3"/>
      <c r="R133" s="3"/>
      <c r="S133" s="3"/>
      <c r="T133" s="3"/>
      <c r="U133" s="3"/>
      <c r="V133" s="3"/>
      <c r="W133" s="3"/>
      <c r="X133" s="3"/>
      <c r="Y133" s="3"/>
      <c r="Z133" s="3"/>
    </row>
    <row r="134" spans="1:26" ht="12.75" customHeight="1" x14ac:dyDescent="0.25">
      <c r="A134" s="3"/>
      <c r="B134" s="3"/>
      <c r="C134" s="3"/>
      <c r="D134" s="200"/>
      <c r="E134" s="3"/>
      <c r="F134" s="3"/>
      <c r="G134" s="3"/>
      <c r="H134" s="3"/>
      <c r="I134" s="3"/>
      <c r="J134" s="3"/>
      <c r="K134" s="3"/>
      <c r="L134" s="3"/>
      <c r="M134" s="3"/>
      <c r="N134" s="3"/>
      <c r="O134" s="3"/>
      <c r="P134" s="3"/>
      <c r="Q134" s="3"/>
      <c r="R134" s="3"/>
      <c r="S134" s="3"/>
      <c r="T134" s="3"/>
      <c r="U134" s="3"/>
      <c r="V134" s="3"/>
      <c r="W134" s="3"/>
      <c r="X134" s="3"/>
      <c r="Y134" s="3"/>
      <c r="Z134" s="3"/>
    </row>
    <row r="135" spans="1:26" ht="12.75" customHeight="1" x14ac:dyDescent="0.25">
      <c r="A135" s="3"/>
      <c r="B135" s="3"/>
      <c r="C135" s="3"/>
      <c r="D135" s="200"/>
      <c r="E135" s="3"/>
      <c r="F135" s="3"/>
      <c r="G135" s="3"/>
      <c r="H135" s="3"/>
      <c r="I135" s="3"/>
      <c r="J135" s="3"/>
      <c r="K135" s="3"/>
      <c r="L135" s="3"/>
      <c r="M135" s="3"/>
      <c r="N135" s="3"/>
      <c r="O135" s="3"/>
      <c r="P135" s="3"/>
      <c r="Q135" s="3"/>
      <c r="R135" s="3"/>
      <c r="S135" s="3"/>
      <c r="T135" s="3"/>
      <c r="U135" s="3"/>
      <c r="V135" s="3"/>
      <c r="W135" s="3"/>
      <c r="X135" s="3"/>
      <c r="Y135" s="3"/>
      <c r="Z135" s="3"/>
    </row>
    <row r="136" spans="1:26" ht="12.75" customHeight="1" x14ac:dyDescent="0.25">
      <c r="A136" s="3"/>
      <c r="B136" s="3"/>
      <c r="C136" s="3"/>
      <c r="D136" s="200"/>
      <c r="E136" s="3"/>
      <c r="F136" s="3"/>
      <c r="G136" s="3"/>
      <c r="H136" s="3"/>
      <c r="I136" s="3"/>
      <c r="J136" s="3"/>
      <c r="K136" s="3"/>
      <c r="L136" s="3"/>
      <c r="M136" s="3"/>
      <c r="N136" s="3"/>
      <c r="O136" s="3"/>
      <c r="P136" s="3"/>
      <c r="Q136" s="3"/>
      <c r="R136" s="3"/>
      <c r="S136" s="3"/>
      <c r="T136" s="3"/>
      <c r="U136" s="3"/>
      <c r="V136" s="3"/>
      <c r="W136" s="3"/>
      <c r="X136" s="3"/>
      <c r="Y136" s="3"/>
      <c r="Z136" s="3"/>
    </row>
    <row r="137" spans="1:26" ht="12.75" customHeight="1" x14ac:dyDescent="0.25">
      <c r="A137" s="3"/>
      <c r="B137" s="3"/>
      <c r="C137" s="3"/>
      <c r="D137" s="200"/>
      <c r="E137" s="3"/>
      <c r="F137" s="3"/>
      <c r="G137" s="3"/>
      <c r="H137" s="3"/>
      <c r="I137" s="3"/>
      <c r="J137" s="3"/>
      <c r="K137" s="3"/>
      <c r="L137" s="3"/>
      <c r="M137" s="3"/>
      <c r="N137" s="3"/>
      <c r="O137" s="3"/>
      <c r="P137" s="3"/>
      <c r="Q137" s="3"/>
      <c r="R137" s="3"/>
      <c r="S137" s="3"/>
      <c r="T137" s="3"/>
      <c r="U137" s="3"/>
      <c r="V137" s="3"/>
      <c r="W137" s="3"/>
      <c r="X137" s="3"/>
      <c r="Y137" s="3"/>
      <c r="Z137" s="3"/>
    </row>
    <row r="138" spans="1:26" ht="12.75" customHeight="1" x14ac:dyDescent="0.25">
      <c r="A138" s="3"/>
      <c r="B138" s="3"/>
      <c r="C138" s="3"/>
      <c r="D138" s="200"/>
      <c r="E138" s="3"/>
      <c r="F138" s="3"/>
      <c r="G138" s="3"/>
      <c r="H138" s="3"/>
      <c r="I138" s="3"/>
      <c r="J138" s="3"/>
      <c r="K138" s="3"/>
      <c r="L138" s="3"/>
      <c r="M138" s="3"/>
      <c r="N138" s="3"/>
      <c r="O138" s="3"/>
      <c r="P138" s="3"/>
      <c r="Q138" s="3"/>
      <c r="R138" s="3"/>
      <c r="S138" s="3"/>
      <c r="T138" s="3"/>
      <c r="U138" s="3"/>
      <c r="V138" s="3"/>
      <c r="W138" s="3"/>
      <c r="X138" s="3"/>
      <c r="Y138" s="3"/>
      <c r="Z138" s="3"/>
    </row>
    <row r="139" spans="1:26" ht="12.75" customHeight="1" x14ac:dyDescent="0.25">
      <c r="A139" s="3"/>
      <c r="B139" s="3"/>
      <c r="C139" s="3"/>
      <c r="D139" s="200"/>
      <c r="E139" s="3"/>
      <c r="F139" s="3"/>
      <c r="G139" s="3"/>
      <c r="H139" s="3"/>
      <c r="I139" s="3"/>
      <c r="J139" s="3"/>
      <c r="K139" s="3"/>
      <c r="L139" s="3"/>
      <c r="M139" s="3"/>
      <c r="N139" s="3"/>
      <c r="O139" s="3"/>
      <c r="P139" s="3"/>
      <c r="Q139" s="3"/>
      <c r="R139" s="3"/>
      <c r="S139" s="3"/>
      <c r="T139" s="3"/>
      <c r="U139" s="3"/>
      <c r="V139" s="3"/>
      <c r="W139" s="3"/>
      <c r="X139" s="3"/>
      <c r="Y139" s="3"/>
      <c r="Z139" s="3"/>
    </row>
    <row r="140" spans="1:26" ht="12.75" customHeight="1" x14ac:dyDescent="0.25">
      <c r="A140" s="3"/>
      <c r="B140" s="3"/>
      <c r="C140" s="3"/>
      <c r="D140" s="200"/>
      <c r="E140" s="3"/>
      <c r="F140" s="3"/>
      <c r="G140" s="3"/>
      <c r="H140" s="3"/>
      <c r="I140" s="3"/>
      <c r="J140" s="3"/>
      <c r="K140" s="3"/>
      <c r="L140" s="3"/>
      <c r="M140" s="3"/>
      <c r="N140" s="3"/>
      <c r="O140" s="3"/>
      <c r="P140" s="3"/>
      <c r="Q140" s="3"/>
      <c r="R140" s="3"/>
      <c r="S140" s="3"/>
      <c r="T140" s="3"/>
      <c r="U140" s="3"/>
      <c r="V140" s="3"/>
      <c r="W140" s="3"/>
      <c r="X140" s="3"/>
      <c r="Y140" s="3"/>
      <c r="Z140" s="3"/>
    </row>
    <row r="141" spans="1:26" ht="12.75" customHeight="1" x14ac:dyDescent="0.25">
      <c r="A141" s="3"/>
      <c r="B141" s="3"/>
      <c r="C141" s="3"/>
      <c r="D141" s="200"/>
      <c r="E141" s="3"/>
      <c r="F141" s="3"/>
      <c r="G141" s="3"/>
      <c r="H141" s="3"/>
      <c r="I141" s="3"/>
      <c r="J141" s="3"/>
      <c r="K141" s="3"/>
      <c r="L141" s="3"/>
      <c r="M141" s="3"/>
      <c r="N141" s="3"/>
      <c r="O141" s="3"/>
      <c r="P141" s="3"/>
      <c r="Q141" s="3"/>
      <c r="R141" s="3"/>
      <c r="S141" s="3"/>
      <c r="T141" s="3"/>
      <c r="U141" s="3"/>
      <c r="V141" s="3"/>
      <c r="W141" s="3"/>
      <c r="X141" s="3"/>
      <c r="Y141" s="3"/>
      <c r="Z141" s="3"/>
    </row>
    <row r="142" spans="1:26" ht="12.75" customHeight="1" x14ac:dyDescent="0.25">
      <c r="A142" s="3"/>
      <c r="B142" s="3"/>
      <c r="C142" s="3"/>
      <c r="D142" s="200"/>
      <c r="E142" s="3"/>
      <c r="F142" s="3"/>
      <c r="G142" s="3"/>
      <c r="H142" s="3"/>
      <c r="I142" s="3"/>
      <c r="J142" s="3"/>
      <c r="K142" s="3"/>
      <c r="L142" s="3"/>
      <c r="M142" s="3"/>
      <c r="N142" s="3"/>
      <c r="O142" s="3"/>
      <c r="P142" s="3"/>
      <c r="Q142" s="3"/>
      <c r="R142" s="3"/>
      <c r="S142" s="3"/>
      <c r="T142" s="3"/>
      <c r="U142" s="3"/>
      <c r="V142" s="3"/>
      <c r="W142" s="3"/>
      <c r="X142" s="3"/>
      <c r="Y142" s="3"/>
      <c r="Z142" s="3"/>
    </row>
    <row r="143" spans="1:26" ht="12.75" customHeight="1" x14ac:dyDescent="0.25">
      <c r="A143" s="3"/>
      <c r="B143" s="3"/>
      <c r="C143" s="3"/>
      <c r="D143" s="200"/>
      <c r="E143" s="3"/>
      <c r="F143" s="3"/>
      <c r="G143" s="3"/>
      <c r="H143" s="3"/>
      <c r="I143" s="3"/>
      <c r="J143" s="3"/>
      <c r="K143" s="3"/>
      <c r="L143" s="3"/>
      <c r="M143" s="3"/>
      <c r="N143" s="3"/>
      <c r="O143" s="3"/>
      <c r="P143" s="3"/>
      <c r="Q143" s="3"/>
      <c r="R143" s="3"/>
      <c r="S143" s="3"/>
      <c r="T143" s="3"/>
      <c r="U143" s="3"/>
      <c r="V143" s="3"/>
      <c r="W143" s="3"/>
      <c r="X143" s="3"/>
      <c r="Y143" s="3"/>
      <c r="Z143" s="3"/>
    </row>
    <row r="144" spans="1:26" ht="12.75" customHeight="1" x14ac:dyDescent="0.25">
      <c r="A144" s="3"/>
      <c r="B144" s="3"/>
      <c r="C144" s="3"/>
      <c r="D144" s="200"/>
      <c r="E144" s="3"/>
      <c r="F144" s="3"/>
      <c r="G144" s="3"/>
      <c r="H144" s="3"/>
      <c r="I144" s="3"/>
      <c r="J144" s="3"/>
      <c r="K144" s="3"/>
      <c r="L144" s="3"/>
      <c r="M144" s="3"/>
      <c r="N144" s="3"/>
      <c r="O144" s="3"/>
      <c r="P144" s="3"/>
      <c r="Q144" s="3"/>
      <c r="R144" s="3"/>
      <c r="S144" s="3"/>
      <c r="T144" s="3"/>
      <c r="U144" s="3"/>
      <c r="V144" s="3"/>
      <c r="W144" s="3"/>
      <c r="X144" s="3"/>
      <c r="Y144" s="3"/>
      <c r="Z144" s="3"/>
    </row>
    <row r="145" spans="1:26" ht="12.75" customHeight="1" x14ac:dyDescent="0.25">
      <c r="A145" s="3"/>
      <c r="B145" s="3"/>
      <c r="C145" s="3"/>
      <c r="D145" s="200"/>
      <c r="E145" s="3"/>
      <c r="F145" s="3"/>
      <c r="G145" s="3"/>
      <c r="H145" s="3"/>
      <c r="I145" s="3"/>
      <c r="J145" s="3"/>
      <c r="K145" s="3"/>
      <c r="L145" s="3"/>
      <c r="M145" s="3"/>
      <c r="N145" s="3"/>
      <c r="O145" s="3"/>
      <c r="P145" s="3"/>
      <c r="Q145" s="3"/>
      <c r="R145" s="3"/>
      <c r="S145" s="3"/>
      <c r="T145" s="3"/>
      <c r="U145" s="3"/>
      <c r="V145" s="3"/>
      <c r="W145" s="3"/>
      <c r="X145" s="3"/>
      <c r="Y145" s="3"/>
      <c r="Z145" s="3"/>
    </row>
    <row r="146" spans="1:26" ht="12.75" customHeight="1" x14ac:dyDescent="0.25">
      <c r="A146" s="3"/>
      <c r="B146" s="3"/>
      <c r="C146" s="3"/>
      <c r="D146" s="200"/>
      <c r="E146" s="3"/>
      <c r="F146" s="3"/>
      <c r="G146" s="3"/>
      <c r="H146" s="3"/>
      <c r="I146" s="3"/>
      <c r="J146" s="3"/>
      <c r="K146" s="3"/>
      <c r="L146" s="3"/>
      <c r="M146" s="3"/>
      <c r="N146" s="3"/>
      <c r="O146" s="3"/>
      <c r="P146" s="3"/>
      <c r="Q146" s="3"/>
      <c r="R146" s="3"/>
      <c r="S146" s="3"/>
      <c r="T146" s="3"/>
      <c r="U146" s="3"/>
      <c r="V146" s="3"/>
      <c r="W146" s="3"/>
      <c r="X146" s="3"/>
      <c r="Y146" s="3"/>
      <c r="Z146" s="3"/>
    </row>
    <row r="147" spans="1:26" ht="12.75" customHeight="1" x14ac:dyDescent="0.25">
      <c r="A147" s="3"/>
      <c r="B147" s="3"/>
      <c r="C147" s="3"/>
      <c r="D147" s="200"/>
      <c r="E147" s="3"/>
      <c r="F147" s="3"/>
      <c r="G147" s="3"/>
      <c r="H147" s="3"/>
      <c r="I147" s="3"/>
      <c r="J147" s="3"/>
      <c r="K147" s="3"/>
      <c r="L147" s="3"/>
      <c r="M147" s="3"/>
      <c r="N147" s="3"/>
      <c r="O147" s="3"/>
      <c r="P147" s="3"/>
      <c r="Q147" s="3"/>
      <c r="R147" s="3"/>
      <c r="S147" s="3"/>
      <c r="T147" s="3"/>
      <c r="U147" s="3"/>
      <c r="V147" s="3"/>
      <c r="W147" s="3"/>
      <c r="X147" s="3"/>
      <c r="Y147" s="3"/>
      <c r="Z147" s="3"/>
    </row>
    <row r="148" spans="1:26" ht="12.75" customHeight="1" x14ac:dyDescent="0.25">
      <c r="A148" s="3"/>
      <c r="B148" s="3"/>
      <c r="C148" s="3"/>
      <c r="D148" s="200"/>
      <c r="E148" s="3"/>
      <c r="F148" s="3"/>
      <c r="G148" s="3"/>
      <c r="H148" s="3"/>
      <c r="I148" s="3"/>
      <c r="J148" s="3"/>
      <c r="K148" s="3"/>
      <c r="L148" s="3"/>
      <c r="M148" s="3"/>
      <c r="N148" s="3"/>
      <c r="O148" s="3"/>
      <c r="P148" s="3"/>
      <c r="Q148" s="3"/>
      <c r="R148" s="3"/>
      <c r="S148" s="3"/>
      <c r="T148" s="3"/>
      <c r="U148" s="3"/>
      <c r="V148" s="3"/>
      <c r="W148" s="3"/>
      <c r="X148" s="3"/>
      <c r="Y148" s="3"/>
      <c r="Z148" s="3"/>
    </row>
    <row r="149" spans="1:26" ht="12.75" customHeight="1" x14ac:dyDescent="0.25">
      <c r="A149" s="3"/>
      <c r="B149" s="3"/>
      <c r="C149" s="3"/>
      <c r="D149" s="200"/>
      <c r="E149" s="3"/>
      <c r="F149" s="3"/>
      <c r="G149" s="3"/>
      <c r="H149" s="3"/>
      <c r="I149" s="3"/>
      <c r="J149" s="3"/>
      <c r="K149" s="3"/>
      <c r="L149" s="3"/>
      <c r="M149" s="3"/>
      <c r="N149" s="3"/>
      <c r="O149" s="3"/>
      <c r="P149" s="3"/>
      <c r="Q149" s="3"/>
      <c r="R149" s="3"/>
      <c r="S149" s="3"/>
      <c r="T149" s="3"/>
      <c r="U149" s="3"/>
      <c r="V149" s="3"/>
      <c r="W149" s="3"/>
      <c r="X149" s="3"/>
      <c r="Y149" s="3"/>
      <c r="Z149" s="3"/>
    </row>
    <row r="150" spans="1:26" ht="12.75" customHeight="1" x14ac:dyDescent="0.25">
      <c r="A150" s="3"/>
      <c r="B150" s="3"/>
      <c r="C150" s="3"/>
      <c r="D150" s="200"/>
      <c r="E150" s="3"/>
      <c r="F150" s="3"/>
      <c r="G150" s="3"/>
      <c r="H150" s="3"/>
      <c r="I150" s="3"/>
      <c r="J150" s="3"/>
      <c r="K150" s="3"/>
      <c r="L150" s="3"/>
      <c r="M150" s="3"/>
      <c r="N150" s="3"/>
      <c r="O150" s="3"/>
      <c r="P150" s="3"/>
      <c r="Q150" s="3"/>
      <c r="R150" s="3"/>
      <c r="S150" s="3"/>
      <c r="T150" s="3"/>
      <c r="U150" s="3"/>
      <c r="V150" s="3"/>
      <c r="W150" s="3"/>
      <c r="X150" s="3"/>
      <c r="Y150" s="3"/>
      <c r="Z150" s="3"/>
    </row>
    <row r="151" spans="1:26" ht="12.75" customHeight="1" x14ac:dyDescent="0.25">
      <c r="A151" s="3"/>
      <c r="B151" s="3"/>
      <c r="C151" s="3"/>
      <c r="D151" s="200"/>
      <c r="E151" s="3"/>
      <c r="F151" s="3"/>
      <c r="G151" s="3"/>
      <c r="H151" s="3"/>
      <c r="I151" s="3"/>
      <c r="J151" s="3"/>
      <c r="K151" s="3"/>
      <c r="L151" s="3"/>
      <c r="M151" s="3"/>
      <c r="N151" s="3"/>
      <c r="O151" s="3"/>
      <c r="P151" s="3"/>
      <c r="Q151" s="3"/>
      <c r="R151" s="3"/>
      <c r="S151" s="3"/>
      <c r="T151" s="3"/>
      <c r="U151" s="3"/>
      <c r="V151" s="3"/>
      <c r="W151" s="3"/>
      <c r="X151" s="3"/>
      <c r="Y151" s="3"/>
      <c r="Z151" s="3"/>
    </row>
    <row r="152" spans="1:26" ht="12.75" customHeight="1" x14ac:dyDescent="0.25">
      <c r="A152" s="3"/>
      <c r="B152" s="3"/>
      <c r="C152" s="3"/>
      <c r="D152" s="200"/>
      <c r="E152" s="3"/>
      <c r="F152" s="3"/>
      <c r="G152" s="3"/>
      <c r="H152" s="3"/>
      <c r="I152" s="3"/>
      <c r="J152" s="3"/>
      <c r="K152" s="3"/>
      <c r="L152" s="3"/>
      <c r="M152" s="3"/>
      <c r="N152" s="3"/>
      <c r="O152" s="3"/>
      <c r="P152" s="3"/>
      <c r="Q152" s="3"/>
      <c r="R152" s="3"/>
      <c r="S152" s="3"/>
      <c r="T152" s="3"/>
      <c r="U152" s="3"/>
      <c r="V152" s="3"/>
      <c r="W152" s="3"/>
      <c r="X152" s="3"/>
      <c r="Y152" s="3"/>
      <c r="Z152" s="3"/>
    </row>
    <row r="153" spans="1:26" ht="12.75" customHeight="1" x14ac:dyDescent="0.25">
      <c r="A153" s="3"/>
      <c r="B153" s="3"/>
      <c r="C153" s="3"/>
      <c r="D153" s="200"/>
      <c r="E153" s="3"/>
      <c r="F153" s="3"/>
      <c r="G153" s="3"/>
      <c r="H153" s="3"/>
      <c r="I153" s="3"/>
      <c r="J153" s="3"/>
      <c r="K153" s="3"/>
      <c r="L153" s="3"/>
      <c r="M153" s="3"/>
      <c r="N153" s="3"/>
      <c r="O153" s="3"/>
      <c r="P153" s="3"/>
      <c r="Q153" s="3"/>
      <c r="R153" s="3"/>
      <c r="S153" s="3"/>
      <c r="T153" s="3"/>
      <c r="U153" s="3"/>
      <c r="V153" s="3"/>
      <c r="W153" s="3"/>
      <c r="X153" s="3"/>
      <c r="Y153" s="3"/>
      <c r="Z153" s="3"/>
    </row>
    <row r="154" spans="1:26" ht="12.75" customHeight="1" x14ac:dyDescent="0.25">
      <c r="A154" s="3"/>
      <c r="B154" s="3"/>
      <c r="C154" s="3"/>
      <c r="D154" s="200"/>
      <c r="E154" s="3"/>
      <c r="F154" s="3"/>
      <c r="G154" s="3"/>
      <c r="H154" s="3"/>
      <c r="I154" s="3"/>
      <c r="J154" s="3"/>
      <c r="K154" s="3"/>
      <c r="L154" s="3"/>
      <c r="M154" s="3"/>
      <c r="N154" s="3"/>
      <c r="O154" s="3"/>
      <c r="P154" s="3"/>
      <c r="Q154" s="3"/>
      <c r="R154" s="3"/>
      <c r="S154" s="3"/>
      <c r="T154" s="3"/>
      <c r="U154" s="3"/>
      <c r="V154" s="3"/>
      <c r="W154" s="3"/>
      <c r="X154" s="3"/>
      <c r="Y154" s="3"/>
      <c r="Z154" s="3"/>
    </row>
    <row r="155" spans="1:26" ht="12.75" customHeight="1" x14ac:dyDescent="0.25">
      <c r="A155" s="3"/>
      <c r="B155" s="3"/>
      <c r="C155" s="3"/>
      <c r="D155" s="200"/>
      <c r="E155" s="3"/>
      <c r="F155" s="3"/>
      <c r="G155" s="3"/>
      <c r="H155" s="3"/>
      <c r="I155" s="3"/>
      <c r="J155" s="3"/>
      <c r="K155" s="3"/>
      <c r="L155" s="3"/>
      <c r="M155" s="3"/>
      <c r="N155" s="3"/>
      <c r="O155" s="3"/>
      <c r="P155" s="3"/>
      <c r="Q155" s="3"/>
      <c r="R155" s="3"/>
      <c r="S155" s="3"/>
      <c r="T155" s="3"/>
      <c r="U155" s="3"/>
      <c r="V155" s="3"/>
      <c r="W155" s="3"/>
      <c r="X155" s="3"/>
      <c r="Y155" s="3"/>
      <c r="Z155" s="3"/>
    </row>
    <row r="156" spans="1:26" ht="12.75" customHeight="1" x14ac:dyDescent="0.25">
      <c r="A156" s="3"/>
      <c r="B156" s="3"/>
      <c r="C156" s="3"/>
      <c r="D156" s="200"/>
      <c r="E156" s="3"/>
      <c r="F156" s="3"/>
      <c r="G156" s="3"/>
      <c r="H156" s="3"/>
      <c r="I156" s="3"/>
      <c r="J156" s="3"/>
      <c r="K156" s="3"/>
      <c r="L156" s="3"/>
      <c r="M156" s="3"/>
      <c r="N156" s="3"/>
      <c r="O156" s="3"/>
      <c r="P156" s="3"/>
      <c r="Q156" s="3"/>
      <c r="R156" s="3"/>
      <c r="S156" s="3"/>
      <c r="T156" s="3"/>
      <c r="U156" s="3"/>
      <c r="V156" s="3"/>
      <c r="W156" s="3"/>
      <c r="X156" s="3"/>
      <c r="Y156" s="3"/>
      <c r="Z156" s="3"/>
    </row>
    <row r="157" spans="1:26" ht="12.75" customHeight="1" x14ac:dyDescent="0.25">
      <c r="A157" s="3"/>
      <c r="B157" s="3"/>
      <c r="C157" s="3"/>
      <c r="D157" s="200"/>
      <c r="E157" s="3"/>
      <c r="F157" s="3"/>
      <c r="G157" s="3"/>
      <c r="H157" s="3"/>
      <c r="I157" s="3"/>
      <c r="J157" s="3"/>
      <c r="K157" s="3"/>
      <c r="L157" s="3"/>
      <c r="M157" s="3"/>
      <c r="N157" s="3"/>
      <c r="O157" s="3"/>
      <c r="P157" s="3"/>
      <c r="Q157" s="3"/>
      <c r="R157" s="3"/>
      <c r="S157" s="3"/>
      <c r="T157" s="3"/>
      <c r="U157" s="3"/>
      <c r="V157" s="3"/>
      <c r="W157" s="3"/>
      <c r="X157" s="3"/>
      <c r="Y157" s="3"/>
      <c r="Z157" s="3"/>
    </row>
    <row r="158" spans="1:26" ht="12.75" customHeight="1" x14ac:dyDescent="0.25">
      <c r="A158" s="3"/>
      <c r="B158" s="3"/>
      <c r="C158" s="3"/>
      <c r="D158" s="200"/>
      <c r="E158" s="3"/>
      <c r="F158" s="3"/>
      <c r="G158" s="3"/>
      <c r="H158" s="3"/>
      <c r="I158" s="3"/>
      <c r="J158" s="3"/>
      <c r="K158" s="3"/>
      <c r="L158" s="3"/>
      <c r="M158" s="3"/>
      <c r="N158" s="3"/>
      <c r="O158" s="3"/>
      <c r="P158" s="3"/>
      <c r="Q158" s="3"/>
      <c r="R158" s="3"/>
      <c r="S158" s="3"/>
      <c r="T158" s="3"/>
      <c r="U158" s="3"/>
      <c r="V158" s="3"/>
      <c r="W158" s="3"/>
      <c r="X158" s="3"/>
      <c r="Y158" s="3"/>
      <c r="Z158" s="3"/>
    </row>
    <row r="159" spans="1:26" ht="12.75" customHeight="1" x14ac:dyDescent="0.25">
      <c r="A159" s="3"/>
      <c r="B159" s="3"/>
      <c r="C159" s="3"/>
      <c r="D159" s="200"/>
      <c r="E159" s="3"/>
      <c r="F159" s="3"/>
      <c r="G159" s="3"/>
      <c r="H159" s="3"/>
      <c r="I159" s="3"/>
      <c r="J159" s="3"/>
      <c r="K159" s="3"/>
      <c r="L159" s="3"/>
      <c r="M159" s="3"/>
      <c r="N159" s="3"/>
      <c r="O159" s="3"/>
      <c r="P159" s="3"/>
      <c r="Q159" s="3"/>
      <c r="R159" s="3"/>
      <c r="S159" s="3"/>
      <c r="T159" s="3"/>
      <c r="U159" s="3"/>
      <c r="V159" s="3"/>
      <c r="W159" s="3"/>
      <c r="X159" s="3"/>
      <c r="Y159" s="3"/>
      <c r="Z159" s="3"/>
    </row>
    <row r="160" spans="1:26" ht="12.75" customHeight="1" x14ac:dyDescent="0.25">
      <c r="A160" s="3"/>
      <c r="B160" s="3"/>
      <c r="C160" s="3"/>
      <c r="D160" s="200"/>
      <c r="E160" s="3"/>
      <c r="F160" s="3"/>
      <c r="G160" s="3"/>
      <c r="H160" s="3"/>
      <c r="I160" s="3"/>
      <c r="J160" s="3"/>
      <c r="K160" s="3"/>
      <c r="L160" s="3"/>
      <c r="M160" s="3"/>
      <c r="N160" s="3"/>
      <c r="O160" s="3"/>
      <c r="P160" s="3"/>
      <c r="Q160" s="3"/>
      <c r="R160" s="3"/>
      <c r="S160" s="3"/>
      <c r="T160" s="3"/>
      <c r="U160" s="3"/>
      <c r="V160" s="3"/>
      <c r="W160" s="3"/>
      <c r="X160" s="3"/>
      <c r="Y160" s="3"/>
      <c r="Z160" s="3"/>
    </row>
    <row r="161" spans="1:26" ht="12.75" customHeight="1" x14ac:dyDescent="0.25">
      <c r="A161" s="3"/>
      <c r="B161" s="3"/>
      <c r="C161" s="3"/>
      <c r="D161" s="200"/>
      <c r="E161" s="3"/>
      <c r="F161" s="3"/>
      <c r="G161" s="3"/>
      <c r="H161" s="3"/>
      <c r="I161" s="3"/>
      <c r="J161" s="3"/>
      <c r="K161" s="3"/>
      <c r="L161" s="3"/>
      <c r="M161" s="3"/>
      <c r="N161" s="3"/>
      <c r="O161" s="3"/>
      <c r="P161" s="3"/>
      <c r="Q161" s="3"/>
      <c r="R161" s="3"/>
      <c r="S161" s="3"/>
      <c r="T161" s="3"/>
      <c r="U161" s="3"/>
      <c r="V161" s="3"/>
      <c r="W161" s="3"/>
      <c r="X161" s="3"/>
      <c r="Y161" s="3"/>
      <c r="Z161" s="3"/>
    </row>
    <row r="162" spans="1:26" ht="12.75" customHeight="1" x14ac:dyDescent="0.25">
      <c r="A162" s="3"/>
      <c r="B162" s="3"/>
      <c r="C162" s="3"/>
      <c r="D162" s="200"/>
      <c r="E162" s="3"/>
      <c r="F162" s="3"/>
      <c r="G162" s="3"/>
      <c r="H162" s="3"/>
      <c r="I162" s="3"/>
      <c r="J162" s="3"/>
      <c r="K162" s="3"/>
      <c r="L162" s="3"/>
      <c r="M162" s="3"/>
      <c r="N162" s="3"/>
      <c r="O162" s="3"/>
      <c r="P162" s="3"/>
      <c r="Q162" s="3"/>
      <c r="R162" s="3"/>
      <c r="S162" s="3"/>
      <c r="T162" s="3"/>
      <c r="U162" s="3"/>
      <c r="V162" s="3"/>
      <c r="W162" s="3"/>
      <c r="X162" s="3"/>
      <c r="Y162" s="3"/>
      <c r="Z162" s="3"/>
    </row>
    <row r="163" spans="1:26" ht="12.75" customHeight="1" x14ac:dyDescent="0.25">
      <c r="A163" s="3"/>
      <c r="B163" s="3"/>
      <c r="C163" s="3"/>
      <c r="D163" s="200"/>
      <c r="E163" s="3"/>
      <c r="F163" s="3"/>
      <c r="G163" s="3"/>
      <c r="H163" s="3"/>
      <c r="I163" s="3"/>
      <c r="J163" s="3"/>
      <c r="K163" s="3"/>
      <c r="L163" s="3"/>
      <c r="M163" s="3"/>
      <c r="N163" s="3"/>
      <c r="O163" s="3"/>
      <c r="P163" s="3"/>
      <c r="Q163" s="3"/>
      <c r="R163" s="3"/>
      <c r="S163" s="3"/>
      <c r="T163" s="3"/>
      <c r="U163" s="3"/>
      <c r="V163" s="3"/>
      <c r="W163" s="3"/>
      <c r="X163" s="3"/>
      <c r="Y163" s="3"/>
      <c r="Z163" s="3"/>
    </row>
    <row r="164" spans="1:26" ht="12.75" customHeight="1" x14ac:dyDescent="0.25">
      <c r="A164" s="3"/>
      <c r="B164" s="3"/>
      <c r="C164" s="3"/>
      <c r="D164" s="200"/>
      <c r="E164" s="3"/>
      <c r="F164" s="3"/>
      <c r="G164" s="3"/>
      <c r="H164" s="3"/>
      <c r="I164" s="3"/>
      <c r="J164" s="3"/>
      <c r="K164" s="3"/>
      <c r="L164" s="3"/>
      <c r="M164" s="3"/>
      <c r="N164" s="3"/>
      <c r="O164" s="3"/>
      <c r="P164" s="3"/>
      <c r="Q164" s="3"/>
      <c r="R164" s="3"/>
      <c r="S164" s="3"/>
      <c r="T164" s="3"/>
      <c r="U164" s="3"/>
      <c r="V164" s="3"/>
      <c r="W164" s="3"/>
      <c r="X164" s="3"/>
      <c r="Y164" s="3"/>
      <c r="Z164" s="3"/>
    </row>
    <row r="165" spans="1:26" ht="12.75" customHeight="1" x14ac:dyDescent="0.25">
      <c r="A165" s="3"/>
      <c r="B165" s="3"/>
      <c r="C165" s="3"/>
      <c r="D165" s="200"/>
      <c r="E165" s="3"/>
      <c r="F165" s="3"/>
      <c r="G165" s="3"/>
      <c r="H165" s="3"/>
      <c r="I165" s="3"/>
      <c r="J165" s="3"/>
      <c r="K165" s="3"/>
      <c r="L165" s="3"/>
      <c r="M165" s="3"/>
      <c r="N165" s="3"/>
      <c r="O165" s="3"/>
      <c r="P165" s="3"/>
      <c r="Q165" s="3"/>
      <c r="R165" s="3"/>
      <c r="S165" s="3"/>
      <c r="T165" s="3"/>
      <c r="U165" s="3"/>
      <c r="V165" s="3"/>
      <c r="W165" s="3"/>
      <c r="X165" s="3"/>
      <c r="Y165" s="3"/>
      <c r="Z165" s="3"/>
    </row>
    <row r="166" spans="1:26" ht="12.75" customHeight="1" x14ac:dyDescent="0.25">
      <c r="A166" s="3"/>
      <c r="B166" s="3"/>
      <c r="C166" s="3"/>
      <c r="D166" s="200"/>
      <c r="E166" s="3"/>
      <c r="F166" s="3"/>
      <c r="G166" s="3"/>
      <c r="H166" s="3"/>
      <c r="I166" s="3"/>
      <c r="J166" s="3"/>
      <c r="K166" s="3"/>
      <c r="L166" s="3"/>
      <c r="M166" s="3"/>
      <c r="N166" s="3"/>
      <c r="O166" s="3"/>
      <c r="P166" s="3"/>
      <c r="Q166" s="3"/>
      <c r="R166" s="3"/>
      <c r="S166" s="3"/>
      <c r="T166" s="3"/>
      <c r="U166" s="3"/>
      <c r="V166" s="3"/>
      <c r="W166" s="3"/>
      <c r="X166" s="3"/>
      <c r="Y166" s="3"/>
      <c r="Z166" s="3"/>
    </row>
    <row r="167" spans="1:26" ht="12.75" customHeight="1" x14ac:dyDescent="0.25">
      <c r="A167" s="3"/>
      <c r="B167" s="3"/>
      <c r="C167" s="3"/>
      <c r="D167" s="200"/>
      <c r="E167" s="3"/>
      <c r="F167" s="3"/>
      <c r="G167" s="3"/>
      <c r="H167" s="3"/>
      <c r="I167" s="3"/>
      <c r="J167" s="3"/>
      <c r="K167" s="3"/>
      <c r="L167" s="3"/>
      <c r="M167" s="3"/>
      <c r="N167" s="3"/>
      <c r="O167" s="3"/>
      <c r="P167" s="3"/>
      <c r="Q167" s="3"/>
      <c r="R167" s="3"/>
      <c r="S167" s="3"/>
      <c r="T167" s="3"/>
      <c r="U167" s="3"/>
      <c r="V167" s="3"/>
      <c r="W167" s="3"/>
      <c r="X167" s="3"/>
      <c r="Y167" s="3"/>
      <c r="Z167" s="3"/>
    </row>
    <row r="168" spans="1:26" ht="12.75" customHeight="1" x14ac:dyDescent="0.25">
      <c r="A168" s="3"/>
      <c r="B168" s="3"/>
      <c r="C168" s="3"/>
      <c r="D168" s="200"/>
      <c r="E168" s="3"/>
      <c r="F168" s="3"/>
      <c r="G168" s="3"/>
      <c r="H168" s="3"/>
      <c r="I168" s="3"/>
      <c r="J168" s="3"/>
      <c r="K168" s="3"/>
      <c r="L168" s="3"/>
      <c r="M168" s="3"/>
      <c r="N168" s="3"/>
      <c r="O168" s="3"/>
      <c r="P168" s="3"/>
      <c r="Q168" s="3"/>
      <c r="R168" s="3"/>
      <c r="S168" s="3"/>
      <c r="T168" s="3"/>
      <c r="U168" s="3"/>
      <c r="V168" s="3"/>
      <c r="W168" s="3"/>
      <c r="X168" s="3"/>
      <c r="Y168" s="3"/>
      <c r="Z168" s="3"/>
    </row>
    <row r="169" spans="1:26" ht="12.75" customHeight="1" x14ac:dyDescent="0.25">
      <c r="A169" s="3"/>
      <c r="B169" s="3"/>
      <c r="C169" s="3"/>
      <c r="D169" s="200"/>
      <c r="E169" s="3"/>
      <c r="F169" s="3"/>
      <c r="G169" s="3"/>
      <c r="H169" s="3"/>
      <c r="I169" s="3"/>
      <c r="J169" s="3"/>
      <c r="K169" s="3"/>
      <c r="L169" s="3"/>
      <c r="M169" s="3"/>
      <c r="N169" s="3"/>
      <c r="O169" s="3"/>
      <c r="P169" s="3"/>
      <c r="Q169" s="3"/>
      <c r="R169" s="3"/>
      <c r="S169" s="3"/>
      <c r="T169" s="3"/>
      <c r="U169" s="3"/>
      <c r="V169" s="3"/>
      <c r="W169" s="3"/>
      <c r="X169" s="3"/>
      <c r="Y169" s="3"/>
      <c r="Z169" s="3"/>
    </row>
    <row r="170" spans="1:26" ht="12.75" customHeight="1" x14ac:dyDescent="0.25">
      <c r="A170" s="3"/>
      <c r="B170" s="3"/>
      <c r="C170" s="3"/>
      <c r="D170" s="200"/>
      <c r="E170" s="3"/>
      <c r="F170" s="3"/>
      <c r="G170" s="3"/>
      <c r="H170" s="3"/>
      <c r="I170" s="3"/>
      <c r="J170" s="3"/>
      <c r="K170" s="3"/>
      <c r="L170" s="3"/>
      <c r="M170" s="3"/>
      <c r="N170" s="3"/>
      <c r="O170" s="3"/>
      <c r="P170" s="3"/>
      <c r="Q170" s="3"/>
      <c r="R170" s="3"/>
      <c r="S170" s="3"/>
      <c r="T170" s="3"/>
      <c r="U170" s="3"/>
      <c r="V170" s="3"/>
      <c r="W170" s="3"/>
      <c r="X170" s="3"/>
      <c r="Y170" s="3"/>
      <c r="Z170" s="3"/>
    </row>
    <row r="171" spans="1:26" ht="12.75" customHeight="1" x14ac:dyDescent="0.25">
      <c r="A171" s="3"/>
      <c r="B171" s="3"/>
      <c r="C171" s="3"/>
      <c r="D171" s="200"/>
      <c r="E171" s="3"/>
      <c r="F171" s="3"/>
      <c r="G171" s="3"/>
      <c r="H171" s="3"/>
      <c r="I171" s="3"/>
      <c r="J171" s="3"/>
      <c r="K171" s="3"/>
      <c r="L171" s="3"/>
      <c r="M171" s="3"/>
      <c r="N171" s="3"/>
      <c r="O171" s="3"/>
      <c r="P171" s="3"/>
      <c r="Q171" s="3"/>
      <c r="R171" s="3"/>
      <c r="S171" s="3"/>
      <c r="T171" s="3"/>
      <c r="U171" s="3"/>
      <c r="V171" s="3"/>
      <c r="W171" s="3"/>
      <c r="X171" s="3"/>
      <c r="Y171" s="3"/>
      <c r="Z171" s="3"/>
    </row>
    <row r="172" spans="1:26" ht="12.75" customHeight="1" x14ac:dyDescent="0.25">
      <c r="A172" s="3"/>
      <c r="B172" s="3"/>
      <c r="C172" s="3"/>
      <c r="D172" s="200"/>
      <c r="E172" s="3"/>
      <c r="F172" s="3"/>
      <c r="G172" s="3"/>
      <c r="H172" s="3"/>
      <c r="I172" s="3"/>
      <c r="J172" s="3"/>
      <c r="K172" s="3"/>
      <c r="L172" s="3"/>
      <c r="M172" s="3"/>
      <c r="N172" s="3"/>
      <c r="O172" s="3"/>
      <c r="P172" s="3"/>
      <c r="Q172" s="3"/>
      <c r="R172" s="3"/>
      <c r="S172" s="3"/>
      <c r="T172" s="3"/>
      <c r="U172" s="3"/>
      <c r="V172" s="3"/>
      <c r="W172" s="3"/>
      <c r="X172" s="3"/>
      <c r="Y172" s="3"/>
      <c r="Z172" s="3"/>
    </row>
    <row r="173" spans="1:26" ht="12.75" customHeight="1" x14ac:dyDescent="0.25">
      <c r="A173" s="3"/>
      <c r="B173" s="3"/>
      <c r="C173" s="3"/>
      <c r="D173" s="200"/>
      <c r="E173" s="3"/>
      <c r="F173" s="3"/>
      <c r="G173" s="3"/>
      <c r="H173" s="3"/>
      <c r="I173" s="3"/>
      <c r="J173" s="3"/>
      <c r="K173" s="3"/>
      <c r="L173" s="3"/>
      <c r="M173" s="3"/>
      <c r="N173" s="3"/>
      <c r="O173" s="3"/>
      <c r="P173" s="3"/>
      <c r="Q173" s="3"/>
      <c r="R173" s="3"/>
      <c r="S173" s="3"/>
      <c r="T173" s="3"/>
      <c r="U173" s="3"/>
      <c r="V173" s="3"/>
      <c r="W173" s="3"/>
      <c r="X173" s="3"/>
      <c r="Y173" s="3"/>
      <c r="Z173" s="3"/>
    </row>
    <row r="174" spans="1:26" ht="12.75" customHeight="1" x14ac:dyDescent="0.25">
      <c r="A174" s="3"/>
      <c r="B174" s="3"/>
      <c r="C174" s="3"/>
      <c r="D174" s="200"/>
      <c r="E174" s="3"/>
      <c r="F174" s="3"/>
      <c r="G174" s="3"/>
      <c r="H174" s="3"/>
      <c r="I174" s="3"/>
      <c r="J174" s="3"/>
      <c r="K174" s="3"/>
      <c r="L174" s="3"/>
      <c r="M174" s="3"/>
      <c r="N174" s="3"/>
      <c r="O174" s="3"/>
      <c r="P174" s="3"/>
      <c r="Q174" s="3"/>
      <c r="R174" s="3"/>
      <c r="S174" s="3"/>
      <c r="T174" s="3"/>
      <c r="U174" s="3"/>
      <c r="V174" s="3"/>
      <c r="W174" s="3"/>
      <c r="X174" s="3"/>
      <c r="Y174" s="3"/>
      <c r="Z174" s="3"/>
    </row>
    <row r="175" spans="1:26" ht="12.75" customHeight="1" x14ac:dyDescent="0.25">
      <c r="A175" s="3"/>
      <c r="B175" s="3"/>
      <c r="C175" s="3"/>
      <c r="D175" s="200"/>
      <c r="E175" s="3"/>
      <c r="F175" s="3"/>
      <c r="G175" s="3"/>
      <c r="H175" s="3"/>
      <c r="I175" s="3"/>
      <c r="J175" s="3"/>
      <c r="K175" s="3"/>
      <c r="L175" s="3"/>
      <c r="M175" s="3"/>
      <c r="N175" s="3"/>
      <c r="O175" s="3"/>
      <c r="P175" s="3"/>
      <c r="Q175" s="3"/>
      <c r="R175" s="3"/>
      <c r="S175" s="3"/>
      <c r="T175" s="3"/>
      <c r="U175" s="3"/>
      <c r="V175" s="3"/>
      <c r="W175" s="3"/>
      <c r="X175" s="3"/>
      <c r="Y175" s="3"/>
      <c r="Z175" s="3"/>
    </row>
    <row r="176" spans="1:26" ht="12.75" customHeight="1" x14ac:dyDescent="0.25">
      <c r="A176" s="3"/>
      <c r="B176" s="3"/>
      <c r="C176" s="3"/>
      <c r="D176" s="200"/>
      <c r="E176" s="3"/>
      <c r="F176" s="3"/>
      <c r="G176" s="3"/>
      <c r="H176" s="3"/>
      <c r="I176" s="3"/>
      <c r="J176" s="3"/>
      <c r="K176" s="3"/>
      <c r="L176" s="3"/>
      <c r="M176" s="3"/>
      <c r="N176" s="3"/>
      <c r="O176" s="3"/>
      <c r="P176" s="3"/>
      <c r="Q176" s="3"/>
      <c r="R176" s="3"/>
      <c r="S176" s="3"/>
      <c r="T176" s="3"/>
      <c r="U176" s="3"/>
      <c r="V176" s="3"/>
      <c r="W176" s="3"/>
      <c r="X176" s="3"/>
      <c r="Y176" s="3"/>
      <c r="Z176" s="3"/>
    </row>
    <row r="177" spans="1:26" ht="12.75" customHeight="1" x14ac:dyDescent="0.25">
      <c r="A177" s="3"/>
      <c r="B177" s="3"/>
      <c r="C177" s="3"/>
      <c r="D177" s="200"/>
      <c r="E177" s="3"/>
      <c r="F177" s="3"/>
      <c r="G177" s="3"/>
      <c r="H177" s="3"/>
      <c r="I177" s="3"/>
      <c r="J177" s="3"/>
      <c r="K177" s="3"/>
      <c r="L177" s="3"/>
      <c r="M177" s="3"/>
      <c r="N177" s="3"/>
      <c r="O177" s="3"/>
      <c r="P177" s="3"/>
      <c r="Q177" s="3"/>
      <c r="R177" s="3"/>
      <c r="S177" s="3"/>
      <c r="T177" s="3"/>
      <c r="U177" s="3"/>
      <c r="V177" s="3"/>
      <c r="W177" s="3"/>
      <c r="X177" s="3"/>
      <c r="Y177" s="3"/>
      <c r="Z177" s="3"/>
    </row>
    <row r="178" spans="1:26" ht="12.75" customHeight="1" x14ac:dyDescent="0.25">
      <c r="A178" s="3"/>
      <c r="B178" s="3"/>
      <c r="C178" s="3"/>
      <c r="D178" s="200"/>
      <c r="E178" s="3"/>
      <c r="F178" s="3"/>
      <c r="G178" s="3"/>
      <c r="H178" s="3"/>
      <c r="I178" s="3"/>
      <c r="J178" s="3"/>
      <c r="K178" s="3"/>
      <c r="L178" s="3"/>
      <c r="M178" s="3"/>
      <c r="N178" s="3"/>
      <c r="O178" s="3"/>
      <c r="P178" s="3"/>
      <c r="Q178" s="3"/>
      <c r="R178" s="3"/>
      <c r="S178" s="3"/>
      <c r="T178" s="3"/>
      <c r="U178" s="3"/>
      <c r="V178" s="3"/>
      <c r="W178" s="3"/>
      <c r="X178" s="3"/>
      <c r="Y178" s="3"/>
      <c r="Z178" s="3"/>
    </row>
    <row r="179" spans="1:26" ht="12.75" customHeight="1" x14ac:dyDescent="0.25">
      <c r="A179" s="3"/>
      <c r="B179" s="3"/>
      <c r="C179" s="3"/>
      <c r="D179" s="200"/>
      <c r="E179" s="3"/>
      <c r="F179" s="3"/>
      <c r="G179" s="3"/>
      <c r="H179" s="3"/>
      <c r="I179" s="3"/>
      <c r="J179" s="3"/>
      <c r="K179" s="3"/>
      <c r="L179" s="3"/>
      <c r="M179" s="3"/>
      <c r="N179" s="3"/>
      <c r="O179" s="3"/>
      <c r="P179" s="3"/>
      <c r="Q179" s="3"/>
      <c r="R179" s="3"/>
      <c r="S179" s="3"/>
      <c r="T179" s="3"/>
      <c r="U179" s="3"/>
      <c r="V179" s="3"/>
      <c r="W179" s="3"/>
      <c r="X179" s="3"/>
      <c r="Y179" s="3"/>
      <c r="Z179" s="3"/>
    </row>
    <row r="180" spans="1:26" ht="12.75" customHeight="1" x14ac:dyDescent="0.25">
      <c r="A180" s="3"/>
      <c r="B180" s="3"/>
      <c r="C180" s="3"/>
      <c r="D180" s="200"/>
      <c r="E180" s="3"/>
      <c r="F180" s="3"/>
      <c r="G180" s="3"/>
      <c r="H180" s="3"/>
      <c r="I180" s="3"/>
      <c r="J180" s="3"/>
      <c r="K180" s="3"/>
      <c r="L180" s="3"/>
      <c r="M180" s="3"/>
      <c r="N180" s="3"/>
      <c r="O180" s="3"/>
      <c r="P180" s="3"/>
      <c r="Q180" s="3"/>
      <c r="R180" s="3"/>
      <c r="S180" s="3"/>
      <c r="T180" s="3"/>
      <c r="U180" s="3"/>
      <c r="V180" s="3"/>
      <c r="W180" s="3"/>
      <c r="X180" s="3"/>
      <c r="Y180" s="3"/>
      <c r="Z180" s="3"/>
    </row>
    <row r="181" spans="1:26" ht="12.75" customHeight="1" x14ac:dyDescent="0.25">
      <c r="A181" s="3"/>
      <c r="B181" s="3"/>
      <c r="C181" s="3"/>
      <c r="D181" s="200"/>
      <c r="E181" s="3"/>
      <c r="F181" s="3"/>
      <c r="G181" s="3"/>
      <c r="H181" s="3"/>
      <c r="I181" s="3"/>
      <c r="J181" s="3"/>
      <c r="K181" s="3"/>
      <c r="L181" s="3"/>
      <c r="M181" s="3"/>
      <c r="N181" s="3"/>
      <c r="O181" s="3"/>
      <c r="P181" s="3"/>
      <c r="Q181" s="3"/>
      <c r="R181" s="3"/>
      <c r="S181" s="3"/>
      <c r="T181" s="3"/>
      <c r="U181" s="3"/>
      <c r="V181" s="3"/>
      <c r="W181" s="3"/>
      <c r="X181" s="3"/>
      <c r="Y181" s="3"/>
      <c r="Z181" s="3"/>
    </row>
    <row r="182" spans="1:26" ht="12.75" customHeight="1" x14ac:dyDescent="0.25">
      <c r="A182" s="3"/>
      <c r="B182" s="3"/>
      <c r="C182" s="3"/>
      <c r="D182" s="200"/>
      <c r="E182" s="3"/>
      <c r="F182" s="3"/>
      <c r="G182" s="3"/>
      <c r="H182" s="3"/>
      <c r="I182" s="3"/>
      <c r="J182" s="3"/>
      <c r="K182" s="3"/>
      <c r="L182" s="3"/>
      <c r="M182" s="3"/>
      <c r="N182" s="3"/>
      <c r="O182" s="3"/>
      <c r="P182" s="3"/>
      <c r="Q182" s="3"/>
      <c r="R182" s="3"/>
      <c r="S182" s="3"/>
      <c r="T182" s="3"/>
      <c r="U182" s="3"/>
      <c r="V182" s="3"/>
      <c r="W182" s="3"/>
      <c r="X182" s="3"/>
      <c r="Y182" s="3"/>
      <c r="Z182" s="3"/>
    </row>
    <row r="183" spans="1:26" ht="12.75" customHeight="1" x14ac:dyDescent="0.25">
      <c r="A183" s="3"/>
      <c r="B183" s="3"/>
      <c r="C183" s="3"/>
      <c r="D183" s="200"/>
      <c r="E183" s="3"/>
      <c r="F183" s="3"/>
      <c r="G183" s="3"/>
      <c r="H183" s="3"/>
      <c r="I183" s="3"/>
      <c r="J183" s="3"/>
      <c r="K183" s="3"/>
      <c r="L183" s="3"/>
      <c r="M183" s="3"/>
      <c r="N183" s="3"/>
      <c r="O183" s="3"/>
      <c r="P183" s="3"/>
      <c r="Q183" s="3"/>
      <c r="R183" s="3"/>
      <c r="S183" s="3"/>
      <c r="T183" s="3"/>
      <c r="U183" s="3"/>
      <c r="V183" s="3"/>
      <c r="W183" s="3"/>
      <c r="X183" s="3"/>
      <c r="Y183" s="3"/>
      <c r="Z183" s="3"/>
    </row>
    <row r="184" spans="1:26" ht="12.75" customHeight="1" x14ac:dyDescent="0.25">
      <c r="A184" s="3"/>
      <c r="B184" s="3"/>
      <c r="C184" s="3"/>
      <c r="D184" s="200"/>
      <c r="E184" s="3"/>
      <c r="F184" s="3"/>
      <c r="G184" s="3"/>
      <c r="H184" s="3"/>
      <c r="I184" s="3"/>
      <c r="J184" s="3"/>
      <c r="K184" s="3"/>
      <c r="L184" s="3"/>
      <c r="M184" s="3"/>
      <c r="N184" s="3"/>
      <c r="O184" s="3"/>
      <c r="P184" s="3"/>
      <c r="Q184" s="3"/>
      <c r="R184" s="3"/>
      <c r="S184" s="3"/>
      <c r="T184" s="3"/>
      <c r="U184" s="3"/>
      <c r="V184" s="3"/>
      <c r="W184" s="3"/>
      <c r="X184" s="3"/>
      <c r="Y184" s="3"/>
      <c r="Z184" s="3"/>
    </row>
    <row r="185" spans="1:26" ht="12.75" customHeight="1" x14ac:dyDescent="0.25">
      <c r="A185" s="3"/>
      <c r="B185" s="3"/>
      <c r="C185" s="3"/>
      <c r="D185" s="200"/>
      <c r="E185" s="3"/>
      <c r="F185" s="3"/>
      <c r="G185" s="3"/>
      <c r="H185" s="3"/>
      <c r="I185" s="3"/>
      <c r="J185" s="3"/>
      <c r="K185" s="3"/>
      <c r="L185" s="3"/>
      <c r="M185" s="3"/>
      <c r="N185" s="3"/>
      <c r="O185" s="3"/>
      <c r="P185" s="3"/>
      <c r="Q185" s="3"/>
      <c r="R185" s="3"/>
      <c r="S185" s="3"/>
      <c r="T185" s="3"/>
      <c r="U185" s="3"/>
      <c r="V185" s="3"/>
      <c r="W185" s="3"/>
      <c r="X185" s="3"/>
      <c r="Y185" s="3"/>
      <c r="Z185" s="3"/>
    </row>
    <row r="186" spans="1:26" ht="12.75" customHeight="1" x14ac:dyDescent="0.25">
      <c r="A186" s="3"/>
      <c r="B186" s="3"/>
      <c r="C186" s="3"/>
      <c r="D186" s="200"/>
      <c r="E186" s="3"/>
      <c r="F186" s="3"/>
      <c r="G186" s="3"/>
      <c r="H186" s="3"/>
      <c r="I186" s="3"/>
      <c r="J186" s="3"/>
      <c r="K186" s="3"/>
      <c r="L186" s="3"/>
      <c r="M186" s="3"/>
      <c r="N186" s="3"/>
      <c r="O186" s="3"/>
      <c r="P186" s="3"/>
      <c r="Q186" s="3"/>
      <c r="R186" s="3"/>
      <c r="S186" s="3"/>
      <c r="T186" s="3"/>
      <c r="U186" s="3"/>
      <c r="V186" s="3"/>
      <c r="W186" s="3"/>
      <c r="X186" s="3"/>
      <c r="Y186" s="3"/>
      <c r="Z186" s="3"/>
    </row>
    <row r="187" spans="1:26" ht="12.75" customHeight="1" x14ac:dyDescent="0.25">
      <c r="A187" s="3"/>
      <c r="B187" s="3"/>
      <c r="C187" s="3"/>
      <c r="D187" s="200"/>
      <c r="E187" s="3"/>
      <c r="F187" s="3"/>
      <c r="G187" s="3"/>
      <c r="H187" s="3"/>
      <c r="I187" s="3"/>
      <c r="J187" s="3"/>
      <c r="K187" s="3"/>
      <c r="L187" s="3"/>
      <c r="M187" s="3"/>
      <c r="N187" s="3"/>
      <c r="O187" s="3"/>
      <c r="P187" s="3"/>
      <c r="Q187" s="3"/>
      <c r="R187" s="3"/>
      <c r="S187" s="3"/>
      <c r="T187" s="3"/>
      <c r="U187" s="3"/>
      <c r="V187" s="3"/>
      <c r="W187" s="3"/>
      <c r="X187" s="3"/>
      <c r="Y187" s="3"/>
      <c r="Z187" s="3"/>
    </row>
    <row r="188" spans="1:26" ht="12.75" customHeight="1" x14ac:dyDescent="0.25">
      <c r="A188" s="3"/>
      <c r="B188" s="3"/>
      <c r="C188" s="3"/>
      <c r="D188" s="200"/>
      <c r="E188" s="3"/>
      <c r="F188" s="3"/>
      <c r="G188" s="3"/>
      <c r="H188" s="3"/>
      <c r="I188" s="3"/>
      <c r="J188" s="3"/>
      <c r="K188" s="3"/>
      <c r="L188" s="3"/>
      <c r="M188" s="3"/>
      <c r="N188" s="3"/>
      <c r="O188" s="3"/>
      <c r="P188" s="3"/>
      <c r="Q188" s="3"/>
      <c r="R188" s="3"/>
      <c r="S188" s="3"/>
      <c r="T188" s="3"/>
      <c r="U188" s="3"/>
      <c r="V188" s="3"/>
      <c r="W188" s="3"/>
      <c r="X188" s="3"/>
      <c r="Y188" s="3"/>
      <c r="Z188" s="3"/>
    </row>
    <row r="189" spans="1:26" ht="12.75" customHeight="1" x14ac:dyDescent="0.25">
      <c r="A189" s="3"/>
      <c r="B189" s="3"/>
      <c r="C189" s="3"/>
      <c r="D189" s="200"/>
      <c r="E189" s="3"/>
      <c r="F189" s="3"/>
      <c r="G189" s="3"/>
      <c r="H189" s="3"/>
      <c r="I189" s="3"/>
      <c r="J189" s="3"/>
      <c r="K189" s="3"/>
      <c r="L189" s="3"/>
      <c r="M189" s="3"/>
      <c r="N189" s="3"/>
      <c r="O189" s="3"/>
      <c r="P189" s="3"/>
      <c r="Q189" s="3"/>
      <c r="R189" s="3"/>
      <c r="S189" s="3"/>
      <c r="T189" s="3"/>
      <c r="U189" s="3"/>
      <c r="V189" s="3"/>
      <c r="W189" s="3"/>
      <c r="X189" s="3"/>
      <c r="Y189" s="3"/>
      <c r="Z189" s="3"/>
    </row>
    <row r="190" spans="1:26" ht="12.75" customHeight="1" x14ac:dyDescent="0.25">
      <c r="A190" s="3"/>
      <c r="B190" s="3"/>
      <c r="C190" s="3"/>
      <c r="D190" s="200"/>
      <c r="E190" s="3"/>
      <c r="F190" s="3"/>
      <c r="G190" s="3"/>
      <c r="H190" s="3"/>
      <c r="I190" s="3"/>
      <c r="J190" s="3"/>
      <c r="K190" s="3"/>
      <c r="L190" s="3"/>
      <c r="M190" s="3"/>
      <c r="N190" s="3"/>
      <c r="O190" s="3"/>
      <c r="P190" s="3"/>
      <c r="Q190" s="3"/>
      <c r="R190" s="3"/>
      <c r="S190" s="3"/>
      <c r="T190" s="3"/>
      <c r="U190" s="3"/>
      <c r="V190" s="3"/>
      <c r="W190" s="3"/>
      <c r="X190" s="3"/>
      <c r="Y190" s="3"/>
      <c r="Z190" s="3"/>
    </row>
    <row r="191" spans="1:26" ht="12.75" customHeight="1" x14ac:dyDescent="0.25">
      <c r="A191" s="3"/>
      <c r="B191" s="3"/>
      <c r="C191" s="3"/>
      <c r="D191" s="200"/>
      <c r="E191" s="3"/>
      <c r="F191" s="3"/>
      <c r="G191" s="3"/>
      <c r="H191" s="3"/>
      <c r="I191" s="3"/>
      <c r="J191" s="3"/>
      <c r="K191" s="3"/>
      <c r="L191" s="3"/>
      <c r="M191" s="3"/>
      <c r="N191" s="3"/>
      <c r="O191" s="3"/>
      <c r="P191" s="3"/>
      <c r="Q191" s="3"/>
      <c r="R191" s="3"/>
      <c r="S191" s="3"/>
      <c r="T191" s="3"/>
      <c r="U191" s="3"/>
      <c r="V191" s="3"/>
      <c r="W191" s="3"/>
      <c r="X191" s="3"/>
      <c r="Y191" s="3"/>
      <c r="Z191" s="3"/>
    </row>
    <row r="192" spans="1:26" ht="12.75" customHeight="1" x14ac:dyDescent="0.25">
      <c r="A192" s="3"/>
      <c r="B192" s="3"/>
      <c r="C192" s="3"/>
      <c r="D192" s="200"/>
      <c r="E192" s="3"/>
      <c r="F192" s="3"/>
      <c r="G192" s="3"/>
      <c r="H192" s="3"/>
      <c r="I192" s="3"/>
      <c r="J192" s="3"/>
      <c r="K192" s="3"/>
      <c r="L192" s="3"/>
      <c r="M192" s="3"/>
      <c r="N192" s="3"/>
      <c r="O192" s="3"/>
      <c r="P192" s="3"/>
      <c r="Q192" s="3"/>
      <c r="R192" s="3"/>
      <c r="S192" s="3"/>
      <c r="T192" s="3"/>
      <c r="U192" s="3"/>
      <c r="V192" s="3"/>
      <c r="W192" s="3"/>
      <c r="X192" s="3"/>
      <c r="Y192" s="3"/>
      <c r="Z192" s="3"/>
    </row>
    <row r="193" spans="1:26" ht="12.75" customHeight="1" x14ac:dyDescent="0.25">
      <c r="A193" s="3"/>
      <c r="B193" s="3"/>
      <c r="C193" s="3"/>
      <c r="D193" s="200"/>
      <c r="E193" s="3"/>
      <c r="F193" s="3"/>
      <c r="G193" s="3"/>
      <c r="H193" s="3"/>
      <c r="I193" s="3"/>
      <c r="J193" s="3"/>
      <c r="K193" s="3"/>
      <c r="L193" s="3"/>
      <c r="M193" s="3"/>
      <c r="N193" s="3"/>
      <c r="O193" s="3"/>
      <c r="P193" s="3"/>
      <c r="Q193" s="3"/>
      <c r="R193" s="3"/>
      <c r="S193" s="3"/>
      <c r="T193" s="3"/>
      <c r="U193" s="3"/>
      <c r="V193" s="3"/>
      <c r="W193" s="3"/>
      <c r="X193" s="3"/>
      <c r="Y193" s="3"/>
      <c r="Z193" s="3"/>
    </row>
    <row r="194" spans="1:26" ht="12.75" customHeight="1" x14ac:dyDescent="0.25">
      <c r="A194" s="3"/>
      <c r="B194" s="3"/>
      <c r="C194" s="3"/>
      <c r="D194" s="200"/>
      <c r="E194" s="3"/>
      <c r="F194" s="3"/>
      <c r="G194" s="3"/>
      <c r="H194" s="3"/>
      <c r="I194" s="3"/>
      <c r="J194" s="3"/>
      <c r="K194" s="3"/>
      <c r="L194" s="3"/>
      <c r="M194" s="3"/>
      <c r="N194" s="3"/>
      <c r="O194" s="3"/>
      <c r="P194" s="3"/>
      <c r="Q194" s="3"/>
      <c r="R194" s="3"/>
      <c r="S194" s="3"/>
      <c r="T194" s="3"/>
      <c r="U194" s="3"/>
      <c r="V194" s="3"/>
      <c r="W194" s="3"/>
      <c r="X194" s="3"/>
      <c r="Y194" s="3"/>
      <c r="Z194" s="3"/>
    </row>
    <row r="195" spans="1:26" ht="12.75" customHeight="1" x14ac:dyDescent="0.25">
      <c r="A195" s="3"/>
      <c r="B195" s="3"/>
      <c r="C195" s="3"/>
      <c r="D195" s="200"/>
      <c r="E195" s="3"/>
      <c r="F195" s="3"/>
      <c r="G195" s="3"/>
      <c r="H195" s="3"/>
      <c r="I195" s="3"/>
      <c r="J195" s="3"/>
      <c r="K195" s="3"/>
      <c r="L195" s="3"/>
      <c r="M195" s="3"/>
      <c r="N195" s="3"/>
      <c r="O195" s="3"/>
      <c r="P195" s="3"/>
      <c r="Q195" s="3"/>
      <c r="R195" s="3"/>
      <c r="S195" s="3"/>
      <c r="T195" s="3"/>
      <c r="U195" s="3"/>
      <c r="V195" s="3"/>
      <c r="W195" s="3"/>
      <c r="X195" s="3"/>
      <c r="Y195" s="3"/>
      <c r="Z195" s="3"/>
    </row>
    <row r="196" spans="1:26" ht="12.75" customHeight="1" x14ac:dyDescent="0.25">
      <c r="A196" s="3"/>
      <c r="B196" s="3"/>
      <c r="C196" s="3"/>
      <c r="D196" s="200"/>
      <c r="E196" s="3"/>
      <c r="F196" s="3"/>
      <c r="G196" s="3"/>
      <c r="H196" s="3"/>
      <c r="I196" s="3"/>
      <c r="J196" s="3"/>
      <c r="K196" s="3"/>
      <c r="L196" s="3"/>
      <c r="M196" s="3"/>
      <c r="N196" s="3"/>
      <c r="O196" s="3"/>
      <c r="P196" s="3"/>
      <c r="Q196" s="3"/>
      <c r="R196" s="3"/>
      <c r="S196" s="3"/>
      <c r="T196" s="3"/>
      <c r="U196" s="3"/>
      <c r="V196" s="3"/>
      <c r="W196" s="3"/>
      <c r="X196" s="3"/>
      <c r="Y196" s="3"/>
      <c r="Z196" s="3"/>
    </row>
    <row r="197" spans="1:26" ht="12.75" customHeight="1" x14ac:dyDescent="0.25">
      <c r="A197" s="3"/>
      <c r="B197" s="3"/>
      <c r="C197" s="3"/>
      <c r="D197" s="200"/>
      <c r="E197" s="3"/>
      <c r="F197" s="3"/>
      <c r="G197" s="3"/>
      <c r="H197" s="3"/>
      <c r="I197" s="3"/>
      <c r="J197" s="3"/>
      <c r="K197" s="3"/>
      <c r="L197" s="3"/>
      <c r="M197" s="3"/>
      <c r="N197" s="3"/>
      <c r="O197" s="3"/>
      <c r="P197" s="3"/>
      <c r="Q197" s="3"/>
      <c r="R197" s="3"/>
      <c r="S197" s="3"/>
      <c r="T197" s="3"/>
      <c r="U197" s="3"/>
      <c r="V197" s="3"/>
      <c r="W197" s="3"/>
      <c r="X197" s="3"/>
      <c r="Y197" s="3"/>
      <c r="Z197" s="3"/>
    </row>
    <row r="198" spans="1:26" ht="12.75" customHeight="1" x14ac:dyDescent="0.25">
      <c r="A198" s="3"/>
      <c r="B198" s="3"/>
      <c r="C198" s="3"/>
      <c r="D198" s="200"/>
      <c r="E198" s="3"/>
      <c r="F198" s="3"/>
      <c r="G198" s="3"/>
      <c r="H198" s="3"/>
      <c r="I198" s="3"/>
      <c r="J198" s="3"/>
      <c r="K198" s="3"/>
      <c r="L198" s="3"/>
      <c r="M198" s="3"/>
      <c r="N198" s="3"/>
      <c r="O198" s="3"/>
      <c r="P198" s="3"/>
      <c r="Q198" s="3"/>
      <c r="R198" s="3"/>
      <c r="S198" s="3"/>
      <c r="T198" s="3"/>
      <c r="U198" s="3"/>
      <c r="V198" s="3"/>
      <c r="W198" s="3"/>
      <c r="X198" s="3"/>
      <c r="Y198" s="3"/>
      <c r="Z198" s="3"/>
    </row>
    <row r="199" spans="1:26" ht="12.75" customHeight="1" x14ac:dyDescent="0.25">
      <c r="A199" s="3"/>
      <c r="B199" s="3"/>
      <c r="C199" s="3"/>
      <c r="D199" s="200"/>
      <c r="E199" s="3"/>
      <c r="F199" s="3"/>
      <c r="G199" s="3"/>
      <c r="H199" s="3"/>
      <c r="I199" s="3"/>
      <c r="J199" s="3"/>
      <c r="K199" s="3"/>
      <c r="L199" s="3"/>
      <c r="M199" s="3"/>
      <c r="N199" s="3"/>
      <c r="O199" s="3"/>
      <c r="P199" s="3"/>
      <c r="Q199" s="3"/>
      <c r="R199" s="3"/>
      <c r="S199" s="3"/>
      <c r="T199" s="3"/>
      <c r="U199" s="3"/>
      <c r="V199" s="3"/>
      <c r="W199" s="3"/>
      <c r="X199" s="3"/>
      <c r="Y199" s="3"/>
      <c r="Z199" s="3"/>
    </row>
    <row r="200" spans="1:26" ht="12.75" customHeight="1" x14ac:dyDescent="0.25">
      <c r="A200" s="3"/>
      <c r="B200" s="3"/>
      <c r="C200" s="3"/>
      <c r="D200" s="200"/>
      <c r="E200" s="3"/>
      <c r="F200" s="3"/>
      <c r="G200" s="3"/>
      <c r="H200" s="3"/>
      <c r="I200" s="3"/>
      <c r="J200" s="3"/>
      <c r="K200" s="3"/>
      <c r="L200" s="3"/>
      <c r="M200" s="3"/>
      <c r="N200" s="3"/>
      <c r="O200" s="3"/>
      <c r="P200" s="3"/>
      <c r="Q200" s="3"/>
      <c r="R200" s="3"/>
      <c r="S200" s="3"/>
      <c r="T200" s="3"/>
      <c r="U200" s="3"/>
      <c r="V200" s="3"/>
      <c r="W200" s="3"/>
      <c r="X200" s="3"/>
      <c r="Y200" s="3"/>
      <c r="Z200" s="3"/>
    </row>
    <row r="201" spans="1:26" ht="12.75" customHeight="1" x14ac:dyDescent="0.25">
      <c r="A201" s="3"/>
      <c r="B201" s="3"/>
      <c r="C201" s="3"/>
      <c r="D201" s="200"/>
      <c r="E201" s="3"/>
      <c r="F201" s="3"/>
      <c r="G201" s="3"/>
      <c r="H201" s="3"/>
      <c r="I201" s="3"/>
      <c r="J201" s="3"/>
      <c r="K201" s="3"/>
      <c r="L201" s="3"/>
      <c r="M201" s="3"/>
      <c r="N201" s="3"/>
      <c r="O201" s="3"/>
      <c r="P201" s="3"/>
      <c r="Q201" s="3"/>
      <c r="R201" s="3"/>
      <c r="S201" s="3"/>
      <c r="T201" s="3"/>
      <c r="U201" s="3"/>
      <c r="V201" s="3"/>
      <c r="W201" s="3"/>
      <c r="X201" s="3"/>
      <c r="Y201" s="3"/>
      <c r="Z201" s="3"/>
    </row>
    <row r="202" spans="1:26" ht="12.75" customHeight="1" x14ac:dyDescent="0.25">
      <c r="A202" s="3"/>
      <c r="B202" s="3"/>
      <c r="C202" s="3"/>
      <c r="D202" s="200"/>
      <c r="E202" s="3"/>
      <c r="F202" s="3"/>
      <c r="G202" s="3"/>
      <c r="H202" s="3"/>
      <c r="I202" s="3"/>
      <c r="J202" s="3"/>
      <c r="K202" s="3"/>
      <c r="L202" s="3"/>
      <c r="M202" s="3"/>
      <c r="N202" s="3"/>
      <c r="O202" s="3"/>
      <c r="P202" s="3"/>
      <c r="Q202" s="3"/>
      <c r="R202" s="3"/>
      <c r="S202" s="3"/>
      <c r="T202" s="3"/>
      <c r="U202" s="3"/>
      <c r="V202" s="3"/>
      <c r="W202" s="3"/>
      <c r="X202" s="3"/>
      <c r="Y202" s="3"/>
      <c r="Z202" s="3"/>
    </row>
    <row r="203" spans="1:26" ht="12.75" customHeight="1" x14ac:dyDescent="0.25">
      <c r="A203" s="3"/>
      <c r="B203" s="3"/>
      <c r="C203" s="3"/>
      <c r="D203" s="200"/>
      <c r="E203" s="3"/>
      <c r="F203" s="3"/>
      <c r="G203" s="3"/>
      <c r="H203" s="3"/>
      <c r="I203" s="3"/>
      <c r="J203" s="3"/>
      <c r="K203" s="3"/>
      <c r="L203" s="3"/>
      <c r="M203" s="3"/>
      <c r="N203" s="3"/>
      <c r="O203" s="3"/>
      <c r="P203" s="3"/>
      <c r="Q203" s="3"/>
      <c r="R203" s="3"/>
      <c r="S203" s="3"/>
      <c r="T203" s="3"/>
      <c r="U203" s="3"/>
      <c r="V203" s="3"/>
      <c r="W203" s="3"/>
      <c r="X203" s="3"/>
      <c r="Y203" s="3"/>
      <c r="Z203" s="3"/>
    </row>
    <row r="204" spans="1:26" ht="12.75" customHeight="1" x14ac:dyDescent="0.25">
      <c r="A204" s="3"/>
      <c r="B204" s="3"/>
      <c r="C204" s="3"/>
      <c r="D204" s="200"/>
      <c r="E204" s="3"/>
      <c r="F204" s="3"/>
      <c r="G204" s="3"/>
      <c r="H204" s="3"/>
      <c r="I204" s="3"/>
      <c r="J204" s="3"/>
      <c r="K204" s="3"/>
      <c r="L204" s="3"/>
      <c r="M204" s="3"/>
      <c r="N204" s="3"/>
      <c r="O204" s="3"/>
      <c r="P204" s="3"/>
      <c r="Q204" s="3"/>
      <c r="R204" s="3"/>
      <c r="S204" s="3"/>
      <c r="T204" s="3"/>
      <c r="U204" s="3"/>
      <c r="V204" s="3"/>
      <c r="W204" s="3"/>
      <c r="X204" s="3"/>
      <c r="Y204" s="3"/>
      <c r="Z204" s="3"/>
    </row>
    <row r="205" spans="1:26" ht="12.75" customHeight="1" x14ac:dyDescent="0.25">
      <c r="A205" s="3"/>
      <c r="B205" s="3"/>
      <c r="C205" s="3"/>
      <c r="D205" s="200"/>
      <c r="E205" s="3"/>
      <c r="F205" s="3"/>
      <c r="G205" s="3"/>
      <c r="H205" s="3"/>
      <c r="I205" s="3"/>
      <c r="J205" s="3"/>
      <c r="K205" s="3"/>
      <c r="L205" s="3"/>
      <c r="M205" s="3"/>
      <c r="N205" s="3"/>
      <c r="O205" s="3"/>
      <c r="P205" s="3"/>
      <c r="Q205" s="3"/>
      <c r="R205" s="3"/>
      <c r="S205" s="3"/>
      <c r="T205" s="3"/>
      <c r="U205" s="3"/>
      <c r="V205" s="3"/>
      <c r="W205" s="3"/>
      <c r="X205" s="3"/>
      <c r="Y205" s="3"/>
      <c r="Z205" s="3"/>
    </row>
    <row r="206" spans="1:26" ht="12.75" customHeight="1" x14ac:dyDescent="0.25">
      <c r="A206" s="3"/>
      <c r="B206" s="3"/>
      <c r="C206" s="3"/>
      <c r="D206" s="200"/>
      <c r="E206" s="3"/>
      <c r="F206" s="3"/>
      <c r="G206" s="3"/>
      <c r="H206" s="3"/>
      <c r="I206" s="3"/>
      <c r="J206" s="3"/>
      <c r="K206" s="3"/>
      <c r="L206" s="3"/>
      <c r="M206" s="3"/>
      <c r="N206" s="3"/>
      <c r="O206" s="3"/>
      <c r="P206" s="3"/>
      <c r="Q206" s="3"/>
      <c r="R206" s="3"/>
      <c r="S206" s="3"/>
      <c r="T206" s="3"/>
      <c r="U206" s="3"/>
      <c r="V206" s="3"/>
      <c r="W206" s="3"/>
      <c r="X206" s="3"/>
      <c r="Y206" s="3"/>
      <c r="Z206" s="3"/>
    </row>
    <row r="207" spans="1:26" ht="12.75" customHeight="1" x14ac:dyDescent="0.25">
      <c r="A207" s="3"/>
      <c r="B207" s="3"/>
      <c r="C207" s="3"/>
      <c r="D207" s="200"/>
      <c r="E207" s="3"/>
      <c r="F207" s="3"/>
      <c r="G207" s="3"/>
      <c r="H207" s="3"/>
      <c r="I207" s="3"/>
      <c r="J207" s="3"/>
      <c r="K207" s="3"/>
      <c r="L207" s="3"/>
      <c r="M207" s="3"/>
      <c r="N207" s="3"/>
      <c r="O207" s="3"/>
      <c r="P207" s="3"/>
      <c r="Q207" s="3"/>
      <c r="R207" s="3"/>
      <c r="S207" s="3"/>
      <c r="T207" s="3"/>
      <c r="U207" s="3"/>
      <c r="V207" s="3"/>
      <c r="W207" s="3"/>
      <c r="X207" s="3"/>
      <c r="Y207" s="3"/>
      <c r="Z207" s="3"/>
    </row>
    <row r="208" spans="1:26" ht="12.75" customHeight="1" x14ac:dyDescent="0.25">
      <c r="A208" s="3"/>
      <c r="B208" s="3"/>
      <c r="C208" s="3"/>
      <c r="D208" s="200"/>
      <c r="E208" s="3"/>
      <c r="F208" s="3"/>
      <c r="G208" s="3"/>
      <c r="H208" s="3"/>
      <c r="I208" s="3"/>
      <c r="J208" s="3"/>
      <c r="K208" s="3"/>
      <c r="L208" s="3"/>
      <c r="M208" s="3"/>
      <c r="N208" s="3"/>
      <c r="O208" s="3"/>
      <c r="P208" s="3"/>
      <c r="Q208" s="3"/>
      <c r="R208" s="3"/>
      <c r="S208" s="3"/>
      <c r="T208" s="3"/>
      <c r="U208" s="3"/>
      <c r="V208" s="3"/>
      <c r="W208" s="3"/>
      <c r="X208" s="3"/>
      <c r="Y208" s="3"/>
      <c r="Z208" s="3"/>
    </row>
    <row r="209" spans="1:26" ht="12.75" customHeight="1" x14ac:dyDescent="0.25">
      <c r="A209" s="3"/>
      <c r="B209" s="3"/>
      <c r="C209" s="3"/>
      <c r="D209" s="200"/>
      <c r="E209" s="3"/>
      <c r="F209" s="3"/>
      <c r="G209" s="3"/>
      <c r="H209" s="3"/>
      <c r="I209" s="3"/>
      <c r="J209" s="3"/>
      <c r="K209" s="3"/>
      <c r="L209" s="3"/>
      <c r="M209" s="3"/>
      <c r="N209" s="3"/>
      <c r="O209" s="3"/>
      <c r="P209" s="3"/>
      <c r="Q209" s="3"/>
      <c r="R209" s="3"/>
      <c r="S209" s="3"/>
      <c r="T209" s="3"/>
      <c r="U209" s="3"/>
      <c r="V209" s="3"/>
      <c r="W209" s="3"/>
      <c r="X209" s="3"/>
      <c r="Y209" s="3"/>
      <c r="Z209" s="3"/>
    </row>
    <row r="210" spans="1:26" ht="12.75" customHeight="1" x14ac:dyDescent="0.25">
      <c r="A210" s="3"/>
      <c r="B210" s="3"/>
      <c r="C210" s="3"/>
      <c r="D210" s="200"/>
      <c r="E210" s="3"/>
      <c r="F210" s="3"/>
      <c r="G210" s="3"/>
      <c r="H210" s="3"/>
      <c r="I210" s="3"/>
      <c r="J210" s="3"/>
      <c r="K210" s="3"/>
      <c r="L210" s="3"/>
      <c r="M210" s="3"/>
      <c r="N210" s="3"/>
      <c r="O210" s="3"/>
      <c r="P210" s="3"/>
      <c r="Q210" s="3"/>
      <c r="R210" s="3"/>
      <c r="S210" s="3"/>
      <c r="T210" s="3"/>
      <c r="U210" s="3"/>
      <c r="V210" s="3"/>
      <c r="W210" s="3"/>
      <c r="X210" s="3"/>
      <c r="Y210" s="3"/>
      <c r="Z210" s="3"/>
    </row>
    <row r="211" spans="1:26" ht="12.75" customHeight="1" x14ac:dyDescent="0.25">
      <c r="A211" s="3"/>
      <c r="B211" s="3"/>
      <c r="C211" s="3"/>
      <c r="D211" s="200"/>
      <c r="E211" s="3"/>
      <c r="F211" s="3"/>
      <c r="G211" s="3"/>
      <c r="H211" s="3"/>
      <c r="I211" s="3"/>
      <c r="J211" s="3"/>
      <c r="K211" s="3"/>
      <c r="L211" s="3"/>
      <c r="M211" s="3"/>
      <c r="N211" s="3"/>
      <c r="O211" s="3"/>
      <c r="P211" s="3"/>
      <c r="Q211" s="3"/>
      <c r="R211" s="3"/>
      <c r="S211" s="3"/>
      <c r="T211" s="3"/>
      <c r="U211" s="3"/>
      <c r="V211" s="3"/>
      <c r="W211" s="3"/>
      <c r="X211" s="3"/>
      <c r="Y211" s="3"/>
      <c r="Z211" s="3"/>
    </row>
    <row r="212" spans="1:26" ht="12.75" customHeight="1" x14ac:dyDescent="0.25">
      <c r="A212" s="3"/>
      <c r="B212" s="3"/>
      <c r="C212" s="3"/>
      <c r="D212" s="200"/>
      <c r="E212" s="3"/>
      <c r="F212" s="3"/>
      <c r="G212" s="3"/>
      <c r="H212" s="3"/>
      <c r="I212" s="3"/>
      <c r="J212" s="3"/>
      <c r="K212" s="3"/>
      <c r="L212" s="3"/>
      <c r="M212" s="3"/>
      <c r="N212" s="3"/>
      <c r="O212" s="3"/>
      <c r="P212" s="3"/>
      <c r="Q212" s="3"/>
      <c r="R212" s="3"/>
      <c r="S212" s="3"/>
      <c r="T212" s="3"/>
      <c r="U212" s="3"/>
      <c r="V212" s="3"/>
      <c r="W212" s="3"/>
      <c r="X212" s="3"/>
      <c r="Y212" s="3"/>
      <c r="Z212" s="3"/>
    </row>
    <row r="213" spans="1:26" ht="12.75" customHeight="1" x14ac:dyDescent="0.25">
      <c r="A213" s="3"/>
      <c r="B213" s="3"/>
      <c r="C213" s="3"/>
      <c r="D213" s="200"/>
      <c r="E213" s="3"/>
      <c r="F213" s="3"/>
      <c r="G213" s="3"/>
      <c r="H213" s="3"/>
      <c r="I213" s="3"/>
      <c r="J213" s="3"/>
      <c r="K213" s="3"/>
      <c r="L213" s="3"/>
      <c r="M213" s="3"/>
      <c r="N213" s="3"/>
      <c r="O213" s="3"/>
      <c r="P213" s="3"/>
      <c r="Q213" s="3"/>
      <c r="R213" s="3"/>
      <c r="S213" s="3"/>
      <c r="T213" s="3"/>
      <c r="U213" s="3"/>
      <c r="V213" s="3"/>
      <c r="W213" s="3"/>
      <c r="X213" s="3"/>
      <c r="Y213" s="3"/>
      <c r="Z213" s="3"/>
    </row>
    <row r="214" spans="1:26" ht="12.75" customHeight="1" x14ac:dyDescent="0.25">
      <c r="A214" s="3"/>
      <c r="B214" s="3"/>
      <c r="C214" s="3"/>
      <c r="D214" s="200"/>
      <c r="E214" s="3"/>
      <c r="F214" s="3"/>
      <c r="G214" s="3"/>
      <c r="H214" s="3"/>
      <c r="I214" s="3"/>
      <c r="J214" s="3"/>
      <c r="K214" s="3"/>
      <c r="L214" s="3"/>
      <c r="M214" s="3"/>
      <c r="N214" s="3"/>
      <c r="O214" s="3"/>
      <c r="P214" s="3"/>
      <c r="Q214" s="3"/>
      <c r="R214" s="3"/>
      <c r="S214" s="3"/>
      <c r="T214" s="3"/>
      <c r="U214" s="3"/>
      <c r="V214" s="3"/>
      <c r="W214" s="3"/>
      <c r="X214" s="3"/>
      <c r="Y214" s="3"/>
      <c r="Z214" s="3"/>
    </row>
    <row r="215" spans="1:26" ht="12.75" customHeight="1" x14ac:dyDescent="0.25">
      <c r="A215" s="3"/>
      <c r="B215" s="3"/>
      <c r="C215" s="3"/>
      <c r="D215" s="200"/>
      <c r="E215" s="3"/>
      <c r="F215" s="3"/>
      <c r="G215" s="3"/>
      <c r="H215" s="3"/>
      <c r="I215" s="3"/>
      <c r="J215" s="3"/>
      <c r="K215" s="3"/>
      <c r="L215" s="3"/>
      <c r="M215" s="3"/>
      <c r="N215" s="3"/>
      <c r="O215" s="3"/>
      <c r="P215" s="3"/>
      <c r="Q215" s="3"/>
      <c r="R215" s="3"/>
      <c r="S215" s="3"/>
      <c r="T215" s="3"/>
      <c r="U215" s="3"/>
      <c r="V215" s="3"/>
      <c r="W215" s="3"/>
      <c r="X215" s="3"/>
      <c r="Y215" s="3"/>
      <c r="Z215" s="3"/>
    </row>
    <row r="216" spans="1:26" ht="12.75" customHeight="1" x14ac:dyDescent="0.25">
      <c r="A216" s="3"/>
      <c r="B216" s="3"/>
      <c r="C216" s="3"/>
      <c r="D216" s="200"/>
      <c r="E216" s="3"/>
      <c r="F216" s="3"/>
      <c r="G216" s="3"/>
      <c r="H216" s="3"/>
      <c r="I216" s="3"/>
      <c r="J216" s="3"/>
      <c r="K216" s="3"/>
      <c r="L216" s="3"/>
      <c r="M216" s="3"/>
      <c r="N216" s="3"/>
      <c r="O216" s="3"/>
      <c r="P216" s="3"/>
      <c r="Q216" s="3"/>
      <c r="R216" s="3"/>
      <c r="S216" s="3"/>
      <c r="T216" s="3"/>
      <c r="U216" s="3"/>
      <c r="V216" s="3"/>
      <c r="W216" s="3"/>
      <c r="X216" s="3"/>
      <c r="Y216" s="3"/>
      <c r="Z216" s="3"/>
    </row>
    <row r="217" spans="1:26" ht="12.75" customHeight="1" x14ac:dyDescent="0.25">
      <c r="A217" s="3"/>
      <c r="B217" s="3"/>
      <c r="C217" s="3"/>
      <c r="D217" s="200"/>
      <c r="E217" s="3"/>
      <c r="F217" s="3"/>
      <c r="G217" s="3"/>
      <c r="H217" s="3"/>
      <c r="I217" s="3"/>
      <c r="J217" s="3"/>
      <c r="K217" s="3"/>
      <c r="L217" s="3"/>
      <c r="M217" s="3"/>
      <c r="N217" s="3"/>
      <c r="O217" s="3"/>
      <c r="P217" s="3"/>
      <c r="Q217" s="3"/>
      <c r="R217" s="3"/>
      <c r="S217" s="3"/>
      <c r="T217" s="3"/>
      <c r="U217" s="3"/>
      <c r="V217" s="3"/>
      <c r="W217" s="3"/>
      <c r="X217" s="3"/>
      <c r="Y217" s="3"/>
      <c r="Z217" s="3"/>
    </row>
    <row r="218" spans="1:26" ht="12.75" customHeight="1" x14ac:dyDescent="0.25">
      <c r="A218" s="3"/>
      <c r="B218" s="3"/>
      <c r="C218" s="3"/>
      <c r="D218" s="200"/>
      <c r="E218" s="3"/>
      <c r="F218" s="3"/>
      <c r="G218" s="3"/>
      <c r="H218" s="3"/>
      <c r="I218" s="3"/>
      <c r="J218" s="3"/>
      <c r="K218" s="3"/>
      <c r="L218" s="3"/>
      <c r="M218" s="3"/>
      <c r="N218" s="3"/>
      <c r="O218" s="3"/>
      <c r="P218" s="3"/>
      <c r="Q218" s="3"/>
      <c r="R218" s="3"/>
      <c r="S218" s="3"/>
      <c r="T218" s="3"/>
      <c r="U218" s="3"/>
      <c r="V218" s="3"/>
      <c r="W218" s="3"/>
      <c r="X218" s="3"/>
      <c r="Y218" s="3"/>
      <c r="Z218" s="3"/>
    </row>
    <row r="219" spans="1:26" ht="12.75" customHeight="1" x14ac:dyDescent="0.25">
      <c r="A219" s="3"/>
      <c r="B219" s="3"/>
      <c r="C219" s="3"/>
      <c r="D219" s="200"/>
      <c r="E219" s="3"/>
      <c r="F219" s="3"/>
      <c r="G219" s="3"/>
      <c r="H219" s="3"/>
      <c r="I219" s="3"/>
      <c r="J219" s="3"/>
      <c r="K219" s="3"/>
      <c r="L219" s="3"/>
      <c r="M219" s="3"/>
      <c r="N219" s="3"/>
      <c r="O219" s="3"/>
      <c r="P219" s="3"/>
      <c r="Q219" s="3"/>
      <c r="R219" s="3"/>
      <c r="S219" s="3"/>
      <c r="T219" s="3"/>
      <c r="U219" s="3"/>
      <c r="V219" s="3"/>
      <c r="W219" s="3"/>
      <c r="X219" s="3"/>
      <c r="Y219" s="3"/>
      <c r="Z219" s="3"/>
    </row>
    <row r="220" spans="1:26" ht="12.75" customHeight="1" x14ac:dyDescent="0.25">
      <c r="A220" s="3"/>
      <c r="B220" s="3"/>
      <c r="C220" s="3"/>
      <c r="D220" s="200"/>
      <c r="E220" s="3"/>
      <c r="F220" s="3"/>
      <c r="G220" s="3"/>
      <c r="H220" s="3"/>
      <c r="I220" s="3"/>
      <c r="J220" s="3"/>
      <c r="K220" s="3"/>
      <c r="L220" s="3"/>
      <c r="M220" s="3"/>
      <c r="N220" s="3"/>
      <c r="O220" s="3"/>
      <c r="P220" s="3"/>
      <c r="Q220" s="3"/>
      <c r="R220" s="3"/>
      <c r="S220" s="3"/>
      <c r="T220" s="3"/>
      <c r="U220" s="3"/>
      <c r="V220" s="3"/>
      <c r="W220" s="3"/>
      <c r="X220" s="3"/>
      <c r="Y220" s="3"/>
      <c r="Z220" s="3"/>
    </row>
    <row r="221" spans="1:26" ht="12.75" customHeight="1" x14ac:dyDescent="0.25">
      <c r="A221" s="3"/>
      <c r="B221" s="3"/>
      <c r="C221" s="3"/>
      <c r="D221" s="200"/>
      <c r="E221" s="3"/>
      <c r="F221" s="3"/>
      <c r="G221" s="3"/>
      <c r="H221" s="3"/>
      <c r="I221" s="3"/>
      <c r="J221" s="3"/>
      <c r="K221" s="3"/>
      <c r="L221" s="3"/>
      <c r="M221" s="3"/>
      <c r="N221" s="3"/>
      <c r="O221" s="3"/>
      <c r="P221" s="3"/>
      <c r="Q221" s="3"/>
      <c r="R221" s="3"/>
      <c r="S221" s="3"/>
      <c r="T221" s="3"/>
      <c r="U221" s="3"/>
      <c r="V221" s="3"/>
      <c r="W221" s="3"/>
      <c r="X221" s="3"/>
      <c r="Y221" s="3"/>
      <c r="Z221" s="3"/>
    </row>
    <row r="222" spans="1:26" ht="12.75" customHeight="1" x14ac:dyDescent="0.25">
      <c r="A222" s="3"/>
      <c r="B222" s="3"/>
      <c r="C222" s="3"/>
      <c r="D222" s="200"/>
      <c r="E222" s="3"/>
      <c r="F222" s="3"/>
      <c r="G222" s="3"/>
      <c r="H222" s="3"/>
      <c r="I222" s="3"/>
      <c r="J222" s="3"/>
      <c r="K222" s="3"/>
      <c r="L222" s="3"/>
      <c r="M222" s="3"/>
      <c r="N222" s="3"/>
      <c r="O222" s="3"/>
      <c r="P222" s="3"/>
      <c r="Q222" s="3"/>
      <c r="R222" s="3"/>
      <c r="S222" s="3"/>
      <c r="T222" s="3"/>
      <c r="U222" s="3"/>
      <c r="V222" s="3"/>
      <c r="W222" s="3"/>
      <c r="X222" s="3"/>
      <c r="Y222" s="3"/>
      <c r="Z222" s="3"/>
    </row>
    <row r="223" spans="1:26" ht="12.75" customHeight="1" x14ac:dyDescent="0.25">
      <c r="A223" s="3"/>
      <c r="B223" s="3"/>
      <c r="C223" s="3"/>
      <c r="D223" s="200"/>
      <c r="E223" s="3"/>
      <c r="F223" s="3"/>
      <c r="G223" s="3"/>
      <c r="H223" s="3"/>
      <c r="I223" s="3"/>
      <c r="J223" s="3"/>
      <c r="K223" s="3"/>
      <c r="L223" s="3"/>
      <c r="M223" s="3"/>
      <c r="N223" s="3"/>
      <c r="O223" s="3"/>
      <c r="P223" s="3"/>
      <c r="Q223" s="3"/>
      <c r="R223" s="3"/>
      <c r="S223" s="3"/>
      <c r="T223" s="3"/>
      <c r="U223" s="3"/>
      <c r="V223" s="3"/>
      <c r="W223" s="3"/>
      <c r="X223" s="3"/>
      <c r="Y223" s="3"/>
      <c r="Z223" s="3"/>
    </row>
    <row r="224" spans="1:26" ht="12.75" customHeight="1" x14ac:dyDescent="0.25">
      <c r="A224" s="3"/>
      <c r="B224" s="3"/>
      <c r="C224" s="3"/>
      <c r="D224" s="200"/>
      <c r="E224" s="3"/>
      <c r="F224" s="3"/>
      <c r="G224" s="3"/>
      <c r="H224" s="3"/>
      <c r="I224" s="3"/>
      <c r="J224" s="3"/>
      <c r="K224" s="3"/>
      <c r="L224" s="3"/>
      <c r="M224" s="3"/>
      <c r="N224" s="3"/>
      <c r="O224" s="3"/>
      <c r="P224" s="3"/>
      <c r="Q224" s="3"/>
      <c r="R224" s="3"/>
      <c r="S224" s="3"/>
      <c r="T224" s="3"/>
      <c r="U224" s="3"/>
      <c r="V224" s="3"/>
      <c r="W224" s="3"/>
      <c r="X224" s="3"/>
      <c r="Y224" s="3"/>
      <c r="Z224" s="3"/>
    </row>
    <row r="225" spans="1:26" ht="12.75" customHeight="1" x14ac:dyDescent="0.25">
      <c r="A225" s="3"/>
      <c r="B225" s="3"/>
      <c r="C225" s="3"/>
      <c r="D225" s="200"/>
      <c r="E225" s="3"/>
      <c r="F225" s="3"/>
      <c r="G225" s="3"/>
      <c r="H225" s="3"/>
      <c r="I225" s="3"/>
      <c r="J225" s="3"/>
      <c r="K225" s="3"/>
      <c r="L225" s="3"/>
      <c r="M225" s="3"/>
      <c r="N225" s="3"/>
      <c r="O225" s="3"/>
      <c r="P225" s="3"/>
      <c r="Q225" s="3"/>
      <c r="R225" s="3"/>
      <c r="S225" s="3"/>
      <c r="T225" s="3"/>
      <c r="U225" s="3"/>
      <c r="V225" s="3"/>
      <c r="W225" s="3"/>
      <c r="X225" s="3"/>
      <c r="Y225" s="3"/>
      <c r="Z225" s="3"/>
    </row>
    <row r="226" spans="1:26" ht="12.75" customHeight="1" x14ac:dyDescent="0.25">
      <c r="A226" s="3"/>
      <c r="B226" s="3"/>
      <c r="C226" s="3"/>
      <c r="D226" s="200"/>
      <c r="E226" s="3"/>
      <c r="F226" s="3"/>
      <c r="G226" s="3"/>
      <c r="H226" s="3"/>
      <c r="I226" s="3"/>
      <c r="J226" s="3"/>
      <c r="K226" s="3"/>
      <c r="L226" s="3"/>
      <c r="M226" s="3"/>
      <c r="N226" s="3"/>
      <c r="O226" s="3"/>
      <c r="P226" s="3"/>
      <c r="Q226" s="3"/>
      <c r="R226" s="3"/>
      <c r="S226" s="3"/>
      <c r="T226" s="3"/>
      <c r="U226" s="3"/>
      <c r="V226" s="3"/>
      <c r="W226" s="3"/>
      <c r="X226" s="3"/>
      <c r="Y226" s="3"/>
      <c r="Z226" s="3"/>
    </row>
    <row r="227" spans="1:26" ht="12.75" customHeight="1" x14ac:dyDescent="0.25">
      <c r="A227" s="3"/>
      <c r="B227" s="3"/>
      <c r="C227" s="3"/>
      <c r="D227" s="200"/>
      <c r="E227" s="3"/>
      <c r="F227" s="3"/>
      <c r="G227" s="3"/>
      <c r="H227" s="3"/>
      <c r="I227" s="3"/>
      <c r="J227" s="3"/>
      <c r="K227" s="3"/>
      <c r="L227" s="3"/>
      <c r="M227" s="3"/>
      <c r="N227" s="3"/>
      <c r="O227" s="3"/>
      <c r="P227" s="3"/>
      <c r="Q227" s="3"/>
      <c r="R227" s="3"/>
      <c r="S227" s="3"/>
      <c r="T227" s="3"/>
      <c r="U227" s="3"/>
      <c r="V227" s="3"/>
      <c r="W227" s="3"/>
      <c r="X227" s="3"/>
      <c r="Y227" s="3"/>
      <c r="Z227" s="3"/>
    </row>
    <row r="228" spans="1:26" ht="12.75" customHeight="1" x14ac:dyDescent="0.25">
      <c r="A228" s="3"/>
      <c r="B228" s="3"/>
      <c r="C228" s="3"/>
      <c r="D228" s="200"/>
      <c r="E228" s="3"/>
      <c r="F228" s="3"/>
      <c r="G228" s="3"/>
      <c r="H228" s="3"/>
      <c r="I228" s="3"/>
      <c r="J228" s="3"/>
      <c r="K228" s="3"/>
      <c r="L228" s="3"/>
      <c r="M228" s="3"/>
      <c r="N228" s="3"/>
      <c r="O228" s="3"/>
      <c r="P228" s="3"/>
      <c r="Q228" s="3"/>
      <c r="R228" s="3"/>
      <c r="S228" s="3"/>
      <c r="T228" s="3"/>
      <c r="U228" s="3"/>
      <c r="V228" s="3"/>
      <c r="W228" s="3"/>
      <c r="X228" s="3"/>
      <c r="Y228" s="3"/>
      <c r="Z228" s="3"/>
    </row>
    <row r="229" spans="1:26" ht="12.75" customHeight="1" x14ac:dyDescent="0.25">
      <c r="A229" s="3"/>
      <c r="B229" s="3"/>
      <c r="C229" s="3"/>
      <c r="D229" s="200"/>
      <c r="E229" s="3"/>
      <c r="F229" s="3"/>
      <c r="G229" s="3"/>
      <c r="H229" s="3"/>
      <c r="I229" s="3"/>
      <c r="J229" s="3"/>
      <c r="K229" s="3"/>
      <c r="L229" s="3"/>
      <c r="M229" s="3"/>
      <c r="N229" s="3"/>
      <c r="O229" s="3"/>
      <c r="P229" s="3"/>
      <c r="Q229" s="3"/>
      <c r="R229" s="3"/>
      <c r="S229" s="3"/>
      <c r="T229" s="3"/>
      <c r="U229" s="3"/>
      <c r="V229" s="3"/>
      <c r="W229" s="3"/>
      <c r="X229" s="3"/>
      <c r="Y229" s="3"/>
      <c r="Z229" s="3"/>
    </row>
    <row r="230" spans="1:26" ht="12.75" customHeight="1" x14ac:dyDescent="0.25">
      <c r="A230" s="3"/>
      <c r="B230" s="3"/>
      <c r="C230" s="3"/>
      <c r="D230" s="200"/>
      <c r="E230" s="3"/>
      <c r="F230" s="3"/>
      <c r="G230" s="3"/>
      <c r="H230" s="3"/>
      <c r="I230" s="3"/>
      <c r="J230" s="3"/>
      <c r="K230" s="3"/>
      <c r="L230" s="3"/>
      <c r="M230" s="3"/>
      <c r="N230" s="3"/>
      <c r="O230" s="3"/>
      <c r="P230" s="3"/>
      <c r="Q230" s="3"/>
      <c r="R230" s="3"/>
      <c r="S230" s="3"/>
      <c r="T230" s="3"/>
      <c r="U230" s="3"/>
      <c r="V230" s="3"/>
      <c r="W230" s="3"/>
      <c r="X230" s="3"/>
      <c r="Y230" s="3"/>
      <c r="Z230" s="3"/>
    </row>
    <row r="231" spans="1:26" ht="12.75" customHeight="1" x14ac:dyDescent="0.25">
      <c r="A231" s="3"/>
      <c r="B231" s="3"/>
      <c r="C231" s="3"/>
      <c r="D231" s="200"/>
      <c r="E231" s="3"/>
      <c r="F231" s="3"/>
      <c r="G231" s="3"/>
      <c r="H231" s="3"/>
      <c r="I231" s="3"/>
      <c r="J231" s="3"/>
      <c r="K231" s="3"/>
      <c r="L231" s="3"/>
      <c r="M231" s="3"/>
      <c r="N231" s="3"/>
      <c r="O231" s="3"/>
      <c r="P231" s="3"/>
      <c r="Q231" s="3"/>
      <c r="R231" s="3"/>
      <c r="S231" s="3"/>
      <c r="T231" s="3"/>
      <c r="U231" s="3"/>
      <c r="V231" s="3"/>
      <c r="W231" s="3"/>
      <c r="X231" s="3"/>
      <c r="Y231" s="3"/>
      <c r="Z231" s="3"/>
    </row>
    <row r="232" spans="1:26" ht="12.75" customHeight="1" x14ac:dyDescent="0.25">
      <c r="A232" s="3"/>
      <c r="B232" s="3"/>
      <c r="C232" s="3"/>
      <c r="D232" s="200"/>
      <c r="E232" s="3"/>
      <c r="F232" s="3"/>
      <c r="G232" s="3"/>
      <c r="H232" s="3"/>
      <c r="I232" s="3"/>
      <c r="J232" s="3"/>
      <c r="K232" s="3"/>
      <c r="L232" s="3"/>
      <c r="M232" s="3"/>
      <c r="N232" s="3"/>
      <c r="O232" s="3"/>
      <c r="P232" s="3"/>
      <c r="Q232" s="3"/>
      <c r="R232" s="3"/>
      <c r="S232" s="3"/>
      <c r="T232" s="3"/>
      <c r="U232" s="3"/>
      <c r="V232" s="3"/>
      <c r="W232" s="3"/>
      <c r="X232" s="3"/>
      <c r="Y232" s="3"/>
      <c r="Z232" s="3"/>
    </row>
    <row r="233" spans="1:26" ht="12.75" customHeight="1" x14ac:dyDescent="0.25">
      <c r="A233" s="3"/>
      <c r="B233" s="3"/>
      <c r="C233" s="3"/>
      <c r="D233" s="200"/>
      <c r="E233" s="3"/>
      <c r="F233" s="3"/>
      <c r="G233" s="3"/>
      <c r="H233" s="3"/>
      <c r="I233" s="3"/>
      <c r="J233" s="3"/>
      <c r="K233" s="3"/>
      <c r="L233" s="3"/>
      <c r="M233" s="3"/>
      <c r="N233" s="3"/>
      <c r="O233" s="3"/>
      <c r="P233" s="3"/>
      <c r="Q233" s="3"/>
      <c r="R233" s="3"/>
      <c r="S233" s="3"/>
      <c r="T233" s="3"/>
      <c r="U233" s="3"/>
      <c r="V233" s="3"/>
      <c r="W233" s="3"/>
      <c r="X233" s="3"/>
      <c r="Y233" s="3"/>
      <c r="Z233" s="3"/>
    </row>
    <row r="234" spans="1:26" ht="12.75" customHeight="1" x14ac:dyDescent="0.25">
      <c r="A234" s="3"/>
      <c r="B234" s="3"/>
      <c r="C234" s="3"/>
      <c r="D234" s="200"/>
      <c r="E234" s="3"/>
      <c r="F234" s="3"/>
      <c r="G234" s="3"/>
      <c r="H234" s="3"/>
      <c r="I234" s="3"/>
      <c r="J234" s="3"/>
      <c r="K234" s="3"/>
      <c r="L234" s="3"/>
      <c r="M234" s="3"/>
      <c r="N234" s="3"/>
      <c r="O234" s="3"/>
      <c r="P234" s="3"/>
      <c r="Q234" s="3"/>
      <c r="R234" s="3"/>
      <c r="S234" s="3"/>
      <c r="T234" s="3"/>
      <c r="U234" s="3"/>
      <c r="V234" s="3"/>
      <c r="W234" s="3"/>
      <c r="X234" s="3"/>
      <c r="Y234" s="3"/>
      <c r="Z234" s="3"/>
    </row>
    <row r="235" spans="1:26" ht="12.75" customHeight="1" x14ac:dyDescent="0.25">
      <c r="A235" s="3"/>
      <c r="B235" s="3"/>
      <c r="C235" s="3"/>
      <c r="D235" s="200"/>
      <c r="E235" s="3"/>
      <c r="F235" s="3"/>
      <c r="G235" s="3"/>
      <c r="H235" s="3"/>
      <c r="I235" s="3"/>
      <c r="J235" s="3"/>
      <c r="K235" s="3"/>
      <c r="L235" s="3"/>
      <c r="M235" s="3"/>
      <c r="N235" s="3"/>
      <c r="O235" s="3"/>
      <c r="P235" s="3"/>
      <c r="Q235" s="3"/>
      <c r="R235" s="3"/>
      <c r="S235" s="3"/>
      <c r="T235" s="3"/>
      <c r="U235" s="3"/>
      <c r="V235" s="3"/>
      <c r="W235" s="3"/>
      <c r="X235" s="3"/>
      <c r="Y235" s="3"/>
      <c r="Z235" s="3"/>
    </row>
    <row r="236" spans="1:26" ht="12.75" customHeight="1" x14ac:dyDescent="0.25">
      <c r="A236" s="3"/>
      <c r="B236" s="3"/>
      <c r="C236" s="3"/>
      <c r="D236" s="200"/>
      <c r="E236" s="3"/>
      <c r="F236" s="3"/>
      <c r="G236" s="3"/>
      <c r="H236" s="3"/>
      <c r="I236" s="3"/>
      <c r="J236" s="3"/>
      <c r="K236" s="3"/>
      <c r="L236" s="3"/>
      <c r="M236" s="3"/>
      <c r="N236" s="3"/>
      <c r="O236" s="3"/>
      <c r="P236" s="3"/>
      <c r="Q236" s="3"/>
      <c r="R236" s="3"/>
      <c r="S236" s="3"/>
      <c r="T236" s="3"/>
      <c r="U236" s="3"/>
      <c r="V236" s="3"/>
      <c r="W236" s="3"/>
      <c r="X236" s="3"/>
      <c r="Y236" s="3"/>
      <c r="Z236" s="3"/>
    </row>
    <row r="237" spans="1:26" ht="12.75" customHeight="1" x14ac:dyDescent="0.25">
      <c r="A237" s="3"/>
      <c r="B237" s="3"/>
      <c r="C237" s="3"/>
      <c r="D237" s="200"/>
      <c r="E237" s="3"/>
      <c r="F237" s="3"/>
      <c r="G237" s="3"/>
      <c r="H237" s="3"/>
      <c r="I237" s="3"/>
      <c r="J237" s="3"/>
      <c r="K237" s="3"/>
      <c r="L237" s="3"/>
      <c r="M237" s="3"/>
      <c r="N237" s="3"/>
      <c r="O237" s="3"/>
      <c r="P237" s="3"/>
      <c r="Q237" s="3"/>
      <c r="R237" s="3"/>
      <c r="S237" s="3"/>
      <c r="T237" s="3"/>
      <c r="U237" s="3"/>
      <c r="V237" s="3"/>
      <c r="W237" s="3"/>
      <c r="X237" s="3"/>
      <c r="Y237" s="3"/>
      <c r="Z237" s="3"/>
    </row>
    <row r="238" spans="1:26" ht="12.75" customHeight="1" x14ac:dyDescent="0.25">
      <c r="A238" s="3"/>
      <c r="B238" s="3"/>
      <c r="C238" s="3"/>
      <c r="D238" s="200"/>
      <c r="E238" s="3"/>
      <c r="F238" s="3"/>
      <c r="G238" s="3"/>
      <c r="H238" s="3"/>
      <c r="I238" s="3"/>
      <c r="J238" s="3"/>
      <c r="K238" s="3"/>
      <c r="L238" s="3"/>
      <c r="M238" s="3"/>
      <c r="N238" s="3"/>
      <c r="O238" s="3"/>
      <c r="P238" s="3"/>
      <c r="Q238" s="3"/>
      <c r="R238" s="3"/>
      <c r="S238" s="3"/>
      <c r="T238" s="3"/>
      <c r="U238" s="3"/>
      <c r="V238" s="3"/>
      <c r="W238" s="3"/>
      <c r="X238" s="3"/>
      <c r="Y238" s="3"/>
      <c r="Z238" s="3"/>
    </row>
    <row r="239" spans="1:26" ht="12.75" customHeight="1" x14ac:dyDescent="0.25">
      <c r="A239" s="3"/>
      <c r="B239" s="3"/>
      <c r="C239" s="3"/>
      <c r="D239" s="200"/>
      <c r="E239" s="3"/>
      <c r="F239" s="3"/>
      <c r="G239" s="3"/>
      <c r="H239" s="3"/>
      <c r="I239" s="3"/>
      <c r="J239" s="3"/>
      <c r="K239" s="3"/>
      <c r="L239" s="3"/>
      <c r="M239" s="3"/>
      <c r="N239" s="3"/>
      <c r="O239" s="3"/>
      <c r="P239" s="3"/>
      <c r="Q239" s="3"/>
      <c r="R239" s="3"/>
      <c r="S239" s="3"/>
      <c r="T239" s="3"/>
      <c r="U239" s="3"/>
      <c r="V239" s="3"/>
      <c r="W239" s="3"/>
      <c r="X239" s="3"/>
      <c r="Y239" s="3"/>
      <c r="Z239" s="3"/>
    </row>
    <row r="240" spans="1:26" ht="12.75" customHeight="1" x14ac:dyDescent="0.25">
      <c r="A240" s="3"/>
      <c r="B240" s="3"/>
      <c r="C240" s="3"/>
      <c r="D240" s="200"/>
      <c r="E240" s="3"/>
      <c r="F240" s="3"/>
      <c r="G240" s="3"/>
      <c r="H240" s="3"/>
      <c r="I240" s="3"/>
      <c r="J240" s="3"/>
      <c r="K240" s="3"/>
      <c r="L240" s="3"/>
      <c r="M240" s="3"/>
      <c r="N240" s="3"/>
      <c r="O240" s="3"/>
      <c r="P240" s="3"/>
      <c r="Q240" s="3"/>
      <c r="R240" s="3"/>
      <c r="S240" s="3"/>
      <c r="T240" s="3"/>
      <c r="U240" s="3"/>
      <c r="V240" s="3"/>
      <c r="W240" s="3"/>
      <c r="X240" s="3"/>
      <c r="Y240" s="3"/>
      <c r="Z240" s="3"/>
    </row>
    <row r="241" spans="1:26" ht="12.75" customHeight="1" x14ac:dyDescent="0.25">
      <c r="A241" s="3"/>
      <c r="B241" s="3"/>
      <c r="C241" s="3"/>
      <c r="D241" s="200"/>
      <c r="E241" s="3"/>
      <c r="F241" s="3"/>
      <c r="G241" s="3"/>
      <c r="H241" s="3"/>
      <c r="I241" s="3"/>
      <c r="J241" s="3"/>
      <c r="K241" s="3"/>
      <c r="L241" s="3"/>
      <c r="M241" s="3"/>
      <c r="N241" s="3"/>
      <c r="O241" s="3"/>
      <c r="P241" s="3"/>
      <c r="Q241" s="3"/>
      <c r="R241" s="3"/>
      <c r="S241" s="3"/>
      <c r="T241" s="3"/>
      <c r="U241" s="3"/>
      <c r="V241" s="3"/>
      <c r="W241" s="3"/>
      <c r="X241" s="3"/>
      <c r="Y241" s="3"/>
      <c r="Z241" s="3"/>
    </row>
    <row r="242" spans="1:26" ht="12.75" customHeight="1" x14ac:dyDescent="0.25">
      <c r="A242" s="3"/>
      <c r="B242" s="3"/>
      <c r="C242" s="3"/>
      <c r="D242" s="200"/>
      <c r="E242" s="3"/>
      <c r="F242" s="3"/>
      <c r="G242" s="3"/>
      <c r="H242" s="3"/>
      <c r="I242" s="3"/>
      <c r="J242" s="3"/>
      <c r="K242" s="3"/>
      <c r="L242" s="3"/>
      <c r="M242" s="3"/>
      <c r="N242" s="3"/>
      <c r="O242" s="3"/>
      <c r="P242" s="3"/>
      <c r="Q242" s="3"/>
      <c r="R242" s="3"/>
      <c r="S242" s="3"/>
      <c r="T242" s="3"/>
      <c r="U242" s="3"/>
      <c r="V242" s="3"/>
      <c r="W242" s="3"/>
      <c r="X242" s="3"/>
      <c r="Y242" s="3"/>
      <c r="Z242" s="3"/>
    </row>
    <row r="243" spans="1:26" ht="12.75" customHeight="1" x14ac:dyDescent="0.25">
      <c r="A243" s="3"/>
      <c r="B243" s="3"/>
      <c r="C243" s="3"/>
      <c r="D243" s="200"/>
      <c r="E243" s="3"/>
      <c r="F243" s="3"/>
      <c r="G243" s="3"/>
      <c r="H243" s="3"/>
      <c r="I243" s="3"/>
      <c r="J243" s="3"/>
      <c r="K243" s="3"/>
      <c r="L243" s="3"/>
      <c r="M243" s="3"/>
      <c r="N243" s="3"/>
      <c r="O243" s="3"/>
      <c r="P243" s="3"/>
      <c r="Q243" s="3"/>
      <c r="R243" s="3"/>
      <c r="S243" s="3"/>
      <c r="T243" s="3"/>
      <c r="U243" s="3"/>
      <c r="V243" s="3"/>
      <c r="W243" s="3"/>
      <c r="X243" s="3"/>
      <c r="Y243" s="3"/>
      <c r="Z243" s="3"/>
    </row>
    <row r="244" spans="1:26" ht="12.75" customHeight="1" x14ac:dyDescent="0.25">
      <c r="A244" s="3"/>
      <c r="B244" s="3"/>
      <c r="C244" s="3"/>
      <c r="D244" s="200"/>
      <c r="E244" s="3"/>
      <c r="F244" s="3"/>
      <c r="G244" s="3"/>
      <c r="H244" s="3"/>
      <c r="I244" s="3"/>
      <c r="J244" s="3"/>
      <c r="K244" s="3"/>
      <c r="L244" s="3"/>
      <c r="M244" s="3"/>
      <c r="N244" s="3"/>
      <c r="O244" s="3"/>
      <c r="P244" s="3"/>
      <c r="Q244" s="3"/>
      <c r="R244" s="3"/>
      <c r="S244" s="3"/>
      <c r="T244" s="3"/>
      <c r="U244" s="3"/>
      <c r="V244" s="3"/>
      <c r="W244" s="3"/>
      <c r="X244" s="3"/>
      <c r="Y244" s="3"/>
      <c r="Z244" s="3"/>
    </row>
    <row r="245" spans="1:26" ht="12.75" customHeight="1" x14ac:dyDescent="0.25">
      <c r="A245" s="3"/>
      <c r="B245" s="3"/>
      <c r="C245" s="3"/>
      <c r="D245" s="200"/>
      <c r="E245" s="3"/>
      <c r="F245" s="3"/>
      <c r="G245" s="3"/>
      <c r="H245" s="3"/>
      <c r="I245" s="3"/>
      <c r="J245" s="3"/>
      <c r="K245" s="3"/>
      <c r="L245" s="3"/>
      <c r="M245" s="3"/>
      <c r="N245" s="3"/>
      <c r="O245" s="3"/>
      <c r="P245" s="3"/>
      <c r="Q245" s="3"/>
      <c r="R245" s="3"/>
      <c r="S245" s="3"/>
      <c r="T245" s="3"/>
      <c r="U245" s="3"/>
      <c r="V245" s="3"/>
      <c r="W245" s="3"/>
      <c r="X245" s="3"/>
      <c r="Y245" s="3"/>
      <c r="Z245" s="3"/>
    </row>
    <row r="246" spans="1:26" ht="12.75" customHeight="1" x14ac:dyDescent="0.25">
      <c r="A246" s="3"/>
      <c r="B246" s="3"/>
      <c r="C246" s="3"/>
      <c r="D246" s="200"/>
      <c r="E246" s="3"/>
      <c r="F246" s="3"/>
      <c r="G246" s="3"/>
      <c r="H246" s="3"/>
      <c r="I246" s="3"/>
      <c r="J246" s="3"/>
      <c r="K246" s="3"/>
      <c r="L246" s="3"/>
      <c r="M246" s="3"/>
      <c r="N246" s="3"/>
      <c r="O246" s="3"/>
      <c r="P246" s="3"/>
      <c r="Q246" s="3"/>
      <c r="R246" s="3"/>
      <c r="S246" s="3"/>
      <c r="T246" s="3"/>
      <c r="U246" s="3"/>
      <c r="V246" s="3"/>
      <c r="W246" s="3"/>
      <c r="X246" s="3"/>
      <c r="Y246" s="3"/>
      <c r="Z246" s="3"/>
    </row>
    <row r="247" spans="1:26" ht="12.75" customHeight="1" x14ac:dyDescent="0.25">
      <c r="A247" s="3"/>
      <c r="B247" s="3"/>
      <c r="C247" s="3"/>
      <c r="D247" s="200"/>
      <c r="E247" s="3"/>
      <c r="F247" s="3"/>
      <c r="G247" s="3"/>
      <c r="H247" s="3"/>
      <c r="I247" s="3"/>
      <c r="J247" s="3"/>
      <c r="K247" s="3"/>
      <c r="L247" s="3"/>
      <c r="M247" s="3"/>
      <c r="N247" s="3"/>
      <c r="O247" s="3"/>
      <c r="P247" s="3"/>
      <c r="Q247" s="3"/>
      <c r="R247" s="3"/>
      <c r="S247" s="3"/>
      <c r="T247" s="3"/>
      <c r="U247" s="3"/>
      <c r="V247" s="3"/>
      <c r="W247" s="3"/>
      <c r="X247" s="3"/>
      <c r="Y247" s="3"/>
      <c r="Z247" s="3"/>
    </row>
    <row r="248" spans="1:26" ht="12.75" customHeight="1" x14ac:dyDescent="0.25">
      <c r="A248" s="3"/>
      <c r="B248" s="3"/>
      <c r="C248" s="3"/>
      <c r="D248" s="200"/>
      <c r="E248" s="3"/>
      <c r="F248" s="3"/>
      <c r="G248" s="3"/>
      <c r="H248" s="3"/>
      <c r="I248" s="3"/>
      <c r="J248" s="3"/>
      <c r="K248" s="3"/>
      <c r="L248" s="3"/>
      <c r="M248" s="3"/>
      <c r="N248" s="3"/>
      <c r="O248" s="3"/>
      <c r="P248" s="3"/>
      <c r="Q248" s="3"/>
      <c r="R248" s="3"/>
      <c r="S248" s="3"/>
      <c r="T248" s="3"/>
      <c r="U248" s="3"/>
      <c r="V248" s="3"/>
      <c r="W248" s="3"/>
      <c r="X248" s="3"/>
      <c r="Y248" s="3"/>
      <c r="Z248" s="3"/>
    </row>
    <row r="249" spans="1:26" ht="12.75" customHeight="1" x14ac:dyDescent="0.25">
      <c r="A249" s="3"/>
      <c r="B249" s="3"/>
      <c r="C249" s="3"/>
      <c r="D249" s="200"/>
      <c r="E249" s="3"/>
      <c r="F249" s="3"/>
      <c r="G249" s="3"/>
      <c r="H249" s="3"/>
      <c r="I249" s="3"/>
      <c r="J249" s="3"/>
      <c r="K249" s="3"/>
      <c r="L249" s="3"/>
      <c r="M249" s="3"/>
      <c r="N249" s="3"/>
      <c r="O249" s="3"/>
      <c r="P249" s="3"/>
      <c r="Q249" s="3"/>
      <c r="R249" s="3"/>
      <c r="S249" s="3"/>
      <c r="T249" s="3"/>
      <c r="U249" s="3"/>
      <c r="V249" s="3"/>
      <c r="W249" s="3"/>
      <c r="X249" s="3"/>
      <c r="Y249" s="3"/>
      <c r="Z249" s="3"/>
    </row>
    <row r="250" spans="1:26" ht="12.75" customHeight="1" x14ac:dyDescent="0.25">
      <c r="A250" s="3"/>
      <c r="B250" s="3"/>
      <c r="C250" s="3"/>
      <c r="D250" s="200"/>
      <c r="E250" s="3"/>
      <c r="F250" s="3"/>
      <c r="G250" s="3"/>
      <c r="H250" s="3"/>
      <c r="I250" s="3"/>
      <c r="J250" s="3"/>
      <c r="K250" s="3"/>
      <c r="L250" s="3"/>
      <c r="M250" s="3"/>
      <c r="N250" s="3"/>
      <c r="O250" s="3"/>
      <c r="P250" s="3"/>
      <c r="Q250" s="3"/>
      <c r="R250" s="3"/>
      <c r="S250" s="3"/>
      <c r="T250" s="3"/>
      <c r="U250" s="3"/>
      <c r="V250" s="3"/>
      <c r="W250" s="3"/>
      <c r="X250" s="3"/>
      <c r="Y250" s="3"/>
      <c r="Z250" s="3"/>
    </row>
    <row r="251" spans="1:26" ht="12.75" customHeight="1" x14ac:dyDescent="0.25">
      <c r="A251" s="3"/>
      <c r="B251" s="3"/>
      <c r="C251" s="3"/>
      <c r="D251" s="200"/>
      <c r="E251" s="3"/>
      <c r="F251" s="3"/>
      <c r="G251" s="3"/>
      <c r="H251" s="3"/>
      <c r="I251" s="3"/>
      <c r="J251" s="3"/>
      <c r="K251" s="3"/>
      <c r="L251" s="3"/>
      <c r="M251" s="3"/>
      <c r="N251" s="3"/>
      <c r="O251" s="3"/>
      <c r="P251" s="3"/>
      <c r="Q251" s="3"/>
      <c r="R251" s="3"/>
      <c r="S251" s="3"/>
      <c r="T251" s="3"/>
      <c r="U251" s="3"/>
      <c r="V251" s="3"/>
      <c r="W251" s="3"/>
      <c r="X251" s="3"/>
      <c r="Y251" s="3"/>
      <c r="Z251" s="3"/>
    </row>
    <row r="252" spans="1:26" ht="12.75" customHeight="1" x14ac:dyDescent="0.25">
      <c r="A252" s="3"/>
      <c r="B252" s="3"/>
      <c r="C252" s="3"/>
      <c r="D252" s="200"/>
      <c r="E252" s="3"/>
      <c r="F252" s="3"/>
      <c r="G252" s="3"/>
      <c r="H252" s="3"/>
      <c r="I252" s="3"/>
      <c r="J252" s="3"/>
      <c r="K252" s="3"/>
      <c r="L252" s="3"/>
      <c r="M252" s="3"/>
      <c r="N252" s="3"/>
      <c r="O252" s="3"/>
      <c r="P252" s="3"/>
      <c r="Q252" s="3"/>
      <c r="R252" s="3"/>
      <c r="S252" s="3"/>
      <c r="T252" s="3"/>
      <c r="U252" s="3"/>
      <c r="V252" s="3"/>
      <c r="W252" s="3"/>
      <c r="X252" s="3"/>
      <c r="Y252" s="3"/>
      <c r="Z252" s="3"/>
    </row>
    <row r="253" spans="1:26" ht="12.75" customHeight="1" x14ac:dyDescent="0.25">
      <c r="A253" s="3"/>
      <c r="B253" s="3"/>
      <c r="C253" s="3"/>
      <c r="D253" s="200"/>
      <c r="E253" s="3"/>
      <c r="F253" s="3"/>
      <c r="G253" s="3"/>
      <c r="H253" s="3"/>
      <c r="I253" s="3"/>
      <c r="J253" s="3"/>
      <c r="K253" s="3"/>
      <c r="L253" s="3"/>
      <c r="M253" s="3"/>
      <c r="N253" s="3"/>
      <c r="O253" s="3"/>
      <c r="P253" s="3"/>
      <c r="Q253" s="3"/>
      <c r="R253" s="3"/>
      <c r="S253" s="3"/>
      <c r="T253" s="3"/>
      <c r="U253" s="3"/>
      <c r="V253" s="3"/>
      <c r="W253" s="3"/>
      <c r="X253" s="3"/>
      <c r="Y253" s="3"/>
      <c r="Z253" s="3"/>
    </row>
    <row r="254" spans="1:26" ht="12.75" customHeight="1" x14ac:dyDescent="0.25">
      <c r="A254" s="3"/>
      <c r="B254" s="3"/>
      <c r="C254" s="3"/>
      <c r="D254" s="200"/>
      <c r="E254" s="3"/>
      <c r="F254" s="3"/>
      <c r="G254" s="3"/>
      <c r="H254" s="3"/>
      <c r="I254" s="3"/>
      <c r="J254" s="3"/>
      <c r="K254" s="3"/>
      <c r="L254" s="3"/>
      <c r="M254" s="3"/>
      <c r="N254" s="3"/>
      <c r="O254" s="3"/>
      <c r="P254" s="3"/>
      <c r="Q254" s="3"/>
      <c r="R254" s="3"/>
      <c r="S254" s="3"/>
      <c r="T254" s="3"/>
      <c r="U254" s="3"/>
      <c r="V254" s="3"/>
      <c r="W254" s="3"/>
      <c r="X254" s="3"/>
      <c r="Y254" s="3"/>
      <c r="Z254" s="3"/>
    </row>
    <row r="255" spans="1:26" ht="12.75" customHeight="1" x14ac:dyDescent="0.25">
      <c r="A255" s="3"/>
      <c r="B255" s="3"/>
      <c r="C255" s="3"/>
      <c r="D255" s="200"/>
      <c r="E255" s="3"/>
      <c r="F255" s="3"/>
      <c r="G255" s="3"/>
      <c r="H255" s="3"/>
      <c r="I255" s="3"/>
      <c r="J255" s="3"/>
      <c r="K255" s="3"/>
      <c r="L255" s="3"/>
      <c r="M255" s="3"/>
      <c r="N255" s="3"/>
      <c r="O255" s="3"/>
      <c r="P255" s="3"/>
      <c r="Q255" s="3"/>
      <c r="R255" s="3"/>
      <c r="S255" s="3"/>
      <c r="T255" s="3"/>
      <c r="U255" s="3"/>
      <c r="V255" s="3"/>
      <c r="W255" s="3"/>
      <c r="X255" s="3"/>
      <c r="Y255" s="3"/>
      <c r="Z255" s="3"/>
    </row>
    <row r="256" spans="1:26" ht="12.75" customHeight="1" x14ac:dyDescent="0.25">
      <c r="A256" s="3"/>
      <c r="B256" s="3"/>
      <c r="C256" s="3"/>
      <c r="D256" s="200"/>
      <c r="E256" s="3"/>
      <c r="F256" s="3"/>
      <c r="G256" s="3"/>
      <c r="H256" s="3"/>
      <c r="I256" s="3"/>
      <c r="J256" s="3"/>
      <c r="K256" s="3"/>
      <c r="L256" s="3"/>
      <c r="M256" s="3"/>
      <c r="N256" s="3"/>
      <c r="O256" s="3"/>
      <c r="P256" s="3"/>
      <c r="Q256" s="3"/>
      <c r="R256" s="3"/>
      <c r="S256" s="3"/>
      <c r="T256" s="3"/>
      <c r="U256" s="3"/>
      <c r="V256" s="3"/>
      <c r="W256" s="3"/>
      <c r="X256" s="3"/>
      <c r="Y256" s="3"/>
      <c r="Z256" s="3"/>
    </row>
    <row r="257" spans="1:26" ht="12.75" customHeight="1" x14ac:dyDescent="0.25">
      <c r="A257" s="3"/>
      <c r="B257" s="3"/>
      <c r="C257" s="3"/>
      <c r="D257" s="200"/>
      <c r="E257" s="3"/>
      <c r="F257" s="3"/>
      <c r="G257" s="3"/>
      <c r="H257" s="3"/>
      <c r="I257" s="3"/>
      <c r="J257" s="3"/>
      <c r="K257" s="3"/>
      <c r="L257" s="3"/>
      <c r="M257" s="3"/>
      <c r="N257" s="3"/>
      <c r="O257" s="3"/>
      <c r="P257" s="3"/>
      <c r="Q257" s="3"/>
      <c r="R257" s="3"/>
      <c r="S257" s="3"/>
      <c r="T257" s="3"/>
      <c r="U257" s="3"/>
      <c r="V257" s="3"/>
      <c r="W257" s="3"/>
      <c r="X257" s="3"/>
      <c r="Y257" s="3"/>
      <c r="Z257" s="3"/>
    </row>
    <row r="258" spans="1:26" ht="12.75" customHeight="1" x14ac:dyDescent="0.25">
      <c r="A258" s="3"/>
      <c r="B258" s="3"/>
      <c r="C258" s="3"/>
      <c r="D258" s="200"/>
      <c r="E258" s="3"/>
      <c r="F258" s="3"/>
      <c r="G258" s="3"/>
      <c r="H258" s="3"/>
      <c r="I258" s="3"/>
      <c r="J258" s="3"/>
      <c r="K258" s="3"/>
      <c r="L258" s="3"/>
      <c r="M258" s="3"/>
      <c r="N258" s="3"/>
      <c r="O258" s="3"/>
      <c r="P258" s="3"/>
      <c r="Q258" s="3"/>
      <c r="R258" s="3"/>
      <c r="S258" s="3"/>
      <c r="T258" s="3"/>
      <c r="U258" s="3"/>
      <c r="V258" s="3"/>
      <c r="W258" s="3"/>
      <c r="X258" s="3"/>
      <c r="Y258" s="3"/>
      <c r="Z258" s="3"/>
    </row>
    <row r="259" spans="1:26" ht="12.75" customHeight="1" x14ac:dyDescent="0.25">
      <c r="A259" s="3"/>
      <c r="B259" s="3"/>
      <c r="C259" s="3"/>
      <c r="D259" s="200"/>
      <c r="E259" s="3"/>
      <c r="F259" s="3"/>
      <c r="G259" s="3"/>
      <c r="H259" s="3"/>
      <c r="I259" s="3"/>
      <c r="J259" s="3"/>
      <c r="K259" s="3"/>
      <c r="L259" s="3"/>
      <c r="M259" s="3"/>
      <c r="N259" s="3"/>
      <c r="O259" s="3"/>
      <c r="P259" s="3"/>
      <c r="Q259" s="3"/>
      <c r="R259" s="3"/>
      <c r="S259" s="3"/>
      <c r="T259" s="3"/>
      <c r="U259" s="3"/>
      <c r="V259" s="3"/>
      <c r="W259" s="3"/>
      <c r="X259" s="3"/>
      <c r="Y259" s="3"/>
      <c r="Z259" s="3"/>
    </row>
    <row r="260" spans="1:26" ht="12.75" customHeight="1" x14ac:dyDescent="0.25">
      <c r="A260" s="3"/>
      <c r="B260" s="3"/>
      <c r="C260" s="3"/>
      <c r="D260" s="200"/>
      <c r="E260" s="3"/>
      <c r="F260" s="3"/>
      <c r="G260" s="3"/>
      <c r="H260" s="3"/>
      <c r="I260" s="3"/>
      <c r="J260" s="3"/>
      <c r="K260" s="3"/>
      <c r="L260" s="3"/>
      <c r="M260" s="3"/>
      <c r="N260" s="3"/>
      <c r="O260" s="3"/>
      <c r="P260" s="3"/>
      <c r="Q260" s="3"/>
      <c r="R260" s="3"/>
      <c r="S260" s="3"/>
      <c r="T260" s="3"/>
      <c r="U260" s="3"/>
      <c r="V260" s="3"/>
      <c r="W260" s="3"/>
      <c r="X260" s="3"/>
      <c r="Y260" s="3"/>
      <c r="Z260" s="3"/>
    </row>
    <row r="261" spans="1:26" ht="12.75" customHeight="1" x14ac:dyDescent="0.25">
      <c r="A261" s="3"/>
      <c r="B261" s="3"/>
      <c r="C261" s="3"/>
      <c r="D261" s="200"/>
      <c r="E261" s="3"/>
      <c r="F261" s="3"/>
      <c r="G261" s="3"/>
      <c r="H261" s="3"/>
      <c r="I261" s="3"/>
      <c r="J261" s="3"/>
      <c r="K261" s="3"/>
      <c r="L261" s="3"/>
      <c r="M261" s="3"/>
      <c r="N261" s="3"/>
      <c r="O261" s="3"/>
      <c r="P261" s="3"/>
      <c r="Q261" s="3"/>
      <c r="R261" s="3"/>
      <c r="S261" s="3"/>
      <c r="T261" s="3"/>
      <c r="U261" s="3"/>
      <c r="V261" s="3"/>
      <c r="W261" s="3"/>
      <c r="X261" s="3"/>
      <c r="Y261" s="3"/>
      <c r="Z261" s="3"/>
    </row>
    <row r="262" spans="1:26" ht="12.75" customHeight="1" x14ac:dyDescent="0.25">
      <c r="A262" s="3"/>
      <c r="B262" s="3"/>
      <c r="C262" s="3"/>
      <c r="D262" s="200"/>
      <c r="E262" s="3"/>
      <c r="F262" s="3"/>
      <c r="G262" s="3"/>
      <c r="H262" s="3"/>
      <c r="I262" s="3"/>
      <c r="J262" s="3"/>
      <c r="K262" s="3"/>
      <c r="L262" s="3"/>
      <c r="M262" s="3"/>
      <c r="N262" s="3"/>
      <c r="O262" s="3"/>
      <c r="P262" s="3"/>
      <c r="Q262" s="3"/>
      <c r="R262" s="3"/>
      <c r="S262" s="3"/>
      <c r="T262" s="3"/>
      <c r="U262" s="3"/>
      <c r="V262" s="3"/>
      <c r="W262" s="3"/>
      <c r="X262" s="3"/>
      <c r="Y262" s="3"/>
      <c r="Z262" s="3"/>
    </row>
    <row r="263" spans="1:26" ht="12.75" customHeight="1" x14ac:dyDescent="0.25">
      <c r="A263" s="3"/>
      <c r="B263" s="3"/>
      <c r="C263" s="3"/>
      <c r="D263" s="200"/>
      <c r="E263" s="3"/>
      <c r="F263" s="3"/>
      <c r="G263" s="3"/>
      <c r="H263" s="3"/>
      <c r="I263" s="3"/>
      <c r="J263" s="3"/>
      <c r="K263" s="3"/>
      <c r="L263" s="3"/>
      <c r="M263" s="3"/>
      <c r="N263" s="3"/>
      <c r="O263" s="3"/>
      <c r="P263" s="3"/>
      <c r="Q263" s="3"/>
      <c r="R263" s="3"/>
      <c r="S263" s="3"/>
      <c r="T263" s="3"/>
      <c r="U263" s="3"/>
      <c r="V263" s="3"/>
      <c r="W263" s="3"/>
      <c r="X263" s="3"/>
      <c r="Y263" s="3"/>
      <c r="Z263" s="3"/>
    </row>
    <row r="264" spans="1:26" ht="12.75" customHeight="1" x14ac:dyDescent="0.25">
      <c r="A264" s="3"/>
      <c r="B264" s="3"/>
      <c r="C264" s="3"/>
      <c r="D264" s="200"/>
      <c r="E264" s="3"/>
      <c r="F264" s="3"/>
      <c r="G264" s="3"/>
      <c r="H264" s="3"/>
      <c r="I264" s="3"/>
      <c r="J264" s="3"/>
      <c r="K264" s="3"/>
      <c r="L264" s="3"/>
      <c r="M264" s="3"/>
      <c r="N264" s="3"/>
      <c r="O264" s="3"/>
      <c r="P264" s="3"/>
      <c r="Q264" s="3"/>
      <c r="R264" s="3"/>
      <c r="S264" s="3"/>
      <c r="T264" s="3"/>
      <c r="U264" s="3"/>
      <c r="V264" s="3"/>
      <c r="W264" s="3"/>
      <c r="X264" s="3"/>
      <c r="Y264" s="3"/>
      <c r="Z264" s="3"/>
    </row>
    <row r="265" spans="1:26" ht="12.75" customHeight="1" x14ac:dyDescent="0.25">
      <c r="A265" s="3"/>
      <c r="B265" s="3"/>
      <c r="C265" s="3"/>
      <c r="D265" s="200"/>
      <c r="E265" s="3"/>
      <c r="F265" s="3"/>
      <c r="G265" s="3"/>
      <c r="H265" s="3"/>
      <c r="I265" s="3"/>
      <c r="J265" s="3"/>
      <c r="K265" s="3"/>
      <c r="L265" s="3"/>
      <c r="M265" s="3"/>
      <c r="N265" s="3"/>
      <c r="O265" s="3"/>
      <c r="P265" s="3"/>
      <c r="Q265" s="3"/>
      <c r="R265" s="3"/>
      <c r="S265" s="3"/>
      <c r="T265" s="3"/>
      <c r="U265" s="3"/>
      <c r="V265" s="3"/>
      <c r="W265" s="3"/>
      <c r="X265" s="3"/>
      <c r="Y265" s="3"/>
      <c r="Z265" s="3"/>
    </row>
    <row r="266" spans="1:26" ht="12.75" customHeight="1" x14ac:dyDescent="0.25">
      <c r="A266" s="3"/>
      <c r="B266" s="3"/>
      <c r="C266" s="3"/>
      <c r="D266" s="200"/>
      <c r="E266" s="3"/>
      <c r="F266" s="3"/>
      <c r="G266" s="3"/>
      <c r="H266" s="3"/>
      <c r="I266" s="3"/>
      <c r="J266" s="3"/>
      <c r="K266" s="3"/>
      <c r="L266" s="3"/>
      <c r="M266" s="3"/>
      <c r="N266" s="3"/>
      <c r="O266" s="3"/>
      <c r="P266" s="3"/>
      <c r="Q266" s="3"/>
      <c r="R266" s="3"/>
      <c r="S266" s="3"/>
      <c r="T266" s="3"/>
      <c r="U266" s="3"/>
      <c r="V266" s="3"/>
      <c r="W266" s="3"/>
      <c r="X266" s="3"/>
      <c r="Y266" s="3"/>
      <c r="Z266" s="3"/>
    </row>
    <row r="267" spans="1:26" ht="12.75" customHeight="1" x14ac:dyDescent="0.25">
      <c r="A267" s="3"/>
      <c r="B267" s="3"/>
      <c r="C267" s="3"/>
      <c r="D267" s="200"/>
      <c r="E267" s="3"/>
      <c r="F267" s="3"/>
      <c r="G267" s="3"/>
      <c r="H267" s="3"/>
      <c r="I267" s="3"/>
      <c r="J267" s="3"/>
      <c r="K267" s="3"/>
      <c r="L267" s="3"/>
      <c r="M267" s="3"/>
      <c r="N267" s="3"/>
      <c r="O267" s="3"/>
      <c r="P267" s="3"/>
      <c r="Q267" s="3"/>
      <c r="R267" s="3"/>
      <c r="S267" s="3"/>
      <c r="T267" s="3"/>
      <c r="U267" s="3"/>
      <c r="V267" s="3"/>
      <c r="W267" s="3"/>
      <c r="X267" s="3"/>
      <c r="Y267" s="3"/>
      <c r="Z267" s="3"/>
    </row>
    <row r="268" spans="1:26" ht="12.75" customHeight="1" x14ac:dyDescent="0.25">
      <c r="A268" s="3"/>
      <c r="B268" s="3"/>
      <c r="C268" s="3"/>
      <c r="D268" s="200"/>
      <c r="E268" s="3"/>
      <c r="F268" s="3"/>
      <c r="G268" s="3"/>
      <c r="H268" s="3"/>
      <c r="I268" s="3"/>
      <c r="J268" s="3"/>
      <c r="K268" s="3"/>
      <c r="L268" s="3"/>
      <c r="M268" s="3"/>
      <c r="N268" s="3"/>
      <c r="O268" s="3"/>
      <c r="P268" s="3"/>
      <c r="Q268" s="3"/>
      <c r="R268" s="3"/>
      <c r="S268" s="3"/>
      <c r="T268" s="3"/>
      <c r="U268" s="3"/>
      <c r="V268" s="3"/>
      <c r="W268" s="3"/>
      <c r="X268" s="3"/>
      <c r="Y268" s="3"/>
      <c r="Z268" s="3"/>
    </row>
    <row r="269" spans="1:26" ht="12.75" customHeight="1" x14ac:dyDescent="0.25">
      <c r="A269" s="3"/>
      <c r="B269" s="3"/>
      <c r="C269" s="3"/>
      <c r="D269" s="200"/>
      <c r="E269" s="3"/>
      <c r="F269" s="3"/>
      <c r="G269" s="3"/>
      <c r="H269" s="3"/>
      <c r="I269" s="3"/>
      <c r="J269" s="3"/>
      <c r="K269" s="3"/>
      <c r="L269" s="3"/>
      <c r="M269" s="3"/>
      <c r="N269" s="3"/>
      <c r="O269" s="3"/>
      <c r="P269" s="3"/>
      <c r="Q269" s="3"/>
      <c r="R269" s="3"/>
      <c r="S269" s="3"/>
      <c r="T269" s="3"/>
      <c r="U269" s="3"/>
      <c r="V269" s="3"/>
      <c r="W269" s="3"/>
      <c r="X269" s="3"/>
      <c r="Y269" s="3"/>
      <c r="Z269" s="3"/>
    </row>
    <row r="270" spans="1:26" ht="12.75" customHeight="1" x14ac:dyDescent="0.25">
      <c r="A270" s="3"/>
      <c r="B270" s="3"/>
      <c r="C270" s="3"/>
      <c r="D270" s="200"/>
      <c r="E270" s="3"/>
      <c r="F270" s="3"/>
      <c r="G270" s="3"/>
      <c r="H270" s="3"/>
      <c r="I270" s="3"/>
      <c r="J270" s="3"/>
      <c r="K270" s="3"/>
      <c r="L270" s="3"/>
      <c r="M270" s="3"/>
      <c r="N270" s="3"/>
      <c r="O270" s="3"/>
      <c r="P270" s="3"/>
      <c r="Q270" s="3"/>
      <c r="R270" s="3"/>
      <c r="S270" s="3"/>
      <c r="T270" s="3"/>
      <c r="U270" s="3"/>
      <c r="V270" s="3"/>
      <c r="W270" s="3"/>
      <c r="X270" s="3"/>
      <c r="Y270" s="3"/>
      <c r="Z270" s="3"/>
    </row>
    <row r="271" spans="1:26" ht="12.75" customHeight="1" x14ac:dyDescent="0.25">
      <c r="A271" s="3"/>
      <c r="B271" s="3"/>
      <c r="C271" s="3"/>
      <c r="D271" s="200"/>
      <c r="E271" s="3"/>
      <c r="F271" s="3"/>
      <c r="G271" s="3"/>
      <c r="H271" s="3"/>
      <c r="I271" s="3"/>
      <c r="J271" s="3"/>
      <c r="K271" s="3"/>
      <c r="L271" s="3"/>
      <c r="M271" s="3"/>
      <c r="N271" s="3"/>
      <c r="O271" s="3"/>
      <c r="P271" s="3"/>
      <c r="Q271" s="3"/>
      <c r="R271" s="3"/>
      <c r="S271" s="3"/>
      <c r="T271" s="3"/>
      <c r="U271" s="3"/>
      <c r="V271" s="3"/>
      <c r="W271" s="3"/>
      <c r="X271" s="3"/>
      <c r="Y271" s="3"/>
      <c r="Z271" s="3"/>
    </row>
    <row r="272" spans="1:26" ht="12.75" customHeight="1" x14ac:dyDescent="0.25">
      <c r="A272" s="3"/>
      <c r="B272" s="3"/>
      <c r="C272" s="3"/>
      <c r="D272" s="200"/>
      <c r="E272" s="3"/>
      <c r="F272" s="3"/>
      <c r="G272" s="3"/>
      <c r="H272" s="3"/>
      <c r="I272" s="3"/>
      <c r="J272" s="3"/>
      <c r="K272" s="3"/>
      <c r="L272" s="3"/>
      <c r="M272" s="3"/>
      <c r="N272" s="3"/>
      <c r="O272" s="3"/>
      <c r="P272" s="3"/>
      <c r="Q272" s="3"/>
      <c r="R272" s="3"/>
      <c r="S272" s="3"/>
      <c r="T272" s="3"/>
      <c r="U272" s="3"/>
      <c r="V272" s="3"/>
      <c r="W272" s="3"/>
      <c r="X272" s="3"/>
      <c r="Y272" s="3"/>
      <c r="Z272" s="3"/>
    </row>
    <row r="273" spans="1:26" ht="12.75" customHeight="1" x14ac:dyDescent="0.25">
      <c r="A273" s="3"/>
      <c r="B273" s="3"/>
      <c r="C273" s="3"/>
      <c r="D273" s="200"/>
      <c r="E273" s="3"/>
      <c r="F273" s="3"/>
      <c r="G273" s="3"/>
      <c r="H273" s="3"/>
      <c r="I273" s="3"/>
      <c r="J273" s="3"/>
      <c r="K273" s="3"/>
      <c r="L273" s="3"/>
      <c r="M273" s="3"/>
      <c r="N273" s="3"/>
      <c r="O273" s="3"/>
      <c r="P273" s="3"/>
      <c r="Q273" s="3"/>
      <c r="R273" s="3"/>
      <c r="S273" s="3"/>
      <c r="T273" s="3"/>
      <c r="U273" s="3"/>
      <c r="V273" s="3"/>
      <c r="W273" s="3"/>
      <c r="X273" s="3"/>
      <c r="Y273" s="3"/>
      <c r="Z273" s="3"/>
    </row>
    <row r="274" spans="1:26" ht="12.75" customHeight="1" x14ac:dyDescent="0.25">
      <c r="A274" s="3"/>
      <c r="B274" s="3"/>
      <c r="C274" s="3"/>
      <c r="D274" s="200"/>
      <c r="E274" s="3"/>
      <c r="F274" s="3"/>
      <c r="G274" s="3"/>
      <c r="H274" s="3"/>
      <c r="I274" s="3"/>
      <c r="J274" s="3"/>
      <c r="K274" s="3"/>
      <c r="L274" s="3"/>
      <c r="M274" s="3"/>
      <c r="N274" s="3"/>
      <c r="O274" s="3"/>
      <c r="P274" s="3"/>
      <c r="Q274" s="3"/>
      <c r="R274" s="3"/>
      <c r="S274" s="3"/>
      <c r="T274" s="3"/>
      <c r="U274" s="3"/>
      <c r="V274" s="3"/>
      <c r="W274" s="3"/>
      <c r="X274" s="3"/>
      <c r="Y274" s="3"/>
      <c r="Z274" s="3"/>
    </row>
    <row r="275" spans="1:26" ht="12.75" customHeight="1" x14ac:dyDescent="0.25">
      <c r="A275" s="3"/>
      <c r="B275" s="3"/>
      <c r="C275" s="3"/>
      <c r="D275" s="200"/>
      <c r="E275" s="3"/>
      <c r="F275" s="3"/>
      <c r="G275" s="3"/>
      <c r="H275" s="3"/>
      <c r="I275" s="3"/>
      <c r="J275" s="3"/>
      <c r="K275" s="3"/>
      <c r="L275" s="3"/>
      <c r="M275" s="3"/>
      <c r="N275" s="3"/>
      <c r="O275" s="3"/>
      <c r="P275" s="3"/>
      <c r="Q275" s="3"/>
      <c r="R275" s="3"/>
      <c r="S275" s="3"/>
      <c r="T275" s="3"/>
      <c r="U275" s="3"/>
      <c r="V275" s="3"/>
      <c r="W275" s="3"/>
      <c r="X275" s="3"/>
      <c r="Y275" s="3"/>
      <c r="Z275" s="3"/>
    </row>
    <row r="276" spans="1:26" ht="12.75" customHeight="1" x14ac:dyDescent="0.25">
      <c r="A276" s="3"/>
      <c r="B276" s="3"/>
      <c r="C276" s="3"/>
      <c r="D276" s="200"/>
      <c r="E276" s="3"/>
      <c r="F276" s="3"/>
      <c r="G276" s="3"/>
      <c r="H276" s="3"/>
      <c r="I276" s="3"/>
      <c r="J276" s="3"/>
      <c r="K276" s="3"/>
      <c r="L276" s="3"/>
      <c r="M276" s="3"/>
      <c r="N276" s="3"/>
      <c r="O276" s="3"/>
      <c r="P276" s="3"/>
      <c r="Q276" s="3"/>
      <c r="R276" s="3"/>
      <c r="S276" s="3"/>
      <c r="T276" s="3"/>
      <c r="U276" s="3"/>
      <c r="V276" s="3"/>
      <c r="W276" s="3"/>
      <c r="X276" s="3"/>
      <c r="Y276" s="3"/>
      <c r="Z276" s="3"/>
    </row>
    <row r="277" spans="1:26" ht="12.75" customHeight="1" x14ac:dyDescent="0.25">
      <c r="A277" s="3"/>
      <c r="B277" s="3"/>
      <c r="C277" s="3"/>
      <c r="D277" s="200"/>
      <c r="E277" s="3"/>
      <c r="F277" s="3"/>
      <c r="G277" s="3"/>
      <c r="H277" s="3"/>
      <c r="I277" s="3"/>
      <c r="J277" s="3"/>
      <c r="K277" s="3"/>
      <c r="L277" s="3"/>
      <c r="M277" s="3"/>
      <c r="N277" s="3"/>
      <c r="O277" s="3"/>
      <c r="P277" s="3"/>
      <c r="Q277" s="3"/>
      <c r="R277" s="3"/>
      <c r="S277" s="3"/>
      <c r="T277" s="3"/>
      <c r="U277" s="3"/>
      <c r="V277" s="3"/>
      <c r="W277" s="3"/>
      <c r="X277" s="3"/>
      <c r="Y277" s="3"/>
      <c r="Z277" s="3"/>
    </row>
    <row r="278" spans="1:26" ht="12.75" customHeight="1" x14ac:dyDescent="0.25">
      <c r="A278" s="3"/>
      <c r="B278" s="3"/>
      <c r="C278" s="3"/>
      <c r="D278" s="200"/>
      <c r="E278" s="3"/>
      <c r="F278" s="3"/>
      <c r="G278" s="3"/>
      <c r="H278" s="3"/>
      <c r="I278" s="3"/>
      <c r="J278" s="3"/>
      <c r="K278" s="3"/>
      <c r="L278" s="3"/>
      <c r="M278" s="3"/>
      <c r="N278" s="3"/>
      <c r="O278" s="3"/>
      <c r="P278" s="3"/>
      <c r="Q278" s="3"/>
      <c r="R278" s="3"/>
      <c r="S278" s="3"/>
      <c r="T278" s="3"/>
      <c r="U278" s="3"/>
      <c r="V278" s="3"/>
      <c r="W278" s="3"/>
      <c r="X278" s="3"/>
      <c r="Y278" s="3"/>
      <c r="Z278" s="3"/>
    </row>
    <row r="279" spans="1:26" ht="12.75" customHeight="1" x14ac:dyDescent="0.25">
      <c r="A279" s="3"/>
      <c r="B279" s="3"/>
      <c r="C279" s="3"/>
      <c r="D279" s="200"/>
      <c r="E279" s="3"/>
      <c r="F279" s="3"/>
      <c r="G279" s="3"/>
      <c r="H279" s="3"/>
      <c r="I279" s="3"/>
      <c r="J279" s="3"/>
      <c r="K279" s="3"/>
      <c r="L279" s="3"/>
      <c r="M279" s="3"/>
      <c r="N279" s="3"/>
      <c r="O279" s="3"/>
      <c r="P279" s="3"/>
      <c r="Q279" s="3"/>
      <c r="R279" s="3"/>
      <c r="S279" s="3"/>
      <c r="T279" s="3"/>
      <c r="U279" s="3"/>
      <c r="V279" s="3"/>
      <c r="W279" s="3"/>
      <c r="X279" s="3"/>
      <c r="Y279" s="3"/>
      <c r="Z279" s="3"/>
    </row>
    <row r="280" spans="1:26" ht="12.75" customHeight="1" x14ac:dyDescent="0.25">
      <c r="A280" s="3"/>
      <c r="B280" s="3"/>
      <c r="C280" s="3"/>
      <c r="D280" s="200"/>
      <c r="E280" s="3"/>
      <c r="F280" s="3"/>
      <c r="G280" s="3"/>
      <c r="H280" s="3"/>
      <c r="I280" s="3"/>
      <c r="J280" s="3"/>
      <c r="K280" s="3"/>
      <c r="L280" s="3"/>
      <c r="M280" s="3"/>
      <c r="N280" s="3"/>
      <c r="O280" s="3"/>
      <c r="P280" s="3"/>
      <c r="Q280" s="3"/>
      <c r="R280" s="3"/>
      <c r="S280" s="3"/>
      <c r="T280" s="3"/>
      <c r="U280" s="3"/>
      <c r="V280" s="3"/>
      <c r="W280" s="3"/>
      <c r="X280" s="3"/>
      <c r="Y280" s="3"/>
      <c r="Z280" s="3"/>
    </row>
    <row r="281" spans="1:26" ht="12.75" customHeight="1" x14ac:dyDescent="0.25">
      <c r="A281" s="3"/>
      <c r="B281" s="3"/>
      <c r="C281" s="3"/>
      <c r="D281" s="200"/>
      <c r="E281" s="3"/>
      <c r="F281" s="3"/>
      <c r="G281" s="3"/>
      <c r="H281" s="3"/>
      <c r="I281" s="3"/>
      <c r="J281" s="3"/>
      <c r="K281" s="3"/>
      <c r="L281" s="3"/>
      <c r="M281" s="3"/>
      <c r="N281" s="3"/>
      <c r="O281" s="3"/>
      <c r="P281" s="3"/>
      <c r="Q281" s="3"/>
      <c r="R281" s="3"/>
      <c r="S281" s="3"/>
      <c r="T281" s="3"/>
      <c r="U281" s="3"/>
      <c r="V281" s="3"/>
      <c r="W281" s="3"/>
      <c r="X281" s="3"/>
      <c r="Y281" s="3"/>
      <c r="Z281" s="3"/>
    </row>
    <row r="282" spans="1:26" ht="12.75" customHeight="1" x14ac:dyDescent="0.25">
      <c r="A282" s="3"/>
      <c r="B282" s="3"/>
      <c r="C282" s="3"/>
      <c r="D282" s="200"/>
      <c r="E282" s="3"/>
      <c r="F282" s="3"/>
      <c r="G282" s="3"/>
      <c r="H282" s="3"/>
      <c r="I282" s="3"/>
      <c r="J282" s="3"/>
      <c r="K282" s="3"/>
      <c r="L282" s="3"/>
      <c r="M282" s="3"/>
      <c r="N282" s="3"/>
      <c r="O282" s="3"/>
      <c r="P282" s="3"/>
      <c r="Q282" s="3"/>
      <c r="R282" s="3"/>
      <c r="S282" s="3"/>
      <c r="T282" s="3"/>
      <c r="U282" s="3"/>
      <c r="V282" s="3"/>
      <c r="W282" s="3"/>
      <c r="X282" s="3"/>
      <c r="Y282" s="3"/>
      <c r="Z282" s="3"/>
    </row>
    <row r="283" spans="1:26" ht="12.75" customHeight="1" x14ac:dyDescent="0.25">
      <c r="A283" s="3"/>
      <c r="B283" s="3"/>
      <c r="C283" s="3"/>
      <c r="D283" s="200"/>
      <c r="E283" s="3"/>
      <c r="F283" s="3"/>
      <c r="G283" s="3"/>
      <c r="H283" s="3"/>
      <c r="I283" s="3"/>
      <c r="J283" s="3"/>
      <c r="K283" s="3"/>
      <c r="L283" s="3"/>
      <c r="M283" s="3"/>
      <c r="N283" s="3"/>
      <c r="O283" s="3"/>
      <c r="P283" s="3"/>
      <c r="Q283" s="3"/>
      <c r="R283" s="3"/>
      <c r="S283" s="3"/>
      <c r="T283" s="3"/>
      <c r="U283" s="3"/>
      <c r="V283" s="3"/>
      <c r="W283" s="3"/>
      <c r="X283" s="3"/>
      <c r="Y283" s="3"/>
      <c r="Z283" s="3"/>
    </row>
    <row r="284" spans="1:26" ht="12.75" customHeight="1" x14ac:dyDescent="0.25">
      <c r="A284" s="3"/>
      <c r="B284" s="3"/>
      <c r="C284" s="3"/>
      <c r="D284" s="200"/>
      <c r="E284" s="3"/>
      <c r="F284" s="3"/>
      <c r="G284" s="3"/>
      <c r="H284" s="3"/>
      <c r="I284" s="3"/>
      <c r="J284" s="3"/>
      <c r="K284" s="3"/>
      <c r="L284" s="3"/>
      <c r="M284" s="3"/>
      <c r="N284" s="3"/>
      <c r="O284" s="3"/>
      <c r="P284" s="3"/>
      <c r="Q284" s="3"/>
      <c r="R284" s="3"/>
      <c r="S284" s="3"/>
      <c r="T284" s="3"/>
      <c r="U284" s="3"/>
      <c r="V284" s="3"/>
      <c r="W284" s="3"/>
      <c r="X284" s="3"/>
      <c r="Y284" s="3"/>
      <c r="Z284" s="3"/>
    </row>
    <row r="285" spans="1:26" ht="12.75" customHeight="1" x14ac:dyDescent="0.25">
      <c r="A285" s="3"/>
      <c r="B285" s="3"/>
      <c r="C285" s="3"/>
      <c r="D285" s="200"/>
      <c r="E285" s="3"/>
      <c r="F285" s="3"/>
      <c r="G285" s="3"/>
      <c r="H285" s="3"/>
      <c r="I285" s="3"/>
      <c r="J285" s="3"/>
      <c r="K285" s="3"/>
      <c r="L285" s="3"/>
      <c r="M285" s="3"/>
      <c r="N285" s="3"/>
      <c r="O285" s="3"/>
      <c r="P285" s="3"/>
      <c r="Q285" s="3"/>
      <c r="R285" s="3"/>
      <c r="S285" s="3"/>
      <c r="T285" s="3"/>
      <c r="U285" s="3"/>
      <c r="V285" s="3"/>
      <c r="W285" s="3"/>
      <c r="X285" s="3"/>
      <c r="Y285" s="3"/>
      <c r="Z285" s="3"/>
    </row>
    <row r="286" spans="1:26" ht="12.75" customHeight="1" x14ac:dyDescent="0.25">
      <c r="A286" s="3"/>
      <c r="B286" s="3"/>
      <c r="C286" s="3"/>
      <c r="D286" s="200"/>
      <c r="E286" s="3"/>
      <c r="F286" s="3"/>
      <c r="G286" s="3"/>
      <c r="H286" s="3"/>
      <c r="I286" s="3"/>
      <c r="J286" s="3"/>
      <c r="K286" s="3"/>
      <c r="L286" s="3"/>
      <c r="M286" s="3"/>
      <c r="N286" s="3"/>
      <c r="O286" s="3"/>
      <c r="P286" s="3"/>
      <c r="Q286" s="3"/>
      <c r="R286" s="3"/>
      <c r="S286" s="3"/>
      <c r="T286" s="3"/>
      <c r="U286" s="3"/>
      <c r="V286" s="3"/>
      <c r="W286" s="3"/>
      <c r="X286" s="3"/>
      <c r="Y286" s="3"/>
      <c r="Z286" s="3"/>
    </row>
    <row r="287" spans="1:26" ht="12.75" customHeight="1" x14ac:dyDescent="0.25">
      <c r="A287" s="3"/>
      <c r="B287" s="3"/>
      <c r="C287" s="3"/>
      <c r="D287" s="200"/>
      <c r="E287" s="3"/>
      <c r="F287" s="3"/>
      <c r="G287" s="3"/>
      <c r="H287" s="3"/>
      <c r="I287" s="3"/>
      <c r="J287" s="3"/>
      <c r="K287" s="3"/>
      <c r="L287" s="3"/>
      <c r="M287" s="3"/>
      <c r="N287" s="3"/>
      <c r="O287" s="3"/>
      <c r="P287" s="3"/>
      <c r="Q287" s="3"/>
      <c r="R287" s="3"/>
      <c r="S287" s="3"/>
      <c r="T287" s="3"/>
      <c r="U287" s="3"/>
      <c r="V287" s="3"/>
      <c r="W287" s="3"/>
      <c r="X287" s="3"/>
      <c r="Y287" s="3"/>
      <c r="Z287" s="3"/>
    </row>
    <row r="288" spans="1:26" ht="12.75" customHeight="1" x14ac:dyDescent="0.25">
      <c r="A288" s="3"/>
      <c r="B288" s="3"/>
      <c r="C288" s="3"/>
      <c r="D288" s="200"/>
      <c r="E288" s="3"/>
      <c r="F288" s="3"/>
      <c r="G288" s="3"/>
      <c r="H288" s="3"/>
      <c r="I288" s="3"/>
      <c r="J288" s="3"/>
      <c r="K288" s="3"/>
      <c r="L288" s="3"/>
      <c r="M288" s="3"/>
      <c r="N288" s="3"/>
      <c r="O288" s="3"/>
      <c r="P288" s="3"/>
      <c r="Q288" s="3"/>
      <c r="R288" s="3"/>
      <c r="S288" s="3"/>
      <c r="T288" s="3"/>
      <c r="U288" s="3"/>
      <c r="V288" s="3"/>
      <c r="W288" s="3"/>
      <c r="X288" s="3"/>
      <c r="Y288" s="3"/>
      <c r="Z288" s="3"/>
    </row>
    <row r="289" spans="1:26" ht="12.75" customHeight="1" x14ac:dyDescent="0.25">
      <c r="A289" s="3"/>
      <c r="B289" s="3"/>
      <c r="C289" s="3"/>
      <c r="D289" s="200"/>
      <c r="E289" s="3"/>
      <c r="F289" s="3"/>
      <c r="G289" s="3"/>
      <c r="H289" s="3"/>
      <c r="I289" s="3"/>
      <c r="J289" s="3"/>
      <c r="K289" s="3"/>
      <c r="L289" s="3"/>
      <c r="M289" s="3"/>
      <c r="N289" s="3"/>
      <c r="O289" s="3"/>
      <c r="P289" s="3"/>
      <c r="Q289" s="3"/>
      <c r="R289" s="3"/>
      <c r="S289" s="3"/>
      <c r="T289" s="3"/>
      <c r="U289" s="3"/>
      <c r="V289" s="3"/>
      <c r="W289" s="3"/>
      <c r="X289" s="3"/>
      <c r="Y289" s="3"/>
      <c r="Z289" s="3"/>
    </row>
    <row r="290" spans="1:26" ht="12.75" customHeight="1" x14ac:dyDescent="0.25">
      <c r="A290" s="3"/>
      <c r="B290" s="3"/>
      <c r="C290" s="3"/>
      <c r="D290" s="200"/>
      <c r="E290" s="3"/>
      <c r="F290" s="3"/>
      <c r="G290" s="3"/>
      <c r="H290" s="3"/>
      <c r="I290" s="3"/>
      <c r="J290" s="3"/>
      <c r="K290" s="3"/>
      <c r="L290" s="3"/>
      <c r="M290" s="3"/>
      <c r="N290" s="3"/>
      <c r="O290" s="3"/>
      <c r="P290" s="3"/>
      <c r="Q290" s="3"/>
      <c r="R290" s="3"/>
      <c r="S290" s="3"/>
      <c r="T290" s="3"/>
      <c r="U290" s="3"/>
      <c r="V290" s="3"/>
      <c r="W290" s="3"/>
      <c r="X290" s="3"/>
      <c r="Y290" s="3"/>
      <c r="Z290" s="3"/>
    </row>
    <row r="291" spans="1:26" ht="12.75" customHeight="1" x14ac:dyDescent="0.25">
      <c r="A291" s="3"/>
      <c r="B291" s="3"/>
      <c r="C291" s="3"/>
      <c r="D291" s="200"/>
      <c r="E291" s="3"/>
      <c r="F291" s="3"/>
      <c r="G291" s="3"/>
      <c r="H291" s="3"/>
      <c r="I291" s="3"/>
      <c r="J291" s="3"/>
      <c r="K291" s="3"/>
      <c r="L291" s="3"/>
      <c r="M291" s="3"/>
      <c r="N291" s="3"/>
      <c r="O291" s="3"/>
      <c r="P291" s="3"/>
      <c r="Q291" s="3"/>
      <c r="R291" s="3"/>
      <c r="S291" s="3"/>
      <c r="T291" s="3"/>
      <c r="U291" s="3"/>
      <c r="V291" s="3"/>
      <c r="W291" s="3"/>
      <c r="X291" s="3"/>
      <c r="Y291" s="3"/>
      <c r="Z291" s="3"/>
    </row>
    <row r="292" spans="1:26" ht="12.75" customHeight="1" x14ac:dyDescent="0.25">
      <c r="A292" s="3"/>
      <c r="B292" s="3"/>
      <c r="C292" s="3"/>
      <c r="D292" s="200"/>
      <c r="E292" s="3"/>
      <c r="F292" s="3"/>
      <c r="G292" s="3"/>
      <c r="H292" s="3"/>
      <c r="I292" s="3"/>
      <c r="J292" s="3"/>
      <c r="K292" s="3"/>
      <c r="L292" s="3"/>
      <c r="M292" s="3"/>
      <c r="N292" s="3"/>
      <c r="O292" s="3"/>
      <c r="P292" s="3"/>
      <c r="Q292" s="3"/>
      <c r="R292" s="3"/>
      <c r="S292" s="3"/>
      <c r="T292" s="3"/>
      <c r="U292" s="3"/>
      <c r="V292" s="3"/>
      <c r="W292" s="3"/>
      <c r="X292" s="3"/>
      <c r="Y292" s="3"/>
      <c r="Z292" s="3"/>
    </row>
    <row r="293" spans="1:26" ht="12.75" customHeight="1" x14ac:dyDescent="0.25">
      <c r="A293" s="3"/>
      <c r="B293" s="3"/>
      <c r="C293" s="3"/>
      <c r="D293" s="200"/>
      <c r="E293" s="3"/>
      <c r="F293" s="3"/>
      <c r="G293" s="3"/>
      <c r="H293" s="3"/>
      <c r="I293" s="3"/>
      <c r="J293" s="3"/>
      <c r="K293" s="3"/>
      <c r="L293" s="3"/>
      <c r="M293" s="3"/>
      <c r="N293" s="3"/>
      <c r="O293" s="3"/>
      <c r="P293" s="3"/>
      <c r="Q293" s="3"/>
      <c r="R293" s="3"/>
      <c r="S293" s="3"/>
      <c r="T293" s="3"/>
      <c r="U293" s="3"/>
      <c r="V293" s="3"/>
      <c r="W293" s="3"/>
      <c r="X293" s="3"/>
      <c r="Y293" s="3"/>
      <c r="Z293" s="3"/>
    </row>
    <row r="294" spans="1:26" ht="12.75" customHeight="1" x14ac:dyDescent="0.25">
      <c r="A294" s="3"/>
      <c r="B294" s="3"/>
      <c r="C294" s="3"/>
      <c r="D294" s="200"/>
      <c r="E294" s="3"/>
      <c r="F294" s="3"/>
      <c r="G294" s="3"/>
      <c r="H294" s="3"/>
      <c r="I294" s="3"/>
      <c r="J294" s="3"/>
      <c r="K294" s="3"/>
      <c r="L294" s="3"/>
      <c r="M294" s="3"/>
      <c r="N294" s="3"/>
      <c r="O294" s="3"/>
      <c r="P294" s="3"/>
      <c r="Q294" s="3"/>
      <c r="R294" s="3"/>
      <c r="S294" s="3"/>
      <c r="T294" s="3"/>
      <c r="U294" s="3"/>
      <c r="V294" s="3"/>
      <c r="W294" s="3"/>
      <c r="X294" s="3"/>
      <c r="Y294" s="3"/>
      <c r="Z294" s="3"/>
    </row>
    <row r="295" spans="1:26" ht="12.75" customHeight="1" x14ac:dyDescent="0.25">
      <c r="A295" s="3"/>
      <c r="B295" s="3"/>
      <c r="C295" s="3"/>
      <c r="D295" s="200"/>
      <c r="E295" s="3"/>
      <c r="F295" s="3"/>
      <c r="G295" s="3"/>
      <c r="H295" s="3"/>
      <c r="I295" s="3"/>
      <c r="J295" s="3"/>
      <c r="K295" s="3"/>
      <c r="L295" s="3"/>
      <c r="M295" s="3"/>
      <c r="N295" s="3"/>
      <c r="O295" s="3"/>
      <c r="P295" s="3"/>
      <c r="Q295" s="3"/>
      <c r="R295" s="3"/>
      <c r="S295" s="3"/>
      <c r="T295" s="3"/>
      <c r="U295" s="3"/>
      <c r="V295" s="3"/>
      <c r="W295" s="3"/>
      <c r="X295" s="3"/>
      <c r="Y295" s="3"/>
      <c r="Z295" s="3"/>
    </row>
    <row r="296" spans="1:26" ht="12.75" customHeight="1" x14ac:dyDescent="0.25">
      <c r="A296" s="3"/>
      <c r="B296" s="3"/>
      <c r="C296" s="3"/>
      <c r="D296" s="200"/>
      <c r="E296" s="3"/>
      <c r="F296" s="3"/>
      <c r="G296" s="3"/>
      <c r="H296" s="3"/>
      <c r="I296" s="3"/>
      <c r="J296" s="3"/>
      <c r="K296" s="3"/>
      <c r="L296" s="3"/>
      <c r="M296" s="3"/>
      <c r="N296" s="3"/>
      <c r="O296" s="3"/>
      <c r="P296" s="3"/>
      <c r="Q296" s="3"/>
      <c r="R296" s="3"/>
      <c r="S296" s="3"/>
      <c r="T296" s="3"/>
      <c r="U296" s="3"/>
      <c r="V296" s="3"/>
      <c r="W296" s="3"/>
      <c r="X296" s="3"/>
      <c r="Y296" s="3"/>
      <c r="Z296" s="3"/>
    </row>
    <row r="297" spans="1:26" ht="12.75" customHeight="1" x14ac:dyDescent="0.25">
      <c r="A297" s="3"/>
      <c r="B297" s="3"/>
      <c r="C297" s="3"/>
      <c r="D297" s="200"/>
      <c r="E297" s="3"/>
      <c r="F297" s="3"/>
      <c r="G297" s="3"/>
      <c r="H297" s="3"/>
      <c r="I297" s="3"/>
      <c r="J297" s="3"/>
      <c r="K297" s="3"/>
      <c r="L297" s="3"/>
      <c r="M297" s="3"/>
      <c r="N297" s="3"/>
      <c r="O297" s="3"/>
      <c r="P297" s="3"/>
      <c r="Q297" s="3"/>
      <c r="R297" s="3"/>
      <c r="S297" s="3"/>
      <c r="T297" s="3"/>
      <c r="U297" s="3"/>
      <c r="V297" s="3"/>
      <c r="W297" s="3"/>
      <c r="X297" s="3"/>
      <c r="Y297" s="3"/>
      <c r="Z297" s="3"/>
    </row>
    <row r="298" spans="1:26" ht="12.75" customHeight="1" x14ac:dyDescent="0.25">
      <c r="A298" s="3"/>
      <c r="B298" s="3"/>
      <c r="C298" s="3"/>
      <c r="D298" s="200"/>
      <c r="E298" s="3"/>
      <c r="F298" s="3"/>
      <c r="G298" s="3"/>
      <c r="H298" s="3"/>
      <c r="I298" s="3"/>
      <c r="J298" s="3"/>
      <c r="K298" s="3"/>
      <c r="L298" s="3"/>
      <c r="M298" s="3"/>
      <c r="N298" s="3"/>
      <c r="O298" s="3"/>
      <c r="P298" s="3"/>
      <c r="Q298" s="3"/>
      <c r="R298" s="3"/>
      <c r="S298" s="3"/>
      <c r="T298" s="3"/>
      <c r="U298" s="3"/>
      <c r="V298" s="3"/>
      <c r="W298" s="3"/>
      <c r="X298" s="3"/>
      <c r="Y298" s="3"/>
      <c r="Z298" s="3"/>
    </row>
    <row r="299" spans="1:26" ht="12.75" customHeight="1" x14ac:dyDescent="0.25">
      <c r="A299" s="3"/>
      <c r="B299" s="3"/>
      <c r="C299" s="3"/>
      <c r="D299" s="200"/>
      <c r="E299" s="3"/>
      <c r="F299" s="3"/>
      <c r="G299" s="3"/>
      <c r="H299" s="3"/>
      <c r="I299" s="3"/>
      <c r="J299" s="3"/>
      <c r="K299" s="3"/>
      <c r="L299" s="3"/>
      <c r="M299" s="3"/>
      <c r="N299" s="3"/>
      <c r="O299" s="3"/>
      <c r="P299" s="3"/>
      <c r="Q299" s="3"/>
      <c r="R299" s="3"/>
      <c r="S299" s="3"/>
      <c r="T299" s="3"/>
      <c r="U299" s="3"/>
      <c r="V299" s="3"/>
      <c r="W299" s="3"/>
      <c r="X299" s="3"/>
      <c r="Y299" s="3"/>
      <c r="Z299" s="3"/>
    </row>
    <row r="300" spans="1:26" ht="12.75" customHeight="1" x14ac:dyDescent="0.25">
      <c r="A300" s="3"/>
      <c r="B300" s="3"/>
      <c r="C300" s="3"/>
      <c r="D300" s="200"/>
      <c r="E300" s="3"/>
      <c r="F300" s="3"/>
      <c r="G300" s="3"/>
      <c r="H300" s="3"/>
      <c r="I300" s="3"/>
      <c r="J300" s="3"/>
      <c r="K300" s="3"/>
      <c r="L300" s="3"/>
      <c r="M300" s="3"/>
      <c r="N300" s="3"/>
      <c r="O300" s="3"/>
      <c r="P300" s="3"/>
      <c r="Q300" s="3"/>
      <c r="R300" s="3"/>
      <c r="S300" s="3"/>
      <c r="T300" s="3"/>
      <c r="U300" s="3"/>
      <c r="V300" s="3"/>
      <c r="W300" s="3"/>
      <c r="X300" s="3"/>
      <c r="Y300" s="3"/>
      <c r="Z300" s="3"/>
    </row>
    <row r="301" spans="1:26" ht="12.75" customHeight="1" x14ac:dyDescent="0.25">
      <c r="A301" s="3"/>
      <c r="B301" s="3"/>
      <c r="C301" s="3"/>
      <c r="D301" s="200"/>
      <c r="E301" s="3"/>
      <c r="F301" s="3"/>
      <c r="G301" s="3"/>
      <c r="H301" s="3"/>
      <c r="I301" s="3"/>
      <c r="J301" s="3"/>
      <c r="K301" s="3"/>
      <c r="L301" s="3"/>
      <c r="M301" s="3"/>
      <c r="N301" s="3"/>
      <c r="O301" s="3"/>
      <c r="P301" s="3"/>
      <c r="Q301" s="3"/>
      <c r="R301" s="3"/>
      <c r="S301" s="3"/>
      <c r="T301" s="3"/>
      <c r="U301" s="3"/>
      <c r="V301" s="3"/>
      <c r="W301" s="3"/>
      <c r="X301" s="3"/>
      <c r="Y301" s="3"/>
      <c r="Z301" s="3"/>
    </row>
    <row r="302" spans="1:26" ht="12.75" customHeight="1" x14ac:dyDescent="0.25">
      <c r="A302" s="3"/>
      <c r="B302" s="3"/>
      <c r="C302" s="3"/>
      <c r="D302" s="200"/>
      <c r="E302" s="3"/>
      <c r="F302" s="3"/>
      <c r="G302" s="3"/>
      <c r="H302" s="3"/>
      <c r="I302" s="3"/>
      <c r="J302" s="3"/>
      <c r="K302" s="3"/>
      <c r="L302" s="3"/>
      <c r="M302" s="3"/>
      <c r="N302" s="3"/>
      <c r="O302" s="3"/>
      <c r="P302" s="3"/>
      <c r="Q302" s="3"/>
      <c r="R302" s="3"/>
      <c r="S302" s="3"/>
      <c r="T302" s="3"/>
      <c r="U302" s="3"/>
      <c r="V302" s="3"/>
      <c r="W302" s="3"/>
      <c r="X302" s="3"/>
      <c r="Y302" s="3"/>
      <c r="Z302" s="3"/>
    </row>
    <row r="303" spans="1:26" ht="12.75" customHeight="1" x14ac:dyDescent="0.25">
      <c r="A303" s="3"/>
      <c r="B303" s="3"/>
      <c r="C303" s="3"/>
      <c r="D303" s="200"/>
      <c r="E303" s="3"/>
      <c r="F303" s="3"/>
      <c r="G303" s="3"/>
      <c r="H303" s="3"/>
      <c r="I303" s="3"/>
      <c r="J303" s="3"/>
      <c r="K303" s="3"/>
      <c r="L303" s="3"/>
      <c r="M303" s="3"/>
      <c r="N303" s="3"/>
      <c r="O303" s="3"/>
      <c r="P303" s="3"/>
      <c r="Q303" s="3"/>
      <c r="R303" s="3"/>
      <c r="S303" s="3"/>
      <c r="T303" s="3"/>
      <c r="U303" s="3"/>
      <c r="V303" s="3"/>
      <c r="W303" s="3"/>
      <c r="X303" s="3"/>
      <c r="Y303" s="3"/>
      <c r="Z303" s="3"/>
    </row>
    <row r="304" spans="1:26" ht="12.75" customHeight="1" x14ac:dyDescent="0.25">
      <c r="A304" s="3"/>
      <c r="B304" s="3"/>
      <c r="C304" s="3"/>
      <c r="D304" s="200"/>
      <c r="E304" s="3"/>
      <c r="F304" s="3"/>
      <c r="G304" s="3"/>
      <c r="H304" s="3"/>
      <c r="I304" s="3"/>
      <c r="J304" s="3"/>
      <c r="K304" s="3"/>
      <c r="L304" s="3"/>
      <c r="M304" s="3"/>
      <c r="N304" s="3"/>
      <c r="O304" s="3"/>
      <c r="P304" s="3"/>
      <c r="Q304" s="3"/>
      <c r="R304" s="3"/>
      <c r="S304" s="3"/>
      <c r="T304" s="3"/>
      <c r="U304" s="3"/>
      <c r="V304" s="3"/>
      <c r="W304" s="3"/>
      <c r="X304" s="3"/>
      <c r="Y304" s="3"/>
      <c r="Z304" s="3"/>
    </row>
    <row r="305" spans="1:26" ht="12.75" customHeight="1" x14ac:dyDescent="0.25">
      <c r="A305" s="3"/>
      <c r="B305" s="3"/>
      <c r="C305" s="3"/>
      <c r="D305" s="200"/>
      <c r="E305" s="3"/>
      <c r="F305" s="3"/>
      <c r="G305" s="3"/>
      <c r="H305" s="3"/>
      <c r="I305" s="3"/>
      <c r="J305" s="3"/>
      <c r="K305" s="3"/>
      <c r="L305" s="3"/>
      <c r="M305" s="3"/>
      <c r="N305" s="3"/>
      <c r="O305" s="3"/>
      <c r="P305" s="3"/>
      <c r="Q305" s="3"/>
      <c r="R305" s="3"/>
      <c r="S305" s="3"/>
      <c r="T305" s="3"/>
      <c r="U305" s="3"/>
      <c r="V305" s="3"/>
      <c r="W305" s="3"/>
      <c r="X305" s="3"/>
      <c r="Y305" s="3"/>
      <c r="Z305" s="3"/>
    </row>
    <row r="306" spans="1:26" ht="12.75" customHeight="1" x14ac:dyDescent="0.25">
      <c r="A306" s="3"/>
      <c r="B306" s="3"/>
      <c r="C306" s="3"/>
      <c r="D306" s="200"/>
      <c r="E306" s="3"/>
      <c r="F306" s="3"/>
      <c r="G306" s="3"/>
      <c r="H306" s="3"/>
      <c r="I306" s="3"/>
      <c r="J306" s="3"/>
      <c r="K306" s="3"/>
      <c r="L306" s="3"/>
      <c r="M306" s="3"/>
      <c r="N306" s="3"/>
      <c r="O306" s="3"/>
      <c r="P306" s="3"/>
      <c r="Q306" s="3"/>
      <c r="R306" s="3"/>
      <c r="S306" s="3"/>
      <c r="T306" s="3"/>
      <c r="U306" s="3"/>
      <c r="V306" s="3"/>
      <c r="W306" s="3"/>
      <c r="X306" s="3"/>
      <c r="Y306" s="3"/>
      <c r="Z306" s="3"/>
    </row>
    <row r="307" spans="1:26" ht="12.75" customHeight="1" x14ac:dyDescent="0.25">
      <c r="A307" s="3"/>
      <c r="B307" s="3"/>
      <c r="C307" s="3"/>
      <c r="D307" s="200"/>
      <c r="E307" s="3"/>
      <c r="F307" s="3"/>
      <c r="G307" s="3"/>
      <c r="H307" s="3"/>
      <c r="I307" s="3"/>
      <c r="J307" s="3"/>
      <c r="K307" s="3"/>
      <c r="L307" s="3"/>
      <c r="M307" s="3"/>
      <c r="N307" s="3"/>
      <c r="O307" s="3"/>
      <c r="P307" s="3"/>
      <c r="Q307" s="3"/>
      <c r="R307" s="3"/>
      <c r="S307" s="3"/>
      <c r="T307" s="3"/>
      <c r="U307" s="3"/>
      <c r="V307" s="3"/>
      <c r="W307" s="3"/>
      <c r="X307" s="3"/>
      <c r="Y307" s="3"/>
      <c r="Z307" s="3"/>
    </row>
    <row r="308" spans="1:26" ht="12.75" customHeight="1" x14ac:dyDescent="0.25">
      <c r="A308" s="3"/>
      <c r="B308" s="3"/>
      <c r="C308" s="3"/>
      <c r="D308" s="200"/>
      <c r="E308" s="3"/>
      <c r="F308" s="3"/>
      <c r="G308" s="3"/>
      <c r="H308" s="3"/>
      <c r="I308" s="3"/>
      <c r="J308" s="3"/>
      <c r="K308" s="3"/>
      <c r="L308" s="3"/>
      <c r="M308" s="3"/>
      <c r="N308" s="3"/>
      <c r="O308" s="3"/>
      <c r="P308" s="3"/>
      <c r="Q308" s="3"/>
      <c r="R308" s="3"/>
      <c r="S308" s="3"/>
      <c r="T308" s="3"/>
      <c r="U308" s="3"/>
      <c r="V308" s="3"/>
      <c r="W308" s="3"/>
      <c r="X308" s="3"/>
      <c r="Y308" s="3"/>
      <c r="Z308" s="3"/>
    </row>
    <row r="309" spans="1:26" ht="12.75" customHeight="1" x14ac:dyDescent="0.25">
      <c r="A309" s="3"/>
      <c r="B309" s="3"/>
      <c r="C309" s="3"/>
      <c r="D309" s="200"/>
      <c r="E309" s="3"/>
      <c r="F309" s="3"/>
      <c r="G309" s="3"/>
      <c r="H309" s="3"/>
      <c r="I309" s="3"/>
      <c r="J309" s="3"/>
      <c r="K309" s="3"/>
      <c r="L309" s="3"/>
      <c r="M309" s="3"/>
      <c r="N309" s="3"/>
      <c r="O309" s="3"/>
      <c r="P309" s="3"/>
      <c r="Q309" s="3"/>
      <c r="R309" s="3"/>
      <c r="S309" s="3"/>
      <c r="T309" s="3"/>
      <c r="U309" s="3"/>
      <c r="V309" s="3"/>
      <c r="W309" s="3"/>
      <c r="X309" s="3"/>
      <c r="Y309" s="3"/>
      <c r="Z309" s="3"/>
    </row>
    <row r="310" spans="1:26" ht="12.75" customHeight="1" x14ac:dyDescent="0.25">
      <c r="A310" s="3"/>
      <c r="B310" s="3"/>
      <c r="C310" s="3"/>
      <c r="D310" s="200"/>
      <c r="E310" s="3"/>
      <c r="F310" s="3"/>
      <c r="G310" s="3"/>
      <c r="H310" s="3"/>
      <c r="I310" s="3"/>
      <c r="J310" s="3"/>
      <c r="K310" s="3"/>
      <c r="L310" s="3"/>
      <c r="M310" s="3"/>
      <c r="N310" s="3"/>
      <c r="O310" s="3"/>
      <c r="P310" s="3"/>
      <c r="Q310" s="3"/>
      <c r="R310" s="3"/>
      <c r="S310" s="3"/>
      <c r="T310" s="3"/>
      <c r="U310" s="3"/>
      <c r="V310" s="3"/>
      <c r="W310" s="3"/>
      <c r="X310" s="3"/>
      <c r="Y310" s="3"/>
      <c r="Z310" s="3"/>
    </row>
    <row r="311" spans="1:26" ht="12.75" customHeight="1" x14ac:dyDescent="0.25">
      <c r="A311" s="3"/>
      <c r="B311" s="3"/>
      <c r="C311" s="3"/>
      <c r="D311" s="200"/>
      <c r="E311" s="3"/>
      <c r="F311" s="3"/>
      <c r="G311" s="3"/>
      <c r="H311" s="3"/>
      <c r="I311" s="3"/>
      <c r="J311" s="3"/>
      <c r="K311" s="3"/>
      <c r="L311" s="3"/>
      <c r="M311" s="3"/>
      <c r="N311" s="3"/>
      <c r="O311" s="3"/>
      <c r="P311" s="3"/>
      <c r="Q311" s="3"/>
      <c r="R311" s="3"/>
      <c r="S311" s="3"/>
      <c r="T311" s="3"/>
      <c r="U311" s="3"/>
      <c r="V311" s="3"/>
      <c r="W311" s="3"/>
      <c r="X311" s="3"/>
      <c r="Y311" s="3"/>
      <c r="Z311" s="3"/>
    </row>
    <row r="312" spans="1:26" ht="12.75" customHeight="1" x14ac:dyDescent="0.25">
      <c r="A312" s="3"/>
      <c r="B312" s="3"/>
      <c r="C312" s="3"/>
      <c r="D312" s="200"/>
      <c r="E312" s="3"/>
      <c r="F312" s="3"/>
      <c r="G312" s="3"/>
      <c r="H312" s="3"/>
      <c r="I312" s="3"/>
      <c r="J312" s="3"/>
      <c r="K312" s="3"/>
      <c r="L312" s="3"/>
      <c r="M312" s="3"/>
      <c r="N312" s="3"/>
      <c r="O312" s="3"/>
      <c r="P312" s="3"/>
      <c r="Q312" s="3"/>
      <c r="R312" s="3"/>
      <c r="S312" s="3"/>
      <c r="T312" s="3"/>
      <c r="U312" s="3"/>
      <c r="V312" s="3"/>
      <c r="W312" s="3"/>
      <c r="X312" s="3"/>
      <c r="Y312" s="3"/>
      <c r="Z312" s="3"/>
    </row>
    <row r="313" spans="1:26" ht="12.75" customHeight="1" x14ac:dyDescent="0.25">
      <c r="A313" s="3"/>
      <c r="B313" s="3"/>
      <c r="C313" s="3"/>
      <c r="D313" s="200"/>
      <c r="E313" s="3"/>
      <c r="F313" s="3"/>
      <c r="G313" s="3"/>
      <c r="H313" s="3"/>
      <c r="I313" s="3"/>
      <c r="J313" s="3"/>
      <c r="K313" s="3"/>
      <c r="L313" s="3"/>
      <c r="M313" s="3"/>
      <c r="N313" s="3"/>
      <c r="O313" s="3"/>
      <c r="P313" s="3"/>
      <c r="Q313" s="3"/>
      <c r="R313" s="3"/>
      <c r="S313" s="3"/>
      <c r="T313" s="3"/>
      <c r="U313" s="3"/>
      <c r="V313" s="3"/>
      <c r="W313" s="3"/>
      <c r="X313" s="3"/>
      <c r="Y313" s="3"/>
      <c r="Z313" s="3"/>
    </row>
    <row r="314" spans="1:26" ht="12.75" customHeight="1" x14ac:dyDescent="0.25">
      <c r="A314" s="3"/>
      <c r="B314" s="3"/>
      <c r="C314" s="3"/>
      <c r="D314" s="200"/>
      <c r="E314" s="3"/>
      <c r="F314" s="3"/>
      <c r="G314" s="3"/>
      <c r="H314" s="3"/>
      <c r="I314" s="3"/>
      <c r="J314" s="3"/>
      <c r="K314" s="3"/>
      <c r="L314" s="3"/>
      <c r="M314" s="3"/>
      <c r="N314" s="3"/>
      <c r="O314" s="3"/>
      <c r="P314" s="3"/>
      <c r="Q314" s="3"/>
      <c r="R314" s="3"/>
      <c r="S314" s="3"/>
      <c r="T314" s="3"/>
      <c r="U314" s="3"/>
      <c r="V314" s="3"/>
      <c r="W314" s="3"/>
      <c r="X314" s="3"/>
      <c r="Y314" s="3"/>
      <c r="Z314" s="3"/>
    </row>
    <row r="315" spans="1:26" ht="12.75" customHeight="1" x14ac:dyDescent="0.25">
      <c r="A315" s="3"/>
      <c r="B315" s="3"/>
      <c r="C315" s="3"/>
      <c r="D315" s="200"/>
      <c r="E315" s="3"/>
      <c r="F315" s="3"/>
      <c r="G315" s="3"/>
      <c r="H315" s="3"/>
      <c r="I315" s="3"/>
      <c r="J315" s="3"/>
      <c r="K315" s="3"/>
      <c r="L315" s="3"/>
      <c r="M315" s="3"/>
      <c r="N315" s="3"/>
      <c r="O315" s="3"/>
      <c r="P315" s="3"/>
      <c r="Q315" s="3"/>
      <c r="R315" s="3"/>
      <c r="S315" s="3"/>
      <c r="T315" s="3"/>
      <c r="U315" s="3"/>
      <c r="V315" s="3"/>
      <c r="W315" s="3"/>
      <c r="X315" s="3"/>
      <c r="Y315" s="3"/>
      <c r="Z315" s="3"/>
    </row>
    <row r="316" spans="1:26" ht="12.75" customHeight="1" x14ac:dyDescent="0.25">
      <c r="A316" s="3"/>
      <c r="B316" s="3"/>
      <c r="C316" s="3"/>
      <c r="D316" s="200"/>
      <c r="E316" s="3"/>
      <c r="F316" s="3"/>
      <c r="G316" s="3"/>
      <c r="H316" s="3"/>
      <c r="I316" s="3"/>
      <c r="J316" s="3"/>
      <c r="K316" s="3"/>
      <c r="L316" s="3"/>
      <c r="M316" s="3"/>
      <c r="N316" s="3"/>
      <c r="O316" s="3"/>
      <c r="P316" s="3"/>
      <c r="Q316" s="3"/>
      <c r="R316" s="3"/>
      <c r="S316" s="3"/>
      <c r="T316" s="3"/>
      <c r="U316" s="3"/>
      <c r="V316" s="3"/>
      <c r="W316" s="3"/>
      <c r="X316" s="3"/>
      <c r="Y316" s="3"/>
      <c r="Z316" s="3"/>
    </row>
    <row r="317" spans="1:26" ht="12.75" customHeight="1" x14ac:dyDescent="0.25">
      <c r="A317" s="3"/>
      <c r="B317" s="3"/>
      <c r="C317" s="3"/>
      <c r="D317" s="200"/>
      <c r="E317" s="3"/>
      <c r="F317" s="3"/>
      <c r="G317" s="3"/>
      <c r="H317" s="3"/>
      <c r="I317" s="3"/>
      <c r="J317" s="3"/>
      <c r="K317" s="3"/>
      <c r="L317" s="3"/>
      <c r="M317" s="3"/>
      <c r="N317" s="3"/>
      <c r="O317" s="3"/>
      <c r="P317" s="3"/>
      <c r="Q317" s="3"/>
      <c r="R317" s="3"/>
      <c r="S317" s="3"/>
      <c r="T317" s="3"/>
      <c r="U317" s="3"/>
      <c r="V317" s="3"/>
      <c r="W317" s="3"/>
      <c r="X317" s="3"/>
      <c r="Y317" s="3"/>
      <c r="Z317" s="3"/>
    </row>
    <row r="318" spans="1:26" ht="12.75" customHeight="1" x14ac:dyDescent="0.25">
      <c r="A318" s="3"/>
      <c r="B318" s="3"/>
      <c r="C318" s="3"/>
      <c r="D318" s="200"/>
      <c r="E318" s="3"/>
      <c r="F318" s="3"/>
      <c r="G318" s="3"/>
      <c r="H318" s="3"/>
      <c r="I318" s="3"/>
      <c r="J318" s="3"/>
      <c r="K318" s="3"/>
      <c r="L318" s="3"/>
      <c r="M318" s="3"/>
      <c r="N318" s="3"/>
      <c r="O318" s="3"/>
      <c r="P318" s="3"/>
      <c r="Q318" s="3"/>
      <c r="R318" s="3"/>
      <c r="S318" s="3"/>
      <c r="T318" s="3"/>
      <c r="U318" s="3"/>
      <c r="V318" s="3"/>
      <c r="W318" s="3"/>
      <c r="X318" s="3"/>
      <c r="Y318" s="3"/>
      <c r="Z318" s="3"/>
    </row>
    <row r="319" spans="1:26" ht="12.75" customHeight="1" x14ac:dyDescent="0.25">
      <c r="A319" s="3"/>
      <c r="B319" s="3"/>
      <c r="C319" s="3"/>
      <c r="D319" s="200"/>
      <c r="E319" s="3"/>
      <c r="F319" s="3"/>
      <c r="G319" s="3"/>
      <c r="H319" s="3"/>
      <c r="I319" s="3"/>
      <c r="J319" s="3"/>
      <c r="K319" s="3"/>
      <c r="L319" s="3"/>
      <c r="M319" s="3"/>
      <c r="N319" s="3"/>
      <c r="O319" s="3"/>
      <c r="P319" s="3"/>
      <c r="Q319" s="3"/>
      <c r="R319" s="3"/>
      <c r="S319" s="3"/>
      <c r="T319" s="3"/>
      <c r="U319" s="3"/>
      <c r="V319" s="3"/>
      <c r="W319" s="3"/>
      <c r="X319" s="3"/>
      <c r="Y319" s="3"/>
      <c r="Z319" s="3"/>
    </row>
    <row r="320" spans="1:26" ht="12.75" customHeight="1" x14ac:dyDescent="0.25">
      <c r="A320" s="3"/>
      <c r="B320" s="3"/>
      <c r="C320" s="3"/>
      <c r="D320" s="200"/>
      <c r="E320" s="3"/>
      <c r="F320" s="3"/>
      <c r="G320" s="3"/>
      <c r="H320" s="3"/>
      <c r="I320" s="3"/>
      <c r="J320" s="3"/>
      <c r="K320" s="3"/>
      <c r="L320" s="3"/>
      <c r="M320" s="3"/>
      <c r="N320" s="3"/>
      <c r="O320" s="3"/>
      <c r="P320" s="3"/>
      <c r="Q320" s="3"/>
      <c r="R320" s="3"/>
      <c r="S320" s="3"/>
      <c r="T320" s="3"/>
      <c r="U320" s="3"/>
      <c r="V320" s="3"/>
      <c r="W320" s="3"/>
      <c r="X320" s="3"/>
      <c r="Y320" s="3"/>
      <c r="Z320" s="3"/>
    </row>
    <row r="321" spans="1:26" ht="12.75" customHeight="1" x14ac:dyDescent="0.25">
      <c r="A321" s="3"/>
      <c r="B321" s="3"/>
      <c r="C321" s="3"/>
      <c r="D321" s="200"/>
      <c r="E321" s="3"/>
      <c r="F321" s="3"/>
      <c r="G321" s="3"/>
      <c r="H321" s="3"/>
      <c r="I321" s="3"/>
      <c r="J321" s="3"/>
      <c r="K321" s="3"/>
      <c r="L321" s="3"/>
      <c r="M321" s="3"/>
      <c r="N321" s="3"/>
      <c r="O321" s="3"/>
      <c r="P321" s="3"/>
      <c r="Q321" s="3"/>
      <c r="R321" s="3"/>
      <c r="S321" s="3"/>
      <c r="T321" s="3"/>
      <c r="U321" s="3"/>
      <c r="V321" s="3"/>
      <c r="W321" s="3"/>
      <c r="X321" s="3"/>
      <c r="Y321" s="3"/>
      <c r="Z321" s="3"/>
    </row>
    <row r="322" spans="1:26" ht="12.75" customHeight="1" x14ac:dyDescent="0.25">
      <c r="A322" s="3"/>
      <c r="B322" s="3"/>
      <c r="C322" s="3"/>
      <c r="D322" s="200"/>
      <c r="E322" s="3"/>
      <c r="F322" s="3"/>
      <c r="G322" s="3"/>
      <c r="H322" s="3"/>
      <c r="I322" s="3"/>
      <c r="J322" s="3"/>
      <c r="K322" s="3"/>
      <c r="L322" s="3"/>
      <c r="M322" s="3"/>
      <c r="N322" s="3"/>
      <c r="O322" s="3"/>
      <c r="P322" s="3"/>
      <c r="Q322" s="3"/>
      <c r="R322" s="3"/>
      <c r="S322" s="3"/>
      <c r="T322" s="3"/>
      <c r="U322" s="3"/>
      <c r="V322" s="3"/>
      <c r="W322" s="3"/>
      <c r="X322" s="3"/>
      <c r="Y322" s="3"/>
      <c r="Z322" s="3"/>
    </row>
    <row r="323" spans="1:26" ht="12.75" customHeight="1" x14ac:dyDescent="0.25">
      <c r="A323" s="3"/>
      <c r="B323" s="3"/>
      <c r="C323" s="3"/>
      <c r="D323" s="200"/>
      <c r="E323" s="3"/>
      <c r="F323" s="3"/>
      <c r="G323" s="3"/>
      <c r="H323" s="3"/>
      <c r="I323" s="3"/>
      <c r="J323" s="3"/>
      <c r="K323" s="3"/>
      <c r="L323" s="3"/>
      <c r="M323" s="3"/>
      <c r="N323" s="3"/>
      <c r="O323" s="3"/>
      <c r="P323" s="3"/>
      <c r="Q323" s="3"/>
      <c r="R323" s="3"/>
      <c r="S323" s="3"/>
      <c r="T323" s="3"/>
      <c r="U323" s="3"/>
      <c r="V323" s="3"/>
      <c r="W323" s="3"/>
      <c r="X323" s="3"/>
      <c r="Y323" s="3"/>
      <c r="Z323" s="3"/>
    </row>
    <row r="324" spans="1:26" ht="12.75" customHeight="1" x14ac:dyDescent="0.25">
      <c r="A324" s="3"/>
      <c r="B324" s="3"/>
      <c r="C324" s="3"/>
      <c r="D324" s="200"/>
      <c r="E324" s="3"/>
      <c r="F324" s="3"/>
      <c r="G324" s="3"/>
      <c r="H324" s="3"/>
      <c r="I324" s="3"/>
      <c r="J324" s="3"/>
      <c r="K324" s="3"/>
      <c r="L324" s="3"/>
      <c r="M324" s="3"/>
      <c r="N324" s="3"/>
      <c r="O324" s="3"/>
      <c r="P324" s="3"/>
      <c r="Q324" s="3"/>
      <c r="R324" s="3"/>
      <c r="S324" s="3"/>
      <c r="T324" s="3"/>
      <c r="U324" s="3"/>
      <c r="V324" s="3"/>
      <c r="W324" s="3"/>
      <c r="X324" s="3"/>
      <c r="Y324" s="3"/>
      <c r="Z324" s="3"/>
    </row>
    <row r="325" spans="1:26" ht="12.75" customHeight="1" x14ac:dyDescent="0.25">
      <c r="A325" s="3"/>
      <c r="B325" s="3"/>
      <c r="C325" s="3"/>
      <c r="D325" s="200"/>
      <c r="E325" s="3"/>
      <c r="F325" s="3"/>
      <c r="G325" s="3"/>
      <c r="H325" s="3"/>
      <c r="I325" s="3"/>
      <c r="J325" s="3"/>
      <c r="K325" s="3"/>
      <c r="L325" s="3"/>
      <c r="M325" s="3"/>
      <c r="N325" s="3"/>
      <c r="O325" s="3"/>
      <c r="P325" s="3"/>
      <c r="Q325" s="3"/>
      <c r="R325" s="3"/>
      <c r="S325" s="3"/>
      <c r="T325" s="3"/>
      <c r="U325" s="3"/>
      <c r="V325" s="3"/>
      <c r="W325" s="3"/>
      <c r="X325" s="3"/>
      <c r="Y325" s="3"/>
      <c r="Z325" s="3"/>
    </row>
    <row r="326" spans="1:26" ht="12.75" customHeight="1" x14ac:dyDescent="0.25">
      <c r="A326" s="3"/>
      <c r="B326" s="3"/>
      <c r="C326" s="3"/>
      <c r="D326" s="200"/>
      <c r="E326" s="3"/>
      <c r="F326" s="3"/>
      <c r="G326" s="3"/>
      <c r="H326" s="3"/>
      <c r="I326" s="3"/>
      <c r="J326" s="3"/>
      <c r="K326" s="3"/>
      <c r="L326" s="3"/>
      <c r="M326" s="3"/>
      <c r="N326" s="3"/>
      <c r="O326" s="3"/>
      <c r="P326" s="3"/>
      <c r="Q326" s="3"/>
      <c r="R326" s="3"/>
      <c r="S326" s="3"/>
      <c r="T326" s="3"/>
      <c r="U326" s="3"/>
      <c r="V326" s="3"/>
      <c r="W326" s="3"/>
      <c r="X326" s="3"/>
      <c r="Y326" s="3"/>
      <c r="Z326" s="3"/>
    </row>
    <row r="327" spans="1:26" ht="12.75" customHeight="1" x14ac:dyDescent="0.25">
      <c r="A327" s="3"/>
      <c r="B327" s="3"/>
      <c r="C327" s="3"/>
      <c r="D327" s="200"/>
      <c r="E327" s="3"/>
      <c r="F327" s="3"/>
      <c r="G327" s="3"/>
      <c r="H327" s="3"/>
      <c r="I327" s="3"/>
      <c r="J327" s="3"/>
      <c r="K327" s="3"/>
      <c r="L327" s="3"/>
      <c r="M327" s="3"/>
      <c r="N327" s="3"/>
      <c r="O327" s="3"/>
      <c r="P327" s="3"/>
      <c r="Q327" s="3"/>
      <c r="R327" s="3"/>
      <c r="S327" s="3"/>
      <c r="T327" s="3"/>
      <c r="U327" s="3"/>
      <c r="V327" s="3"/>
      <c r="W327" s="3"/>
      <c r="X327" s="3"/>
      <c r="Y327" s="3"/>
      <c r="Z327" s="3"/>
    </row>
    <row r="328" spans="1:26" ht="12.75" customHeight="1" x14ac:dyDescent="0.25">
      <c r="A328" s="3"/>
      <c r="B328" s="3"/>
      <c r="C328" s="3"/>
      <c r="D328" s="200"/>
      <c r="E328" s="3"/>
      <c r="F328" s="3"/>
      <c r="G328" s="3"/>
      <c r="H328" s="3"/>
      <c r="I328" s="3"/>
      <c r="J328" s="3"/>
      <c r="K328" s="3"/>
      <c r="L328" s="3"/>
      <c r="M328" s="3"/>
      <c r="N328" s="3"/>
      <c r="O328" s="3"/>
      <c r="P328" s="3"/>
      <c r="Q328" s="3"/>
      <c r="R328" s="3"/>
      <c r="S328" s="3"/>
      <c r="T328" s="3"/>
      <c r="U328" s="3"/>
      <c r="V328" s="3"/>
      <c r="W328" s="3"/>
      <c r="X328" s="3"/>
      <c r="Y328" s="3"/>
      <c r="Z328" s="3"/>
    </row>
    <row r="329" spans="1:26" ht="12.75" customHeight="1" x14ac:dyDescent="0.25">
      <c r="A329" s="3"/>
      <c r="B329" s="3"/>
      <c r="C329" s="3"/>
      <c r="D329" s="200"/>
      <c r="E329" s="3"/>
      <c r="F329" s="3"/>
      <c r="G329" s="3"/>
      <c r="H329" s="3"/>
      <c r="I329" s="3"/>
      <c r="J329" s="3"/>
      <c r="K329" s="3"/>
      <c r="L329" s="3"/>
      <c r="M329" s="3"/>
      <c r="N329" s="3"/>
      <c r="O329" s="3"/>
      <c r="P329" s="3"/>
      <c r="Q329" s="3"/>
      <c r="R329" s="3"/>
      <c r="S329" s="3"/>
      <c r="T329" s="3"/>
      <c r="U329" s="3"/>
      <c r="V329" s="3"/>
      <c r="W329" s="3"/>
      <c r="X329" s="3"/>
      <c r="Y329" s="3"/>
      <c r="Z329" s="3"/>
    </row>
    <row r="330" spans="1:26" ht="12.75" customHeight="1" x14ac:dyDescent="0.25">
      <c r="A330" s="3"/>
      <c r="B330" s="3"/>
      <c r="C330" s="3"/>
      <c r="D330" s="200"/>
      <c r="E330" s="3"/>
      <c r="F330" s="3"/>
      <c r="G330" s="3"/>
      <c r="H330" s="3"/>
      <c r="I330" s="3"/>
      <c r="J330" s="3"/>
      <c r="K330" s="3"/>
      <c r="L330" s="3"/>
      <c r="M330" s="3"/>
      <c r="N330" s="3"/>
      <c r="O330" s="3"/>
      <c r="P330" s="3"/>
      <c r="Q330" s="3"/>
      <c r="R330" s="3"/>
      <c r="S330" s="3"/>
      <c r="T330" s="3"/>
      <c r="U330" s="3"/>
      <c r="V330" s="3"/>
      <c r="W330" s="3"/>
      <c r="X330" s="3"/>
      <c r="Y330" s="3"/>
      <c r="Z330" s="3"/>
    </row>
    <row r="331" spans="1:26" ht="12.75" customHeight="1" x14ac:dyDescent="0.25">
      <c r="A331" s="3"/>
      <c r="B331" s="3"/>
      <c r="C331" s="3"/>
      <c r="D331" s="200"/>
      <c r="E331" s="3"/>
      <c r="F331" s="3"/>
      <c r="G331" s="3"/>
      <c r="H331" s="3"/>
      <c r="I331" s="3"/>
      <c r="J331" s="3"/>
      <c r="K331" s="3"/>
      <c r="L331" s="3"/>
      <c r="M331" s="3"/>
      <c r="N331" s="3"/>
      <c r="O331" s="3"/>
      <c r="P331" s="3"/>
      <c r="Q331" s="3"/>
      <c r="R331" s="3"/>
      <c r="S331" s="3"/>
      <c r="T331" s="3"/>
      <c r="U331" s="3"/>
      <c r="V331" s="3"/>
      <c r="W331" s="3"/>
      <c r="X331" s="3"/>
      <c r="Y331" s="3"/>
      <c r="Z331" s="3"/>
    </row>
    <row r="332" spans="1:26" ht="12.75" customHeight="1" x14ac:dyDescent="0.25">
      <c r="A332" s="3"/>
      <c r="B332" s="3"/>
      <c r="C332" s="3"/>
      <c r="D332" s="200"/>
      <c r="E332" s="3"/>
      <c r="F332" s="3"/>
      <c r="G332" s="3"/>
      <c r="H332" s="3"/>
      <c r="I332" s="3"/>
      <c r="J332" s="3"/>
      <c r="K332" s="3"/>
      <c r="L332" s="3"/>
      <c r="M332" s="3"/>
      <c r="N332" s="3"/>
      <c r="O332" s="3"/>
      <c r="P332" s="3"/>
      <c r="Q332" s="3"/>
      <c r="R332" s="3"/>
      <c r="S332" s="3"/>
      <c r="T332" s="3"/>
      <c r="U332" s="3"/>
      <c r="V332" s="3"/>
      <c r="W332" s="3"/>
      <c r="X332" s="3"/>
      <c r="Y332" s="3"/>
      <c r="Z332" s="3"/>
    </row>
    <row r="333" spans="1:26" ht="12.75" customHeight="1" x14ac:dyDescent="0.25">
      <c r="A333" s="3"/>
      <c r="B333" s="3"/>
      <c r="C333" s="3"/>
      <c r="D333" s="200"/>
      <c r="E333" s="3"/>
      <c r="F333" s="3"/>
      <c r="G333" s="3"/>
      <c r="H333" s="3"/>
      <c r="I333" s="3"/>
      <c r="J333" s="3"/>
      <c r="K333" s="3"/>
      <c r="L333" s="3"/>
      <c r="M333" s="3"/>
      <c r="N333" s="3"/>
      <c r="O333" s="3"/>
      <c r="P333" s="3"/>
      <c r="Q333" s="3"/>
      <c r="R333" s="3"/>
      <c r="S333" s="3"/>
      <c r="T333" s="3"/>
      <c r="U333" s="3"/>
      <c r="V333" s="3"/>
      <c r="W333" s="3"/>
      <c r="X333" s="3"/>
      <c r="Y333" s="3"/>
      <c r="Z333" s="3"/>
    </row>
    <row r="334" spans="1:26" ht="12.75" customHeight="1" x14ac:dyDescent="0.25">
      <c r="A334" s="3"/>
      <c r="B334" s="3"/>
      <c r="C334" s="3"/>
      <c r="D334" s="200"/>
      <c r="E334" s="3"/>
      <c r="F334" s="3"/>
      <c r="G334" s="3"/>
      <c r="H334" s="3"/>
      <c r="I334" s="3"/>
      <c r="J334" s="3"/>
      <c r="K334" s="3"/>
      <c r="L334" s="3"/>
      <c r="M334" s="3"/>
      <c r="N334" s="3"/>
      <c r="O334" s="3"/>
      <c r="P334" s="3"/>
      <c r="Q334" s="3"/>
      <c r="R334" s="3"/>
      <c r="S334" s="3"/>
      <c r="T334" s="3"/>
      <c r="U334" s="3"/>
      <c r="V334" s="3"/>
      <c r="W334" s="3"/>
      <c r="X334" s="3"/>
      <c r="Y334" s="3"/>
      <c r="Z334" s="3"/>
    </row>
    <row r="335" spans="1:26" ht="12.75" customHeight="1" x14ac:dyDescent="0.25">
      <c r="A335" s="3"/>
      <c r="B335" s="3"/>
      <c r="C335" s="3"/>
      <c r="D335" s="200"/>
      <c r="E335" s="3"/>
      <c r="F335" s="3"/>
      <c r="G335" s="3"/>
      <c r="H335" s="3"/>
      <c r="I335" s="3"/>
      <c r="J335" s="3"/>
      <c r="K335" s="3"/>
      <c r="L335" s="3"/>
      <c r="M335" s="3"/>
      <c r="N335" s="3"/>
      <c r="O335" s="3"/>
      <c r="P335" s="3"/>
      <c r="Q335" s="3"/>
      <c r="R335" s="3"/>
      <c r="S335" s="3"/>
      <c r="T335" s="3"/>
      <c r="U335" s="3"/>
      <c r="V335" s="3"/>
      <c r="W335" s="3"/>
      <c r="X335" s="3"/>
      <c r="Y335" s="3"/>
      <c r="Z335" s="3"/>
    </row>
    <row r="336" spans="1:26" ht="12.75" customHeight="1" x14ac:dyDescent="0.25">
      <c r="A336" s="3"/>
      <c r="B336" s="3"/>
      <c r="C336" s="3"/>
      <c r="D336" s="200"/>
      <c r="E336" s="3"/>
      <c r="F336" s="3"/>
      <c r="G336" s="3"/>
      <c r="H336" s="3"/>
      <c r="I336" s="3"/>
      <c r="J336" s="3"/>
      <c r="K336" s="3"/>
      <c r="L336" s="3"/>
      <c r="M336" s="3"/>
      <c r="N336" s="3"/>
      <c r="O336" s="3"/>
      <c r="P336" s="3"/>
      <c r="Q336" s="3"/>
      <c r="R336" s="3"/>
      <c r="S336" s="3"/>
      <c r="T336" s="3"/>
      <c r="U336" s="3"/>
      <c r="V336" s="3"/>
      <c r="W336" s="3"/>
      <c r="X336" s="3"/>
      <c r="Y336" s="3"/>
      <c r="Z336" s="3"/>
    </row>
    <row r="337" spans="1:26" ht="12.75" customHeight="1" x14ac:dyDescent="0.25">
      <c r="A337" s="3"/>
      <c r="B337" s="3"/>
      <c r="C337" s="3"/>
      <c r="D337" s="200"/>
      <c r="E337" s="3"/>
      <c r="F337" s="3"/>
      <c r="G337" s="3"/>
      <c r="H337" s="3"/>
      <c r="I337" s="3"/>
      <c r="J337" s="3"/>
      <c r="K337" s="3"/>
      <c r="L337" s="3"/>
      <c r="M337" s="3"/>
      <c r="N337" s="3"/>
      <c r="O337" s="3"/>
      <c r="P337" s="3"/>
      <c r="Q337" s="3"/>
      <c r="R337" s="3"/>
      <c r="S337" s="3"/>
      <c r="T337" s="3"/>
      <c r="U337" s="3"/>
      <c r="V337" s="3"/>
      <c r="W337" s="3"/>
      <c r="X337" s="3"/>
      <c r="Y337" s="3"/>
      <c r="Z337" s="3"/>
    </row>
    <row r="338" spans="1:26" ht="12.75" customHeight="1" x14ac:dyDescent="0.25">
      <c r="A338" s="3"/>
      <c r="B338" s="3"/>
      <c r="C338" s="3"/>
      <c r="D338" s="200"/>
      <c r="E338" s="3"/>
      <c r="F338" s="3"/>
      <c r="G338" s="3"/>
      <c r="H338" s="3"/>
      <c r="I338" s="3"/>
      <c r="J338" s="3"/>
      <c r="K338" s="3"/>
      <c r="L338" s="3"/>
      <c r="M338" s="3"/>
      <c r="N338" s="3"/>
      <c r="O338" s="3"/>
      <c r="P338" s="3"/>
      <c r="Q338" s="3"/>
      <c r="R338" s="3"/>
      <c r="S338" s="3"/>
      <c r="T338" s="3"/>
      <c r="U338" s="3"/>
      <c r="V338" s="3"/>
      <c r="W338" s="3"/>
      <c r="X338" s="3"/>
      <c r="Y338" s="3"/>
      <c r="Z338" s="3"/>
    </row>
    <row r="339" spans="1:26" ht="12.75" customHeight="1" x14ac:dyDescent="0.25">
      <c r="A339" s="3"/>
      <c r="B339" s="3"/>
      <c r="C339" s="3"/>
      <c r="D339" s="200"/>
      <c r="E339" s="3"/>
      <c r="F339" s="3"/>
      <c r="G339" s="3"/>
      <c r="H339" s="3"/>
      <c r="I339" s="3"/>
      <c r="J339" s="3"/>
      <c r="K339" s="3"/>
      <c r="L339" s="3"/>
      <c r="M339" s="3"/>
      <c r="N339" s="3"/>
      <c r="O339" s="3"/>
      <c r="P339" s="3"/>
      <c r="Q339" s="3"/>
      <c r="R339" s="3"/>
      <c r="S339" s="3"/>
      <c r="T339" s="3"/>
      <c r="U339" s="3"/>
      <c r="V339" s="3"/>
      <c r="W339" s="3"/>
      <c r="X339" s="3"/>
      <c r="Y339" s="3"/>
      <c r="Z339" s="3"/>
    </row>
    <row r="340" spans="1:26" ht="12.75" customHeight="1" x14ac:dyDescent="0.25">
      <c r="A340" s="3"/>
      <c r="B340" s="3"/>
      <c r="C340" s="3"/>
      <c r="D340" s="200"/>
      <c r="E340" s="3"/>
      <c r="F340" s="3"/>
      <c r="G340" s="3"/>
      <c r="H340" s="3"/>
      <c r="I340" s="3"/>
      <c r="J340" s="3"/>
      <c r="K340" s="3"/>
      <c r="L340" s="3"/>
      <c r="M340" s="3"/>
      <c r="N340" s="3"/>
      <c r="O340" s="3"/>
      <c r="P340" s="3"/>
      <c r="Q340" s="3"/>
      <c r="R340" s="3"/>
      <c r="S340" s="3"/>
      <c r="T340" s="3"/>
      <c r="U340" s="3"/>
      <c r="V340" s="3"/>
      <c r="W340" s="3"/>
      <c r="X340" s="3"/>
      <c r="Y340" s="3"/>
      <c r="Z340" s="3"/>
    </row>
    <row r="341" spans="1:26" ht="12.75" customHeight="1" x14ac:dyDescent="0.25">
      <c r="A341" s="3"/>
      <c r="B341" s="3"/>
      <c r="C341" s="3"/>
      <c r="D341" s="200"/>
      <c r="E341" s="3"/>
      <c r="F341" s="3"/>
      <c r="G341" s="3"/>
      <c r="H341" s="3"/>
      <c r="I341" s="3"/>
      <c r="J341" s="3"/>
      <c r="K341" s="3"/>
      <c r="L341" s="3"/>
      <c r="M341" s="3"/>
      <c r="N341" s="3"/>
      <c r="O341" s="3"/>
      <c r="P341" s="3"/>
      <c r="Q341" s="3"/>
      <c r="R341" s="3"/>
      <c r="S341" s="3"/>
      <c r="T341" s="3"/>
      <c r="U341" s="3"/>
      <c r="V341" s="3"/>
      <c r="W341" s="3"/>
      <c r="X341" s="3"/>
      <c r="Y341" s="3"/>
      <c r="Z341" s="3"/>
    </row>
    <row r="342" spans="1:26" ht="12.75" customHeight="1" x14ac:dyDescent="0.25">
      <c r="A342" s="3"/>
      <c r="B342" s="3"/>
      <c r="C342" s="3"/>
      <c r="D342" s="200"/>
      <c r="E342" s="3"/>
      <c r="F342" s="3"/>
      <c r="G342" s="3"/>
      <c r="H342" s="3"/>
      <c r="I342" s="3"/>
      <c r="J342" s="3"/>
      <c r="K342" s="3"/>
      <c r="L342" s="3"/>
      <c r="M342" s="3"/>
      <c r="N342" s="3"/>
      <c r="O342" s="3"/>
      <c r="P342" s="3"/>
      <c r="Q342" s="3"/>
      <c r="R342" s="3"/>
      <c r="S342" s="3"/>
      <c r="T342" s="3"/>
      <c r="U342" s="3"/>
      <c r="V342" s="3"/>
      <c r="W342" s="3"/>
      <c r="X342" s="3"/>
      <c r="Y342" s="3"/>
      <c r="Z342" s="3"/>
    </row>
    <row r="343" spans="1:26" ht="12.75" customHeight="1" x14ac:dyDescent="0.25">
      <c r="A343" s="3"/>
      <c r="B343" s="3"/>
      <c r="C343" s="3"/>
      <c r="D343" s="200"/>
      <c r="E343" s="3"/>
      <c r="F343" s="3"/>
      <c r="G343" s="3"/>
      <c r="H343" s="3"/>
      <c r="I343" s="3"/>
      <c r="J343" s="3"/>
      <c r="K343" s="3"/>
      <c r="L343" s="3"/>
      <c r="M343" s="3"/>
      <c r="N343" s="3"/>
      <c r="O343" s="3"/>
      <c r="P343" s="3"/>
      <c r="Q343" s="3"/>
      <c r="R343" s="3"/>
      <c r="S343" s="3"/>
      <c r="T343" s="3"/>
      <c r="U343" s="3"/>
      <c r="V343" s="3"/>
      <c r="W343" s="3"/>
      <c r="X343" s="3"/>
      <c r="Y343" s="3"/>
      <c r="Z343" s="3"/>
    </row>
    <row r="344" spans="1:26" ht="12.75" customHeight="1" x14ac:dyDescent="0.25">
      <c r="A344" s="3"/>
      <c r="B344" s="3"/>
      <c r="C344" s="3"/>
      <c r="D344" s="200"/>
      <c r="E344" s="3"/>
      <c r="F344" s="3"/>
      <c r="G344" s="3"/>
      <c r="H344" s="3"/>
      <c r="I344" s="3"/>
      <c r="J344" s="3"/>
      <c r="K344" s="3"/>
      <c r="L344" s="3"/>
      <c r="M344" s="3"/>
      <c r="N344" s="3"/>
      <c r="O344" s="3"/>
      <c r="P344" s="3"/>
      <c r="Q344" s="3"/>
      <c r="R344" s="3"/>
      <c r="S344" s="3"/>
      <c r="T344" s="3"/>
      <c r="U344" s="3"/>
      <c r="V344" s="3"/>
      <c r="W344" s="3"/>
      <c r="X344" s="3"/>
      <c r="Y344" s="3"/>
      <c r="Z344" s="3"/>
    </row>
    <row r="345" spans="1:26" ht="12.75" customHeight="1" x14ac:dyDescent="0.25">
      <c r="A345" s="3"/>
      <c r="B345" s="3"/>
      <c r="C345" s="3"/>
      <c r="D345" s="200"/>
      <c r="E345" s="3"/>
      <c r="F345" s="3"/>
      <c r="G345" s="3"/>
      <c r="H345" s="3"/>
      <c r="I345" s="3"/>
      <c r="J345" s="3"/>
      <c r="K345" s="3"/>
      <c r="L345" s="3"/>
      <c r="M345" s="3"/>
      <c r="N345" s="3"/>
      <c r="O345" s="3"/>
      <c r="P345" s="3"/>
      <c r="Q345" s="3"/>
      <c r="R345" s="3"/>
      <c r="S345" s="3"/>
      <c r="T345" s="3"/>
      <c r="U345" s="3"/>
      <c r="V345" s="3"/>
      <c r="W345" s="3"/>
      <c r="X345" s="3"/>
      <c r="Y345" s="3"/>
      <c r="Z345" s="3"/>
    </row>
    <row r="346" spans="1:26" ht="12.75" customHeight="1" x14ac:dyDescent="0.25">
      <c r="A346" s="3"/>
      <c r="B346" s="3"/>
      <c r="C346" s="3"/>
      <c r="D346" s="200"/>
      <c r="E346" s="3"/>
      <c r="F346" s="3"/>
      <c r="G346" s="3"/>
      <c r="H346" s="3"/>
      <c r="I346" s="3"/>
      <c r="J346" s="3"/>
      <c r="K346" s="3"/>
      <c r="L346" s="3"/>
      <c r="M346" s="3"/>
      <c r="N346" s="3"/>
      <c r="O346" s="3"/>
      <c r="P346" s="3"/>
      <c r="Q346" s="3"/>
      <c r="R346" s="3"/>
      <c r="S346" s="3"/>
      <c r="T346" s="3"/>
      <c r="U346" s="3"/>
      <c r="V346" s="3"/>
      <c r="W346" s="3"/>
      <c r="X346" s="3"/>
      <c r="Y346" s="3"/>
      <c r="Z346" s="3"/>
    </row>
    <row r="347" spans="1:26" ht="12.75" customHeight="1" x14ac:dyDescent="0.25">
      <c r="A347" s="3"/>
      <c r="B347" s="3"/>
      <c r="C347" s="3"/>
      <c r="D347" s="200"/>
      <c r="E347" s="3"/>
      <c r="F347" s="3"/>
      <c r="G347" s="3"/>
      <c r="H347" s="3"/>
      <c r="I347" s="3"/>
      <c r="J347" s="3"/>
      <c r="K347" s="3"/>
      <c r="L347" s="3"/>
      <c r="M347" s="3"/>
      <c r="N347" s="3"/>
      <c r="O347" s="3"/>
      <c r="P347" s="3"/>
      <c r="Q347" s="3"/>
      <c r="R347" s="3"/>
      <c r="S347" s="3"/>
      <c r="T347" s="3"/>
      <c r="U347" s="3"/>
      <c r="V347" s="3"/>
      <c r="W347" s="3"/>
      <c r="X347" s="3"/>
      <c r="Y347" s="3"/>
      <c r="Z347" s="3"/>
    </row>
    <row r="348" spans="1:26" ht="12.75" customHeight="1" x14ac:dyDescent="0.25">
      <c r="A348" s="3"/>
      <c r="B348" s="3"/>
      <c r="C348" s="3"/>
      <c r="D348" s="200"/>
      <c r="E348" s="3"/>
      <c r="F348" s="3"/>
      <c r="G348" s="3"/>
      <c r="H348" s="3"/>
      <c r="I348" s="3"/>
      <c r="J348" s="3"/>
      <c r="K348" s="3"/>
      <c r="L348" s="3"/>
      <c r="M348" s="3"/>
      <c r="N348" s="3"/>
      <c r="O348" s="3"/>
      <c r="P348" s="3"/>
      <c r="Q348" s="3"/>
      <c r="R348" s="3"/>
      <c r="S348" s="3"/>
      <c r="T348" s="3"/>
      <c r="U348" s="3"/>
      <c r="V348" s="3"/>
      <c r="W348" s="3"/>
      <c r="X348" s="3"/>
      <c r="Y348" s="3"/>
      <c r="Z348" s="3"/>
    </row>
    <row r="349" spans="1:26" ht="12.75" customHeight="1" x14ac:dyDescent="0.25">
      <c r="A349" s="3"/>
      <c r="B349" s="3"/>
      <c r="C349" s="3"/>
      <c r="D349" s="200"/>
      <c r="E349" s="3"/>
      <c r="F349" s="3"/>
      <c r="G349" s="3"/>
      <c r="H349" s="3"/>
      <c r="I349" s="3"/>
      <c r="J349" s="3"/>
      <c r="K349" s="3"/>
      <c r="L349" s="3"/>
      <c r="M349" s="3"/>
      <c r="N349" s="3"/>
      <c r="O349" s="3"/>
      <c r="P349" s="3"/>
      <c r="Q349" s="3"/>
      <c r="R349" s="3"/>
      <c r="S349" s="3"/>
      <c r="T349" s="3"/>
      <c r="U349" s="3"/>
      <c r="V349" s="3"/>
      <c r="W349" s="3"/>
      <c r="X349" s="3"/>
      <c r="Y349" s="3"/>
      <c r="Z349" s="3"/>
    </row>
    <row r="350" spans="1:26" ht="12.75" customHeight="1" x14ac:dyDescent="0.25">
      <c r="A350" s="3"/>
      <c r="B350" s="3"/>
      <c r="C350" s="3"/>
      <c r="D350" s="200"/>
      <c r="E350" s="3"/>
      <c r="F350" s="3"/>
      <c r="G350" s="3"/>
      <c r="H350" s="3"/>
      <c r="I350" s="3"/>
      <c r="J350" s="3"/>
      <c r="K350" s="3"/>
      <c r="L350" s="3"/>
      <c r="M350" s="3"/>
      <c r="N350" s="3"/>
      <c r="O350" s="3"/>
      <c r="P350" s="3"/>
      <c r="Q350" s="3"/>
      <c r="R350" s="3"/>
      <c r="S350" s="3"/>
      <c r="T350" s="3"/>
      <c r="U350" s="3"/>
      <c r="V350" s="3"/>
      <c r="W350" s="3"/>
      <c r="X350" s="3"/>
      <c r="Y350" s="3"/>
      <c r="Z350" s="3"/>
    </row>
    <row r="351" spans="1:26" ht="12.75" customHeight="1" x14ac:dyDescent="0.25">
      <c r="A351" s="3"/>
      <c r="B351" s="3"/>
      <c r="C351" s="3"/>
      <c r="D351" s="200"/>
      <c r="E351" s="3"/>
      <c r="F351" s="3"/>
      <c r="G351" s="3"/>
      <c r="H351" s="3"/>
      <c r="I351" s="3"/>
      <c r="J351" s="3"/>
      <c r="K351" s="3"/>
      <c r="L351" s="3"/>
      <c r="M351" s="3"/>
      <c r="N351" s="3"/>
      <c r="O351" s="3"/>
      <c r="P351" s="3"/>
      <c r="Q351" s="3"/>
      <c r="R351" s="3"/>
      <c r="S351" s="3"/>
      <c r="T351" s="3"/>
      <c r="U351" s="3"/>
      <c r="V351" s="3"/>
      <c r="W351" s="3"/>
      <c r="X351" s="3"/>
      <c r="Y351" s="3"/>
      <c r="Z351" s="3"/>
    </row>
    <row r="352" spans="1:26" ht="12.75" customHeight="1" x14ac:dyDescent="0.25">
      <c r="A352" s="3"/>
      <c r="B352" s="3"/>
      <c r="C352" s="3"/>
      <c r="D352" s="200"/>
      <c r="E352" s="3"/>
      <c r="F352" s="3"/>
      <c r="G352" s="3"/>
      <c r="H352" s="3"/>
      <c r="I352" s="3"/>
      <c r="J352" s="3"/>
      <c r="K352" s="3"/>
      <c r="L352" s="3"/>
      <c r="M352" s="3"/>
      <c r="N352" s="3"/>
      <c r="O352" s="3"/>
      <c r="P352" s="3"/>
      <c r="Q352" s="3"/>
      <c r="R352" s="3"/>
      <c r="S352" s="3"/>
      <c r="T352" s="3"/>
      <c r="U352" s="3"/>
      <c r="V352" s="3"/>
      <c r="W352" s="3"/>
      <c r="X352" s="3"/>
      <c r="Y352" s="3"/>
      <c r="Z352" s="3"/>
    </row>
    <row r="353" spans="1:26" ht="12.75" customHeight="1" x14ac:dyDescent="0.25">
      <c r="A353" s="3"/>
      <c r="B353" s="3"/>
      <c r="C353" s="3"/>
      <c r="D353" s="200"/>
      <c r="E353" s="3"/>
      <c r="F353" s="3"/>
      <c r="G353" s="3"/>
      <c r="H353" s="3"/>
      <c r="I353" s="3"/>
      <c r="J353" s="3"/>
      <c r="K353" s="3"/>
      <c r="L353" s="3"/>
      <c r="M353" s="3"/>
      <c r="N353" s="3"/>
      <c r="O353" s="3"/>
      <c r="P353" s="3"/>
      <c r="Q353" s="3"/>
      <c r="R353" s="3"/>
      <c r="S353" s="3"/>
      <c r="T353" s="3"/>
      <c r="U353" s="3"/>
      <c r="V353" s="3"/>
      <c r="W353" s="3"/>
      <c r="X353" s="3"/>
      <c r="Y353" s="3"/>
      <c r="Z353" s="3"/>
    </row>
    <row r="354" spans="1:26" ht="12.75" customHeight="1" x14ac:dyDescent="0.25">
      <c r="A354" s="3"/>
      <c r="B354" s="3"/>
      <c r="C354" s="3"/>
      <c r="D354" s="200"/>
      <c r="E354" s="3"/>
      <c r="F354" s="3"/>
      <c r="G354" s="3"/>
      <c r="H354" s="3"/>
      <c r="I354" s="3"/>
      <c r="J354" s="3"/>
      <c r="K354" s="3"/>
      <c r="L354" s="3"/>
      <c r="M354" s="3"/>
      <c r="N354" s="3"/>
      <c r="O354" s="3"/>
      <c r="P354" s="3"/>
      <c r="Q354" s="3"/>
      <c r="R354" s="3"/>
      <c r="S354" s="3"/>
      <c r="T354" s="3"/>
      <c r="U354" s="3"/>
      <c r="V354" s="3"/>
      <c r="W354" s="3"/>
      <c r="X354" s="3"/>
      <c r="Y354" s="3"/>
      <c r="Z354" s="3"/>
    </row>
    <row r="355" spans="1:26" ht="12.75" customHeight="1" x14ac:dyDescent="0.25">
      <c r="A355" s="3"/>
      <c r="B355" s="3"/>
      <c r="C355" s="3"/>
      <c r="D355" s="200"/>
      <c r="E355" s="3"/>
      <c r="F355" s="3"/>
      <c r="G355" s="3"/>
      <c r="H355" s="3"/>
      <c r="I355" s="3"/>
      <c r="J355" s="3"/>
      <c r="K355" s="3"/>
      <c r="L355" s="3"/>
      <c r="M355" s="3"/>
      <c r="N355" s="3"/>
      <c r="O355" s="3"/>
      <c r="P355" s="3"/>
      <c r="Q355" s="3"/>
      <c r="R355" s="3"/>
      <c r="S355" s="3"/>
      <c r="T355" s="3"/>
      <c r="U355" s="3"/>
      <c r="V355" s="3"/>
      <c r="W355" s="3"/>
      <c r="X355" s="3"/>
      <c r="Y355" s="3"/>
      <c r="Z355" s="3"/>
    </row>
    <row r="356" spans="1:26" ht="12.75" customHeight="1" x14ac:dyDescent="0.25">
      <c r="A356" s="3"/>
      <c r="B356" s="3"/>
      <c r="C356" s="3"/>
      <c r="D356" s="200"/>
      <c r="E356" s="3"/>
      <c r="F356" s="3"/>
      <c r="G356" s="3"/>
      <c r="H356" s="3"/>
      <c r="I356" s="3"/>
      <c r="J356" s="3"/>
      <c r="K356" s="3"/>
      <c r="L356" s="3"/>
      <c r="M356" s="3"/>
      <c r="N356" s="3"/>
      <c r="O356" s="3"/>
      <c r="P356" s="3"/>
      <c r="Q356" s="3"/>
      <c r="R356" s="3"/>
      <c r="S356" s="3"/>
      <c r="T356" s="3"/>
      <c r="U356" s="3"/>
      <c r="V356" s="3"/>
      <c r="W356" s="3"/>
      <c r="X356" s="3"/>
      <c r="Y356" s="3"/>
      <c r="Z356" s="3"/>
    </row>
    <row r="357" spans="1:26" ht="12.75" customHeight="1" x14ac:dyDescent="0.25">
      <c r="A357" s="3"/>
      <c r="B357" s="3"/>
      <c r="C357" s="3"/>
      <c r="D357" s="200"/>
      <c r="E357" s="3"/>
      <c r="F357" s="3"/>
      <c r="G357" s="3"/>
      <c r="H357" s="3"/>
      <c r="I357" s="3"/>
      <c r="J357" s="3"/>
      <c r="K357" s="3"/>
      <c r="L357" s="3"/>
      <c r="M357" s="3"/>
      <c r="N357" s="3"/>
      <c r="O357" s="3"/>
      <c r="P357" s="3"/>
      <c r="Q357" s="3"/>
      <c r="R357" s="3"/>
      <c r="S357" s="3"/>
      <c r="T357" s="3"/>
      <c r="U357" s="3"/>
      <c r="V357" s="3"/>
      <c r="W357" s="3"/>
      <c r="X357" s="3"/>
      <c r="Y357" s="3"/>
      <c r="Z357" s="3"/>
    </row>
    <row r="358" spans="1:26" ht="12.75" customHeight="1" x14ac:dyDescent="0.25">
      <c r="A358" s="3"/>
      <c r="B358" s="3"/>
      <c r="C358" s="3"/>
      <c r="D358" s="200"/>
      <c r="E358" s="3"/>
      <c r="F358" s="3"/>
      <c r="G358" s="3"/>
      <c r="H358" s="3"/>
      <c r="I358" s="3"/>
      <c r="J358" s="3"/>
      <c r="K358" s="3"/>
      <c r="L358" s="3"/>
      <c r="M358" s="3"/>
      <c r="N358" s="3"/>
      <c r="O358" s="3"/>
      <c r="P358" s="3"/>
      <c r="Q358" s="3"/>
      <c r="R358" s="3"/>
      <c r="S358" s="3"/>
      <c r="T358" s="3"/>
      <c r="U358" s="3"/>
      <c r="V358" s="3"/>
      <c r="W358" s="3"/>
      <c r="X358" s="3"/>
      <c r="Y358" s="3"/>
      <c r="Z358" s="3"/>
    </row>
    <row r="359" spans="1:26" ht="12.75" customHeight="1" x14ac:dyDescent="0.25">
      <c r="A359" s="3"/>
      <c r="B359" s="3"/>
      <c r="C359" s="3"/>
      <c r="D359" s="200"/>
      <c r="E359" s="3"/>
      <c r="F359" s="3"/>
      <c r="G359" s="3"/>
      <c r="H359" s="3"/>
      <c r="I359" s="3"/>
      <c r="J359" s="3"/>
      <c r="K359" s="3"/>
      <c r="L359" s="3"/>
      <c r="M359" s="3"/>
      <c r="N359" s="3"/>
      <c r="O359" s="3"/>
      <c r="P359" s="3"/>
      <c r="Q359" s="3"/>
      <c r="R359" s="3"/>
      <c r="S359" s="3"/>
      <c r="T359" s="3"/>
      <c r="U359" s="3"/>
      <c r="V359" s="3"/>
      <c r="W359" s="3"/>
      <c r="X359" s="3"/>
      <c r="Y359" s="3"/>
      <c r="Z359" s="3"/>
    </row>
    <row r="360" spans="1:26" ht="12.75" customHeight="1" x14ac:dyDescent="0.25">
      <c r="A360" s="3"/>
      <c r="B360" s="3"/>
      <c r="C360" s="3"/>
      <c r="D360" s="200"/>
      <c r="E360" s="3"/>
      <c r="F360" s="3"/>
      <c r="G360" s="3"/>
      <c r="H360" s="3"/>
      <c r="I360" s="3"/>
      <c r="J360" s="3"/>
      <c r="K360" s="3"/>
      <c r="L360" s="3"/>
      <c r="M360" s="3"/>
      <c r="N360" s="3"/>
      <c r="O360" s="3"/>
      <c r="P360" s="3"/>
      <c r="Q360" s="3"/>
      <c r="R360" s="3"/>
      <c r="S360" s="3"/>
      <c r="T360" s="3"/>
      <c r="U360" s="3"/>
      <c r="V360" s="3"/>
      <c r="W360" s="3"/>
      <c r="X360" s="3"/>
      <c r="Y360" s="3"/>
      <c r="Z360" s="3"/>
    </row>
    <row r="361" spans="1:26" ht="12.75" customHeight="1" x14ac:dyDescent="0.25">
      <c r="A361" s="3"/>
      <c r="B361" s="3"/>
      <c r="C361" s="3"/>
      <c r="D361" s="200"/>
      <c r="E361" s="3"/>
      <c r="F361" s="3"/>
      <c r="G361" s="3"/>
      <c r="H361" s="3"/>
      <c r="I361" s="3"/>
      <c r="J361" s="3"/>
      <c r="K361" s="3"/>
      <c r="L361" s="3"/>
      <c r="M361" s="3"/>
      <c r="N361" s="3"/>
      <c r="O361" s="3"/>
      <c r="P361" s="3"/>
      <c r="Q361" s="3"/>
      <c r="R361" s="3"/>
      <c r="S361" s="3"/>
      <c r="T361" s="3"/>
      <c r="U361" s="3"/>
      <c r="V361" s="3"/>
      <c r="W361" s="3"/>
      <c r="X361" s="3"/>
      <c r="Y361" s="3"/>
      <c r="Z361" s="3"/>
    </row>
    <row r="362" spans="1:26" ht="12.75" customHeight="1" x14ac:dyDescent="0.25">
      <c r="A362" s="3"/>
      <c r="B362" s="3"/>
      <c r="C362" s="3"/>
      <c r="D362" s="200"/>
      <c r="E362" s="3"/>
      <c r="F362" s="3"/>
      <c r="G362" s="3"/>
      <c r="H362" s="3"/>
      <c r="I362" s="3"/>
      <c r="J362" s="3"/>
      <c r="K362" s="3"/>
      <c r="L362" s="3"/>
      <c r="M362" s="3"/>
      <c r="N362" s="3"/>
      <c r="O362" s="3"/>
      <c r="P362" s="3"/>
      <c r="Q362" s="3"/>
      <c r="R362" s="3"/>
      <c r="S362" s="3"/>
      <c r="T362" s="3"/>
      <c r="U362" s="3"/>
      <c r="V362" s="3"/>
      <c r="W362" s="3"/>
      <c r="X362" s="3"/>
      <c r="Y362" s="3"/>
      <c r="Z362" s="3"/>
    </row>
    <row r="363" spans="1:26" ht="12.75" customHeight="1" x14ac:dyDescent="0.25">
      <c r="A363" s="3"/>
      <c r="B363" s="3"/>
      <c r="C363" s="3"/>
      <c r="D363" s="200"/>
      <c r="E363" s="3"/>
      <c r="F363" s="3"/>
      <c r="G363" s="3"/>
      <c r="H363" s="3"/>
      <c r="I363" s="3"/>
      <c r="J363" s="3"/>
      <c r="K363" s="3"/>
      <c r="L363" s="3"/>
      <c r="M363" s="3"/>
      <c r="N363" s="3"/>
      <c r="O363" s="3"/>
      <c r="P363" s="3"/>
      <c r="Q363" s="3"/>
      <c r="R363" s="3"/>
      <c r="S363" s="3"/>
      <c r="T363" s="3"/>
      <c r="U363" s="3"/>
      <c r="V363" s="3"/>
      <c r="W363" s="3"/>
      <c r="X363" s="3"/>
      <c r="Y363" s="3"/>
      <c r="Z363" s="3"/>
    </row>
    <row r="364" spans="1:26" ht="12.75" customHeight="1" x14ac:dyDescent="0.25">
      <c r="A364" s="3"/>
      <c r="B364" s="3"/>
      <c r="C364" s="3"/>
      <c r="D364" s="200"/>
      <c r="E364" s="3"/>
      <c r="F364" s="3"/>
      <c r="G364" s="3"/>
      <c r="H364" s="3"/>
      <c r="I364" s="3"/>
      <c r="J364" s="3"/>
      <c r="K364" s="3"/>
      <c r="L364" s="3"/>
      <c r="M364" s="3"/>
      <c r="N364" s="3"/>
      <c r="O364" s="3"/>
      <c r="P364" s="3"/>
      <c r="Q364" s="3"/>
      <c r="R364" s="3"/>
      <c r="S364" s="3"/>
      <c r="T364" s="3"/>
      <c r="U364" s="3"/>
      <c r="V364" s="3"/>
      <c r="W364" s="3"/>
      <c r="X364" s="3"/>
      <c r="Y364" s="3"/>
      <c r="Z364" s="3"/>
    </row>
    <row r="365" spans="1:26" ht="12.75" customHeight="1" x14ac:dyDescent="0.25">
      <c r="A365" s="3"/>
      <c r="B365" s="3"/>
      <c r="C365" s="3"/>
      <c r="D365" s="200"/>
      <c r="E365" s="3"/>
      <c r="F365" s="3"/>
      <c r="G365" s="3"/>
      <c r="H365" s="3"/>
      <c r="I365" s="3"/>
      <c r="J365" s="3"/>
      <c r="K365" s="3"/>
      <c r="L365" s="3"/>
      <c r="M365" s="3"/>
      <c r="N365" s="3"/>
      <c r="O365" s="3"/>
      <c r="P365" s="3"/>
      <c r="Q365" s="3"/>
      <c r="R365" s="3"/>
      <c r="S365" s="3"/>
      <c r="T365" s="3"/>
      <c r="U365" s="3"/>
      <c r="V365" s="3"/>
      <c r="W365" s="3"/>
      <c r="X365" s="3"/>
      <c r="Y365" s="3"/>
      <c r="Z365" s="3"/>
    </row>
    <row r="366" spans="1:26" ht="12.75" customHeight="1" x14ac:dyDescent="0.25">
      <c r="A366" s="3"/>
      <c r="B366" s="3"/>
      <c r="C366" s="3"/>
      <c r="D366" s="200"/>
      <c r="E366" s="3"/>
      <c r="F366" s="3"/>
      <c r="G366" s="3"/>
      <c r="H366" s="3"/>
      <c r="I366" s="3"/>
      <c r="J366" s="3"/>
      <c r="K366" s="3"/>
      <c r="L366" s="3"/>
      <c r="M366" s="3"/>
      <c r="N366" s="3"/>
      <c r="O366" s="3"/>
      <c r="P366" s="3"/>
      <c r="Q366" s="3"/>
      <c r="R366" s="3"/>
      <c r="S366" s="3"/>
      <c r="T366" s="3"/>
      <c r="U366" s="3"/>
      <c r="V366" s="3"/>
      <c r="W366" s="3"/>
      <c r="X366" s="3"/>
      <c r="Y366" s="3"/>
      <c r="Z366" s="3"/>
    </row>
    <row r="367" spans="1:26" ht="12.75" customHeight="1" x14ac:dyDescent="0.25">
      <c r="A367" s="3"/>
      <c r="B367" s="3"/>
      <c r="C367" s="3"/>
      <c r="D367" s="200"/>
      <c r="E367" s="3"/>
      <c r="F367" s="3"/>
      <c r="G367" s="3"/>
      <c r="H367" s="3"/>
      <c r="I367" s="3"/>
      <c r="J367" s="3"/>
      <c r="K367" s="3"/>
      <c r="L367" s="3"/>
      <c r="M367" s="3"/>
      <c r="N367" s="3"/>
      <c r="O367" s="3"/>
      <c r="P367" s="3"/>
      <c r="Q367" s="3"/>
      <c r="R367" s="3"/>
      <c r="S367" s="3"/>
      <c r="T367" s="3"/>
      <c r="U367" s="3"/>
      <c r="V367" s="3"/>
      <c r="W367" s="3"/>
      <c r="X367" s="3"/>
      <c r="Y367" s="3"/>
      <c r="Z367" s="3"/>
    </row>
    <row r="368" spans="1:26" ht="12.75" customHeight="1" x14ac:dyDescent="0.25">
      <c r="A368" s="3"/>
      <c r="B368" s="3"/>
      <c r="C368" s="3"/>
      <c r="D368" s="200"/>
      <c r="E368" s="3"/>
      <c r="F368" s="3"/>
      <c r="G368" s="3"/>
      <c r="H368" s="3"/>
      <c r="I368" s="3"/>
      <c r="J368" s="3"/>
      <c r="K368" s="3"/>
      <c r="L368" s="3"/>
      <c r="M368" s="3"/>
      <c r="N368" s="3"/>
      <c r="O368" s="3"/>
      <c r="P368" s="3"/>
      <c r="Q368" s="3"/>
      <c r="R368" s="3"/>
      <c r="S368" s="3"/>
      <c r="T368" s="3"/>
      <c r="U368" s="3"/>
      <c r="V368" s="3"/>
      <c r="W368" s="3"/>
      <c r="X368" s="3"/>
      <c r="Y368" s="3"/>
      <c r="Z368" s="3"/>
    </row>
    <row r="369" spans="1:26" ht="12.75" customHeight="1" x14ac:dyDescent="0.25">
      <c r="A369" s="3"/>
      <c r="B369" s="3"/>
      <c r="C369" s="3"/>
      <c r="D369" s="200"/>
      <c r="E369" s="3"/>
      <c r="F369" s="3"/>
      <c r="G369" s="3"/>
      <c r="H369" s="3"/>
      <c r="I369" s="3"/>
      <c r="J369" s="3"/>
      <c r="K369" s="3"/>
      <c r="L369" s="3"/>
      <c r="M369" s="3"/>
      <c r="N369" s="3"/>
      <c r="O369" s="3"/>
      <c r="P369" s="3"/>
      <c r="Q369" s="3"/>
      <c r="R369" s="3"/>
      <c r="S369" s="3"/>
      <c r="T369" s="3"/>
      <c r="U369" s="3"/>
      <c r="V369" s="3"/>
      <c r="W369" s="3"/>
      <c r="X369" s="3"/>
      <c r="Y369" s="3"/>
      <c r="Z369" s="3"/>
    </row>
    <row r="370" spans="1:26" ht="12.75" customHeight="1" x14ac:dyDescent="0.25">
      <c r="A370" s="3"/>
      <c r="B370" s="3"/>
      <c r="C370" s="3"/>
      <c r="D370" s="200"/>
      <c r="E370" s="3"/>
      <c r="F370" s="3"/>
      <c r="G370" s="3"/>
      <c r="H370" s="3"/>
      <c r="I370" s="3"/>
      <c r="J370" s="3"/>
      <c r="K370" s="3"/>
      <c r="L370" s="3"/>
      <c r="M370" s="3"/>
      <c r="N370" s="3"/>
      <c r="O370" s="3"/>
      <c r="P370" s="3"/>
      <c r="Q370" s="3"/>
      <c r="R370" s="3"/>
      <c r="S370" s="3"/>
      <c r="T370" s="3"/>
      <c r="U370" s="3"/>
      <c r="V370" s="3"/>
      <c r="W370" s="3"/>
      <c r="X370" s="3"/>
      <c r="Y370" s="3"/>
      <c r="Z370" s="3"/>
    </row>
    <row r="371" spans="1:26" ht="12.75" customHeight="1" x14ac:dyDescent="0.25">
      <c r="A371" s="3"/>
      <c r="B371" s="3"/>
      <c r="C371" s="3"/>
      <c r="D371" s="200"/>
      <c r="E371" s="3"/>
      <c r="F371" s="3"/>
      <c r="G371" s="3"/>
      <c r="H371" s="3"/>
      <c r="I371" s="3"/>
      <c r="J371" s="3"/>
      <c r="K371" s="3"/>
      <c r="L371" s="3"/>
      <c r="M371" s="3"/>
      <c r="N371" s="3"/>
      <c r="O371" s="3"/>
      <c r="P371" s="3"/>
      <c r="Q371" s="3"/>
      <c r="R371" s="3"/>
      <c r="S371" s="3"/>
      <c r="T371" s="3"/>
      <c r="U371" s="3"/>
      <c r="V371" s="3"/>
      <c r="W371" s="3"/>
      <c r="X371" s="3"/>
      <c r="Y371" s="3"/>
      <c r="Z371" s="3"/>
    </row>
    <row r="372" spans="1:26" ht="12.75" customHeight="1" x14ac:dyDescent="0.25">
      <c r="A372" s="3"/>
      <c r="B372" s="3"/>
      <c r="C372" s="3"/>
      <c r="D372" s="200"/>
      <c r="E372" s="3"/>
      <c r="F372" s="3"/>
      <c r="G372" s="3"/>
      <c r="H372" s="3"/>
      <c r="I372" s="3"/>
      <c r="J372" s="3"/>
      <c r="K372" s="3"/>
      <c r="L372" s="3"/>
      <c r="M372" s="3"/>
      <c r="N372" s="3"/>
      <c r="O372" s="3"/>
      <c r="P372" s="3"/>
      <c r="Q372" s="3"/>
      <c r="R372" s="3"/>
      <c r="S372" s="3"/>
      <c r="T372" s="3"/>
      <c r="U372" s="3"/>
      <c r="V372" s="3"/>
      <c r="W372" s="3"/>
      <c r="X372" s="3"/>
      <c r="Y372" s="3"/>
      <c r="Z372" s="3"/>
    </row>
    <row r="373" spans="1:26" ht="12.75" customHeight="1" x14ac:dyDescent="0.25">
      <c r="A373" s="3"/>
      <c r="B373" s="3"/>
      <c r="C373" s="3"/>
      <c r="D373" s="200"/>
      <c r="E373" s="3"/>
      <c r="F373" s="3"/>
      <c r="G373" s="3"/>
      <c r="H373" s="3"/>
      <c r="I373" s="3"/>
      <c r="J373" s="3"/>
      <c r="K373" s="3"/>
      <c r="L373" s="3"/>
      <c r="M373" s="3"/>
      <c r="N373" s="3"/>
      <c r="O373" s="3"/>
      <c r="P373" s="3"/>
      <c r="Q373" s="3"/>
      <c r="R373" s="3"/>
      <c r="S373" s="3"/>
      <c r="T373" s="3"/>
      <c r="U373" s="3"/>
      <c r="V373" s="3"/>
      <c r="W373" s="3"/>
      <c r="X373" s="3"/>
      <c r="Y373" s="3"/>
      <c r="Z373" s="3"/>
    </row>
    <row r="374" spans="1:26" ht="12.75" customHeight="1" x14ac:dyDescent="0.25">
      <c r="A374" s="3"/>
      <c r="B374" s="3"/>
      <c r="C374" s="3"/>
      <c r="D374" s="200"/>
      <c r="E374" s="3"/>
      <c r="F374" s="3"/>
      <c r="G374" s="3"/>
      <c r="H374" s="3"/>
      <c r="I374" s="3"/>
      <c r="J374" s="3"/>
      <c r="K374" s="3"/>
      <c r="L374" s="3"/>
      <c r="M374" s="3"/>
      <c r="N374" s="3"/>
      <c r="O374" s="3"/>
      <c r="P374" s="3"/>
      <c r="Q374" s="3"/>
      <c r="R374" s="3"/>
      <c r="S374" s="3"/>
      <c r="T374" s="3"/>
      <c r="U374" s="3"/>
      <c r="V374" s="3"/>
      <c r="W374" s="3"/>
      <c r="X374" s="3"/>
      <c r="Y374" s="3"/>
      <c r="Z374" s="3"/>
    </row>
    <row r="375" spans="1:26" ht="12.75" customHeight="1" x14ac:dyDescent="0.25">
      <c r="A375" s="3"/>
      <c r="B375" s="3"/>
      <c r="C375" s="3"/>
      <c r="D375" s="200"/>
      <c r="E375" s="3"/>
      <c r="F375" s="3"/>
      <c r="G375" s="3"/>
      <c r="H375" s="3"/>
      <c r="I375" s="3"/>
      <c r="J375" s="3"/>
      <c r="K375" s="3"/>
      <c r="L375" s="3"/>
      <c r="M375" s="3"/>
      <c r="N375" s="3"/>
      <c r="O375" s="3"/>
      <c r="P375" s="3"/>
      <c r="Q375" s="3"/>
      <c r="R375" s="3"/>
      <c r="S375" s="3"/>
      <c r="T375" s="3"/>
      <c r="U375" s="3"/>
      <c r="V375" s="3"/>
      <c r="W375" s="3"/>
      <c r="X375" s="3"/>
      <c r="Y375" s="3"/>
      <c r="Z375" s="3"/>
    </row>
    <row r="376" spans="1:26" ht="12.75" customHeight="1" x14ac:dyDescent="0.25">
      <c r="A376" s="3"/>
      <c r="B376" s="3"/>
      <c r="C376" s="3"/>
      <c r="D376" s="200"/>
      <c r="E376" s="3"/>
      <c r="F376" s="3"/>
      <c r="G376" s="3"/>
      <c r="H376" s="3"/>
      <c r="I376" s="3"/>
      <c r="J376" s="3"/>
      <c r="K376" s="3"/>
      <c r="L376" s="3"/>
      <c r="M376" s="3"/>
      <c r="N376" s="3"/>
      <c r="O376" s="3"/>
      <c r="P376" s="3"/>
      <c r="Q376" s="3"/>
      <c r="R376" s="3"/>
      <c r="S376" s="3"/>
      <c r="T376" s="3"/>
      <c r="U376" s="3"/>
      <c r="V376" s="3"/>
      <c r="W376" s="3"/>
      <c r="X376" s="3"/>
      <c r="Y376" s="3"/>
      <c r="Z376" s="3"/>
    </row>
    <row r="377" spans="1:26" ht="12.75" customHeight="1" x14ac:dyDescent="0.25">
      <c r="A377" s="3"/>
      <c r="B377" s="3"/>
      <c r="C377" s="3"/>
      <c r="D377" s="200"/>
      <c r="E377" s="3"/>
      <c r="F377" s="3"/>
      <c r="G377" s="3"/>
      <c r="H377" s="3"/>
      <c r="I377" s="3"/>
      <c r="J377" s="3"/>
      <c r="K377" s="3"/>
      <c r="L377" s="3"/>
      <c r="M377" s="3"/>
      <c r="N377" s="3"/>
      <c r="O377" s="3"/>
      <c r="P377" s="3"/>
      <c r="Q377" s="3"/>
      <c r="R377" s="3"/>
      <c r="S377" s="3"/>
      <c r="T377" s="3"/>
      <c r="U377" s="3"/>
      <c r="V377" s="3"/>
      <c r="W377" s="3"/>
      <c r="X377" s="3"/>
      <c r="Y377" s="3"/>
      <c r="Z377" s="3"/>
    </row>
    <row r="378" spans="1:26" ht="12.75" customHeight="1" x14ac:dyDescent="0.25">
      <c r="A378" s="3"/>
      <c r="B378" s="3"/>
      <c r="C378" s="3"/>
      <c r="D378" s="200"/>
      <c r="E378" s="3"/>
      <c r="F378" s="3"/>
      <c r="G378" s="3"/>
      <c r="H378" s="3"/>
      <c r="I378" s="3"/>
      <c r="J378" s="3"/>
      <c r="K378" s="3"/>
      <c r="L378" s="3"/>
      <c r="M378" s="3"/>
      <c r="N378" s="3"/>
      <c r="O378" s="3"/>
      <c r="P378" s="3"/>
      <c r="Q378" s="3"/>
      <c r="R378" s="3"/>
      <c r="S378" s="3"/>
      <c r="T378" s="3"/>
      <c r="U378" s="3"/>
      <c r="V378" s="3"/>
      <c r="W378" s="3"/>
      <c r="X378" s="3"/>
      <c r="Y378" s="3"/>
      <c r="Z378" s="3"/>
    </row>
    <row r="379" spans="1:26" ht="12.75" customHeight="1" x14ac:dyDescent="0.25">
      <c r="A379" s="3"/>
      <c r="B379" s="3"/>
      <c r="C379" s="3"/>
      <c r="D379" s="200"/>
      <c r="E379" s="3"/>
      <c r="F379" s="3"/>
      <c r="G379" s="3"/>
      <c r="H379" s="3"/>
      <c r="I379" s="3"/>
      <c r="J379" s="3"/>
      <c r="K379" s="3"/>
      <c r="L379" s="3"/>
      <c r="M379" s="3"/>
      <c r="N379" s="3"/>
      <c r="O379" s="3"/>
      <c r="P379" s="3"/>
      <c r="Q379" s="3"/>
      <c r="R379" s="3"/>
      <c r="S379" s="3"/>
      <c r="T379" s="3"/>
      <c r="U379" s="3"/>
      <c r="V379" s="3"/>
      <c r="W379" s="3"/>
      <c r="X379" s="3"/>
      <c r="Y379" s="3"/>
      <c r="Z379" s="3"/>
    </row>
    <row r="380" spans="1:26" ht="12.75" customHeight="1" x14ac:dyDescent="0.25">
      <c r="A380" s="3"/>
      <c r="B380" s="3"/>
      <c r="C380" s="3"/>
      <c r="D380" s="200"/>
      <c r="E380" s="3"/>
      <c r="F380" s="3"/>
      <c r="G380" s="3"/>
      <c r="H380" s="3"/>
      <c r="I380" s="3"/>
      <c r="J380" s="3"/>
      <c r="K380" s="3"/>
      <c r="L380" s="3"/>
      <c r="M380" s="3"/>
      <c r="N380" s="3"/>
      <c r="O380" s="3"/>
      <c r="P380" s="3"/>
      <c r="Q380" s="3"/>
      <c r="R380" s="3"/>
      <c r="S380" s="3"/>
      <c r="T380" s="3"/>
      <c r="U380" s="3"/>
      <c r="V380" s="3"/>
      <c r="W380" s="3"/>
      <c r="X380" s="3"/>
      <c r="Y380" s="3"/>
      <c r="Z380" s="3"/>
    </row>
    <row r="381" spans="1:26" ht="12.75" customHeight="1" x14ac:dyDescent="0.25">
      <c r="A381" s="3"/>
      <c r="B381" s="3"/>
      <c r="C381" s="3"/>
      <c r="D381" s="200"/>
      <c r="E381" s="3"/>
      <c r="F381" s="3"/>
      <c r="G381" s="3"/>
      <c r="H381" s="3"/>
      <c r="I381" s="3"/>
      <c r="J381" s="3"/>
      <c r="K381" s="3"/>
      <c r="L381" s="3"/>
      <c r="M381" s="3"/>
      <c r="N381" s="3"/>
      <c r="O381" s="3"/>
      <c r="P381" s="3"/>
      <c r="Q381" s="3"/>
      <c r="R381" s="3"/>
      <c r="S381" s="3"/>
      <c r="T381" s="3"/>
      <c r="U381" s="3"/>
      <c r="V381" s="3"/>
      <c r="W381" s="3"/>
      <c r="X381" s="3"/>
      <c r="Y381" s="3"/>
      <c r="Z381" s="3"/>
    </row>
    <row r="382" spans="1:26" ht="12.75" customHeight="1" x14ac:dyDescent="0.25">
      <c r="A382" s="3"/>
      <c r="B382" s="3"/>
      <c r="C382" s="3"/>
      <c r="D382" s="200"/>
      <c r="E382" s="3"/>
      <c r="F382" s="3"/>
      <c r="G382" s="3"/>
      <c r="H382" s="3"/>
      <c r="I382" s="3"/>
      <c r="J382" s="3"/>
      <c r="K382" s="3"/>
      <c r="L382" s="3"/>
      <c r="M382" s="3"/>
      <c r="N382" s="3"/>
      <c r="O382" s="3"/>
      <c r="P382" s="3"/>
      <c r="Q382" s="3"/>
      <c r="R382" s="3"/>
      <c r="S382" s="3"/>
      <c r="T382" s="3"/>
      <c r="U382" s="3"/>
      <c r="V382" s="3"/>
      <c r="W382" s="3"/>
      <c r="X382" s="3"/>
      <c r="Y382" s="3"/>
      <c r="Z382" s="3"/>
    </row>
    <row r="383" spans="1:26" ht="12.75" customHeight="1" x14ac:dyDescent="0.25">
      <c r="A383" s="3"/>
      <c r="B383" s="3"/>
      <c r="C383" s="3"/>
      <c r="D383" s="200"/>
      <c r="E383" s="3"/>
      <c r="F383" s="3"/>
      <c r="G383" s="3"/>
      <c r="H383" s="3"/>
      <c r="I383" s="3"/>
      <c r="J383" s="3"/>
      <c r="K383" s="3"/>
      <c r="L383" s="3"/>
      <c r="M383" s="3"/>
      <c r="N383" s="3"/>
      <c r="O383" s="3"/>
      <c r="P383" s="3"/>
      <c r="Q383" s="3"/>
      <c r="R383" s="3"/>
      <c r="S383" s="3"/>
      <c r="T383" s="3"/>
      <c r="U383" s="3"/>
      <c r="V383" s="3"/>
      <c r="W383" s="3"/>
      <c r="X383" s="3"/>
      <c r="Y383" s="3"/>
      <c r="Z383" s="3"/>
    </row>
    <row r="384" spans="1:26" ht="12.75" customHeight="1" x14ac:dyDescent="0.25">
      <c r="A384" s="3"/>
      <c r="B384" s="3"/>
      <c r="C384" s="3"/>
      <c r="D384" s="200"/>
      <c r="E384" s="3"/>
      <c r="F384" s="3"/>
      <c r="G384" s="3"/>
      <c r="H384" s="3"/>
      <c r="I384" s="3"/>
      <c r="J384" s="3"/>
      <c r="K384" s="3"/>
      <c r="L384" s="3"/>
      <c r="M384" s="3"/>
      <c r="N384" s="3"/>
      <c r="O384" s="3"/>
      <c r="P384" s="3"/>
      <c r="Q384" s="3"/>
      <c r="R384" s="3"/>
      <c r="S384" s="3"/>
      <c r="T384" s="3"/>
      <c r="U384" s="3"/>
      <c r="V384" s="3"/>
      <c r="W384" s="3"/>
      <c r="X384" s="3"/>
      <c r="Y384" s="3"/>
      <c r="Z384" s="3"/>
    </row>
    <row r="385" spans="1:26" ht="12.75" customHeight="1" x14ac:dyDescent="0.25">
      <c r="A385" s="3"/>
      <c r="B385" s="3"/>
      <c r="C385" s="3"/>
      <c r="D385" s="200"/>
      <c r="E385" s="3"/>
      <c r="F385" s="3"/>
      <c r="G385" s="3"/>
      <c r="H385" s="3"/>
      <c r="I385" s="3"/>
      <c r="J385" s="3"/>
      <c r="K385" s="3"/>
      <c r="L385" s="3"/>
      <c r="M385" s="3"/>
      <c r="N385" s="3"/>
      <c r="O385" s="3"/>
      <c r="P385" s="3"/>
      <c r="Q385" s="3"/>
      <c r="R385" s="3"/>
      <c r="S385" s="3"/>
      <c r="T385" s="3"/>
      <c r="U385" s="3"/>
      <c r="V385" s="3"/>
      <c r="W385" s="3"/>
      <c r="X385" s="3"/>
      <c r="Y385" s="3"/>
      <c r="Z385" s="3"/>
    </row>
    <row r="386" spans="1:26" ht="12.75" customHeight="1" x14ac:dyDescent="0.25">
      <c r="A386" s="3"/>
      <c r="B386" s="3"/>
      <c r="C386" s="3"/>
      <c r="D386" s="200"/>
      <c r="E386" s="3"/>
      <c r="F386" s="3"/>
      <c r="G386" s="3"/>
      <c r="H386" s="3"/>
      <c r="I386" s="3"/>
      <c r="J386" s="3"/>
      <c r="K386" s="3"/>
      <c r="L386" s="3"/>
      <c r="M386" s="3"/>
      <c r="N386" s="3"/>
      <c r="O386" s="3"/>
      <c r="P386" s="3"/>
      <c r="Q386" s="3"/>
      <c r="R386" s="3"/>
      <c r="S386" s="3"/>
      <c r="T386" s="3"/>
      <c r="U386" s="3"/>
      <c r="V386" s="3"/>
      <c r="W386" s="3"/>
      <c r="X386" s="3"/>
      <c r="Y386" s="3"/>
      <c r="Z386" s="3"/>
    </row>
    <row r="387" spans="1:26" ht="12.75" customHeight="1" x14ac:dyDescent="0.25">
      <c r="A387" s="3"/>
      <c r="B387" s="3"/>
      <c r="C387" s="3"/>
      <c r="D387" s="200"/>
      <c r="E387" s="3"/>
      <c r="F387" s="3"/>
      <c r="G387" s="3"/>
      <c r="H387" s="3"/>
      <c r="I387" s="3"/>
      <c r="J387" s="3"/>
      <c r="K387" s="3"/>
      <c r="L387" s="3"/>
      <c r="M387" s="3"/>
      <c r="N387" s="3"/>
      <c r="O387" s="3"/>
      <c r="P387" s="3"/>
      <c r="Q387" s="3"/>
      <c r="R387" s="3"/>
      <c r="S387" s="3"/>
      <c r="T387" s="3"/>
      <c r="U387" s="3"/>
      <c r="V387" s="3"/>
      <c r="W387" s="3"/>
      <c r="X387" s="3"/>
      <c r="Y387" s="3"/>
      <c r="Z387" s="3"/>
    </row>
    <row r="388" spans="1:26" ht="12.75" customHeight="1" x14ac:dyDescent="0.25">
      <c r="A388" s="3"/>
      <c r="B388" s="3"/>
      <c r="C388" s="3"/>
      <c r="D388" s="200"/>
      <c r="E388" s="3"/>
      <c r="F388" s="3"/>
      <c r="G388" s="3"/>
      <c r="H388" s="3"/>
      <c r="I388" s="3"/>
      <c r="J388" s="3"/>
      <c r="K388" s="3"/>
      <c r="L388" s="3"/>
      <c r="M388" s="3"/>
      <c r="N388" s="3"/>
      <c r="O388" s="3"/>
      <c r="P388" s="3"/>
      <c r="Q388" s="3"/>
      <c r="R388" s="3"/>
      <c r="S388" s="3"/>
      <c r="T388" s="3"/>
      <c r="U388" s="3"/>
      <c r="V388" s="3"/>
      <c r="W388" s="3"/>
      <c r="X388" s="3"/>
      <c r="Y388" s="3"/>
      <c r="Z388" s="3"/>
    </row>
    <row r="389" spans="1:26" ht="12.75" customHeight="1" x14ac:dyDescent="0.25">
      <c r="A389" s="3"/>
      <c r="B389" s="3"/>
      <c r="C389" s="3"/>
      <c r="D389" s="200"/>
      <c r="E389" s="3"/>
      <c r="F389" s="3"/>
      <c r="G389" s="3"/>
      <c r="H389" s="3"/>
      <c r="I389" s="3"/>
      <c r="J389" s="3"/>
      <c r="K389" s="3"/>
      <c r="L389" s="3"/>
      <c r="M389" s="3"/>
      <c r="N389" s="3"/>
      <c r="O389" s="3"/>
      <c r="P389" s="3"/>
      <c r="Q389" s="3"/>
      <c r="R389" s="3"/>
      <c r="S389" s="3"/>
      <c r="T389" s="3"/>
      <c r="U389" s="3"/>
      <c r="V389" s="3"/>
      <c r="W389" s="3"/>
      <c r="X389" s="3"/>
      <c r="Y389" s="3"/>
      <c r="Z389" s="3"/>
    </row>
    <row r="390" spans="1:26" ht="12.75" customHeight="1" x14ac:dyDescent="0.25">
      <c r="A390" s="3"/>
      <c r="B390" s="3"/>
      <c r="C390" s="3"/>
      <c r="D390" s="200"/>
      <c r="E390" s="3"/>
      <c r="F390" s="3"/>
      <c r="G390" s="3"/>
      <c r="H390" s="3"/>
      <c r="I390" s="3"/>
      <c r="J390" s="3"/>
      <c r="K390" s="3"/>
      <c r="L390" s="3"/>
      <c r="M390" s="3"/>
      <c r="N390" s="3"/>
      <c r="O390" s="3"/>
      <c r="P390" s="3"/>
      <c r="Q390" s="3"/>
      <c r="R390" s="3"/>
      <c r="S390" s="3"/>
      <c r="T390" s="3"/>
      <c r="U390" s="3"/>
      <c r="V390" s="3"/>
      <c r="W390" s="3"/>
      <c r="X390" s="3"/>
      <c r="Y390" s="3"/>
      <c r="Z390" s="3"/>
    </row>
    <row r="391" spans="1:26" ht="12.75" customHeight="1" x14ac:dyDescent="0.25">
      <c r="A391" s="3"/>
      <c r="B391" s="3"/>
      <c r="C391" s="3"/>
      <c r="D391" s="200"/>
      <c r="E391" s="3"/>
      <c r="F391" s="3"/>
      <c r="G391" s="3"/>
      <c r="H391" s="3"/>
      <c r="I391" s="3"/>
      <c r="J391" s="3"/>
      <c r="K391" s="3"/>
      <c r="L391" s="3"/>
      <c r="M391" s="3"/>
      <c r="N391" s="3"/>
      <c r="O391" s="3"/>
      <c r="P391" s="3"/>
      <c r="Q391" s="3"/>
      <c r="R391" s="3"/>
      <c r="S391" s="3"/>
      <c r="T391" s="3"/>
      <c r="U391" s="3"/>
      <c r="V391" s="3"/>
      <c r="W391" s="3"/>
      <c r="X391" s="3"/>
      <c r="Y391" s="3"/>
      <c r="Z391" s="3"/>
    </row>
    <row r="392" spans="1:26" ht="12.75" customHeight="1" x14ac:dyDescent="0.25">
      <c r="A392" s="3"/>
      <c r="B392" s="3"/>
      <c r="C392" s="3"/>
      <c r="D392" s="200"/>
      <c r="E392" s="3"/>
      <c r="F392" s="3"/>
      <c r="G392" s="3"/>
      <c r="H392" s="3"/>
      <c r="I392" s="3"/>
      <c r="J392" s="3"/>
      <c r="K392" s="3"/>
      <c r="L392" s="3"/>
      <c r="M392" s="3"/>
      <c r="N392" s="3"/>
      <c r="O392" s="3"/>
      <c r="P392" s="3"/>
      <c r="Q392" s="3"/>
      <c r="R392" s="3"/>
      <c r="S392" s="3"/>
      <c r="T392" s="3"/>
      <c r="U392" s="3"/>
      <c r="V392" s="3"/>
      <c r="W392" s="3"/>
      <c r="X392" s="3"/>
      <c r="Y392" s="3"/>
      <c r="Z392" s="3"/>
    </row>
    <row r="393" spans="1:26" ht="12.75" customHeight="1" x14ac:dyDescent="0.25">
      <c r="A393" s="3"/>
      <c r="B393" s="3"/>
      <c r="C393" s="3"/>
      <c r="D393" s="200"/>
      <c r="E393" s="3"/>
      <c r="F393" s="3"/>
      <c r="G393" s="3"/>
      <c r="H393" s="3"/>
      <c r="I393" s="3"/>
      <c r="J393" s="3"/>
      <c r="K393" s="3"/>
      <c r="L393" s="3"/>
      <c r="M393" s="3"/>
      <c r="N393" s="3"/>
      <c r="O393" s="3"/>
      <c r="P393" s="3"/>
      <c r="Q393" s="3"/>
      <c r="R393" s="3"/>
      <c r="S393" s="3"/>
      <c r="T393" s="3"/>
      <c r="U393" s="3"/>
      <c r="V393" s="3"/>
      <c r="W393" s="3"/>
      <c r="X393" s="3"/>
      <c r="Y393" s="3"/>
      <c r="Z393" s="3"/>
    </row>
    <row r="394" spans="1:26" ht="12.75" customHeight="1" x14ac:dyDescent="0.25">
      <c r="A394" s="3"/>
      <c r="B394" s="3"/>
      <c r="C394" s="3"/>
      <c r="D394" s="200"/>
      <c r="E394" s="3"/>
      <c r="F394" s="3"/>
      <c r="G394" s="3"/>
      <c r="H394" s="3"/>
      <c r="I394" s="3"/>
      <c r="J394" s="3"/>
      <c r="K394" s="3"/>
      <c r="L394" s="3"/>
      <c r="M394" s="3"/>
      <c r="N394" s="3"/>
      <c r="O394" s="3"/>
      <c r="P394" s="3"/>
      <c r="Q394" s="3"/>
      <c r="R394" s="3"/>
      <c r="S394" s="3"/>
      <c r="T394" s="3"/>
      <c r="U394" s="3"/>
      <c r="V394" s="3"/>
      <c r="W394" s="3"/>
      <c r="X394" s="3"/>
      <c r="Y394" s="3"/>
      <c r="Z394" s="3"/>
    </row>
    <row r="395" spans="1:26" ht="12.75" customHeight="1" x14ac:dyDescent="0.25">
      <c r="A395" s="3"/>
      <c r="B395" s="3"/>
      <c r="C395" s="3"/>
      <c r="D395" s="200"/>
      <c r="E395" s="3"/>
      <c r="F395" s="3"/>
      <c r="G395" s="3"/>
      <c r="H395" s="3"/>
      <c r="I395" s="3"/>
      <c r="J395" s="3"/>
      <c r="K395" s="3"/>
      <c r="L395" s="3"/>
      <c r="M395" s="3"/>
      <c r="N395" s="3"/>
      <c r="O395" s="3"/>
      <c r="P395" s="3"/>
      <c r="Q395" s="3"/>
      <c r="R395" s="3"/>
      <c r="S395" s="3"/>
      <c r="T395" s="3"/>
      <c r="U395" s="3"/>
      <c r="V395" s="3"/>
      <c r="W395" s="3"/>
      <c r="X395" s="3"/>
      <c r="Y395" s="3"/>
      <c r="Z395" s="3"/>
    </row>
    <row r="396" spans="1:26" ht="12.75" customHeight="1" x14ac:dyDescent="0.25">
      <c r="A396" s="3"/>
      <c r="B396" s="3"/>
      <c r="C396" s="3"/>
      <c r="D396" s="200"/>
      <c r="E396" s="3"/>
      <c r="F396" s="3"/>
      <c r="G396" s="3"/>
      <c r="H396" s="3"/>
      <c r="I396" s="3"/>
      <c r="J396" s="3"/>
      <c r="K396" s="3"/>
      <c r="L396" s="3"/>
      <c r="M396" s="3"/>
      <c r="N396" s="3"/>
      <c r="O396" s="3"/>
      <c r="P396" s="3"/>
      <c r="Q396" s="3"/>
      <c r="R396" s="3"/>
      <c r="S396" s="3"/>
      <c r="T396" s="3"/>
      <c r="U396" s="3"/>
      <c r="V396" s="3"/>
      <c r="W396" s="3"/>
      <c r="X396" s="3"/>
      <c r="Y396" s="3"/>
      <c r="Z396" s="3"/>
    </row>
    <row r="397" spans="1:26" ht="12.75" customHeight="1" x14ac:dyDescent="0.25">
      <c r="A397" s="3"/>
      <c r="B397" s="3"/>
      <c r="C397" s="3"/>
      <c r="D397" s="200"/>
      <c r="E397" s="3"/>
      <c r="F397" s="3"/>
      <c r="G397" s="3"/>
      <c r="H397" s="3"/>
      <c r="I397" s="3"/>
      <c r="J397" s="3"/>
      <c r="K397" s="3"/>
      <c r="L397" s="3"/>
      <c r="M397" s="3"/>
      <c r="N397" s="3"/>
      <c r="O397" s="3"/>
      <c r="P397" s="3"/>
      <c r="Q397" s="3"/>
      <c r="R397" s="3"/>
      <c r="S397" s="3"/>
      <c r="T397" s="3"/>
      <c r="U397" s="3"/>
      <c r="V397" s="3"/>
      <c r="W397" s="3"/>
      <c r="X397" s="3"/>
      <c r="Y397" s="3"/>
      <c r="Z397" s="3"/>
    </row>
    <row r="398" spans="1:26" ht="12.75" customHeight="1" x14ac:dyDescent="0.25">
      <c r="A398" s="3"/>
      <c r="B398" s="3"/>
      <c r="C398" s="3"/>
      <c r="D398" s="200"/>
      <c r="E398" s="3"/>
      <c r="F398" s="3"/>
      <c r="G398" s="3"/>
      <c r="H398" s="3"/>
      <c r="I398" s="3"/>
      <c r="J398" s="3"/>
      <c r="K398" s="3"/>
      <c r="L398" s="3"/>
      <c r="M398" s="3"/>
      <c r="N398" s="3"/>
      <c r="O398" s="3"/>
      <c r="P398" s="3"/>
      <c r="Q398" s="3"/>
      <c r="R398" s="3"/>
      <c r="S398" s="3"/>
      <c r="T398" s="3"/>
      <c r="U398" s="3"/>
      <c r="V398" s="3"/>
      <c r="W398" s="3"/>
      <c r="X398" s="3"/>
      <c r="Y398" s="3"/>
      <c r="Z398" s="3"/>
    </row>
    <row r="399" spans="1:26" ht="12.75" customHeight="1" x14ac:dyDescent="0.25">
      <c r="A399" s="3"/>
      <c r="B399" s="3"/>
      <c r="C399" s="3"/>
      <c r="D399" s="200"/>
      <c r="E399" s="3"/>
      <c r="F399" s="3"/>
      <c r="G399" s="3"/>
      <c r="H399" s="3"/>
      <c r="I399" s="3"/>
      <c r="J399" s="3"/>
      <c r="K399" s="3"/>
      <c r="L399" s="3"/>
      <c r="M399" s="3"/>
      <c r="N399" s="3"/>
      <c r="O399" s="3"/>
      <c r="P399" s="3"/>
      <c r="Q399" s="3"/>
      <c r="R399" s="3"/>
      <c r="S399" s="3"/>
      <c r="T399" s="3"/>
      <c r="U399" s="3"/>
      <c r="V399" s="3"/>
      <c r="W399" s="3"/>
      <c r="X399" s="3"/>
      <c r="Y399" s="3"/>
      <c r="Z399" s="3"/>
    </row>
    <row r="400" spans="1:26" ht="12.75" customHeight="1" x14ac:dyDescent="0.25">
      <c r="A400" s="3"/>
      <c r="B400" s="3"/>
      <c r="C400" s="3"/>
      <c r="D400" s="200"/>
      <c r="E400" s="3"/>
      <c r="F400" s="3"/>
      <c r="G400" s="3"/>
      <c r="H400" s="3"/>
      <c r="I400" s="3"/>
      <c r="J400" s="3"/>
      <c r="K400" s="3"/>
      <c r="L400" s="3"/>
      <c r="M400" s="3"/>
      <c r="N400" s="3"/>
      <c r="O400" s="3"/>
      <c r="P400" s="3"/>
      <c r="Q400" s="3"/>
      <c r="R400" s="3"/>
      <c r="S400" s="3"/>
      <c r="T400" s="3"/>
      <c r="U400" s="3"/>
      <c r="V400" s="3"/>
      <c r="W400" s="3"/>
      <c r="X400" s="3"/>
      <c r="Y400" s="3"/>
      <c r="Z400" s="3"/>
    </row>
    <row r="401" spans="1:26" ht="12.75" customHeight="1" x14ac:dyDescent="0.25">
      <c r="A401" s="3"/>
      <c r="B401" s="3"/>
      <c r="C401" s="3"/>
      <c r="D401" s="200"/>
      <c r="E401" s="3"/>
      <c r="F401" s="3"/>
      <c r="G401" s="3"/>
      <c r="H401" s="3"/>
      <c r="I401" s="3"/>
      <c r="J401" s="3"/>
      <c r="K401" s="3"/>
      <c r="L401" s="3"/>
      <c r="M401" s="3"/>
      <c r="N401" s="3"/>
      <c r="O401" s="3"/>
      <c r="P401" s="3"/>
      <c r="Q401" s="3"/>
      <c r="R401" s="3"/>
      <c r="S401" s="3"/>
      <c r="T401" s="3"/>
      <c r="U401" s="3"/>
      <c r="V401" s="3"/>
      <c r="W401" s="3"/>
      <c r="X401" s="3"/>
      <c r="Y401" s="3"/>
      <c r="Z401" s="3"/>
    </row>
    <row r="402" spans="1:26" ht="12.75" customHeight="1" x14ac:dyDescent="0.25">
      <c r="A402" s="3"/>
      <c r="B402" s="3"/>
      <c r="C402" s="3"/>
      <c r="D402" s="200"/>
      <c r="E402" s="3"/>
      <c r="F402" s="3"/>
      <c r="G402" s="3"/>
      <c r="H402" s="3"/>
      <c r="I402" s="3"/>
      <c r="J402" s="3"/>
      <c r="K402" s="3"/>
      <c r="L402" s="3"/>
      <c r="M402" s="3"/>
      <c r="N402" s="3"/>
      <c r="O402" s="3"/>
      <c r="P402" s="3"/>
      <c r="Q402" s="3"/>
      <c r="R402" s="3"/>
      <c r="S402" s="3"/>
      <c r="T402" s="3"/>
      <c r="U402" s="3"/>
      <c r="V402" s="3"/>
      <c r="W402" s="3"/>
      <c r="X402" s="3"/>
      <c r="Y402" s="3"/>
      <c r="Z402" s="3"/>
    </row>
    <row r="403" spans="1:26" ht="12.75" customHeight="1" x14ac:dyDescent="0.25">
      <c r="A403" s="3"/>
      <c r="B403" s="3"/>
      <c r="C403" s="3"/>
      <c r="D403" s="200"/>
      <c r="E403" s="3"/>
      <c r="F403" s="3"/>
      <c r="G403" s="3"/>
      <c r="H403" s="3"/>
      <c r="I403" s="3"/>
      <c r="J403" s="3"/>
      <c r="K403" s="3"/>
      <c r="L403" s="3"/>
      <c r="M403" s="3"/>
      <c r="N403" s="3"/>
      <c r="O403" s="3"/>
      <c r="P403" s="3"/>
      <c r="Q403" s="3"/>
      <c r="R403" s="3"/>
      <c r="S403" s="3"/>
      <c r="T403" s="3"/>
      <c r="U403" s="3"/>
      <c r="V403" s="3"/>
      <c r="W403" s="3"/>
      <c r="X403" s="3"/>
      <c r="Y403" s="3"/>
      <c r="Z403" s="3"/>
    </row>
    <row r="404" spans="1:26" ht="12.75" customHeight="1" x14ac:dyDescent="0.25">
      <c r="A404" s="3"/>
      <c r="B404" s="3"/>
      <c r="C404" s="3"/>
      <c r="D404" s="200"/>
      <c r="E404" s="3"/>
      <c r="F404" s="3"/>
      <c r="G404" s="3"/>
      <c r="H404" s="3"/>
      <c r="I404" s="3"/>
      <c r="J404" s="3"/>
      <c r="K404" s="3"/>
      <c r="L404" s="3"/>
      <c r="M404" s="3"/>
      <c r="N404" s="3"/>
      <c r="O404" s="3"/>
      <c r="P404" s="3"/>
      <c r="Q404" s="3"/>
      <c r="R404" s="3"/>
      <c r="S404" s="3"/>
      <c r="T404" s="3"/>
      <c r="U404" s="3"/>
      <c r="V404" s="3"/>
      <c r="W404" s="3"/>
      <c r="X404" s="3"/>
      <c r="Y404" s="3"/>
      <c r="Z404" s="3"/>
    </row>
    <row r="405" spans="1:26" ht="12.75" customHeight="1" x14ac:dyDescent="0.25">
      <c r="A405" s="3"/>
      <c r="B405" s="3"/>
      <c r="C405" s="3"/>
      <c r="D405" s="200"/>
      <c r="E405" s="3"/>
      <c r="F405" s="3"/>
      <c r="G405" s="3"/>
      <c r="H405" s="3"/>
      <c r="I405" s="3"/>
      <c r="J405" s="3"/>
      <c r="K405" s="3"/>
      <c r="L405" s="3"/>
      <c r="M405" s="3"/>
      <c r="N405" s="3"/>
      <c r="O405" s="3"/>
      <c r="P405" s="3"/>
      <c r="Q405" s="3"/>
      <c r="R405" s="3"/>
      <c r="S405" s="3"/>
      <c r="T405" s="3"/>
      <c r="U405" s="3"/>
      <c r="V405" s="3"/>
      <c r="W405" s="3"/>
      <c r="X405" s="3"/>
      <c r="Y405" s="3"/>
      <c r="Z405" s="3"/>
    </row>
    <row r="406" spans="1:26" ht="12.75" customHeight="1" x14ac:dyDescent="0.25">
      <c r="A406" s="3"/>
      <c r="B406" s="3"/>
      <c r="C406" s="3"/>
      <c r="D406" s="200"/>
      <c r="E406" s="3"/>
      <c r="F406" s="3"/>
      <c r="G406" s="3"/>
      <c r="H406" s="3"/>
      <c r="I406" s="3"/>
      <c r="J406" s="3"/>
      <c r="K406" s="3"/>
      <c r="L406" s="3"/>
      <c r="M406" s="3"/>
      <c r="N406" s="3"/>
      <c r="O406" s="3"/>
      <c r="P406" s="3"/>
      <c r="Q406" s="3"/>
      <c r="R406" s="3"/>
      <c r="S406" s="3"/>
      <c r="T406" s="3"/>
      <c r="U406" s="3"/>
      <c r="V406" s="3"/>
      <c r="W406" s="3"/>
      <c r="X406" s="3"/>
      <c r="Y406" s="3"/>
      <c r="Z406" s="3"/>
    </row>
    <row r="407" spans="1:26" ht="12.75" customHeight="1" x14ac:dyDescent="0.25">
      <c r="A407" s="3"/>
      <c r="B407" s="3"/>
      <c r="C407" s="3"/>
      <c r="D407" s="200"/>
      <c r="E407" s="3"/>
      <c r="F407" s="3"/>
      <c r="G407" s="3"/>
      <c r="H407" s="3"/>
      <c r="I407" s="3"/>
      <c r="J407" s="3"/>
      <c r="K407" s="3"/>
      <c r="L407" s="3"/>
      <c r="M407" s="3"/>
      <c r="N407" s="3"/>
      <c r="O407" s="3"/>
      <c r="P407" s="3"/>
      <c r="Q407" s="3"/>
      <c r="R407" s="3"/>
      <c r="S407" s="3"/>
      <c r="T407" s="3"/>
      <c r="U407" s="3"/>
      <c r="V407" s="3"/>
      <c r="W407" s="3"/>
      <c r="X407" s="3"/>
      <c r="Y407" s="3"/>
      <c r="Z407" s="3"/>
    </row>
    <row r="408" spans="1:26" ht="12.75" customHeight="1" x14ac:dyDescent="0.25">
      <c r="A408" s="3"/>
      <c r="B408" s="3"/>
      <c r="C408" s="3"/>
      <c r="D408" s="200"/>
      <c r="E408" s="3"/>
      <c r="F408" s="3"/>
      <c r="G408" s="3"/>
      <c r="H408" s="3"/>
      <c r="I408" s="3"/>
      <c r="J408" s="3"/>
      <c r="K408" s="3"/>
      <c r="L408" s="3"/>
      <c r="M408" s="3"/>
      <c r="N408" s="3"/>
      <c r="O408" s="3"/>
      <c r="P408" s="3"/>
      <c r="Q408" s="3"/>
      <c r="R408" s="3"/>
      <c r="S408" s="3"/>
      <c r="T408" s="3"/>
      <c r="U408" s="3"/>
      <c r="V408" s="3"/>
      <c r="W408" s="3"/>
      <c r="X408" s="3"/>
      <c r="Y408" s="3"/>
      <c r="Z408" s="3"/>
    </row>
    <row r="409" spans="1:26" ht="12.75" customHeight="1" x14ac:dyDescent="0.25">
      <c r="A409" s="3"/>
      <c r="B409" s="3"/>
      <c r="C409" s="3"/>
      <c r="D409" s="200"/>
      <c r="E409" s="3"/>
      <c r="F409" s="3"/>
      <c r="G409" s="3"/>
      <c r="H409" s="3"/>
      <c r="I409" s="3"/>
      <c r="J409" s="3"/>
      <c r="K409" s="3"/>
      <c r="L409" s="3"/>
      <c r="M409" s="3"/>
      <c r="N409" s="3"/>
      <c r="O409" s="3"/>
      <c r="P409" s="3"/>
      <c r="Q409" s="3"/>
      <c r="R409" s="3"/>
      <c r="S409" s="3"/>
      <c r="T409" s="3"/>
      <c r="U409" s="3"/>
      <c r="V409" s="3"/>
      <c r="W409" s="3"/>
      <c r="X409" s="3"/>
      <c r="Y409" s="3"/>
      <c r="Z409" s="3"/>
    </row>
    <row r="410" spans="1:26" ht="12.75" customHeight="1" x14ac:dyDescent="0.25">
      <c r="A410" s="3"/>
      <c r="B410" s="3"/>
      <c r="C410" s="3"/>
      <c r="D410" s="200"/>
      <c r="E410" s="3"/>
      <c r="F410" s="3"/>
      <c r="G410" s="3"/>
      <c r="H410" s="3"/>
      <c r="I410" s="3"/>
      <c r="J410" s="3"/>
      <c r="K410" s="3"/>
      <c r="L410" s="3"/>
      <c r="M410" s="3"/>
      <c r="N410" s="3"/>
      <c r="O410" s="3"/>
      <c r="P410" s="3"/>
      <c r="Q410" s="3"/>
      <c r="R410" s="3"/>
      <c r="S410" s="3"/>
      <c r="T410" s="3"/>
      <c r="U410" s="3"/>
      <c r="V410" s="3"/>
      <c r="W410" s="3"/>
      <c r="X410" s="3"/>
      <c r="Y410" s="3"/>
      <c r="Z410" s="3"/>
    </row>
    <row r="411" spans="1:26" ht="12.75" customHeight="1" x14ac:dyDescent="0.25">
      <c r="A411" s="3"/>
      <c r="B411" s="3"/>
      <c r="C411" s="3"/>
      <c r="D411" s="200"/>
      <c r="E411" s="3"/>
      <c r="F411" s="3"/>
      <c r="G411" s="3"/>
      <c r="H411" s="3"/>
      <c r="I411" s="3"/>
      <c r="J411" s="3"/>
      <c r="K411" s="3"/>
      <c r="L411" s="3"/>
      <c r="M411" s="3"/>
      <c r="N411" s="3"/>
      <c r="O411" s="3"/>
      <c r="P411" s="3"/>
      <c r="Q411" s="3"/>
      <c r="R411" s="3"/>
      <c r="S411" s="3"/>
      <c r="T411" s="3"/>
      <c r="U411" s="3"/>
      <c r="V411" s="3"/>
      <c r="W411" s="3"/>
      <c r="X411" s="3"/>
      <c r="Y411" s="3"/>
      <c r="Z411" s="3"/>
    </row>
    <row r="412" spans="1:26" ht="12.75" customHeight="1" x14ac:dyDescent="0.25">
      <c r="A412" s="3"/>
      <c r="B412" s="3"/>
      <c r="C412" s="3"/>
      <c r="D412" s="200"/>
      <c r="E412" s="3"/>
      <c r="F412" s="3"/>
      <c r="G412" s="3"/>
      <c r="H412" s="3"/>
      <c r="I412" s="3"/>
      <c r="J412" s="3"/>
      <c r="K412" s="3"/>
      <c r="L412" s="3"/>
      <c r="M412" s="3"/>
      <c r="N412" s="3"/>
      <c r="O412" s="3"/>
      <c r="P412" s="3"/>
      <c r="Q412" s="3"/>
      <c r="R412" s="3"/>
      <c r="S412" s="3"/>
      <c r="T412" s="3"/>
      <c r="U412" s="3"/>
      <c r="V412" s="3"/>
      <c r="W412" s="3"/>
      <c r="X412" s="3"/>
      <c r="Y412" s="3"/>
      <c r="Z412" s="3"/>
    </row>
    <row r="413" spans="1:26" ht="12.75" customHeight="1" x14ac:dyDescent="0.25">
      <c r="A413" s="3"/>
      <c r="B413" s="3"/>
      <c r="C413" s="3"/>
      <c r="D413" s="200"/>
      <c r="E413" s="3"/>
      <c r="F413" s="3"/>
      <c r="G413" s="3"/>
      <c r="H413" s="3"/>
      <c r="I413" s="3"/>
      <c r="J413" s="3"/>
      <c r="K413" s="3"/>
      <c r="L413" s="3"/>
      <c r="M413" s="3"/>
      <c r="N413" s="3"/>
      <c r="O413" s="3"/>
      <c r="P413" s="3"/>
      <c r="Q413" s="3"/>
      <c r="R413" s="3"/>
      <c r="S413" s="3"/>
      <c r="T413" s="3"/>
      <c r="U413" s="3"/>
      <c r="V413" s="3"/>
      <c r="W413" s="3"/>
      <c r="X413" s="3"/>
      <c r="Y413" s="3"/>
      <c r="Z413" s="3"/>
    </row>
    <row r="414" spans="1:26" ht="12.75" customHeight="1" x14ac:dyDescent="0.25">
      <c r="A414" s="3"/>
      <c r="B414" s="3"/>
      <c r="C414" s="3"/>
      <c r="D414" s="200"/>
      <c r="E414" s="3"/>
      <c r="F414" s="3"/>
      <c r="G414" s="3"/>
      <c r="H414" s="3"/>
      <c r="I414" s="3"/>
      <c r="J414" s="3"/>
      <c r="K414" s="3"/>
      <c r="L414" s="3"/>
      <c r="M414" s="3"/>
      <c r="N414" s="3"/>
      <c r="O414" s="3"/>
      <c r="P414" s="3"/>
      <c r="Q414" s="3"/>
      <c r="R414" s="3"/>
      <c r="S414" s="3"/>
      <c r="T414" s="3"/>
      <c r="U414" s="3"/>
      <c r="V414" s="3"/>
      <c r="W414" s="3"/>
      <c r="X414" s="3"/>
      <c r="Y414" s="3"/>
      <c r="Z414" s="3"/>
    </row>
    <row r="415" spans="1:26" ht="12.75" customHeight="1" x14ac:dyDescent="0.25">
      <c r="A415" s="3"/>
      <c r="B415" s="3"/>
      <c r="C415" s="3"/>
      <c r="D415" s="200"/>
      <c r="E415" s="3"/>
      <c r="F415" s="3"/>
      <c r="G415" s="3"/>
      <c r="H415" s="3"/>
      <c r="I415" s="3"/>
      <c r="J415" s="3"/>
      <c r="K415" s="3"/>
      <c r="L415" s="3"/>
      <c r="M415" s="3"/>
      <c r="N415" s="3"/>
      <c r="O415" s="3"/>
      <c r="P415" s="3"/>
      <c r="Q415" s="3"/>
      <c r="R415" s="3"/>
      <c r="S415" s="3"/>
      <c r="T415" s="3"/>
      <c r="U415" s="3"/>
      <c r="V415" s="3"/>
      <c r="W415" s="3"/>
      <c r="X415" s="3"/>
      <c r="Y415" s="3"/>
      <c r="Z415" s="3"/>
    </row>
    <row r="416" spans="1:26" ht="12.75" customHeight="1" x14ac:dyDescent="0.25">
      <c r="A416" s="3"/>
      <c r="B416" s="3"/>
      <c r="C416" s="3"/>
      <c r="D416" s="200"/>
      <c r="E416" s="3"/>
      <c r="F416" s="3"/>
      <c r="G416" s="3"/>
      <c r="H416" s="3"/>
      <c r="I416" s="3"/>
      <c r="J416" s="3"/>
      <c r="K416" s="3"/>
      <c r="L416" s="3"/>
      <c r="M416" s="3"/>
      <c r="N416" s="3"/>
      <c r="O416" s="3"/>
      <c r="P416" s="3"/>
      <c r="Q416" s="3"/>
      <c r="R416" s="3"/>
      <c r="S416" s="3"/>
      <c r="T416" s="3"/>
      <c r="U416" s="3"/>
      <c r="V416" s="3"/>
      <c r="W416" s="3"/>
      <c r="X416" s="3"/>
      <c r="Y416" s="3"/>
      <c r="Z416" s="3"/>
    </row>
    <row r="417" spans="1:26" ht="12.75" customHeight="1" x14ac:dyDescent="0.25">
      <c r="A417" s="3"/>
      <c r="B417" s="3"/>
      <c r="C417" s="3"/>
      <c r="D417" s="200"/>
      <c r="E417" s="3"/>
      <c r="F417" s="3"/>
      <c r="G417" s="3"/>
      <c r="H417" s="3"/>
      <c r="I417" s="3"/>
      <c r="J417" s="3"/>
      <c r="K417" s="3"/>
      <c r="L417" s="3"/>
      <c r="M417" s="3"/>
      <c r="N417" s="3"/>
      <c r="O417" s="3"/>
      <c r="P417" s="3"/>
      <c r="Q417" s="3"/>
      <c r="R417" s="3"/>
      <c r="S417" s="3"/>
      <c r="T417" s="3"/>
      <c r="U417" s="3"/>
      <c r="V417" s="3"/>
      <c r="W417" s="3"/>
      <c r="X417" s="3"/>
      <c r="Y417" s="3"/>
      <c r="Z417" s="3"/>
    </row>
    <row r="418" spans="1:26" ht="12.75" customHeight="1" x14ac:dyDescent="0.25">
      <c r="A418" s="3"/>
      <c r="B418" s="3"/>
      <c r="C418" s="3"/>
      <c r="D418" s="200"/>
      <c r="E418" s="3"/>
      <c r="F418" s="3"/>
      <c r="G418" s="3"/>
      <c r="H418" s="3"/>
      <c r="I418" s="3"/>
      <c r="J418" s="3"/>
      <c r="K418" s="3"/>
      <c r="L418" s="3"/>
      <c r="M418" s="3"/>
      <c r="N418" s="3"/>
      <c r="O418" s="3"/>
      <c r="P418" s="3"/>
      <c r="Q418" s="3"/>
      <c r="R418" s="3"/>
      <c r="S418" s="3"/>
      <c r="T418" s="3"/>
      <c r="U418" s="3"/>
      <c r="V418" s="3"/>
      <c r="W418" s="3"/>
      <c r="X418" s="3"/>
      <c r="Y418" s="3"/>
      <c r="Z418" s="3"/>
    </row>
    <row r="419" spans="1:26" ht="12.75" customHeight="1" x14ac:dyDescent="0.25">
      <c r="A419" s="3"/>
      <c r="B419" s="3"/>
      <c r="C419" s="3"/>
      <c r="D419" s="200"/>
      <c r="E419" s="3"/>
      <c r="F419" s="3"/>
      <c r="G419" s="3"/>
      <c r="H419" s="3"/>
      <c r="I419" s="3"/>
      <c r="J419" s="3"/>
      <c r="K419" s="3"/>
      <c r="L419" s="3"/>
      <c r="M419" s="3"/>
      <c r="N419" s="3"/>
      <c r="O419" s="3"/>
      <c r="P419" s="3"/>
      <c r="Q419" s="3"/>
      <c r="R419" s="3"/>
      <c r="S419" s="3"/>
      <c r="T419" s="3"/>
      <c r="U419" s="3"/>
      <c r="V419" s="3"/>
      <c r="W419" s="3"/>
      <c r="X419" s="3"/>
      <c r="Y419" s="3"/>
      <c r="Z419" s="3"/>
    </row>
    <row r="420" spans="1:26" ht="12.75" customHeight="1" x14ac:dyDescent="0.25">
      <c r="A420" s="3"/>
      <c r="B420" s="3"/>
      <c r="C420" s="3"/>
      <c r="D420" s="200"/>
      <c r="E420" s="3"/>
      <c r="F420" s="3"/>
      <c r="G420" s="3"/>
      <c r="H420" s="3"/>
      <c r="I420" s="3"/>
      <c r="J420" s="3"/>
      <c r="K420" s="3"/>
      <c r="L420" s="3"/>
      <c r="M420" s="3"/>
      <c r="N420" s="3"/>
      <c r="O420" s="3"/>
      <c r="P420" s="3"/>
      <c r="Q420" s="3"/>
      <c r="R420" s="3"/>
      <c r="S420" s="3"/>
      <c r="T420" s="3"/>
      <c r="U420" s="3"/>
      <c r="V420" s="3"/>
      <c r="W420" s="3"/>
      <c r="X420" s="3"/>
      <c r="Y420" s="3"/>
      <c r="Z420" s="3"/>
    </row>
    <row r="421" spans="1:26" ht="12.75" customHeight="1" x14ac:dyDescent="0.25">
      <c r="A421" s="3"/>
      <c r="B421" s="3"/>
      <c r="C421" s="3"/>
      <c r="D421" s="200"/>
      <c r="E421" s="3"/>
      <c r="F421" s="3"/>
      <c r="G421" s="3"/>
      <c r="H421" s="3"/>
      <c r="I421" s="3"/>
      <c r="J421" s="3"/>
      <c r="K421" s="3"/>
      <c r="L421" s="3"/>
      <c r="M421" s="3"/>
      <c r="N421" s="3"/>
      <c r="O421" s="3"/>
      <c r="P421" s="3"/>
      <c r="Q421" s="3"/>
      <c r="R421" s="3"/>
      <c r="S421" s="3"/>
      <c r="T421" s="3"/>
      <c r="U421" s="3"/>
      <c r="V421" s="3"/>
      <c r="W421" s="3"/>
      <c r="X421" s="3"/>
      <c r="Y421" s="3"/>
      <c r="Z421" s="3"/>
    </row>
    <row r="422" spans="1:26" ht="12.75" customHeight="1" x14ac:dyDescent="0.25">
      <c r="A422" s="3"/>
      <c r="B422" s="3"/>
      <c r="C422" s="3"/>
      <c r="D422" s="200"/>
      <c r="E422" s="3"/>
      <c r="F422" s="3"/>
      <c r="G422" s="3"/>
      <c r="H422" s="3"/>
      <c r="I422" s="3"/>
      <c r="J422" s="3"/>
      <c r="K422" s="3"/>
      <c r="L422" s="3"/>
      <c r="M422" s="3"/>
      <c r="N422" s="3"/>
      <c r="O422" s="3"/>
      <c r="P422" s="3"/>
      <c r="Q422" s="3"/>
      <c r="R422" s="3"/>
      <c r="S422" s="3"/>
      <c r="T422" s="3"/>
      <c r="U422" s="3"/>
      <c r="V422" s="3"/>
      <c r="W422" s="3"/>
      <c r="X422" s="3"/>
      <c r="Y422" s="3"/>
      <c r="Z422" s="3"/>
    </row>
    <row r="423" spans="1:26" ht="12.75" customHeight="1" x14ac:dyDescent="0.25">
      <c r="A423" s="3"/>
      <c r="B423" s="3"/>
      <c r="C423" s="3"/>
      <c r="D423" s="200"/>
      <c r="E423" s="3"/>
      <c r="F423" s="3"/>
      <c r="G423" s="3"/>
      <c r="H423" s="3"/>
      <c r="I423" s="3"/>
      <c r="J423" s="3"/>
      <c r="K423" s="3"/>
      <c r="L423" s="3"/>
      <c r="M423" s="3"/>
      <c r="N423" s="3"/>
      <c r="O423" s="3"/>
      <c r="P423" s="3"/>
      <c r="Q423" s="3"/>
      <c r="R423" s="3"/>
      <c r="S423" s="3"/>
      <c r="T423" s="3"/>
      <c r="U423" s="3"/>
      <c r="V423" s="3"/>
      <c r="W423" s="3"/>
      <c r="X423" s="3"/>
      <c r="Y423" s="3"/>
      <c r="Z423" s="3"/>
    </row>
    <row r="424" spans="1:26" ht="12.75" customHeight="1" x14ac:dyDescent="0.25">
      <c r="A424" s="3"/>
      <c r="B424" s="3"/>
      <c r="C424" s="3"/>
      <c r="D424" s="200"/>
      <c r="E424" s="3"/>
      <c r="F424" s="3"/>
      <c r="G424" s="3"/>
      <c r="H424" s="3"/>
      <c r="I424" s="3"/>
      <c r="J424" s="3"/>
      <c r="K424" s="3"/>
      <c r="L424" s="3"/>
      <c r="M424" s="3"/>
      <c r="N424" s="3"/>
      <c r="O424" s="3"/>
      <c r="P424" s="3"/>
      <c r="Q424" s="3"/>
      <c r="R424" s="3"/>
      <c r="S424" s="3"/>
      <c r="T424" s="3"/>
      <c r="U424" s="3"/>
      <c r="V424" s="3"/>
      <c r="W424" s="3"/>
      <c r="X424" s="3"/>
      <c r="Y424" s="3"/>
      <c r="Z424" s="3"/>
    </row>
    <row r="425" spans="1:26" ht="12.75" customHeight="1" x14ac:dyDescent="0.25">
      <c r="A425" s="3"/>
      <c r="B425" s="3"/>
      <c r="C425" s="3"/>
      <c r="D425" s="200"/>
      <c r="E425" s="3"/>
      <c r="F425" s="3"/>
      <c r="G425" s="3"/>
      <c r="H425" s="3"/>
      <c r="I425" s="3"/>
      <c r="J425" s="3"/>
      <c r="K425" s="3"/>
      <c r="L425" s="3"/>
      <c r="M425" s="3"/>
      <c r="N425" s="3"/>
      <c r="O425" s="3"/>
      <c r="P425" s="3"/>
      <c r="Q425" s="3"/>
      <c r="R425" s="3"/>
      <c r="S425" s="3"/>
      <c r="T425" s="3"/>
      <c r="U425" s="3"/>
      <c r="V425" s="3"/>
      <c r="W425" s="3"/>
      <c r="X425" s="3"/>
      <c r="Y425" s="3"/>
      <c r="Z425" s="3"/>
    </row>
    <row r="426" spans="1:26" ht="12.75" customHeight="1" x14ac:dyDescent="0.25">
      <c r="A426" s="3"/>
      <c r="B426" s="3"/>
      <c r="C426" s="3"/>
      <c r="D426" s="200"/>
      <c r="E426" s="3"/>
      <c r="F426" s="3"/>
      <c r="G426" s="3"/>
      <c r="H426" s="3"/>
      <c r="I426" s="3"/>
      <c r="J426" s="3"/>
      <c r="K426" s="3"/>
      <c r="L426" s="3"/>
      <c r="M426" s="3"/>
      <c r="N426" s="3"/>
      <c r="O426" s="3"/>
      <c r="P426" s="3"/>
      <c r="Q426" s="3"/>
      <c r="R426" s="3"/>
      <c r="S426" s="3"/>
      <c r="T426" s="3"/>
      <c r="U426" s="3"/>
      <c r="V426" s="3"/>
      <c r="W426" s="3"/>
      <c r="X426" s="3"/>
      <c r="Y426" s="3"/>
      <c r="Z426" s="3"/>
    </row>
    <row r="427" spans="1:26" ht="12.75" customHeight="1" x14ac:dyDescent="0.25">
      <c r="A427" s="3"/>
      <c r="B427" s="3"/>
      <c r="C427" s="3"/>
      <c r="D427" s="200"/>
      <c r="E427" s="3"/>
      <c r="F427" s="3"/>
      <c r="G427" s="3"/>
      <c r="H427" s="3"/>
      <c r="I427" s="3"/>
      <c r="J427" s="3"/>
      <c r="K427" s="3"/>
      <c r="L427" s="3"/>
      <c r="M427" s="3"/>
      <c r="N427" s="3"/>
      <c r="O427" s="3"/>
      <c r="P427" s="3"/>
      <c r="Q427" s="3"/>
      <c r="R427" s="3"/>
      <c r="S427" s="3"/>
      <c r="T427" s="3"/>
      <c r="U427" s="3"/>
      <c r="V427" s="3"/>
      <c r="W427" s="3"/>
      <c r="X427" s="3"/>
      <c r="Y427" s="3"/>
      <c r="Z427" s="3"/>
    </row>
    <row r="428" spans="1:26" ht="12.75" customHeight="1" x14ac:dyDescent="0.25">
      <c r="A428" s="3"/>
      <c r="B428" s="3"/>
      <c r="C428" s="3"/>
      <c r="D428" s="200"/>
      <c r="E428" s="3"/>
      <c r="F428" s="3"/>
      <c r="G428" s="3"/>
      <c r="H428" s="3"/>
      <c r="I428" s="3"/>
      <c r="J428" s="3"/>
      <c r="K428" s="3"/>
      <c r="L428" s="3"/>
      <c r="M428" s="3"/>
      <c r="N428" s="3"/>
      <c r="O428" s="3"/>
      <c r="P428" s="3"/>
      <c r="Q428" s="3"/>
      <c r="R428" s="3"/>
      <c r="S428" s="3"/>
      <c r="T428" s="3"/>
      <c r="U428" s="3"/>
      <c r="V428" s="3"/>
      <c r="W428" s="3"/>
      <c r="X428" s="3"/>
      <c r="Y428" s="3"/>
      <c r="Z428" s="3"/>
    </row>
    <row r="429" spans="1:26" ht="12.75" customHeight="1" x14ac:dyDescent="0.25">
      <c r="A429" s="3"/>
      <c r="B429" s="3"/>
      <c r="C429" s="3"/>
      <c r="D429" s="200"/>
      <c r="E429" s="3"/>
      <c r="F429" s="3"/>
      <c r="G429" s="3"/>
      <c r="H429" s="3"/>
      <c r="I429" s="3"/>
      <c r="J429" s="3"/>
      <c r="K429" s="3"/>
      <c r="L429" s="3"/>
      <c r="M429" s="3"/>
      <c r="N429" s="3"/>
      <c r="O429" s="3"/>
      <c r="P429" s="3"/>
      <c r="Q429" s="3"/>
      <c r="R429" s="3"/>
      <c r="S429" s="3"/>
      <c r="T429" s="3"/>
      <c r="U429" s="3"/>
      <c r="V429" s="3"/>
      <c r="W429" s="3"/>
      <c r="X429" s="3"/>
      <c r="Y429" s="3"/>
      <c r="Z429" s="3"/>
    </row>
    <row r="430" spans="1:26" ht="12.75" customHeight="1" x14ac:dyDescent="0.25">
      <c r="A430" s="3"/>
      <c r="B430" s="3"/>
      <c r="C430" s="3"/>
      <c r="D430" s="200"/>
      <c r="E430" s="3"/>
      <c r="F430" s="3"/>
      <c r="G430" s="3"/>
      <c r="H430" s="3"/>
      <c r="I430" s="3"/>
      <c r="J430" s="3"/>
      <c r="K430" s="3"/>
      <c r="L430" s="3"/>
      <c r="M430" s="3"/>
      <c r="N430" s="3"/>
      <c r="O430" s="3"/>
      <c r="P430" s="3"/>
      <c r="Q430" s="3"/>
      <c r="R430" s="3"/>
      <c r="S430" s="3"/>
      <c r="T430" s="3"/>
      <c r="U430" s="3"/>
      <c r="V430" s="3"/>
      <c r="W430" s="3"/>
      <c r="X430" s="3"/>
      <c r="Y430" s="3"/>
      <c r="Z430" s="3"/>
    </row>
    <row r="431" spans="1:26" ht="12.75" customHeight="1" x14ac:dyDescent="0.25">
      <c r="A431" s="3"/>
      <c r="B431" s="3"/>
      <c r="C431" s="3"/>
      <c r="D431" s="200"/>
      <c r="E431" s="3"/>
      <c r="F431" s="3"/>
      <c r="G431" s="3"/>
      <c r="H431" s="3"/>
      <c r="I431" s="3"/>
      <c r="J431" s="3"/>
      <c r="K431" s="3"/>
      <c r="L431" s="3"/>
      <c r="M431" s="3"/>
      <c r="N431" s="3"/>
      <c r="O431" s="3"/>
      <c r="P431" s="3"/>
      <c r="Q431" s="3"/>
      <c r="R431" s="3"/>
      <c r="S431" s="3"/>
      <c r="T431" s="3"/>
      <c r="U431" s="3"/>
      <c r="V431" s="3"/>
      <c r="W431" s="3"/>
      <c r="X431" s="3"/>
      <c r="Y431" s="3"/>
      <c r="Z431" s="3"/>
    </row>
    <row r="432" spans="1:26" ht="12.75" customHeight="1" x14ac:dyDescent="0.25">
      <c r="A432" s="3"/>
      <c r="B432" s="3"/>
      <c r="C432" s="3"/>
      <c r="D432" s="200"/>
      <c r="E432" s="3"/>
      <c r="F432" s="3"/>
      <c r="G432" s="3"/>
      <c r="H432" s="3"/>
      <c r="I432" s="3"/>
      <c r="J432" s="3"/>
      <c r="K432" s="3"/>
      <c r="L432" s="3"/>
      <c r="M432" s="3"/>
      <c r="N432" s="3"/>
      <c r="O432" s="3"/>
      <c r="P432" s="3"/>
      <c r="Q432" s="3"/>
      <c r="R432" s="3"/>
      <c r="S432" s="3"/>
      <c r="T432" s="3"/>
      <c r="U432" s="3"/>
      <c r="V432" s="3"/>
      <c r="W432" s="3"/>
      <c r="X432" s="3"/>
      <c r="Y432" s="3"/>
      <c r="Z432" s="3"/>
    </row>
    <row r="433" spans="1:26" ht="12.75" customHeight="1" x14ac:dyDescent="0.25">
      <c r="A433" s="3"/>
      <c r="B433" s="3"/>
      <c r="C433" s="3"/>
      <c r="D433" s="200"/>
      <c r="E433" s="3"/>
      <c r="F433" s="3"/>
      <c r="G433" s="3"/>
      <c r="H433" s="3"/>
      <c r="I433" s="3"/>
      <c r="J433" s="3"/>
      <c r="K433" s="3"/>
      <c r="L433" s="3"/>
      <c r="M433" s="3"/>
      <c r="N433" s="3"/>
      <c r="O433" s="3"/>
      <c r="P433" s="3"/>
      <c r="Q433" s="3"/>
      <c r="R433" s="3"/>
      <c r="S433" s="3"/>
      <c r="T433" s="3"/>
      <c r="U433" s="3"/>
      <c r="V433" s="3"/>
      <c r="W433" s="3"/>
      <c r="X433" s="3"/>
      <c r="Y433" s="3"/>
      <c r="Z433" s="3"/>
    </row>
    <row r="434" spans="1:26" ht="12.75" customHeight="1" x14ac:dyDescent="0.25">
      <c r="A434" s="3"/>
      <c r="B434" s="3"/>
      <c r="C434" s="3"/>
      <c r="D434" s="200"/>
      <c r="E434" s="3"/>
      <c r="F434" s="3"/>
      <c r="G434" s="3"/>
      <c r="H434" s="3"/>
      <c r="I434" s="3"/>
      <c r="J434" s="3"/>
      <c r="K434" s="3"/>
      <c r="L434" s="3"/>
      <c r="M434" s="3"/>
      <c r="N434" s="3"/>
      <c r="O434" s="3"/>
      <c r="P434" s="3"/>
      <c r="Q434" s="3"/>
      <c r="R434" s="3"/>
      <c r="S434" s="3"/>
      <c r="T434" s="3"/>
      <c r="U434" s="3"/>
      <c r="V434" s="3"/>
      <c r="W434" s="3"/>
      <c r="X434" s="3"/>
      <c r="Y434" s="3"/>
      <c r="Z434" s="3"/>
    </row>
    <row r="435" spans="1:26" ht="12.75" customHeight="1" x14ac:dyDescent="0.25">
      <c r="A435" s="3"/>
      <c r="B435" s="3"/>
      <c r="C435" s="3"/>
      <c r="D435" s="200"/>
      <c r="E435" s="3"/>
      <c r="F435" s="3"/>
      <c r="G435" s="3"/>
      <c r="H435" s="3"/>
      <c r="I435" s="3"/>
      <c r="J435" s="3"/>
      <c r="K435" s="3"/>
      <c r="L435" s="3"/>
      <c r="M435" s="3"/>
      <c r="N435" s="3"/>
      <c r="O435" s="3"/>
      <c r="P435" s="3"/>
      <c r="Q435" s="3"/>
      <c r="R435" s="3"/>
      <c r="S435" s="3"/>
      <c r="T435" s="3"/>
      <c r="U435" s="3"/>
      <c r="V435" s="3"/>
      <c r="W435" s="3"/>
      <c r="X435" s="3"/>
      <c r="Y435" s="3"/>
      <c r="Z435" s="3"/>
    </row>
    <row r="436" spans="1:26" ht="12.75" customHeight="1" x14ac:dyDescent="0.25">
      <c r="A436" s="3"/>
      <c r="B436" s="3"/>
      <c r="C436" s="3"/>
      <c r="D436" s="200"/>
      <c r="E436" s="3"/>
      <c r="F436" s="3"/>
      <c r="G436" s="3"/>
      <c r="H436" s="3"/>
      <c r="I436" s="3"/>
      <c r="J436" s="3"/>
      <c r="K436" s="3"/>
      <c r="L436" s="3"/>
      <c r="M436" s="3"/>
      <c r="N436" s="3"/>
      <c r="O436" s="3"/>
      <c r="P436" s="3"/>
      <c r="Q436" s="3"/>
      <c r="R436" s="3"/>
      <c r="S436" s="3"/>
      <c r="T436" s="3"/>
      <c r="U436" s="3"/>
      <c r="V436" s="3"/>
      <c r="W436" s="3"/>
      <c r="X436" s="3"/>
      <c r="Y436" s="3"/>
      <c r="Z436" s="3"/>
    </row>
    <row r="437" spans="1:26" ht="12.75" customHeight="1" x14ac:dyDescent="0.25">
      <c r="A437" s="3"/>
      <c r="B437" s="3"/>
      <c r="C437" s="3"/>
      <c r="D437" s="200"/>
      <c r="E437" s="3"/>
      <c r="F437" s="3"/>
      <c r="G437" s="3"/>
      <c r="H437" s="3"/>
      <c r="I437" s="3"/>
      <c r="J437" s="3"/>
      <c r="K437" s="3"/>
      <c r="L437" s="3"/>
      <c r="M437" s="3"/>
      <c r="N437" s="3"/>
      <c r="O437" s="3"/>
      <c r="P437" s="3"/>
      <c r="Q437" s="3"/>
      <c r="R437" s="3"/>
      <c r="S437" s="3"/>
      <c r="T437" s="3"/>
      <c r="U437" s="3"/>
      <c r="V437" s="3"/>
      <c r="W437" s="3"/>
      <c r="X437" s="3"/>
      <c r="Y437" s="3"/>
      <c r="Z437" s="3"/>
    </row>
    <row r="438" spans="1:26" ht="12.75" customHeight="1" x14ac:dyDescent="0.25">
      <c r="A438" s="3"/>
      <c r="B438" s="3"/>
      <c r="C438" s="3"/>
      <c r="D438" s="200"/>
      <c r="E438" s="3"/>
      <c r="F438" s="3"/>
      <c r="G438" s="3"/>
      <c r="H438" s="3"/>
      <c r="I438" s="3"/>
      <c r="J438" s="3"/>
      <c r="K438" s="3"/>
      <c r="L438" s="3"/>
      <c r="M438" s="3"/>
      <c r="N438" s="3"/>
      <c r="O438" s="3"/>
      <c r="P438" s="3"/>
      <c r="Q438" s="3"/>
      <c r="R438" s="3"/>
      <c r="S438" s="3"/>
      <c r="T438" s="3"/>
      <c r="U438" s="3"/>
      <c r="V438" s="3"/>
      <c r="W438" s="3"/>
      <c r="X438" s="3"/>
      <c r="Y438" s="3"/>
      <c r="Z438" s="3"/>
    </row>
    <row r="439" spans="1:26" ht="12.75" customHeight="1" x14ac:dyDescent="0.25">
      <c r="A439" s="3"/>
      <c r="B439" s="3"/>
      <c r="C439" s="3"/>
      <c r="D439" s="200"/>
      <c r="E439" s="3"/>
      <c r="F439" s="3"/>
      <c r="G439" s="3"/>
      <c r="H439" s="3"/>
      <c r="I439" s="3"/>
      <c r="J439" s="3"/>
      <c r="K439" s="3"/>
      <c r="L439" s="3"/>
      <c r="M439" s="3"/>
      <c r="N439" s="3"/>
      <c r="O439" s="3"/>
      <c r="P439" s="3"/>
      <c r="Q439" s="3"/>
      <c r="R439" s="3"/>
      <c r="S439" s="3"/>
      <c r="T439" s="3"/>
      <c r="U439" s="3"/>
      <c r="V439" s="3"/>
      <c r="W439" s="3"/>
      <c r="X439" s="3"/>
      <c r="Y439" s="3"/>
      <c r="Z439" s="3"/>
    </row>
    <row r="440" spans="1:26" ht="12.75" customHeight="1" x14ac:dyDescent="0.25">
      <c r="A440" s="3"/>
      <c r="B440" s="3"/>
      <c r="C440" s="3"/>
      <c r="D440" s="200"/>
      <c r="E440" s="3"/>
      <c r="F440" s="3"/>
      <c r="G440" s="3"/>
      <c r="H440" s="3"/>
      <c r="I440" s="3"/>
      <c r="J440" s="3"/>
      <c r="K440" s="3"/>
      <c r="L440" s="3"/>
      <c r="M440" s="3"/>
      <c r="N440" s="3"/>
      <c r="O440" s="3"/>
      <c r="P440" s="3"/>
      <c r="Q440" s="3"/>
      <c r="R440" s="3"/>
      <c r="S440" s="3"/>
      <c r="T440" s="3"/>
      <c r="U440" s="3"/>
      <c r="V440" s="3"/>
      <c r="W440" s="3"/>
      <c r="X440" s="3"/>
      <c r="Y440" s="3"/>
      <c r="Z440" s="3"/>
    </row>
    <row r="441" spans="1:26" ht="12.75" customHeight="1" x14ac:dyDescent="0.25">
      <c r="A441" s="3"/>
      <c r="B441" s="3"/>
      <c r="C441" s="3"/>
      <c r="D441" s="200"/>
      <c r="E441" s="3"/>
      <c r="F441" s="3"/>
      <c r="G441" s="3"/>
      <c r="H441" s="3"/>
      <c r="I441" s="3"/>
      <c r="J441" s="3"/>
      <c r="K441" s="3"/>
      <c r="L441" s="3"/>
      <c r="M441" s="3"/>
      <c r="N441" s="3"/>
      <c r="O441" s="3"/>
      <c r="P441" s="3"/>
      <c r="Q441" s="3"/>
      <c r="R441" s="3"/>
      <c r="S441" s="3"/>
      <c r="T441" s="3"/>
      <c r="U441" s="3"/>
      <c r="V441" s="3"/>
      <c r="W441" s="3"/>
      <c r="X441" s="3"/>
      <c r="Y441" s="3"/>
      <c r="Z441" s="3"/>
    </row>
    <row r="442" spans="1:26" ht="12.75" customHeight="1" x14ac:dyDescent="0.25">
      <c r="A442" s="3"/>
      <c r="B442" s="3"/>
      <c r="C442" s="3"/>
      <c r="D442" s="200"/>
      <c r="E442" s="3"/>
      <c r="F442" s="3"/>
      <c r="G442" s="3"/>
      <c r="H442" s="3"/>
      <c r="I442" s="3"/>
      <c r="J442" s="3"/>
      <c r="K442" s="3"/>
      <c r="L442" s="3"/>
      <c r="M442" s="3"/>
      <c r="N442" s="3"/>
      <c r="O442" s="3"/>
      <c r="P442" s="3"/>
      <c r="Q442" s="3"/>
      <c r="R442" s="3"/>
      <c r="S442" s="3"/>
      <c r="T442" s="3"/>
      <c r="U442" s="3"/>
      <c r="V442" s="3"/>
      <c r="W442" s="3"/>
      <c r="X442" s="3"/>
      <c r="Y442" s="3"/>
      <c r="Z442" s="3"/>
    </row>
    <row r="443" spans="1:26" ht="12.75" customHeight="1" x14ac:dyDescent="0.25">
      <c r="A443" s="3"/>
      <c r="B443" s="3"/>
      <c r="C443" s="3"/>
      <c r="D443" s="200"/>
      <c r="E443" s="3"/>
      <c r="F443" s="3"/>
      <c r="G443" s="3"/>
      <c r="H443" s="3"/>
      <c r="I443" s="3"/>
      <c r="J443" s="3"/>
      <c r="K443" s="3"/>
      <c r="L443" s="3"/>
      <c r="M443" s="3"/>
      <c r="N443" s="3"/>
      <c r="O443" s="3"/>
      <c r="P443" s="3"/>
      <c r="Q443" s="3"/>
      <c r="R443" s="3"/>
      <c r="S443" s="3"/>
      <c r="T443" s="3"/>
      <c r="U443" s="3"/>
      <c r="V443" s="3"/>
      <c r="W443" s="3"/>
      <c r="X443" s="3"/>
      <c r="Y443" s="3"/>
      <c r="Z443" s="3"/>
    </row>
    <row r="444" spans="1:26" ht="12.75" customHeight="1" x14ac:dyDescent="0.25">
      <c r="A444" s="3"/>
      <c r="B444" s="3"/>
      <c r="C444" s="3"/>
      <c r="D444" s="200"/>
      <c r="E444" s="3"/>
      <c r="F444" s="3"/>
      <c r="G444" s="3"/>
      <c r="H444" s="3"/>
      <c r="I444" s="3"/>
      <c r="J444" s="3"/>
      <c r="K444" s="3"/>
      <c r="L444" s="3"/>
      <c r="M444" s="3"/>
      <c r="N444" s="3"/>
      <c r="O444" s="3"/>
      <c r="P444" s="3"/>
      <c r="Q444" s="3"/>
      <c r="R444" s="3"/>
      <c r="S444" s="3"/>
      <c r="T444" s="3"/>
      <c r="U444" s="3"/>
      <c r="V444" s="3"/>
      <c r="W444" s="3"/>
      <c r="X444" s="3"/>
      <c r="Y444" s="3"/>
      <c r="Z444" s="3"/>
    </row>
    <row r="445" spans="1:26" ht="12.75" customHeight="1" x14ac:dyDescent="0.25">
      <c r="A445" s="3"/>
      <c r="B445" s="3"/>
      <c r="C445" s="3"/>
      <c r="D445" s="200"/>
      <c r="E445" s="3"/>
      <c r="F445" s="3"/>
      <c r="G445" s="3"/>
      <c r="H445" s="3"/>
      <c r="I445" s="3"/>
      <c r="J445" s="3"/>
      <c r="K445" s="3"/>
      <c r="L445" s="3"/>
      <c r="M445" s="3"/>
      <c r="N445" s="3"/>
      <c r="O445" s="3"/>
      <c r="P445" s="3"/>
      <c r="Q445" s="3"/>
      <c r="R445" s="3"/>
      <c r="S445" s="3"/>
      <c r="T445" s="3"/>
      <c r="U445" s="3"/>
      <c r="V445" s="3"/>
      <c r="W445" s="3"/>
      <c r="X445" s="3"/>
      <c r="Y445" s="3"/>
      <c r="Z445" s="3"/>
    </row>
    <row r="446" spans="1:26" ht="12.75" customHeight="1" x14ac:dyDescent="0.25">
      <c r="A446" s="3"/>
      <c r="B446" s="3"/>
      <c r="C446" s="3"/>
      <c r="D446" s="200"/>
      <c r="E446" s="3"/>
      <c r="F446" s="3"/>
      <c r="G446" s="3"/>
      <c r="H446" s="3"/>
      <c r="I446" s="3"/>
      <c r="J446" s="3"/>
      <c r="K446" s="3"/>
      <c r="L446" s="3"/>
      <c r="M446" s="3"/>
      <c r="N446" s="3"/>
      <c r="O446" s="3"/>
      <c r="P446" s="3"/>
      <c r="Q446" s="3"/>
      <c r="R446" s="3"/>
      <c r="S446" s="3"/>
      <c r="T446" s="3"/>
      <c r="U446" s="3"/>
      <c r="V446" s="3"/>
      <c r="W446" s="3"/>
      <c r="X446" s="3"/>
      <c r="Y446" s="3"/>
      <c r="Z446" s="3"/>
    </row>
    <row r="447" spans="1:26" ht="12.75" customHeight="1" x14ac:dyDescent="0.25">
      <c r="A447" s="3"/>
      <c r="B447" s="3"/>
      <c r="C447" s="3"/>
      <c r="D447" s="200"/>
      <c r="E447" s="3"/>
      <c r="F447" s="3"/>
      <c r="G447" s="3"/>
      <c r="H447" s="3"/>
      <c r="I447" s="3"/>
      <c r="J447" s="3"/>
      <c r="K447" s="3"/>
      <c r="L447" s="3"/>
      <c r="M447" s="3"/>
      <c r="N447" s="3"/>
      <c r="O447" s="3"/>
      <c r="P447" s="3"/>
      <c r="Q447" s="3"/>
      <c r="R447" s="3"/>
      <c r="S447" s="3"/>
      <c r="T447" s="3"/>
      <c r="U447" s="3"/>
      <c r="V447" s="3"/>
      <c r="W447" s="3"/>
      <c r="X447" s="3"/>
      <c r="Y447" s="3"/>
      <c r="Z447" s="3"/>
    </row>
    <row r="448" spans="1:26" ht="12.75" customHeight="1" x14ac:dyDescent="0.25">
      <c r="A448" s="3"/>
      <c r="B448" s="3"/>
      <c r="C448" s="3"/>
      <c r="D448" s="200"/>
      <c r="E448" s="3"/>
      <c r="F448" s="3"/>
      <c r="G448" s="3"/>
      <c r="H448" s="3"/>
      <c r="I448" s="3"/>
      <c r="J448" s="3"/>
      <c r="K448" s="3"/>
      <c r="L448" s="3"/>
      <c r="M448" s="3"/>
      <c r="N448" s="3"/>
      <c r="O448" s="3"/>
      <c r="P448" s="3"/>
      <c r="Q448" s="3"/>
      <c r="R448" s="3"/>
      <c r="S448" s="3"/>
      <c r="T448" s="3"/>
      <c r="U448" s="3"/>
      <c r="V448" s="3"/>
      <c r="W448" s="3"/>
      <c r="X448" s="3"/>
      <c r="Y448" s="3"/>
      <c r="Z448" s="3"/>
    </row>
    <row r="449" spans="1:26" ht="12.75" customHeight="1" x14ac:dyDescent="0.25">
      <c r="A449" s="3"/>
      <c r="B449" s="3"/>
      <c r="C449" s="3"/>
      <c r="D449" s="200"/>
      <c r="E449" s="3"/>
      <c r="F449" s="3"/>
      <c r="G449" s="3"/>
      <c r="H449" s="3"/>
      <c r="I449" s="3"/>
      <c r="J449" s="3"/>
      <c r="K449" s="3"/>
      <c r="L449" s="3"/>
      <c r="M449" s="3"/>
      <c r="N449" s="3"/>
      <c r="O449" s="3"/>
      <c r="P449" s="3"/>
      <c r="Q449" s="3"/>
      <c r="R449" s="3"/>
      <c r="S449" s="3"/>
      <c r="T449" s="3"/>
      <c r="U449" s="3"/>
      <c r="V449" s="3"/>
      <c r="W449" s="3"/>
      <c r="X449" s="3"/>
      <c r="Y449" s="3"/>
      <c r="Z449" s="3"/>
    </row>
    <row r="450" spans="1:26" ht="12.75" customHeight="1" x14ac:dyDescent="0.25">
      <c r="A450" s="3"/>
      <c r="B450" s="3"/>
      <c r="C450" s="3"/>
      <c r="D450" s="200"/>
      <c r="E450" s="3"/>
      <c r="F450" s="3"/>
      <c r="G450" s="3"/>
      <c r="H450" s="3"/>
      <c r="I450" s="3"/>
      <c r="J450" s="3"/>
      <c r="K450" s="3"/>
      <c r="L450" s="3"/>
      <c r="M450" s="3"/>
      <c r="N450" s="3"/>
      <c r="O450" s="3"/>
      <c r="P450" s="3"/>
      <c r="Q450" s="3"/>
      <c r="R450" s="3"/>
      <c r="S450" s="3"/>
      <c r="T450" s="3"/>
      <c r="U450" s="3"/>
      <c r="V450" s="3"/>
      <c r="W450" s="3"/>
      <c r="X450" s="3"/>
      <c r="Y450" s="3"/>
      <c r="Z450" s="3"/>
    </row>
    <row r="451" spans="1:26" ht="12.75" customHeight="1" x14ac:dyDescent="0.25">
      <c r="A451" s="3"/>
      <c r="B451" s="3"/>
      <c r="C451" s="3"/>
      <c r="D451" s="200"/>
      <c r="E451" s="3"/>
      <c r="F451" s="3"/>
      <c r="G451" s="3"/>
      <c r="H451" s="3"/>
      <c r="I451" s="3"/>
      <c r="J451" s="3"/>
      <c r="K451" s="3"/>
      <c r="L451" s="3"/>
      <c r="M451" s="3"/>
      <c r="N451" s="3"/>
      <c r="O451" s="3"/>
      <c r="P451" s="3"/>
      <c r="Q451" s="3"/>
      <c r="R451" s="3"/>
      <c r="S451" s="3"/>
      <c r="T451" s="3"/>
      <c r="U451" s="3"/>
      <c r="V451" s="3"/>
      <c r="W451" s="3"/>
      <c r="X451" s="3"/>
      <c r="Y451" s="3"/>
      <c r="Z451" s="3"/>
    </row>
    <row r="452" spans="1:26" ht="12.75" customHeight="1" x14ac:dyDescent="0.25">
      <c r="A452" s="3"/>
      <c r="B452" s="3"/>
      <c r="C452" s="3"/>
      <c r="D452" s="200"/>
      <c r="E452" s="3"/>
      <c r="F452" s="3"/>
      <c r="G452" s="3"/>
      <c r="H452" s="3"/>
      <c r="I452" s="3"/>
      <c r="J452" s="3"/>
      <c r="K452" s="3"/>
      <c r="L452" s="3"/>
      <c r="M452" s="3"/>
      <c r="N452" s="3"/>
      <c r="O452" s="3"/>
      <c r="P452" s="3"/>
      <c r="Q452" s="3"/>
      <c r="R452" s="3"/>
      <c r="S452" s="3"/>
      <c r="T452" s="3"/>
      <c r="U452" s="3"/>
      <c r="V452" s="3"/>
      <c r="W452" s="3"/>
      <c r="X452" s="3"/>
      <c r="Y452" s="3"/>
      <c r="Z452" s="3"/>
    </row>
    <row r="453" spans="1:26" ht="12.75" customHeight="1" x14ac:dyDescent="0.25">
      <c r="A453" s="3"/>
      <c r="B453" s="3"/>
      <c r="C453" s="3"/>
      <c r="D453" s="200"/>
      <c r="E453" s="3"/>
      <c r="F453" s="3"/>
      <c r="G453" s="3"/>
      <c r="H453" s="3"/>
      <c r="I453" s="3"/>
      <c r="J453" s="3"/>
      <c r="K453" s="3"/>
      <c r="L453" s="3"/>
      <c r="M453" s="3"/>
      <c r="N453" s="3"/>
      <c r="O453" s="3"/>
      <c r="P453" s="3"/>
      <c r="Q453" s="3"/>
      <c r="R453" s="3"/>
      <c r="S453" s="3"/>
      <c r="T453" s="3"/>
      <c r="U453" s="3"/>
      <c r="V453" s="3"/>
      <c r="W453" s="3"/>
      <c r="X453" s="3"/>
      <c r="Y453" s="3"/>
      <c r="Z453" s="3"/>
    </row>
    <row r="454" spans="1:26" ht="12.75" customHeight="1" x14ac:dyDescent="0.25">
      <c r="A454" s="3"/>
      <c r="B454" s="3"/>
      <c r="C454" s="3"/>
      <c r="D454" s="200"/>
      <c r="E454" s="3"/>
      <c r="F454" s="3"/>
      <c r="G454" s="3"/>
      <c r="H454" s="3"/>
      <c r="I454" s="3"/>
      <c r="J454" s="3"/>
      <c r="K454" s="3"/>
      <c r="L454" s="3"/>
      <c r="M454" s="3"/>
      <c r="N454" s="3"/>
      <c r="O454" s="3"/>
      <c r="P454" s="3"/>
      <c r="Q454" s="3"/>
      <c r="R454" s="3"/>
      <c r="S454" s="3"/>
      <c r="T454" s="3"/>
      <c r="U454" s="3"/>
      <c r="V454" s="3"/>
      <c r="W454" s="3"/>
      <c r="X454" s="3"/>
      <c r="Y454" s="3"/>
      <c r="Z454" s="3"/>
    </row>
    <row r="455" spans="1:26" ht="12.75" customHeight="1" x14ac:dyDescent="0.25">
      <c r="A455" s="3"/>
      <c r="B455" s="3"/>
      <c r="C455" s="3"/>
      <c r="D455" s="200"/>
      <c r="E455" s="3"/>
      <c r="F455" s="3"/>
      <c r="G455" s="3"/>
      <c r="H455" s="3"/>
      <c r="I455" s="3"/>
      <c r="J455" s="3"/>
      <c r="K455" s="3"/>
      <c r="L455" s="3"/>
      <c r="M455" s="3"/>
      <c r="N455" s="3"/>
      <c r="O455" s="3"/>
      <c r="P455" s="3"/>
      <c r="Q455" s="3"/>
      <c r="R455" s="3"/>
      <c r="S455" s="3"/>
      <c r="T455" s="3"/>
      <c r="U455" s="3"/>
      <c r="V455" s="3"/>
      <c r="W455" s="3"/>
      <c r="X455" s="3"/>
      <c r="Y455" s="3"/>
      <c r="Z455" s="3"/>
    </row>
    <row r="456" spans="1:26" ht="12.75" customHeight="1" x14ac:dyDescent="0.25">
      <c r="A456" s="3"/>
      <c r="B456" s="3"/>
      <c r="C456" s="3"/>
      <c r="D456" s="200"/>
      <c r="E456" s="3"/>
      <c r="F456" s="3"/>
      <c r="G456" s="3"/>
      <c r="H456" s="3"/>
      <c r="I456" s="3"/>
      <c r="J456" s="3"/>
      <c r="K456" s="3"/>
      <c r="L456" s="3"/>
      <c r="M456" s="3"/>
      <c r="N456" s="3"/>
      <c r="O456" s="3"/>
      <c r="P456" s="3"/>
      <c r="Q456" s="3"/>
      <c r="R456" s="3"/>
      <c r="S456" s="3"/>
      <c r="T456" s="3"/>
      <c r="U456" s="3"/>
      <c r="V456" s="3"/>
      <c r="W456" s="3"/>
      <c r="X456" s="3"/>
      <c r="Y456" s="3"/>
      <c r="Z456" s="3"/>
    </row>
    <row r="457" spans="1:26" ht="12.75" customHeight="1" x14ac:dyDescent="0.25">
      <c r="A457" s="3"/>
      <c r="B457" s="3"/>
      <c r="C457" s="3"/>
      <c r="D457" s="200"/>
      <c r="E457" s="3"/>
      <c r="F457" s="3"/>
      <c r="G457" s="3"/>
      <c r="H457" s="3"/>
      <c r="I457" s="3"/>
      <c r="J457" s="3"/>
      <c r="K457" s="3"/>
      <c r="L457" s="3"/>
      <c r="M457" s="3"/>
      <c r="N457" s="3"/>
      <c r="O457" s="3"/>
      <c r="P457" s="3"/>
      <c r="Q457" s="3"/>
      <c r="R457" s="3"/>
      <c r="S457" s="3"/>
      <c r="T457" s="3"/>
      <c r="U457" s="3"/>
      <c r="V457" s="3"/>
      <c r="W457" s="3"/>
      <c r="X457" s="3"/>
      <c r="Y457" s="3"/>
      <c r="Z457" s="3"/>
    </row>
    <row r="458" spans="1:26" ht="12.75" customHeight="1" x14ac:dyDescent="0.25">
      <c r="A458" s="3"/>
      <c r="B458" s="3"/>
      <c r="C458" s="3"/>
      <c r="D458" s="200"/>
      <c r="E458" s="3"/>
      <c r="F458" s="3"/>
      <c r="G458" s="3"/>
      <c r="H458" s="3"/>
      <c r="I458" s="3"/>
      <c r="J458" s="3"/>
      <c r="K458" s="3"/>
      <c r="L458" s="3"/>
      <c r="M458" s="3"/>
      <c r="N458" s="3"/>
      <c r="O458" s="3"/>
      <c r="P458" s="3"/>
      <c r="Q458" s="3"/>
      <c r="R458" s="3"/>
      <c r="S458" s="3"/>
      <c r="T458" s="3"/>
      <c r="U458" s="3"/>
      <c r="V458" s="3"/>
      <c r="W458" s="3"/>
      <c r="X458" s="3"/>
      <c r="Y458" s="3"/>
      <c r="Z458" s="3"/>
    </row>
    <row r="459" spans="1:26" ht="12.75" customHeight="1" x14ac:dyDescent="0.25">
      <c r="A459" s="3"/>
      <c r="B459" s="3"/>
      <c r="C459" s="3"/>
      <c r="D459" s="200"/>
      <c r="E459" s="3"/>
      <c r="F459" s="3"/>
      <c r="G459" s="3"/>
      <c r="H459" s="3"/>
      <c r="I459" s="3"/>
      <c r="J459" s="3"/>
      <c r="K459" s="3"/>
      <c r="L459" s="3"/>
      <c r="M459" s="3"/>
      <c r="N459" s="3"/>
      <c r="O459" s="3"/>
      <c r="P459" s="3"/>
      <c r="Q459" s="3"/>
      <c r="R459" s="3"/>
      <c r="S459" s="3"/>
      <c r="T459" s="3"/>
      <c r="U459" s="3"/>
      <c r="V459" s="3"/>
      <c r="W459" s="3"/>
      <c r="X459" s="3"/>
      <c r="Y459" s="3"/>
      <c r="Z459" s="3"/>
    </row>
    <row r="460" spans="1:26" ht="12.75" customHeight="1" x14ac:dyDescent="0.25">
      <c r="A460" s="3"/>
      <c r="B460" s="3"/>
      <c r="C460" s="3"/>
      <c r="D460" s="200"/>
      <c r="E460" s="3"/>
      <c r="F460" s="3"/>
      <c r="G460" s="3"/>
      <c r="H460" s="3"/>
      <c r="I460" s="3"/>
      <c r="J460" s="3"/>
      <c r="K460" s="3"/>
      <c r="L460" s="3"/>
      <c r="M460" s="3"/>
      <c r="N460" s="3"/>
      <c r="O460" s="3"/>
      <c r="P460" s="3"/>
      <c r="Q460" s="3"/>
      <c r="R460" s="3"/>
      <c r="S460" s="3"/>
      <c r="T460" s="3"/>
      <c r="U460" s="3"/>
      <c r="V460" s="3"/>
      <c r="W460" s="3"/>
      <c r="X460" s="3"/>
      <c r="Y460" s="3"/>
      <c r="Z460" s="3"/>
    </row>
    <row r="461" spans="1:26" ht="12.75" customHeight="1" x14ac:dyDescent="0.25">
      <c r="A461" s="3"/>
      <c r="B461" s="3"/>
      <c r="C461" s="3"/>
      <c r="D461" s="200"/>
      <c r="E461" s="3"/>
      <c r="F461" s="3"/>
      <c r="G461" s="3"/>
      <c r="H461" s="3"/>
      <c r="I461" s="3"/>
      <c r="J461" s="3"/>
      <c r="K461" s="3"/>
      <c r="L461" s="3"/>
      <c r="M461" s="3"/>
      <c r="N461" s="3"/>
      <c r="O461" s="3"/>
      <c r="P461" s="3"/>
      <c r="Q461" s="3"/>
      <c r="R461" s="3"/>
      <c r="S461" s="3"/>
      <c r="T461" s="3"/>
      <c r="U461" s="3"/>
      <c r="V461" s="3"/>
      <c r="W461" s="3"/>
      <c r="X461" s="3"/>
      <c r="Y461" s="3"/>
      <c r="Z461" s="3"/>
    </row>
    <row r="462" spans="1:26" ht="12.75" customHeight="1" x14ac:dyDescent="0.25">
      <c r="A462" s="3"/>
      <c r="B462" s="3"/>
      <c r="C462" s="3"/>
      <c r="D462" s="200"/>
      <c r="E462" s="3"/>
      <c r="F462" s="3"/>
      <c r="G462" s="3"/>
      <c r="H462" s="3"/>
      <c r="I462" s="3"/>
      <c r="J462" s="3"/>
      <c r="K462" s="3"/>
      <c r="L462" s="3"/>
      <c r="M462" s="3"/>
      <c r="N462" s="3"/>
      <c r="O462" s="3"/>
      <c r="P462" s="3"/>
      <c r="Q462" s="3"/>
      <c r="R462" s="3"/>
      <c r="S462" s="3"/>
      <c r="T462" s="3"/>
      <c r="U462" s="3"/>
      <c r="V462" s="3"/>
      <c r="W462" s="3"/>
      <c r="X462" s="3"/>
      <c r="Y462" s="3"/>
      <c r="Z462" s="3"/>
    </row>
    <row r="463" spans="1:26" ht="12.75" customHeight="1" x14ac:dyDescent="0.25">
      <c r="A463" s="3"/>
      <c r="B463" s="3"/>
      <c r="C463" s="3"/>
      <c r="D463" s="200"/>
      <c r="E463" s="3"/>
      <c r="F463" s="3"/>
      <c r="G463" s="3"/>
      <c r="H463" s="3"/>
      <c r="I463" s="3"/>
      <c r="J463" s="3"/>
      <c r="K463" s="3"/>
      <c r="L463" s="3"/>
      <c r="M463" s="3"/>
      <c r="N463" s="3"/>
      <c r="O463" s="3"/>
      <c r="P463" s="3"/>
      <c r="Q463" s="3"/>
      <c r="R463" s="3"/>
      <c r="S463" s="3"/>
      <c r="T463" s="3"/>
      <c r="U463" s="3"/>
      <c r="V463" s="3"/>
      <c r="W463" s="3"/>
      <c r="X463" s="3"/>
      <c r="Y463" s="3"/>
      <c r="Z463" s="3"/>
    </row>
    <row r="464" spans="1:26" ht="12.75" customHeight="1" x14ac:dyDescent="0.25">
      <c r="A464" s="3"/>
      <c r="B464" s="3"/>
      <c r="C464" s="3"/>
      <c r="D464" s="200"/>
      <c r="E464" s="3"/>
      <c r="F464" s="3"/>
      <c r="G464" s="3"/>
      <c r="H464" s="3"/>
      <c r="I464" s="3"/>
      <c r="J464" s="3"/>
      <c r="K464" s="3"/>
      <c r="L464" s="3"/>
      <c r="M464" s="3"/>
      <c r="N464" s="3"/>
      <c r="O464" s="3"/>
      <c r="P464" s="3"/>
      <c r="Q464" s="3"/>
      <c r="R464" s="3"/>
      <c r="S464" s="3"/>
      <c r="T464" s="3"/>
      <c r="U464" s="3"/>
      <c r="V464" s="3"/>
      <c r="W464" s="3"/>
      <c r="X464" s="3"/>
      <c r="Y464" s="3"/>
      <c r="Z464" s="3"/>
    </row>
    <row r="465" spans="1:26" ht="12.75" customHeight="1" x14ac:dyDescent="0.25">
      <c r="A465" s="3"/>
      <c r="B465" s="3"/>
      <c r="C465" s="3"/>
      <c r="D465" s="200"/>
      <c r="E465" s="3"/>
      <c r="F465" s="3"/>
      <c r="G465" s="3"/>
      <c r="H465" s="3"/>
      <c r="I465" s="3"/>
      <c r="J465" s="3"/>
      <c r="K465" s="3"/>
      <c r="L465" s="3"/>
      <c r="M465" s="3"/>
      <c r="N465" s="3"/>
      <c r="O465" s="3"/>
      <c r="P465" s="3"/>
      <c r="Q465" s="3"/>
      <c r="R465" s="3"/>
      <c r="S465" s="3"/>
      <c r="T465" s="3"/>
      <c r="U465" s="3"/>
      <c r="V465" s="3"/>
      <c r="W465" s="3"/>
      <c r="X465" s="3"/>
      <c r="Y465" s="3"/>
      <c r="Z465" s="3"/>
    </row>
    <row r="466" spans="1:26" ht="12.75" customHeight="1" x14ac:dyDescent="0.25">
      <c r="A466" s="3"/>
      <c r="B466" s="3"/>
      <c r="C466" s="3"/>
      <c r="D466" s="200"/>
      <c r="E466" s="3"/>
      <c r="F466" s="3"/>
      <c r="G466" s="3"/>
      <c r="H466" s="3"/>
      <c r="I466" s="3"/>
      <c r="J466" s="3"/>
      <c r="K466" s="3"/>
      <c r="L466" s="3"/>
      <c r="M466" s="3"/>
      <c r="N466" s="3"/>
      <c r="O466" s="3"/>
      <c r="P466" s="3"/>
      <c r="Q466" s="3"/>
      <c r="R466" s="3"/>
      <c r="S466" s="3"/>
      <c r="T466" s="3"/>
      <c r="U466" s="3"/>
      <c r="V466" s="3"/>
      <c r="W466" s="3"/>
      <c r="X466" s="3"/>
      <c r="Y466" s="3"/>
      <c r="Z466" s="3"/>
    </row>
    <row r="467" spans="1:26" ht="12.75" customHeight="1" x14ac:dyDescent="0.25">
      <c r="A467" s="3"/>
      <c r="B467" s="3"/>
      <c r="C467" s="3"/>
      <c r="D467" s="200"/>
      <c r="E467" s="3"/>
      <c r="F467" s="3"/>
      <c r="G467" s="3"/>
      <c r="H467" s="3"/>
      <c r="I467" s="3"/>
      <c r="J467" s="3"/>
      <c r="K467" s="3"/>
      <c r="L467" s="3"/>
      <c r="M467" s="3"/>
      <c r="N467" s="3"/>
      <c r="O467" s="3"/>
      <c r="P467" s="3"/>
      <c r="Q467" s="3"/>
      <c r="R467" s="3"/>
      <c r="S467" s="3"/>
      <c r="T467" s="3"/>
      <c r="U467" s="3"/>
      <c r="V467" s="3"/>
      <c r="W467" s="3"/>
      <c r="X467" s="3"/>
      <c r="Y467" s="3"/>
      <c r="Z467" s="3"/>
    </row>
    <row r="468" spans="1:26" ht="12.75" customHeight="1" x14ac:dyDescent="0.25">
      <c r="A468" s="3"/>
      <c r="B468" s="3"/>
      <c r="C468" s="3"/>
      <c r="D468" s="200"/>
      <c r="E468" s="3"/>
      <c r="F468" s="3"/>
      <c r="G468" s="3"/>
      <c r="H468" s="3"/>
      <c r="I468" s="3"/>
      <c r="J468" s="3"/>
      <c r="K468" s="3"/>
      <c r="L468" s="3"/>
      <c r="M468" s="3"/>
      <c r="N468" s="3"/>
      <c r="O468" s="3"/>
      <c r="P468" s="3"/>
      <c r="Q468" s="3"/>
      <c r="R468" s="3"/>
      <c r="S468" s="3"/>
      <c r="T468" s="3"/>
      <c r="U468" s="3"/>
      <c r="V468" s="3"/>
      <c r="W468" s="3"/>
      <c r="X468" s="3"/>
      <c r="Y468" s="3"/>
      <c r="Z468" s="3"/>
    </row>
    <row r="469" spans="1:26" ht="12.75" customHeight="1" x14ac:dyDescent="0.25">
      <c r="A469" s="3"/>
      <c r="B469" s="3"/>
      <c r="C469" s="3"/>
      <c r="D469" s="200"/>
      <c r="E469" s="3"/>
      <c r="F469" s="3"/>
      <c r="G469" s="3"/>
      <c r="H469" s="3"/>
      <c r="I469" s="3"/>
      <c r="J469" s="3"/>
      <c r="K469" s="3"/>
      <c r="L469" s="3"/>
      <c r="M469" s="3"/>
      <c r="N469" s="3"/>
      <c r="O469" s="3"/>
      <c r="P469" s="3"/>
      <c r="Q469" s="3"/>
      <c r="R469" s="3"/>
      <c r="S469" s="3"/>
      <c r="T469" s="3"/>
      <c r="U469" s="3"/>
      <c r="V469" s="3"/>
      <c r="W469" s="3"/>
      <c r="X469" s="3"/>
      <c r="Y469" s="3"/>
      <c r="Z469" s="3"/>
    </row>
    <row r="470" spans="1:26" ht="12.75" customHeight="1" x14ac:dyDescent="0.25">
      <c r="A470" s="3"/>
      <c r="B470" s="3"/>
      <c r="C470" s="3"/>
      <c r="D470" s="200"/>
      <c r="E470" s="3"/>
      <c r="F470" s="3"/>
      <c r="G470" s="3"/>
      <c r="H470" s="3"/>
      <c r="I470" s="3"/>
      <c r="J470" s="3"/>
      <c r="K470" s="3"/>
      <c r="L470" s="3"/>
      <c r="M470" s="3"/>
      <c r="N470" s="3"/>
      <c r="O470" s="3"/>
      <c r="P470" s="3"/>
      <c r="Q470" s="3"/>
      <c r="R470" s="3"/>
      <c r="S470" s="3"/>
      <c r="T470" s="3"/>
      <c r="U470" s="3"/>
      <c r="V470" s="3"/>
      <c r="W470" s="3"/>
      <c r="X470" s="3"/>
      <c r="Y470" s="3"/>
      <c r="Z470" s="3"/>
    </row>
    <row r="471" spans="1:26" ht="12.75" customHeight="1" x14ac:dyDescent="0.25">
      <c r="A471" s="3"/>
      <c r="B471" s="3"/>
      <c r="C471" s="3"/>
      <c r="D471" s="200"/>
      <c r="E471" s="3"/>
      <c r="F471" s="3"/>
      <c r="G471" s="3"/>
      <c r="H471" s="3"/>
      <c r="I471" s="3"/>
      <c r="J471" s="3"/>
      <c r="K471" s="3"/>
      <c r="L471" s="3"/>
      <c r="M471" s="3"/>
      <c r="N471" s="3"/>
      <c r="O471" s="3"/>
      <c r="P471" s="3"/>
      <c r="Q471" s="3"/>
      <c r="R471" s="3"/>
      <c r="S471" s="3"/>
      <c r="T471" s="3"/>
      <c r="U471" s="3"/>
      <c r="V471" s="3"/>
      <c r="W471" s="3"/>
      <c r="X471" s="3"/>
      <c r="Y471" s="3"/>
      <c r="Z471" s="3"/>
    </row>
    <row r="472" spans="1:26" ht="12.75" customHeight="1" x14ac:dyDescent="0.25">
      <c r="A472" s="3"/>
      <c r="B472" s="3"/>
      <c r="C472" s="3"/>
      <c r="D472" s="200"/>
      <c r="E472" s="3"/>
      <c r="F472" s="3"/>
      <c r="G472" s="3"/>
      <c r="H472" s="3"/>
      <c r="I472" s="3"/>
      <c r="J472" s="3"/>
      <c r="K472" s="3"/>
      <c r="L472" s="3"/>
      <c r="M472" s="3"/>
      <c r="N472" s="3"/>
      <c r="O472" s="3"/>
      <c r="P472" s="3"/>
      <c r="Q472" s="3"/>
      <c r="R472" s="3"/>
      <c r="S472" s="3"/>
      <c r="T472" s="3"/>
      <c r="U472" s="3"/>
      <c r="V472" s="3"/>
      <c r="W472" s="3"/>
      <c r="X472" s="3"/>
      <c r="Y472" s="3"/>
      <c r="Z472" s="3"/>
    </row>
    <row r="473" spans="1:26" ht="12.75" customHeight="1" x14ac:dyDescent="0.25">
      <c r="A473" s="3"/>
      <c r="B473" s="3"/>
      <c r="C473" s="3"/>
      <c r="D473" s="200"/>
      <c r="E473" s="3"/>
      <c r="F473" s="3"/>
      <c r="G473" s="3"/>
      <c r="H473" s="3"/>
      <c r="I473" s="3"/>
      <c r="J473" s="3"/>
      <c r="K473" s="3"/>
      <c r="L473" s="3"/>
      <c r="M473" s="3"/>
      <c r="N473" s="3"/>
      <c r="O473" s="3"/>
      <c r="P473" s="3"/>
      <c r="Q473" s="3"/>
      <c r="R473" s="3"/>
      <c r="S473" s="3"/>
      <c r="T473" s="3"/>
      <c r="U473" s="3"/>
      <c r="V473" s="3"/>
      <c r="W473" s="3"/>
      <c r="X473" s="3"/>
      <c r="Y473" s="3"/>
      <c r="Z473" s="3"/>
    </row>
    <row r="474" spans="1:26" ht="12.75" customHeight="1" x14ac:dyDescent="0.25">
      <c r="A474" s="3"/>
      <c r="B474" s="3"/>
      <c r="C474" s="3"/>
      <c r="D474" s="200"/>
      <c r="E474" s="3"/>
      <c r="F474" s="3"/>
      <c r="G474" s="3"/>
      <c r="H474" s="3"/>
      <c r="I474" s="3"/>
      <c r="J474" s="3"/>
      <c r="K474" s="3"/>
      <c r="L474" s="3"/>
      <c r="M474" s="3"/>
      <c r="N474" s="3"/>
      <c r="O474" s="3"/>
      <c r="P474" s="3"/>
      <c r="Q474" s="3"/>
      <c r="R474" s="3"/>
      <c r="S474" s="3"/>
      <c r="T474" s="3"/>
      <c r="U474" s="3"/>
      <c r="V474" s="3"/>
      <c r="W474" s="3"/>
      <c r="X474" s="3"/>
      <c r="Y474" s="3"/>
      <c r="Z474" s="3"/>
    </row>
    <row r="475" spans="1:26" ht="12.75" customHeight="1" x14ac:dyDescent="0.25">
      <c r="A475" s="3"/>
      <c r="B475" s="3"/>
      <c r="C475" s="3"/>
      <c r="D475" s="200"/>
      <c r="E475" s="3"/>
      <c r="F475" s="3"/>
      <c r="G475" s="3"/>
      <c r="H475" s="3"/>
      <c r="I475" s="3"/>
      <c r="J475" s="3"/>
      <c r="K475" s="3"/>
      <c r="L475" s="3"/>
      <c r="M475" s="3"/>
      <c r="N475" s="3"/>
      <c r="O475" s="3"/>
      <c r="P475" s="3"/>
      <c r="Q475" s="3"/>
      <c r="R475" s="3"/>
      <c r="S475" s="3"/>
      <c r="T475" s="3"/>
      <c r="U475" s="3"/>
      <c r="V475" s="3"/>
      <c r="W475" s="3"/>
      <c r="X475" s="3"/>
      <c r="Y475" s="3"/>
      <c r="Z475" s="3"/>
    </row>
    <row r="476" spans="1:26" ht="12.75" customHeight="1" x14ac:dyDescent="0.25">
      <c r="A476" s="3"/>
      <c r="B476" s="3"/>
      <c r="C476" s="3"/>
      <c r="D476" s="200"/>
      <c r="E476" s="3"/>
      <c r="F476" s="3"/>
      <c r="G476" s="3"/>
      <c r="H476" s="3"/>
      <c r="I476" s="3"/>
      <c r="J476" s="3"/>
      <c r="K476" s="3"/>
      <c r="L476" s="3"/>
      <c r="M476" s="3"/>
      <c r="N476" s="3"/>
      <c r="O476" s="3"/>
      <c r="P476" s="3"/>
      <c r="Q476" s="3"/>
      <c r="R476" s="3"/>
      <c r="S476" s="3"/>
      <c r="T476" s="3"/>
      <c r="U476" s="3"/>
      <c r="V476" s="3"/>
      <c r="W476" s="3"/>
      <c r="X476" s="3"/>
      <c r="Y476" s="3"/>
      <c r="Z476" s="3"/>
    </row>
    <row r="477" spans="1:26" ht="12.75" customHeight="1" x14ac:dyDescent="0.25">
      <c r="A477" s="3"/>
      <c r="B477" s="3"/>
      <c r="C477" s="3"/>
      <c r="D477" s="200"/>
      <c r="E477" s="3"/>
      <c r="F477" s="3"/>
      <c r="G477" s="3"/>
      <c r="H477" s="3"/>
      <c r="I477" s="3"/>
      <c r="J477" s="3"/>
      <c r="K477" s="3"/>
      <c r="L477" s="3"/>
      <c r="M477" s="3"/>
      <c r="N477" s="3"/>
      <c r="O477" s="3"/>
      <c r="P477" s="3"/>
      <c r="Q477" s="3"/>
      <c r="R477" s="3"/>
      <c r="S477" s="3"/>
      <c r="T477" s="3"/>
      <c r="U477" s="3"/>
      <c r="V477" s="3"/>
      <c r="W477" s="3"/>
      <c r="X477" s="3"/>
      <c r="Y477" s="3"/>
      <c r="Z477" s="3"/>
    </row>
    <row r="478" spans="1:26" ht="12.75" customHeight="1" x14ac:dyDescent="0.25">
      <c r="A478" s="3"/>
      <c r="B478" s="3"/>
      <c r="C478" s="3"/>
      <c r="D478" s="200"/>
      <c r="E478" s="3"/>
      <c r="F478" s="3"/>
      <c r="G478" s="3"/>
      <c r="H478" s="3"/>
      <c r="I478" s="3"/>
      <c r="J478" s="3"/>
      <c r="K478" s="3"/>
      <c r="L478" s="3"/>
      <c r="M478" s="3"/>
      <c r="N478" s="3"/>
      <c r="O478" s="3"/>
      <c r="P478" s="3"/>
      <c r="Q478" s="3"/>
      <c r="R478" s="3"/>
      <c r="S478" s="3"/>
      <c r="T478" s="3"/>
      <c r="U478" s="3"/>
      <c r="V478" s="3"/>
      <c r="W478" s="3"/>
      <c r="X478" s="3"/>
      <c r="Y478" s="3"/>
      <c r="Z478" s="3"/>
    </row>
    <row r="479" spans="1:26" ht="12.75" customHeight="1" x14ac:dyDescent="0.25">
      <c r="A479" s="3"/>
      <c r="B479" s="3"/>
      <c r="C479" s="3"/>
      <c r="D479" s="200"/>
      <c r="E479" s="3"/>
      <c r="F479" s="3"/>
      <c r="G479" s="3"/>
      <c r="H479" s="3"/>
      <c r="I479" s="3"/>
      <c r="J479" s="3"/>
      <c r="K479" s="3"/>
      <c r="L479" s="3"/>
      <c r="M479" s="3"/>
      <c r="N479" s="3"/>
      <c r="O479" s="3"/>
      <c r="P479" s="3"/>
      <c r="Q479" s="3"/>
      <c r="R479" s="3"/>
      <c r="S479" s="3"/>
      <c r="T479" s="3"/>
      <c r="U479" s="3"/>
      <c r="V479" s="3"/>
      <c r="W479" s="3"/>
      <c r="X479" s="3"/>
      <c r="Y479" s="3"/>
      <c r="Z479" s="3"/>
    </row>
    <row r="480" spans="1:26" ht="12.75" customHeight="1" x14ac:dyDescent="0.25">
      <c r="A480" s="3"/>
      <c r="B480" s="3"/>
      <c r="C480" s="3"/>
      <c r="D480" s="200"/>
      <c r="E480" s="3"/>
      <c r="F480" s="3"/>
      <c r="G480" s="3"/>
      <c r="H480" s="3"/>
      <c r="I480" s="3"/>
      <c r="J480" s="3"/>
      <c r="K480" s="3"/>
      <c r="L480" s="3"/>
      <c r="M480" s="3"/>
      <c r="N480" s="3"/>
      <c r="O480" s="3"/>
      <c r="P480" s="3"/>
      <c r="Q480" s="3"/>
      <c r="R480" s="3"/>
      <c r="S480" s="3"/>
      <c r="T480" s="3"/>
      <c r="U480" s="3"/>
      <c r="V480" s="3"/>
      <c r="W480" s="3"/>
      <c r="X480" s="3"/>
      <c r="Y480" s="3"/>
      <c r="Z480" s="3"/>
    </row>
    <row r="481" spans="1:26" ht="12.75" customHeight="1" x14ac:dyDescent="0.25">
      <c r="A481" s="3"/>
      <c r="B481" s="3"/>
      <c r="C481" s="3"/>
      <c r="D481" s="200"/>
      <c r="E481" s="3"/>
      <c r="F481" s="3"/>
      <c r="G481" s="3"/>
      <c r="H481" s="3"/>
      <c r="I481" s="3"/>
      <c r="J481" s="3"/>
      <c r="K481" s="3"/>
      <c r="L481" s="3"/>
      <c r="M481" s="3"/>
      <c r="N481" s="3"/>
      <c r="O481" s="3"/>
      <c r="P481" s="3"/>
      <c r="Q481" s="3"/>
      <c r="R481" s="3"/>
      <c r="S481" s="3"/>
      <c r="T481" s="3"/>
      <c r="U481" s="3"/>
      <c r="V481" s="3"/>
      <c r="W481" s="3"/>
      <c r="X481" s="3"/>
      <c r="Y481" s="3"/>
      <c r="Z481" s="3"/>
    </row>
    <row r="482" spans="1:26" ht="12.75" customHeight="1" x14ac:dyDescent="0.25">
      <c r="A482" s="3"/>
      <c r="B482" s="3"/>
      <c r="C482" s="3"/>
      <c r="D482" s="200"/>
      <c r="E482" s="3"/>
      <c r="F482" s="3"/>
      <c r="G482" s="3"/>
      <c r="H482" s="3"/>
      <c r="I482" s="3"/>
      <c r="J482" s="3"/>
      <c r="K482" s="3"/>
      <c r="L482" s="3"/>
      <c r="M482" s="3"/>
      <c r="N482" s="3"/>
      <c r="O482" s="3"/>
      <c r="P482" s="3"/>
      <c r="Q482" s="3"/>
      <c r="R482" s="3"/>
      <c r="S482" s="3"/>
      <c r="T482" s="3"/>
      <c r="U482" s="3"/>
      <c r="V482" s="3"/>
      <c r="W482" s="3"/>
      <c r="X482" s="3"/>
      <c r="Y482" s="3"/>
      <c r="Z482" s="3"/>
    </row>
    <row r="483" spans="1:26" ht="12.75" customHeight="1" x14ac:dyDescent="0.25">
      <c r="A483" s="3"/>
      <c r="B483" s="3"/>
      <c r="C483" s="3"/>
      <c r="D483" s="200"/>
      <c r="E483" s="3"/>
      <c r="F483" s="3"/>
      <c r="G483" s="3"/>
      <c r="H483" s="3"/>
      <c r="I483" s="3"/>
      <c r="J483" s="3"/>
      <c r="K483" s="3"/>
      <c r="L483" s="3"/>
      <c r="M483" s="3"/>
      <c r="N483" s="3"/>
      <c r="O483" s="3"/>
      <c r="P483" s="3"/>
      <c r="Q483" s="3"/>
      <c r="R483" s="3"/>
      <c r="S483" s="3"/>
      <c r="T483" s="3"/>
      <c r="U483" s="3"/>
      <c r="V483" s="3"/>
      <c r="W483" s="3"/>
      <c r="X483" s="3"/>
      <c r="Y483" s="3"/>
      <c r="Z483" s="3"/>
    </row>
    <row r="484" spans="1:26" ht="12.75" customHeight="1" x14ac:dyDescent="0.25">
      <c r="A484" s="3"/>
      <c r="B484" s="3"/>
      <c r="C484" s="3"/>
      <c r="D484" s="200"/>
      <c r="E484" s="3"/>
      <c r="F484" s="3"/>
      <c r="G484" s="3"/>
      <c r="H484" s="3"/>
      <c r="I484" s="3"/>
      <c r="J484" s="3"/>
      <c r="K484" s="3"/>
      <c r="L484" s="3"/>
      <c r="M484" s="3"/>
      <c r="N484" s="3"/>
      <c r="O484" s="3"/>
      <c r="P484" s="3"/>
      <c r="Q484" s="3"/>
      <c r="R484" s="3"/>
      <c r="S484" s="3"/>
      <c r="T484" s="3"/>
      <c r="U484" s="3"/>
      <c r="V484" s="3"/>
      <c r="W484" s="3"/>
      <c r="X484" s="3"/>
      <c r="Y484" s="3"/>
      <c r="Z484" s="3"/>
    </row>
    <row r="485" spans="1:26" ht="12.75" customHeight="1" x14ac:dyDescent="0.25">
      <c r="A485" s="3"/>
      <c r="B485" s="3"/>
      <c r="C485" s="3"/>
      <c r="D485" s="200"/>
      <c r="E485" s="3"/>
      <c r="F485" s="3"/>
      <c r="G485" s="3"/>
      <c r="H485" s="3"/>
      <c r="I485" s="3"/>
      <c r="J485" s="3"/>
      <c r="K485" s="3"/>
      <c r="L485" s="3"/>
      <c r="M485" s="3"/>
      <c r="N485" s="3"/>
      <c r="O485" s="3"/>
      <c r="P485" s="3"/>
      <c r="Q485" s="3"/>
      <c r="R485" s="3"/>
      <c r="S485" s="3"/>
      <c r="T485" s="3"/>
      <c r="U485" s="3"/>
      <c r="V485" s="3"/>
      <c r="W485" s="3"/>
      <c r="X485" s="3"/>
      <c r="Y485" s="3"/>
      <c r="Z485" s="3"/>
    </row>
    <row r="486" spans="1:26" ht="12.75" customHeight="1" x14ac:dyDescent="0.25">
      <c r="A486" s="3"/>
      <c r="B486" s="3"/>
      <c r="C486" s="3"/>
      <c r="D486" s="200"/>
      <c r="E486" s="3"/>
      <c r="F486" s="3"/>
      <c r="G486" s="3"/>
      <c r="H486" s="3"/>
      <c r="I486" s="3"/>
      <c r="J486" s="3"/>
      <c r="K486" s="3"/>
      <c r="L486" s="3"/>
      <c r="M486" s="3"/>
      <c r="N486" s="3"/>
      <c r="O486" s="3"/>
      <c r="P486" s="3"/>
      <c r="Q486" s="3"/>
      <c r="R486" s="3"/>
      <c r="S486" s="3"/>
      <c r="T486" s="3"/>
      <c r="U486" s="3"/>
      <c r="V486" s="3"/>
      <c r="W486" s="3"/>
      <c r="X486" s="3"/>
      <c r="Y486" s="3"/>
      <c r="Z486" s="3"/>
    </row>
    <row r="487" spans="1:26" ht="12.75" customHeight="1" x14ac:dyDescent="0.25">
      <c r="A487" s="3"/>
      <c r="B487" s="3"/>
      <c r="C487" s="3"/>
      <c r="D487" s="200"/>
      <c r="E487" s="3"/>
      <c r="F487" s="3"/>
      <c r="G487" s="3"/>
      <c r="H487" s="3"/>
      <c r="I487" s="3"/>
      <c r="J487" s="3"/>
      <c r="K487" s="3"/>
      <c r="L487" s="3"/>
      <c r="M487" s="3"/>
      <c r="N487" s="3"/>
      <c r="O487" s="3"/>
      <c r="P487" s="3"/>
      <c r="Q487" s="3"/>
      <c r="R487" s="3"/>
      <c r="S487" s="3"/>
      <c r="T487" s="3"/>
      <c r="U487" s="3"/>
      <c r="V487" s="3"/>
      <c r="W487" s="3"/>
      <c r="X487" s="3"/>
      <c r="Y487" s="3"/>
      <c r="Z487" s="3"/>
    </row>
    <row r="488" spans="1:26" ht="12.75" customHeight="1" x14ac:dyDescent="0.25">
      <c r="A488" s="3"/>
      <c r="B488" s="3"/>
      <c r="C488" s="3"/>
      <c r="D488" s="200"/>
      <c r="E488" s="3"/>
      <c r="F488" s="3"/>
      <c r="G488" s="3"/>
      <c r="H488" s="3"/>
      <c r="I488" s="3"/>
      <c r="J488" s="3"/>
      <c r="K488" s="3"/>
      <c r="L488" s="3"/>
      <c r="M488" s="3"/>
      <c r="N488" s="3"/>
      <c r="O488" s="3"/>
      <c r="P488" s="3"/>
      <c r="Q488" s="3"/>
      <c r="R488" s="3"/>
      <c r="S488" s="3"/>
      <c r="T488" s="3"/>
      <c r="U488" s="3"/>
      <c r="V488" s="3"/>
      <c r="W488" s="3"/>
      <c r="X488" s="3"/>
      <c r="Y488" s="3"/>
      <c r="Z488" s="3"/>
    </row>
    <row r="489" spans="1:26" ht="12.75" customHeight="1" x14ac:dyDescent="0.25">
      <c r="A489" s="3"/>
      <c r="B489" s="3"/>
      <c r="C489" s="3"/>
      <c r="D489" s="200"/>
      <c r="E489" s="3"/>
      <c r="F489" s="3"/>
      <c r="G489" s="3"/>
      <c r="H489" s="3"/>
      <c r="I489" s="3"/>
      <c r="J489" s="3"/>
      <c r="K489" s="3"/>
      <c r="L489" s="3"/>
      <c r="M489" s="3"/>
      <c r="N489" s="3"/>
      <c r="O489" s="3"/>
      <c r="P489" s="3"/>
      <c r="Q489" s="3"/>
      <c r="R489" s="3"/>
      <c r="S489" s="3"/>
      <c r="T489" s="3"/>
      <c r="U489" s="3"/>
      <c r="V489" s="3"/>
      <c r="W489" s="3"/>
      <c r="X489" s="3"/>
      <c r="Y489" s="3"/>
      <c r="Z489" s="3"/>
    </row>
    <row r="490" spans="1:26" ht="12.75" customHeight="1" x14ac:dyDescent="0.25">
      <c r="A490" s="3"/>
      <c r="B490" s="3"/>
      <c r="C490" s="3"/>
      <c r="D490" s="200"/>
      <c r="E490" s="3"/>
      <c r="F490" s="3"/>
      <c r="G490" s="3"/>
      <c r="H490" s="3"/>
      <c r="I490" s="3"/>
      <c r="J490" s="3"/>
      <c r="K490" s="3"/>
      <c r="L490" s="3"/>
      <c r="M490" s="3"/>
      <c r="N490" s="3"/>
      <c r="O490" s="3"/>
      <c r="P490" s="3"/>
      <c r="Q490" s="3"/>
      <c r="R490" s="3"/>
      <c r="S490" s="3"/>
      <c r="T490" s="3"/>
      <c r="U490" s="3"/>
      <c r="V490" s="3"/>
      <c r="W490" s="3"/>
      <c r="X490" s="3"/>
      <c r="Y490" s="3"/>
      <c r="Z490" s="3"/>
    </row>
    <row r="491" spans="1:26" ht="12.75" customHeight="1" x14ac:dyDescent="0.25">
      <c r="A491" s="3"/>
      <c r="B491" s="3"/>
      <c r="C491" s="3"/>
      <c r="D491" s="200"/>
      <c r="E491" s="3"/>
      <c r="F491" s="3"/>
      <c r="G491" s="3"/>
      <c r="H491" s="3"/>
      <c r="I491" s="3"/>
      <c r="J491" s="3"/>
      <c r="K491" s="3"/>
      <c r="L491" s="3"/>
      <c r="M491" s="3"/>
      <c r="N491" s="3"/>
      <c r="O491" s="3"/>
      <c r="P491" s="3"/>
      <c r="Q491" s="3"/>
      <c r="R491" s="3"/>
      <c r="S491" s="3"/>
      <c r="T491" s="3"/>
      <c r="U491" s="3"/>
      <c r="V491" s="3"/>
      <c r="W491" s="3"/>
      <c r="X491" s="3"/>
      <c r="Y491" s="3"/>
      <c r="Z491" s="3"/>
    </row>
    <row r="492" spans="1:26" ht="12.75" customHeight="1" x14ac:dyDescent="0.25">
      <c r="A492" s="3"/>
      <c r="B492" s="3"/>
      <c r="C492" s="3"/>
      <c r="D492" s="200"/>
      <c r="E492" s="3"/>
      <c r="F492" s="3"/>
      <c r="G492" s="3"/>
      <c r="H492" s="3"/>
      <c r="I492" s="3"/>
      <c r="J492" s="3"/>
      <c r="K492" s="3"/>
      <c r="L492" s="3"/>
      <c r="M492" s="3"/>
      <c r="N492" s="3"/>
      <c r="O492" s="3"/>
      <c r="P492" s="3"/>
      <c r="Q492" s="3"/>
      <c r="R492" s="3"/>
      <c r="S492" s="3"/>
      <c r="T492" s="3"/>
      <c r="U492" s="3"/>
      <c r="V492" s="3"/>
      <c r="W492" s="3"/>
      <c r="X492" s="3"/>
      <c r="Y492" s="3"/>
      <c r="Z492" s="3"/>
    </row>
    <row r="493" spans="1:26" ht="12.75" customHeight="1" x14ac:dyDescent="0.25">
      <c r="A493" s="3"/>
      <c r="B493" s="3"/>
      <c r="C493" s="3"/>
      <c r="D493" s="200"/>
      <c r="E493" s="3"/>
      <c r="F493" s="3"/>
      <c r="G493" s="3"/>
      <c r="H493" s="3"/>
      <c r="I493" s="3"/>
      <c r="J493" s="3"/>
      <c r="K493" s="3"/>
      <c r="L493" s="3"/>
      <c r="M493" s="3"/>
      <c r="N493" s="3"/>
      <c r="O493" s="3"/>
      <c r="P493" s="3"/>
      <c r="Q493" s="3"/>
      <c r="R493" s="3"/>
      <c r="S493" s="3"/>
      <c r="T493" s="3"/>
      <c r="U493" s="3"/>
      <c r="V493" s="3"/>
      <c r="W493" s="3"/>
      <c r="X493" s="3"/>
      <c r="Y493" s="3"/>
      <c r="Z493" s="3"/>
    </row>
    <row r="494" spans="1:26" ht="12.75" customHeight="1" x14ac:dyDescent="0.25">
      <c r="A494" s="3"/>
      <c r="B494" s="3"/>
      <c r="C494" s="3"/>
      <c r="D494" s="200"/>
      <c r="E494" s="3"/>
      <c r="F494" s="3"/>
      <c r="G494" s="3"/>
      <c r="H494" s="3"/>
      <c r="I494" s="3"/>
      <c r="J494" s="3"/>
      <c r="K494" s="3"/>
      <c r="L494" s="3"/>
      <c r="M494" s="3"/>
      <c r="N494" s="3"/>
      <c r="O494" s="3"/>
      <c r="P494" s="3"/>
      <c r="Q494" s="3"/>
      <c r="R494" s="3"/>
      <c r="S494" s="3"/>
      <c r="T494" s="3"/>
      <c r="U494" s="3"/>
      <c r="V494" s="3"/>
      <c r="W494" s="3"/>
      <c r="X494" s="3"/>
      <c r="Y494" s="3"/>
      <c r="Z494" s="3"/>
    </row>
    <row r="495" spans="1:26" ht="12.75" customHeight="1" x14ac:dyDescent="0.25">
      <c r="A495" s="3"/>
      <c r="B495" s="3"/>
      <c r="C495" s="3"/>
      <c r="D495" s="200"/>
      <c r="E495" s="3"/>
      <c r="F495" s="3"/>
      <c r="G495" s="3"/>
      <c r="H495" s="3"/>
      <c r="I495" s="3"/>
      <c r="J495" s="3"/>
      <c r="K495" s="3"/>
      <c r="L495" s="3"/>
      <c r="M495" s="3"/>
      <c r="N495" s="3"/>
      <c r="O495" s="3"/>
      <c r="P495" s="3"/>
      <c r="Q495" s="3"/>
      <c r="R495" s="3"/>
      <c r="S495" s="3"/>
      <c r="T495" s="3"/>
      <c r="U495" s="3"/>
      <c r="V495" s="3"/>
      <c r="W495" s="3"/>
      <c r="X495" s="3"/>
      <c r="Y495" s="3"/>
      <c r="Z495" s="3"/>
    </row>
    <row r="496" spans="1:26" ht="12.75" customHeight="1" x14ac:dyDescent="0.25">
      <c r="A496" s="3"/>
      <c r="B496" s="3"/>
      <c r="C496" s="3"/>
      <c r="D496" s="200"/>
      <c r="E496" s="3"/>
      <c r="F496" s="3"/>
      <c r="G496" s="3"/>
      <c r="H496" s="3"/>
      <c r="I496" s="3"/>
      <c r="J496" s="3"/>
      <c r="K496" s="3"/>
      <c r="L496" s="3"/>
      <c r="M496" s="3"/>
      <c r="N496" s="3"/>
      <c r="O496" s="3"/>
      <c r="P496" s="3"/>
      <c r="Q496" s="3"/>
      <c r="R496" s="3"/>
      <c r="S496" s="3"/>
      <c r="T496" s="3"/>
      <c r="U496" s="3"/>
      <c r="V496" s="3"/>
      <c r="W496" s="3"/>
      <c r="X496" s="3"/>
      <c r="Y496" s="3"/>
      <c r="Z496" s="3"/>
    </row>
    <row r="497" spans="1:26" ht="12.75" customHeight="1" x14ac:dyDescent="0.25">
      <c r="A497" s="3"/>
      <c r="B497" s="3"/>
      <c r="C497" s="3"/>
      <c r="D497" s="200"/>
      <c r="E497" s="3"/>
      <c r="F497" s="3"/>
      <c r="G497" s="3"/>
      <c r="H497" s="3"/>
      <c r="I497" s="3"/>
      <c r="J497" s="3"/>
      <c r="K497" s="3"/>
      <c r="L497" s="3"/>
      <c r="M497" s="3"/>
      <c r="N497" s="3"/>
      <c r="O497" s="3"/>
      <c r="P497" s="3"/>
      <c r="Q497" s="3"/>
      <c r="R497" s="3"/>
      <c r="S497" s="3"/>
      <c r="T497" s="3"/>
      <c r="U497" s="3"/>
      <c r="V497" s="3"/>
      <c r="W497" s="3"/>
      <c r="X497" s="3"/>
      <c r="Y497" s="3"/>
      <c r="Z497" s="3"/>
    </row>
    <row r="498" spans="1:26" ht="12.75" customHeight="1" x14ac:dyDescent="0.25">
      <c r="A498" s="3"/>
      <c r="B498" s="3"/>
      <c r="C498" s="3"/>
      <c r="D498" s="200"/>
      <c r="E498" s="3"/>
      <c r="F498" s="3"/>
      <c r="G498" s="3"/>
      <c r="H498" s="3"/>
      <c r="I498" s="3"/>
      <c r="J498" s="3"/>
      <c r="K498" s="3"/>
      <c r="L498" s="3"/>
      <c r="M498" s="3"/>
      <c r="N498" s="3"/>
      <c r="O498" s="3"/>
      <c r="P498" s="3"/>
      <c r="Q498" s="3"/>
      <c r="R498" s="3"/>
      <c r="S498" s="3"/>
      <c r="T498" s="3"/>
      <c r="U498" s="3"/>
      <c r="V498" s="3"/>
      <c r="W498" s="3"/>
      <c r="X498" s="3"/>
      <c r="Y498" s="3"/>
      <c r="Z498" s="3"/>
    </row>
    <row r="499" spans="1:26" ht="12.75" customHeight="1" x14ac:dyDescent="0.25">
      <c r="A499" s="3"/>
      <c r="B499" s="3"/>
      <c r="C499" s="3"/>
      <c r="D499" s="200"/>
      <c r="E499" s="3"/>
      <c r="F499" s="3"/>
      <c r="G499" s="3"/>
      <c r="H499" s="3"/>
      <c r="I499" s="3"/>
      <c r="J499" s="3"/>
      <c r="K499" s="3"/>
      <c r="L499" s="3"/>
      <c r="M499" s="3"/>
      <c r="N499" s="3"/>
      <c r="O499" s="3"/>
      <c r="P499" s="3"/>
      <c r="Q499" s="3"/>
      <c r="R499" s="3"/>
      <c r="S499" s="3"/>
      <c r="T499" s="3"/>
      <c r="U499" s="3"/>
      <c r="V499" s="3"/>
      <c r="W499" s="3"/>
      <c r="X499" s="3"/>
      <c r="Y499" s="3"/>
      <c r="Z499" s="3"/>
    </row>
    <row r="500" spans="1:26" ht="12.75" customHeight="1" x14ac:dyDescent="0.25">
      <c r="A500" s="3"/>
      <c r="B500" s="3"/>
      <c r="C500" s="3"/>
      <c r="D500" s="200"/>
      <c r="E500" s="3"/>
      <c r="F500" s="3"/>
      <c r="G500" s="3"/>
      <c r="H500" s="3"/>
      <c r="I500" s="3"/>
      <c r="J500" s="3"/>
      <c r="K500" s="3"/>
      <c r="L500" s="3"/>
      <c r="M500" s="3"/>
      <c r="N500" s="3"/>
      <c r="O500" s="3"/>
      <c r="P500" s="3"/>
      <c r="Q500" s="3"/>
      <c r="R500" s="3"/>
      <c r="S500" s="3"/>
      <c r="T500" s="3"/>
      <c r="U500" s="3"/>
      <c r="V500" s="3"/>
      <c r="W500" s="3"/>
      <c r="X500" s="3"/>
      <c r="Y500" s="3"/>
      <c r="Z500" s="3"/>
    </row>
    <row r="501" spans="1:26" ht="12.75" customHeight="1" x14ac:dyDescent="0.25">
      <c r="A501" s="3"/>
      <c r="B501" s="3"/>
      <c r="C501" s="3"/>
      <c r="D501" s="200"/>
      <c r="E501" s="3"/>
      <c r="F501" s="3"/>
      <c r="G501" s="3"/>
      <c r="H501" s="3"/>
      <c r="I501" s="3"/>
      <c r="J501" s="3"/>
      <c r="K501" s="3"/>
      <c r="L501" s="3"/>
      <c r="M501" s="3"/>
      <c r="N501" s="3"/>
      <c r="O501" s="3"/>
      <c r="P501" s="3"/>
      <c r="Q501" s="3"/>
      <c r="R501" s="3"/>
      <c r="S501" s="3"/>
      <c r="T501" s="3"/>
      <c r="U501" s="3"/>
      <c r="V501" s="3"/>
      <c r="W501" s="3"/>
      <c r="X501" s="3"/>
      <c r="Y501" s="3"/>
      <c r="Z501" s="3"/>
    </row>
    <row r="502" spans="1:26" ht="12.75" customHeight="1" x14ac:dyDescent="0.25">
      <c r="A502" s="3"/>
      <c r="B502" s="3"/>
      <c r="C502" s="3"/>
      <c r="D502" s="200"/>
      <c r="E502" s="3"/>
      <c r="F502" s="3"/>
      <c r="G502" s="3"/>
      <c r="H502" s="3"/>
      <c r="I502" s="3"/>
      <c r="J502" s="3"/>
      <c r="K502" s="3"/>
      <c r="L502" s="3"/>
      <c r="M502" s="3"/>
      <c r="N502" s="3"/>
      <c r="O502" s="3"/>
      <c r="P502" s="3"/>
      <c r="Q502" s="3"/>
      <c r="R502" s="3"/>
      <c r="S502" s="3"/>
      <c r="T502" s="3"/>
      <c r="U502" s="3"/>
      <c r="V502" s="3"/>
      <c r="W502" s="3"/>
      <c r="X502" s="3"/>
      <c r="Y502" s="3"/>
      <c r="Z502" s="3"/>
    </row>
    <row r="503" spans="1:26" ht="12.75" customHeight="1" x14ac:dyDescent="0.25">
      <c r="A503" s="3"/>
      <c r="B503" s="3"/>
      <c r="C503" s="3"/>
      <c r="D503" s="200"/>
      <c r="E503" s="3"/>
      <c r="F503" s="3"/>
      <c r="G503" s="3"/>
      <c r="H503" s="3"/>
      <c r="I503" s="3"/>
      <c r="J503" s="3"/>
      <c r="K503" s="3"/>
      <c r="L503" s="3"/>
      <c r="M503" s="3"/>
      <c r="N503" s="3"/>
      <c r="O503" s="3"/>
      <c r="P503" s="3"/>
      <c r="Q503" s="3"/>
      <c r="R503" s="3"/>
      <c r="S503" s="3"/>
      <c r="T503" s="3"/>
      <c r="U503" s="3"/>
      <c r="V503" s="3"/>
      <c r="W503" s="3"/>
      <c r="X503" s="3"/>
      <c r="Y503" s="3"/>
      <c r="Z503" s="3"/>
    </row>
    <row r="504" spans="1:26" ht="12.75" customHeight="1" x14ac:dyDescent="0.25">
      <c r="A504" s="3"/>
      <c r="B504" s="3"/>
      <c r="C504" s="3"/>
      <c r="D504" s="200"/>
      <c r="E504" s="3"/>
      <c r="F504" s="3"/>
      <c r="G504" s="3"/>
      <c r="H504" s="3"/>
      <c r="I504" s="3"/>
      <c r="J504" s="3"/>
      <c r="K504" s="3"/>
      <c r="L504" s="3"/>
      <c r="M504" s="3"/>
      <c r="N504" s="3"/>
      <c r="O504" s="3"/>
      <c r="P504" s="3"/>
      <c r="Q504" s="3"/>
      <c r="R504" s="3"/>
      <c r="S504" s="3"/>
      <c r="T504" s="3"/>
      <c r="U504" s="3"/>
      <c r="V504" s="3"/>
      <c r="W504" s="3"/>
      <c r="X504" s="3"/>
      <c r="Y504" s="3"/>
      <c r="Z504" s="3"/>
    </row>
    <row r="505" spans="1:26" ht="12.75" customHeight="1" x14ac:dyDescent="0.25">
      <c r="A505" s="3"/>
      <c r="B505" s="3"/>
      <c r="C505" s="3"/>
      <c r="D505" s="200"/>
      <c r="E505" s="3"/>
      <c r="F505" s="3"/>
      <c r="G505" s="3"/>
      <c r="H505" s="3"/>
      <c r="I505" s="3"/>
      <c r="J505" s="3"/>
      <c r="K505" s="3"/>
      <c r="L505" s="3"/>
      <c r="M505" s="3"/>
      <c r="N505" s="3"/>
      <c r="O505" s="3"/>
      <c r="P505" s="3"/>
      <c r="Q505" s="3"/>
      <c r="R505" s="3"/>
      <c r="S505" s="3"/>
      <c r="T505" s="3"/>
      <c r="U505" s="3"/>
      <c r="V505" s="3"/>
      <c r="W505" s="3"/>
      <c r="X505" s="3"/>
      <c r="Y505" s="3"/>
      <c r="Z505" s="3"/>
    </row>
    <row r="506" spans="1:26" ht="12.75" customHeight="1" x14ac:dyDescent="0.25">
      <c r="A506" s="3"/>
      <c r="B506" s="3"/>
      <c r="C506" s="3"/>
      <c r="D506" s="200"/>
      <c r="E506" s="3"/>
      <c r="F506" s="3"/>
      <c r="G506" s="3"/>
      <c r="H506" s="3"/>
      <c r="I506" s="3"/>
      <c r="J506" s="3"/>
      <c r="K506" s="3"/>
      <c r="L506" s="3"/>
      <c r="M506" s="3"/>
      <c r="N506" s="3"/>
      <c r="O506" s="3"/>
      <c r="P506" s="3"/>
      <c r="Q506" s="3"/>
      <c r="R506" s="3"/>
      <c r="S506" s="3"/>
      <c r="T506" s="3"/>
      <c r="U506" s="3"/>
      <c r="V506" s="3"/>
      <c r="W506" s="3"/>
      <c r="X506" s="3"/>
      <c r="Y506" s="3"/>
      <c r="Z506" s="3"/>
    </row>
    <row r="507" spans="1:26" ht="12.75" customHeight="1" x14ac:dyDescent="0.25">
      <c r="A507" s="3"/>
      <c r="B507" s="3"/>
      <c r="C507" s="3"/>
      <c r="D507" s="200"/>
      <c r="E507" s="3"/>
      <c r="F507" s="3"/>
      <c r="G507" s="3"/>
      <c r="H507" s="3"/>
      <c r="I507" s="3"/>
      <c r="J507" s="3"/>
      <c r="K507" s="3"/>
      <c r="L507" s="3"/>
      <c r="M507" s="3"/>
      <c r="N507" s="3"/>
      <c r="O507" s="3"/>
      <c r="P507" s="3"/>
      <c r="Q507" s="3"/>
      <c r="R507" s="3"/>
      <c r="S507" s="3"/>
      <c r="T507" s="3"/>
      <c r="U507" s="3"/>
      <c r="V507" s="3"/>
      <c r="W507" s="3"/>
      <c r="X507" s="3"/>
      <c r="Y507" s="3"/>
      <c r="Z507" s="3"/>
    </row>
    <row r="508" spans="1:26" ht="12.75" customHeight="1" x14ac:dyDescent="0.25">
      <c r="A508" s="3"/>
      <c r="B508" s="3"/>
      <c r="C508" s="3"/>
      <c r="D508" s="200"/>
      <c r="E508" s="3"/>
      <c r="F508" s="3"/>
      <c r="G508" s="3"/>
      <c r="H508" s="3"/>
      <c r="I508" s="3"/>
      <c r="J508" s="3"/>
      <c r="K508" s="3"/>
      <c r="L508" s="3"/>
      <c r="M508" s="3"/>
      <c r="N508" s="3"/>
      <c r="O508" s="3"/>
      <c r="P508" s="3"/>
      <c r="Q508" s="3"/>
      <c r="R508" s="3"/>
      <c r="S508" s="3"/>
      <c r="T508" s="3"/>
      <c r="U508" s="3"/>
      <c r="V508" s="3"/>
      <c r="W508" s="3"/>
      <c r="X508" s="3"/>
      <c r="Y508" s="3"/>
      <c r="Z508" s="3"/>
    </row>
    <row r="509" spans="1:26" ht="12.75" customHeight="1" x14ac:dyDescent="0.25">
      <c r="A509" s="3"/>
      <c r="B509" s="3"/>
      <c r="C509" s="3"/>
      <c r="D509" s="200"/>
      <c r="E509" s="3"/>
      <c r="F509" s="3"/>
      <c r="G509" s="3"/>
      <c r="H509" s="3"/>
      <c r="I509" s="3"/>
      <c r="J509" s="3"/>
      <c r="K509" s="3"/>
      <c r="L509" s="3"/>
      <c r="M509" s="3"/>
      <c r="N509" s="3"/>
      <c r="O509" s="3"/>
      <c r="P509" s="3"/>
      <c r="Q509" s="3"/>
      <c r="R509" s="3"/>
      <c r="S509" s="3"/>
      <c r="T509" s="3"/>
      <c r="U509" s="3"/>
      <c r="V509" s="3"/>
      <c r="W509" s="3"/>
      <c r="X509" s="3"/>
      <c r="Y509" s="3"/>
      <c r="Z509" s="3"/>
    </row>
    <row r="510" spans="1:26" ht="12.75" customHeight="1" x14ac:dyDescent="0.25">
      <c r="A510" s="3"/>
      <c r="B510" s="3"/>
      <c r="C510" s="3"/>
      <c r="D510" s="200"/>
      <c r="E510" s="3"/>
      <c r="F510" s="3"/>
      <c r="G510" s="3"/>
      <c r="H510" s="3"/>
      <c r="I510" s="3"/>
      <c r="J510" s="3"/>
      <c r="K510" s="3"/>
      <c r="L510" s="3"/>
      <c r="M510" s="3"/>
      <c r="N510" s="3"/>
      <c r="O510" s="3"/>
      <c r="P510" s="3"/>
      <c r="Q510" s="3"/>
      <c r="R510" s="3"/>
      <c r="S510" s="3"/>
      <c r="T510" s="3"/>
      <c r="U510" s="3"/>
      <c r="V510" s="3"/>
      <c r="W510" s="3"/>
      <c r="X510" s="3"/>
      <c r="Y510" s="3"/>
      <c r="Z510" s="3"/>
    </row>
    <row r="511" spans="1:26" ht="12.75" customHeight="1" x14ac:dyDescent="0.25">
      <c r="A511" s="3"/>
      <c r="B511" s="3"/>
      <c r="C511" s="3"/>
      <c r="D511" s="200"/>
      <c r="E511" s="3"/>
      <c r="F511" s="3"/>
      <c r="G511" s="3"/>
      <c r="H511" s="3"/>
      <c r="I511" s="3"/>
      <c r="J511" s="3"/>
      <c r="K511" s="3"/>
      <c r="L511" s="3"/>
      <c r="M511" s="3"/>
      <c r="N511" s="3"/>
      <c r="O511" s="3"/>
      <c r="P511" s="3"/>
      <c r="Q511" s="3"/>
      <c r="R511" s="3"/>
      <c r="S511" s="3"/>
      <c r="T511" s="3"/>
      <c r="U511" s="3"/>
      <c r="V511" s="3"/>
      <c r="W511" s="3"/>
      <c r="X511" s="3"/>
      <c r="Y511" s="3"/>
      <c r="Z511" s="3"/>
    </row>
    <row r="512" spans="1:26" ht="12.75" customHeight="1" x14ac:dyDescent="0.25">
      <c r="A512" s="3"/>
      <c r="B512" s="3"/>
      <c r="C512" s="3"/>
      <c r="D512" s="200"/>
      <c r="E512" s="3"/>
      <c r="F512" s="3"/>
      <c r="G512" s="3"/>
      <c r="H512" s="3"/>
      <c r="I512" s="3"/>
      <c r="J512" s="3"/>
      <c r="K512" s="3"/>
      <c r="L512" s="3"/>
      <c r="M512" s="3"/>
      <c r="N512" s="3"/>
      <c r="O512" s="3"/>
      <c r="P512" s="3"/>
      <c r="Q512" s="3"/>
      <c r="R512" s="3"/>
      <c r="S512" s="3"/>
      <c r="T512" s="3"/>
      <c r="U512" s="3"/>
      <c r="V512" s="3"/>
      <c r="W512" s="3"/>
      <c r="X512" s="3"/>
      <c r="Y512" s="3"/>
      <c r="Z512" s="3"/>
    </row>
    <row r="513" spans="1:26" ht="12.75" customHeight="1" x14ac:dyDescent="0.25">
      <c r="A513" s="3"/>
      <c r="B513" s="3"/>
      <c r="C513" s="3"/>
      <c r="D513" s="200"/>
      <c r="E513" s="3"/>
      <c r="F513" s="3"/>
      <c r="G513" s="3"/>
      <c r="H513" s="3"/>
      <c r="I513" s="3"/>
      <c r="J513" s="3"/>
      <c r="K513" s="3"/>
      <c r="L513" s="3"/>
      <c r="M513" s="3"/>
      <c r="N513" s="3"/>
      <c r="O513" s="3"/>
      <c r="P513" s="3"/>
      <c r="Q513" s="3"/>
      <c r="R513" s="3"/>
      <c r="S513" s="3"/>
      <c r="T513" s="3"/>
      <c r="U513" s="3"/>
      <c r="V513" s="3"/>
      <c r="W513" s="3"/>
      <c r="X513" s="3"/>
      <c r="Y513" s="3"/>
      <c r="Z513" s="3"/>
    </row>
    <row r="514" spans="1:26" ht="12.75" customHeight="1" x14ac:dyDescent="0.25">
      <c r="A514" s="3"/>
      <c r="B514" s="3"/>
      <c r="C514" s="3"/>
      <c r="D514" s="200"/>
      <c r="E514" s="3"/>
      <c r="F514" s="3"/>
      <c r="G514" s="3"/>
      <c r="H514" s="3"/>
      <c r="I514" s="3"/>
      <c r="J514" s="3"/>
      <c r="K514" s="3"/>
      <c r="L514" s="3"/>
      <c r="M514" s="3"/>
      <c r="N514" s="3"/>
      <c r="O514" s="3"/>
      <c r="P514" s="3"/>
      <c r="Q514" s="3"/>
      <c r="R514" s="3"/>
      <c r="S514" s="3"/>
      <c r="T514" s="3"/>
      <c r="U514" s="3"/>
      <c r="V514" s="3"/>
      <c r="W514" s="3"/>
      <c r="X514" s="3"/>
      <c r="Y514" s="3"/>
      <c r="Z514" s="3"/>
    </row>
    <row r="515" spans="1:26" ht="12.75" customHeight="1" x14ac:dyDescent="0.25">
      <c r="A515" s="3"/>
      <c r="B515" s="3"/>
      <c r="C515" s="3"/>
      <c r="D515" s="200"/>
      <c r="E515" s="3"/>
      <c r="F515" s="3"/>
      <c r="G515" s="3"/>
      <c r="H515" s="3"/>
      <c r="I515" s="3"/>
      <c r="J515" s="3"/>
      <c r="K515" s="3"/>
      <c r="L515" s="3"/>
      <c r="M515" s="3"/>
      <c r="N515" s="3"/>
      <c r="O515" s="3"/>
      <c r="P515" s="3"/>
      <c r="Q515" s="3"/>
      <c r="R515" s="3"/>
      <c r="S515" s="3"/>
      <c r="T515" s="3"/>
      <c r="U515" s="3"/>
      <c r="V515" s="3"/>
      <c r="W515" s="3"/>
      <c r="X515" s="3"/>
      <c r="Y515" s="3"/>
      <c r="Z515" s="3"/>
    </row>
    <row r="516" spans="1:26" ht="12.75" customHeight="1" x14ac:dyDescent="0.25">
      <c r="A516" s="3"/>
      <c r="B516" s="3"/>
      <c r="C516" s="3"/>
      <c r="D516" s="200"/>
      <c r="E516" s="3"/>
      <c r="F516" s="3"/>
      <c r="G516" s="3"/>
      <c r="H516" s="3"/>
      <c r="I516" s="3"/>
      <c r="J516" s="3"/>
      <c r="K516" s="3"/>
      <c r="L516" s="3"/>
      <c r="M516" s="3"/>
      <c r="N516" s="3"/>
      <c r="O516" s="3"/>
      <c r="P516" s="3"/>
      <c r="Q516" s="3"/>
      <c r="R516" s="3"/>
      <c r="S516" s="3"/>
      <c r="T516" s="3"/>
      <c r="U516" s="3"/>
      <c r="V516" s="3"/>
      <c r="W516" s="3"/>
      <c r="X516" s="3"/>
      <c r="Y516" s="3"/>
      <c r="Z516" s="3"/>
    </row>
    <row r="517" spans="1:26" ht="12.75" customHeight="1" x14ac:dyDescent="0.25">
      <c r="A517" s="3"/>
      <c r="B517" s="3"/>
      <c r="C517" s="3"/>
      <c r="D517" s="200"/>
      <c r="E517" s="3"/>
      <c r="F517" s="3"/>
      <c r="G517" s="3"/>
      <c r="H517" s="3"/>
      <c r="I517" s="3"/>
      <c r="J517" s="3"/>
      <c r="K517" s="3"/>
      <c r="L517" s="3"/>
      <c r="M517" s="3"/>
      <c r="N517" s="3"/>
      <c r="O517" s="3"/>
      <c r="P517" s="3"/>
      <c r="Q517" s="3"/>
      <c r="R517" s="3"/>
      <c r="S517" s="3"/>
      <c r="T517" s="3"/>
      <c r="U517" s="3"/>
      <c r="V517" s="3"/>
      <c r="W517" s="3"/>
      <c r="X517" s="3"/>
      <c r="Y517" s="3"/>
      <c r="Z517" s="3"/>
    </row>
    <row r="518" spans="1:26" ht="12.75" customHeight="1" x14ac:dyDescent="0.25">
      <c r="A518" s="3"/>
      <c r="B518" s="3"/>
      <c r="C518" s="3"/>
      <c r="D518" s="200"/>
      <c r="E518" s="3"/>
      <c r="F518" s="3"/>
      <c r="G518" s="3"/>
      <c r="H518" s="3"/>
      <c r="I518" s="3"/>
      <c r="J518" s="3"/>
      <c r="K518" s="3"/>
      <c r="L518" s="3"/>
      <c r="M518" s="3"/>
      <c r="N518" s="3"/>
      <c r="O518" s="3"/>
      <c r="P518" s="3"/>
      <c r="Q518" s="3"/>
      <c r="R518" s="3"/>
      <c r="S518" s="3"/>
      <c r="T518" s="3"/>
      <c r="U518" s="3"/>
      <c r="V518" s="3"/>
      <c r="W518" s="3"/>
      <c r="X518" s="3"/>
      <c r="Y518" s="3"/>
      <c r="Z518" s="3"/>
    </row>
    <row r="519" spans="1:26" ht="12.75" customHeight="1" x14ac:dyDescent="0.25">
      <c r="A519" s="3"/>
      <c r="B519" s="3"/>
      <c r="C519" s="3"/>
      <c r="D519" s="200"/>
      <c r="E519" s="3"/>
      <c r="F519" s="3"/>
      <c r="G519" s="3"/>
      <c r="H519" s="3"/>
      <c r="I519" s="3"/>
      <c r="J519" s="3"/>
      <c r="K519" s="3"/>
      <c r="L519" s="3"/>
      <c r="M519" s="3"/>
      <c r="N519" s="3"/>
      <c r="O519" s="3"/>
      <c r="P519" s="3"/>
      <c r="Q519" s="3"/>
      <c r="R519" s="3"/>
      <c r="S519" s="3"/>
      <c r="T519" s="3"/>
      <c r="U519" s="3"/>
      <c r="V519" s="3"/>
      <c r="W519" s="3"/>
      <c r="X519" s="3"/>
      <c r="Y519" s="3"/>
      <c r="Z519" s="3"/>
    </row>
    <row r="520" spans="1:26" ht="12.75" customHeight="1" x14ac:dyDescent="0.25">
      <c r="A520" s="3"/>
      <c r="B520" s="3"/>
      <c r="C520" s="3"/>
      <c r="D520" s="200"/>
      <c r="E520" s="3"/>
      <c r="F520" s="3"/>
      <c r="G520" s="3"/>
      <c r="H520" s="3"/>
      <c r="I520" s="3"/>
      <c r="J520" s="3"/>
      <c r="K520" s="3"/>
      <c r="L520" s="3"/>
      <c r="M520" s="3"/>
      <c r="N520" s="3"/>
      <c r="O520" s="3"/>
      <c r="P520" s="3"/>
      <c r="Q520" s="3"/>
      <c r="R520" s="3"/>
      <c r="S520" s="3"/>
      <c r="T520" s="3"/>
      <c r="U520" s="3"/>
      <c r="V520" s="3"/>
      <c r="W520" s="3"/>
      <c r="X520" s="3"/>
      <c r="Y520" s="3"/>
      <c r="Z520" s="3"/>
    </row>
    <row r="521" spans="1:26" ht="12.75" customHeight="1" x14ac:dyDescent="0.25">
      <c r="A521" s="3"/>
      <c r="B521" s="3"/>
      <c r="C521" s="3"/>
      <c r="D521" s="200"/>
      <c r="E521" s="3"/>
      <c r="F521" s="3"/>
      <c r="G521" s="3"/>
      <c r="H521" s="3"/>
      <c r="I521" s="3"/>
      <c r="J521" s="3"/>
      <c r="K521" s="3"/>
      <c r="L521" s="3"/>
      <c r="M521" s="3"/>
      <c r="N521" s="3"/>
      <c r="O521" s="3"/>
      <c r="P521" s="3"/>
      <c r="Q521" s="3"/>
      <c r="R521" s="3"/>
      <c r="S521" s="3"/>
      <c r="T521" s="3"/>
      <c r="U521" s="3"/>
      <c r="V521" s="3"/>
      <c r="W521" s="3"/>
      <c r="X521" s="3"/>
      <c r="Y521" s="3"/>
      <c r="Z521" s="3"/>
    </row>
    <row r="522" spans="1:26" ht="12.75" customHeight="1" x14ac:dyDescent="0.25">
      <c r="A522" s="3"/>
      <c r="B522" s="3"/>
      <c r="C522" s="3"/>
      <c r="D522" s="200"/>
      <c r="E522" s="3"/>
      <c r="F522" s="3"/>
      <c r="G522" s="3"/>
      <c r="H522" s="3"/>
      <c r="I522" s="3"/>
      <c r="J522" s="3"/>
      <c r="K522" s="3"/>
      <c r="L522" s="3"/>
      <c r="M522" s="3"/>
      <c r="N522" s="3"/>
      <c r="O522" s="3"/>
      <c r="P522" s="3"/>
      <c r="Q522" s="3"/>
      <c r="R522" s="3"/>
      <c r="S522" s="3"/>
      <c r="T522" s="3"/>
      <c r="U522" s="3"/>
      <c r="V522" s="3"/>
      <c r="W522" s="3"/>
      <c r="X522" s="3"/>
      <c r="Y522" s="3"/>
      <c r="Z522" s="3"/>
    </row>
    <row r="523" spans="1:26" ht="12.75" customHeight="1" x14ac:dyDescent="0.25">
      <c r="A523" s="3"/>
      <c r="B523" s="3"/>
      <c r="C523" s="3"/>
      <c r="D523" s="200"/>
      <c r="E523" s="3"/>
      <c r="F523" s="3"/>
      <c r="G523" s="3"/>
      <c r="H523" s="3"/>
      <c r="I523" s="3"/>
      <c r="J523" s="3"/>
      <c r="K523" s="3"/>
      <c r="L523" s="3"/>
      <c r="M523" s="3"/>
      <c r="N523" s="3"/>
      <c r="O523" s="3"/>
      <c r="P523" s="3"/>
      <c r="Q523" s="3"/>
      <c r="R523" s="3"/>
      <c r="S523" s="3"/>
      <c r="T523" s="3"/>
      <c r="U523" s="3"/>
      <c r="V523" s="3"/>
      <c r="W523" s="3"/>
      <c r="X523" s="3"/>
      <c r="Y523" s="3"/>
      <c r="Z523" s="3"/>
    </row>
    <row r="524" spans="1:26" ht="12.75" customHeight="1" x14ac:dyDescent="0.25">
      <c r="A524" s="3"/>
      <c r="B524" s="3"/>
      <c r="C524" s="3"/>
      <c r="D524" s="200"/>
      <c r="E524" s="3"/>
      <c r="F524" s="3"/>
      <c r="G524" s="3"/>
      <c r="H524" s="3"/>
      <c r="I524" s="3"/>
      <c r="J524" s="3"/>
      <c r="K524" s="3"/>
      <c r="L524" s="3"/>
      <c r="M524" s="3"/>
      <c r="N524" s="3"/>
      <c r="O524" s="3"/>
      <c r="P524" s="3"/>
      <c r="Q524" s="3"/>
      <c r="R524" s="3"/>
      <c r="S524" s="3"/>
      <c r="T524" s="3"/>
      <c r="U524" s="3"/>
      <c r="V524" s="3"/>
      <c r="W524" s="3"/>
      <c r="X524" s="3"/>
      <c r="Y524" s="3"/>
      <c r="Z524" s="3"/>
    </row>
    <row r="525" spans="1:26" ht="12.75" customHeight="1" x14ac:dyDescent="0.25">
      <c r="A525" s="3"/>
      <c r="B525" s="3"/>
      <c r="C525" s="3"/>
      <c r="D525" s="200"/>
      <c r="E525" s="3"/>
      <c r="F525" s="3"/>
      <c r="G525" s="3"/>
      <c r="H525" s="3"/>
      <c r="I525" s="3"/>
      <c r="J525" s="3"/>
      <c r="K525" s="3"/>
      <c r="L525" s="3"/>
      <c r="M525" s="3"/>
      <c r="N525" s="3"/>
      <c r="O525" s="3"/>
      <c r="P525" s="3"/>
      <c r="Q525" s="3"/>
      <c r="R525" s="3"/>
      <c r="S525" s="3"/>
      <c r="T525" s="3"/>
      <c r="U525" s="3"/>
      <c r="V525" s="3"/>
      <c r="W525" s="3"/>
      <c r="X525" s="3"/>
      <c r="Y525" s="3"/>
      <c r="Z525" s="3"/>
    </row>
    <row r="526" spans="1:26" ht="12.75" customHeight="1" x14ac:dyDescent="0.25">
      <c r="A526" s="3"/>
      <c r="B526" s="3"/>
      <c r="C526" s="3"/>
      <c r="D526" s="200"/>
      <c r="E526" s="3"/>
      <c r="F526" s="3"/>
      <c r="G526" s="3"/>
      <c r="H526" s="3"/>
      <c r="I526" s="3"/>
      <c r="J526" s="3"/>
      <c r="K526" s="3"/>
      <c r="L526" s="3"/>
      <c r="M526" s="3"/>
      <c r="N526" s="3"/>
      <c r="O526" s="3"/>
      <c r="P526" s="3"/>
      <c r="Q526" s="3"/>
      <c r="R526" s="3"/>
      <c r="S526" s="3"/>
      <c r="T526" s="3"/>
      <c r="U526" s="3"/>
      <c r="V526" s="3"/>
      <c r="W526" s="3"/>
      <c r="X526" s="3"/>
      <c r="Y526" s="3"/>
      <c r="Z526" s="3"/>
    </row>
    <row r="527" spans="1:26" ht="12.75" customHeight="1" x14ac:dyDescent="0.25">
      <c r="A527" s="3"/>
      <c r="B527" s="3"/>
      <c r="C527" s="3"/>
      <c r="D527" s="200"/>
      <c r="E527" s="3"/>
      <c r="F527" s="3"/>
      <c r="G527" s="3"/>
      <c r="H527" s="3"/>
      <c r="I527" s="3"/>
      <c r="J527" s="3"/>
      <c r="K527" s="3"/>
      <c r="L527" s="3"/>
      <c r="M527" s="3"/>
      <c r="N527" s="3"/>
      <c r="O527" s="3"/>
      <c r="P527" s="3"/>
      <c r="Q527" s="3"/>
      <c r="R527" s="3"/>
      <c r="S527" s="3"/>
      <c r="T527" s="3"/>
      <c r="U527" s="3"/>
      <c r="V527" s="3"/>
      <c r="W527" s="3"/>
      <c r="X527" s="3"/>
      <c r="Y527" s="3"/>
      <c r="Z527" s="3"/>
    </row>
    <row r="528" spans="1:26" ht="12.75" customHeight="1" x14ac:dyDescent="0.25">
      <c r="A528" s="3"/>
      <c r="B528" s="3"/>
      <c r="C528" s="3"/>
      <c r="D528" s="200"/>
      <c r="E528" s="3"/>
      <c r="F528" s="3"/>
      <c r="G528" s="3"/>
      <c r="H528" s="3"/>
      <c r="I528" s="3"/>
      <c r="J528" s="3"/>
      <c r="K528" s="3"/>
      <c r="L528" s="3"/>
      <c r="M528" s="3"/>
      <c r="N528" s="3"/>
      <c r="O528" s="3"/>
      <c r="P528" s="3"/>
      <c r="Q528" s="3"/>
      <c r="R528" s="3"/>
      <c r="S528" s="3"/>
      <c r="T528" s="3"/>
      <c r="U528" s="3"/>
      <c r="V528" s="3"/>
      <c r="W528" s="3"/>
      <c r="X528" s="3"/>
      <c r="Y528" s="3"/>
      <c r="Z528" s="3"/>
    </row>
    <row r="529" spans="1:26" ht="12.75" customHeight="1" x14ac:dyDescent="0.25">
      <c r="A529" s="3"/>
      <c r="B529" s="3"/>
      <c r="C529" s="3"/>
      <c r="D529" s="200"/>
      <c r="E529" s="3"/>
      <c r="F529" s="3"/>
      <c r="G529" s="3"/>
      <c r="H529" s="3"/>
      <c r="I529" s="3"/>
      <c r="J529" s="3"/>
      <c r="K529" s="3"/>
      <c r="L529" s="3"/>
      <c r="M529" s="3"/>
      <c r="N529" s="3"/>
      <c r="O529" s="3"/>
      <c r="P529" s="3"/>
      <c r="Q529" s="3"/>
      <c r="R529" s="3"/>
      <c r="S529" s="3"/>
      <c r="T529" s="3"/>
      <c r="U529" s="3"/>
      <c r="V529" s="3"/>
      <c r="W529" s="3"/>
      <c r="X529" s="3"/>
      <c r="Y529" s="3"/>
      <c r="Z529" s="3"/>
    </row>
    <row r="530" spans="1:26" ht="12.75" customHeight="1" x14ac:dyDescent="0.25">
      <c r="A530" s="3"/>
      <c r="B530" s="3"/>
      <c r="C530" s="3"/>
      <c r="D530" s="200"/>
      <c r="E530" s="3"/>
      <c r="F530" s="3"/>
      <c r="G530" s="3"/>
      <c r="H530" s="3"/>
      <c r="I530" s="3"/>
      <c r="J530" s="3"/>
      <c r="K530" s="3"/>
      <c r="L530" s="3"/>
      <c r="M530" s="3"/>
      <c r="N530" s="3"/>
      <c r="O530" s="3"/>
      <c r="P530" s="3"/>
      <c r="Q530" s="3"/>
      <c r="R530" s="3"/>
      <c r="S530" s="3"/>
      <c r="T530" s="3"/>
      <c r="U530" s="3"/>
      <c r="V530" s="3"/>
      <c r="W530" s="3"/>
      <c r="X530" s="3"/>
      <c r="Y530" s="3"/>
      <c r="Z530" s="3"/>
    </row>
    <row r="531" spans="1:26" ht="12.75" customHeight="1" x14ac:dyDescent="0.25">
      <c r="A531" s="3"/>
      <c r="B531" s="3"/>
      <c r="C531" s="3"/>
      <c r="D531" s="200"/>
      <c r="E531" s="3"/>
      <c r="F531" s="3"/>
      <c r="G531" s="3"/>
      <c r="H531" s="3"/>
      <c r="I531" s="3"/>
      <c r="J531" s="3"/>
      <c r="K531" s="3"/>
      <c r="L531" s="3"/>
      <c r="M531" s="3"/>
      <c r="N531" s="3"/>
      <c r="O531" s="3"/>
      <c r="P531" s="3"/>
      <c r="Q531" s="3"/>
      <c r="R531" s="3"/>
      <c r="S531" s="3"/>
      <c r="T531" s="3"/>
      <c r="U531" s="3"/>
      <c r="V531" s="3"/>
      <c r="W531" s="3"/>
      <c r="X531" s="3"/>
      <c r="Y531" s="3"/>
      <c r="Z531" s="3"/>
    </row>
    <row r="532" spans="1:26" ht="12.75" customHeight="1" x14ac:dyDescent="0.25">
      <c r="A532" s="3"/>
      <c r="B532" s="3"/>
      <c r="C532" s="3"/>
      <c r="D532" s="200"/>
      <c r="E532" s="3"/>
      <c r="F532" s="3"/>
      <c r="G532" s="3"/>
      <c r="H532" s="3"/>
      <c r="I532" s="3"/>
      <c r="J532" s="3"/>
      <c r="K532" s="3"/>
      <c r="L532" s="3"/>
      <c r="M532" s="3"/>
      <c r="N532" s="3"/>
      <c r="O532" s="3"/>
      <c r="P532" s="3"/>
      <c r="Q532" s="3"/>
      <c r="R532" s="3"/>
      <c r="S532" s="3"/>
      <c r="T532" s="3"/>
      <c r="U532" s="3"/>
      <c r="V532" s="3"/>
      <c r="W532" s="3"/>
      <c r="X532" s="3"/>
      <c r="Y532" s="3"/>
      <c r="Z532" s="3"/>
    </row>
    <row r="533" spans="1:26" ht="12.75" customHeight="1" x14ac:dyDescent="0.25">
      <c r="A533" s="3"/>
      <c r="B533" s="3"/>
      <c r="C533" s="3"/>
      <c r="D533" s="200"/>
      <c r="E533" s="3"/>
      <c r="F533" s="3"/>
      <c r="G533" s="3"/>
      <c r="H533" s="3"/>
      <c r="I533" s="3"/>
      <c r="J533" s="3"/>
      <c r="K533" s="3"/>
      <c r="L533" s="3"/>
      <c r="M533" s="3"/>
      <c r="N533" s="3"/>
      <c r="O533" s="3"/>
      <c r="P533" s="3"/>
      <c r="Q533" s="3"/>
      <c r="R533" s="3"/>
      <c r="S533" s="3"/>
      <c r="T533" s="3"/>
      <c r="U533" s="3"/>
      <c r="V533" s="3"/>
      <c r="W533" s="3"/>
      <c r="X533" s="3"/>
      <c r="Y533" s="3"/>
      <c r="Z533" s="3"/>
    </row>
    <row r="534" spans="1:26" ht="12.75" customHeight="1" x14ac:dyDescent="0.25">
      <c r="A534" s="3"/>
      <c r="B534" s="3"/>
      <c r="C534" s="3"/>
      <c r="D534" s="200"/>
      <c r="E534" s="3"/>
      <c r="F534" s="3"/>
      <c r="G534" s="3"/>
      <c r="H534" s="3"/>
      <c r="I534" s="3"/>
      <c r="J534" s="3"/>
      <c r="K534" s="3"/>
      <c r="L534" s="3"/>
      <c r="M534" s="3"/>
      <c r="N534" s="3"/>
      <c r="O534" s="3"/>
      <c r="P534" s="3"/>
      <c r="Q534" s="3"/>
      <c r="R534" s="3"/>
      <c r="S534" s="3"/>
      <c r="T534" s="3"/>
      <c r="U534" s="3"/>
      <c r="V534" s="3"/>
      <c r="W534" s="3"/>
      <c r="X534" s="3"/>
      <c r="Y534" s="3"/>
      <c r="Z534" s="3"/>
    </row>
    <row r="535" spans="1:26" ht="12.75" customHeight="1" x14ac:dyDescent="0.25">
      <c r="A535" s="3"/>
      <c r="B535" s="3"/>
      <c r="C535" s="3"/>
      <c r="D535" s="200"/>
      <c r="E535" s="3"/>
      <c r="F535" s="3"/>
      <c r="G535" s="3"/>
      <c r="H535" s="3"/>
      <c r="I535" s="3"/>
      <c r="J535" s="3"/>
      <c r="K535" s="3"/>
      <c r="L535" s="3"/>
      <c r="M535" s="3"/>
      <c r="N535" s="3"/>
      <c r="O535" s="3"/>
      <c r="P535" s="3"/>
      <c r="Q535" s="3"/>
      <c r="R535" s="3"/>
      <c r="S535" s="3"/>
      <c r="T535" s="3"/>
      <c r="U535" s="3"/>
      <c r="V535" s="3"/>
      <c r="W535" s="3"/>
      <c r="X535" s="3"/>
      <c r="Y535" s="3"/>
      <c r="Z535" s="3"/>
    </row>
    <row r="536" spans="1:26" ht="12.75" customHeight="1" x14ac:dyDescent="0.25">
      <c r="A536" s="3"/>
      <c r="B536" s="3"/>
      <c r="C536" s="3"/>
      <c r="D536" s="200"/>
      <c r="E536" s="3"/>
      <c r="F536" s="3"/>
      <c r="G536" s="3"/>
      <c r="H536" s="3"/>
      <c r="I536" s="3"/>
      <c r="J536" s="3"/>
      <c r="K536" s="3"/>
      <c r="L536" s="3"/>
      <c r="M536" s="3"/>
      <c r="N536" s="3"/>
      <c r="O536" s="3"/>
      <c r="P536" s="3"/>
      <c r="Q536" s="3"/>
      <c r="R536" s="3"/>
      <c r="S536" s="3"/>
      <c r="T536" s="3"/>
      <c r="U536" s="3"/>
      <c r="V536" s="3"/>
      <c r="W536" s="3"/>
      <c r="X536" s="3"/>
      <c r="Y536" s="3"/>
      <c r="Z536" s="3"/>
    </row>
    <row r="537" spans="1:26" ht="12.75" customHeight="1" x14ac:dyDescent="0.25">
      <c r="A537" s="3"/>
      <c r="B537" s="3"/>
      <c r="C537" s="3"/>
      <c r="D537" s="200"/>
      <c r="E537" s="3"/>
      <c r="F537" s="3"/>
      <c r="G537" s="3"/>
      <c r="H537" s="3"/>
      <c r="I537" s="3"/>
      <c r="J537" s="3"/>
      <c r="K537" s="3"/>
      <c r="L537" s="3"/>
      <c r="M537" s="3"/>
      <c r="N537" s="3"/>
      <c r="O537" s="3"/>
      <c r="P537" s="3"/>
      <c r="Q537" s="3"/>
      <c r="R537" s="3"/>
      <c r="S537" s="3"/>
      <c r="T537" s="3"/>
      <c r="U537" s="3"/>
      <c r="V537" s="3"/>
      <c r="W537" s="3"/>
      <c r="X537" s="3"/>
      <c r="Y537" s="3"/>
      <c r="Z537" s="3"/>
    </row>
    <row r="538" spans="1:26" ht="12.75" customHeight="1" x14ac:dyDescent="0.25">
      <c r="A538" s="3"/>
      <c r="B538" s="3"/>
      <c r="C538" s="3"/>
      <c r="D538" s="200"/>
      <c r="E538" s="3"/>
      <c r="F538" s="3"/>
      <c r="G538" s="3"/>
      <c r="H538" s="3"/>
      <c r="I538" s="3"/>
      <c r="J538" s="3"/>
      <c r="K538" s="3"/>
      <c r="L538" s="3"/>
      <c r="M538" s="3"/>
      <c r="N538" s="3"/>
      <c r="O538" s="3"/>
      <c r="P538" s="3"/>
      <c r="Q538" s="3"/>
      <c r="R538" s="3"/>
      <c r="S538" s="3"/>
      <c r="T538" s="3"/>
      <c r="U538" s="3"/>
      <c r="V538" s="3"/>
      <c r="W538" s="3"/>
      <c r="X538" s="3"/>
      <c r="Y538" s="3"/>
      <c r="Z538" s="3"/>
    </row>
    <row r="539" spans="1:26" ht="12.75" customHeight="1" x14ac:dyDescent="0.25">
      <c r="A539" s="3"/>
      <c r="B539" s="3"/>
      <c r="C539" s="3"/>
      <c r="D539" s="200"/>
      <c r="E539" s="3"/>
      <c r="F539" s="3"/>
      <c r="G539" s="3"/>
      <c r="H539" s="3"/>
      <c r="I539" s="3"/>
      <c r="J539" s="3"/>
      <c r="K539" s="3"/>
      <c r="L539" s="3"/>
      <c r="M539" s="3"/>
      <c r="N539" s="3"/>
      <c r="O539" s="3"/>
      <c r="P539" s="3"/>
      <c r="Q539" s="3"/>
      <c r="R539" s="3"/>
      <c r="S539" s="3"/>
      <c r="T539" s="3"/>
      <c r="U539" s="3"/>
      <c r="V539" s="3"/>
      <c r="W539" s="3"/>
      <c r="X539" s="3"/>
      <c r="Y539" s="3"/>
      <c r="Z539" s="3"/>
    </row>
    <row r="540" spans="1:26" ht="12.75" customHeight="1" x14ac:dyDescent="0.25">
      <c r="A540" s="3"/>
      <c r="B540" s="3"/>
      <c r="C540" s="3"/>
      <c r="D540" s="200"/>
      <c r="E540" s="3"/>
      <c r="F540" s="3"/>
      <c r="G540" s="3"/>
      <c r="H540" s="3"/>
      <c r="I540" s="3"/>
      <c r="J540" s="3"/>
      <c r="K540" s="3"/>
      <c r="L540" s="3"/>
      <c r="M540" s="3"/>
      <c r="N540" s="3"/>
      <c r="O540" s="3"/>
      <c r="P540" s="3"/>
      <c r="Q540" s="3"/>
      <c r="R540" s="3"/>
      <c r="S540" s="3"/>
      <c r="T540" s="3"/>
      <c r="U540" s="3"/>
      <c r="V540" s="3"/>
      <c r="W540" s="3"/>
      <c r="X540" s="3"/>
      <c r="Y540" s="3"/>
      <c r="Z540" s="3"/>
    </row>
    <row r="541" spans="1:26" ht="12.75" customHeight="1" x14ac:dyDescent="0.25">
      <c r="A541" s="3"/>
      <c r="B541" s="3"/>
      <c r="C541" s="3"/>
      <c r="D541" s="200"/>
      <c r="E541" s="3"/>
      <c r="F541" s="3"/>
      <c r="G541" s="3"/>
      <c r="H541" s="3"/>
      <c r="I541" s="3"/>
      <c r="J541" s="3"/>
      <c r="K541" s="3"/>
      <c r="L541" s="3"/>
      <c r="M541" s="3"/>
      <c r="N541" s="3"/>
      <c r="O541" s="3"/>
      <c r="P541" s="3"/>
      <c r="Q541" s="3"/>
      <c r="R541" s="3"/>
      <c r="S541" s="3"/>
      <c r="T541" s="3"/>
      <c r="U541" s="3"/>
      <c r="V541" s="3"/>
      <c r="W541" s="3"/>
      <c r="X541" s="3"/>
      <c r="Y541" s="3"/>
      <c r="Z541" s="3"/>
    </row>
    <row r="542" spans="1:26" ht="12.75" customHeight="1" x14ac:dyDescent="0.25">
      <c r="A542" s="3"/>
      <c r="B542" s="3"/>
      <c r="C542" s="3"/>
      <c r="D542" s="200"/>
      <c r="E542" s="3"/>
      <c r="F542" s="3"/>
      <c r="G542" s="3"/>
      <c r="H542" s="3"/>
      <c r="I542" s="3"/>
      <c r="J542" s="3"/>
      <c r="K542" s="3"/>
      <c r="L542" s="3"/>
      <c r="M542" s="3"/>
      <c r="N542" s="3"/>
      <c r="O542" s="3"/>
      <c r="P542" s="3"/>
      <c r="Q542" s="3"/>
      <c r="R542" s="3"/>
      <c r="S542" s="3"/>
      <c r="T542" s="3"/>
      <c r="U542" s="3"/>
      <c r="V542" s="3"/>
      <c r="W542" s="3"/>
      <c r="X542" s="3"/>
      <c r="Y542" s="3"/>
      <c r="Z542" s="3"/>
    </row>
    <row r="543" spans="1:26" ht="12.75" customHeight="1" x14ac:dyDescent="0.25">
      <c r="A543" s="3"/>
      <c r="B543" s="3"/>
      <c r="C543" s="3"/>
      <c r="D543" s="200"/>
      <c r="E543" s="3"/>
      <c r="F543" s="3"/>
      <c r="G543" s="3"/>
      <c r="H543" s="3"/>
      <c r="I543" s="3"/>
      <c r="J543" s="3"/>
      <c r="K543" s="3"/>
      <c r="L543" s="3"/>
      <c r="M543" s="3"/>
      <c r="N543" s="3"/>
      <c r="O543" s="3"/>
      <c r="P543" s="3"/>
      <c r="Q543" s="3"/>
      <c r="R543" s="3"/>
      <c r="S543" s="3"/>
      <c r="T543" s="3"/>
      <c r="U543" s="3"/>
      <c r="V543" s="3"/>
      <c r="W543" s="3"/>
      <c r="X543" s="3"/>
      <c r="Y543" s="3"/>
      <c r="Z543" s="3"/>
    </row>
    <row r="544" spans="1:26" ht="12.75" customHeight="1" x14ac:dyDescent="0.25">
      <c r="A544" s="3"/>
      <c r="B544" s="3"/>
      <c r="C544" s="3"/>
      <c r="D544" s="200"/>
      <c r="E544" s="3"/>
      <c r="F544" s="3"/>
      <c r="G544" s="3"/>
      <c r="H544" s="3"/>
      <c r="I544" s="3"/>
      <c r="J544" s="3"/>
      <c r="K544" s="3"/>
      <c r="L544" s="3"/>
      <c r="M544" s="3"/>
      <c r="N544" s="3"/>
      <c r="O544" s="3"/>
      <c r="P544" s="3"/>
      <c r="Q544" s="3"/>
      <c r="R544" s="3"/>
      <c r="S544" s="3"/>
      <c r="T544" s="3"/>
      <c r="U544" s="3"/>
      <c r="V544" s="3"/>
      <c r="W544" s="3"/>
      <c r="X544" s="3"/>
      <c r="Y544" s="3"/>
      <c r="Z544" s="3"/>
    </row>
    <row r="545" spans="1:26" ht="12.75" customHeight="1" x14ac:dyDescent="0.25">
      <c r="A545" s="3"/>
      <c r="B545" s="3"/>
      <c r="C545" s="3"/>
      <c r="D545" s="200"/>
      <c r="E545" s="3"/>
      <c r="F545" s="3"/>
      <c r="G545" s="3"/>
      <c r="H545" s="3"/>
      <c r="I545" s="3"/>
      <c r="J545" s="3"/>
      <c r="K545" s="3"/>
      <c r="L545" s="3"/>
      <c r="M545" s="3"/>
      <c r="N545" s="3"/>
      <c r="O545" s="3"/>
      <c r="P545" s="3"/>
      <c r="Q545" s="3"/>
      <c r="R545" s="3"/>
      <c r="S545" s="3"/>
      <c r="T545" s="3"/>
      <c r="U545" s="3"/>
      <c r="V545" s="3"/>
      <c r="W545" s="3"/>
      <c r="X545" s="3"/>
      <c r="Y545" s="3"/>
      <c r="Z545" s="3"/>
    </row>
    <row r="546" spans="1:26" ht="12.75" customHeight="1" x14ac:dyDescent="0.25">
      <c r="A546" s="3"/>
      <c r="B546" s="3"/>
      <c r="C546" s="3"/>
      <c r="D546" s="200"/>
      <c r="E546" s="3"/>
      <c r="F546" s="3"/>
      <c r="G546" s="3"/>
      <c r="H546" s="3"/>
      <c r="I546" s="3"/>
      <c r="J546" s="3"/>
      <c r="K546" s="3"/>
      <c r="L546" s="3"/>
      <c r="M546" s="3"/>
      <c r="N546" s="3"/>
      <c r="O546" s="3"/>
      <c r="P546" s="3"/>
      <c r="Q546" s="3"/>
      <c r="R546" s="3"/>
      <c r="S546" s="3"/>
      <c r="T546" s="3"/>
      <c r="U546" s="3"/>
      <c r="V546" s="3"/>
      <c r="W546" s="3"/>
      <c r="X546" s="3"/>
      <c r="Y546" s="3"/>
      <c r="Z546" s="3"/>
    </row>
    <row r="547" spans="1:26" ht="12.75" customHeight="1" x14ac:dyDescent="0.25">
      <c r="A547" s="3"/>
      <c r="B547" s="3"/>
      <c r="C547" s="3"/>
      <c r="D547" s="200"/>
      <c r="E547" s="3"/>
      <c r="F547" s="3"/>
      <c r="G547" s="3"/>
      <c r="H547" s="3"/>
      <c r="I547" s="3"/>
      <c r="J547" s="3"/>
      <c r="K547" s="3"/>
      <c r="L547" s="3"/>
      <c r="M547" s="3"/>
      <c r="N547" s="3"/>
      <c r="O547" s="3"/>
      <c r="P547" s="3"/>
      <c r="Q547" s="3"/>
      <c r="R547" s="3"/>
      <c r="S547" s="3"/>
      <c r="T547" s="3"/>
      <c r="U547" s="3"/>
      <c r="V547" s="3"/>
      <c r="W547" s="3"/>
      <c r="X547" s="3"/>
      <c r="Y547" s="3"/>
      <c r="Z547" s="3"/>
    </row>
    <row r="548" spans="1:26" ht="12.75" customHeight="1" x14ac:dyDescent="0.25">
      <c r="A548" s="3"/>
      <c r="B548" s="3"/>
      <c r="C548" s="3"/>
      <c r="D548" s="200"/>
      <c r="E548" s="3"/>
      <c r="F548" s="3"/>
      <c r="G548" s="3"/>
      <c r="H548" s="3"/>
      <c r="I548" s="3"/>
      <c r="J548" s="3"/>
      <c r="K548" s="3"/>
      <c r="L548" s="3"/>
      <c r="M548" s="3"/>
      <c r="N548" s="3"/>
      <c r="O548" s="3"/>
      <c r="P548" s="3"/>
      <c r="Q548" s="3"/>
      <c r="R548" s="3"/>
      <c r="S548" s="3"/>
      <c r="T548" s="3"/>
      <c r="U548" s="3"/>
      <c r="V548" s="3"/>
      <c r="W548" s="3"/>
      <c r="X548" s="3"/>
      <c r="Y548" s="3"/>
      <c r="Z548" s="3"/>
    </row>
    <row r="549" spans="1:26" ht="12.75" customHeight="1" x14ac:dyDescent="0.25">
      <c r="A549" s="3"/>
      <c r="B549" s="3"/>
      <c r="C549" s="3"/>
      <c r="D549" s="200"/>
      <c r="E549" s="3"/>
      <c r="F549" s="3"/>
      <c r="G549" s="3"/>
      <c r="H549" s="3"/>
      <c r="I549" s="3"/>
      <c r="J549" s="3"/>
      <c r="K549" s="3"/>
      <c r="L549" s="3"/>
      <c r="M549" s="3"/>
      <c r="N549" s="3"/>
      <c r="O549" s="3"/>
      <c r="P549" s="3"/>
      <c r="Q549" s="3"/>
      <c r="R549" s="3"/>
      <c r="S549" s="3"/>
      <c r="T549" s="3"/>
      <c r="U549" s="3"/>
      <c r="V549" s="3"/>
      <c r="W549" s="3"/>
      <c r="X549" s="3"/>
      <c r="Y549" s="3"/>
      <c r="Z549" s="3"/>
    </row>
    <row r="550" spans="1:26" ht="12.75" customHeight="1" x14ac:dyDescent="0.25">
      <c r="A550" s="3"/>
      <c r="B550" s="3"/>
      <c r="C550" s="3"/>
      <c r="D550" s="200"/>
      <c r="E550" s="3"/>
      <c r="F550" s="3"/>
      <c r="G550" s="3"/>
      <c r="H550" s="3"/>
      <c r="I550" s="3"/>
      <c r="J550" s="3"/>
      <c r="K550" s="3"/>
      <c r="L550" s="3"/>
      <c r="M550" s="3"/>
      <c r="N550" s="3"/>
      <c r="O550" s="3"/>
      <c r="P550" s="3"/>
      <c r="Q550" s="3"/>
      <c r="R550" s="3"/>
      <c r="S550" s="3"/>
      <c r="T550" s="3"/>
      <c r="U550" s="3"/>
      <c r="V550" s="3"/>
      <c r="W550" s="3"/>
      <c r="X550" s="3"/>
      <c r="Y550" s="3"/>
      <c r="Z550" s="3"/>
    </row>
    <row r="551" spans="1:26" ht="12.75" customHeight="1" x14ac:dyDescent="0.25">
      <c r="A551" s="3"/>
      <c r="B551" s="3"/>
      <c r="C551" s="3"/>
      <c r="D551" s="200"/>
      <c r="E551" s="3"/>
      <c r="F551" s="3"/>
      <c r="G551" s="3"/>
      <c r="H551" s="3"/>
      <c r="I551" s="3"/>
      <c r="J551" s="3"/>
      <c r="K551" s="3"/>
      <c r="L551" s="3"/>
      <c r="M551" s="3"/>
      <c r="N551" s="3"/>
      <c r="O551" s="3"/>
      <c r="P551" s="3"/>
      <c r="Q551" s="3"/>
      <c r="R551" s="3"/>
      <c r="S551" s="3"/>
      <c r="T551" s="3"/>
      <c r="U551" s="3"/>
      <c r="V551" s="3"/>
      <c r="W551" s="3"/>
      <c r="X551" s="3"/>
      <c r="Y551" s="3"/>
      <c r="Z551" s="3"/>
    </row>
    <row r="552" spans="1:26" ht="12.75" customHeight="1" x14ac:dyDescent="0.25">
      <c r="A552" s="3"/>
      <c r="B552" s="3"/>
      <c r="C552" s="3"/>
      <c r="D552" s="200"/>
      <c r="E552" s="3"/>
      <c r="F552" s="3"/>
      <c r="G552" s="3"/>
      <c r="H552" s="3"/>
      <c r="I552" s="3"/>
      <c r="J552" s="3"/>
      <c r="K552" s="3"/>
      <c r="L552" s="3"/>
      <c r="M552" s="3"/>
      <c r="N552" s="3"/>
      <c r="O552" s="3"/>
      <c r="P552" s="3"/>
      <c r="Q552" s="3"/>
      <c r="R552" s="3"/>
      <c r="S552" s="3"/>
      <c r="T552" s="3"/>
      <c r="U552" s="3"/>
      <c r="V552" s="3"/>
      <c r="W552" s="3"/>
      <c r="X552" s="3"/>
      <c r="Y552" s="3"/>
      <c r="Z552" s="3"/>
    </row>
    <row r="553" spans="1:26" ht="12.75" customHeight="1" x14ac:dyDescent="0.25">
      <c r="A553" s="3"/>
      <c r="B553" s="3"/>
      <c r="C553" s="3"/>
      <c r="D553" s="200"/>
      <c r="E553" s="3"/>
      <c r="F553" s="3"/>
      <c r="G553" s="3"/>
      <c r="H553" s="3"/>
      <c r="I553" s="3"/>
      <c r="J553" s="3"/>
      <c r="K553" s="3"/>
      <c r="L553" s="3"/>
      <c r="M553" s="3"/>
      <c r="N553" s="3"/>
      <c r="O553" s="3"/>
      <c r="P553" s="3"/>
      <c r="Q553" s="3"/>
      <c r="R553" s="3"/>
      <c r="S553" s="3"/>
      <c r="T553" s="3"/>
      <c r="U553" s="3"/>
      <c r="V553" s="3"/>
      <c r="W553" s="3"/>
      <c r="X553" s="3"/>
      <c r="Y553" s="3"/>
      <c r="Z553" s="3"/>
    </row>
    <row r="554" spans="1:26" ht="12.75" customHeight="1" x14ac:dyDescent="0.25">
      <c r="A554" s="3"/>
      <c r="B554" s="3"/>
      <c r="C554" s="3"/>
      <c r="D554" s="200"/>
      <c r="E554" s="3"/>
      <c r="F554" s="3"/>
      <c r="G554" s="3"/>
      <c r="H554" s="3"/>
      <c r="I554" s="3"/>
      <c r="J554" s="3"/>
      <c r="K554" s="3"/>
      <c r="L554" s="3"/>
      <c r="M554" s="3"/>
      <c r="N554" s="3"/>
      <c r="O554" s="3"/>
      <c r="P554" s="3"/>
      <c r="Q554" s="3"/>
      <c r="R554" s="3"/>
      <c r="S554" s="3"/>
      <c r="T554" s="3"/>
      <c r="U554" s="3"/>
      <c r="V554" s="3"/>
      <c r="W554" s="3"/>
      <c r="X554" s="3"/>
      <c r="Y554" s="3"/>
      <c r="Z554" s="3"/>
    </row>
    <row r="555" spans="1:26" ht="12.75" customHeight="1" x14ac:dyDescent="0.25">
      <c r="A555" s="3"/>
      <c r="B555" s="3"/>
      <c r="C555" s="3"/>
      <c r="D555" s="200"/>
      <c r="E555" s="3"/>
      <c r="F555" s="3"/>
      <c r="G555" s="3"/>
      <c r="H555" s="3"/>
      <c r="I555" s="3"/>
      <c r="J555" s="3"/>
      <c r="K555" s="3"/>
      <c r="L555" s="3"/>
      <c r="M555" s="3"/>
      <c r="N555" s="3"/>
      <c r="O555" s="3"/>
      <c r="P555" s="3"/>
      <c r="Q555" s="3"/>
      <c r="R555" s="3"/>
      <c r="S555" s="3"/>
      <c r="T555" s="3"/>
      <c r="U555" s="3"/>
      <c r="V555" s="3"/>
      <c r="W555" s="3"/>
      <c r="X555" s="3"/>
      <c r="Y555" s="3"/>
      <c r="Z555" s="3"/>
    </row>
    <row r="556" spans="1:26" ht="12.75" customHeight="1" x14ac:dyDescent="0.25">
      <c r="A556" s="3"/>
      <c r="B556" s="3"/>
      <c r="C556" s="3"/>
      <c r="D556" s="200"/>
      <c r="E556" s="3"/>
      <c r="F556" s="3"/>
      <c r="G556" s="3"/>
      <c r="H556" s="3"/>
      <c r="I556" s="3"/>
      <c r="J556" s="3"/>
      <c r="K556" s="3"/>
      <c r="L556" s="3"/>
      <c r="M556" s="3"/>
      <c r="N556" s="3"/>
      <c r="O556" s="3"/>
      <c r="P556" s="3"/>
      <c r="Q556" s="3"/>
      <c r="R556" s="3"/>
      <c r="S556" s="3"/>
      <c r="T556" s="3"/>
      <c r="U556" s="3"/>
      <c r="V556" s="3"/>
      <c r="W556" s="3"/>
      <c r="X556" s="3"/>
      <c r="Y556" s="3"/>
      <c r="Z556" s="3"/>
    </row>
    <row r="557" spans="1:26" ht="12.75" customHeight="1" x14ac:dyDescent="0.25">
      <c r="A557" s="3"/>
      <c r="B557" s="3"/>
      <c r="C557" s="3"/>
      <c r="D557" s="200"/>
      <c r="E557" s="3"/>
      <c r="F557" s="3"/>
      <c r="G557" s="3"/>
      <c r="H557" s="3"/>
      <c r="I557" s="3"/>
      <c r="J557" s="3"/>
      <c r="K557" s="3"/>
      <c r="L557" s="3"/>
      <c r="M557" s="3"/>
      <c r="N557" s="3"/>
      <c r="O557" s="3"/>
      <c r="P557" s="3"/>
      <c r="Q557" s="3"/>
      <c r="R557" s="3"/>
      <c r="S557" s="3"/>
      <c r="T557" s="3"/>
      <c r="U557" s="3"/>
      <c r="V557" s="3"/>
      <c r="W557" s="3"/>
      <c r="X557" s="3"/>
      <c r="Y557" s="3"/>
      <c r="Z557" s="3"/>
    </row>
    <row r="558" spans="1:26" ht="12.75" customHeight="1" x14ac:dyDescent="0.25">
      <c r="A558" s="3"/>
      <c r="B558" s="3"/>
      <c r="C558" s="3"/>
      <c r="D558" s="200"/>
      <c r="E558" s="3"/>
      <c r="F558" s="3"/>
      <c r="G558" s="3"/>
      <c r="H558" s="3"/>
      <c r="I558" s="3"/>
      <c r="J558" s="3"/>
      <c r="K558" s="3"/>
      <c r="L558" s="3"/>
      <c r="M558" s="3"/>
      <c r="N558" s="3"/>
      <c r="O558" s="3"/>
      <c r="P558" s="3"/>
      <c r="Q558" s="3"/>
      <c r="R558" s="3"/>
      <c r="S558" s="3"/>
      <c r="T558" s="3"/>
      <c r="U558" s="3"/>
      <c r="V558" s="3"/>
      <c r="W558" s="3"/>
      <c r="X558" s="3"/>
      <c r="Y558" s="3"/>
      <c r="Z558" s="3"/>
    </row>
    <row r="559" spans="1:26" ht="12.75" customHeight="1" x14ac:dyDescent="0.25">
      <c r="A559" s="3"/>
      <c r="B559" s="3"/>
      <c r="C559" s="3"/>
      <c r="D559" s="200"/>
      <c r="E559" s="3"/>
      <c r="F559" s="3"/>
      <c r="G559" s="3"/>
      <c r="H559" s="3"/>
      <c r="I559" s="3"/>
      <c r="J559" s="3"/>
      <c r="K559" s="3"/>
      <c r="L559" s="3"/>
      <c r="M559" s="3"/>
      <c r="N559" s="3"/>
      <c r="O559" s="3"/>
      <c r="P559" s="3"/>
      <c r="Q559" s="3"/>
      <c r="R559" s="3"/>
      <c r="S559" s="3"/>
      <c r="T559" s="3"/>
      <c r="U559" s="3"/>
      <c r="V559" s="3"/>
      <c r="W559" s="3"/>
      <c r="X559" s="3"/>
      <c r="Y559" s="3"/>
      <c r="Z559" s="3"/>
    </row>
    <row r="560" spans="1:26" ht="12.75" customHeight="1" x14ac:dyDescent="0.25">
      <c r="A560" s="3"/>
      <c r="B560" s="3"/>
      <c r="C560" s="3"/>
      <c r="D560" s="200"/>
      <c r="E560" s="3"/>
      <c r="F560" s="3"/>
      <c r="G560" s="3"/>
      <c r="H560" s="3"/>
      <c r="I560" s="3"/>
      <c r="J560" s="3"/>
      <c r="K560" s="3"/>
      <c r="L560" s="3"/>
      <c r="M560" s="3"/>
      <c r="N560" s="3"/>
      <c r="O560" s="3"/>
      <c r="P560" s="3"/>
      <c r="Q560" s="3"/>
      <c r="R560" s="3"/>
      <c r="S560" s="3"/>
      <c r="T560" s="3"/>
      <c r="U560" s="3"/>
      <c r="V560" s="3"/>
      <c r="W560" s="3"/>
      <c r="X560" s="3"/>
      <c r="Y560" s="3"/>
      <c r="Z560" s="3"/>
    </row>
    <row r="561" spans="1:26" ht="12.75" customHeight="1" x14ac:dyDescent="0.25">
      <c r="A561" s="3"/>
      <c r="B561" s="3"/>
      <c r="C561" s="3"/>
      <c r="D561" s="200"/>
      <c r="E561" s="3"/>
      <c r="F561" s="3"/>
      <c r="G561" s="3"/>
      <c r="H561" s="3"/>
      <c r="I561" s="3"/>
      <c r="J561" s="3"/>
      <c r="K561" s="3"/>
      <c r="L561" s="3"/>
      <c r="M561" s="3"/>
      <c r="N561" s="3"/>
      <c r="O561" s="3"/>
      <c r="P561" s="3"/>
      <c r="Q561" s="3"/>
      <c r="R561" s="3"/>
      <c r="S561" s="3"/>
      <c r="T561" s="3"/>
      <c r="U561" s="3"/>
      <c r="V561" s="3"/>
      <c r="W561" s="3"/>
      <c r="X561" s="3"/>
      <c r="Y561" s="3"/>
      <c r="Z561" s="3"/>
    </row>
    <row r="562" spans="1:26" ht="12.75" customHeight="1" x14ac:dyDescent="0.25">
      <c r="A562" s="3"/>
      <c r="B562" s="3"/>
      <c r="C562" s="3"/>
      <c r="D562" s="200"/>
      <c r="E562" s="3"/>
      <c r="F562" s="3"/>
      <c r="G562" s="3"/>
      <c r="H562" s="3"/>
      <c r="I562" s="3"/>
      <c r="J562" s="3"/>
      <c r="K562" s="3"/>
      <c r="L562" s="3"/>
      <c r="M562" s="3"/>
      <c r="N562" s="3"/>
      <c r="O562" s="3"/>
      <c r="P562" s="3"/>
      <c r="Q562" s="3"/>
      <c r="R562" s="3"/>
      <c r="S562" s="3"/>
      <c r="T562" s="3"/>
      <c r="U562" s="3"/>
      <c r="V562" s="3"/>
      <c r="W562" s="3"/>
      <c r="X562" s="3"/>
      <c r="Y562" s="3"/>
      <c r="Z562" s="3"/>
    </row>
    <row r="563" spans="1:26" ht="12.75" customHeight="1" x14ac:dyDescent="0.25">
      <c r="A563" s="3"/>
      <c r="B563" s="3"/>
      <c r="C563" s="3"/>
      <c r="D563" s="200"/>
      <c r="E563" s="3"/>
      <c r="F563" s="3"/>
      <c r="G563" s="3"/>
      <c r="H563" s="3"/>
      <c r="I563" s="3"/>
      <c r="J563" s="3"/>
      <c r="K563" s="3"/>
      <c r="L563" s="3"/>
      <c r="M563" s="3"/>
      <c r="N563" s="3"/>
      <c r="O563" s="3"/>
      <c r="P563" s="3"/>
      <c r="Q563" s="3"/>
      <c r="R563" s="3"/>
      <c r="S563" s="3"/>
      <c r="T563" s="3"/>
      <c r="U563" s="3"/>
      <c r="V563" s="3"/>
      <c r="W563" s="3"/>
      <c r="X563" s="3"/>
      <c r="Y563" s="3"/>
      <c r="Z563" s="3"/>
    </row>
    <row r="564" spans="1:26" ht="12.75" customHeight="1" x14ac:dyDescent="0.25">
      <c r="A564" s="3"/>
      <c r="B564" s="3"/>
      <c r="C564" s="3"/>
      <c r="D564" s="200"/>
      <c r="E564" s="3"/>
      <c r="F564" s="3"/>
      <c r="G564" s="3"/>
      <c r="H564" s="3"/>
      <c r="I564" s="3"/>
      <c r="J564" s="3"/>
      <c r="K564" s="3"/>
      <c r="L564" s="3"/>
      <c r="M564" s="3"/>
      <c r="N564" s="3"/>
      <c r="O564" s="3"/>
      <c r="P564" s="3"/>
      <c r="Q564" s="3"/>
      <c r="R564" s="3"/>
      <c r="S564" s="3"/>
      <c r="T564" s="3"/>
      <c r="U564" s="3"/>
      <c r="V564" s="3"/>
      <c r="W564" s="3"/>
      <c r="X564" s="3"/>
      <c r="Y564" s="3"/>
      <c r="Z564" s="3"/>
    </row>
    <row r="565" spans="1:26" ht="12.75" customHeight="1" x14ac:dyDescent="0.25">
      <c r="A565" s="3"/>
      <c r="B565" s="3"/>
      <c r="C565" s="3"/>
      <c r="D565" s="200"/>
      <c r="E565" s="3"/>
      <c r="F565" s="3"/>
      <c r="G565" s="3"/>
      <c r="H565" s="3"/>
      <c r="I565" s="3"/>
      <c r="J565" s="3"/>
      <c r="K565" s="3"/>
      <c r="L565" s="3"/>
      <c r="M565" s="3"/>
      <c r="N565" s="3"/>
      <c r="O565" s="3"/>
      <c r="P565" s="3"/>
      <c r="Q565" s="3"/>
      <c r="R565" s="3"/>
      <c r="S565" s="3"/>
      <c r="T565" s="3"/>
      <c r="U565" s="3"/>
      <c r="V565" s="3"/>
      <c r="W565" s="3"/>
      <c r="X565" s="3"/>
      <c r="Y565" s="3"/>
      <c r="Z565" s="3"/>
    </row>
    <row r="566" spans="1:26" ht="12.75" customHeight="1" x14ac:dyDescent="0.25">
      <c r="A566" s="3"/>
      <c r="B566" s="3"/>
      <c r="C566" s="3"/>
      <c r="D566" s="200"/>
      <c r="E566" s="3"/>
      <c r="F566" s="3"/>
      <c r="G566" s="3"/>
      <c r="H566" s="3"/>
      <c r="I566" s="3"/>
      <c r="J566" s="3"/>
      <c r="K566" s="3"/>
      <c r="L566" s="3"/>
      <c r="M566" s="3"/>
      <c r="N566" s="3"/>
      <c r="O566" s="3"/>
      <c r="P566" s="3"/>
      <c r="Q566" s="3"/>
      <c r="R566" s="3"/>
      <c r="S566" s="3"/>
      <c r="T566" s="3"/>
      <c r="U566" s="3"/>
      <c r="V566" s="3"/>
      <c r="W566" s="3"/>
      <c r="X566" s="3"/>
      <c r="Y566" s="3"/>
      <c r="Z566" s="3"/>
    </row>
    <row r="567" spans="1:26" ht="12.75" customHeight="1" x14ac:dyDescent="0.25">
      <c r="A567" s="3"/>
      <c r="B567" s="3"/>
      <c r="C567" s="3"/>
      <c r="D567" s="200"/>
      <c r="E567" s="3"/>
      <c r="F567" s="3"/>
      <c r="G567" s="3"/>
      <c r="H567" s="3"/>
      <c r="I567" s="3"/>
      <c r="J567" s="3"/>
      <c r="K567" s="3"/>
      <c r="L567" s="3"/>
      <c r="M567" s="3"/>
      <c r="N567" s="3"/>
      <c r="O567" s="3"/>
      <c r="P567" s="3"/>
      <c r="Q567" s="3"/>
      <c r="R567" s="3"/>
      <c r="S567" s="3"/>
      <c r="T567" s="3"/>
      <c r="U567" s="3"/>
      <c r="V567" s="3"/>
      <c r="W567" s="3"/>
      <c r="X567" s="3"/>
      <c r="Y567" s="3"/>
      <c r="Z567" s="3"/>
    </row>
    <row r="568" spans="1:26" ht="12.75" customHeight="1" x14ac:dyDescent="0.25">
      <c r="A568" s="3"/>
      <c r="B568" s="3"/>
      <c r="C568" s="3"/>
      <c r="D568" s="200"/>
      <c r="E568" s="3"/>
      <c r="F568" s="3"/>
      <c r="G568" s="3"/>
      <c r="H568" s="3"/>
      <c r="I568" s="3"/>
      <c r="J568" s="3"/>
      <c r="K568" s="3"/>
      <c r="L568" s="3"/>
      <c r="M568" s="3"/>
      <c r="N568" s="3"/>
      <c r="O568" s="3"/>
      <c r="P568" s="3"/>
      <c r="Q568" s="3"/>
      <c r="R568" s="3"/>
      <c r="S568" s="3"/>
      <c r="T568" s="3"/>
      <c r="U568" s="3"/>
      <c r="V568" s="3"/>
      <c r="W568" s="3"/>
      <c r="X568" s="3"/>
      <c r="Y568" s="3"/>
      <c r="Z568" s="3"/>
    </row>
    <row r="569" spans="1:26" ht="12.75" customHeight="1" x14ac:dyDescent="0.25">
      <c r="A569" s="3"/>
      <c r="B569" s="3"/>
      <c r="C569" s="3"/>
      <c r="D569" s="200"/>
      <c r="E569" s="3"/>
      <c r="F569" s="3"/>
      <c r="G569" s="3"/>
      <c r="H569" s="3"/>
      <c r="I569" s="3"/>
      <c r="J569" s="3"/>
      <c r="K569" s="3"/>
      <c r="L569" s="3"/>
      <c r="M569" s="3"/>
      <c r="N569" s="3"/>
      <c r="O569" s="3"/>
      <c r="P569" s="3"/>
      <c r="Q569" s="3"/>
      <c r="R569" s="3"/>
      <c r="S569" s="3"/>
      <c r="T569" s="3"/>
      <c r="U569" s="3"/>
      <c r="V569" s="3"/>
      <c r="W569" s="3"/>
      <c r="X569" s="3"/>
      <c r="Y569" s="3"/>
      <c r="Z569" s="3"/>
    </row>
    <row r="570" spans="1:26" ht="12.75" customHeight="1" x14ac:dyDescent="0.25">
      <c r="A570" s="3"/>
      <c r="B570" s="3"/>
      <c r="C570" s="3"/>
      <c r="D570" s="200"/>
      <c r="E570" s="3"/>
      <c r="F570" s="3"/>
      <c r="G570" s="3"/>
      <c r="H570" s="3"/>
      <c r="I570" s="3"/>
      <c r="J570" s="3"/>
      <c r="K570" s="3"/>
      <c r="L570" s="3"/>
      <c r="M570" s="3"/>
      <c r="N570" s="3"/>
      <c r="O570" s="3"/>
      <c r="P570" s="3"/>
      <c r="Q570" s="3"/>
      <c r="R570" s="3"/>
      <c r="S570" s="3"/>
      <c r="T570" s="3"/>
      <c r="U570" s="3"/>
      <c r="V570" s="3"/>
      <c r="W570" s="3"/>
      <c r="X570" s="3"/>
      <c r="Y570" s="3"/>
      <c r="Z570" s="3"/>
    </row>
    <row r="571" spans="1:26" ht="12.75" customHeight="1" x14ac:dyDescent="0.25">
      <c r="A571" s="3"/>
      <c r="B571" s="3"/>
      <c r="C571" s="3"/>
      <c r="D571" s="200"/>
      <c r="E571" s="3"/>
      <c r="F571" s="3"/>
      <c r="G571" s="3"/>
      <c r="H571" s="3"/>
      <c r="I571" s="3"/>
      <c r="J571" s="3"/>
      <c r="K571" s="3"/>
      <c r="L571" s="3"/>
      <c r="M571" s="3"/>
      <c r="N571" s="3"/>
      <c r="O571" s="3"/>
      <c r="P571" s="3"/>
      <c r="Q571" s="3"/>
      <c r="R571" s="3"/>
      <c r="S571" s="3"/>
      <c r="T571" s="3"/>
      <c r="U571" s="3"/>
      <c r="V571" s="3"/>
      <c r="W571" s="3"/>
      <c r="X571" s="3"/>
      <c r="Y571" s="3"/>
      <c r="Z571" s="3"/>
    </row>
    <row r="572" spans="1:26" ht="12.75" customHeight="1" x14ac:dyDescent="0.25">
      <c r="A572" s="3"/>
      <c r="B572" s="3"/>
      <c r="C572" s="3"/>
      <c r="D572" s="200"/>
      <c r="E572" s="3"/>
      <c r="F572" s="3"/>
      <c r="G572" s="3"/>
      <c r="H572" s="3"/>
      <c r="I572" s="3"/>
      <c r="J572" s="3"/>
      <c r="K572" s="3"/>
      <c r="L572" s="3"/>
      <c r="M572" s="3"/>
      <c r="N572" s="3"/>
      <c r="O572" s="3"/>
      <c r="P572" s="3"/>
      <c r="Q572" s="3"/>
      <c r="R572" s="3"/>
      <c r="S572" s="3"/>
      <c r="T572" s="3"/>
      <c r="U572" s="3"/>
      <c r="V572" s="3"/>
      <c r="W572" s="3"/>
      <c r="X572" s="3"/>
      <c r="Y572" s="3"/>
      <c r="Z572" s="3"/>
    </row>
    <row r="573" spans="1:26" ht="12.75" customHeight="1" x14ac:dyDescent="0.25">
      <c r="A573" s="3"/>
      <c r="B573" s="3"/>
      <c r="C573" s="3"/>
      <c r="D573" s="200"/>
      <c r="E573" s="3"/>
      <c r="F573" s="3"/>
      <c r="G573" s="3"/>
      <c r="H573" s="3"/>
      <c r="I573" s="3"/>
      <c r="J573" s="3"/>
      <c r="K573" s="3"/>
      <c r="L573" s="3"/>
      <c r="M573" s="3"/>
      <c r="N573" s="3"/>
      <c r="O573" s="3"/>
      <c r="P573" s="3"/>
      <c r="Q573" s="3"/>
      <c r="R573" s="3"/>
      <c r="S573" s="3"/>
      <c r="T573" s="3"/>
      <c r="U573" s="3"/>
      <c r="V573" s="3"/>
      <c r="W573" s="3"/>
      <c r="X573" s="3"/>
      <c r="Y573" s="3"/>
      <c r="Z573" s="3"/>
    </row>
    <row r="574" spans="1:26" ht="12.75" customHeight="1" x14ac:dyDescent="0.25">
      <c r="A574" s="3"/>
      <c r="B574" s="3"/>
      <c r="C574" s="3"/>
      <c r="D574" s="200"/>
      <c r="E574" s="3"/>
      <c r="F574" s="3"/>
      <c r="G574" s="3"/>
      <c r="H574" s="3"/>
      <c r="I574" s="3"/>
      <c r="J574" s="3"/>
      <c r="K574" s="3"/>
      <c r="L574" s="3"/>
      <c r="M574" s="3"/>
      <c r="N574" s="3"/>
      <c r="O574" s="3"/>
      <c r="P574" s="3"/>
      <c r="Q574" s="3"/>
      <c r="R574" s="3"/>
      <c r="S574" s="3"/>
      <c r="T574" s="3"/>
      <c r="U574" s="3"/>
      <c r="V574" s="3"/>
      <c r="W574" s="3"/>
      <c r="X574" s="3"/>
      <c r="Y574" s="3"/>
      <c r="Z574" s="3"/>
    </row>
    <row r="575" spans="1:26" ht="12.75" customHeight="1" x14ac:dyDescent="0.25">
      <c r="A575" s="3"/>
      <c r="B575" s="3"/>
      <c r="C575" s="3"/>
      <c r="D575" s="200"/>
      <c r="E575" s="3"/>
      <c r="F575" s="3"/>
      <c r="G575" s="3"/>
      <c r="H575" s="3"/>
      <c r="I575" s="3"/>
      <c r="J575" s="3"/>
      <c r="K575" s="3"/>
      <c r="L575" s="3"/>
      <c r="M575" s="3"/>
      <c r="N575" s="3"/>
      <c r="O575" s="3"/>
      <c r="P575" s="3"/>
      <c r="Q575" s="3"/>
      <c r="R575" s="3"/>
      <c r="S575" s="3"/>
      <c r="T575" s="3"/>
      <c r="U575" s="3"/>
      <c r="V575" s="3"/>
      <c r="W575" s="3"/>
      <c r="X575" s="3"/>
      <c r="Y575" s="3"/>
      <c r="Z575" s="3"/>
    </row>
    <row r="576" spans="1:26" ht="12.75" customHeight="1" x14ac:dyDescent="0.25">
      <c r="A576" s="3"/>
      <c r="B576" s="3"/>
      <c r="C576" s="3"/>
      <c r="D576" s="200"/>
      <c r="E576" s="3"/>
      <c r="F576" s="3"/>
      <c r="G576" s="3"/>
      <c r="H576" s="3"/>
      <c r="I576" s="3"/>
      <c r="J576" s="3"/>
      <c r="K576" s="3"/>
      <c r="L576" s="3"/>
      <c r="M576" s="3"/>
      <c r="N576" s="3"/>
      <c r="O576" s="3"/>
      <c r="P576" s="3"/>
      <c r="Q576" s="3"/>
      <c r="R576" s="3"/>
      <c r="S576" s="3"/>
      <c r="T576" s="3"/>
      <c r="U576" s="3"/>
      <c r="V576" s="3"/>
      <c r="W576" s="3"/>
      <c r="X576" s="3"/>
      <c r="Y576" s="3"/>
      <c r="Z576" s="3"/>
    </row>
    <row r="577" spans="1:26" ht="12.75" customHeight="1" x14ac:dyDescent="0.25">
      <c r="A577" s="3"/>
      <c r="B577" s="3"/>
      <c r="C577" s="3"/>
      <c r="D577" s="200"/>
      <c r="E577" s="3"/>
      <c r="F577" s="3"/>
      <c r="G577" s="3"/>
      <c r="H577" s="3"/>
      <c r="I577" s="3"/>
      <c r="J577" s="3"/>
      <c r="K577" s="3"/>
      <c r="L577" s="3"/>
      <c r="M577" s="3"/>
      <c r="N577" s="3"/>
      <c r="O577" s="3"/>
      <c r="P577" s="3"/>
      <c r="Q577" s="3"/>
      <c r="R577" s="3"/>
      <c r="S577" s="3"/>
      <c r="T577" s="3"/>
      <c r="U577" s="3"/>
      <c r="V577" s="3"/>
      <c r="W577" s="3"/>
      <c r="X577" s="3"/>
      <c r="Y577" s="3"/>
      <c r="Z577" s="3"/>
    </row>
    <row r="578" spans="1:26" ht="12.75" customHeight="1" x14ac:dyDescent="0.25">
      <c r="A578" s="3"/>
      <c r="B578" s="3"/>
      <c r="C578" s="3"/>
      <c r="D578" s="200"/>
      <c r="E578" s="3"/>
      <c r="F578" s="3"/>
      <c r="G578" s="3"/>
      <c r="H578" s="3"/>
      <c r="I578" s="3"/>
      <c r="J578" s="3"/>
      <c r="K578" s="3"/>
      <c r="L578" s="3"/>
      <c r="M578" s="3"/>
      <c r="N578" s="3"/>
      <c r="O578" s="3"/>
      <c r="P578" s="3"/>
      <c r="Q578" s="3"/>
      <c r="R578" s="3"/>
      <c r="S578" s="3"/>
      <c r="T578" s="3"/>
      <c r="U578" s="3"/>
      <c r="V578" s="3"/>
      <c r="W578" s="3"/>
      <c r="X578" s="3"/>
      <c r="Y578" s="3"/>
      <c r="Z578" s="3"/>
    </row>
    <row r="579" spans="1:26" ht="12.75" customHeight="1" x14ac:dyDescent="0.25">
      <c r="A579" s="3"/>
      <c r="B579" s="3"/>
      <c r="C579" s="3"/>
      <c r="D579" s="200"/>
      <c r="E579" s="3"/>
      <c r="F579" s="3"/>
      <c r="G579" s="3"/>
      <c r="H579" s="3"/>
      <c r="I579" s="3"/>
      <c r="J579" s="3"/>
      <c r="K579" s="3"/>
      <c r="L579" s="3"/>
      <c r="M579" s="3"/>
      <c r="N579" s="3"/>
      <c r="O579" s="3"/>
      <c r="P579" s="3"/>
      <c r="Q579" s="3"/>
      <c r="R579" s="3"/>
      <c r="S579" s="3"/>
      <c r="T579" s="3"/>
      <c r="U579" s="3"/>
      <c r="V579" s="3"/>
      <c r="W579" s="3"/>
      <c r="X579" s="3"/>
      <c r="Y579" s="3"/>
      <c r="Z579" s="3"/>
    </row>
    <row r="580" spans="1:26" ht="12.75" customHeight="1" x14ac:dyDescent="0.25">
      <c r="A580" s="3"/>
      <c r="B580" s="3"/>
      <c r="C580" s="3"/>
      <c r="D580" s="200"/>
      <c r="E580" s="3"/>
      <c r="F580" s="3"/>
      <c r="G580" s="3"/>
      <c r="H580" s="3"/>
      <c r="I580" s="3"/>
      <c r="J580" s="3"/>
      <c r="K580" s="3"/>
      <c r="L580" s="3"/>
      <c r="M580" s="3"/>
      <c r="N580" s="3"/>
      <c r="O580" s="3"/>
      <c r="P580" s="3"/>
      <c r="Q580" s="3"/>
      <c r="R580" s="3"/>
      <c r="S580" s="3"/>
      <c r="T580" s="3"/>
      <c r="U580" s="3"/>
      <c r="V580" s="3"/>
      <c r="W580" s="3"/>
      <c r="X580" s="3"/>
      <c r="Y580" s="3"/>
      <c r="Z580" s="3"/>
    </row>
    <row r="581" spans="1:26" ht="12.75" customHeight="1" x14ac:dyDescent="0.25">
      <c r="A581" s="3"/>
      <c r="B581" s="3"/>
      <c r="C581" s="3"/>
      <c r="D581" s="200"/>
      <c r="E581" s="3"/>
      <c r="F581" s="3"/>
      <c r="G581" s="3"/>
      <c r="H581" s="3"/>
      <c r="I581" s="3"/>
      <c r="J581" s="3"/>
      <c r="K581" s="3"/>
      <c r="L581" s="3"/>
      <c r="M581" s="3"/>
      <c r="N581" s="3"/>
      <c r="O581" s="3"/>
      <c r="P581" s="3"/>
      <c r="Q581" s="3"/>
      <c r="R581" s="3"/>
      <c r="S581" s="3"/>
      <c r="T581" s="3"/>
      <c r="U581" s="3"/>
      <c r="V581" s="3"/>
      <c r="W581" s="3"/>
      <c r="X581" s="3"/>
      <c r="Y581" s="3"/>
      <c r="Z581" s="3"/>
    </row>
    <row r="582" spans="1:26" ht="12.75" customHeight="1" x14ac:dyDescent="0.25">
      <c r="A582" s="3"/>
      <c r="B582" s="3"/>
      <c r="C582" s="3"/>
      <c r="D582" s="200"/>
      <c r="E582" s="3"/>
      <c r="F582" s="3"/>
      <c r="G582" s="3"/>
      <c r="H582" s="3"/>
      <c r="I582" s="3"/>
      <c r="J582" s="3"/>
      <c r="K582" s="3"/>
      <c r="L582" s="3"/>
      <c r="M582" s="3"/>
      <c r="N582" s="3"/>
      <c r="O582" s="3"/>
      <c r="P582" s="3"/>
      <c r="Q582" s="3"/>
      <c r="R582" s="3"/>
      <c r="S582" s="3"/>
      <c r="T582" s="3"/>
      <c r="U582" s="3"/>
      <c r="V582" s="3"/>
      <c r="W582" s="3"/>
      <c r="X582" s="3"/>
      <c r="Y582" s="3"/>
      <c r="Z582" s="3"/>
    </row>
    <row r="583" spans="1:26" ht="12.75" customHeight="1" x14ac:dyDescent="0.25">
      <c r="A583" s="3"/>
      <c r="B583" s="3"/>
      <c r="C583" s="3"/>
      <c r="D583" s="200"/>
      <c r="E583" s="3"/>
      <c r="F583" s="3"/>
      <c r="G583" s="3"/>
      <c r="H583" s="3"/>
      <c r="I583" s="3"/>
      <c r="J583" s="3"/>
      <c r="K583" s="3"/>
      <c r="L583" s="3"/>
      <c r="M583" s="3"/>
      <c r="N583" s="3"/>
      <c r="O583" s="3"/>
      <c r="P583" s="3"/>
      <c r="Q583" s="3"/>
      <c r="R583" s="3"/>
      <c r="S583" s="3"/>
      <c r="T583" s="3"/>
      <c r="U583" s="3"/>
      <c r="V583" s="3"/>
      <c r="W583" s="3"/>
      <c r="X583" s="3"/>
      <c r="Y583" s="3"/>
      <c r="Z583" s="3"/>
    </row>
    <row r="584" spans="1:26" ht="12.75" customHeight="1" x14ac:dyDescent="0.25">
      <c r="A584" s="3"/>
      <c r="B584" s="3"/>
      <c r="C584" s="3"/>
      <c r="D584" s="200"/>
      <c r="E584" s="3"/>
      <c r="F584" s="3"/>
      <c r="G584" s="3"/>
      <c r="H584" s="3"/>
      <c r="I584" s="3"/>
      <c r="J584" s="3"/>
      <c r="K584" s="3"/>
      <c r="L584" s="3"/>
      <c r="M584" s="3"/>
      <c r="N584" s="3"/>
      <c r="O584" s="3"/>
      <c r="P584" s="3"/>
      <c r="Q584" s="3"/>
      <c r="R584" s="3"/>
      <c r="S584" s="3"/>
      <c r="T584" s="3"/>
      <c r="U584" s="3"/>
      <c r="V584" s="3"/>
      <c r="W584" s="3"/>
      <c r="X584" s="3"/>
      <c r="Y584" s="3"/>
      <c r="Z584" s="3"/>
    </row>
    <row r="585" spans="1:26" ht="12.75" customHeight="1" x14ac:dyDescent="0.25">
      <c r="A585" s="3"/>
      <c r="B585" s="3"/>
      <c r="C585" s="3"/>
      <c r="D585" s="200"/>
      <c r="E585" s="3"/>
      <c r="F585" s="3"/>
      <c r="G585" s="3"/>
      <c r="H585" s="3"/>
      <c r="I585" s="3"/>
      <c r="J585" s="3"/>
      <c r="K585" s="3"/>
      <c r="L585" s="3"/>
      <c r="M585" s="3"/>
      <c r="N585" s="3"/>
      <c r="O585" s="3"/>
      <c r="P585" s="3"/>
      <c r="Q585" s="3"/>
      <c r="R585" s="3"/>
      <c r="S585" s="3"/>
      <c r="T585" s="3"/>
      <c r="U585" s="3"/>
      <c r="V585" s="3"/>
      <c r="W585" s="3"/>
      <c r="X585" s="3"/>
      <c r="Y585" s="3"/>
      <c r="Z585" s="3"/>
    </row>
    <row r="586" spans="1:26" ht="12.75" customHeight="1" x14ac:dyDescent="0.25">
      <c r="A586" s="3"/>
      <c r="B586" s="3"/>
      <c r="C586" s="3"/>
      <c r="D586" s="200"/>
      <c r="E586" s="3"/>
      <c r="F586" s="3"/>
      <c r="G586" s="3"/>
      <c r="H586" s="3"/>
      <c r="I586" s="3"/>
      <c r="J586" s="3"/>
      <c r="K586" s="3"/>
      <c r="L586" s="3"/>
      <c r="M586" s="3"/>
      <c r="N586" s="3"/>
      <c r="O586" s="3"/>
      <c r="P586" s="3"/>
      <c r="Q586" s="3"/>
      <c r="R586" s="3"/>
      <c r="S586" s="3"/>
      <c r="T586" s="3"/>
      <c r="U586" s="3"/>
      <c r="V586" s="3"/>
      <c r="W586" s="3"/>
      <c r="X586" s="3"/>
      <c r="Y586" s="3"/>
      <c r="Z586" s="3"/>
    </row>
    <row r="587" spans="1:26" ht="12.75" customHeight="1" x14ac:dyDescent="0.25">
      <c r="A587" s="3"/>
      <c r="B587" s="3"/>
      <c r="C587" s="3"/>
      <c r="D587" s="200"/>
      <c r="E587" s="3"/>
      <c r="F587" s="3"/>
      <c r="G587" s="3"/>
      <c r="H587" s="3"/>
      <c r="I587" s="3"/>
      <c r="J587" s="3"/>
      <c r="K587" s="3"/>
      <c r="L587" s="3"/>
      <c r="M587" s="3"/>
      <c r="N587" s="3"/>
      <c r="O587" s="3"/>
      <c r="P587" s="3"/>
      <c r="Q587" s="3"/>
      <c r="R587" s="3"/>
      <c r="S587" s="3"/>
      <c r="T587" s="3"/>
      <c r="U587" s="3"/>
      <c r="V587" s="3"/>
      <c r="W587" s="3"/>
      <c r="X587" s="3"/>
      <c r="Y587" s="3"/>
      <c r="Z587" s="3"/>
    </row>
    <row r="588" spans="1:26" ht="12.75" customHeight="1" x14ac:dyDescent="0.25">
      <c r="A588" s="3"/>
      <c r="B588" s="3"/>
      <c r="C588" s="3"/>
      <c r="D588" s="200"/>
      <c r="E588" s="3"/>
      <c r="F588" s="3"/>
      <c r="G588" s="3"/>
      <c r="H588" s="3"/>
      <c r="I588" s="3"/>
      <c r="J588" s="3"/>
      <c r="K588" s="3"/>
      <c r="L588" s="3"/>
      <c r="M588" s="3"/>
      <c r="N588" s="3"/>
      <c r="O588" s="3"/>
      <c r="P588" s="3"/>
      <c r="Q588" s="3"/>
      <c r="R588" s="3"/>
      <c r="S588" s="3"/>
      <c r="T588" s="3"/>
      <c r="U588" s="3"/>
      <c r="V588" s="3"/>
      <c r="W588" s="3"/>
      <c r="X588" s="3"/>
      <c r="Y588" s="3"/>
      <c r="Z588" s="3"/>
    </row>
    <row r="589" spans="1:26" ht="12.75" customHeight="1" x14ac:dyDescent="0.25">
      <c r="A589" s="3"/>
      <c r="B589" s="3"/>
      <c r="C589" s="3"/>
      <c r="D589" s="200"/>
      <c r="E589" s="3"/>
      <c r="F589" s="3"/>
      <c r="G589" s="3"/>
      <c r="H589" s="3"/>
      <c r="I589" s="3"/>
      <c r="J589" s="3"/>
      <c r="K589" s="3"/>
      <c r="L589" s="3"/>
      <c r="M589" s="3"/>
      <c r="N589" s="3"/>
      <c r="O589" s="3"/>
      <c r="P589" s="3"/>
      <c r="Q589" s="3"/>
      <c r="R589" s="3"/>
      <c r="S589" s="3"/>
      <c r="T589" s="3"/>
      <c r="U589" s="3"/>
      <c r="V589" s="3"/>
      <c r="W589" s="3"/>
      <c r="X589" s="3"/>
      <c r="Y589" s="3"/>
      <c r="Z589" s="3"/>
    </row>
    <row r="590" spans="1:26" ht="12.75" customHeight="1" x14ac:dyDescent="0.25">
      <c r="A590" s="3"/>
      <c r="B590" s="3"/>
      <c r="C590" s="3"/>
      <c r="D590" s="200"/>
      <c r="E590" s="3"/>
      <c r="F590" s="3"/>
      <c r="G590" s="3"/>
      <c r="H590" s="3"/>
      <c r="I590" s="3"/>
      <c r="J590" s="3"/>
      <c r="K590" s="3"/>
      <c r="L590" s="3"/>
      <c r="M590" s="3"/>
      <c r="N590" s="3"/>
      <c r="O590" s="3"/>
      <c r="P590" s="3"/>
      <c r="Q590" s="3"/>
      <c r="R590" s="3"/>
      <c r="S590" s="3"/>
      <c r="T590" s="3"/>
      <c r="U590" s="3"/>
      <c r="V590" s="3"/>
      <c r="W590" s="3"/>
      <c r="X590" s="3"/>
      <c r="Y590" s="3"/>
      <c r="Z590" s="3"/>
    </row>
    <row r="591" spans="1:26" ht="12.75" customHeight="1" x14ac:dyDescent="0.25">
      <c r="A591" s="3"/>
      <c r="B591" s="3"/>
      <c r="C591" s="3"/>
      <c r="D591" s="200"/>
      <c r="E591" s="3"/>
      <c r="F591" s="3"/>
      <c r="G591" s="3"/>
      <c r="H591" s="3"/>
      <c r="I591" s="3"/>
      <c r="J591" s="3"/>
      <c r="K591" s="3"/>
      <c r="L591" s="3"/>
      <c r="M591" s="3"/>
      <c r="N591" s="3"/>
      <c r="O591" s="3"/>
      <c r="P591" s="3"/>
      <c r="Q591" s="3"/>
      <c r="R591" s="3"/>
      <c r="S591" s="3"/>
      <c r="T591" s="3"/>
      <c r="U591" s="3"/>
      <c r="V591" s="3"/>
      <c r="W591" s="3"/>
      <c r="X591" s="3"/>
      <c r="Y591" s="3"/>
      <c r="Z591" s="3"/>
    </row>
    <row r="592" spans="1:26" ht="12.75" customHeight="1" x14ac:dyDescent="0.25">
      <c r="A592" s="3"/>
      <c r="B592" s="3"/>
      <c r="C592" s="3"/>
      <c r="D592" s="200"/>
      <c r="E592" s="3"/>
      <c r="F592" s="3"/>
      <c r="G592" s="3"/>
      <c r="H592" s="3"/>
      <c r="I592" s="3"/>
      <c r="J592" s="3"/>
      <c r="K592" s="3"/>
      <c r="L592" s="3"/>
      <c r="M592" s="3"/>
      <c r="N592" s="3"/>
      <c r="O592" s="3"/>
      <c r="P592" s="3"/>
      <c r="Q592" s="3"/>
      <c r="R592" s="3"/>
      <c r="S592" s="3"/>
      <c r="T592" s="3"/>
      <c r="U592" s="3"/>
      <c r="V592" s="3"/>
      <c r="W592" s="3"/>
      <c r="X592" s="3"/>
      <c r="Y592" s="3"/>
      <c r="Z592" s="3"/>
    </row>
    <row r="593" spans="1:26" ht="12.75" customHeight="1" x14ac:dyDescent="0.25">
      <c r="A593" s="3"/>
      <c r="B593" s="3"/>
      <c r="C593" s="3"/>
      <c r="D593" s="200"/>
      <c r="E593" s="3"/>
      <c r="F593" s="3"/>
      <c r="G593" s="3"/>
      <c r="H593" s="3"/>
      <c r="I593" s="3"/>
      <c r="J593" s="3"/>
      <c r="K593" s="3"/>
      <c r="L593" s="3"/>
      <c r="M593" s="3"/>
      <c r="N593" s="3"/>
      <c r="O593" s="3"/>
      <c r="P593" s="3"/>
      <c r="Q593" s="3"/>
      <c r="R593" s="3"/>
      <c r="S593" s="3"/>
      <c r="T593" s="3"/>
      <c r="U593" s="3"/>
      <c r="V593" s="3"/>
      <c r="W593" s="3"/>
      <c r="X593" s="3"/>
      <c r="Y593" s="3"/>
      <c r="Z593" s="3"/>
    </row>
    <row r="594" spans="1:26" ht="12.75" customHeight="1" x14ac:dyDescent="0.25">
      <c r="A594" s="3"/>
      <c r="B594" s="3"/>
      <c r="C594" s="3"/>
      <c r="D594" s="200"/>
      <c r="E594" s="3"/>
      <c r="F594" s="3"/>
      <c r="G594" s="3"/>
      <c r="H594" s="3"/>
      <c r="I594" s="3"/>
      <c r="J594" s="3"/>
      <c r="K594" s="3"/>
      <c r="L594" s="3"/>
      <c r="M594" s="3"/>
      <c r="N594" s="3"/>
      <c r="O594" s="3"/>
      <c r="P594" s="3"/>
      <c r="Q594" s="3"/>
      <c r="R594" s="3"/>
      <c r="S594" s="3"/>
      <c r="T594" s="3"/>
      <c r="U594" s="3"/>
      <c r="V594" s="3"/>
      <c r="W594" s="3"/>
      <c r="X594" s="3"/>
      <c r="Y594" s="3"/>
      <c r="Z594" s="3"/>
    </row>
    <row r="595" spans="1:26" ht="12.75" customHeight="1" x14ac:dyDescent="0.25">
      <c r="A595" s="3"/>
      <c r="B595" s="3"/>
      <c r="C595" s="3"/>
      <c r="D595" s="200"/>
      <c r="E595" s="3"/>
      <c r="F595" s="3"/>
      <c r="G595" s="3"/>
      <c r="H595" s="3"/>
      <c r="I595" s="3"/>
      <c r="J595" s="3"/>
      <c r="K595" s="3"/>
      <c r="L595" s="3"/>
      <c r="M595" s="3"/>
      <c r="N595" s="3"/>
      <c r="O595" s="3"/>
      <c r="P595" s="3"/>
      <c r="Q595" s="3"/>
      <c r="R595" s="3"/>
      <c r="S595" s="3"/>
      <c r="T595" s="3"/>
      <c r="U595" s="3"/>
      <c r="V595" s="3"/>
      <c r="W595" s="3"/>
      <c r="X595" s="3"/>
      <c r="Y595" s="3"/>
      <c r="Z595" s="3"/>
    </row>
    <row r="596" spans="1:26" ht="12.75" customHeight="1" x14ac:dyDescent="0.25">
      <c r="A596" s="3"/>
      <c r="B596" s="3"/>
      <c r="C596" s="3"/>
      <c r="D596" s="200"/>
      <c r="E596" s="3"/>
      <c r="F596" s="3"/>
      <c r="G596" s="3"/>
      <c r="H596" s="3"/>
      <c r="I596" s="3"/>
      <c r="J596" s="3"/>
      <c r="K596" s="3"/>
      <c r="L596" s="3"/>
      <c r="M596" s="3"/>
      <c r="N596" s="3"/>
      <c r="O596" s="3"/>
      <c r="P596" s="3"/>
      <c r="Q596" s="3"/>
      <c r="R596" s="3"/>
      <c r="S596" s="3"/>
      <c r="T596" s="3"/>
      <c r="U596" s="3"/>
      <c r="V596" s="3"/>
      <c r="W596" s="3"/>
      <c r="X596" s="3"/>
      <c r="Y596" s="3"/>
      <c r="Z596" s="3"/>
    </row>
    <row r="597" spans="1:26" ht="12.75" customHeight="1" x14ac:dyDescent="0.25">
      <c r="A597" s="3"/>
      <c r="B597" s="3"/>
      <c r="C597" s="3"/>
      <c r="D597" s="200"/>
      <c r="E597" s="3"/>
      <c r="F597" s="3"/>
      <c r="G597" s="3"/>
      <c r="H597" s="3"/>
      <c r="I597" s="3"/>
      <c r="J597" s="3"/>
      <c r="K597" s="3"/>
      <c r="L597" s="3"/>
      <c r="M597" s="3"/>
      <c r="N597" s="3"/>
      <c r="O597" s="3"/>
      <c r="P597" s="3"/>
      <c r="Q597" s="3"/>
      <c r="R597" s="3"/>
      <c r="S597" s="3"/>
      <c r="T597" s="3"/>
      <c r="U597" s="3"/>
      <c r="V597" s="3"/>
      <c r="W597" s="3"/>
      <c r="X597" s="3"/>
      <c r="Y597" s="3"/>
      <c r="Z597" s="3"/>
    </row>
    <row r="598" spans="1:26" ht="12.75" customHeight="1" x14ac:dyDescent="0.25">
      <c r="A598" s="3"/>
      <c r="B598" s="3"/>
      <c r="C598" s="3"/>
      <c r="D598" s="200"/>
      <c r="E598" s="3"/>
      <c r="F598" s="3"/>
      <c r="G598" s="3"/>
      <c r="H598" s="3"/>
      <c r="I598" s="3"/>
      <c r="J598" s="3"/>
      <c r="K598" s="3"/>
      <c r="L598" s="3"/>
      <c r="M598" s="3"/>
      <c r="N598" s="3"/>
      <c r="O598" s="3"/>
      <c r="P598" s="3"/>
      <c r="Q598" s="3"/>
      <c r="R598" s="3"/>
      <c r="S598" s="3"/>
      <c r="T598" s="3"/>
      <c r="U598" s="3"/>
      <c r="V598" s="3"/>
      <c r="W598" s="3"/>
      <c r="X598" s="3"/>
      <c r="Y598" s="3"/>
      <c r="Z598" s="3"/>
    </row>
    <row r="599" spans="1:26" ht="12.75" customHeight="1" x14ac:dyDescent="0.25">
      <c r="A599" s="3"/>
      <c r="B599" s="3"/>
      <c r="C599" s="3"/>
      <c r="D599" s="200"/>
      <c r="E599" s="3"/>
      <c r="F599" s="3"/>
      <c r="G599" s="3"/>
      <c r="H599" s="3"/>
      <c r="I599" s="3"/>
      <c r="J599" s="3"/>
      <c r="K599" s="3"/>
      <c r="L599" s="3"/>
      <c r="M599" s="3"/>
      <c r="N599" s="3"/>
      <c r="O599" s="3"/>
      <c r="P599" s="3"/>
      <c r="Q599" s="3"/>
      <c r="R599" s="3"/>
      <c r="S599" s="3"/>
      <c r="T599" s="3"/>
      <c r="U599" s="3"/>
      <c r="V599" s="3"/>
      <c r="W599" s="3"/>
      <c r="X599" s="3"/>
      <c r="Y599" s="3"/>
      <c r="Z599" s="3"/>
    </row>
    <row r="600" spans="1:26" ht="12.75" customHeight="1" x14ac:dyDescent="0.25">
      <c r="A600" s="3"/>
      <c r="B600" s="3"/>
      <c r="C600" s="3"/>
      <c r="D600" s="200"/>
      <c r="E600" s="3"/>
      <c r="F600" s="3"/>
      <c r="G600" s="3"/>
      <c r="H600" s="3"/>
      <c r="I600" s="3"/>
      <c r="J600" s="3"/>
      <c r="K600" s="3"/>
      <c r="L600" s="3"/>
      <c r="M600" s="3"/>
      <c r="N600" s="3"/>
      <c r="O600" s="3"/>
      <c r="P600" s="3"/>
      <c r="Q600" s="3"/>
      <c r="R600" s="3"/>
      <c r="S600" s="3"/>
      <c r="T600" s="3"/>
      <c r="U600" s="3"/>
      <c r="V600" s="3"/>
      <c r="W600" s="3"/>
      <c r="X600" s="3"/>
      <c r="Y600" s="3"/>
      <c r="Z600" s="3"/>
    </row>
    <row r="601" spans="1:26" ht="12.75" customHeight="1" x14ac:dyDescent="0.25">
      <c r="A601" s="3"/>
      <c r="B601" s="3"/>
      <c r="C601" s="3"/>
      <c r="D601" s="200"/>
      <c r="E601" s="3"/>
      <c r="F601" s="3"/>
      <c r="G601" s="3"/>
      <c r="H601" s="3"/>
      <c r="I601" s="3"/>
      <c r="J601" s="3"/>
      <c r="K601" s="3"/>
      <c r="L601" s="3"/>
      <c r="M601" s="3"/>
      <c r="N601" s="3"/>
      <c r="O601" s="3"/>
      <c r="P601" s="3"/>
      <c r="Q601" s="3"/>
      <c r="R601" s="3"/>
      <c r="S601" s="3"/>
      <c r="T601" s="3"/>
      <c r="U601" s="3"/>
      <c r="V601" s="3"/>
      <c r="W601" s="3"/>
      <c r="X601" s="3"/>
      <c r="Y601" s="3"/>
      <c r="Z601" s="3"/>
    </row>
    <row r="602" spans="1:26" ht="12.75" customHeight="1" x14ac:dyDescent="0.25">
      <c r="A602" s="3"/>
      <c r="B602" s="3"/>
      <c r="C602" s="3"/>
      <c r="D602" s="200"/>
      <c r="E602" s="3"/>
      <c r="F602" s="3"/>
      <c r="G602" s="3"/>
      <c r="H602" s="3"/>
      <c r="I602" s="3"/>
      <c r="J602" s="3"/>
      <c r="K602" s="3"/>
      <c r="L602" s="3"/>
      <c r="M602" s="3"/>
      <c r="N602" s="3"/>
      <c r="O602" s="3"/>
      <c r="P602" s="3"/>
      <c r="Q602" s="3"/>
      <c r="R602" s="3"/>
      <c r="S602" s="3"/>
      <c r="T602" s="3"/>
      <c r="U602" s="3"/>
      <c r="V602" s="3"/>
      <c r="W602" s="3"/>
      <c r="X602" s="3"/>
      <c r="Y602" s="3"/>
      <c r="Z602" s="3"/>
    </row>
    <row r="603" spans="1:26" ht="12.75" customHeight="1" x14ac:dyDescent="0.25">
      <c r="A603" s="3"/>
      <c r="B603" s="3"/>
      <c r="C603" s="3"/>
      <c r="D603" s="200"/>
      <c r="E603" s="3"/>
      <c r="F603" s="3"/>
      <c r="G603" s="3"/>
      <c r="H603" s="3"/>
      <c r="I603" s="3"/>
      <c r="J603" s="3"/>
      <c r="K603" s="3"/>
      <c r="L603" s="3"/>
      <c r="M603" s="3"/>
      <c r="N603" s="3"/>
      <c r="O603" s="3"/>
      <c r="P603" s="3"/>
      <c r="Q603" s="3"/>
      <c r="R603" s="3"/>
      <c r="S603" s="3"/>
      <c r="T603" s="3"/>
      <c r="U603" s="3"/>
      <c r="V603" s="3"/>
      <c r="W603" s="3"/>
      <c r="X603" s="3"/>
      <c r="Y603" s="3"/>
      <c r="Z603" s="3"/>
    </row>
    <row r="604" spans="1:26" ht="12.75" customHeight="1" x14ac:dyDescent="0.25">
      <c r="A604" s="3"/>
      <c r="B604" s="3"/>
      <c r="C604" s="3"/>
      <c r="D604" s="200"/>
      <c r="E604" s="3"/>
      <c r="F604" s="3"/>
      <c r="G604" s="3"/>
      <c r="H604" s="3"/>
      <c r="I604" s="3"/>
      <c r="J604" s="3"/>
      <c r="K604" s="3"/>
      <c r="L604" s="3"/>
      <c r="M604" s="3"/>
      <c r="N604" s="3"/>
      <c r="O604" s="3"/>
      <c r="P604" s="3"/>
      <c r="Q604" s="3"/>
      <c r="R604" s="3"/>
      <c r="S604" s="3"/>
      <c r="T604" s="3"/>
      <c r="U604" s="3"/>
      <c r="V604" s="3"/>
      <c r="W604" s="3"/>
      <c r="X604" s="3"/>
      <c r="Y604" s="3"/>
      <c r="Z604" s="3"/>
    </row>
    <row r="605" spans="1:26" ht="12.75" customHeight="1" x14ac:dyDescent="0.25">
      <c r="A605" s="3"/>
      <c r="B605" s="3"/>
      <c r="C605" s="3"/>
      <c r="D605" s="200"/>
      <c r="E605" s="3"/>
      <c r="F605" s="3"/>
      <c r="G605" s="3"/>
      <c r="H605" s="3"/>
      <c r="I605" s="3"/>
      <c r="J605" s="3"/>
      <c r="K605" s="3"/>
      <c r="L605" s="3"/>
      <c r="M605" s="3"/>
      <c r="N605" s="3"/>
      <c r="O605" s="3"/>
      <c r="P605" s="3"/>
      <c r="Q605" s="3"/>
      <c r="R605" s="3"/>
      <c r="S605" s="3"/>
      <c r="T605" s="3"/>
      <c r="U605" s="3"/>
      <c r="V605" s="3"/>
      <c r="W605" s="3"/>
      <c r="X605" s="3"/>
      <c r="Y605" s="3"/>
      <c r="Z605" s="3"/>
    </row>
    <row r="606" spans="1:26" ht="12.75" customHeight="1" x14ac:dyDescent="0.25">
      <c r="A606" s="3"/>
      <c r="B606" s="3"/>
      <c r="C606" s="3"/>
      <c r="D606" s="200"/>
      <c r="E606" s="3"/>
      <c r="F606" s="3"/>
      <c r="G606" s="3"/>
      <c r="H606" s="3"/>
      <c r="I606" s="3"/>
      <c r="J606" s="3"/>
      <c r="K606" s="3"/>
      <c r="L606" s="3"/>
      <c r="M606" s="3"/>
      <c r="N606" s="3"/>
      <c r="O606" s="3"/>
      <c r="P606" s="3"/>
      <c r="Q606" s="3"/>
      <c r="R606" s="3"/>
      <c r="S606" s="3"/>
      <c r="T606" s="3"/>
      <c r="U606" s="3"/>
      <c r="V606" s="3"/>
      <c r="W606" s="3"/>
      <c r="X606" s="3"/>
      <c r="Y606" s="3"/>
      <c r="Z606" s="3"/>
    </row>
    <row r="607" spans="1:26" ht="12.75" customHeight="1" x14ac:dyDescent="0.25">
      <c r="A607" s="3"/>
      <c r="B607" s="3"/>
      <c r="C607" s="3"/>
      <c r="D607" s="200"/>
      <c r="E607" s="3"/>
      <c r="F607" s="3"/>
      <c r="G607" s="3"/>
      <c r="H607" s="3"/>
      <c r="I607" s="3"/>
      <c r="J607" s="3"/>
      <c r="K607" s="3"/>
      <c r="L607" s="3"/>
      <c r="M607" s="3"/>
      <c r="N607" s="3"/>
      <c r="O607" s="3"/>
      <c r="P607" s="3"/>
      <c r="Q607" s="3"/>
      <c r="R607" s="3"/>
      <c r="S607" s="3"/>
      <c r="T607" s="3"/>
      <c r="U607" s="3"/>
      <c r="V607" s="3"/>
      <c r="W607" s="3"/>
      <c r="X607" s="3"/>
      <c r="Y607" s="3"/>
      <c r="Z607" s="3"/>
    </row>
    <row r="608" spans="1:26" ht="12.75" customHeight="1" x14ac:dyDescent="0.25">
      <c r="A608" s="3"/>
      <c r="B608" s="3"/>
      <c r="C608" s="3"/>
      <c r="D608" s="200"/>
      <c r="E608" s="3"/>
      <c r="F608" s="3"/>
      <c r="G608" s="3"/>
      <c r="H608" s="3"/>
      <c r="I608" s="3"/>
      <c r="J608" s="3"/>
      <c r="K608" s="3"/>
      <c r="L608" s="3"/>
      <c r="M608" s="3"/>
      <c r="N608" s="3"/>
      <c r="O608" s="3"/>
      <c r="P608" s="3"/>
      <c r="Q608" s="3"/>
      <c r="R608" s="3"/>
      <c r="S608" s="3"/>
      <c r="T608" s="3"/>
      <c r="U608" s="3"/>
      <c r="V608" s="3"/>
      <c r="W608" s="3"/>
      <c r="X608" s="3"/>
      <c r="Y608" s="3"/>
      <c r="Z608" s="3"/>
    </row>
    <row r="609" spans="1:26" ht="12.75" customHeight="1" x14ac:dyDescent="0.25">
      <c r="A609" s="3"/>
      <c r="B609" s="3"/>
      <c r="C609" s="3"/>
      <c r="D609" s="200"/>
      <c r="E609" s="3"/>
      <c r="F609" s="3"/>
      <c r="G609" s="3"/>
      <c r="H609" s="3"/>
      <c r="I609" s="3"/>
      <c r="J609" s="3"/>
      <c r="K609" s="3"/>
      <c r="L609" s="3"/>
      <c r="M609" s="3"/>
      <c r="N609" s="3"/>
      <c r="O609" s="3"/>
      <c r="P609" s="3"/>
      <c r="Q609" s="3"/>
      <c r="R609" s="3"/>
      <c r="S609" s="3"/>
      <c r="T609" s="3"/>
      <c r="U609" s="3"/>
      <c r="V609" s="3"/>
      <c r="W609" s="3"/>
      <c r="X609" s="3"/>
      <c r="Y609" s="3"/>
      <c r="Z609" s="3"/>
    </row>
    <row r="610" spans="1:26" ht="12.75" customHeight="1" x14ac:dyDescent="0.25">
      <c r="A610" s="3"/>
      <c r="B610" s="3"/>
      <c r="C610" s="3"/>
      <c r="D610" s="200"/>
      <c r="E610" s="3"/>
      <c r="F610" s="3"/>
      <c r="G610" s="3"/>
      <c r="H610" s="3"/>
      <c r="I610" s="3"/>
      <c r="J610" s="3"/>
      <c r="K610" s="3"/>
      <c r="L610" s="3"/>
      <c r="M610" s="3"/>
      <c r="N610" s="3"/>
      <c r="O610" s="3"/>
      <c r="P610" s="3"/>
      <c r="Q610" s="3"/>
      <c r="R610" s="3"/>
      <c r="S610" s="3"/>
      <c r="T610" s="3"/>
      <c r="U610" s="3"/>
      <c r="V610" s="3"/>
      <c r="W610" s="3"/>
      <c r="X610" s="3"/>
      <c r="Y610" s="3"/>
      <c r="Z610" s="3"/>
    </row>
    <row r="611" spans="1:26" ht="12.75" customHeight="1" x14ac:dyDescent="0.25">
      <c r="A611" s="3"/>
      <c r="B611" s="3"/>
      <c r="C611" s="3"/>
      <c r="D611" s="200"/>
      <c r="E611" s="3"/>
      <c r="F611" s="3"/>
      <c r="G611" s="3"/>
      <c r="H611" s="3"/>
      <c r="I611" s="3"/>
      <c r="J611" s="3"/>
      <c r="K611" s="3"/>
      <c r="L611" s="3"/>
      <c r="M611" s="3"/>
      <c r="N611" s="3"/>
      <c r="O611" s="3"/>
      <c r="P611" s="3"/>
      <c r="Q611" s="3"/>
      <c r="R611" s="3"/>
      <c r="S611" s="3"/>
      <c r="T611" s="3"/>
      <c r="U611" s="3"/>
      <c r="V611" s="3"/>
      <c r="W611" s="3"/>
      <c r="X611" s="3"/>
      <c r="Y611" s="3"/>
      <c r="Z611" s="3"/>
    </row>
    <row r="612" spans="1:26" ht="12.75" customHeight="1" x14ac:dyDescent="0.25">
      <c r="A612" s="3"/>
      <c r="B612" s="3"/>
      <c r="C612" s="3"/>
      <c r="D612" s="200"/>
      <c r="E612" s="3"/>
      <c r="F612" s="3"/>
      <c r="G612" s="3"/>
      <c r="H612" s="3"/>
      <c r="I612" s="3"/>
      <c r="J612" s="3"/>
      <c r="K612" s="3"/>
      <c r="L612" s="3"/>
      <c r="M612" s="3"/>
      <c r="N612" s="3"/>
      <c r="O612" s="3"/>
      <c r="P612" s="3"/>
      <c r="Q612" s="3"/>
      <c r="R612" s="3"/>
      <c r="S612" s="3"/>
      <c r="T612" s="3"/>
      <c r="U612" s="3"/>
      <c r="V612" s="3"/>
      <c r="W612" s="3"/>
      <c r="X612" s="3"/>
      <c r="Y612" s="3"/>
      <c r="Z612" s="3"/>
    </row>
    <row r="613" spans="1:26" ht="12.75" customHeight="1" x14ac:dyDescent="0.25">
      <c r="A613" s="3"/>
      <c r="B613" s="3"/>
      <c r="C613" s="3"/>
      <c r="D613" s="200"/>
      <c r="E613" s="3"/>
      <c r="F613" s="3"/>
      <c r="G613" s="3"/>
      <c r="H613" s="3"/>
      <c r="I613" s="3"/>
      <c r="J613" s="3"/>
      <c r="K613" s="3"/>
      <c r="L613" s="3"/>
      <c r="M613" s="3"/>
      <c r="N613" s="3"/>
      <c r="O613" s="3"/>
      <c r="P613" s="3"/>
      <c r="Q613" s="3"/>
      <c r="R613" s="3"/>
      <c r="S613" s="3"/>
      <c r="T613" s="3"/>
      <c r="U613" s="3"/>
      <c r="V613" s="3"/>
      <c r="W613" s="3"/>
      <c r="X613" s="3"/>
      <c r="Y613" s="3"/>
      <c r="Z613" s="3"/>
    </row>
    <row r="614" spans="1:26" ht="12.75" customHeight="1" x14ac:dyDescent="0.25">
      <c r="A614" s="3"/>
      <c r="B614" s="3"/>
      <c r="C614" s="3"/>
      <c r="D614" s="200"/>
      <c r="E614" s="3"/>
      <c r="F614" s="3"/>
      <c r="G614" s="3"/>
      <c r="H614" s="3"/>
      <c r="I614" s="3"/>
      <c r="J614" s="3"/>
      <c r="K614" s="3"/>
      <c r="L614" s="3"/>
      <c r="M614" s="3"/>
      <c r="N614" s="3"/>
      <c r="O614" s="3"/>
      <c r="P614" s="3"/>
      <c r="Q614" s="3"/>
      <c r="R614" s="3"/>
      <c r="S614" s="3"/>
      <c r="T614" s="3"/>
      <c r="U614" s="3"/>
      <c r="V614" s="3"/>
      <c r="W614" s="3"/>
      <c r="X614" s="3"/>
      <c r="Y614" s="3"/>
      <c r="Z614" s="3"/>
    </row>
    <row r="615" spans="1:26" ht="12.75" customHeight="1" x14ac:dyDescent="0.25">
      <c r="A615" s="3"/>
      <c r="B615" s="3"/>
      <c r="C615" s="3"/>
      <c r="D615" s="200"/>
      <c r="E615" s="3"/>
      <c r="F615" s="3"/>
      <c r="G615" s="3"/>
      <c r="H615" s="3"/>
      <c r="I615" s="3"/>
      <c r="J615" s="3"/>
      <c r="K615" s="3"/>
      <c r="L615" s="3"/>
      <c r="M615" s="3"/>
      <c r="N615" s="3"/>
      <c r="O615" s="3"/>
      <c r="P615" s="3"/>
      <c r="Q615" s="3"/>
      <c r="R615" s="3"/>
      <c r="S615" s="3"/>
      <c r="T615" s="3"/>
      <c r="U615" s="3"/>
      <c r="V615" s="3"/>
      <c r="W615" s="3"/>
      <c r="X615" s="3"/>
      <c r="Y615" s="3"/>
      <c r="Z615" s="3"/>
    </row>
    <row r="616" spans="1:26" ht="12.75" customHeight="1" x14ac:dyDescent="0.25">
      <c r="A616" s="3"/>
      <c r="B616" s="3"/>
      <c r="C616" s="3"/>
      <c r="D616" s="200"/>
      <c r="E616" s="3"/>
      <c r="F616" s="3"/>
      <c r="G616" s="3"/>
      <c r="H616" s="3"/>
      <c r="I616" s="3"/>
      <c r="J616" s="3"/>
      <c r="K616" s="3"/>
      <c r="L616" s="3"/>
      <c r="M616" s="3"/>
      <c r="N616" s="3"/>
      <c r="O616" s="3"/>
      <c r="P616" s="3"/>
      <c r="Q616" s="3"/>
      <c r="R616" s="3"/>
      <c r="S616" s="3"/>
      <c r="T616" s="3"/>
      <c r="U616" s="3"/>
      <c r="V616" s="3"/>
      <c r="W616" s="3"/>
      <c r="X616" s="3"/>
      <c r="Y616" s="3"/>
      <c r="Z616" s="3"/>
    </row>
    <row r="617" spans="1:26" ht="12.75" customHeight="1" x14ac:dyDescent="0.25">
      <c r="A617" s="3"/>
      <c r="B617" s="3"/>
      <c r="C617" s="3"/>
      <c r="D617" s="200"/>
      <c r="E617" s="3"/>
      <c r="F617" s="3"/>
      <c r="G617" s="3"/>
      <c r="H617" s="3"/>
      <c r="I617" s="3"/>
      <c r="J617" s="3"/>
      <c r="K617" s="3"/>
      <c r="L617" s="3"/>
      <c r="M617" s="3"/>
      <c r="N617" s="3"/>
      <c r="O617" s="3"/>
      <c r="P617" s="3"/>
      <c r="Q617" s="3"/>
      <c r="R617" s="3"/>
      <c r="S617" s="3"/>
      <c r="T617" s="3"/>
      <c r="U617" s="3"/>
      <c r="V617" s="3"/>
      <c r="W617" s="3"/>
      <c r="X617" s="3"/>
      <c r="Y617" s="3"/>
      <c r="Z617" s="3"/>
    </row>
    <row r="618" spans="1:26" ht="12.75" customHeight="1" x14ac:dyDescent="0.25">
      <c r="A618" s="3"/>
      <c r="B618" s="3"/>
      <c r="C618" s="3"/>
      <c r="D618" s="200"/>
      <c r="E618" s="3"/>
      <c r="F618" s="3"/>
      <c r="G618" s="3"/>
      <c r="H618" s="3"/>
      <c r="I618" s="3"/>
      <c r="J618" s="3"/>
      <c r="K618" s="3"/>
      <c r="L618" s="3"/>
      <c r="M618" s="3"/>
      <c r="N618" s="3"/>
      <c r="O618" s="3"/>
      <c r="P618" s="3"/>
      <c r="Q618" s="3"/>
      <c r="R618" s="3"/>
      <c r="S618" s="3"/>
      <c r="T618" s="3"/>
      <c r="U618" s="3"/>
      <c r="V618" s="3"/>
      <c r="W618" s="3"/>
      <c r="X618" s="3"/>
      <c r="Y618" s="3"/>
      <c r="Z618" s="3"/>
    </row>
    <row r="619" spans="1:26" ht="12.75" customHeight="1" x14ac:dyDescent="0.25">
      <c r="A619" s="3"/>
      <c r="B619" s="3"/>
      <c r="C619" s="3"/>
      <c r="D619" s="200"/>
      <c r="E619" s="3"/>
      <c r="F619" s="3"/>
      <c r="G619" s="3"/>
      <c r="H619" s="3"/>
      <c r="I619" s="3"/>
      <c r="J619" s="3"/>
      <c r="K619" s="3"/>
      <c r="L619" s="3"/>
      <c r="M619" s="3"/>
      <c r="N619" s="3"/>
      <c r="O619" s="3"/>
      <c r="P619" s="3"/>
      <c r="Q619" s="3"/>
      <c r="R619" s="3"/>
      <c r="S619" s="3"/>
      <c r="T619" s="3"/>
      <c r="U619" s="3"/>
      <c r="V619" s="3"/>
      <c r="W619" s="3"/>
      <c r="X619" s="3"/>
      <c r="Y619" s="3"/>
      <c r="Z619" s="3"/>
    </row>
    <row r="620" spans="1:26" ht="12.75" customHeight="1" x14ac:dyDescent="0.25">
      <c r="A620" s="3"/>
      <c r="B620" s="3"/>
      <c r="C620" s="3"/>
      <c r="D620" s="200"/>
      <c r="E620" s="3"/>
      <c r="F620" s="3"/>
      <c r="G620" s="3"/>
      <c r="H620" s="3"/>
      <c r="I620" s="3"/>
      <c r="J620" s="3"/>
      <c r="K620" s="3"/>
      <c r="L620" s="3"/>
      <c r="M620" s="3"/>
      <c r="N620" s="3"/>
      <c r="O620" s="3"/>
      <c r="P620" s="3"/>
      <c r="Q620" s="3"/>
      <c r="R620" s="3"/>
      <c r="S620" s="3"/>
      <c r="T620" s="3"/>
      <c r="U620" s="3"/>
      <c r="V620" s="3"/>
      <c r="W620" s="3"/>
      <c r="X620" s="3"/>
      <c r="Y620" s="3"/>
      <c r="Z620" s="3"/>
    </row>
    <row r="621" spans="1:26" ht="12.75" customHeight="1" x14ac:dyDescent="0.25">
      <c r="A621" s="3"/>
      <c r="B621" s="3"/>
      <c r="C621" s="3"/>
      <c r="D621" s="200"/>
      <c r="E621" s="3"/>
      <c r="F621" s="3"/>
      <c r="G621" s="3"/>
      <c r="H621" s="3"/>
      <c r="I621" s="3"/>
      <c r="J621" s="3"/>
      <c r="K621" s="3"/>
      <c r="L621" s="3"/>
      <c r="M621" s="3"/>
      <c r="N621" s="3"/>
      <c r="O621" s="3"/>
      <c r="P621" s="3"/>
      <c r="Q621" s="3"/>
      <c r="R621" s="3"/>
      <c r="S621" s="3"/>
      <c r="T621" s="3"/>
      <c r="U621" s="3"/>
      <c r="V621" s="3"/>
      <c r="W621" s="3"/>
      <c r="X621" s="3"/>
      <c r="Y621" s="3"/>
      <c r="Z621" s="3"/>
    </row>
    <row r="622" spans="1:26" ht="12.75" customHeight="1" x14ac:dyDescent="0.25">
      <c r="A622" s="3"/>
      <c r="B622" s="3"/>
      <c r="C622" s="3"/>
      <c r="D622" s="200"/>
      <c r="E622" s="3"/>
      <c r="F622" s="3"/>
      <c r="G622" s="3"/>
      <c r="H622" s="3"/>
      <c r="I622" s="3"/>
      <c r="J622" s="3"/>
      <c r="K622" s="3"/>
      <c r="L622" s="3"/>
      <c r="M622" s="3"/>
      <c r="N622" s="3"/>
      <c r="O622" s="3"/>
      <c r="P622" s="3"/>
      <c r="Q622" s="3"/>
      <c r="R622" s="3"/>
      <c r="S622" s="3"/>
      <c r="T622" s="3"/>
      <c r="U622" s="3"/>
      <c r="V622" s="3"/>
      <c r="W622" s="3"/>
      <c r="X622" s="3"/>
      <c r="Y622" s="3"/>
      <c r="Z622" s="3"/>
    </row>
    <row r="623" spans="1:26" ht="12.75" customHeight="1" x14ac:dyDescent="0.25">
      <c r="A623" s="3"/>
      <c r="B623" s="3"/>
      <c r="C623" s="3"/>
      <c r="D623" s="200"/>
      <c r="E623" s="3"/>
      <c r="F623" s="3"/>
      <c r="G623" s="3"/>
      <c r="H623" s="3"/>
      <c r="I623" s="3"/>
      <c r="J623" s="3"/>
      <c r="K623" s="3"/>
      <c r="L623" s="3"/>
      <c r="M623" s="3"/>
      <c r="N623" s="3"/>
      <c r="O623" s="3"/>
      <c r="P623" s="3"/>
      <c r="Q623" s="3"/>
      <c r="R623" s="3"/>
      <c r="S623" s="3"/>
      <c r="T623" s="3"/>
      <c r="U623" s="3"/>
      <c r="V623" s="3"/>
      <c r="W623" s="3"/>
      <c r="X623" s="3"/>
      <c r="Y623" s="3"/>
      <c r="Z623" s="3"/>
    </row>
    <row r="624" spans="1:26" ht="12.75" customHeight="1" x14ac:dyDescent="0.25">
      <c r="A624" s="3"/>
      <c r="B624" s="3"/>
      <c r="C624" s="3"/>
      <c r="D624" s="200"/>
      <c r="E624" s="3"/>
      <c r="F624" s="3"/>
      <c r="G624" s="3"/>
      <c r="H624" s="3"/>
      <c r="I624" s="3"/>
      <c r="J624" s="3"/>
      <c r="K624" s="3"/>
      <c r="L624" s="3"/>
      <c r="M624" s="3"/>
      <c r="N624" s="3"/>
      <c r="O624" s="3"/>
      <c r="P624" s="3"/>
      <c r="Q624" s="3"/>
      <c r="R624" s="3"/>
      <c r="S624" s="3"/>
      <c r="T624" s="3"/>
      <c r="U624" s="3"/>
      <c r="V624" s="3"/>
      <c r="W624" s="3"/>
      <c r="X624" s="3"/>
      <c r="Y624" s="3"/>
      <c r="Z624" s="3"/>
    </row>
    <row r="625" spans="1:26" ht="12.75" customHeight="1" x14ac:dyDescent="0.25">
      <c r="A625" s="3"/>
      <c r="B625" s="3"/>
      <c r="C625" s="3"/>
      <c r="D625" s="200"/>
      <c r="E625" s="3"/>
      <c r="F625" s="3"/>
      <c r="G625" s="3"/>
      <c r="H625" s="3"/>
      <c r="I625" s="3"/>
      <c r="J625" s="3"/>
      <c r="K625" s="3"/>
      <c r="L625" s="3"/>
      <c r="M625" s="3"/>
      <c r="N625" s="3"/>
      <c r="O625" s="3"/>
      <c r="P625" s="3"/>
      <c r="Q625" s="3"/>
      <c r="R625" s="3"/>
      <c r="S625" s="3"/>
      <c r="T625" s="3"/>
      <c r="U625" s="3"/>
      <c r="V625" s="3"/>
      <c r="W625" s="3"/>
      <c r="X625" s="3"/>
      <c r="Y625" s="3"/>
      <c r="Z625" s="3"/>
    </row>
    <row r="626" spans="1:26" ht="12.75" customHeight="1" x14ac:dyDescent="0.25">
      <c r="A626" s="3"/>
      <c r="B626" s="3"/>
      <c r="C626" s="3"/>
      <c r="D626" s="200"/>
      <c r="E626" s="3"/>
      <c r="F626" s="3"/>
      <c r="G626" s="3"/>
      <c r="H626" s="3"/>
      <c r="I626" s="3"/>
      <c r="J626" s="3"/>
      <c r="K626" s="3"/>
      <c r="L626" s="3"/>
      <c r="M626" s="3"/>
      <c r="N626" s="3"/>
      <c r="O626" s="3"/>
      <c r="P626" s="3"/>
      <c r="Q626" s="3"/>
      <c r="R626" s="3"/>
      <c r="S626" s="3"/>
      <c r="T626" s="3"/>
      <c r="U626" s="3"/>
      <c r="V626" s="3"/>
      <c r="W626" s="3"/>
      <c r="X626" s="3"/>
      <c r="Y626" s="3"/>
      <c r="Z626" s="3"/>
    </row>
    <row r="627" spans="1:26" ht="12.75" customHeight="1" x14ac:dyDescent="0.25">
      <c r="A627" s="3"/>
      <c r="B627" s="3"/>
      <c r="C627" s="3"/>
      <c r="D627" s="200"/>
      <c r="E627" s="3"/>
      <c r="F627" s="3"/>
      <c r="G627" s="3"/>
      <c r="H627" s="3"/>
      <c r="I627" s="3"/>
      <c r="J627" s="3"/>
      <c r="K627" s="3"/>
      <c r="L627" s="3"/>
      <c r="M627" s="3"/>
      <c r="N627" s="3"/>
      <c r="O627" s="3"/>
      <c r="P627" s="3"/>
      <c r="Q627" s="3"/>
      <c r="R627" s="3"/>
      <c r="S627" s="3"/>
      <c r="T627" s="3"/>
      <c r="U627" s="3"/>
      <c r="V627" s="3"/>
      <c r="W627" s="3"/>
      <c r="X627" s="3"/>
      <c r="Y627" s="3"/>
      <c r="Z627" s="3"/>
    </row>
    <row r="628" spans="1:26" ht="12.75" customHeight="1" x14ac:dyDescent="0.25">
      <c r="A628" s="3"/>
      <c r="B628" s="3"/>
      <c r="C628" s="3"/>
      <c r="D628" s="200"/>
      <c r="E628" s="3"/>
      <c r="F628" s="3"/>
      <c r="G628" s="3"/>
      <c r="H628" s="3"/>
      <c r="I628" s="3"/>
      <c r="J628" s="3"/>
      <c r="K628" s="3"/>
      <c r="L628" s="3"/>
      <c r="M628" s="3"/>
      <c r="N628" s="3"/>
      <c r="O628" s="3"/>
      <c r="P628" s="3"/>
      <c r="Q628" s="3"/>
      <c r="R628" s="3"/>
      <c r="S628" s="3"/>
      <c r="T628" s="3"/>
      <c r="U628" s="3"/>
      <c r="V628" s="3"/>
      <c r="W628" s="3"/>
      <c r="X628" s="3"/>
      <c r="Y628" s="3"/>
      <c r="Z628" s="3"/>
    </row>
    <row r="629" spans="1:26" ht="12.75" customHeight="1" x14ac:dyDescent="0.25">
      <c r="A629" s="3"/>
      <c r="B629" s="3"/>
      <c r="C629" s="3"/>
      <c r="D629" s="200"/>
      <c r="E629" s="3"/>
      <c r="F629" s="3"/>
      <c r="G629" s="3"/>
      <c r="H629" s="3"/>
      <c r="I629" s="3"/>
      <c r="J629" s="3"/>
      <c r="K629" s="3"/>
      <c r="L629" s="3"/>
      <c r="M629" s="3"/>
      <c r="N629" s="3"/>
      <c r="O629" s="3"/>
      <c r="P629" s="3"/>
      <c r="Q629" s="3"/>
      <c r="R629" s="3"/>
      <c r="S629" s="3"/>
      <c r="T629" s="3"/>
      <c r="U629" s="3"/>
      <c r="V629" s="3"/>
      <c r="W629" s="3"/>
      <c r="X629" s="3"/>
      <c r="Y629" s="3"/>
      <c r="Z629" s="3"/>
    </row>
    <row r="630" spans="1:26" ht="12.75" customHeight="1" x14ac:dyDescent="0.25">
      <c r="A630" s="3"/>
      <c r="B630" s="3"/>
      <c r="C630" s="3"/>
      <c r="D630" s="200"/>
      <c r="E630" s="3"/>
      <c r="F630" s="3"/>
      <c r="G630" s="3"/>
      <c r="H630" s="3"/>
      <c r="I630" s="3"/>
      <c r="J630" s="3"/>
      <c r="K630" s="3"/>
      <c r="L630" s="3"/>
      <c r="M630" s="3"/>
      <c r="N630" s="3"/>
      <c r="O630" s="3"/>
      <c r="P630" s="3"/>
      <c r="Q630" s="3"/>
      <c r="R630" s="3"/>
      <c r="S630" s="3"/>
      <c r="T630" s="3"/>
      <c r="U630" s="3"/>
      <c r="V630" s="3"/>
      <c r="W630" s="3"/>
      <c r="X630" s="3"/>
      <c r="Y630" s="3"/>
      <c r="Z630" s="3"/>
    </row>
    <row r="631" spans="1:26" ht="12.75" customHeight="1" x14ac:dyDescent="0.25">
      <c r="A631" s="3"/>
      <c r="B631" s="3"/>
      <c r="C631" s="3"/>
      <c r="D631" s="200"/>
      <c r="E631" s="3"/>
      <c r="F631" s="3"/>
      <c r="G631" s="3"/>
      <c r="H631" s="3"/>
      <c r="I631" s="3"/>
      <c r="J631" s="3"/>
      <c r="K631" s="3"/>
      <c r="L631" s="3"/>
      <c r="M631" s="3"/>
      <c r="N631" s="3"/>
      <c r="O631" s="3"/>
      <c r="P631" s="3"/>
      <c r="Q631" s="3"/>
      <c r="R631" s="3"/>
      <c r="S631" s="3"/>
      <c r="T631" s="3"/>
      <c r="U631" s="3"/>
      <c r="V631" s="3"/>
      <c r="W631" s="3"/>
      <c r="X631" s="3"/>
      <c r="Y631" s="3"/>
      <c r="Z631" s="3"/>
    </row>
    <row r="632" spans="1:26" ht="12.75" customHeight="1" x14ac:dyDescent="0.25">
      <c r="A632" s="3"/>
      <c r="B632" s="3"/>
      <c r="C632" s="3"/>
      <c r="D632" s="200"/>
      <c r="E632" s="3"/>
      <c r="F632" s="3"/>
      <c r="G632" s="3"/>
      <c r="H632" s="3"/>
      <c r="I632" s="3"/>
      <c r="J632" s="3"/>
      <c r="K632" s="3"/>
      <c r="L632" s="3"/>
      <c r="M632" s="3"/>
      <c r="N632" s="3"/>
      <c r="O632" s="3"/>
      <c r="P632" s="3"/>
      <c r="Q632" s="3"/>
      <c r="R632" s="3"/>
      <c r="S632" s="3"/>
      <c r="T632" s="3"/>
      <c r="U632" s="3"/>
      <c r="V632" s="3"/>
      <c r="W632" s="3"/>
      <c r="X632" s="3"/>
      <c r="Y632" s="3"/>
      <c r="Z632" s="3"/>
    </row>
    <row r="633" spans="1:26" ht="12.75" customHeight="1" x14ac:dyDescent="0.25">
      <c r="A633" s="3"/>
      <c r="B633" s="3"/>
      <c r="C633" s="3"/>
      <c r="D633" s="200"/>
      <c r="E633" s="3"/>
      <c r="F633" s="3"/>
      <c r="G633" s="3"/>
      <c r="H633" s="3"/>
      <c r="I633" s="3"/>
      <c r="J633" s="3"/>
      <c r="K633" s="3"/>
      <c r="L633" s="3"/>
      <c r="M633" s="3"/>
      <c r="N633" s="3"/>
      <c r="O633" s="3"/>
      <c r="P633" s="3"/>
      <c r="Q633" s="3"/>
      <c r="R633" s="3"/>
      <c r="S633" s="3"/>
      <c r="T633" s="3"/>
      <c r="U633" s="3"/>
      <c r="V633" s="3"/>
      <c r="W633" s="3"/>
      <c r="X633" s="3"/>
      <c r="Y633" s="3"/>
      <c r="Z633" s="3"/>
    </row>
    <row r="634" spans="1:26" ht="12.75" customHeight="1" x14ac:dyDescent="0.25">
      <c r="A634" s="3"/>
      <c r="B634" s="3"/>
      <c r="C634" s="3"/>
      <c r="D634" s="200"/>
      <c r="E634" s="3"/>
      <c r="F634" s="3"/>
      <c r="G634" s="3"/>
      <c r="H634" s="3"/>
      <c r="I634" s="3"/>
      <c r="J634" s="3"/>
      <c r="K634" s="3"/>
      <c r="L634" s="3"/>
      <c r="M634" s="3"/>
      <c r="N634" s="3"/>
      <c r="O634" s="3"/>
      <c r="P634" s="3"/>
      <c r="Q634" s="3"/>
      <c r="R634" s="3"/>
      <c r="S634" s="3"/>
      <c r="T634" s="3"/>
      <c r="U634" s="3"/>
      <c r="V634" s="3"/>
      <c r="W634" s="3"/>
      <c r="X634" s="3"/>
      <c r="Y634" s="3"/>
      <c r="Z634" s="3"/>
    </row>
    <row r="635" spans="1:26" ht="12.75" customHeight="1" x14ac:dyDescent="0.25">
      <c r="A635" s="3"/>
      <c r="B635" s="3"/>
      <c r="C635" s="3"/>
      <c r="D635" s="200"/>
      <c r="E635" s="3"/>
      <c r="F635" s="3"/>
      <c r="G635" s="3"/>
      <c r="H635" s="3"/>
      <c r="I635" s="3"/>
      <c r="J635" s="3"/>
      <c r="K635" s="3"/>
      <c r="L635" s="3"/>
      <c r="M635" s="3"/>
      <c r="N635" s="3"/>
      <c r="O635" s="3"/>
      <c r="P635" s="3"/>
      <c r="Q635" s="3"/>
      <c r="R635" s="3"/>
      <c r="S635" s="3"/>
      <c r="T635" s="3"/>
      <c r="U635" s="3"/>
      <c r="V635" s="3"/>
      <c r="W635" s="3"/>
      <c r="X635" s="3"/>
      <c r="Y635" s="3"/>
      <c r="Z635" s="3"/>
    </row>
    <row r="636" spans="1:26" ht="12.75" customHeight="1" x14ac:dyDescent="0.25">
      <c r="A636" s="3"/>
      <c r="B636" s="3"/>
      <c r="C636" s="3"/>
      <c r="D636" s="200"/>
      <c r="E636" s="3"/>
      <c r="F636" s="3"/>
      <c r="G636" s="3"/>
      <c r="H636" s="3"/>
      <c r="I636" s="3"/>
      <c r="J636" s="3"/>
      <c r="K636" s="3"/>
      <c r="L636" s="3"/>
      <c r="M636" s="3"/>
      <c r="N636" s="3"/>
      <c r="O636" s="3"/>
      <c r="P636" s="3"/>
      <c r="Q636" s="3"/>
      <c r="R636" s="3"/>
      <c r="S636" s="3"/>
      <c r="T636" s="3"/>
      <c r="U636" s="3"/>
      <c r="V636" s="3"/>
      <c r="W636" s="3"/>
      <c r="X636" s="3"/>
      <c r="Y636" s="3"/>
      <c r="Z636" s="3"/>
    </row>
    <row r="637" spans="1:26" ht="12.75" customHeight="1" x14ac:dyDescent="0.25">
      <c r="A637" s="3"/>
      <c r="B637" s="3"/>
      <c r="C637" s="3"/>
      <c r="D637" s="200"/>
      <c r="E637" s="3"/>
      <c r="F637" s="3"/>
      <c r="G637" s="3"/>
      <c r="H637" s="3"/>
      <c r="I637" s="3"/>
      <c r="J637" s="3"/>
      <c r="K637" s="3"/>
      <c r="L637" s="3"/>
      <c r="M637" s="3"/>
      <c r="N637" s="3"/>
      <c r="O637" s="3"/>
      <c r="P637" s="3"/>
      <c r="Q637" s="3"/>
      <c r="R637" s="3"/>
      <c r="S637" s="3"/>
      <c r="T637" s="3"/>
      <c r="U637" s="3"/>
      <c r="V637" s="3"/>
      <c r="W637" s="3"/>
      <c r="X637" s="3"/>
      <c r="Y637" s="3"/>
      <c r="Z637" s="3"/>
    </row>
    <row r="638" spans="1:26" ht="12.75" customHeight="1" x14ac:dyDescent="0.25">
      <c r="A638" s="3"/>
      <c r="B638" s="3"/>
      <c r="C638" s="3"/>
      <c r="D638" s="200"/>
      <c r="E638" s="3"/>
      <c r="F638" s="3"/>
      <c r="G638" s="3"/>
      <c r="H638" s="3"/>
      <c r="I638" s="3"/>
      <c r="J638" s="3"/>
      <c r="K638" s="3"/>
      <c r="L638" s="3"/>
      <c r="M638" s="3"/>
      <c r="N638" s="3"/>
      <c r="O638" s="3"/>
      <c r="P638" s="3"/>
      <c r="Q638" s="3"/>
      <c r="R638" s="3"/>
      <c r="S638" s="3"/>
      <c r="T638" s="3"/>
      <c r="U638" s="3"/>
      <c r="V638" s="3"/>
      <c r="W638" s="3"/>
      <c r="X638" s="3"/>
      <c r="Y638" s="3"/>
      <c r="Z638" s="3"/>
    </row>
    <row r="639" spans="1:26" ht="12.75" customHeight="1" x14ac:dyDescent="0.25">
      <c r="A639" s="3"/>
      <c r="B639" s="3"/>
      <c r="C639" s="3"/>
      <c r="D639" s="200"/>
      <c r="E639" s="3"/>
      <c r="F639" s="3"/>
      <c r="G639" s="3"/>
      <c r="H639" s="3"/>
      <c r="I639" s="3"/>
      <c r="J639" s="3"/>
      <c r="K639" s="3"/>
      <c r="L639" s="3"/>
      <c r="M639" s="3"/>
      <c r="N639" s="3"/>
      <c r="O639" s="3"/>
      <c r="P639" s="3"/>
      <c r="Q639" s="3"/>
      <c r="R639" s="3"/>
      <c r="S639" s="3"/>
      <c r="T639" s="3"/>
      <c r="U639" s="3"/>
      <c r="V639" s="3"/>
      <c r="W639" s="3"/>
      <c r="X639" s="3"/>
      <c r="Y639" s="3"/>
      <c r="Z639" s="3"/>
    </row>
    <row r="640" spans="1:26" ht="12.75" customHeight="1" x14ac:dyDescent="0.25">
      <c r="A640" s="3"/>
      <c r="B640" s="3"/>
      <c r="C640" s="3"/>
      <c r="D640" s="200"/>
      <c r="E640" s="3"/>
      <c r="F640" s="3"/>
      <c r="G640" s="3"/>
      <c r="H640" s="3"/>
      <c r="I640" s="3"/>
      <c r="J640" s="3"/>
      <c r="K640" s="3"/>
      <c r="L640" s="3"/>
      <c r="M640" s="3"/>
      <c r="N640" s="3"/>
      <c r="O640" s="3"/>
      <c r="P640" s="3"/>
      <c r="Q640" s="3"/>
      <c r="R640" s="3"/>
      <c r="S640" s="3"/>
      <c r="T640" s="3"/>
      <c r="U640" s="3"/>
      <c r="V640" s="3"/>
      <c r="W640" s="3"/>
      <c r="X640" s="3"/>
      <c r="Y640" s="3"/>
      <c r="Z640" s="3"/>
    </row>
    <row r="641" spans="1:26" ht="12.75" customHeight="1" x14ac:dyDescent="0.25">
      <c r="A641" s="3"/>
      <c r="B641" s="3"/>
      <c r="C641" s="3"/>
      <c r="D641" s="200"/>
      <c r="E641" s="3"/>
      <c r="F641" s="3"/>
      <c r="G641" s="3"/>
      <c r="H641" s="3"/>
      <c r="I641" s="3"/>
      <c r="J641" s="3"/>
      <c r="K641" s="3"/>
      <c r="L641" s="3"/>
      <c r="M641" s="3"/>
      <c r="N641" s="3"/>
      <c r="O641" s="3"/>
      <c r="P641" s="3"/>
      <c r="Q641" s="3"/>
      <c r="R641" s="3"/>
      <c r="S641" s="3"/>
      <c r="T641" s="3"/>
      <c r="U641" s="3"/>
      <c r="V641" s="3"/>
      <c r="W641" s="3"/>
      <c r="X641" s="3"/>
      <c r="Y641" s="3"/>
      <c r="Z641" s="3"/>
    </row>
    <row r="642" spans="1:26" ht="12.75" customHeight="1" x14ac:dyDescent="0.25">
      <c r="A642" s="3"/>
      <c r="B642" s="3"/>
      <c r="C642" s="3"/>
      <c r="D642" s="200"/>
      <c r="E642" s="3"/>
      <c r="F642" s="3"/>
      <c r="G642" s="3"/>
      <c r="H642" s="3"/>
      <c r="I642" s="3"/>
      <c r="J642" s="3"/>
      <c r="K642" s="3"/>
      <c r="L642" s="3"/>
      <c r="M642" s="3"/>
      <c r="N642" s="3"/>
      <c r="O642" s="3"/>
      <c r="P642" s="3"/>
      <c r="Q642" s="3"/>
      <c r="R642" s="3"/>
      <c r="S642" s="3"/>
      <c r="T642" s="3"/>
      <c r="U642" s="3"/>
      <c r="V642" s="3"/>
      <c r="W642" s="3"/>
      <c r="X642" s="3"/>
      <c r="Y642" s="3"/>
      <c r="Z642" s="3"/>
    </row>
    <row r="643" spans="1:26" ht="12.75" customHeight="1" x14ac:dyDescent="0.25">
      <c r="A643" s="3"/>
      <c r="B643" s="3"/>
      <c r="C643" s="3"/>
      <c r="D643" s="200"/>
      <c r="E643" s="3"/>
      <c r="F643" s="3"/>
      <c r="G643" s="3"/>
      <c r="H643" s="3"/>
      <c r="I643" s="3"/>
      <c r="J643" s="3"/>
      <c r="K643" s="3"/>
      <c r="L643" s="3"/>
      <c r="M643" s="3"/>
      <c r="N643" s="3"/>
      <c r="O643" s="3"/>
      <c r="P643" s="3"/>
      <c r="Q643" s="3"/>
      <c r="R643" s="3"/>
      <c r="S643" s="3"/>
      <c r="T643" s="3"/>
      <c r="U643" s="3"/>
      <c r="V643" s="3"/>
      <c r="W643" s="3"/>
      <c r="X643" s="3"/>
      <c r="Y643" s="3"/>
      <c r="Z643" s="3"/>
    </row>
    <row r="644" spans="1:26" ht="12.75" customHeight="1" x14ac:dyDescent="0.25">
      <c r="A644" s="3"/>
      <c r="B644" s="3"/>
      <c r="C644" s="3"/>
      <c r="D644" s="200"/>
      <c r="E644" s="3"/>
      <c r="F644" s="3"/>
      <c r="G644" s="3"/>
      <c r="H644" s="3"/>
      <c r="I644" s="3"/>
      <c r="J644" s="3"/>
      <c r="K644" s="3"/>
      <c r="L644" s="3"/>
      <c r="M644" s="3"/>
      <c r="N644" s="3"/>
      <c r="O644" s="3"/>
      <c r="P644" s="3"/>
      <c r="Q644" s="3"/>
      <c r="R644" s="3"/>
      <c r="S644" s="3"/>
      <c r="T644" s="3"/>
      <c r="U644" s="3"/>
      <c r="V644" s="3"/>
      <c r="W644" s="3"/>
      <c r="X644" s="3"/>
      <c r="Y644" s="3"/>
      <c r="Z644" s="3"/>
    </row>
    <row r="645" spans="1:26" ht="12.75" customHeight="1" x14ac:dyDescent="0.25">
      <c r="A645" s="3"/>
      <c r="B645" s="3"/>
      <c r="C645" s="3"/>
      <c r="D645" s="200"/>
      <c r="E645" s="3"/>
      <c r="F645" s="3"/>
      <c r="G645" s="3"/>
      <c r="H645" s="3"/>
      <c r="I645" s="3"/>
      <c r="J645" s="3"/>
      <c r="K645" s="3"/>
      <c r="L645" s="3"/>
      <c r="M645" s="3"/>
      <c r="N645" s="3"/>
      <c r="O645" s="3"/>
      <c r="P645" s="3"/>
      <c r="Q645" s="3"/>
      <c r="R645" s="3"/>
      <c r="S645" s="3"/>
      <c r="T645" s="3"/>
      <c r="U645" s="3"/>
      <c r="V645" s="3"/>
      <c r="W645" s="3"/>
      <c r="X645" s="3"/>
      <c r="Y645" s="3"/>
      <c r="Z645" s="3"/>
    </row>
    <row r="646" spans="1:26" ht="12.75" customHeight="1" x14ac:dyDescent="0.25">
      <c r="A646" s="3"/>
      <c r="B646" s="3"/>
      <c r="C646" s="3"/>
      <c r="D646" s="200"/>
      <c r="E646" s="3"/>
      <c r="F646" s="3"/>
      <c r="G646" s="3"/>
      <c r="H646" s="3"/>
      <c r="I646" s="3"/>
      <c r="J646" s="3"/>
      <c r="K646" s="3"/>
      <c r="L646" s="3"/>
      <c r="M646" s="3"/>
      <c r="N646" s="3"/>
      <c r="O646" s="3"/>
      <c r="P646" s="3"/>
      <c r="Q646" s="3"/>
      <c r="R646" s="3"/>
      <c r="S646" s="3"/>
      <c r="T646" s="3"/>
      <c r="U646" s="3"/>
      <c r="V646" s="3"/>
      <c r="W646" s="3"/>
      <c r="X646" s="3"/>
      <c r="Y646" s="3"/>
      <c r="Z646" s="3"/>
    </row>
    <row r="647" spans="1:26" ht="12.75" customHeight="1" x14ac:dyDescent="0.25">
      <c r="A647" s="3"/>
      <c r="B647" s="3"/>
      <c r="C647" s="3"/>
      <c r="D647" s="200"/>
      <c r="E647" s="3"/>
      <c r="F647" s="3"/>
      <c r="G647" s="3"/>
      <c r="H647" s="3"/>
      <c r="I647" s="3"/>
      <c r="J647" s="3"/>
      <c r="K647" s="3"/>
      <c r="L647" s="3"/>
      <c r="M647" s="3"/>
      <c r="N647" s="3"/>
      <c r="O647" s="3"/>
      <c r="P647" s="3"/>
      <c r="Q647" s="3"/>
      <c r="R647" s="3"/>
      <c r="S647" s="3"/>
      <c r="T647" s="3"/>
      <c r="U647" s="3"/>
      <c r="V647" s="3"/>
      <c r="W647" s="3"/>
      <c r="X647" s="3"/>
      <c r="Y647" s="3"/>
      <c r="Z647" s="3"/>
    </row>
    <row r="648" spans="1:26" ht="12.75" customHeight="1" x14ac:dyDescent="0.25">
      <c r="A648" s="3"/>
      <c r="B648" s="3"/>
      <c r="C648" s="3"/>
      <c r="D648" s="200"/>
      <c r="E648" s="3"/>
      <c r="F648" s="3"/>
      <c r="G648" s="3"/>
      <c r="H648" s="3"/>
      <c r="I648" s="3"/>
      <c r="J648" s="3"/>
      <c r="K648" s="3"/>
      <c r="L648" s="3"/>
      <c r="M648" s="3"/>
      <c r="N648" s="3"/>
      <c r="O648" s="3"/>
      <c r="P648" s="3"/>
      <c r="Q648" s="3"/>
      <c r="R648" s="3"/>
      <c r="S648" s="3"/>
      <c r="T648" s="3"/>
      <c r="U648" s="3"/>
      <c r="V648" s="3"/>
      <c r="W648" s="3"/>
      <c r="X648" s="3"/>
      <c r="Y648" s="3"/>
      <c r="Z648" s="3"/>
    </row>
    <row r="649" spans="1:26" ht="12.75" customHeight="1" x14ac:dyDescent="0.25">
      <c r="A649" s="3"/>
      <c r="B649" s="3"/>
      <c r="C649" s="3"/>
      <c r="D649" s="200"/>
      <c r="E649" s="3"/>
      <c r="F649" s="3"/>
      <c r="G649" s="3"/>
      <c r="H649" s="3"/>
      <c r="I649" s="3"/>
      <c r="J649" s="3"/>
      <c r="K649" s="3"/>
      <c r="L649" s="3"/>
      <c r="M649" s="3"/>
      <c r="N649" s="3"/>
      <c r="O649" s="3"/>
      <c r="P649" s="3"/>
      <c r="Q649" s="3"/>
      <c r="R649" s="3"/>
      <c r="S649" s="3"/>
      <c r="T649" s="3"/>
      <c r="U649" s="3"/>
      <c r="V649" s="3"/>
      <c r="W649" s="3"/>
      <c r="X649" s="3"/>
      <c r="Y649" s="3"/>
      <c r="Z649" s="3"/>
    </row>
    <row r="650" spans="1:26" ht="12.75" customHeight="1" x14ac:dyDescent="0.25">
      <c r="A650" s="3"/>
      <c r="B650" s="3"/>
      <c r="C650" s="3"/>
      <c r="D650" s="200"/>
      <c r="E650" s="3"/>
      <c r="F650" s="3"/>
      <c r="G650" s="3"/>
      <c r="H650" s="3"/>
      <c r="I650" s="3"/>
      <c r="J650" s="3"/>
      <c r="K650" s="3"/>
      <c r="L650" s="3"/>
      <c r="M650" s="3"/>
      <c r="N650" s="3"/>
      <c r="O650" s="3"/>
      <c r="P650" s="3"/>
      <c r="Q650" s="3"/>
      <c r="R650" s="3"/>
      <c r="S650" s="3"/>
      <c r="T650" s="3"/>
      <c r="U650" s="3"/>
      <c r="V650" s="3"/>
      <c r="W650" s="3"/>
      <c r="X650" s="3"/>
      <c r="Y650" s="3"/>
      <c r="Z650" s="3"/>
    </row>
    <row r="651" spans="1:26" ht="12.75" customHeight="1" x14ac:dyDescent="0.25">
      <c r="A651" s="3"/>
      <c r="B651" s="3"/>
      <c r="C651" s="3"/>
      <c r="D651" s="200"/>
      <c r="E651" s="3"/>
      <c r="F651" s="3"/>
      <c r="G651" s="3"/>
      <c r="H651" s="3"/>
      <c r="I651" s="3"/>
      <c r="J651" s="3"/>
      <c r="K651" s="3"/>
      <c r="L651" s="3"/>
      <c r="M651" s="3"/>
      <c r="N651" s="3"/>
      <c r="O651" s="3"/>
      <c r="P651" s="3"/>
      <c r="Q651" s="3"/>
      <c r="R651" s="3"/>
      <c r="S651" s="3"/>
      <c r="T651" s="3"/>
      <c r="U651" s="3"/>
      <c r="V651" s="3"/>
      <c r="W651" s="3"/>
      <c r="X651" s="3"/>
      <c r="Y651" s="3"/>
      <c r="Z651" s="3"/>
    </row>
    <row r="652" spans="1:26" ht="12.75" customHeight="1" x14ac:dyDescent="0.25">
      <c r="A652" s="3"/>
      <c r="B652" s="3"/>
      <c r="C652" s="3"/>
      <c r="D652" s="200"/>
      <c r="E652" s="3"/>
      <c r="F652" s="3"/>
      <c r="G652" s="3"/>
      <c r="H652" s="3"/>
      <c r="I652" s="3"/>
      <c r="J652" s="3"/>
      <c r="K652" s="3"/>
      <c r="L652" s="3"/>
      <c r="M652" s="3"/>
      <c r="N652" s="3"/>
      <c r="O652" s="3"/>
      <c r="P652" s="3"/>
      <c r="Q652" s="3"/>
      <c r="R652" s="3"/>
      <c r="S652" s="3"/>
      <c r="T652" s="3"/>
      <c r="U652" s="3"/>
      <c r="V652" s="3"/>
      <c r="W652" s="3"/>
      <c r="X652" s="3"/>
      <c r="Y652" s="3"/>
      <c r="Z652" s="3"/>
    </row>
    <row r="653" spans="1:26" ht="12.75" customHeight="1" x14ac:dyDescent="0.25">
      <c r="A653" s="3"/>
      <c r="B653" s="3"/>
      <c r="C653" s="3"/>
      <c r="D653" s="200"/>
      <c r="E653" s="3"/>
      <c r="F653" s="3"/>
      <c r="G653" s="3"/>
      <c r="H653" s="3"/>
      <c r="I653" s="3"/>
      <c r="J653" s="3"/>
      <c r="K653" s="3"/>
      <c r="L653" s="3"/>
      <c r="M653" s="3"/>
      <c r="N653" s="3"/>
      <c r="O653" s="3"/>
      <c r="P653" s="3"/>
      <c r="Q653" s="3"/>
      <c r="R653" s="3"/>
      <c r="S653" s="3"/>
      <c r="T653" s="3"/>
      <c r="U653" s="3"/>
      <c r="V653" s="3"/>
      <c r="W653" s="3"/>
      <c r="X653" s="3"/>
      <c r="Y653" s="3"/>
      <c r="Z653" s="3"/>
    </row>
    <row r="654" spans="1:26" ht="12.75" customHeight="1" x14ac:dyDescent="0.25">
      <c r="A654" s="3"/>
      <c r="B654" s="3"/>
      <c r="C654" s="3"/>
      <c r="D654" s="200"/>
      <c r="E654" s="3"/>
      <c r="F654" s="3"/>
      <c r="G654" s="3"/>
      <c r="H654" s="3"/>
      <c r="I654" s="3"/>
      <c r="J654" s="3"/>
      <c r="K654" s="3"/>
      <c r="L654" s="3"/>
      <c r="M654" s="3"/>
      <c r="N654" s="3"/>
      <c r="O654" s="3"/>
      <c r="P654" s="3"/>
      <c r="Q654" s="3"/>
      <c r="R654" s="3"/>
      <c r="S654" s="3"/>
      <c r="T654" s="3"/>
      <c r="U654" s="3"/>
      <c r="V654" s="3"/>
      <c r="W654" s="3"/>
      <c r="X654" s="3"/>
      <c r="Y654" s="3"/>
      <c r="Z654" s="3"/>
    </row>
    <row r="655" spans="1:26" ht="12.75" customHeight="1" x14ac:dyDescent="0.25">
      <c r="A655" s="3"/>
      <c r="B655" s="3"/>
      <c r="C655" s="3"/>
      <c r="D655" s="200"/>
      <c r="E655" s="3"/>
      <c r="F655" s="3"/>
      <c r="G655" s="3"/>
      <c r="H655" s="3"/>
      <c r="I655" s="3"/>
      <c r="J655" s="3"/>
      <c r="K655" s="3"/>
      <c r="L655" s="3"/>
      <c r="M655" s="3"/>
      <c r="N655" s="3"/>
      <c r="O655" s="3"/>
      <c r="P655" s="3"/>
      <c r="Q655" s="3"/>
      <c r="R655" s="3"/>
      <c r="S655" s="3"/>
      <c r="T655" s="3"/>
      <c r="U655" s="3"/>
      <c r="V655" s="3"/>
      <c r="W655" s="3"/>
      <c r="X655" s="3"/>
      <c r="Y655" s="3"/>
      <c r="Z655" s="3"/>
    </row>
    <row r="656" spans="1:26" ht="12.75" customHeight="1" x14ac:dyDescent="0.25">
      <c r="A656" s="3"/>
      <c r="B656" s="3"/>
      <c r="C656" s="3"/>
      <c r="D656" s="200"/>
      <c r="E656" s="3"/>
      <c r="F656" s="3"/>
      <c r="G656" s="3"/>
      <c r="H656" s="3"/>
      <c r="I656" s="3"/>
      <c r="J656" s="3"/>
      <c r="K656" s="3"/>
      <c r="L656" s="3"/>
      <c r="M656" s="3"/>
      <c r="N656" s="3"/>
      <c r="O656" s="3"/>
      <c r="P656" s="3"/>
      <c r="Q656" s="3"/>
      <c r="R656" s="3"/>
      <c r="S656" s="3"/>
      <c r="T656" s="3"/>
      <c r="U656" s="3"/>
      <c r="V656" s="3"/>
      <c r="W656" s="3"/>
      <c r="X656" s="3"/>
      <c r="Y656" s="3"/>
      <c r="Z656" s="3"/>
    </row>
    <row r="657" spans="1:26" ht="12.75" customHeight="1" x14ac:dyDescent="0.25">
      <c r="A657" s="3"/>
      <c r="B657" s="3"/>
      <c r="C657" s="3"/>
      <c r="D657" s="200"/>
      <c r="E657" s="3"/>
      <c r="F657" s="3"/>
      <c r="G657" s="3"/>
      <c r="H657" s="3"/>
      <c r="I657" s="3"/>
      <c r="J657" s="3"/>
      <c r="K657" s="3"/>
      <c r="L657" s="3"/>
      <c r="M657" s="3"/>
      <c r="N657" s="3"/>
      <c r="O657" s="3"/>
      <c r="P657" s="3"/>
      <c r="Q657" s="3"/>
      <c r="R657" s="3"/>
      <c r="S657" s="3"/>
      <c r="T657" s="3"/>
      <c r="U657" s="3"/>
      <c r="V657" s="3"/>
      <c r="W657" s="3"/>
      <c r="X657" s="3"/>
      <c r="Y657" s="3"/>
      <c r="Z657" s="3"/>
    </row>
    <row r="658" spans="1:26" ht="12.75" customHeight="1" x14ac:dyDescent="0.25">
      <c r="A658" s="3"/>
      <c r="B658" s="3"/>
      <c r="C658" s="3"/>
      <c r="D658" s="200"/>
      <c r="E658" s="3"/>
      <c r="F658" s="3"/>
      <c r="G658" s="3"/>
      <c r="H658" s="3"/>
      <c r="I658" s="3"/>
      <c r="J658" s="3"/>
      <c r="K658" s="3"/>
      <c r="L658" s="3"/>
      <c r="M658" s="3"/>
      <c r="N658" s="3"/>
      <c r="O658" s="3"/>
      <c r="P658" s="3"/>
      <c r="Q658" s="3"/>
      <c r="R658" s="3"/>
      <c r="S658" s="3"/>
      <c r="T658" s="3"/>
      <c r="U658" s="3"/>
      <c r="V658" s="3"/>
      <c r="W658" s="3"/>
      <c r="X658" s="3"/>
      <c r="Y658" s="3"/>
      <c r="Z658" s="3"/>
    </row>
    <row r="659" spans="1:26" ht="12.75" customHeight="1" x14ac:dyDescent="0.25">
      <c r="A659" s="3"/>
      <c r="B659" s="3"/>
      <c r="C659" s="3"/>
      <c r="D659" s="200"/>
      <c r="E659" s="3"/>
      <c r="F659" s="3"/>
      <c r="G659" s="3"/>
      <c r="H659" s="3"/>
      <c r="I659" s="3"/>
      <c r="J659" s="3"/>
      <c r="K659" s="3"/>
      <c r="L659" s="3"/>
      <c r="M659" s="3"/>
      <c r="N659" s="3"/>
      <c r="O659" s="3"/>
      <c r="P659" s="3"/>
      <c r="Q659" s="3"/>
      <c r="R659" s="3"/>
      <c r="S659" s="3"/>
      <c r="T659" s="3"/>
      <c r="U659" s="3"/>
      <c r="V659" s="3"/>
      <c r="W659" s="3"/>
      <c r="X659" s="3"/>
      <c r="Y659" s="3"/>
      <c r="Z659" s="3"/>
    </row>
    <row r="660" spans="1:26" ht="12.75" customHeight="1" x14ac:dyDescent="0.25">
      <c r="A660" s="3"/>
      <c r="B660" s="3"/>
      <c r="C660" s="3"/>
      <c r="D660" s="200"/>
      <c r="E660" s="3"/>
      <c r="F660" s="3"/>
      <c r="G660" s="3"/>
      <c r="H660" s="3"/>
      <c r="I660" s="3"/>
      <c r="J660" s="3"/>
      <c r="K660" s="3"/>
      <c r="L660" s="3"/>
      <c r="M660" s="3"/>
      <c r="N660" s="3"/>
      <c r="O660" s="3"/>
      <c r="P660" s="3"/>
      <c r="Q660" s="3"/>
      <c r="R660" s="3"/>
      <c r="S660" s="3"/>
      <c r="T660" s="3"/>
      <c r="U660" s="3"/>
      <c r="V660" s="3"/>
      <c r="W660" s="3"/>
      <c r="X660" s="3"/>
      <c r="Y660" s="3"/>
      <c r="Z660" s="3"/>
    </row>
    <row r="661" spans="1:26" ht="12.75" customHeight="1" x14ac:dyDescent="0.25">
      <c r="A661" s="3"/>
      <c r="B661" s="3"/>
      <c r="C661" s="3"/>
      <c r="D661" s="200"/>
      <c r="E661" s="3"/>
      <c r="F661" s="3"/>
      <c r="G661" s="3"/>
      <c r="H661" s="3"/>
      <c r="I661" s="3"/>
      <c r="J661" s="3"/>
      <c r="K661" s="3"/>
      <c r="L661" s="3"/>
      <c r="M661" s="3"/>
      <c r="N661" s="3"/>
      <c r="O661" s="3"/>
      <c r="P661" s="3"/>
      <c r="Q661" s="3"/>
      <c r="R661" s="3"/>
      <c r="S661" s="3"/>
      <c r="T661" s="3"/>
      <c r="U661" s="3"/>
      <c r="V661" s="3"/>
      <c r="W661" s="3"/>
      <c r="X661" s="3"/>
      <c r="Y661" s="3"/>
      <c r="Z661" s="3"/>
    </row>
    <row r="662" spans="1:26" ht="12.75" customHeight="1" x14ac:dyDescent="0.25">
      <c r="A662" s="3"/>
      <c r="B662" s="3"/>
      <c r="C662" s="3"/>
      <c r="D662" s="200"/>
      <c r="E662" s="3"/>
      <c r="F662" s="3"/>
      <c r="G662" s="3"/>
      <c r="H662" s="3"/>
      <c r="I662" s="3"/>
      <c r="J662" s="3"/>
      <c r="K662" s="3"/>
      <c r="L662" s="3"/>
      <c r="M662" s="3"/>
      <c r="N662" s="3"/>
      <c r="O662" s="3"/>
      <c r="P662" s="3"/>
      <c r="Q662" s="3"/>
      <c r="R662" s="3"/>
      <c r="S662" s="3"/>
      <c r="T662" s="3"/>
      <c r="U662" s="3"/>
      <c r="V662" s="3"/>
      <c r="W662" s="3"/>
      <c r="X662" s="3"/>
      <c r="Y662" s="3"/>
      <c r="Z662" s="3"/>
    </row>
    <row r="663" spans="1:26" ht="12.75" customHeight="1" x14ac:dyDescent="0.25">
      <c r="A663" s="3"/>
      <c r="B663" s="3"/>
      <c r="C663" s="3"/>
      <c r="D663" s="200"/>
      <c r="E663" s="3"/>
      <c r="F663" s="3"/>
      <c r="G663" s="3"/>
      <c r="H663" s="3"/>
      <c r="I663" s="3"/>
      <c r="J663" s="3"/>
      <c r="K663" s="3"/>
      <c r="L663" s="3"/>
      <c r="M663" s="3"/>
      <c r="N663" s="3"/>
      <c r="O663" s="3"/>
      <c r="P663" s="3"/>
      <c r="Q663" s="3"/>
      <c r="R663" s="3"/>
      <c r="S663" s="3"/>
      <c r="T663" s="3"/>
      <c r="U663" s="3"/>
      <c r="V663" s="3"/>
      <c r="W663" s="3"/>
      <c r="X663" s="3"/>
      <c r="Y663" s="3"/>
      <c r="Z663" s="3"/>
    </row>
    <row r="664" spans="1:26" ht="12.75" customHeight="1" x14ac:dyDescent="0.25">
      <c r="A664" s="3"/>
      <c r="B664" s="3"/>
      <c r="C664" s="3"/>
      <c r="D664" s="200"/>
      <c r="E664" s="3"/>
      <c r="F664" s="3"/>
      <c r="G664" s="3"/>
      <c r="H664" s="3"/>
      <c r="I664" s="3"/>
      <c r="J664" s="3"/>
      <c r="K664" s="3"/>
      <c r="L664" s="3"/>
      <c r="M664" s="3"/>
      <c r="N664" s="3"/>
      <c r="O664" s="3"/>
      <c r="P664" s="3"/>
      <c r="Q664" s="3"/>
      <c r="R664" s="3"/>
      <c r="S664" s="3"/>
      <c r="T664" s="3"/>
      <c r="U664" s="3"/>
      <c r="V664" s="3"/>
      <c r="W664" s="3"/>
      <c r="X664" s="3"/>
      <c r="Y664" s="3"/>
      <c r="Z664" s="3"/>
    </row>
    <row r="665" spans="1:26" ht="12.75" customHeight="1" x14ac:dyDescent="0.25">
      <c r="A665" s="3"/>
      <c r="B665" s="3"/>
      <c r="C665" s="3"/>
      <c r="D665" s="200"/>
      <c r="E665" s="3"/>
      <c r="F665" s="3"/>
      <c r="G665" s="3"/>
      <c r="H665" s="3"/>
      <c r="I665" s="3"/>
      <c r="J665" s="3"/>
      <c r="K665" s="3"/>
      <c r="L665" s="3"/>
      <c r="M665" s="3"/>
      <c r="N665" s="3"/>
      <c r="O665" s="3"/>
      <c r="P665" s="3"/>
      <c r="Q665" s="3"/>
      <c r="R665" s="3"/>
      <c r="S665" s="3"/>
      <c r="T665" s="3"/>
      <c r="U665" s="3"/>
      <c r="V665" s="3"/>
      <c r="W665" s="3"/>
      <c r="X665" s="3"/>
      <c r="Y665" s="3"/>
      <c r="Z665" s="3"/>
    </row>
    <row r="666" spans="1:26" ht="12.75" customHeight="1" x14ac:dyDescent="0.25">
      <c r="A666" s="3"/>
      <c r="B666" s="3"/>
      <c r="C666" s="3"/>
      <c r="D666" s="200"/>
      <c r="E666" s="3"/>
      <c r="F666" s="3"/>
      <c r="G666" s="3"/>
      <c r="H666" s="3"/>
      <c r="I666" s="3"/>
      <c r="J666" s="3"/>
      <c r="K666" s="3"/>
      <c r="L666" s="3"/>
      <c r="M666" s="3"/>
      <c r="N666" s="3"/>
      <c r="O666" s="3"/>
      <c r="P666" s="3"/>
      <c r="Q666" s="3"/>
      <c r="R666" s="3"/>
      <c r="S666" s="3"/>
      <c r="T666" s="3"/>
      <c r="U666" s="3"/>
      <c r="V666" s="3"/>
      <c r="W666" s="3"/>
      <c r="X666" s="3"/>
      <c r="Y666" s="3"/>
      <c r="Z666" s="3"/>
    </row>
    <row r="667" spans="1:26" ht="12.75" customHeight="1" x14ac:dyDescent="0.25">
      <c r="A667" s="3"/>
      <c r="B667" s="3"/>
      <c r="C667" s="3"/>
      <c r="D667" s="200"/>
      <c r="E667" s="3"/>
      <c r="F667" s="3"/>
      <c r="G667" s="3"/>
      <c r="H667" s="3"/>
      <c r="I667" s="3"/>
      <c r="J667" s="3"/>
      <c r="K667" s="3"/>
      <c r="L667" s="3"/>
      <c r="M667" s="3"/>
      <c r="N667" s="3"/>
      <c r="O667" s="3"/>
      <c r="P667" s="3"/>
      <c r="Q667" s="3"/>
      <c r="R667" s="3"/>
      <c r="S667" s="3"/>
      <c r="T667" s="3"/>
      <c r="U667" s="3"/>
      <c r="V667" s="3"/>
      <c r="W667" s="3"/>
      <c r="X667" s="3"/>
      <c r="Y667" s="3"/>
      <c r="Z667" s="3"/>
    </row>
    <row r="668" spans="1:26" ht="12.75" customHeight="1" x14ac:dyDescent="0.25">
      <c r="A668" s="3"/>
      <c r="B668" s="3"/>
      <c r="C668" s="3"/>
      <c r="D668" s="200"/>
      <c r="E668" s="3"/>
      <c r="F668" s="3"/>
      <c r="G668" s="3"/>
      <c r="H668" s="3"/>
      <c r="I668" s="3"/>
      <c r="J668" s="3"/>
      <c r="K668" s="3"/>
      <c r="L668" s="3"/>
      <c r="M668" s="3"/>
      <c r="N668" s="3"/>
      <c r="O668" s="3"/>
      <c r="P668" s="3"/>
      <c r="Q668" s="3"/>
      <c r="R668" s="3"/>
      <c r="S668" s="3"/>
      <c r="T668" s="3"/>
      <c r="U668" s="3"/>
      <c r="V668" s="3"/>
      <c r="W668" s="3"/>
      <c r="X668" s="3"/>
      <c r="Y668" s="3"/>
      <c r="Z668" s="3"/>
    </row>
    <row r="669" spans="1:26" ht="12.75" customHeight="1" x14ac:dyDescent="0.25">
      <c r="A669" s="3"/>
      <c r="B669" s="3"/>
      <c r="C669" s="3"/>
      <c r="D669" s="200"/>
      <c r="E669" s="3"/>
      <c r="F669" s="3"/>
      <c r="G669" s="3"/>
      <c r="H669" s="3"/>
      <c r="I669" s="3"/>
      <c r="J669" s="3"/>
      <c r="K669" s="3"/>
      <c r="L669" s="3"/>
      <c r="M669" s="3"/>
      <c r="N669" s="3"/>
      <c r="O669" s="3"/>
      <c r="P669" s="3"/>
      <c r="Q669" s="3"/>
      <c r="R669" s="3"/>
      <c r="S669" s="3"/>
      <c r="T669" s="3"/>
      <c r="U669" s="3"/>
      <c r="V669" s="3"/>
      <c r="W669" s="3"/>
      <c r="X669" s="3"/>
      <c r="Y669" s="3"/>
      <c r="Z669" s="3"/>
    </row>
    <row r="670" spans="1:26" ht="12.75" customHeight="1" x14ac:dyDescent="0.25">
      <c r="A670" s="3"/>
      <c r="B670" s="3"/>
      <c r="C670" s="3"/>
      <c r="D670" s="200"/>
      <c r="E670" s="3"/>
      <c r="F670" s="3"/>
      <c r="G670" s="3"/>
      <c r="H670" s="3"/>
      <c r="I670" s="3"/>
      <c r="J670" s="3"/>
      <c r="K670" s="3"/>
      <c r="L670" s="3"/>
      <c r="M670" s="3"/>
      <c r="N670" s="3"/>
      <c r="O670" s="3"/>
      <c r="P670" s="3"/>
      <c r="Q670" s="3"/>
      <c r="R670" s="3"/>
      <c r="S670" s="3"/>
      <c r="T670" s="3"/>
      <c r="U670" s="3"/>
      <c r="V670" s="3"/>
      <c r="W670" s="3"/>
      <c r="X670" s="3"/>
      <c r="Y670" s="3"/>
      <c r="Z670" s="3"/>
    </row>
    <row r="671" spans="1:26" ht="12.75" customHeight="1" x14ac:dyDescent="0.25">
      <c r="A671" s="3"/>
      <c r="B671" s="3"/>
      <c r="C671" s="3"/>
      <c r="D671" s="200"/>
      <c r="E671" s="3"/>
      <c r="F671" s="3"/>
      <c r="G671" s="3"/>
      <c r="H671" s="3"/>
      <c r="I671" s="3"/>
      <c r="J671" s="3"/>
      <c r="K671" s="3"/>
      <c r="L671" s="3"/>
      <c r="M671" s="3"/>
      <c r="N671" s="3"/>
      <c r="O671" s="3"/>
      <c r="P671" s="3"/>
      <c r="Q671" s="3"/>
      <c r="R671" s="3"/>
      <c r="S671" s="3"/>
      <c r="T671" s="3"/>
      <c r="U671" s="3"/>
      <c r="V671" s="3"/>
      <c r="W671" s="3"/>
      <c r="X671" s="3"/>
      <c r="Y671" s="3"/>
      <c r="Z671" s="3"/>
    </row>
    <row r="672" spans="1:26" ht="12.75" customHeight="1" x14ac:dyDescent="0.25">
      <c r="A672" s="3"/>
      <c r="B672" s="3"/>
      <c r="C672" s="3"/>
      <c r="D672" s="200"/>
      <c r="E672" s="3"/>
      <c r="F672" s="3"/>
      <c r="G672" s="3"/>
      <c r="H672" s="3"/>
      <c r="I672" s="3"/>
      <c r="J672" s="3"/>
      <c r="K672" s="3"/>
      <c r="L672" s="3"/>
      <c r="M672" s="3"/>
      <c r="N672" s="3"/>
      <c r="O672" s="3"/>
      <c r="P672" s="3"/>
      <c r="Q672" s="3"/>
      <c r="R672" s="3"/>
      <c r="S672" s="3"/>
      <c r="T672" s="3"/>
      <c r="U672" s="3"/>
      <c r="V672" s="3"/>
      <c r="W672" s="3"/>
      <c r="X672" s="3"/>
      <c r="Y672" s="3"/>
      <c r="Z672" s="3"/>
    </row>
    <row r="673" spans="1:26" ht="12.75" customHeight="1" x14ac:dyDescent="0.25">
      <c r="A673" s="3"/>
      <c r="B673" s="3"/>
      <c r="C673" s="3"/>
      <c r="D673" s="200"/>
      <c r="E673" s="3"/>
      <c r="F673" s="3"/>
      <c r="G673" s="3"/>
      <c r="H673" s="3"/>
      <c r="I673" s="3"/>
      <c r="J673" s="3"/>
      <c r="K673" s="3"/>
      <c r="L673" s="3"/>
      <c r="M673" s="3"/>
      <c r="N673" s="3"/>
      <c r="O673" s="3"/>
      <c r="P673" s="3"/>
      <c r="Q673" s="3"/>
      <c r="R673" s="3"/>
      <c r="S673" s="3"/>
      <c r="T673" s="3"/>
      <c r="U673" s="3"/>
      <c r="V673" s="3"/>
      <c r="W673" s="3"/>
      <c r="X673" s="3"/>
      <c r="Y673" s="3"/>
      <c r="Z673" s="3"/>
    </row>
    <row r="674" spans="1:26" ht="12.75" customHeight="1" x14ac:dyDescent="0.25">
      <c r="A674" s="3"/>
      <c r="B674" s="3"/>
      <c r="C674" s="3"/>
      <c r="D674" s="200"/>
      <c r="E674" s="3"/>
      <c r="F674" s="3"/>
      <c r="G674" s="3"/>
      <c r="H674" s="3"/>
      <c r="I674" s="3"/>
      <c r="J674" s="3"/>
      <c r="K674" s="3"/>
      <c r="L674" s="3"/>
      <c r="M674" s="3"/>
      <c r="N674" s="3"/>
      <c r="O674" s="3"/>
      <c r="P674" s="3"/>
      <c r="Q674" s="3"/>
      <c r="R674" s="3"/>
      <c r="S674" s="3"/>
      <c r="T674" s="3"/>
      <c r="U674" s="3"/>
      <c r="V674" s="3"/>
      <c r="W674" s="3"/>
      <c r="X674" s="3"/>
      <c r="Y674" s="3"/>
      <c r="Z674" s="3"/>
    </row>
    <row r="675" spans="1:26" ht="12.75" customHeight="1" x14ac:dyDescent="0.25">
      <c r="A675" s="3"/>
      <c r="B675" s="3"/>
      <c r="C675" s="3"/>
      <c r="D675" s="200"/>
      <c r="E675" s="3"/>
      <c r="F675" s="3"/>
      <c r="G675" s="3"/>
      <c r="H675" s="3"/>
      <c r="I675" s="3"/>
      <c r="J675" s="3"/>
      <c r="K675" s="3"/>
      <c r="L675" s="3"/>
      <c r="M675" s="3"/>
      <c r="N675" s="3"/>
      <c r="O675" s="3"/>
      <c r="P675" s="3"/>
      <c r="Q675" s="3"/>
      <c r="R675" s="3"/>
      <c r="S675" s="3"/>
      <c r="T675" s="3"/>
      <c r="U675" s="3"/>
      <c r="V675" s="3"/>
      <c r="W675" s="3"/>
      <c r="X675" s="3"/>
      <c r="Y675" s="3"/>
      <c r="Z675" s="3"/>
    </row>
    <row r="676" spans="1:26" ht="12.75" customHeight="1" x14ac:dyDescent="0.25">
      <c r="A676" s="3"/>
      <c r="B676" s="3"/>
      <c r="C676" s="3"/>
      <c r="D676" s="200"/>
      <c r="E676" s="3"/>
      <c r="F676" s="3"/>
      <c r="G676" s="3"/>
      <c r="H676" s="3"/>
      <c r="I676" s="3"/>
      <c r="J676" s="3"/>
      <c r="K676" s="3"/>
      <c r="L676" s="3"/>
      <c r="M676" s="3"/>
      <c r="N676" s="3"/>
      <c r="O676" s="3"/>
      <c r="P676" s="3"/>
      <c r="Q676" s="3"/>
      <c r="R676" s="3"/>
      <c r="S676" s="3"/>
      <c r="T676" s="3"/>
      <c r="U676" s="3"/>
      <c r="V676" s="3"/>
      <c r="W676" s="3"/>
      <c r="X676" s="3"/>
      <c r="Y676" s="3"/>
      <c r="Z676" s="3"/>
    </row>
    <row r="677" spans="1:26" ht="12.75" customHeight="1" x14ac:dyDescent="0.25">
      <c r="A677" s="3"/>
      <c r="B677" s="3"/>
      <c r="C677" s="3"/>
      <c r="D677" s="200"/>
      <c r="E677" s="3"/>
      <c r="F677" s="3"/>
      <c r="G677" s="3"/>
      <c r="H677" s="3"/>
      <c r="I677" s="3"/>
      <c r="J677" s="3"/>
      <c r="K677" s="3"/>
      <c r="L677" s="3"/>
      <c r="M677" s="3"/>
      <c r="N677" s="3"/>
      <c r="O677" s="3"/>
      <c r="P677" s="3"/>
      <c r="Q677" s="3"/>
      <c r="R677" s="3"/>
      <c r="S677" s="3"/>
      <c r="T677" s="3"/>
      <c r="U677" s="3"/>
      <c r="V677" s="3"/>
      <c r="W677" s="3"/>
      <c r="X677" s="3"/>
      <c r="Y677" s="3"/>
      <c r="Z677" s="3"/>
    </row>
    <row r="678" spans="1:26" ht="12.75" customHeight="1" x14ac:dyDescent="0.25">
      <c r="A678" s="3"/>
      <c r="B678" s="3"/>
      <c r="C678" s="3"/>
      <c r="D678" s="200"/>
      <c r="E678" s="3"/>
      <c r="F678" s="3"/>
      <c r="G678" s="3"/>
      <c r="H678" s="3"/>
      <c r="I678" s="3"/>
      <c r="J678" s="3"/>
      <c r="K678" s="3"/>
      <c r="L678" s="3"/>
      <c r="M678" s="3"/>
      <c r="N678" s="3"/>
      <c r="O678" s="3"/>
      <c r="P678" s="3"/>
      <c r="Q678" s="3"/>
      <c r="R678" s="3"/>
      <c r="S678" s="3"/>
      <c r="T678" s="3"/>
      <c r="U678" s="3"/>
      <c r="V678" s="3"/>
      <c r="W678" s="3"/>
      <c r="X678" s="3"/>
      <c r="Y678" s="3"/>
      <c r="Z678" s="3"/>
    </row>
    <row r="679" spans="1:26" ht="12.75" customHeight="1" x14ac:dyDescent="0.25">
      <c r="A679" s="3"/>
      <c r="B679" s="3"/>
      <c r="C679" s="3"/>
      <c r="D679" s="200"/>
      <c r="E679" s="3"/>
      <c r="F679" s="3"/>
      <c r="G679" s="3"/>
      <c r="H679" s="3"/>
      <c r="I679" s="3"/>
      <c r="J679" s="3"/>
      <c r="K679" s="3"/>
      <c r="L679" s="3"/>
      <c r="M679" s="3"/>
      <c r="N679" s="3"/>
      <c r="O679" s="3"/>
      <c r="P679" s="3"/>
      <c r="Q679" s="3"/>
      <c r="R679" s="3"/>
      <c r="S679" s="3"/>
      <c r="T679" s="3"/>
      <c r="U679" s="3"/>
      <c r="V679" s="3"/>
      <c r="W679" s="3"/>
      <c r="X679" s="3"/>
      <c r="Y679" s="3"/>
      <c r="Z679" s="3"/>
    </row>
    <row r="680" spans="1:26" ht="12.75" customHeight="1" x14ac:dyDescent="0.25">
      <c r="A680" s="3"/>
      <c r="B680" s="3"/>
      <c r="C680" s="3"/>
      <c r="D680" s="200"/>
      <c r="E680" s="3"/>
      <c r="F680" s="3"/>
      <c r="G680" s="3"/>
      <c r="H680" s="3"/>
      <c r="I680" s="3"/>
      <c r="J680" s="3"/>
      <c r="K680" s="3"/>
      <c r="L680" s="3"/>
      <c r="M680" s="3"/>
      <c r="N680" s="3"/>
      <c r="O680" s="3"/>
      <c r="P680" s="3"/>
      <c r="Q680" s="3"/>
      <c r="R680" s="3"/>
      <c r="S680" s="3"/>
      <c r="T680" s="3"/>
      <c r="U680" s="3"/>
      <c r="V680" s="3"/>
      <c r="W680" s="3"/>
      <c r="X680" s="3"/>
      <c r="Y680" s="3"/>
      <c r="Z680" s="3"/>
    </row>
    <row r="681" spans="1:26" ht="12.75" customHeight="1" x14ac:dyDescent="0.25">
      <c r="A681" s="3"/>
      <c r="B681" s="3"/>
      <c r="C681" s="3"/>
      <c r="D681" s="200"/>
      <c r="E681" s="3"/>
      <c r="F681" s="3"/>
      <c r="G681" s="3"/>
      <c r="H681" s="3"/>
      <c r="I681" s="3"/>
      <c r="J681" s="3"/>
      <c r="K681" s="3"/>
      <c r="L681" s="3"/>
      <c r="M681" s="3"/>
      <c r="N681" s="3"/>
      <c r="O681" s="3"/>
      <c r="P681" s="3"/>
      <c r="Q681" s="3"/>
      <c r="R681" s="3"/>
      <c r="S681" s="3"/>
      <c r="T681" s="3"/>
      <c r="U681" s="3"/>
      <c r="V681" s="3"/>
      <c r="W681" s="3"/>
      <c r="X681" s="3"/>
      <c r="Y681" s="3"/>
      <c r="Z681" s="3"/>
    </row>
    <row r="682" spans="1:26" ht="12.75" customHeight="1" x14ac:dyDescent="0.25">
      <c r="A682" s="3"/>
      <c r="B682" s="3"/>
      <c r="C682" s="3"/>
      <c r="D682" s="200"/>
      <c r="E682" s="3"/>
      <c r="F682" s="3"/>
      <c r="G682" s="3"/>
      <c r="H682" s="3"/>
      <c r="I682" s="3"/>
      <c r="J682" s="3"/>
      <c r="K682" s="3"/>
      <c r="L682" s="3"/>
      <c r="M682" s="3"/>
      <c r="N682" s="3"/>
      <c r="O682" s="3"/>
      <c r="P682" s="3"/>
      <c r="Q682" s="3"/>
      <c r="R682" s="3"/>
      <c r="S682" s="3"/>
      <c r="T682" s="3"/>
      <c r="U682" s="3"/>
      <c r="V682" s="3"/>
      <c r="W682" s="3"/>
      <c r="X682" s="3"/>
      <c r="Y682" s="3"/>
      <c r="Z682" s="3"/>
    </row>
    <row r="683" spans="1:26" ht="12.75" customHeight="1" x14ac:dyDescent="0.25">
      <c r="A683" s="3"/>
      <c r="B683" s="3"/>
      <c r="C683" s="3"/>
      <c r="D683" s="200"/>
      <c r="E683" s="3"/>
      <c r="F683" s="3"/>
      <c r="G683" s="3"/>
      <c r="H683" s="3"/>
      <c r="I683" s="3"/>
      <c r="J683" s="3"/>
      <c r="K683" s="3"/>
      <c r="L683" s="3"/>
      <c r="M683" s="3"/>
      <c r="N683" s="3"/>
      <c r="O683" s="3"/>
      <c r="P683" s="3"/>
      <c r="Q683" s="3"/>
      <c r="R683" s="3"/>
      <c r="S683" s="3"/>
      <c r="T683" s="3"/>
      <c r="U683" s="3"/>
      <c r="V683" s="3"/>
      <c r="W683" s="3"/>
      <c r="X683" s="3"/>
      <c r="Y683" s="3"/>
      <c r="Z683" s="3"/>
    </row>
    <row r="684" spans="1:26" ht="12.75" customHeight="1" x14ac:dyDescent="0.25">
      <c r="A684" s="3"/>
      <c r="B684" s="3"/>
      <c r="C684" s="3"/>
      <c r="D684" s="200"/>
      <c r="E684" s="3"/>
      <c r="F684" s="3"/>
      <c r="G684" s="3"/>
      <c r="H684" s="3"/>
      <c r="I684" s="3"/>
      <c r="J684" s="3"/>
      <c r="K684" s="3"/>
      <c r="L684" s="3"/>
      <c r="M684" s="3"/>
      <c r="N684" s="3"/>
      <c r="O684" s="3"/>
      <c r="P684" s="3"/>
      <c r="Q684" s="3"/>
      <c r="R684" s="3"/>
      <c r="S684" s="3"/>
      <c r="T684" s="3"/>
      <c r="U684" s="3"/>
      <c r="V684" s="3"/>
      <c r="W684" s="3"/>
      <c r="X684" s="3"/>
      <c r="Y684" s="3"/>
      <c r="Z684" s="3"/>
    </row>
    <row r="685" spans="1:26" ht="12.75" customHeight="1" x14ac:dyDescent="0.25">
      <c r="A685" s="3"/>
      <c r="B685" s="3"/>
      <c r="C685" s="3"/>
      <c r="D685" s="200"/>
      <c r="E685" s="3"/>
      <c r="F685" s="3"/>
      <c r="G685" s="3"/>
      <c r="H685" s="3"/>
      <c r="I685" s="3"/>
      <c r="J685" s="3"/>
      <c r="K685" s="3"/>
      <c r="L685" s="3"/>
      <c r="M685" s="3"/>
      <c r="N685" s="3"/>
      <c r="O685" s="3"/>
      <c r="P685" s="3"/>
      <c r="Q685" s="3"/>
      <c r="R685" s="3"/>
      <c r="S685" s="3"/>
      <c r="T685" s="3"/>
      <c r="U685" s="3"/>
      <c r="V685" s="3"/>
      <c r="W685" s="3"/>
      <c r="X685" s="3"/>
      <c r="Y685" s="3"/>
      <c r="Z685" s="3"/>
    </row>
    <row r="686" spans="1:26" ht="12.75" customHeight="1" x14ac:dyDescent="0.25">
      <c r="A686" s="3"/>
      <c r="B686" s="3"/>
      <c r="C686" s="3"/>
      <c r="D686" s="200"/>
      <c r="E686" s="3"/>
      <c r="F686" s="3"/>
      <c r="G686" s="3"/>
      <c r="H686" s="3"/>
      <c r="I686" s="3"/>
      <c r="J686" s="3"/>
      <c r="K686" s="3"/>
      <c r="L686" s="3"/>
      <c r="M686" s="3"/>
      <c r="N686" s="3"/>
      <c r="O686" s="3"/>
      <c r="P686" s="3"/>
      <c r="Q686" s="3"/>
      <c r="R686" s="3"/>
      <c r="S686" s="3"/>
      <c r="T686" s="3"/>
      <c r="U686" s="3"/>
      <c r="V686" s="3"/>
      <c r="W686" s="3"/>
      <c r="X686" s="3"/>
      <c r="Y686" s="3"/>
      <c r="Z686" s="3"/>
    </row>
    <row r="687" spans="1:26" ht="12.75" customHeight="1" x14ac:dyDescent="0.25">
      <c r="A687" s="3"/>
      <c r="B687" s="3"/>
      <c r="C687" s="3"/>
      <c r="D687" s="200"/>
      <c r="E687" s="3"/>
      <c r="F687" s="3"/>
      <c r="G687" s="3"/>
      <c r="H687" s="3"/>
      <c r="I687" s="3"/>
      <c r="J687" s="3"/>
      <c r="K687" s="3"/>
      <c r="L687" s="3"/>
      <c r="M687" s="3"/>
      <c r="N687" s="3"/>
      <c r="O687" s="3"/>
      <c r="P687" s="3"/>
      <c r="Q687" s="3"/>
      <c r="R687" s="3"/>
      <c r="S687" s="3"/>
      <c r="T687" s="3"/>
      <c r="U687" s="3"/>
      <c r="V687" s="3"/>
      <c r="W687" s="3"/>
      <c r="X687" s="3"/>
      <c r="Y687" s="3"/>
      <c r="Z687" s="3"/>
    </row>
    <row r="688" spans="1:26" ht="12.75" customHeight="1" x14ac:dyDescent="0.25">
      <c r="A688" s="3"/>
      <c r="B688" s="3"/>
      <c r="C688" s="3"/>
      <c r="D688" s="200"/>
      <c r="E688" s="3"/>
      <c r="F688" s="3"/>
      <c r="G688" s="3"/>
      <c r="H688" s="3"/>
      <c r="I688" s="3"/>
      <c r="J688" s="3"/>
      <c r="K688" s="3"/>
      <c r="L688" s="3"/>
      <c r="M688" s="3"/>
      <c r="N688" s="3"/>
      <c r="O688" s="3"/>
      <c r="P688" s="3"/>
      <c r="Q688" s="3"/>
      <c r="R688" s="3"/>
      <c r="S688" s="3"/>
      <c r="T688" s="3"/>
      <c r="U688" s="3"/>
      <c r="V688" s="3"/>
      <c r="W688" s="3"/>
      <c r="X688" s="3"/>
      <c r="Y688" s="3"/>
      <c r="Z688" s="3"/>
    </row>
    <row r="689" spans="1:26" ht="12.75" customHeight="1" x14ac:dyDescent="0.25">
      <c r="A689" s="3"/>
      <c r="B689" s="3"/>
      <c r="C689" s="3"/>
      <c r="D689" s="200"/>
      <c r="E689" s="3"/>
      <c r="F689" s="3"/>
      <c r="G689" s="3"/>
      <c r="H689" s="3"/>
      <c r="I689" s="3"/>
      <c r="J689" s="3"/>
      <c r="K689" s="3"/>
      <c r="L689" s="3"/>
      <c r="M689" s="3"/>
      <c r="N689" s="3"/>
      <c r="O689" s="3"/>
      <c r="P689" s="3"/>
      <c r="Q689" s="3"/>
      <c r="R689" s="3"/>
      <c r="S689" s="3"/>
      <c r="T689" s="3"/>
      <c r="U689" s="3"/>
      <c r="V689" s="3"/>
      <c r="W689" s="3"/>
      <c r="X689" s="3"/>
      <c r="Y689" s="3"/>
      <c r="Z689" s="3"/>
    </row>
    <row r="690" spans="1:26" ht="12.75" customHeight="1" x14ac:dyDescent="0.25">
      <c r="A690" s="3"/>
      <c r="B690" s="3"/>
      <c r="C690" s="3"/>
      <c r="D690" s="200"/>
      <c r="E690" s="3"/>
      <c r="F690" s="3"/>
      <c r="G690" s="3"/>
      <c r="H690" s="3"/>
      <c r="I690" s="3"/>
      <c r="J690" s="3"/>
      <c r="K690" s="3"/>
      <c r="L690" s="3"/>
      <c r="M690" s="3"/>
      <c r="N690" s="3"/>
      <c r="O690" s="3"/>
      <c r="P690" s="3"/>
      <c r="Q690" s="3"/>
      <c r="R690" s="3"/>
      <c r="S690" s="3"/>
      <c r="T690" s="3"/>
      <c r="U690" s="3"/>
      <c r="V690" s="3"/>
      <c r="W690" s="3"/>
      <c r="X690" s="3"/>
      <c r="Y690" s="3"/>
      <c r="Z690" s="3"/>
    </row>
    <row r="691" spans="1:26" ht="12.75" customHeight="1" x14ac:dyDescent="0.25">
      <c r="A691" s="3"/>
      <c r="B691" s="3"/>
      <c r="C691" s="3"/>
      <c r="D691" s="200"/>
      <c r="E691" s="3"/>
      <c r="F691" s="3"/>
      <c r="G691" s="3"/>
      <c r="H691" s="3"/>
      <c r="I691" s="3"/>
      <c r="J691" s="3"/>
      <c r="K691" s="3"/>
      <c r="L691" s="3"/>
      <c r="M691" s="3"/>
      <c r="N691" s="3"/>
      <c r="O691" s="3"/>
      <c r="P691" s="3"/>
      <c r="Q691" s="3"/>
      <c r="R691" s="3"/>
      <c r="S691" s="3"/>
      <c r="T691" s="3"/>
      <c r="U691" s="3"/>
      <c r="V691" s="3"/>
      <c r="W691" s="3"/>
      <c r="X691" s="3"/>
      <c r="Y691" s="3"/>
      <c r="Z691" s="3"/>
    </row>
    <row r="692" spans="1:26" ht="12.75" customHeight="1" x14ac:dyDescent="0.25">
      <c r="A692" s="3"/>
      <c r="B692" s="3"/>
      <c r="C692" s="3"/>
      <c r="D692" s="200"/>
      <c r="E692" s="3"/>
      <c r="F692" s="3"/>
      <c r="G692" s="3"/>
      <c r="H692" s="3"/>
      <c r="I692" s="3"/>
      <c r="J692" s="3"/>
      <c r="K692" s="3"/>
      <c r="L692" s="3"/>
      <c r="M692" s="3"/>
      <c r="N692" s="3"/>
      <c r="O692" s="3"/>
      <c r="P692" s="3"/>
      <c r="Q692" s="3"/>
      <c r="R692" s="3"/>
      <c r="S692" s="3"/>
      <c r="T692" s="3"/>
      <c r="U692" s="3"/>
      <c r="V692" s="3"/>
      <c r="W692" s="3"/>
      <c r="X692" s="3"/>
      <c r="Y692" s="3"/>
      <c r="Z692" s="3"/>
    </row>
    <row r="693" spans="1:26" ht="12.75" customHeight="1" x14ac:dyDescent="0.25">
      <c r="A693" s="3"/>
      <c r="B693" s="3"/>
      <c r="C693" s="3"/>
      <c r="D693" s="200"/>
      <c r="E693" s="3"/>
      <c r="F693" s="3"/>
      <c r="G693" s="3"/>
      <c r="H693" s="3"/>
      <c r="I693" s="3"/>
      <c r="J693" s="3"/>
      <c r="K693" s="3"/>
      <c r="L693" s="3"/>
      <c r="M693" s="3"/>
      <c r="N693" s="3"/>
      <c r="O693" s="3"/>
      <c r="P693" s="3"/>
      <c r="Q693" s="3"/>
      <c r="R693" s="3"/>
      <c r="S693" s="3"/>
      <c r="T693" s="3"/>
      <c r="U693" s="3"/>
      <c r="V693" s="3"/>
      <c r="W693" s="3"/>
      <c r="X693" s="3"/>
      <c r="Y693" s="3"/>
      <c r="Z693" s="3"/>
    </row>
    <row r="694" spans="1:26" ht="12.75" customHeight="1" x14ac:dyDescent="0.25">
      <c r="A694" s="3"/>
      <c r="B694" s="3"/>
      <c r="C694" s="3"/>
      <c r="D694" s="200"/>
      <c r="E694" s="3"/>
      <c r="F694" s="3"/>
      <c r="G694" s="3"/>
      <c r="H694" s="3"/>
      <c r="I694" s="3"/>
      <c r="J694" s="3"/>
      <c r="K694" s="3"/>
      <c r="L694" s="3"/>
      <c r="M694" s="3"/>
      <c r="N694" s="3"/>
      <c r="O694" s="3"/>
      <c r="P694" s="3"/>
      <c r="Q694" s="3"/>
      <c r="R694" s="3"/>
      <c r="S694" s="3"/>
      <c r="T694" s="3"/>
      <c r="U694" s="3"/>
      <c r="V694" s="3"/>
      <c r="W694" s="3"/>
      <c r="X694" s="3"/>
      <c r="Y694" s="3"/>
      <c r="Z694" s="3"/>
    </row>
    <row r="695" spans="1:26" ht="12.75" customHeight="1" x14ac:dyDescent="0.25">
      <c r="A695" s="3"/>
      <c r="B695" s="3"/>
      <c r="C695" s="3"/>
      <c r="D695" s="200"/>
      <c r="E695" s="3"/>
      <c r="F695" s="3"/>
      <c r="G695" s="3"/>
      <c r="H695" s="3"/>
      <c r="I695" s="3"/>
      <c r="J695" s="3"/>
      <c r="K695" s="3"/>
      <c r="L695" s="3"/>
      <c r="M695" s="3"/>
      <c r="N695" s="3"/>
      <c r="O695" s="3"/>
      <c r="P695" s="3"/>
      <c r="Q695" s="3"/>
      <c r="R695" s="3"/>
      <c r="S695" s="3"/>
      <c r="T695" s="3"/>
      <c r="U695" s="3"/>
      <c r="V695" s="3"/>
      <c r="W695" s="3"/>
      <c r="X695" s="3"/>
      <c r="Y695" s="3"/>
      <c r="Z695" s="3"/>
    </row>
    <row r="696" spans="1:26" ht="12.75" customHeight="1" x14ac:dyDescent="0.25">
      <c r="A696" s="3"/>
      <c r="B696" s="3"/>
      <c r="C696" s="3"/>
      <c r="D696" s="200"/>
      <c r="E696" s="3"/>
      <c r="F696" s="3"/>
      <c r="G696" s="3"/>
      <c r="H696" s="3"/>
      <c r="I696" s="3"/>
      <c r="J696" s="3"/>
      <c r="K696" s="3"/>
      <c r="L696" s="3"/>
      <c r="M696" s="3"/>
      <c r="N696" s="3"/>
      <c r="O696" s="3"/>
      <c r="P696" s="3"/>
      <c r="Q696" s="3"/>
      <c r="R696" s="3"/>
      <c r="S696" s="3"/>
      <c r="T696" s="3"/>
      <c r="U696" s="3"/>
      <c r="V696" s="3"/>
      <c r="W696" s="3"/>
      <c r="X696" s="3"/>
      <c r="Y696" s="3"/>
      <c r="Z696" s="3"/>
    </row>
    <row r="697" spans="1:26" ht="12.75" customHeight="1" x14ac:dyDescent="0.25">
      <c r="A697" s="3"/>
      <c r="B697" s="3"/>
      <c r="C697" s="3"/>
      <c r="D697" s="200"/>
      <c r="E697" s="3"/>
      <c r="F697" s="3"/>
      <c r="G697" s="3"/>
      <c r="H697" s="3"/>
      <c r="I697" s="3"/>
      <c r="J697" s="3"/>
      <c r="K697" s="3"/>
      <c r="L697" s="3"/>
      <c r="M697" s="3"/>
      <c r="N697" s="3"/>
      <c r="O697" s="3"/>
      <c r="P697" s="3"/>
      <c r="Q697" s="3"/>
      <c r="R697" s="3"/>
      <c r="S697" s="3"/>
      <c r="T697" s="3"/>
      <c r="U697" s="3"/>
      <c r="V697" s="3"/>
      <c r="W697" s="3"/>
      <c r="X697" s="3"/>
      <c r="Y697" s="3"/>
      <c r="Z697" s="3"/>
    </row>
    <row r="698" spans="1:26" ht="12.75" customHeight="1" x14ac:dyDescent="0.25">
      <c r="A698" s="3"/>
      <c r="B698" s="3"/>
      <c r="C698" s="3"/>
      <c r="D698" s="200"/>
      <c r="E698" s="3"/>
      <c r="F698" s="3"/>
      <c r="G698" s="3"/>
      <c r="H698" s="3"/>
      <c r="I698" s="3"/>
      <c r="J698" s="3"/>
      <c r="K698" s="3"/>
      <c r="L698" s="3"/>
      <c r="M698" s="3"/>
      <c r="N698" s="3"/>
      <c r="O698" s="3"/>
      <c r="P698" s="3"/>
      <c r="Q698" s="3"/>
      <c r="R698" s="3"/>
      <c r="S698" s="3"/>
      <c r="T698" s="3"/>
      <c r="U698" s="3"/>
      <c r="V698" s="3"/>
      <c r="W698" s="3"/>
      <c r="X698" s="3"/>
      <c r="Y698" s="3"/>
      <c r="Z698" s="3"/>
    </row>
    <row r="699" spans="1:26" ht="12.75" customHeight="1" x14ac:dyDescent="0.25">
      <c r="A699" s="3"/>
      <c r="B699" s="3"/>
      <c r="C699" s="3"/>
      <c r="D699" s="200"/>
      <c r="E699" s="3"/>
      <c r="F699" s="3"/>
      <c r="G699" s="3"/>
      <c r="H699" s="3"/>
      <c r="I699" s="3"/>
      <c r="J699" s="3"/>
      <c r="K699" s="3"/>
      <c r="L699" s="3"/>
      <c r="M699" s="3"/>
      <c r="N699" s="3"/>
      <c r="O699" s="3"/>
      <c r="P699" s="3"/>
      <c r="Q699" s="3"/>
      <c r="R699" s="3"/>
      <c r="S699" s="3"/>
      <c r="T699" s="3"/>
      <c r="U699" s="3"/>
      <c r="V699" s="3"/>
      <c r="W699" s="3"/>
      <c r="X699" s="3"/>
      <c r="Y699" s="3"/>
      <c r="Z699" s="3"/>
    </row>
    <row r="700" spans="1:26" ht="12.75" customHeight="1" x14ac:dyDescent="0.25">
      <c r="A700" s="3"/>
      <c r="B700" s="3"/>
      <c r="C700" s="3"/>
      <c r="D700" s="200"/>
      <c r="E700" s="3"/>
      <c r="F700" s="3"/>
      <c r="G700" s="3"/>
      <c r="H700" s="3"/>
      <c r="I700" s="3"/>
      <c r="J700" s="3"/>
      <c r="K700" s="3"/>
      <c r="L700" s="3"/>
      <c r="M700" s="3"/>
      <c r="N700" s="3"/>
      <c r="O700" s="3"/>
      <c r="P700" s="3"/>
      <c r="Q700" s="3"/>
      <c r="R700" s="3"/>
      <c r="S700" s="3"/>
      <c r="T700" s="3"/>
      <c r="U700" s="3"/>
      <c r="V700" s="3"/>
      <c r="W700" s="3"/>
      <c r="X700" s="3"/>
      <c r="Y700" s="3"/>
      <c r="Z700" s="3"/>
    </row>
    <row r="701" spans="1:26" ht="12.75" customHeight="1" x14ac:dyDescent="0.25">
      <c r="A701" s="3"/>
      <c r="B701" s="3"/>
      <c r="C701" s="3"/>
      <c r="D701" s="200"/>
      <c r="E701" s="3"/>
      <c r="F701" s="3"/>
      <c r="G701" s="3"/>
      <c r="H701" s="3"/>
      <c r="I701" s="3"/>
      <c r="J701" s="3"/>
      <c r="K701" s="3"/>
      <c r="L701" s="3"/>
      <c r="M701" s="3"/>
      <c r="N701" s="3"/>
      <c r="O701" s="3"/>
      <c r="P701" s="3"/>
      <c r="Q701" s="3"/>
      <c r="R701" s="3"/>
      <c r="S701" s="3"/>
      <c r="T701" s="3"/>
      <c r="U701" s="3"/>
      <c r="V701" s="3"/>
      <c r="W701" s="3"/>
      <c r="X701" s="3"/>
      <c r="Y701" s="3"/>
      <c r="Z701" s="3"/>
    </row>
    <row r="702" spans="1:26" ht="12.75" customHeight="1" x14ac:dyDescent="0.25">
      <c r="A702" s="3"/>
      <c r="B702" s="3"/>
      <c r="C702" s="3"/>
      <c r="D702" s="200"/>
      <c r="E702" s="3"/>
      <c r="F702" s="3"/>
      <c r="G702" s="3"/>
      <c r="H702" s="3"/>
      <c r="I702" s="3"/>
      <c r="J702" s="3"/>
      <c r="K702" s="3"/>
      <c r="L702" s="3"/>
      <c r="M702" s="3"/>
      <c r="N702" s="3"/>
      <c r="O702" s="3"/>
      <c r="P702" s="3"/>
      <c r="Q702" s="3"/>
      <c r="R702" s="3"/>
      <c r="S702" s="3"/>
      <c r="T702" s="3"/>
      <c r="U702" s="3"/>
      <c r="V702" s="3"/>
      <c r="W702" s="3"/>
      <c r="X702" s="3"/>
      <c r="Y702" s="3"/>
      <c r="Z702" s="3"/>
    </row>
    <row r="703" spans="1:26" ht="12.75" customHeight="1" x14ac:dyDescent="0.25">
      <c r="A703" s="3"/>
      <c r="B703" s="3"/>
      <c r="C703" s="3"/>
      <c r="D703" s="200"/>
      <c r="E703" s="3"/>
      <c r="F703" s="3"/>
      <c r="G703" s="3"/>
      <c r="H703" s="3"/>
      <c r="I703" s="3"/>
      <c r="J703" s="3"/>
      <c r="K703" s="3"/>
      <c r="L703" s="3"/>
      <c r="M703" s="3"/>
      <c r="N703" s="3"/>
      <c r="O703" s="3"/>
      <c r="P703" s="3"/>
      <c r="Q703" s="3"/>
      <c r="R703" s="3"/>
      <c r="S703" s="3"/>
      <c r="T703" s="3"/>
      <c r="U703" s="3"/>
      <c r="V703" s="3"/>
      <c r="W703" s="3"/>
      <c r="X703" s="3"/>
      <c r="Y703" s="3"/>
      <c r="Z703" s="3"/>
    </row>
    <row r="704" spans="1:26" ht="12.75" customHeight="1" x14ac:dyDescent="0.25">
      <c r="A704" s="3"/>
      <c r="B704" s="3"/>
      <c r="C704" s="3"/>
      <c r="D704" s="200"/>
      <c r="E704" s="3"/>
      <c r="F704" s="3"/>
      <c r="G704" s="3"/>
      <c r="H704" s="3"/>
      <c r="I704" s="3"/>
      <c r="J704" s="3"/>
      <c r="K704" s="3"/>
      <c r="L704" s="3"/>
      <c r="M704" s="3"/>
      <c r="N704" s="3"/>
      <c r="O704" s="3"/>
      <c r="P704" s="3"/>
      <c r="Q704" s="3"/>
      <c r="R704" s="3"/>
      <c r="S704" s="3"/>
      <c r="T704" s="3"/>
      <c r="U704" s="3"/>
      <c r="V704" s="3"/>
      <c r="W704" s="3"/>
      <c r="X704" s="3"/>
      <c r="Y704" s="3"/>
      <c r="Z704" s="3"/>
    </row>
    <row r="705" spans="1:26" ht="12.75" customHeight="1" x14ac:dyDescent="0.25">
      <c r="A705" s="3"/>
      <c r="B705" s="3"/>
      <c r="C705" s="3"/>
      <c r="D705" s="200"/>
      <c r="E705" s="3"/>
      <c r="F705" s="3"/>
      <c r="G705" s="3"/>
      <c r="H705" s="3"/>
      <c r="I705" s="3"/>
      <c r="J705" s="3"/>
      <c r="K705" s="3"/>
      <c r="L705" s="3"/>
      <c r="M705" s="3"/>
      <c r="N705" s="3"/>
      <c r="O705" s="3"/>
      <c r="P705" s="3"/>
      <c r="Q705" s="3"/>
      <c r="R705" s="3"/>
      <c r="S705" s="3"/>
      <c r="T705" s="3"/>
      <c r="U705" s="3"/>
      <c r="V705" s="3"/>
      <c r="W705" s="3"/>
      <c r="X705" s="3"/>
      <c r="Y705" s="3"/>
      <c r="Z705" s="3"/>
    </row>
    <row r="706" spans="1:26" ht="12.75" customHeight="1" x14ac:dyDescent="0.25">
      <c r="A706" s="3"/>
      <c r="B706" s="3"/>
      <c r="C706" s="3"/>
      <c r="D706" s="200"/>
      <c r="E706" s="3"/>
      <c r="F706" s="3"/>
      <c r="G706" s="3"/>
      <c r="H706" s="3"/>
      <c r="I706" s="3"/>
      <c r="J706" s="3"/>
      <c r="K706" s="3"/>
      <c r="L706" s="3"/>
      <c r="M706" s="3"/>
      <c r="N706" s="3"/>
      <c r="O706" s="3"/>
      <c r="P706" s="3"/>
      <c r="Q706" s="3"/>
      <c r="R706" s="3"/>
      <c r="S706" s="3"/>
      <c r="T706" s="3"/>
      <c r="U706" s="3"/>
      <c r="V706" s="3"/>
      <c r="W706" s="3"/>
      <c r="X706" s="3"/>
      <c r="Y706" s="3"/>
      <c r="Z706" s="3"/>
    </row>
    <row r="707" spans="1:26" ht="12.75" customHeight="1" x14ac:dyDescent="0.25">
      <c r="A707" s="3"/>
      <c r="B707" s="3"/>
      <c r="C707" s="3"/>
      <c r="D707" s="200"/>
      <c r="E707" s="3"/>
      <c r="F707" s="3"/>
      <c r="G707" s="3"/>
      <c r="H707" s="3"/>
      <c r="I707" s="3"/>
      <c r="J707" s="3"/>
      <c r="K707" s="3"/>
      <c r="L707" s="3"/>
      <c r="M707" s="3"/>
      <c r="N707" s="3"/>
      <c r="O707" s="3"/>
      <c r="P707" s="3"/>
      <c r="Q707" s="3"/>
      <c r="R707" s="3"/>
      <c r="S707" s="3"/>
      <c r="T707" s="3"/>
      <c r="U707" s="3"/>
      <c r="V707" s="3"/>
      <c r="W707" s="3"/>
      <c r="X707" s="3"/>
      <c r="Y707" s="3"/>
      <c r="Z707" s="3"/>
    </row>
    <row r="708" spans="1:26" ht="12.75" customHeight="1" x14ac:dyDescent="0.25">
      <c r="A708" s="3"/>
      <c r="B708" s="3"/>
      <c r="C708" s="3"/>
      <c r="D708" s="200"/>
      <c r="E708" s="3"/>
      <c r="F708" s="3"/>
      <c r="G708" s="3"/>
      <c r="H708" s="3"/>
      <c r="I708" s="3"/>
      <c r="J708" s="3"/>
      <c r="K708" s="3"/>
      <c r="L708" s="3"/>
      <c r="M708" s="3"/>
      <c r="N708" s="3"/>
      <c r="O708" s="3"/>
      <c r="P708" s="3"/>
      <c r="Q708" s="3"/>
      <c r="R708" s="3"/>
      <c r="S708" s="3"/>
      <c r="T708" s="3"/>
      <c r="U708" s="3"/>
      <c r="V708" s="3"/>
      <c r="W708" s="3"/>
      <c r="X708" s="3"/>
      <c r="Y708" s="3"/>
      <c r="Z708" s="3"/>
    </row>
    <row r="709" spans="1:26" ht="12.75" customHeight="1" x14ac:dyDescent="0.25">
      <c r="A709" s="3"/>
      <c r="B709" s="3"/>
      <c r="C709" s="3"/>
      <c r="D709" s="200"/>
      <c r="E709" s="3"/>
      <c r="F709" s="3"/>
      <c r="G709" s="3"/>
      <c r="H709" s="3"/>
      <c r="I709" s="3"/>
      <c r="J709" s="3"/>
      <c r="K709" s="3"/>
      <c r="L709" s="3"/>
      <c r="M709" s="3"/>
      <c r="N709" s="3"/>
      <c r="O709" s="3"/>
      <c r="P709" s="3"/>
      <c r="Q709" s="3"/>
      <c r="R709" s="3"/>
      <c r="S709" s="3"/>
      <c r="T709" s="3"/>
      <c r="U709" s="3"/>
      <c r="V709" s="3"/>
      <c r="W709" s="3"/>
      <c r="X709" s="3"/>
      <c r="Y709" s="3"/>
      <c r="Z709" s="3"/>
    </row>
    <row r="710" spans="1:26" ht="12.75" customHeight="1" x14ac:dyDescent="0.25">
      <c r="A710" s="3"/>
      <c r="B710" s="3"/>
      <c r="C710" s="3"/>
      <c r="D710" s="200"/>
      <c r="E710" s="3"/>
      <c r="F710" s="3"/>
      <c r="G710" s="3"/>
      <c r="H710" s="3"/>
      <c r="I710" s="3"/>
      <c r="J710" s="3"/>
      <c r="K710" s="3"/>
      <c r="L710" s="3"/>
      <c r="M710" s="3"/>
      <c r="N710" s="3"/>
      <c r="O710" s="3"/>
      <c r="P710" s="3"/>
      <c r="Q710" s="3"/>
      <c r="R710" s="3"/>
      <c r="S710" s="3"/>
      <c r="T710" s="3"/>
      <c r="U710" s="3"/>
      <c r="V710" s="3"/>
      <c r="W710" s="3"/>
      <c r="X710" s="3"/>
      <c r="Y710" s="3"/>
      <c r="Z710" s="3"/>
    </row>
    <row r="711" spans="1:26" ht="12.75" customHeight="1" x14ac:dyDescent="0.25">
      <c r="A711" s="3"/>
      <c r="B711" s="3"/>
      <c r="C711" s="3"/>
      <c r="D711" s="200"/>
      <c r="E711" s="3"/>
      <c r="F711" s="3"/>
      <c r="G711" s="3"/>
      <c r="H711" s="3"/>
      <c r="I711" s="3"/>
      <c r="J711" s="3"/>
      <c r="K711" s="3"/>
      <c r="L711" s="3"/>
      <c r="M711" s="3"/>
      <c r="N711" s="3"/>
      <c r="O711" s="3"/>
      <c r="P711" s="3"/>
      <c r="Q711" s="3"/>
      <c r="R711" s="3"/>
      <c r="S711" s="3"/>
      <c r="T711" s="3"/>
      <c r="U711" s="3"/>
      <c r="V711" s="3"/>
      <c r="W711" s="3"/>
      <c r="X711" s="3"/>
      <c r="Y711" s="3"/>
      <c r="Z711" s="3"/>
    </row>
    <row r="712" spans="1:26" ht="12.75" customHeight="1" x14ac:dyDescent="0.25">
      <c r="A712" s="3"/>
      <c r="B712" s="3"/>
      <c r="C712" s="3"/>
      <c r="D712" s="200"/>
      <c r="E712" s="3"/>
      <c r="F712" s="3"/>
      <c r="G712" s="3"/>
      <c r="H712" s="3"/>
      <c r="I712" s="3"/>
      <c r="J712" s="3"/>
      <c r="K712" s="3"/>
      <c r="L712" s="3"/>
      <c r="M712" s="3"/>
      <c r="N712" s="3"/>
      <c r="O712" s="3"/>
      <c r="P712" s="3"/>
      <c r="Q712" s="3"/>
      <c r="R712" s="3"/>
      <c r="S712" s="3"/>
      <c r="T712" s="3"/>
      <c r="U712" s="3"/>
      <c r="V712" s="3"/>
      <c r="W712" s="3"/>
      <c r="X712" s="3"/>
      <c r="Y712" s="3"/>
      <c r="Z712" s="3"/>
    </row>
    <row r="713" spans="1:26" ht="12.75" customHeight="1" x14ac:dyDescent="0.25">
      <c r="A713" s="3"/>
      <c r="B713" s="3"/>
      <c r="C713" s="3"/>
      <c r="D713" s="200"/>
      <c r="E713" s="3"/>
      <c r="F713" s="3"/>
      <c r="G713" s="3"/>
      <c r="H713" s="3"/>
      <c r="I713" s="3"/>
      <c r="J713" s="3"/>
      <c r="K713" s="3"/>
      <c r="L713" s="3"/>
      <c r="M713" s="3"/>
      <c r="N713" s="3"/>
      <c r="O713" s="3"/>
      <c r="P713" s="3"/>
      <c r="Q713" s="3"/>
      <c r="R713" s="3"/>
      <c r="S713" s="3"/>
      <c r="T713" s="3"/>
      <c r="U713" s="3"/>
      <c r="V713" s="3"/>
      <c r="W713" s="3"/>
      <c r="X713" s="3"/>
      <c r="Y713" s="3"/>
      <c r="Z713" s="3"/>
    </row>
    <row r="714" spans="1:26" ht="12.75" customHeight="1" x14ac:dyDescent="0.25">
      <c r="A714" s="3"/>
      <c r="B714" s="3"/>
      <c r="C714" s="3"/>
      <c r="D714" s="200"/>
      <c r="E714" s="3"/>
      <c r="F714" s="3"/>
      <c r="G714" s="3"/>
      <c r="H714" s="3"/>
      <c r="I714" s="3"/>
      <c r="J714" s="3"/>
      <c r="K714" s="3"/>
      <c r="L714" s="3"/>
      <c r="M714" s="3"/>
      <c r="N714" s="3"/>
      <c r="O714" s="3"/>
      <c r="P714" s="3"/>
      <c r="Q714" s="3"/>
      <c r="R714" s="3"/>
      <c r="S714" s="3"/>
      <c r="T714" s="3"/>
      <c r="U714" s="3"/>
      <c r="V714" s="3"/>
      <c r="W714" s="3"/>
      <c r="X714" s="3"/>
      <c r="Y714" s="3"/>
      <c r="Z714" s="3"/>
    </row>
    <row r="715" spans="1:26" ht="12.75" customHeight="1" x14ac:dyDescent="0.25">
      <c r="A715" s="3"/>
      <c r="B715" s="3"/>
      <c r="C715" s="3"/>
      <c r="D715" s="200"/>
      <c r="E715" s="3"/>
      <c r="F715" s="3"/>
      <c r="G715" s="3"/>
      <c r="H715" s="3"/>
      <c r="I715" s="3"/>
      <c r="J715" s="3"/>
      <c r="K715" s="3"/>
      <c r="L715" s="3"/>
      <c r="M715" s="3"/>
      <c r="N715" s="3"/>
      <c r="O715" s="3"/>
      <c r="P715" s="3"/>
      <c r="Q715" s="3"/>
      <c r="R715" s="3"/>
      <c r="S715" s="3"/>
      <c r="T715" s="3"/>
      <c r="U715" s="3"/>
      <c r="V715" s="3"/>
      <c r="W715" s="3"/>
      <c r="X715" s="3"/>
      <c r="Y715" s="3"/>
      <c r="Z715" s="3"/>
    </row>
    <row r="716" spans="1:26" ht="12.75" customHeight="1" x14ac:dyDescent="0.25">
      <c r="A716" s="3"/>
      <c r="B716" s="3"/>
      <c r="C716" s="3"/>
      <c r="D716" s="200"/>
      <c r="E716" s="3"/>
      <c r="F716" s="3"/>
      <c r="G716" s="3"/>
      <c r="H716" s="3"/>
      <c r="I716" s="3"/>
      <c r="J716" s="3"/>
      <c r="K716" s="3"/>
      <c r="L716" s="3"/>
      <c r="M716" s="3"/>
      <c r="N716" s="3"/>
      <c r="O716" s="3"/>
      <c r="P716" s="3"/>
      <c r="Q716" s="3"/>
      <c r="R716" s="3"/>
      <c r="S716" s="3"/>
      <c r="T716" s="3"/>
      <c r="U716" s="3"/>
      <c r="V716" s="3"/>
      <c r="W716" s="3"/>
      <c r="X716" s="3"/>
      <c r="Y716" s="3"/>
      <c r="Z716" s="3"/>
    </row>
    <row r="717" spans="1:26" ht="12.75" customHeight="1" x14ac:dyDescent="0.25">
      <c r="A717" s="3"/>
      <c r="B717" s="3"/>
      <c r="C717" s="3"/>
      <c r="D717" s="200"/>
      <c r="E717" s="3"/>
      <c r="F717" s="3"/>
      <c r="G717" s="3"/>
      <c r="H717" s="3"/>
      <c r="I717" s="3"/>
      <c r="J717" s="3"/>
      <c r="K717" s="3"/>
      <c r="L717" s="3"/>
      <c r="M717" s="3"/>
      <c r="N717" s="3"/>
      <c r="O717" s="3"/>
      <c r="P717" s="3"/>
      <c r="Q717" s="3"/>
      <c r="R717" s="3"/>
      <c r="S717" s="3"/>
      <c r="T717" s="3"/>
      <c r="U717" s="3"/>
      <c r="V717" s="3"/>
      <c r="W717" s="3"/>
      <c r="X717" s="3"/>
      <c r="Y717" s="3"/>
      <c r="Z717" s="3"/>
    </row>
    <row r="718" spans="1:26" ht="12.75" customHeight="1" x14ac:dyDescent="0.25">
      <c r="A718" s="3"/>
      <c r="B718" s="3"/>
      <c r="C718" s="3"/>
      <c r="D718" s="200"/>
      <c r="E718" s="3"/>
      <c r="F718" s="3"/>
      <c r="G718" s="3"/>
      <c r="H718" s="3"/>
      <c r="I718" s="3"/>
      <c r="J718" s="3"/>
      <c r="K718" s="3"/>
      <c r="L718" s="3"/>
      <c r="M718" s="3"/>
      <c r="N718" s="3"/>
      <c r="O718" s="3"/>
      <c r="P718" s="3"/>
      <c r="Q718" s="3"/>
      <c r="R718" s="3"/>
      <c r="S718" s="3"/>
      <c r="T718" s="3"/>
      <c r="U718" s="3"/>
      <c r="V718" s="3"/>
      <c r="W718" s="3"/>
      <c r="X718" s="3"/>
      <c r="Y718" s="3"/>
      <c r="Z718" s="3"/>
    </row>
    <row r="719" spans="1:26" ht="12.75" customHeight="1" x14ac:dyDescent="0.25">
      <c r="A719" s="3"/>
      <c r="B719" s="3"/>
      <c r="C719" s="3"/>
      <c r="D719" s="200"/>
      <c r="E719" s="3"/>
      <c r="F719" s="3"/>
      <c r="G719" s="3"/>
      <c r="H719" s="3"/>
      <c r="I719" s="3"/>
      <c r="J719" s="3"/>
      <c r="K719" s="3"/>
      <c r="L719" s="3"/>
      <c r="M719" s="3"/>
      <c r="N719" s="3"/>
      <c r="O719" s="3"/>
      <c r="P719" s="3"/>
      <c r="Q719" s="3"/>
      <c r="R719" s="3"/>
      <c r="S719" s="3"/>
      <c r="T719" s="3"/>
      <c r="U719" s="3"/>
      <c r="V719" s="3"/>
      <c r="W719" s="3"/>
      <c r="X719" s="3"/>
      <c r="Y719" s="3"/>
      <c r="Z719" s="3"/>
    </row>
    <row r="720" spans="1:26" ht="12.75" customHeight="1" x14ac:dyDescent="0.25">
      <c r="A720" s="3"/>
      <c r="B720" s="3"/>
      <c r="C720" s="3"/>
      <c r="D720" s="200"/>
      <c r="E720" s="3"/>
      <c r="F720" s="3"/>
      <c r="G720" s="3"/>
      <c r="H720" s="3"/>
      <c r="I720" s="3"/>
      <c r="J720" s="3"/>
      <c r="K720" s="3"/>
      <c r="L720" s="3"/>
      <c r="M720" s="3"/>
      <c r="N720" s="3"/>
      <c r="O720" s="3"/>
      <c r="P720" s="3"/>
      <c r="Q720" s="3"/>
      <c r="R720" s="3"/>
      <c r="S720" s="3"/>
      <c r="T720" s="3"/>
      <c r="U720" s="3"/>
      <c r="V720" s="3"/>
      <c r="W720" s="3"/>
      <c r="X720" s="3"/>
      <c r="Y720" s="3"/>
      <c r="Z720" s="3"/>
    </row>
    <row r="721" spans="1:26" ht="12.75" customHeight="1" x14ac:dyDescent="0.25">
      <c r="A721" s="3"/>
      <c r="B721" s="3"/>
      <c r="C721" s="3"/>
      <c r="D721" s="200"/>
      <c r="E721" s="3"/>
      <c r="F721" s="3"/>
      <c r="G721" s="3"/>
      <c r="H721" s="3"/>
      <c r="I721" s="3"/>
      <c r="J721" s="3"/>
      <c r="K721" s="3"/>
      <c r="L721" s="3"/>
      <c r="M721" s="3"/>
      <c r="N721" s="3"/>
      <c r="O721" s="3"/>
      <c r="P721" s="3"/>
      <c r="Q721" s="3"/>
      <c r="R721" s="3"/>
      <c r="S721" s="3"/>
      <c r="T721" s="3"/>
      <c r="U721" s="3"/>
      <c r="V721" s="3"/>
      <c r="W721" s="3"/>
      <c r="X721" s="3"/>
      <c r="Y721" s="3"/>
      <c r="Z721" s="3"/>
    </row>
    <row r="722" spans="1:26" ht="12.75" customHeight="1" x14ac:dyDescent="0.25">
      <c r="A722" s="3"/>
      <c r="B722" s="3"/>
      <c r="C722" s="3"/>
      <c r="D722" s="200"/>
      <c r="E722" s="3"/>
      <c r="F722" s="3"/>
      <c r="G722" s="3"/>
      <c r="H722" s="3"/>
      <c r="I722" s="3"/>
      <c r="J722" s="3"/>
      <c r="K722" s="3"/>
      <c r="L722" s="3"/>
      <c r="M722" s="3"/>
      <c r="N722" s="3"/>
      <c r="O722" s="3"/>
      <c r="P722" s="3"/>
      <c r="Q722" s="3"/>
      <c r="R722" s="3"/>
      <c r="S722" s="3"/>
      <c r="T722" s="3"/>
      <c r="U722" s="3"/>
      <c r="V722" s="3"/>
      <c r="W722" s="3"/>
      <c r="X722" s="3"/>
      <c r="Y722" s="3"/>
      <c r="Z722" s="3"/>
    </row>
    <row r="723" spans="1:26" ht="12.75" customHeight="1" x14ac:dyDescent="0.25">
      <c r="A723" s="3"/>
      <c r="B723" s="3"/>
      <c r="C723" s="3"/>
      <c r="D723" s="200"/>
      <c r="E723" s="3"/>
      <c r="F723" s="3"/>
      <c r="G723" s="3"/>
      <c r="H723" s="3"/>
      <c r="I723" s="3"/>
      <c r="J723" s="3"/>
      <c r="K723" s="3"/>
      <c r="L723" s="3"/>
      <c r="M723" s="3"/>
      <c r="N723" s="3"/>
      <c r="O723" s="3"/>
      <c r="P723" s="3"/>
      <c r="Q723" s="3"/>
      <c r="R723" s="3"/>
      <c r="S723" s="3"/>
      <c r="T723" s="3"/>
      <c r="U723" s="3"/>
      <c r="V723" s="3"/>
      <c r="W723" s="3"/>
      <c r="X723" s="3"/>
      <c r="Y723" s="3"/>
      <c r="Z723" s="3"/>
    </row>
    <row r="724" spans="1:26" ht="12.75" customHeight="1" x14ac:dyDescent="0.25">
      <c r="A724" s="3"/>
      <c r="B724" s="3"/>
      <c r="C724" s="3"/>
      <c r="D724" s="200"/>
      <c r="E724" s="3"/>
      <c r="F724" s="3"/>
      <c r="G724" s="3"/>
      <c r="H724" s="3"/>
      <c r="I724" s="3"/>
      <c r="J724" s="3"/>
      <c r="K724" s="3"/>
      <c r="L724" s="3"/>
      <c r="M724" s="3"/>
      <c r="N724" s="3"/>
      <c r="O724" s="3"/>
      <c r="P724" s="3"/>
      <c r="Q724" s="3"/>
      <c r="R724" s="3"/>
      <c r="S724" s="3"/>
      <c r="T724" s="3"/>
      <c r="U724" s="3"/>
      <c r="V724" s="3"/>
      <c r="W724" s="3"/>
      <c r="X724" s="3"/>
      <c r="Y724" s="3"/>
      <c r="Z724" s="3"/>
    </row>
    <row r="725" spans="1:26" ht="12.75" customHeight="1" x14ac:dyDescent="0.25">
      <c r="A725" s="3"/>
      <c r="B725" s="3"/>
      <c r="C725" s="3"/>
      <c r="D725" s="200"/>
      <c r="E725" s="3"/>
      <c r="F725" s="3"/>
      <c r="G725" s="3"/>
      <c r="H725" s="3"/>
      <c r="I725" s="3"/>
      <c r="J725" s="3"/>
      <c r="K725" s="3"/>
      <c r="L725" s="3"/>
      <c r="M725" s="3"/>
      <c r="N725" s="3"/>
      <c r="O725" s="3"/>
      <c r="P725" s="3"/>
      <c r="Q725" s="3"/>
      <c r="R725" s="3"/>
      <c r="S725" s="3"/>
      <c r="T725" s="3"/>
      <c r="U725" s="3"/>
      <c r="V725" s="3"/>
      <c r="W725" s="3"/>
      <c r="X725" s="3"/>
      <c r="Y725" s="3"/>
      <c r="Z725" s="3"/>
    </row>
    <row r="726" spans="1:26" ht="12.75" customHeight="1" x14ac:dyDescent="0.25">
      <c r="A726" s="3"/>
      <c r="B726" s="3"/>
      <c r="C726" s="3"/>
      <c r="D726" s="200"/>
      <c r="E726" s="3"/>
      <c r="F726" s="3"/>
      <c r="G726" s="3"/>
      <c r="H726" s="3"/>
      <c r="I726" s="3"/>
      <c r="J726" s="3"/>
      <c r="K726" s="3"/>
      <c r="L726" s="3"/>
      <c r="M726" s="3"/>
      <c r="N726" s="3"/>
      <c r="O726" s="3"/>
      <c r="P726" s="3"/>
      <c r="Q726" s="3"/>
      <c r="R726" s="3"/>
      <c r="S726" s="3"/>
      <c r="T726" s="3"/>
      <c r="U726" s="3"/>
      <c r="V726" s="3"/>
      <c r="W726" s="3"/>
      <c r="X726" s="3"/>
      <c r="Y726" s="3"/>
      <c r="Z726" s="3"/>
    </row>
    <row r="727" spans="1:26" ht="12.75" customHeight="1" x14ac:dyDescent="0.25">
      <c r="A727" s="3"/>
      <c r="B727" s="3"/>
      <c r="C727" s="3"/>
      <c r="D727" s="200"/>
      <c r="E727" s="3"/>
      <c r="F727" s="3"/>
      <c r="G727" s="3"/>
      <c r="H727" s="3"/>
      <c r="I727" s="3"/>
      <c r="J727" s="3"/>
      <c r="K727" s="3"/>
      <c r="L727" s="3"/>
      <c r="M727" s="3"/>
      <c r="N727" s="3"/>
      <c r="O727" s="3"/>
      <c r="P727" s="3"/>
      <c r="Q727" s="3"/>
      <c r="R727" s="3"/>
      <c r="S727" s="3"/>
      <c r="T727" s="3"/>
      <c r="U727" s="3"/>
      <c r="V727" s="3"/>
      <c r="W727" s="3"/>
      <c r="X727" s="3"/>
      <c r="Y727" s="3"/>
      <c r="Z727" s="3"/>
    </row>
    <row r="728" spans="1:26" ht="12.75" customHeight="1" x14ac:dyDescent="0.25">
      <c r="A728" s="3"/>
      <c r="B728" s="3"/>
      <c r="C728" s="3"/>
      <c r="D728" s="200"/>
      <c r="E728" s="3"/>
      <c r="F728" s="3"/>
      <c r="G728" s="3"/>
      <c r="H728" s="3"/>
      <c r="I728" s="3"/>
      <c r="J728" s="3"/>
      <c r="K728" s="3"/>
      <c r="L728" s="3"/>
      <c r="M728" s="3"/>
      <c r="N728" s="3"/>
      <c r="O728" s="3"/>
      <c r="P728" s="3"/>
      <c r="Q728" s="3"/>
      <c r="R728" s="3"/>
      <c r="S728" s="3"/>
      <c r="T728" s="3"/>
      <c r="U728" s="3"/>
      <c r="V728" s="3"/>
      <c r="W728" s="3"/>
      <c r="X728" s="3"/>
      <c r="Y728" s="3"/>
      <c r="Z728" s="3"/>
    </row>
    <row r="729" spans="1:26" ht="12.75" customHeight="1" x14ac:dyDescent="0.25">
      <c r="A729" s="3"/>
      <c r="B729" s="3"/>
      <c r="C729" s="3"/>
      <c r="D729" s="200"/>
      <c r="E729" s="3"/>
      <c r="F729" s="3"/>
      <c r="G729" s="3"/>
      <c r="H729" s="3"/>
      <c r="I729" s="3"/>
      <c r="J729" s="3"/>
      <c r="K729" s="3"/>
      <c r="L729" s="3"/>
      <c r="M729" s="3"/>
      <c r="N729" s="3"/>
      <c r="O729" s="3"/>
      <c r="P729" s="3"/>
      <c r="Q729" s="3"/>
      <c r="R729" s="3"/>
      <c r="S729" s="3"/>
      <c r="T729" s="3"/>
      <c r="U729" s="3"/>
      <c r="V729" s="3"/>
      <c r="W729" s="3"/>
      <c r="X729" s="3"/>
      <c r="Y729" s="3"/>
      <c r="Z729" s="3"/>
    </row>
    <row r="730" spans="1:26" ht="12.75" customHeight="1" x14ac:dyDescent="0.25">
      <c r="A730" s="3"/>
      <c r="B730" s="3"/>
      <c r="C730" s="3"/>
      <c r="D730" s="200"/>
      <c r="E730" s="3"/>
      <c r="F730" s="3"/>
      <c r="G730" s="3"/>
      <c r="H730" s="3"/>
      <c r="I730" s="3"/>
      <c r="J730" s="3"/>
      <c r="K730" s="3"/>
      <c r="L730" s="3"/>
      <c r="M730" s="3"/>
      <c r="N730" s="3"/>
      <c r="O730" s="3"/>
      <c r="P730" s="3"/>
      <c r="Q730" s="3"/>
      <c r="R730" s="3"/>
      <c r="S730" s="3"/>
      <c r="T730" s="3"/>
      <c r="U730" s="3"/>
      <c r="V730" s="3"/>
      <c r="W730" s="3"/>
      <c r="X730" s="3"/>
      <c r="Y730" s="3"/>
      <c r="Z730" s="3"/>
    </row>
    <row r="731" spans="1:26" ht="12.75" customHeight="1" x14ac:dyDescent="0.25">
      <c r="A731" s="3"/>
      <c r="B731" s="3"/>
      <c r="C731" s="3"/>
      <c r="D731" s="200"/>
      <c r="E731" s="3"/>
      <c r="F731" s="3"/>
      <c r="G731" s="3"/>
      <c r="H731" s="3"/>
      <c r="I731" s="3"/>
      <c r="J731" s="3"/>
      <c r="K731" s="3"/>
      <c r="L731" s="3"/>
      <c r="M731" s="3"/>
      <c r="N731" s="3"/>
      <c r="O731" s="3"/>
      <c r="P731" s="3"/>
      <c r="Q731" s="3"/>
      <c r="R731" s="3"/>
      <c r="S731" s="3"/>
      <c r="T731" s="3"/>
      <c r="U731" s="3"/>
      <c r="V731" s="3"/>
      <c r="W731" s="3"/>
      <c r="X731" s="3"/>
      <c r="Y731" s="3"/>
      <c r="Z731" s="3"/>
    </row>
    <row r="732" spans="1:26" ht="12.75" customHeight="1" x14ac:dyDescent="0.25">
      <c r="A732" s="3"/>
      <c r="B732" s="3"/>
      <c r="C732" s="3"/>
      <c r="D732" s="200"/>
      <c r="E732" s="3"/>
      <c r="F732" s="3"/>
      <c r="G732" s="3"/>
      <c r="H732" s="3"/>
      <c r="I732" s="3"/>
      <c r="J732" s="3"/>
      <c r="K732" s="3"/>
      <c r="L732" s="3"/>
      <c r="M732" s="3"/>
      <c r="N732" s="3"/>
      <c r="O732" s="3"/>
      <c r="P732" s="3"/>
      <c r="Q732" s="3"/>
      <c r="R732" s="3"/>
      <c r="S732" s="3"/>
      <c r="T732" s="3"/>
      <c r="U732" s="3"/>
      <c r="V732" s="3"/>
      <c r="W732" s="3"/>
      <c r="X732" s="3"/>
      <c r="Y732" s="3"/>
      <c r="Z732" s="3"/>
    </row>
    <row r="733" spans="1:26" ht="12.75" customHeight="1" x14ac:dyDescent="0.25">
      <c r="A733" s="3"/>
      <c r="B733" s="3"/>
      <c r="C733" s="3"/>
      <c r="D733" s="200"/>
      <c r="E733" s="3"/>
      <c r="F733" s="3"/>
      <c r="G733" s="3"/>
      <c r="H733" s="3"/>
      <c r="I733" s="3"/>
      <c r="J733" s="3"/>
      <c r="K733" s="3"/>
      <c r="L733" s="3"/>
      <c r="M733" s="3"/>
      <c r="N733" s="3"/>
      <c r="O733" s="3"/>
      <c r="P733" s="3"/>
      <c r="Q733" s="3"/>
      <c r="R733" s="3"/>
      <c r="S733" s="3"/>
      <c r="T733" s="3"/>
      <c r="U733" s="3"/>
      <c r="V733" s="3"/>
      <c r="W733" s="3"/>
      <c r="X733" s="3"/>
      <c r="Y733" s="3"/>
      <c r="Z733" s="3"/>
    </row>
    <row r="734" spans="1:26" ht="12.75" customHeight="1" x14ac:dyDescent="0.25">
      <c r="A734" s="3"/>
      <c r="B734" s="3"/>
      <c r="C734" s="3"/>
      <c r="D734" s="200"/>
      <c r="E734" s="3"/>
      <c r="F734" s="3"/>
      <c r="G734" s="3"/>
      <c r="H734" s="3"/>
      <c r="I734" s="3"/>
      <c r="J734" s="3"/>
      <c r="K734" s="3"/>
      <c r="L734" s="3"/>
      <c r="M734" s="3"/>
      <c r="N734" s="3"/>
      <c r="O734" s="3"/>
      <c r="P734" s="3"/>
      <c r="Q734" s="3"/>
      <c r="R734" s="3"/>
      <c r="S734" s="3"/>
      <c r="T734" s="3"/>
      <c r="U734" s="3"/>
      <c r="V734" s="3"/>
      <c r="W734" s="3"/>
      <c r="X734" s="3"/>
      <c r="Y734" s="3"/>
      <c r="Z734" s="3"/>
    </row>
    <row r="735" spans="1:26" ht="12.75" customHeight="1" x14ac:dyDescent="0.25">
      <c r="A735" s="3"/>
      <c r="B735" s="3"/>
      <c r="C735" s="3"/>
      <c r="D735" s="200"/>
      <c r="E735" s="3"/>
      <c r="F735" s="3"/>
      <c r="G735" s="3"/>
      <c r="H735" s="3"/>
      <c r="I735" s="3"/>
      <c r="J735" s="3"/>
      <c r="K735" s="3"/>
      <c r="L735" s="3"/>
      <c r="M735" s="3"/>
      <c r="N735" s="3"/>
      <c r="O735" s="3"/>
      <c r="P735" s="3"/>
      <c r="Q735" s="3"/>
      <c r="R735" s="3"/>
      <c r="S735" s="3"/>
      <c r="T735" s="3"/>
      <c r="U735" s="3"/>
      <c r="V735" s="3"/>
      <c r="W735" s="3"/>
      <c r="X735" s="3"/>
      <c r="Y735" s="3"/>
      <c r="Z735" s="3"/>
    </row>
    <row r="736" spans="1:26" ht="12.75" customHeight="1" x14ac:dyDescent="0.25">
      <c r="A736" s="3"/>
      <c r="B736" s="3"/>
      <c r="C736" s="3"/>
      <c r="D736" s="200"/>
      <c r="E736" s="3"/>
      <c r="F736" s="3"/>
      <c r="G736" s="3"/>
      <c r="H736" s="3"/>
      <c r="I736" s="3"/>
      <c r="J736" s="3"/>
      <c r="K736" s="3"/>
      <c r="L736" s="3"/>
      <c r="M736" s="3"/>
      <c r="N736" s="3"/>
      <c r="O736" s="3"/>
      <c r="P736" s="3"/>
      <c r="Q736" s="3"/>
      <c r="R736" s="3"/>
      <c r="S736" s="3"/>
      <c r="T736" s="3"/>
      <c r="U736" s="3"/>
      <c r="V736" s="3"/>
      <c r="W736" s="3"/>
      <c r="X736" s="3"/>
      <c r="Y736" s="3"/>
      <c r="Z736" s="3"/>
    </row>
    <row r="737" spans="1:26" ht="12.75" customHeight="1" x14ac:dyDescent="0.25">
      <c r="A737" s="3"/>
      <c r="B737" s="3"/>
      <c r="C737" s="3"/>
      <c r="D737" s="200"/>
      <c r="E737" s="3"/>
      <c r="F737" s="3"/>
      <c r="G737" s="3"/>
      <c r="H737" s="3"/>
      <c r="I737" s="3"/>
      <c r="J737" s="3"/>
      <c r="K737" s="3"/>
      <c r="L737" s="3"/>
      <c r="M737" s="3"/>
      <c r="N737" s="3"/>
      <c r="O737" s="3"/>
      <c r="P737" s="3"/>
      <c r="Q737" s="3"/>
      <c r="R737" s="3"/>
      <c r="S737" s="3"/>
      <c r="T737" s="3"/>
      <c r="U737" s="3"/>
      <c r="V737" s="3"/>
      <c r="W737" s="3"/>
      <c r="X737" s="3"/>
      <c r="Y737" s="3"/>
      <c r="Z737" s="3"/>
    </row>
    <row r="738" spans="1:26" ht="12.75" customHeight="1" x14ac:dyDescent="0.25">
      <c r="A738" s="3"/>
      <c r="B738" s="3"/>
      <c r="C738" s="3"/>
      <c r="D738" s="200"/>
      <c r="E738" s="3"/>
      <c r="F738" s="3"/>
      <c r="G738" s="3"/>
      <c r="H738" s="3"/>
      <c r="I738" s="3"/>
      <c r="J738" s="3"/>
      <c r="K738" s="3"/>
      <c r="L738" s="3"/>
      <c r="M738" s="3"/>
      <c r="N738" s="3"/>
      <c r="O738" s="3"/>
      <c r="P738" s="3"/>
      <c r="Q738" s="3"/>
      <c r="R738" s="3"/>
      <c r="S738" s="3"/>
      <c r="T738" s="3"/>
      <c r="U738" s="3"/>
      <c r="V738" s="3"/>
      <c r="W738" s="3"/>
      <c r="X738" s="3"/>
      <c r="Y738" s="3"/>
      <c r="Z738" s="3"/>
    </row>
    <row r="739" spans="1:26" ht="12.75" customHeight="1" x14ac:dyDescent="0.25">
      <c r="A739" s="3"/>
      <c r="B739" s="3"/>
      <c r="C739" s="3"/>
      <c r="D739" s="200"/>
      <c r="E739" s="3"/>
      <c r="F739" s="3"/>
      <c r="G739" s="3"/>
      <c r="H739" s="3"/>
      <c r="I739" s="3"/>
      <c r="J739" s="3"/>
      <c r="K739" s="3"/>
      <c r="L739" s="3"/>
      <c r="M739" s="3"/>
      <c r="N739" s="3"/>
      <c r="O739" s="3"/>
      <c r="P739" s="3"/>
      <c r="Q739" s="3"/>
      <c r="R739" s="3"/>
      <c r="S739" s="3"/>
      <c r="T739" s="3"/>
      <c r="U739" s="3"/>
      <c r="V739" s="3"/>
      <c r="W739" s="3"/>
      <c r="X739" s="3"/>
      <c r="Y739" s="3"/>
      <c r="Z739" s="3"/>
    </row>
    <row r="740" spans="1:26" ht="12.75" customHeight="1" x14ac:dyDescent="0.25">
      <c r="A740" s="3"/>
      <c r="B740" s="3"/>
      <c r="C740" s="3"/>
      <c r="D740" s="200"/>
      <c r="E740" s="3"/>
      <c r="F740" s="3"/>
      <c r="G740" s="3"/>
      <c r="H740" s="3"/>
      <c r="I740" s="3"/>
      <c r="J740" s="3"/>
      <c r="K740" s="3"/>
      <c r="L740" s="3"/>
      <c r="M740" s="3"/>
      <c r="N740" s="3"/>
      <c r="O740" s="3"/>
      <c r="P740" s="3"/>
      <c r="Q740" s="3"/>
      <c r="R740" s="3"/>
      <c r="S740" s="3"/>
      <c r="T740" s="3"/>
      <c r="U740" s="3"/>
      <c r="V740" s="3"/>
      <c r="W740" s="3"/>
      <c r="X740" s="3"/>
      <c r="Y740" s="3"/>
      <c r="Z740" s="3"/>
    </row>
    <row r="741" spans="1:26" ht="12.75" customHeight="1" x14ac:dyDescent="0.25">
      <c r="A741" s="3"/>
      <c r="B741" s="3"/>
      <c r="C741" s="3"/>
      <c r="D741" s="200"/>
      <c r="E741" s="3"/>
      <c r="F741" s="3"/>
      <c r="G741" s="3"/>
      <c r="H741" s="3"/>
      <c r="I741" s="3"/>
      <c r="J741" s="3"/>
      <c r="K741" s="3"/>
      <c r="L741" s="3"/>
      <c r="M741" s="3"/>
      <c r="N741" s="3"/>
      <c r="O741" s="3"/>
      <c r="P741" s="3"/>
      <c r="Q741" s="3"/>
      <c r="R741" s="3"/>
      <c r="S741" s="3"/>
      <c r="T741" s="3"/>
      <c r="U741" s="3"/>
      <c r="V741" s="3"/>
      <c r="W741" s="3"/>
      <c r="X741" s="3"/>
      <c r="Y741" s="3"/>
      <c r="Z741" s="3"/>
    </row>
    <row r="742" spans="1:26" ht="12.75" customHeight="1" x14ac:dyDescent="0.25">
      <c r="A742" s="3"/>
      <c r="B742" s="3"/>
      <c r="C742" s="3"/>
      <c r="D742" s="200"/>
      <c r="E742" s="3"/>
      <c r="F742" s="3"/>
      <c r="G742" s="3"/>
      <c r="H742" s="3"/>
      <c r="I742" s="3"/>
      <c r="J742" s="3"/>
      <c r="K742" s="3"/>
      <c r="L742" s="3"/>
      <c r="M742" s="3"/>
      <c r="N742" s="3"/>
      <c r="O742" s="3"/>
      <c r="P742" s="3"/>
      <c r="Q742" s="3"/>
      <c r="R742" s="3"/>
      <c r="S742" s="3"/>
      <c r="T742" s="3"/>
      <c r="U742" s="3"/>
      <c r="V742" s="3"/>
      <c r="W742" s="3"/>
      <c r="X742" s="3"/>
      <c r="Y742" s="3"/>
      <c r="Z742" s="3"/>
    </row>
    <row r="743" spans="1:26" ht="12.75" customHeight="1" x14ac:dyDescent="0.25">
      <c r="A743" s="3"/>
      <c r="B743" s="3"/>
      <c r="C743" s="3"/>
      <c r="D743" s="200"/>
      <c r="E743" s="3"/>
      <c r="F743" s="3"/>
      <c r="G743" s="3"/>
      <c r="H743" s="3"/>
      <c r="I743" s="3"/>
      <c r="J743" s="3"/>
      <c r="K743" s="3"/>
      <c r="L743" s="3"/>
      <c r="M743" s="3"/>
      <c r="N743" s="3"/>
      <c r="O743" s="3"/>
      <c r="P743" s="3"/>
      <c r="Q743" s="3"/>
      <c r="R743" s="3"/>
      <c r="S743" s="3"/>
      <c r="T743" s="3"/>
      <c r="U743" s="3"/>
      <c r="V743" s="3"/>
      <c r="W743" s="3"/>
      <c r="X743" s="3"/>
      <c r="Y743" s="3"/>
      <c r="Z743" s="3"/>
    </row>
    <row r="744" spans="1:26" ht="12.75" customHeight="1" x14ac:dyDescent="0.25">
      <c r="A744" s="3"/>
      <c r="B744" s="3"/>
      <c r="C744" s="3"/>
      <c r="D744" s="200"/>
      <c r="E744" s="3"/>
      <c r="F744" s="3"/>
      <c r="G744" s="3"/>
      <c r="H744" s="3"/>
      <c r="I744" s="3"/>
      <c r="J744" s="3"/>
      <c r="K744" s="3"/>
      <c r="L744" s="3"/>
      <c r="M744" s="3"/>
      <c r="N744" s="3"/>
      <c r="O744" s="3"/>
      <c r="P744" s="3"/>
      <c r="Q744" s="3"/>
      <c r="R744" s="3"/>
      <c r="S744" s="3"/>
      <c r="T744" s="3"/>
      <c r="U744" s="3"/>
      <c r="V744" s="3"/>
      <c r="W744" s="3"/>
      <c r="X744" s="3"/>
      <c r="Y744" s="3"/>
      <c r="Z744" s="3"/>
    </row>
    <row r="745" spans="1:26" ht="12.75" customHeight="1" x14ac:dyDescent="0.25">
      <c r="A745" s="3"/>
      <c r="B745" s="3"/>
      <c r="C745" s="3"/>
      <c r="D745" s="200"/>
      <c r="E745" s="3"/>
      <c r="F745" s="3"/>
      <c r="G745" s="3"/>
      <c r="H745" s="3"/>
      <c r="I745" s="3"/>
      <c r="J745" s="3"/>
      <c r="K745" s="3"/>
      <c r="L745" s="3"/>
      <c r="M745" s="3"/>
      <c r="N745" s="3"/>
      <c r="O745" s="3"/>
      <c r="P745" s="3"/>
      <c r="Q745" s="3"/>
      <c r="R745" s="3"/>
      <c r="S745" s="3"/>
      <c r="T745" s="3"/>
      <c r="U745" s="3"/>
      <c r="V745" s="3"/>
      <c r="W745" s="3"/>
      <c r="X745" s="3"/>
      <c r="Y745" s="3"/>
      <c r="Z745" s="3"/>
    </row>
    <row r="746" spans="1:26" ht="12.75" customHeight="1" x14ac:dyDescent="0.25">
      <c r="A746" s="3"/>
      <c r="B746" s="3"/>
      <c r="C746" s="3"/>
      <c r="D746" s="200"/>
      <c r="E746" s="3"/>
      <c r="F746" s="3"/>
      <c r="G746" s="3"/>
      <c r="H746" s="3"/>
      <c r="I746" s="3"/>
      <c r="J746" s="3"/>
      <c r="K746" s="3"/>
      <c r="L746" s="3"/>
      <c r="M746" s="3"/>
      <c r="N746" s="3"/>
      <c r="O746" s="3"/>
      <c r="P746" s="3"/>
      <c r="Q746" s="3"/>
      <c r="R746" s="3"/>
      <c r="S746" s="3"/>
      <c r="T746" s="3"/>
      <c r="U746" s="3"/>
      <c r="V746" s="3"/>
      <c r="W746" s="3"/>
      <c r="X746" s="3"/>
      <c r="Y746" s="3"/>
      <c r="Z746" s="3"/>
    </row>
    <row r="747" spans="1:26" ht="12.75" customHeight="1" x14ac:dyDescent="0.25">
      <c r="A747" s="3"/>
      <c r="B747" s="3"/>
      <c r="C747" s="3"/>
      <c r="D747" s="200"/>
      <c r="E747" s="3"/>
      <c r="F747" s="3"/>
      <c r="G747" s="3"/>
      <c r="H747" s="3"/>
      <c r="I747" s="3"/>
      <c r="J747" s="3"/>
      <c r="K747" s="3"/>
      <c r="L747" s="3"/>
      <c r="M747" s="3"/>
      <c r="N747" s="3"/>
      <c r="O747" s="3"/>
      <c r="P747" s="3"/>
      <c r="Q747" s="3"/>
      <c r="R747" s="3"/>
      <c r="S747" s="3"/>
      <c r="T747" s="3"/>
      <c r="U747" s="3"/>
      <c r="V747" s="3"/>
      <c r="W747" s="3"/>
      <c r="X747" s="3"/>
      <c r="Y747" s="3"/>
      <c r="Z747" s="3"/>
    </row>
    <row r="748" spans="1:26" ht="12.75" customHeight="1" x14ac:dyDescent="0.25">
      <c r="A748" s="3"/>
      <c r="B748" s="3"/>
      <c r="C748" s="3"/>
      <c r="D748" s="200"/>
      <c r="E748" s="3"/>
      <c r="F748" s="3"/>
      <c r="G748" s="3"/>
      <c r="H748" s="3"/>
      <c r="I748" s="3"/>
      <c r="J748" s="3"/>
      <c r="K748" s="3"/>
      <c r="L748" s="3"/>
      <c r="M748" s="3"/>
      <c r="N748" s="3"/>
      <c r="O748" s="3"/>
      <c r="P748" s="3"/>
      <c r="Q748" s="3"/>
      <c r="R748" s="3"/>
      <c r="S748" s="3"/>
      <c r="T748" s="3"/>
      <c r="U748" s="3"/>
      <c r="V748" s="3"/>
      <c r="W748" s="3"/>
      <c r="X748" s="3"/>
      <c r="Y748" s="3"/>
      <c r="Z748" s="3"/>
    </row>
    <row r="749" spans="1:26" ht="12.75" customHeight="1" x14ac:dyDescent="0.25">
      <c r="A749" s="3"/>
      <c r="B749" s="3"/>
      <c r="C749" s="3"/>
      <c r="D749" s="200"/>
      <c r="E749" s="3"/>
      <c r="F749" s="3"/>
      <c r="G749" s="3"/>
      <c r="H749" s="3"/>
      <c r="I749" s="3"/>
      <c r="J749" s="3"/>
      <c r="K749" s="3"/>
      <c r="L749" s="3"/>
      <c r="M749" s="3"/>
      <c r="N749" s="3"/>
      <c r="O749" s="3"/>
      <c r="P749" s="3"/>
      <c r="Q749" s="3"/>
      <c r="R749" s="3"/>
      <c r="S749" s="3"/>
      <c r="T749" s="3"/>
      <c r="U749" s="3"/>
      <c r="V749" s="3"/>
      <c r="W749" s="3"/>
      <c r="X749" s="3"/>
      <c r="Y749" s="3"/>
      <c r="Z749" s="3"/>
    </row>
    <row r="750" spans="1:26" ht="12.75" customHeight="1" x14ac:dyDescent="0.25">
      <c r="A750" s="3"/>
      <c r="B750" s="3"/>
      <c r="C750" s="3"/>
      <c r="D750" s="200"/>
      <c r="E750" s="3"/>
      <c r="F750" s="3"/>
      <c r="G750" s="3"/>
      <c r="H750" s="3"/>
      <c r="I750" s="3"/>
      <c r="J750" s="3"/>
      <c r="K750" s="3"/>
      <c r="L750" s="3"/>
      <c r="M750" s="3"/>
      <c r="N750" s="3"/>
      <c r="O750" s="3"/>
      <c r="P750" s="3"/>
      <c r="Q750" s="3"/>
      <c r="R750" s="3"/>
      <c r="S750" s="3"/>
      <c r="T750" s="3"/>
      <c r="U750" s="3"/>
      <c r="V750" s="3"/>
      <c r="W750" s="3"/>
      <c r="X750" s="3"/>
      <c r="Y750" s="3"/>
      <c r="Z750" s="3"/>
    </row>
    <row r="751" spans="1:26" ht="12.75" customHeight="1" x14ac:dyDescent="0.25">
      <c r="A751" s="3"/>
      <c r="B751" s="3"/>
      <c r="C751" s="3"/>
      <c r="D751" s="200"/>
      <c r="E751" s="3"/>
      <c r="F751" s="3"/>
      <c r="G751" s="3"/>
      <c r="H751" s="3"/>
      <c r="I751" s="3"/>
      <c r="J751" s="3"/>
      <c r="K751" s="3"/>
      <c r="L751" s="3"/>
      <c r="M751" s="3"/>
      <c r="N751" s="3"/>
      <c r="O751" s="3"/>
      <c r="P751" s="3"/>
      <c r="Q751" s="3"/>
      <c r="R751" s="3"/>
      <c r="S751" s="3"/>
      <c r="T751" s="3"/>
      <c r="U751" s="3"/>
      <c r="V751" s="3"/>
      <c r="W751" s="3"/>
      <c r="X751" s="3"/>
      <c r="Y751" s="3"/>
      <c r="Z751" s="3"/>
    </row>
    <row r="752" spans="1:26" ht="12.75" customHeight="1" x14ac:dyDescent="0.25">
      <c r="A752" s="3"/>
      <c r="B752" s="3"/>
      <c r="C752" s="3"/>
      <c r="D752" s="200"/>
      <c r="E752" s="3"/>
      <c r="F752" s="3"/>
      <c r="G752" s="3"/>
      <c r="H752" s="3"/>
      <c r="I752" s="3"/>
      <c r="J752" s="3"/>
      <c r="K752" s="3"/>
      <c r="L752" s="3"/>
      <c r="M752" s="3"/>
      <c r="N752" s="3"/>
      <c r="O752" s="3"/>
      <c r="P752" s="3"/>
      <c r="Q752" s="3"/>
      <c r="R752" s="3"/>
      <c r="S752" s="3"/>
      <c r="T752" s="3"/>
      <c r="U752" s="3"/>
      <c r="V752" s="3"/>
      <c r="W752" s="3"/>
      <c r="X752" s="3"/>
      <c r="Y752" s="3"/>
      <c r="Z752" s="3"/>
    </row>
    <row r="753" spans="1:26" ht="12.75" customHeight="1" x14ac:dyDescent="0.25">
      <c r="A753" s="3"/>
      <c r="B753" s="3"/>
      <c r="C753" s="3"/>
      <c r="D753" s="200"/>
      <c r="E753" s="3"/>
      <c r="F753" s="3"/>
      <c r="G753" s="3"/>
      <c r="H753" s="3"/>
      <c r="I753" s="3"/>
      <c r="J753" s="3"/>
      <c r="K753" s="3"/>
      <c r="L753" s="3"/>
      <c r="M753" s="3"/>
      <c r="N753" s="3"/>
      <c r="O753" s="3"/>
      <c r="P753" s="3"/>
      <c r="Q753" s="3"/>
      <c r="R753" s="3"/>
      <c r="S753" s="3"/>
      <c r="T753" s="3"/>
      <c r="U753" s="3"/>
      <c r="V753" s="3"/>
      <c r="W753" s="3"/>
      <c r="X753" s="3"/>
      <c r="Y753" s="3"/>
      <c r="Z753" s="3"/>
    </row>
    <row r="754" spans="1:26" ht="12.75" customHeight="1" x14ac:dyDescent="0.25">
      <c r="A754" s="3"/>
      <c r="B754" s="3"/>
      <c r="C754" s="3"/>
      <c r="D754" s="200"/>
      <c r="E754" s="3"/>
      <c r="F754" s="3"/>
      <c r="G754" s="3"/>
      <c r="H754" s="3"/>
      <c r="I754" s="3"/>
      <c r="J754" s="3"/>
      <c r="K754" s="3"/>
      <c r="L754" s="3"/>
      <c r="M754" s="3"/>
      <c r="N754" s="3"/>
      <c r="O754" s="3"/>
      <c r="P754" s="3"/>
      <c r="Q754" s="3"/>
      <c r="R754" s="3"/>
      <c r="S754" s="3"/>
      <c r="T754" s="3"/>
      <c r="U754" s="3"/>
      <c r="V754" s="3"/>
      <c r="W754" s="3"/>
      <c r="X754" s="3"/>
      <c r="Y754" s="3"/>
      <c r="Z754" s="3"/>
    </row>
    <row r="755" spans="1:26" ht="12.75" customHeight="1" x14ac:dyDescent="0.25">
      <c r="A755" s="3"/>
      <c r="B755" s="3"/>
      <c r="C755" s="3"/>
      <c r="D755" s="200"/>
      <c r="E755" s="3"/>
      <c r="F755" s="3"/>
      <c r="G755" s="3"/>
      <c r="H755" s="3"/>
      <c r="I755" s="3"/>
      <c r="J755" s="3"/>
      <c r="K755" s="3"/>
      <c r="L755" s="3"/>
      <c r="M755" s="3"/>
      <c r="N755" s="3"/>
      <c r="O755" s="3"/>
      <c r="P755" s="3"/>
      <c r="Q755" s="3"/>
      <c r="R755" s="3"/>
      <c r="S755" s="3"/>
      <c r="T755" s="3"/>
      <c r="U755" s="3"/>
      <c r="V755" s="3"/>
      <c r="W755" s="3"/>
      <c r="X755" s="3"/>
      <c r="Y755" s="3"/>
      <c r="Z755" s="3"/>
    </row>
    <row r="756" spans="1:26" ht="12.75" customHeight="1" x14ac:dyDescent="0.25">
      <c r="A756" s="3"/>
      <c r="B756" s="3"/>
      <c r="C756" s="3"/>
      <c r="D756" s="200"/>
      <c r="E756" s="3"/>
      <c r="F756" s="3"/>
      <c r="G756" s="3"/>
      <c r="H756" s="3"/>
      <c r="I756" s="3"/>
      <c r="J756" s="3"/>
      <c r="K756" s="3"/>
      <c r="L756" s="3"/>
      <c r="M756" s="3"/>
      <c r="N756" s="3"/>
      <c r="O756" s="3"/>
      <c r="P756" s="3"/>
      <c r="Q756" s="3"/>
      <c r="R756" s="3"/>
      <c r="S756" s="3"/>
      <c r="T756" s="3"/>
      <c r="U756" s="3"/>
      <c r="V756" s="3"/>
      <c r="W756" s="3"/>
      <c r="X756" s="3"/>
      <c r="Y756" s="3"/>
      <c r="Z756" s="3"/>
    </row>
    <row r="757" spans="1:26" ht="12.75" customHeight="1" x14ac:dyDescent="0.25">
      <c r="A757" s="3"/>
      <c r="B757" s="3"/>
      <c r="C757" s="3"/>
      <c r="D757" s="200"/>
      <c r="E757" s="3"/>
      <c r="F757" s="3"/>
      <c r="G757" s="3"/>
      <c r="H757" s="3"/>
      <c r="I757" s="3"/>
      <c r="J757" s="3"/>
      <c r="K757" s="3"/>
      <c r="L757" s="3"/>
      <c r="M757" s="3"/>
      <c r="N757" s="3"/>
      <c r="O757" s="3"/>
      <c r="P757" s="3"/>
      <c r="Q757" s="3"/>
      <c r="R757" s="3"/>
      <c r="S757" s="3"/>
      <c r="T757" s="3"/>
      <c r="U757" s="3"/>
      <c r="V757" s="3"/>
      <c r="W757" s="3"/>
      <c r="X757" s="3"/>
      <c r="Y757" s="3"/>
      <c r="Z757" s="3"/>
    </row>
    <row r="758" spans="1:26" ht="12.75" customHeight="1" x14ac:dyDescent="0.25">
      <c r="A758" s="3"/>
      <c r="B758" s="3"/>
      <c r="C758" s="3"/>
      <c r="D758" s="200"/>
      <c r="E758" s="3"/>
      <c r="F758" s="3"/>
      <c r="G758" s="3"/>
      <c r="H758" s="3"/>
      <c r="I758" s="3"/>
      <c r="J758" s="3"/>
      <c r="K758" s="3"/>
      <c r="L758" s="3"/>
      <c r="M758" s="3"/>
      <c r="N758" s="3"/>
      <c r="O758" s="3"/>
      <c r="P758" s="3"/>
      <c r="Q758" s="3"/>
      <c r="R758" s="3"/>
      <c r="S758" s="3"/>
      <c r="T758" s="3"/>
      <c r="U758" s="3"/>
      <c r="V758" s="3"/>
      <c r="W758" s="3"/>
      <c r="X758" s="3"/>
      <c r="Y758" s="3"/>
      <c r="Z758" s="3"/>
    </row>
    <row r="759" spans="1:26" ht="12.75" customHeight="1" x14ac:dyDescent="0.25">
      <c r="A759" s="3"/>
      <c r="B759" s="3"/>
      <c r="C759" s="3"/>
      <c r="D759" s="200"/>
      <c r="E759" s="3"/>
      <c r="F759" s="3"/>
      <c r="G759" s="3"/>
      <c r="H759" s="3"/>
      <c r="I759" s="3"/>
      <c r="J759" s="3"/>
      <c r="K759" s="3"/>
      <c r="L759" s="3"/>
      <c r="M759" s="3"/>
      <c r="N759" s="3"/>
      <c r="O759" s="3"/>
      <c r="P759" s="3"/>
      <c r="Q759" s="3"/>
      <c r="R759" s="3"/>
      <c r="S759" s="3"/>
      <c r="T759" s="3"/>
      <c r="U759" s="3"/>
      <c r="V759" s="3"/>
      <c r="W759" s="3"/>
      <c r="X759" s="3"/>
      <c r="Y759" s="3"/>
      <c r="Z759" s="3"/>
    </row>
    <row r="760" spans="1:26" ht="12.75" customHeight="1" x14ac:dyDescent="0.25">
      <c r="A760" s="3"/>
      <c r="B760" s="3"/>
      <c r="C760" s="3"/>
      <c r="D760" s="200"/>
      <c r="E760" s="3"/>
      <c r="F760" s="3"/>
      <c r="G760" s="3"/>
      <c r="H760" s="3"/>
      <c r="I760" s="3"/>
      <c r="J760" s="3"/>
      <c r="K760" s="3"/>
      <c r="L760" s="3"/>
      <c r="M760" s="3"/>
      <c r="N760" s="3"/>
      <c r="O760" s="3"/>
      <c r="P760" s="3"/>
      <c r="Q760" s="3"/>
      <c r="R760" s="3"/>
      <c r="S760" s="3"/>
      <c r="T760" s="3"/>
      <c r="U760" s="3"/>
      <c r="V760" s="3"/>
      <c r="W760" s="3"/>
      <c r="X760" s="3"/>
      <c r="Y760" s="3"/>
      <c r="Z760" s="3"/>
    </row>
    <row r="761" spans="1:26" ht="12.75" customHeight="1" x14ac:dyDescent="0.25">
      <c r="A761" s="3"/>
      <c r="B761" s="3"/>
      <c r="C761" s="3"/>
      <c r="D761" s="200"/>
      <c r="E761" s="3"/>
      <c r="F761" s="3"/>
      <c r="G761" s="3"/>
      <c r="H761" s="3"/>
      <c r="I761" s="3"/>
      <c r="J761" s="3"/>
      <c r="K761" s="3"/>
      <c r="L761" s="3"/>
      <c r="M761" s="3"/>
      <c r="N761" s="3"/>
      <c r="O761" s="3"/>
      <c r="P761" s="3"/>
      <c r="Q761" s="3"/>
      <c r="R761" s="3"/>
      <c r="S761" s="3"/>
      <c r="T761" s="3"/>
      <c r="U761" s="3"/>
      <c r="V761" s="3"/>
      <c r="W761" s="3"/>
      <c r="X761" s="3"/>
      <c r="Y761" s="3"/>
      <c r="Z761" s="3"/>
    </row>
    <row r="762" spans="1:26" ht="12.75" customHeight="1" x14ac:dyDescent="0.25">
      <c r="A762" s="3"/>
      <c r="B762" s="3"/>
      <c r="C762" s="3"/>
      <c r="D762" s="200"/>
      <c r="E762" s="3"/>
      <c r="F762" s="3"/>
      <c r="G762" s="3"/>
      <c r="H762" s="3"/>
      <c r="I762" s="3"/>
      <c r="J762" s="3"/>
      <c r="K762" s="3"/>
      <c r="L762" s="3"/>
      <c r="M762" s="3"/>
      <c r="N762" s="3"/>
      <c r="O762" s="3"/>
      <c r="P762" s="3"/>
      <c r="Q762" s="3"/>
      <c r="R762" s="3"/>
      <c r="S762" s="3"/>
      <c r="T762" s="3"/>
      <c r="U762" s="3"/>
      <c r="V762" s="3"/>
      <c r="W762" s="3"/>
      <c r="X762" s="3"/>
      <c r="Y762" s="3"/>
      <c r="Z762" s="3"/>
    </row>
    <row r="763" spans="1:26" ht="12.75" customHeight="1" x14ac:dyDescent="0.25">
      <c r="A763" s="3"/>
      <c r="B763" s="3"/>
      <c r="C763" s="3"/>
      <c r="D763" s="200"/>
      <c r="E763" s="3"/>
      <c r="F763" s="3"/>
      <c r="G763" s="3"/>
      <c r="H763" s="3"/>
      <c r="I763" s="3"/>
      <c r="J763" s="3"/>
      <c r="K763" s="3"/>
      <c r="L763" s="3"/>
      <c r="M763" s="3"/>
      <c r="N763" s="3"/>
      <c r="O763" s="3"/>
      <c r="P763" s="3"/>
      <c r="Q763" s="3"/>
      <c r="R763" s="3"/>
      <c r="S763" s="3"/>
      <c r="T763" s="3"/>
      <c r="U763" s="3"/>
      <c r="V763" s="3"/>
      <c r="W763" s="3"/>
      <c r="X763" s="3"/>
      <c r="Y763" s="3"/>
      <c r="Z763" s="3"/>
    </row>
    <row r="764" spans="1:26" ht="12.75" customHeight="1" x14ac:dyDescent="0.25">
      <c r="A764" s="3"/>
      <c r="B764" s="3"/>
      <c r="C764" s="3"/>
      <c r="D764" s="200"/>
      <c r="E764" s="3"/>
      <c r="F764" s="3"/>
      <c r="G764" s="3"/>
      <c r="H764" s="3"/>
      <c r="I764" s="3"/>
      <c r="J764" s="3"/>
      <c r="K764" s="3"/>
      <c r="L764" s="3"/>
      <c r="M764" s="3"/>
      <c r="N764" s="3"/>
      <c r="O764" s="3"/>
      <c r="P764" s="3"/>
      <c r="Q764" s="3"/>
      <c r="R764" s="3"/>
      <c r="S764" s="3"/>
      <c r="T764" s="3"/>
      <c r="U764" s="3"/>
      <c r="V764" s="3"/>
      <c r="W764" s="3"/>
      <c r="X764" s="3"/>
      <c r="Y764" s="3"/>
      <c r="Z764" s="3"/>
    </row>
    <row r="765" spans="1:26" ht="12.75" customHeight="1" x14ac:dyDescent="0.25">
      <c r="A765" s="3"/>
      <c r="B765" s="3"/>
      <c r="C765" s="3"/>
      <c r="D765" s="200"/>
      <c r="E765" s="3"/>
      <c r="F765" s="3"/>
      <c r="G765" s="3"/>
      <c r="H765" s="3"/>
      <c r="I765" s="3"/>
      <c r="J765" s="3"/>
      <c r="K765" s="3"/>
      <c r="L765" s="3"/>
      <c r="M765" s="3"/>
      <c r="N765" s="3"/>
      <c r="O765" s="3"/>
      <c r="P765" s="3"/>
      <c r="Q765" s="3"/>
      <c r="R765" s="3"/>
      <c r="S765" s="3"/>
      <c r="T765" s="3"/>
      <c r="U765" s="3"/>
      <c r="V765" s="3"/>
      <c r="W765" s="3"/>
      <c r="X765" s="3"/>
      <c r="Y765" s="3"/>
      <c r="Z765" s="3"/>
    </row>
    <row r="766" spans="1:26" ht="12.75" customHeight="1" x14ac:dyDescent="0.25">
      <c r="A766" s="3"/>
      <c r="B766" s="3"/>
      <c r="C766" s="3"/>
      <c r="D766" s="200"/>
      <c r="E766" s="3"/>
      <c r="F766" s="3"/>
      <c r="G766" s="3"/>
      <c r="H766" s="3"/>
      <c r="I766" s="3"/>
      <c r="J766" s="3"/>
      <c r="K766" s="3"/>
      <c r="L766" s="3"/>
      <c r="M766" s="3"/>
      <c r="N766" s="3"/>
      <c r="O766" s="3"/>
      <c r="P766" s="3"/>
      <c r="Q766" s="3"/>
      <c r="R766" s="3"/>
      <c r="S766" s="3"/>
      <c r="T766" s="3"/>
      <c r="U766" s="3"/>
      <c r="V766" s="3"/>
      <c r="W766" s="3"/>
      <c r="X766" s="3"/>
      <c r="Y766" s="3"/>
      <c r="Z766" s="3"/>
    </row>
    <row r="767" spans="1:26" ht="12.75" customHeight="1" x14ac:dyDescent="0.25">
      <c r="A767" s="3"/>
      <c r="B767" s="3"/>
      <c r="C767" s="3"/>
      <c r="D767" s="200"/>
      <c r="E767" s="3"/>
      <c r="F767" s="3"/>
      <c r="G767" s="3"/>
      <c r="H767" s="3"/>
      <c r="I767" s="3"/>
      <c r="J767" s="3"/>
      <c r="K767" s="3"/>
      <c r="L767" s="3"/>
      <c r="M767" s="3"/>
      <c r="N767" s="3"/>
      <c r="O767" s="3"/>
      <c r="P767" s="3"/>
      <c r="Q767" s="3"/>
      <c r="R767" s="3"/>
      <c r="S767" s="3"/>
      <c r="T767" s="3"/>
      <c r="U767" s="3"/>
      <c r="V767" s="3"/>
      <c r="W767" s="3"/>
      <c r="X767" s="3"/>
      <c r="Y767" s="3"/>
      <c r="Z767" s="3"/>
    </row>
    <row r="768" spans="1:26" ht="12.75" customHeight="1" x14ac:dyDescent="0.25">
      <c r="A768" s="3"/>
      <c r="B768" s="3"/>
      <c r="C768" s="3"/>
      <c r="D768" s="200"/>
      <c r="E768" s="3"/>
      <c r="F768" s="3"/>
      <c r="G768" s="3"/>
      <c r="H768" s="3"/>
      <c r="I768" s="3"/>
      <c r="J768" s="3"/>
      <c r="K768" s="3"/>
      <c r="L768" s="3"/>
      <c r="M768" s="3"/>
      <c r="N768" s="3"/>
      <c r="O768" s="3"/>
      <c r="P768" s="3"/>
      <c r="Q768" s="3"/>
      <c r="R768" s="3"/>
      <c r="S768" s="3"/>
      <c r="T768" s="3"/>
      <c r="U768" s="3"/>
      <c r="V768" s="3"/>
      <c r="W768" s="3"/>
      <c r="X768" s="3"/>
      <c r="Y768" s="3"/>
      <c r="Z768" s="3"/>
    </row>
    <row r="769" spans="1:26" ht="12.75" customHeight="1" x14ac:dyDescent="0.25">
      <c r="A769" s="3"/>
      <c r="B769" s="3"/>
      <c r="C769" s="3"/>
      <c r="D769" s="200"/>
      <c r="E769" s="3"/>
      <c r="F769" s="3"/>
      <c r="G769" s="3"/>
      <c r="H769" s="3"/>
      <c r="I769" s="3"/>
      <c r="J769" s="3"/>
      <c r="K769" s="3"/>
      <c r="L769" s="3"/>
      <c r="M769" s="3"/>
      <c r="N769" s="3"/>
      <c r="O769" s="3"/>
      <c r="P769" s="3"/>
      <c r="Q769" s="3"/>
      <c r="R769" s="3"/>
      <c r="S769" s="3"/>
      <c r="T769" s="3"/>
      <c r="U769" s="3"/>
      <c r="V769" s="3"/>
      <c r="W769" s="3"/>
      <c r="X769" s="3"/>
      <c r="Y769" s="3"/>
      <c r="Z769" s="3"/>
    </row>
    <row r="770" spans="1:26" ht="12.75" customHeight="1" x14ac:dyDescent="0.25">
      <c r="A770" s="3"/>
      <c r="B770" s="3"/>
      <c r="C770" s="3"/>
      <c r="D770" s="200"/>
      <c r="E770" s="3"/>
      <c r="F770" s="3"/>
      <c r="G770" s="3"/>
      <c r="H770" s="3"/>
      <c r="I770" s="3"/>
      <c r="J770" s="3"/>
      <c r="K770" s="3"/>
      <c r="L770" s="3"/>
      <c r="M770" s="3"/>
      <c r="N770" s="3"/>
      <c r="O770" s="3"/>
      <c r="P770" s="3"/>
      <c r="Q770" s="3"/>
      <c r="R770" s="3"/>
      <c r="S770" s="3"/>
      <c r="T770" s="3"/>
      <c r="U770" s="3"/>
      <c r="V770" s="3"/>
      <c r="W770" s="3"/>
      <c r="X770" s="3"/>
      <c r="Y770" s="3"/>
      <c r="Z770" s="3"/>
    </row>
    <row r="771" spans="1:26" ht="12.75" customHeight="1" x14ac:dyDescent="0.25">
      <c r="A771" s="3"/>
      <c r="B771" s="3"/>
      <c r="C771" s="3"/>
      <c r="D771" s="200"/>
      <c r="E771" s="3"/>
      <c r="F771" s="3"/>
      <c r="G771" s="3"/>
      <c r="H771" s="3"/>
      <c r="I771" s="3"/>
      <c r="J771" s="3"/>
      <c r="K771" s="3"/>
      <c r="L771" s="3"/>
      <c r="M771" s="3"/>
      <c r="N771" s="3"/>
      <c r="O771" s="3"/>
      <c r="P771" s="3"/>
      <c r="Q771" s="3"/>
      <c r="R771" s="3"/>
      <c r="S771" s="3"/>
      <c r="T771" s="3"/>
      <c r="U771" s="3"/>
      <c r="V771" s="3"/>
      <c r="W771" s="3"/>
      <c r="X771" s="3"/>
      <c r="Y771" s="3"/>
      <c r="Z771" s="3"/>
    </row>
    <row r="772" spans="1:26" ht="12.75" customHeight="1" x14ac:dyDescent="0.25">
      <c r="A772" s="3"/>
      <c r="B772" s="3"/>
      <c r="C772" s="3"/>
      <c r="D772" s="200"/>
      <c r="E772" s="3"/>
      <c r="F772" s="3"/>
      <c r="G772" s="3"/>
      <c r="H772" s="3"/>
      <c r="I772" s="3"/>
      <c r="J772" s="3"/>
      <c r="K772" s="3"/>
      <c r="L772" s="3"/>
      <c r="M772" s="3"/>
      <c r="N772" s="3"/>
      <c r="O772" s="3"/>
      <c r="P772" s="3"/>
      <c r="Q772" s="3"/>
      <c r="R772" s="3"/>
      <c r="S772" s="3"/>
      <c r="T772" s="3"/>
      <c r="U772" s="3"/>
      <c r="V772" s="3"/>
      <c r="W772" s="3"/>
      <c r="X772" s="3"/>
      <c r="Y772" s="3"/>
      <c r="Z772" s="3"/>
    </row>
    <row r="773" spans="1:26" ht="12.75" customHeight="1" x14ac:dyDescent="0.25">
      <c r="A773" s="3"/>
      <c r="B773" s="3"/>
      <c r="C773" s="3"/>
      <c r="D773" s="200"/>
      <c r="E773" s="3"/>
      <c r="F773" s="3"/>
      <c r="G773" s="3"/>
      <c r="H773" s="3"/>
      <c r="I773" s="3"/>
      <c r="J773" s="3"/>
      <c r="K773" s="3"/>
      <c r="L773" s="3"/>
      <c r="M773" s="3"/>
      <c r="N773" s="3"/>
      <c r="O773" s="3"/>
      <c r="P773" s="3"/>
      <c r="Q773" s="3"/>
      <c r="R773" s="3"/>
      <c r="S773" s="3"/>
      <c r="T773" s="3"/>
      <c r="U773" s="3"/>
      <c r="V773" s="3"/>
      <c r="W773" s="3"/>
      <c r="X773" s="3"/>
      <c r="Y773" s="3"/>
      <c r="Z773" s="3"/>
    </row>
    <row r="774" spans="1:26" ht="12.75" customHeight="1" x14ac:dyDescent="0.25">
      <c r="A774" s="3"/>
      <c r="B774" s="3"/>
      <c r="C774" s="3"/>
      <c r="D774" s="200"/>
      <c r="E774" s="3"/>
      <c r="F774" s="3"/>
      <c r="G774" s="3"/>
      <c r="H774" s="3"/>
      <c r="I774" s="3"/>
      <c r="J774" s="3"/>
      <c r="K774" s="3"/>
      <c r="L774" s="3"/>
      <c r="M774" s="3"/>
      <c r="N774" s="3"/>
      <c r="O774" s="3"/>
      <c r="P774" s="3"/>
      <c r="Q774" s="3"/>
      <c r="R774" s="3"/>
      <c r="S774" s="3"/>
      <c r="T774" s="3"/>
      <c r="U774" s="3"/>
      <c r="V774" s="3"/>
      <c r="W774" s="3"/>
      <c r="X774" s="3"/>
      <c r="Y774" s="3"/>
      <c r="Z774" s="3"/>
    </row>
    <row r="775" spans="1:26" ht="12.75" customHeight="1" x14ac:dyDescent="0.25">
      <c r="A775" s="3"/>
      <c r="B775" s="3"/>
      <c r="C775" s="3"/>
      <c r="D775" s="200"/>
      <c r="E775" s="3"/>
      <c r="F775" s="3"/>
      <c r="G775" s="3"/>
      <c r="H775" s="3"/>
      <c r="I775" s="3"/>
      <c r="J775" s="3"/>
      <c r="K775" s="3"/>
      <c r="L775" s="3"/>
      <c r="M775" s="3"/>
      <c r="N775" s="3"/>
      <c r="O775" s="3"/>
      <c r="P775" s="3"/>
      <c r="Q775" s="3"/>
      <c r="R775" s="3"/>
      <c r="S775" s="3"/>
      <c r="T775" s="3"/>
      <c r="U775" s="3"/>
      <c r="V775" s="3"/>
      <c r="W775" s="3"/>
      <c r="X775" s="3"/>
      <c r="Y775" s="3"/>
      <c r="Z775" s="3"/>
    </row>
    <row r="776" spans="1:26" ht="12.75" customHeight="1" x14ac:dyDescent="0.25">
      <c r="A776" s="3"/>
      <c r="B776" s="3"/>
      <c r="C776" s="3"/>
      <c r="D776" s="200"/>
      <c r="E776" s="3"/>
      <c r="F776" s="3"/>
      <c r="G776" s="3"/>
      <c r="H776" s="3"/>
      <c r="I776" s="3"/>
      <c r="J776" s="3"/>
      <c r="K776" s="3"/>
      <c r="L776" s="3"/>
      <c r="M776" s="3"/>
      <c r="N776" s="3"/>
      <c r="O776" s="3"/>
      <c r="P776" s="3"/>
      <c r="Q776" s="3"/>
      <c r="R776" s="3"/>
      <c r="S776" s="3"/>
      <c r="T776" s="3"/>
      <c r="U776" s="3"/>
      <c r="V776" s="3"/>
      <c r="W776" s="3"/>
      <c r="X776" s="3"/>
      <c r="Y776" s="3"/>
      <c r="Z776" s="3"/>
    </row>
    <row r="777" spans="1:26" ht="12.75" customHeight="1" x14ac:dyDescent="0.25">
      <c r="A777" s="3"/>
      <c r="B777" s="3"/>
      <c r="C777" s="3"/>
      <c r="D777" s="200"/>
      <c r="E777" s="3"/>
      <c r="F777" s="3"/>
      <c r="G777" s="3"/>
      <c r="H777" s="3"/>
      <c r="I777" s="3"/>
      <c r="J777" s="3"/>
      <c r="K777" s="3"/>
      <c r="L777" s="3"/>
      <c r="M777" s="3"/>
      <c r="N777" s="3"/>
      <c r="O777" s="3"/>
      <c r="P777" s="3"/>
      <c r="Q777" s="3"/>
      <c r="R777" s="3"/>
      <c r="S777" s="3"/>
      <c r="T777" s="3"/>
      <c r="U777" s="3"/>
      <c r="V777" s="3"/>
      <c r="W777" s="3"/>
      <c r="X777" s="3"/>
      <c r="Y777" s="3"/>
      <c r="Z777" s="3"/>
    </row>
    <row r="778" spans="1:26" ht="12.75" customHeight="1" x14ac:dyDescent="0.25">
      <c r="A778" s="3"/>
      <c r="B778" s="3"/>
      <c r="C778" s="3"/>
      <c r="D778" s="200"/>
      <c r="E778" s="3"/>
      <c r="F778" s="3"/>
      <c r="G778" s="3"/>
      <c r="H778" s="3"/>
      <c r="I778" s="3"/>
      <c r="J778" s="3"/>
      <c r="K778" s="3"/>
      <c r="L778" s="3"/>
      <c r="M778" s="3"/>
      <c r="N778" s="3"/>
      <c r="O778" s="3"/>
      <c r="P778" s="3"/>
      <c r="Q778" s="3"/>
      <c r="R778" s="3"/>
      <c r="S778" s="3"/>
      <c r="T778" s="3"/>
      <c r="U778" s="3"/>
      <c r="V778" s="3"/>
      <c r="W778" s="3"/>
      <c r="X778" s="3"/>
      <c r="Y778" s="3"/>
      <c r="Z778" s="3"/>
    </row>
    <row r="779" spans="1:26" ht="12.75" customHeight="1" x14ac:dyDescent="0.25">
      <c r="A779" s="3"/>
      <c r="B779" s="3"/>
      <c r="C779" s="3"/>
      <c r="D779" s="200"/>
      <c r="E779" s="3"/>
      <c r="F779" s="3"/>
      <c r="G779" s="3"/>
      <c r="H779" s="3"/>
      <c r="I779" s="3"/>
      <c r="J779" s="3"/>
      <c r="K779" s="3"/>
      <c r="L779" s="3"/>
      <c r="M779" s="3"/>
      <c r="N779" s="3"/>
      <c r="O779" s="3"/>
      <c r="P779" s="3"/>
      <c r="Q779" s="3"/>
      <c r="R779" s="3"/>
      <c r="S779" s="3"/>
      <c r="T779" s="3"/>
      <c r="U779" s="3"/>
      <c r="V779" s="3"/>
      <c r="W779" s="3"/>
      <c r="X779" s="3"/>
      <c r="Y779" s="3"/>
      <c r="Z779" s="3"/>
    </row>
    <row r="780" spans="1:26" ht="12.75" customHeight="1" x14ac:dyDescent="0.25">
      <c r="A780" s="3"/>
      <c r="B780" s="3"/>
      <c r="C780" s="3"/>
      <c r="D780" s="200"/>
      <c r="E780" s="3"/>
      <c r="F780" s="3"/>
      <c r="G780" s="3"/>
      <c r="H780" s="3"/>
      <c r="I780" s="3"/>
      <c r="J780" s="3"/>
      <c r="K780" s="3"/>
      <c r="L780" s="3"/>
      <c r="M780" s="3"/>
      <c r="N780" s="3"/>
      <c r="O780" s="3"/>
      <c r="P780" s="3"/>
      <c r="Q780" s="3"/>
      <c r="R780" s="3"/>
      <c r="S780" s="3"/>
      <c r="T780" s="3"/>
      <c r="U780" s="3"/>
      <c r="V780" s="3"/>
      <c r="W780" s="3"/>
      <c r="X780" s="3"/>
      <c r="Y780" s="3"/>
      <c r="Z780" s="3"/>
    </row>
    <row r="781" spans="1:26" ht="12.75" customHeight="1" x14ac:dyDescent="0.25">
      <c r="A781" s="3"/>
      <c r="B781" s="3"/>
      <c r="C781" s="3"/>
      <c r="D781" s="200"/>
      <c r="E781" s="3"/>
      <c r="F781" s="3"/>
      <c r="G781" s="3"/>
      <c r="H781" s="3"/>
      <c r="I781" s="3"/>
      <c r="J781" s="3"/>
      <c r="K781" s="3"/>
      <c r="L781" s="3"/>
      <c r="M781" s="3"/>
      <c r="N781" s="3"/>
      <c r="O781" s="3"/>
      <c r="P781" s="3"/>
      <c r="Q781" s="3"/>
      <c r="R781" s="3"/>
      <c r="S781" s="3"/>
      <c r="T781" s="3"/>
      <c r="U781" s="3"/>
      <c r="V781" s="3"/>
      <c r="W781" s="3"/>
      <c r="X781" s="3"/>
      <c r="Y781" s="3"/>
      <c r="Z781" s="3"/>
    </row>
    <row r="782" spans="1:26" ht="12.75" customHeight="1" x14ac:dyDescent="0.25">
      <c r="A782" s="3"/>
      <c r="B782" s="3"/>
      <c r="C782" s="3"/>
      <c r="D782" s="200"/>
      <c r="E782" s="3"/>
      <c r="F782" s="3"/>
      <c r="G782" s="3"/>
      <c r="H782" s="3"/>
      <c r="I782" s="3"/>
      <c r="J782" s="3"/>
      <c r="K782" s="3"/>
      <c r="L782" s="3"/>
      <c r="M782" s="3"/>
      <c r="N782" s="3"/>
      <c r="O782" s="3"/>
      <c r="P782" s="3"/>
      <c r="Q782" s="3"/>
      <c r="R782" s="3"/>
      <c r="S782" s="3"/>
      <c r="T782" s="3"/>
      <c r="U782" s="3"/>
      <c r="V782" s="3"/>
      <c r="W782" s="3"/>
      <c r="X782" s="3"/>
      <c r="Y782" s="3"/>
      <c r="Z782" s="3"/>
    </row>
    <row r="783" spans="1:26" ht="12.75" customHeight="1" x14ac:dyDescent="0.25">
      <c r="A783" s="3"/>
      <c r="B783" s="3"/>
      <c r="C783" s="3"/>
      <c r="D783" s="200"/>
      <c r="E783" s="3"/>
      <c r="F783" s="3"/>
      <c r="G783" s="3"/>
      <c r="H783" s="3"/>
      <c r="I783" s="3"/>
      <c r="J783" s="3"/>
      <c r="K783" s="3"/>
      <c r="L783" s="3"/>
      <c r="M783" s="3"/>
      <c r="N783" s="3"/>
      <c r="O783" s="3"/>
      <c r="P783" s="3"/>
      <c r="Q783" s="3"/>
      <c r="R783" s="3"/>
      <c r="S783" s="3"/>
      <c r="T783" s="3"/>
      <c r="U783" s="3"/>
      <c r="V783" s="3"/>
      <c r="W783" s="3"/>
      <c r="X783" s="3"/>
      <c r="Y783" s="3"/>
      <c r="Z783" s="3"/>
    </row>
    <row r="784" spans="1:26" ht="12.75" customHeight="1" x14ac:dyDescent="0.25">
      <c r="A784" s="3"/>
      <c r="B784" s="3"/>
      <c r="C784" s="3"/>
      <c r="D784" s="200"/>
      <c r="E784" s="3"/>
      <c r="F784" s="3"/>
      <c r="G784" s="3"/>
      <c r="H784" s="3"/>
      <c r="I784" s="3"/>
      <c r="J784" s="3"/>
      <c r="K784" s="3"/>
      <c r="L784" s="3"/>
      <c r="M784" s="3"/>
      <c r="N784" s="3"/>
      <c r="O784" s="3"/>
      <c r="P784" s="3"/>
      <c r="Q784" s="3"/>
      <c r="R784" s="3"/>
      <c r="S784" s="3"/>
      <c r="T784" s="3"/>
      <c r="U784" s="3"/>
      <c r="V784" s="3"/>
      <c r="W784" s="3"/>
      <c r="X784" s="3"/>
      <c r="Y784" s="3"/>
      <c r="Z784" s="3"/>
    </row>
    <row r="785" spans="1:26" ht="12.75" customHeight="1" x14ac:dyDescent="0.25">
      <c r="A785" s="3"/>
      <c r="B785" s="3"/>
      <c r="C785" s="3"/>
      <c r="D785" s="200"/>
      <c r="E785" s="3"/>
      <c r="F785" s="3"/>
      <c r="G785" s="3"/>
      <c r="H785" s="3"/>
      <c r="I785" s="3"/>
      <c r="J785" s="3"/>
      <c r="K785" s="3"/>
      <c r="L785" s="3"/>
      <c r="M785" s="3"/>
      <c r="N785" s="3"/>
      <c r="O785" s="3"/>
      <c r="P785" s="3"/>
      <c r="Q785" s="3"/>
      <c r="R785" s="3"/>
      <c r="S785" s="3"/>
      <c r="T785" s="3"/>
      <c r="U785" s="3"/>
      <c r="V785" s="3"/>
      <c r="W785" s="3"/>
      <c r="X785" s="3"/>
      <c r="Y785" s="3"/>
      <c r="Z785" s="3"/>
    </row>
    <row r="786" spans="1:26" ht="12.75" customHeight="1" x14ac:dyDescent="0.25">
      <c r="A786" s="3"/>
      <c r="B786" s="3"/>
      <c r="C786" s="3"/>
      <c r="D786" s="200"/>
      <c r="E786" s="3"/>
      <c r="F786" s="3"/>
      <c r="G786" s="3"/>
      <c r="H786" s="3"/>
      <c r="I786" s="3"/>
      <c r="J786" s="3"/>
      <c r="K786" s="3"/>
      <c r="L786" s="3"/>
      <c r="M786" s="3"/>
      <c r="N786" s="3"/>
      <c r="O786" s="3"/>
      <c r="P786" s="3"/>
      <c r="Q786" s="3"/>
      <c r="R786" s="3"/>
      <c r="S786" s="3"/>
      <c r="T786" s="3"/>
      <c r="U786" s="3"/>
      <c r="V786" s="3"/>
      <c r="W786" s="3"/>
      <c r="X786" s="3"/>
      <c r="Y786" s="3"/>
      <c r="Z786" s="3"/>
    </row>
    <row r="787" spans="1:26" ht="12.75" customHeight="1" x14ac:dyDescent="0.25">
      <c r="A787" s="3"/>
      <c r="B787" s="3"/>
      <c r="C787" s="3"/>
      <c r="D787" s="200"/>
      <c r="E787" s="3"/>
      <c r="F787" s="3"/>
      <c r="G787" s="3"/>
      <c r="H787" s="3"/>
      <c r="I787" s="3"/>
      <c r="J787" s="3"/>
      <c r="K787" s="3"/>
      <c r="L787" s="3"/>
      <c r="M787" s="3"/>
      <c r="N787" s="3"/>
      <c r="O787" s="3"/>
      <c r="P787" s="3"/>
      <c r="Q787" s="3"/>
      <c r="R787" s="3"/>
      <c r="S787" s="3"/>
      <c r="T787" s="3"/>
      <c r="U787" s="3"/>
      <c r="V787" s="3"/>
      <c r="W787" s="3"/>
      <c r="X787" s="3"/>
      <c r="Y787" s="3"/>
      <c r="Z787" s="3"/>
    </row>
    <row r="788" spans="1:26" ht="12.75" customHeight="1" x14ac:dyDescent="0.25">
      <c r="A788" s="3"/>
      <c r="B788" s="3"/>
      <c r="C788" s="3"/>
      <c r="D788" s="200"/>
      <c r="E788" s="3"/>
      <c r="F788" s="3"/>
      <c r="G788" s="3"/>
      <c r="H788" s="3"/>
      <c r="I788" s="3"/>
      <c r="J788" s="3"/>
      <c r="K788" s="3"/>
      <c r="L788" s="3"/>
      <c r="M788" s="3"/>
      <c r="N788" s="3"/>
      <c r="O788" s="3"/>
      <c r="P788" s="3"/>
      <c r="Q788" s="3"/>
      <c r="R788" s="3"/>
      <c r="S788" s="3"/>
      <c r="T788" s="3"/>
      <c r="U788" s="3"/>
      <c r="V788" s="3"/>
      <c r="W788" s="3"/>
      <c r="X788" s="3"/>
      <c r="Y788" s="3"/>
      <c r="Z788" s="3"/>
    </row>
    <row r="789" spans="1:26" ht="12.75" customHeight="1" x14ac:dyDescent="0.25">
      <c r="A789" s="3"/>
      <c r="B789" s="3"/>
      <c r="C789" s="3"/>
      <c r="D789" s="200"/>
      <c r="E789" s="3"/>
      <c r="F789" s="3"/>
      <c r="G789" s="3"/>
      <c r="H789" s="3"/>
      <c r="I789" s="3"/>
      <c r="J789" s="3"/>
      <c r="K789" s="3"/>
      <c r="L789" s="3"/>
      <c r="M789" s="3"/>
      <c r="N789" s="3"/>
      <c r="O789" s="3"/>
      <c r="P789" s="3"/>
      <c r="Q789" s="3"/>
      <c r="R789" s="3"/>
      <c r="S789" s="3"/>
      <c r="T789" s="3"/>
      <c r="U789" s="3"/>
      <c r="V789" s="3"/>
      <c r="W789" s="3"/>
      <c r="X789" s="3"/>
      <c r="Y789" s="3"/>
      <c r="Z789" s="3"/>
    </row>
    <row r="790" spans="1:26" ht="12.75" customHeight="1" x14ac:dyDescent="0.25">
      <c r="A790" s="3"/>
      <c r="B790" s="3"/>
      <c r="C790" s="3"/>
      <c r="D790" s="200"/>
      <c r="E790" s="3"/>
      <c r="F790" s="3"/>
      <c r="G790" s="3"/>
      <c r="H790" s="3"/>
      <c r="I790" s="3"/>
      <c r="J790" s="3"/>
      <c r="K790" s="3"/>
      <c r="L790" s="3"/>
      <c r="M790" s="3"/>
      <c r="N790" s="3"/>
      <c r="O790" s="3"/>
      <c r="P790" s="3"/>
      <c r="Q790" s="3"/>
      <c r="R790" s="3"/>
      <c r="S790" s="3"/>
      <c r="T790" s="3"/>
      <c r="U790" s="3"/>
      <c r="V790" s="3"/>
      <c r="W790" s="3"/>
      <c r="X790" s="3"/>
      <c r="Y790" s="3"/>
      <c r="Z790" s="3"/>
    </row>
    <row r="791" spans="1:26" ht="12.75" customHeight="1" x14ac:dyDescent="0.25">
      <c r="A791" s="3"/>
      <c r="B791" s="3"/>
      <c r="C791" s="3"/>
      <c r="D791" s="200"/>
      <c r="E791" s="3"/>
      <c r="F791" s="3"/>
      <c r="G791" s="3"/>
      <c r="H791" s="3"/>
      <c r="I791" s="3"/>
      <c r="J791" s="3"/>
      <c r="K791" s="3"/>
      <c r="L791" s="3"/>
      <c r="M791" s="3"/>
      <c r="N791" s="3"/>
      <c r="O791" s="3"/>
      <c r="P791" s="3"/>
      <c r="Q791" s="3"/>
      <c r="R791" s="3"/>
      <c r="S791" s="3"/>
      <c r="T791" s="3"/>
      <c r="U791" s="3"/>
      <c r="V791" s="3"/>
      <c r="W791" s="3"/>
      <c r="X791" s="3"/>
      <c r="Y791" s="3"/>
      <c r="Z791" s="3"/>
    </row>
    <row r="792" spans="1:26" ht="12.75" customHeight="1" x14ac:dyDescent="0.25">
      <c r="A792" s="3"/>
      <c r="B792" s="3"/>
      <c r="C792" s="3"/>
      <c r="D792" s="200"/>
      <c r="E792" s="3"/>
      <c r="F792" s="3"/>
      <c r="G792" s="3"/>
      <c r="H792" s="3"/>
      <c r="I792" s="3"/>
      <c r="J792" s="3"/>
      <c r="K792" s="3"/>
      <c r="L792" s="3"/>
      <c r="M792" s="3"/>
      <c r="N792" s="3"/>
      <c r="O792" s="3"/>
      <c r="P792" s="3"/>
      <c r="Q792" s="3"/>
      <c r="R792" s="3"/>
      <c r="S792" s="3"/>
      <c r="T792" s="3"/>
      <c r="U792" s="3"/>
      <c r="V792" s="3"/>
      <c r="W792" s="3"/>
      <c r="X792" s="3"/>
      <c r="Y792" s="3"/>
      <c r="Z792" s="3"/>
    </row>
    <row r="793" spans="1:26" ht="12.75" customHeight="1" x14ac:dyDescent="0.25">
      <c r="A793" s="3"/>
      <c r="B793" s="3"/>
      <c r="C793" s="3"/>
      <c r="D793" s="200"/>
      <c r="E793" s="3"/>
      <c r="F793" s="3"/>
      <c r="G793" s="3"/>
      <c r="H793" s="3"/>
      <c r="I793" s="3"/>
      <c r="J793" s="3"/>
      <c r="K793" s="3"/>
      <c r="L793" s="3"/>
      <c r="M793" s="3"/>
      <c r="N793" s="3"/>
      <c r="O793" s="3"/>
      <c r="P793" s="3"/>
      <c r="Q793" s="3"/>
      <c r="R793" s="3"/>
      <c r="S793" s="3"/>
      <c r="T793" s="3"/>
      <c r="U793" s="3"/>
      <c r="V793" s="3"/>
      <c r="W793" s="3"/>
      <c r="X793" s="3"/>
      <c r="Y793" s="3"/>
      <c r="Z793" s="3"/>
    </row>
    <row r="794" spans="1:26" ht="12.75" customHeight="1" x14ac:dyDescent="0.25">
      <c r="A794" s="3"/>
      <c r="B794" s="3"/>
      <c r="C794" s="3"/>
      <c r="D794" s="200"/>
      <c r="E794" s="3"/>
      <c r="F794" s="3"/>
      <c r="G794" s="3"/>
      <c r="H794" s="3"/>
      <c r="I794" s="3"/>
      <c r="J794" s="3"/>
      <c r="K794" s="3"/>
      <c r="L794" s="3"/>
      <c r="M794" s="3"/>
      <c r="N794" s="3"/>
      <c r="O794" s="3"/>
      <c r="P794" s="3"/>
      <c r="Q794" s="3"/>
      <c r="R794" s="3"/>
      <c r="S794" s="3"/>
      <c r="T794" s="3"/>
      <c r="U794" s="3"/>
      <c r="V794" s="3"/>
      <c r="W794" s="3"/>
      <c r="X794" s="3"/>
      <c r="Y794" s="3"/>
      <c r="Z794" s="3"/>
    </row>
    <row r="795" spans="1:26" ht="12.75" customHeight="1" x14ac:dyDescent="0.25">
      <c r="A795" s="3"/>
      <c r="B795" s="3"/>
      <c r="C795" s="3"/>
      <c r="D795" s="200"/>
      <c r="E795" s="3"/>
      <c r="F795" s="3"/>
      <c r="G795" s="3"/>
      <c r="H795" s="3"/>
      <c r="I795" s="3"/>
      <c r="J795" s="3"/>
      <c r="K795" s="3"/>
      <c r="L795" s="3"/>
      <c r="M795" s="3"/>
      <c r="N795" s="3"/>
      <c r="O795" s="3"/>
      <c r="P795" s="3"/>
      <c r="Q795" s="3"/>
      <c r="R795" s="3"/>
      <c r="S795" s="3"/>
      <c r="T795" s="3"/>
      <c r="U795" s="3"/>
      <c r="V795" s="3"/>
      <c r="W795" s="3"/>
      <c r="X795" s="3"/>
      <c r="Y795" s="3"/>
      <c r="Z795" s="3"/>
    </row>
    <row r="796" spans="1:26" ht="12.75" customHeight="1" x14ac:dyDescent="0.25">
      <c r="A796" s="3"/>
      <c r="B796" s="3"/>
      <c r="C796" s="3"/>
      <c r="D796" s="200"/>
      <c r="E796" s="3"/>
      <c r="F796" s="3"/>
      <c r="G796" s="3"/>
      <c r="H796" s="3"/>
      <c r="I796" s="3"/>
      <c r="J796" s="3"/>
      <c r="K796" s="3"/>
      <c r="L796" s="3"/>
      <c r="M796" s="3"/>
      <c r="N796" s="3"/>
      <c r="O796" s="3"/>
      <c r="P796" s="3"/>
      <c r="Q796" s="3"/>
      <c r="R796" s="3"/>
      <c r="S796" s="3"/>
      <c r="T796" s="3"/>
      <c r="U796" s="3"/>
      <c r="V796" s="3"/>
      <c r="W796" s="3"/>
      <c r="X796" s="3"/>
      <c r="Y796" s="3"/>
      <c r="Z796" s="3"/>
    </row>
    <row r="797" spans="1:26" ht="12.75" customHeight="1" x14ac:dyDescent="0.25">
      <c r="A797" s="3"/>
      <c r="B797" s="3"/>
      <c r="C797" s="3"/>
      <c r="D797" s="200"/>
      <c r="E797" s="3"/>
      <c r="F797" s="3"/>
      <c r="G797" s="3"/>
      <c r="H797" s="3"/>
      <c r="I797" s="3"/>
      <c r="J797" s="3"/>
      <c r="K797" s="3"/>
      <c r="L797" s="3"/>
      <c r="M797" s="3"/>
      <c r="N797" s="3"/>
      <c r="O797" s="3"/>
      <c r="P797" s="3"/>
      <c r="Q797" s="3"/>
      <c r="R797" s="3"/>
      <c r="S797" s="3"/>
      <c r="T797" s="3"/>
      <c r="U797" s="3"/>
      <c r="V797" s="3"/>
      <c r="W797" s="3"/>
      <c r="X797" s="3"/>
      <c r="Y797" s="3"/>
      <c r="Z797" s="3"/>
    </row>
    <row r="798" spans="1:26" ht="12.75" customHeight="1" x14ac:dyDescent="0.25">
      <c r="A798" s="3"/>
      <c r="B798" s="3"/>
      <c r="C798" s="3"/>
      <c r="D798" s="200"/>
      <c r="E798" s="3"/>
      <c r="F798" s="3"/>
      <c r="G798" s="3"/>
      <c r="H798" s="3"/>
      <c r="I798" s="3"/>
      <c r="J798" s="3"/>
      <c r="K798" s="3"/>
      <c r="L798" s="3"/>
      <c r="M798" s="3"/>
      <c r="N798" s="3"/>
      <c r="O798" s="3"/>
      <c r="P798" s="3"/>
      <c r="Q798" s="3"/>
      <c r="R798" s="3"/>
      <c r="S798" s="3"/>
      <c r="T798" s="3"/>
      <c r="U798" s="3"/>
      <c r="V798" s="3"/>
      <c r="W798" s="3"/>
      <c r="X798" s="3"/>
      <c r="Y798" s="3"/>
      <c r="Z798" s="3"/>
    </row>
    <row r="799" spans="1:26" ht="12.75" customHeight="1" x14ac:dyDescent="0.25">
      <c r="A799" s="3"/>
      <c r="B799" s="3"/>
      <c r="C799" s="3"/>
      <c r="D799" s="200"/>
      <c r="E799" s="3"/>
      <c r="F799" s="3"/>
      <c r="G799" s="3"/>
      <c r="H799" s="3"/>
      <c r="I799" s="3"/>
      <c r="J799" s="3"/>
      <c r="K799" s="3"/>
      <c r="L799" s="3"/>
      <c r="M799" s="3"/>
      <c r="N799" s="3"/>
      <c r="O799" s="3"/>
      <c r="P799" s="3"/>
      <c r="Q799" s="3"/>
      <c r="R799" s="3"/>
      <c r="S799" s="3"/>
      <c r="T799" s="3"/>
      <c r="U799" s="3"/>
      <c r="V799" s="3"/>
      <c r="W799" s="3"/>
      <c r="X799" s="3"/>
      <c r="Y799" s="3"/>
      <c r="Z799" s="3"/>
    </row>
    <row r="800" spans="1:26" ht="12.75" customHeight="1" x14ac:dyDescent="0.25">
      <c r="A800" s="3"/>
      <c r="B800" s="3"/>
      <c r="C800" s="3"/>
      <c r="D800" s="200"/>
      <c r="E800" s="3"/>
      <c r="F800" s="3"/>
      <c r="G800" s="3"/>
      <c r="H800" s="3"/>
      <c r="I800" s="3"/>
      <c r="J800" s="3"/>
      <c r="K800" s="3"/>
      <c r="L800" s="3"/>
      <c r="M800" s="3"/>
      <c r="N800" s="3"/>
      <c r="O800" s="3"/>
      <c r="P800" s="3"/>
      <c r="Q800" s="3"/>
      <c r="R800" s="3"/>
      <c r="S800" s="3"/>
      <c r="T800" s="3"/>
      <c r="U800" s="3"/>
      <c r="V800" s="3"/>
      <c r="W800" s="3"/>
      <c r="X800" s="3"/>
      <c r="Y800" s="3"/>
      <c r="Z800" s="3"/>
    </row>
    <row r="801" spans="1:26" ht="12.75" customHeight="1" x14ac:dyDescent="0.25">
      <c r="A801" s="3"/>
      <c r="B801" s="3"/>
      <c r="C801" s="3"/>
      <c r="D801" s="200"/>
      <c r="E801" s="3"/>
      <c r="F801" s="3"/>
      <c r="G801" s="3"/>
      <c r="H801" s="3"/>
      <c r="I801" s="3"/>
      <c r="J801" s="3"/>
      <c r="K801" s="3"/>
      <c r="L801" s="3"/>
      <c r="M801" s="3"/>
      <c r="N801" s="3"/>
      <c r="O801" s="3"/>
      <c r="P801" s="3"/>
      <c r="Q801" s="3"/>
      <c r="R801" s="3"/>
      <c r="S801" s="3"/>
      <c r="T801" s="3"/>
      <c r="U801" s="3"/>
      <c r="V801" s="3"/>
      <c r="W801" s="3"/>
      <c r="X801" s="3"/>
      <c r="Y801" s="3"/>
      <c r="Z801" s="3"/>
    </row>
    <row r="802" spans="1:26" ht="12.75" customHeight="1" x14ac:dyDescent="0.25">
      <c r="A802" s="3"/>
      <c r="B802" s="3"/>
      <c r="C802" s="3"/>
      <c r="D802" s="200"/>
      <c r="E802" s="3"/>
      <c r="F802" s="3"/>
      <c r="G802" s="3"/>
      <c r="H802" s="3"/>
      <c r="I802" s="3"/>
      <c r="J802" s="3"/>
      <c r="K802" s="3"/>
      <c r="L802" s="3"/>
      <c r="M802" s="3"/>
      <c r="N802" s="3"/>
      <c r="O802" s="3"/>
      <c r="P802" s="3"/>
      <c r="Q802" s="3"/>
      <c r="R802" s="3"/>
      <c r="S802" s="3"/>
      <c r="T802" s="3"/>
      <c r="U802" s="3"/>
      <c r="V802" s="3"/>
      <c r="W802" s="3"/>
      <c r="X802" s="3"/>
      <c r="Y802" s="3"/>
      <c r="Z802" s="3"/>
    </row>
    <row r="803" spans="1:26" ht="12.75" customHeight="1" x14ac:dyDescent="0.25">
      <c r="A803" s="3"/>
      <c r="B803" s="3"/>
      <c r="C803" s="3"/>
      <c r="D803" s="200"/>
      <c r="E803" s="3"/>
      <c r="F803" s="3"/>
      <c r="G803" s="3"/>
      <c r="H803" s="3"/>
      <c r="I803" s="3"/>
      <c r="J803" s="3"/>
      <c r="K803" s="3"/>
      <c r="L803" s="3"/>
      <c r="M803" s="3"/>
      <c r="N803" s="3"/>
      <c r="O803" s="3"/>
      <c r="P803" s="3"/>
      <c r="Q803" s="3"/>
      <c r="R803" s="3"/>
      <c r="S803" s="3"/>
      <c r="T803" s="3"/>
      <c r="U803" s="3"/>
      <c r="V803" s="3"/>
      <c r="W803" s="3"/>
      <c r="X803" s="3"/>
      <c r="Y803" s="3"/>
      <c r="Z803" s="3"/>
    </row>
    <row r="804" spans="1:26" ht="12.75" customHeight="1" x14ac:dyDescent="0.25">
      <c r="A804" s="3"/>
      <c r="B804" s="3"/>
      <c r="C804" s="3"/>
      <c r="D804" s="200"/>
      <c r="E804" s="3"/>
      <c r="F804" s="3"/>
      <c r="G804" s="3"/>
      <c r="H804" s="3"/>
      <c r="I804" s="3"/>
      <c r="J804" s="3"/>
      <c r="K804" s="3"/>
      <c r="L804" s="3"/>
      <c r="M804" s="3"/>
      <c r="N804" s="3"/>
      <c r="O804" s="3"/>
      <c r="P804" s="3"/>
      <c r="Q804" s="3"/>
      <c r="R804" s="3"/>
      <c r="S804" s="3"/>
      <c r="T804" s="3"/>
      <c r="U804" s="3"/>
      <c r="V804" s="3"/>
      <c r="W804" s="3"/>
      <c r="X804" s="3"/>
      <c r="Y804" s="3"/>
      <c r="Z804" s="3"/>
    </row>
    <row r="805" spans="1:26" ht="12.75" customHeight="1" x14ac:dyDescent="0.25">
      <c r="A805" s="3"/>
      <c r="B805" s="3"/>
      <c r="C805" s="3"/>
      <c r="D805" s="200"/>
      <c r="E805" s="3"/>
      <c r="F805" s="3"/>
      <c r="G805" s="3"/>
      <c r="H805" s="3"/>
      <c r="I805" s="3"/>
      <c r="J805" s="3"/>
      <c r="K805" s="3"/>
      <c r="L805" s="3"/>
      <c r="M805" s="3"/>
      <c r="N805" s="3"/>
      <c r="O805" s="3"/>
      <c r="P805" s="3"/>
      <c r="Q805" s="3"/>
      <c r="R805" s="3"/>
      <c r="S805" s="3"/>
      <c r="T805" s="3"/>
      <c r="U805" s="3"/>
      <c r="V805" s="3"/>
      <c r="W805" s="3"/>
      <c r="X805" s="3"/>
      <c r="Y805" s="3"/>
      <c r="Z805" s="3"/>
    </row>
    <row r="806" spans="1:26" ht="12.75" customHeight="1" x14ac:dyDescent="0.25">
      <c r="A806" s="3"/>
      <c r="B806" s="3"/>
      <c r="C806" s="3"/>
      <c r="D806" s="200"/>
      <c r="E806" s="3"/>
      <c r="F806" s="3"/>
      <c r="G806" s="3"/>
      <c r="H806" s="3"/>
      <c r="I806" s="3"/>
      <c r="J806" s="3"/>
      <c r="K806" s="3"/>
      <c r="L806" s="3"/>
      <c r="M806" s="3"/>
      <c r="N806" s="3"/>
      <c r="O806" s="3"/>
      <c r="P806" s="3"/>
      <c r="Q806" s="3"/>
      <c r="R806" s="3"/>
      <c r="S806" s="3"/>
      <c r="T806" s="3"/>
      <c r="U806" s="3"/>
      <c r="V806" s="3"/>
      <c r="W806" s="3"/>
      <c r="X806" s="3"/>
      <c r="Y806" s="3"/>
      <c r="Z806" s="3"/>
    </row>
    <row r="807" spans="1:26" ht="12.75" customHeight="1" x14ac:dyDescent="0.25">
      <c r="A807" s="3"/>
      <c r="B807" s="3"/>
      <c r="C807" s="3"/>
      <c r="D807" s="200"/>
      <c r="E807" s="3"/>
      <c r="F807" s="3"/>
      <c r="G807" s="3"/>
      <c r="H807" s="3"/>
      <c r="I807" s="3"/>
      <c r="J807" s="3"/>
      <c r="K807" s="3"/>
      <c r="L807" s="3"/>
      <c r="M807" s="3"/>
      <c r="N807" s="3"/>
      <c r="O807" s="3"/>
      <c r="P807" s="3"/>
      <c r="Q807" s="3"/>
      <c r="R807" s="3"/>
      <c r="S807" s="3"/>
      <c r="T807" s="3"/>
      <c r="U807" s="3"/>
      <c r="V807" s="3"/>
      <c r="W807" s="3"/>
      <c r="X807" s="3"/>
      <c r="Y807" s="3"/>
      <c r="Z807" s="3"/>
    </row>
    <row r="808" spans="1:26" ht="12.75" customHeight="1" x14ac:dyDescent="0.25">
      <c r="A808" s="3"/>
      <c r="B808" s="3"/>
      <c r="C808" s="3"/>
      <c r="D808" s="200"/>
      <c r="E808" s="3"/>
      <c r="F808" s="3"/>
      <c r="G808" s="3"/>
      <c r="H808" s="3"/>
      <c r="I808" s="3"/>
      <c r="J808" s="3"/>
      <c r="K808" s="3"/>
      <c r="L808" s="3"/>
      <c r="M808" s="3"/>
      <c r="N808" s="3"/>
      <c r="O808" s="3"/>
      <c r="P808" s="3"/>
      <c r="Q808" s="3"/>
      <c r="R808" s="3"/>
      <c r="S808" s="3"/>
      <c r="T808" s="3"/>
      <c r="U808" s="3"/>
      <c r="V808" s="3"/>
      <c r="W808" s="3"/>
      <c r="X808" s="3"/>
      <c r="Y808" s="3"/>
      <c r="Z808" s="3"/>
    </row>
    <row r="809" spans="1:26" ht="12.75" customHeight="1" x14ac:dyDescent="0.25">
      <c r="A809" s="3"/>
      <c r="B809" s="3"/>
      <c r="C809" s="3"/>
      <c r="D809" s="200"/>
      <c r="E809" s="3"/>
      <c r="F809" s="3"/>
      <c r="G809" s="3"/>
      <c r="H809" s="3"/>
      <c r="I809" s="3"/>
      <c r="J809" s="3"/>
      <c r="K809" s="3"/>
      <c r="L809" s="3"/>
      <c r="M809" s="3"/>
      <c r="N809" s="3"/>
      <c r="O809" s="3"/>
      <c r="P809" s="3"/>
      <c r="Q809" s="3"/>
      <c r="R809" s="3"/>
      <c r="S809" s="3"/>
      <c r="T809" s="3"/>
      <c r="U809" s="3"/>
      <c r="V809" s="3"/>
      <c r="W809" s="3"/>
      <c r="X809" s="3"/>
      <c r="Y809" s="3"/>
      <c r="Z809" s="3"/>
    </row>
    <row r="810" spans="1:26" ht="12.75" customHeight="1" x14ac:dyDescent="0.25">
      <c r="A810" s="3"/>
      <c r="B810" s="3"/>
      <c r="C810" s="3"/>
      <c r="D810" s="200"/>
      <c r="E810" s="3"/>
      <c r="F810" s="3"/>
      <c r="G810" s="3"/>
      <c r="H810" s="3"/>
      <c r="I810" s="3"/>
      <c r="J810" s="3"/>
      <c r="K810" s="3"/>
      <c r="L810" s="3"/>
      <c r="M810" s="3"/>
      <c r="N810" s="3"/>
      <c r="O810" s="3"/>
      <c r="P810" s="3"/>
      <c r="Q810" s="3"/>
      <c r="R810" s="3"/>
      <c r="S810" s="3"/>
      <c r="T810" s="3"/>
      <c r="U810" s="3"/>
      <c r="V810" s="3"/>
      <c r="W810" s="3"/>
      <c r="X810" s="3"/>
      <c r="Y810" s="3"/>
      <c r="Z810" s="3"/>
    </row>
    <row r="811" spans="1:26" ht="12.75" customHeight="1" x14ac:dyDescent="0.25">
      <c r="A811" s="3"/>
      <c r="B811" s="3"/>
      <c r="C811" s="3"/>
      <c r="D811" s="200"/>
      <c r="E811" s="3"/>
      <c r="F811" s="3"/>
      <c r="G811" s="3"/>
      <c r="H811" s="3"/>
      <c r="I811" s="3"/>
      <c r="J811" s="3"/>
      <c r="K811" s="3"/>
      <c r="L811" s="3"/>
      <c r="M811" s="3"/>
      <c r="N811" s="3"/>
      <c r="O811" s="3"/>
      <c r="P811" s="3"/>
      <c r="Q811" s="3"/>
      <c r="R811" s="3"/>
      <c r="S811" s="3"/>
      <c r="T811" s="3"/>
      <c r="U811" s="3"/>
      <c r="V811" s="3"/>
      <c r="W811" s="3"/>
      <c r="X811" s="3"/>
      <c r="Y811" s="3"/>
      <c r="Z811" s="3"/>
    </row>
    <row r="812" spans="1:26" ht="12.75" customHeight="1" x14ac:dyDescent="0.25">
      <c r="A812" s="3"/>
      <c r="B812" s="3"/>
      <c r="C812" s="3"/>
      <c r="D812" s="200"/>
      <c r="E812" s="3"/>
      <c r="F812" s="3"/>
      <c r="G812" s="3"/>
      <c r="H812" s="3"/>
      <c r="I812" s="3"/>
      <c r="J812" s="3"/>
      <c r="K812" s="3"/>
      <c r="L812" s="3"/>
      <c r="M812" s="3"/>
      <c r="N812" s="3"/>
      <c r="O812" s="3"/>
      <c r="P812" s="3"/>
      <c r="Q812" s="3"/>
      <c r="R812" s="3"/>
      <c r="S812" s="3"/>
      <c r="T812" s="3"/>
      <c r="U812" s="3"/>
      <c r="V812" s="3"/>
      <c r="W812" s="3"/>
      <c r="X812" s="3"/>
      <c r="Y812" s="3"/>
      <c r="Z812" s="3"/>
    </row>
    <row r="813" spans="1:26" ht="12.75" customHeight="1" x14ac:dyDescent="0.25">
      <c r="A813" s="3"/>
      <c r="B813" s="3"/>
      <c r="C813" s="3"/>
      <c r="D813" s="200"/>
      <c r="E813" s="3"/>
      <c r="F813" s="3"/>
      <c r="G813" s="3"/>
      <c r="H813" s="3"/>
      <c r="I813" s="3"/>
      <c r="J813" s="3"/>
      <c r="K813" s="3"/>
      <c r="L813" s="3"/>
      <c r="M813" s="3"/>
      <c r="N813" s="3"/>
      <c r="O813" s="3"/>
      <c r="P813" s="3"/>
      <c r="Q813" s="3"/>
      <c r="R813" s="3"/>
      <c r="S813" s="3"/>
      <c r="T813" s="3"/>
      <c r="U813" s="3"/>
      <c r="V813" s="3"/>
      <c r="W813" s="3"/>
      <c r="X813" s="3"/>
      <c r="Y813" s="3"/>
      <c r="Z813" s="3"/>
    </row>
    <row r="814" spans="1:26" ht="12.75" customHeight="1" x14ac:dyDescent="0.25">
      <c r="A814" s="3"/>
      <c r="B814" s="3"/>
      <c r="C814" s="3"/>
      <c r="D814" s="200"/>
      <c r="E814" s="3"/>
      <c r="F814" s="3"/>
      <c r="G814" s="3"/>
      <c r="H814" s="3"/>
      <c r="I814" s="3"/>
      <c r="J814" s="3"/>
      <c r="K814" s="3"/>
      <c r="L814" s="3"/>
      <c r="M814" s="3"/>
      <c r="N814" s="3"/>
      <c r="O814" s="3"/>
      <c r="P814" s="3"/>
      <c r="Q814" s="3"/>
      <c r="R814" s="3"/>
      <c r="S814" s="3"/>
      <c r="T814" s="3"/>
      <c r="U814" s="3"/>
      <c r="V814" s="3"/>
      <c r="W814" s="3"/>
      <c r="X814" s="3"/>
      <c r="Y814" s="3"/>
      <c r="Z814" s="3"/>
    </row>
    <row r="815" spans="1:26" ht="12.75" customHeight="1" x14ac:dyDescent="0.25">
      <c r="A815" s="3"/>
      <c r="B815" s="3"/>
      <c r="C815" s="3"/>
      <c r="D815" s="200"/>
      <c r="E815" s="3"/>
      <c r="F815" s="3"/>
      <c r="G815" s="3"/>
      <c r="H815" s="3"/>
      <c r="I815" s="3"/>
      <c r="J815" s="3"/>
      <c r="K815" s="3"/>
      <c r="L815" s="3"/>
      <c r="M815" s="3"/>
      <c r="N815" s="3"/>
      <c r="O815" s="3"/>
      <c r="P815" s="3"/>
      <c r="Q815" s="3"/>
      <c r="R815" s="3"/>
      <c r="S815" s="3"/>
      <c r="T815" s="3"/>
      <c r="U815" s="3"/>
      <c r="V815" s="3"/>
      <c r="W815" s="3"/>
      <c r="X815" s="3"/>
      <c r="Y815" s="3"/>
      <c r="Z815" s="3"/>
    </row>
    <row r="816" spans="1:26" ht="12.75" customHeight="1" x14ac:dyDescent="0.25">
      <c r="A816" s="3"/>
      <c r="B816" s="3"/>
      <c r="C816" s="3"/>
      <c r="D816" s="200"/>
      <c r="E816" s="3"/>
      <c r="F816" s="3"/>
      <c r="G816" s="3"/>
      <c r="H816" s="3"/>
      <c r="I816" s="3"/>
      <c r="J816" s="3"/>
      <c r="K816" s="3"/>
      <c r="L816" s="3"/>
      <c r="M816" s="3"/>
      <c r="N816" s="3"/>
      <c r="O816" s="3"/>
      <c r="P816" s="3"/>
      <c r="Q816" s="3"/>
      <c r="R816" s="3"/>
      <c r="S816" s="3"/>
      <c r="T816" s="3"/>
      <c r="U816" s="3"/>
      <c r="V816" s="3"/>
      <c r="W816" s="3"/>
      <c r="X816" s="3"/>
      <c r="Y816" s="3"/>
      <c r="Z816" s="3"/>
    </row>
    <row r="817" spans="1:26" ht="12.75" customHeight="1" x14ac:dyDescent="0.25">
      <c r="A817" s="3"/>
      <c r="B817" s="3"/>
      <c r="C817" s="3"/>
      <c r="D817" s="200"/>
      <c r="E817" s="3"/>
      <c r="F817" s="3"/>
      <c r="G817" s="3"/>
      <c r="H817" s="3"/>
      <c r="I817" s="3"/>
      <c r="J817" s="3"/>
      <c r="K817" s="3"/>
      <c r="L817" s="3"/>
      <c r="M817" s="3"/>
      <c r="N817" s="3"/>
      <c r="O817" s="3"/>
      <c r="P817" s="3"/>
      <c r="Q817" s="3"/>
      <c r="R817" s="3"/>
      <c r="S817" s="3"/>
      <c r="T817" s="3"/>
      <c r="U817" s="3"/>
      <c r="V817" s="3"/>
      <c r="W817" s="3"/>
      <c r="X817" s="3"/>
      <c r="Y817" s="3"/>
      <c r="Z817" s="3"/>
    </row>
    <row r="818" spans="1:26" ht="12.75" customHeight="1" x14ac:dyDescent="0.25">
      <c r="A818" s="3"/>
      <c r="B818" s="3"/>
      <c r="C818" s="3"/>
      <c r="D818" s="200"/>
      <c r="E818" s="3"/>
      <c r="F818" s="3"/>
      <c r="G818" s="3"/>
      <c r="H818" s="3"/>
      <c r="I818" s="3"/>
      <c r="J818" s="3"/>
      <c r="K818" s="3"/>
      <c r="L818" s="3"/>
      <c r="M818" s="3"/>
      <c r="N818" s="3"/>
      <c r="O818" s="3"/>
      <c r="P818" s="3"/>
      <c r="Q818" s="3"/>
      <c r="R818" s="3"/>
      <c r="S818" s="3"/>
      <c r="T818" s="3"/>
      <c r="U818" s="3"/>
      <c r="V818" s="3"/>
      <c r="W818" s="3"/>
      <c r="X818" s="3"/>
      <c r="Y818" s="3"/>
      <c r="Z818" s="3"/>
    </row>
    <row r="819" spans="1:26" ht="12.75" customHeight="1" x14ac:dyDescent="0.25">
      <c r="A819" s="3"/>
      <c r="B819" s="3"/>
      <c r="C819" s="3"/>
      <c r="D819" s="200"/>
      <c r="E819" s="3"/>
      <c r="F819" s="3"/>
      <c r="G819" s="3"/>
      <c r="H819" s="3"/>
      <c r="I819" s="3"/>
      <c r="J819" s="3"/>
      <c r="K819" s="3"/>
      <c r="L819" s="3"/>
      <c r="M819" s="3"/>
      <c r="N819" s="3"/>
      <c r="O819" s="3"/>
      <c r="P819" s="3"/>
      <c r="Q819" s="3"/>
      <c r="R819" s="3"/>
      <c r="S819" s="3"/>
      <c r="T819" s="3"/>
      <c r="U819" s="3"/>
      <c r="V819" s="3"/>
      <c r="W819" s="3"/>
      <c r="X819" s="3"/>
      <c r="Y819" s="3"/>
      <c r="Z819" s="3"/>
    </row>
    <row r="820" spans="1:26" ht="12.75" customHeight="1" x14ac:dyDescent="0.25">
      <c r="A820" s="3"/>
      <c r="B820" s="3"/>
      <c r="C820" s="3"/>
      <c r="D820" s="200"/>
      <c r="E820" s="3"/>
      <c r="F820" s="3"/>
      <c r="G820" s="3"/>
      <c r="H820" s="3"/>
      <c r="I820" s="3"/>
      <c r="J820" s="3"/>
      <c r="K820" s="3"/>
      <c r="L820" s="3"/>
      <c r="M820" s="3"/>
      <c r="N820" s="3"/>
      <c r="O820" s="3"/>
      <c r="P820" s="3"/>
      <c r="Q820" s="3"/>
      <c r="R820" s="3"/>
      <c r="S820" s="3"/>
      <c r="T820" s="3"/>
      <c r="U820" s="3"/>
      <c r="V820" s="3"/>
      <c r="W820" s="3"/>
      <c r="X820" s="3"/>
      <c r="Y820" s="3"/>
      <c r="Z820" s="3"/>
    </row>
    <row r="821" spans="1:26" ht="12.75" customHeight="1" x14ac:dyDescent="0.25">
      <c r="A821" s="3"/>
      <c r="B821" s="3"/>
      <c r="C821" s="3"/>
      <c r="D821" s="200"/>
      <c r="E821" s="3"/>
      <c r="F821" s="3"/>
      <c r="G821" s="3"/>
      <c r="H821" s="3"/>
      <c r="I821" s="3"/>
      <c r="J821" s="3"/>
      <c r="K821" s="3"/>
      <c r="L821" s="3"/>
      <c r="M821" s="3"/>
      <c r="N821" s="3"/>
      <c r="O821" s="3"/>
      <c r="P821" s="3"/>
      <c r="Q821" s="3"/>
      <c r="R821" s="3"/>
      <c r="S821" s="3"/>
      <c r="T821" s="3"/>
      <c r="U821" s="3"/>
      <c r="V821" s="3"/>
      <c r="W821" s="3"/>
      <c r="X821" s="3"/>
      <c r="Y821" s="3"/>
      <c r="Z821" s="3"/>
    </row>
    <row r="822" spans="1:26" ht="12.75" customHeight="1" x14ac:dyDescent="0.25">
      <c r="A822" s="3"/>
      <c r="B822" s="3"/>
      <c r="C822" s="3"/>
      <c r="D822" s="200"/>
      <c r="E822" s="3"/>
      <c r="F822" s="3"/>
      <c r="G822" s="3"/>
      <c r="H822" s="3"/>
      <c r="I822" s="3"/>
      <c r="J822" s="3"/>
      <c r="K822" s="3"/>
      <c r="L822" s="3"/>
      <c r="M822" s="3"/>
      <c r="N822" s="3"/>
      <c r="O822" s="3"/>
      <c r="P822" s="3"/>
      <c r="Q822" s="3"/>
      <c r="R822" s="3"/>
      <c r="S822" s="3"/>
      <c r="T822" s="3"/>
      <c r="U822" s="3"/>
      <c r="V822" s="3"/>
      <c r="W822" s="3"/>
      <c r="X822" s="3"/>
      <c r="Y822" s="3"/>
      <c r="Z822" s="3"/>
    </row>
    <row r="823" spans="1:26" ht="12.75" customHeight="1" x14ac:dyDescent="0.25">
      <c r="A823" s="3"/>
      <c r="B823" s="3"/>
      <c r="C823" s="3"/>
      <c r="D823" s="200"/>
      <c r="E823" s="3"/>
      <c r="F823" s="3"/>
      <c r="G823" s="3"/>
      <c r="H823" s="3"/>
      <c r="I823" s="3"/>
      <c r="J823" s="3"/>
      <c r="K823" s="3"/>
      <c r="L823" s="3"/>
      <c r="M823" s="3"/>
      <c r="N823" s="3"/>
      <c r="O823" s="3"/>
      <c r="P823" s="3"/>
      <c r="Q823" s="3"/>
      <c r="R823" s="3"/>
      <c r="S823" s="3"/>
      <c r="T823" s="3"/>
      <c r="U823" s="3"/>
      <c r="V823" s="3"/>
      <c r="W823" s="3"/>
      <c r="X823" s="3"/>
      <c r="Y823" s="3"/>
      <c r="Z823" s="3"/>
    </row>
    <row r="824" spans="1:26" ht="12.75" customHeight="1" x14ac:dyDescent="0.25">
      <c r="A824" s="3"/>
      <c r="B824" s="3"/>
      <c r="C824" s="3"/>
      <c r="D824" s="200"/>
      <c r="E824" s="3"/>
      <c r="F824" s="3"/>
      <c r="G824" s="3"/>
      <c r="H824" s="3"/>
      <c r="I824" s="3"/>
      <c r="J824" s="3"/>
      <c r="K824" s="3"/>
      <c r="L824" s="3"/>
      <c r="M824" s="3"/>
      <c r="N824" s="3"/>
      <c r="O824" s="3"/>
      <c r="P824" s="3"/>
      <c r="Q824" s="3"/>
      <c r="R824" s="3"/>
      <c r="S824" s="3"/>
      <c r="T824" s="3"/>
      <c r="U824" s="3"/>
      <c r="V824" s="3"/>
      <c r="W824" s="3"/>
      <c r="X824" s="3"/>
      <c r="Y824" s="3"/>
      <c r="Z824" s="3"/>
    </row>
    <row r="825" spans="1:26" ht="12.75" customHeight="1" x14ac:dyDescent="0.25">
      <c r="A825" s="3"/>
      <c r="B825" s="3"/>
      <c r="C825" s="3"/>
      <c r="D825" s="200"/>
      <c r="E825" s="3"/>
      <c r="F825" s="3"/>
      <c r="G825" s="3"/>
      <c r="H825" s="3"/>
      <c r="I825" s="3"/>
      <c r="J825" s="3"/>
      <c r="K825" s="3"/>
      <c r="L825" s="3"/>
      <c r="M825" s="3"/>
      <c r="N825" s="3"/>
      <c r="O825" s="3"/>
      <c r="P825" s="3"/>
      <c r="Q825" s="3"/>
      <c r="R825" s="3"/>
      <c r="S825" s="3"/>
      <c r="T825" s="3"/>
      <c r="U825" s="3"/>
      <c r="V825" s="3"/>
      <c r="W825" s="3"/>
      <c r="X825" s="3"/>
      <c r="Y825" s="3"/>
      <c r="Z825" s="3"/>
    </row>
    <row r="826" spans="1:26" ht="12.75" customHeight="1" x14ac:dyDescent="0.25">
      <c r="A826" s="3"/>
      <c r="B826" s="3"/>
      <c r="C826" s="3"/>
      <c r="D826" s="200"/>
      <c r="E826" s="3"/>
      <c r="F826" s="3"/>
      <c r="G826" s="3"/>
      <c r="H826" s="3"/>
      <c r="I826" s="3"/>
      <c r="J826" s="3"/>
      <c r="K826" s="3"/>
      <c r="L826" s="3"/>
      <c r="M826" s="3"/>
      <c r="N826" s="3"/>
      <c r="O826" s="3"/>
      <c r="P826" s="3"/>
      <c r="Q826" s="3"/>
      <c r="R826" s="3"/>
      <c r="S826" s="3"/>
      <c r="T826" s="3"/>
      <c r="U826" s="3"/>
      <c r="V826" s="3"/>
      <c r="W826" s="3"/>
      <c r="X826" s="3"/>
      <c r="Y826" s="3"/>
      <c r="Z826" s="3"/>
    </row>
    <row r="827" spans="1:26" ht="12.75" customHeight="1" x14ac:dyDescent="0.25">
      <c r="A827" s="3"/>
      <c r="B827" s="3"/>
      <c r="C827" s="3"/>
      <c r="D827" s="200"/>
      <c r="E827" s="3"/>
      <c r="F827" s="3"/>
      <c r="G827" s="3"/>
      <c r="H827" s="3"/>
      <c r="I827" s="3"/>
      <c r="J827" s="3"/>
      <c r="K827" s="3"/>
      <c r="L827" s="3"/>
      <c r="M827" s="3"/>
      <c r="N827" s="3"/>
      <c r="O827" s="3"/>
      <c r="P827" s="3"/>
      <c r="Q827" s="3"/>
      <c r="R827" s="3"/>
      <c r="S827" s="3"/>
      <c r="T827" s="3"/>
      <c r="U827" s="3"/>
      <c r="V827" s="3"/>
      <c r="W827" s="3"/>
      <c r="X827" s="3"/>
      <c r="Y827" s="3"/>
      <c r="Z827" s="3"/>
    </row>
    <row r="828" spans="1:26" ht="12.75" customHeight="1" x14ac:dyDescent="0.25">
      <c r="A828" s="3"/>
      <c r="B828" s="3"/>
      <c r="C828" s="3"/>
      <c r="D828" s="200"/>
      <c r="E828" s="3"/>
      <c r="F828" s="3"/>
      <c r="G828" s="3"/>
      <c r="H828" s="3"/>
      <c r="I828" s="3"/>
      <c r="J828" s="3"/>
      <c r="K828" s="3"/>
      <c r="L828" s="3"/>
      <c r="M828" s="3"/>
      <c r="N828" s="3"/>
      <c r="O828" s="3"/>
      <c r="P828" s="3"/>
      <c r="Q828" s="3"/>
      <c r="R828" s="3"/>
      <c r="S828" s="3"/>
      <c r="T828" s="3"/>
      <c r="U828" s="3"/>
      <c r="V828" s="3"/>
      <c r="W828" s="3"/>
      <c r="X828" s="3"/>
      <c r="Y828" s="3"/>
      <c r="Z828" s="3"/>
    </row>
    <row r="829" spans="1:26" ht="12.75" customHeight="1" x14ac:dyDescent="0.25">
      <c r="A829" s="3"/>
      <c r="B829" s="3"/>
      <c r="C829" s="3"/>
      <c r="D829" s="200"/>
      <c r="E829" s="3"/>
      <c r="F829" s="3"/>
      <c r="G829" s="3"/>
      <c r="H829" s="3"/>
      <c r="I829" s="3"/>
      <c r="J829" s="3"/>
      <c r="K829" s="3"/>
      <c r="L829" s="3"/>
      <c r="M829" s="3"/>
      <c r="N829" s="3"/>
      <c r="O829" s="3"/>
      <c r="P829" s="3"/>
      <c r="Q829" s="3"/>
      <c r="R829" s="3"/>
      <c r="S829" s="3"/>
      <c r="T829" s="3"/>
      <c r="U829" s="3"/>
      <c r="V829" s="3"/>
      <c r="W829" s="3"/>
      <c r="X829" s="3"/>
      <c r="Y829" s="3"/>
      <c r="Z829" s="3"/>
    </row>
    <row r="830" spans="1:26" ht="12.75" customHeight="1" x14ac:dyDescent="0.25">
      <c r="A830" s="3"/>
      <c r="B830" s="3"/>
      <c r="C830" s="3"/>
      <c r="D830" s="200"/>
      <c r="E830" s="3"/>
      <c r="F830" s="3"/>
      <c r="G830" s="3"/>
      <c r="H830" s="3"/>
      <c r="I830" s="3"/>
      <c r="J830" s="3"/>
      <c r="K830" s="3"/>
      <c r="L830" s="3"/>
      <c r="M830" s="3"/>
      <c r="N830" s="3"/>
      <c r="O830" s="3"/>
      <c r="P830" s="3"/>
      <c r="Q830" s="3"/>
      <c r="R830" s="3"/>
      <c r="S830" s="3"/>
      <c r="T830" s="3"/>
      <c r="U830" s="3"/>
      <c r="V830" s="3"/>
      <c r="W830" s="3"/>
      <c r="X830" s="3"/>
      <c r="Y830" s="3"/>
      <c r="Z830" s="3"/>
    </row>
    <row r="831" spans="1:26" ht="12.75" customHeight="1" x14ac:dyDescent="0.25">
      <c r="A831" s="3"/>
      <c r="B831" s="3"/>
      <c r="C831" s="3"/>
      <c r="D831" s="200"/>
      <c r="E831" s="3"/>
      <c r="F831" s="3"/>
      <c r="G831" s="3"/>
      <c r="H831" s="3"/>
      <c r="I831" s="3"/>
      <c r="J831" s="3"/>
      <c r="K831" s="3"/>
      <c r="L831" s="3"/>
      <c r="M831" s="3"/>
      <c r="N831" s="3"/>
      <c r="O831" s="3"/>
      <c r="P831" s="3"/>
      <c r="Q831" s="3"/>
      <c r="R831" s="3"/>
      <c r="S831" s="3"/>
      <c r="T831" s="3"/>
      <c r="U831" s="3"/>
      <c r="V831" s="3"/>
      <c r="W831" s="3"/>
      <c r="X831" s="3"/>
      <c r="Y831" s="3"/>
      <c r="Z831" s="3"/>
    </row>
    <row r="832" spans="1:26" ht="12.75" customHeight="1" x14ac:dyDescent="0.25">
      <c r="A832" s="3"/>
      <c r="B832" s="3"/>
      <c r="C832" s="3"/>
      <c r="D832" s="200"/>
      <c r="E832" s="3"/>
      <c r="F832" s="3"/>
      <c r="G832" s="3"/>
      <c r="H832" s="3"/>
      <c r="I832" s="3"/>
      <c r="J832" s="3"/>
      <c r="K832" s="3"/>
      <c r="L832" s="3"/>
      <c r="M832" s="3"/>
      <c r="N832" s="3"/>
      <c r="O832" s="3"/>
      <c r="P832" s="3"/>
      <c r="Q832" s="3"/>
      <c r="R832" s="3"/>
      <c r="S832" s="3"/>
      <c r="T832" s="3"/>
      <c r="U832" s="3"/>
      <c r="V832" s="3"/>
      <c r="W832" s="3"/>
      <c r="X832" s="3"/>
      <c r="Y832" s="3"/>
      <c r="Z832" s="3"/>
    </row>
    <row r="833" spans="1:26" ht="12.75" customHeight="1" x14ac:dyDescent="0.25">
      <c r="A833" s="3"/>
      <c r="B833" s="3"/>
      <c r="C833" s="3"/>
      <c r="D833" s="200"/>
      <c r="E833" s="3"/>
      <c r="F833" s="3"/>
      <c r="G833" s="3"/>
      <c r="H833" s="3"/>
      <c r="I833" s="3"/>
      <c r="J833" s="3"/>
      <c r="K833" s="3"/>
      <c r="L833" s="3"/>
      <c r="M833" s="3"/>
      <c r="N833" s="3"/>
      <c r="O833" s="3"/>
      <c r="P833" s="3"/>
      <c r="Q833" s="3"/>
      <c r="R833" s="3"/>
      <c r="S833" s="3"/>
      <c r="T833" s="3"/>
      <c r="U833" s="3"/>
      <c r="V833" s="3"/>
      <c r="W833" s="3"/>
      <c r="X833" s="3"/>
      <c r="Y833" s="3"/>
      <c r="Z833" s="3"/>
    </row>
    <row r="834" spans="1:26" ht="12.75" customHeight="1" x14ac:dyDescent="0.25">
      <c r="A834" s="3"/>
      <c r="B834" s="3"/>
      <c r="C834" s="3"/>
      <c r="D834" s="200"/>
      <c r="E834" s="3"/>
      <c r="F834" s="3"/>
      <c r="G834" s="3"/>
      <c r="H834" s="3"/>
      <c r="I834" s="3"/>
      <c r="J834" s="3"/>
      <c r="K834" s="3"/>
      <c r="L834" s="3"/>
      <c r="M834" s="3"/>
      <c r="N834" s="3"/>
      <c r="O834" s="3"/>
      <c r="P834" s="3"/>
      <c r="Q834" s="3"/>
      <c r="R834" s="3"/>
      <c r="S834" s="3"/>
      <c r="T834" s="3"/>
      <c r="U834" s="3"/>
      <c r="V834" s="3"/>
      <c r="W834" s="3"/>
      <c r="X834" s="3"/>
      <c r="Y834" s="3"/>
      <c r="Z834" s="3"/>
    </row>
    <row r="835" spans="1:26" ht="12.75" customHeight="1" x14ac:dyDescent="0.25">
      <c r="A835" s="3"/>
      <c r="B835" s="3"/>
      <c r="C835" s="3"/>
      <c r="D835" s="200"/>
      <c r="E835" s="3"/>
      <c r="F835" s="3"/>
      <c r="G835" s="3"/>
      <c r="H835" s="3"/>
      <c r="I835" s="3"/>
      <c r="J835" s="3"/>
      <c r="K835" s="3"/>
      <c r="L835" s="3"/>
      <c r="M835" s="3"/>
      <c r="N835" s="3"/>
      <c r="O835" s="3"/>
      <c r="P835" s="3"/>
      <c r="Q835" s="3"/>
      <c r="R835" s="3"/>
      <c r="S835" s="3"/>
      <c r="T835" s="3"/>
      <c r="U835" s="3"/>
      <c r="V835" s="3"/>
      <c r="W835" s="3"/>
      <c r="X835" s="3"/>
      <c r="Y835" s="3"/>
      <c r="Z835" s="3"/>
    </row>
    <row r="836" spans="1:26" ht="12.75" customHeight="1" x14ac:dyDescent="0.25">
      <c r="A836" s="3"/>
      <c r="B836" s="3"/>
      <c r="C836" s="3"/>
      <c r="D836" s="200"/>
      <c r="E836" s="3"/>
      <c r="F836" s="3"/>
      <c r="G836" s="3"/>
      <c r="H836" s="3"/>
      <c r="I836" s="3"/>
      <c r="J836" s="3"/>
      <c r="K836" s="3"/>
      <c r="L836" s="3"/>
      <c r="M836" s="3"/>
      <c r="N836" s="3"/>
      <c r="O836" s="3"/>
      <c r="P836" s="3"/>
      <c r="Q836" s="3"/>
      <c r="R836" s="3"/>
      <c r="S836" s="3"/>
      <c r="T836" s="3"/>
      <c r="U836" s="3"/>
      <c r="V836" s="3"/>
      <c r="W836" s="3"/>
      <c r="X836" s="3"/>
      <c r="Y836" s="3"/>
      <c r="Z836" s="3"/>
    </row>
    <row r="837" spans="1:26" ht="12.75" customHeight="1" x14ac:dyDescent="0.25">
      <c r="A837" s="3"/>
      <c r="B837" s="3"/>
      <c r="C837" s="3"/>
      <c r="D837" s="200"/>
      <c r="E837" s="3"/>
      <c r="F837" s="3"/>
      <c r="G837" s="3"/>
      <c r="H837" s="3"/>
      <c r="I837" s="3"/>
      <c r="J837" s="3"/>
      <c r="K837" s="3"/>
      <c r="L837" s="3"/>
      <c r="M837" s="3"/>
      <c r="N837" s="3"/>
      <c r="O837" s="3"/>
      <c r="P837" s="3"/>
      <c r="Q837" s="3"/>
      <c r="R837" s="3"/>
      <c r="S837" s="3"/>
      <c r="T837" s="3"/>
      <c r="U837" s="3"/>
      <c r="V837" s="3"/>
      <c r="W837" s="3"/>
      <c r="X837" s="3"/>
      <c r="Y837" s="3"/>
      <c r="Z837" s="3"/>
    </row>
    <row r="838" spans="1:26" ht="12.75" customHeight="1" x14ac:dyDescent="0.25">
      <c r="A838" s="3"/>
      <c r="B838" s="3"/>
      <c r="C838" s="3"/>
      <c r="D838" s="200"/>
      <c r="E838" s="3"/>
      <c r="F838" s="3"/>
      <c r="G838" s="3"/>
      <c r="H838" s="3"/>
      <c r="I838" s="3"/>
      <c r="J838" s="3"/>
      <c r="K838" s="3"/>
      <c r="L838" s="3"/>
      <c r="M838" s="3"/>
      <c r="N838" s="3"/>
      <c r="O838" s="3"/>
      <c r="P838" s="3"/>
      <c r="Q838" s="3"/>
      <c r="R838" s="3"/>
      <c r="S838" s="3"/>
      <c r="T838" s="3"/>
      <c r="U838" s="3"/>
      <c r="V838" s="3"/>
      <c r="W838" s="3"/>
      <c r="X838" s="3"/>
      <c r="Y838" s="3"/>
      <c r="Z838" s="3"/>
    </row>
    <row r="839" spans="1:26" ht="12.75" customHeight="1" x14ac:dyDescent="0.25">
      <c r="A839" s="3"/>
      <c r="B839" s="3"/>
      <c r="C839" s="3"/>
      <c r="D839" s="200"/>
      <c r="E839" s="3"/>
      <c r="F839" s="3"/>
      <c r="G839" s="3"/>
      <c r="H839" s="3"/>
      <c r="I839" s="3"/>
      <c r="J839" s="3"/>
      <c r="K839" s="3"/>
      <c r="L839" s="3"/>
      <c r="M839" s="3"/>
      <c r="N839" s="3"/>
      <c r="O839" s="3"/>
      <c r="P839" s="3"/>
      <c r="Q839" s="3"/>
      <c r="R839" s="3"/>
      <c r="S839" s="3"/>
      <c r="T839" s="3"/>
      <c r="U839" s="3"/>
      <c r="V839" s="3"/>
      <c r="W839" s="3"/>
      <c r="X839" s="3"/>
      <c r="Y839" s="3"/>
      <c r="Z839" s="3"/>
    </row>
    <row r="840" spans="1:26" ht="12.75" customHeight="1" x14ac:dyDescent="0.25">
      <c r="A840" s="3"/>
      <c r="B840" s="3"/>
      <c r="C840" s="3"/>
      <c r="D840" s="200"/>
      <c r="E840" s="3"/>
      <c r="F840" s="3"/>
      <c r="G840" s="3"/>
      <c r="H840" s="3"/>
      <c r="I840" s="3"/>
      <c r="J840" s="3"/>
      <c r="K840" s="3"/>
      <c r="L840" s="3"/>
      <c r="M840" s="3"/>
      <c r="N840" s="3"/>
      <c r="O840" s="3"/>
      <c r="P840" s="3"/>
      <c r="Q840" s="3"/>
      <c r="R840" s="3"/>
      <c r="S840" s="3"/>
      <c r="T840" s="3"/>
      <c r="U840" s="3"/>
      <c r="V840" s="3"/>
      <c r="W840" s="3"/>
      <c r="X840" s="3"/>
      <c r="Y840" s="3"/>
      <c r="Z840" s="3"/>
    </row>
    <row r="841" spans="1:26" ht="12.75" customHeight="1" x14ac:dyDescent="0.25">
      <c r="A841" s="3"/>
      <c r="B841" s="3"/>
      <c r="C841" s="3"/>
      <c r="D841" s="200"/>
      <c r="E841" s="3"/>
      <c r="F841" s="3"/>
      <c r="G841" s="3"/>
      <c r="H841" s="3"/>
      <c r="I841" s="3"/>
      <c r="J841" s="3"/>
      <c r="K841" s="3"/>
      <c r="L841" s="3"/>
      <c r="M841" s="3"/>
      <c r="N841" s="3"/>
      <c r="O841" s="3"/>
      <c r="P841" s="3"/>
      <c r="Q841" s="3"/>
      <c r="R841" s="3"/>
      <c r="S841" s="3"/>
      <c r="T841" s="3"/>
      <c r="U841" s="3"/>
      <c r="V841" s="3"/>
      <c r="W841" s="3"/>
      <c r="X841" s="3"/>
      <c r="Y841" s="3"/>
      <c r="Z841" s="3"/>
    </row>
    <row r="842" spans="1:26" ht="12.75" customHeight="1" x14ac:dyDescent="0.25">
      <c r="A842" s="3"/>
      <c r="B842" s="3"/>
      <c r="C842" s="3"/>
      <c r="D842" s="200"/>
      <c r="E842" s="3"/>
      <c r="F842" s="3"/>
      <c r="G842" s="3"/>
      <c r="H842" s="3"/>
      <c r="I842" s="3"/>
      <c r="J842" s="3"/>
      <c r="K842" s="3"/>
      <c r="L842" s="3"/>
      <c r="M842" s="3"/>
      <c r="N842" s="3"/>
      <c r="O842" s="3"/>
      <c r="P842" s="3"/>
      <c r="Q842" s="3"/>
      <c r="R842" s="3"/>
      <c r="S842" s="3"/>
      <c r="T842" s="3"/>
      <c r="U842" s="3"/>
      <c r="V842" s="3"/>
      <c r="W842" s="3"/>
      <c r="X842" s="3"/>
      <c r="Y842" s="3"/>
      <c r="Z842" s="3"/>
    </row>
    <row r="843" spans="1:26" ht="12.75" customHeight="1" x14ac:dyDescent="0.25">
      <c r="A843" s="3"/>
      <c r="B843" s="3"/>
      <c r="C843" s="3"/>
      <c r="D843" s="200"/>
      <c r="E843" s="3"/>
      <c r="F843" s="3"/>
      <c r="G843" s="3"/>
      <c r="H843" s="3"/>
      <c r="I843" s="3"/>
      <c r="J843" s="3"/>
      <c r="K843" s="3"/>
      <c r="L843" s="3"/>
      <c r="M843" s="3"/>
      <c r="N843" s="3"/>
      <c r="O843" s="3"/>
      <c r="P843" s="3"/>
      <c r="Q843" s="3"/>
      <c r="R843" s="3"/>
      <c r="S843" s="3"/>
      <c r="T843" s="3"/>
      <c r="U843" s="3"/>
      <c r="V843" s="3"/>
      <c r="W843" s="3"/>
      <c r="X843" s="3"/>
      <c r="Y843" s="3"/>
      <c r="Z843" s="3"/>
    </row>
    <row r="844" spans="1:26" ht="12.75" customHeight="1" x14ac:dyDescent="0.25">
      <c r="A844" s="3"/>
      <c r="B844" s="3"/>
      <c r="C844" s="3"/>
      <c r="D844" s="200"/>
      <c r="E844" s="3"/>
      <c r="F844" s="3"/>
      <c r="G844" s="3"/>
      <c r="H844" s="3"/>
      <c r="I844" s="3"/>
      <c r="J844" s="3"/>
      <c r="K844" s="3"/>
      <c r="L844" s="3"/>
      <c r="M844" s="3"/>
      <c r="N844" s="3"/>
      <c r="O844" s="3"/>
      <c r="P844" s="3"/>
      <c r="Q844" s="3"/>
      <c r="R844" s="3"/>
      <c r="S844" s="3"/>
      <c r="T844" s="3"/>
      <c r="U844" s="3"/>
      <c r="V844" s="3"/>
      <c r="W844" s="3"/>
      <c r="X844" s="3"/>
      <c r="Y844" s="3"/>
      <c r="Z844" s="3"/>
    </row>
    <row r="845" spans="1:26" ht="12.75" customHeight="1" x14ac:dyDescent="0.25">
      <c r="A845" s="3"/>
      <c r="B845" s="3"/>
      <c r="C845" s="3"/>
      <c r="D845" s="200"/>
      <c r="E845" s="3"/>
      <c r="F845" s="3"/>
      <c r="G845" s="3"/>
      <c r="H845" s="3"/>
      <c r="I845" s="3"/>
      <c r="J845" s="3"/>
      <c r="K845" s="3"/>
      <c r="L845" s="3"/>
      <c r="M845" s="3"/>
      <c r="N845" s="3"/>
      <c r="O845" s="3"/>
      <c r="P845" s="3"/>
      <c r="Q845" s="3"/>
      <c r="R845" s="3"/>
      <c r="S845" s="3"/>
      <c r="T845" s="3"/>
      <c r="U845" s="3"/>
      <c r="V845" s="3"/>
      <c r="W845" s="3"/>
      <c r="X845" s="3"/>
      <c r="Y845" s="3"/>
      <c r="Z845" s="3"/>
    </row>
    <row r="846" spans="1:26" ht="12.75" customHeight="1" x14ac:dyDescent="0.25">
      <c r="A846" s="3"/>
      <c r="B846" s="3"/>
      <c r="C846" s="3"/>
      <c r="D846" s="200"/>
      <c r="E846" s="3"/>
      <c r="F846" s="3"/>
      <c r="G846" s="3"/>
      <c r="H846" s="3"/>
      <c r="I846" s="3"/>
      <c r="J846" s="3"/>
      <c r="K846" s="3"/>
      <c r="L846" s="3"/>
      <c r="M846" s="3"/>
      <c r="N846" s="3"/>
      <c r="O846" s="3"/>
      <c r="P846" s="3"/>
      <c r="Q846" s="3"/>
      <c r="R846" s="3"/>
      <c r="S846" s="3"/>
      <c r="T846" s="3"/>
      <c r="U846" s="3"/>
      <c r="V846" s="3"/>
      <c r="W846" s="3"/>
      <c r="X846" s="3"/>
      <c r="Y846" s="3"/>
      <c r="Z846" s="3"/>
    </row>
    <row r="847" spans="1:26" ht="12.75" customHeight="1" x14ac:dyDescent="0.25">
      <c r="A847" s="3"/>
      <c r="B847" s="3"/>
      <c r="C847" s="3"/>
      <c r="D847" s="200"/>
      <c r="E847" s="3"/>
      <c r="F847" s="3"/>
      <c r="G847" s="3"/>
      <c r="H847" s="3"/>
      <c r="I847" s="3"/>
      <c r="J847" s="3"/>
      <c r="K847" s="3"/>
      <c r="L847" s="3"/>
      <c r="M847" s="3"/>
      <c r="N847" s="3"/>
      <c r="O847" s="3"/>
      <c r="P847" s="3"/>
      <c r="Q847" s="3"/>
      <c r="R847" s="3"/>
      <c r="S847" s="3"/>
      <c r="T847" s="3"/>
      <c r="U847" s="3"/>
      <c r="V847" s="3"/>
      <c r="W847" s="3"/>
      <c r="X847" s="3"/>
      <c r="Y847" s="3"/>
      <c r="Z847" s="3"/>
    </row>
    <row r="848" spans="1:26" ht="12.75" customHeight="1" x14ac:dyDescent="0.25">
      <c r="A848" s="3"/>
      <c r="B848" s="3"/>
      <c r="C848" s="3"/>
      <c r="D848" s="200"/>
      <c r="E848" s="3"/>
      <c r="F848" s="3"/>
      <c r="G848" s="3"/>
      <c r="H848" s="3"/>
      <c r="I848" s="3"/>
      <c r="J848" s="3"/>
      <c r="K848" s="3"/>
      <c r="L848" s="3"/>
      <c r="M848" s="3"/>
      <c r="N848" s="3"/>
      <c r="O848" s="3"/>
      <c r="P848" s="3"/>
      <c r="Q848" s="3"/>
      <c r="R848" s="3"/>
      <c r="S848" s="3"/>
      <c r="T848" s="3"/>
      <c r="U848" s="3"/>
      <c r="V848" s="3"/>
      <c r="W848" s="3"/>
      <c r="X848" s="3"/>
      <c r="Y848" s="3"/>
      <c r="Z848" s="3"/>
    </row>
    <row r="849" spans="1:26" ht="12.75" customHeight="1" x14ac:dyDescent="0.25">
      <c r="A849" s="3"/>
      <c r="B849" s="3"/>
      <c r="C849" s="3"/>
      <c r="D849" s="200"/>
      <c r="E849" s="3"/>
      <c r="F849" s="3"/>
      <c r="G849" s="3"/>
      <c r="H849" s="3"/>
      <c r="I849" s="3"/>
      <c r="J849" s="3"/>
      <c r="K849" s="3"/>
      <c r="L849" s="3"/>
      <c r="M849" s="3"/>
      <c r="N849" s="3"/>
      <c r="O849" s="3"/>
      <c r="P849" s="3"/>
      <c r="Q849" s="3"/>
      <c r="R849" s="3"/>
      <c r="S849" s="3"/>
      <c r="T849" s="3"/>
      <c r="U849" s="3"/>
      <c r="V849" s="3"/>
      <c r="W849" s="3"/>
      <c r="X849" s="3"/>
      <c r="Y849" s="3"/>
      <c r="Z849" s="3"/>
    </row>
    <row r="850" spans="1:26" ht="12.75" customHeight="1" x14ac:dyDescent="0.25">
      <c r="A850" s="3"/>
      <c r="B850" s="3"/>
      <c r="C850" s="3"/>
      <c r="D850" s="200"/>
      <c r="E850" s="3"/>
      <c r="F850" s="3"/>
      <c r="G850" s="3"/>
      <c r="H850" s="3"/>
      <c r="I850" s="3"/>
      <c r="J850" s="3"/>
      <c r="K850" s="3"/>
      <c r="L850" s="3"/>
      <c r="M850" s="3"/>
      <c r="N850" s="3"/>
      <c r="O850" s="3"/>
      <c r="P850" s="3"/>
      <c r="Q850" s="3"/>
      <c r="R850" s="3"/>
      <c r="S850" s="3"/>
      <c r="T850" s="3"/>
      <c r="U850" s="3"/>
      <c r="V850" s="3"/>
      <c r="W850" s="3"/>
      <c r="X850" s="3"/>
      <c r="Y850" s="3"/>
      <c r="Z850" s="3"/>
    </row>
    <row r="851" spans="1:26" ht="12.75" customHeight="1" x14ac:dyDescent="0.25">
      <c r="A851" s="3"/>
      <c r="B851" s="3"/>
      <c r="C851" s="3"/>
      <c r="D851" s="200"/>
      <c r="E851" s="3"/>
      <c r="F851" s="3"/>
      <c r="G851" s="3"/>
      <c r="H851" s="3"/>
      <c r="I851" s="3"/>
      <c r="J851" s="3"/>
      <c r="K851" s="3"/>
      <c r="L851" s="3"/>
      <c r="M851" s="3"/>
      <c r="N851" s="3"/>
      <c r="O851" s="3"/>
      <c r="P851" s="3"/>
      <c r="Q851" s="3"/>
      <c r="R851" s="3"/>
      <c r="S851" s="3"/>
      <c r="T851" s="3"/>
      <c r="U851" s="3"/>
      <c r="V851" s="3"/>
      <c r="W851" s="3"/>
      <c r="X851" s="3"/>
      <c r="Y851" s="3"/>
      <c r="Z851" s="3"/>
    </row>
    <row r="852" spans="1:26" ht="12.75" customHeight="1" x14ac:dyDescent="0.25">
      <c r="A852" s="3"/>
      <c r="B852" s="3"/>
      <c r="C852" s="3"/>
      <c r="D852" s="200"/>
      <c r="E852" s="3"/>
      <c r="F852" s="3"/>
      <c r="G852" s="3"/>
      <c r="H852" s="3"/>
      <c r="I852" s="3"/>
      <c r="J852" s="3"/>
      <c r="K852" s="3"/>
      <c r="L852" s="3"/>
      <c r="M852" s="3"/>
      <c r="N852" s="3"/>
      <c r="O852" s="3"/>
      <c r="P852" s="3"/>
      <c r="Q852" s="3"/>
      <c r="R852" s="3"/>
      <c r="S852" s="3"/>
      <c r="T852" s="3"/>
      <c r="U852" s="3"/>
      <c r="V852" s="3"/>
      <c r="W852" s="3"/>
      <c r="X852" s="3"/>
      <c r="Y852" s="3"/>
      <c r="Z852" s="3"/>
    </row>
    <row r="853" spans="1:26" ht="12.75" customHeight="1" x14ac:dyDescent="0.25">
      <c r="A853" s="3"/>
      <c r="B853" s="3"/>
      <c r="C853" s="3"/>
      <c r="D853" s="200"/>
      <c r="E853" s="3"/>
      <c r="F853" s="3"/>
      <c r="G853" s="3"/>
      <c r="H853" s="3"/>
      <c r="I853" s="3"/>
      <c r="J853" s="3"/>
      <c r="K853" s="3"/>
      <c r="L853" s="3"/>
      <c r="M853" s="3"/>
      <c r="N853" s="3"/>
      <c r="O853" s="3"/>
      <c r="P853" s="3"/>
      <c r="Q853" s="3"/>
      <c r="R853" s="3"/>
      <c r="S853" s="3"/>
      <c r="T853" s="3"/>
      <c r="U853" s="3"/>
      <c r="V853" s="3"/>
      <c r="W853" s="3"/>
      <c r="X853" s="3"/>
      <c r="Y853" s="3"/>
      <c r="Z853" s="3"/>
    </row>
    <row r="854" spans="1:26" ht="12.75" customHeight="1" x14ac:dyDescent="0.25">
      <c r="A854" s="3"/>
      <c r="B854" s="3"/>
      <c r="C854" s="3"/>
      <c r="D854" s="200"/>
      <c r="E854" s="3"/>
      <c r="F854" s="3"/>
      <c r="G854" s="3"/>
      <c r="H854" s="3"/>
      <c r="I854" s="3"/>
      <c r="J854" s="3"/>
      <c r="K854" s="3"/>
      <c r="L854" s="3"/>
      <c r="M854" s="3"/>
      <c r="N854" s="3"/>
      <c r="O854" s="3"/>
      <c r="P854" s="3"/>
      <c r="Q854" s="3"/>
      <c r="R854" s="3"/>
      <c r="S854" s="3"/>
      <c r="T854" s="3"/>
      <c r="U854" s="3"/>
      <c r="V854" s="3"/>
      <c r="W854" s="3"/>
      <c r="X854" s="3"/>
      <c r="Y854" s="3"/>
      <c r="Z854" s="3"/>
    </row>
    <row r="855" spans="1:26" ht="12.75" customHeight="1" x14ac:dyDescent="0.25">
      <c r="A855" s="3"/>
      <c r="B855" s="3"/>
      <c r="C855" s="3"/>
      <c r="D855" s="200"/>
      <c r="E855" s="3"/>
      <c r="F855" s="3"/>
      <c r="G855" s="3"/>
      <c r="H855" s="3"/>
      <c r="I855" s="3"/>
      <c r="J855" s="3"/>
      <c r="K855" s="3"/>
      <c r="L855" s="3"/>
      <c r="M855" s="3"/>
      <c r="N855" s="3"/>
      <c r="O855" s="3"/>
      <c r="P855" s="3"/>
      <c r="Q855" s="3"/>
      <c r="R855" s="3"/>
      <c r="S855" s="3"/>
      <c r="T855" s="3"/>
      <c r="U855" s="3"/>
      <c r="V855" s="3"/>
      <c r="W855" s="3"/>
      <c r="X855" s="3"/>
      <c r="Y855" s="3"/>
      <c r="Z855" s="3"/>
    </row>
    <row r="856" spans="1:26" ht="12.75" customHeight="1" x14ac:dyDescent="0.25">
      <c r="A856" s="3"/>
      <c r="B856" s="3"/>
      <c r="C856" s="3"/>
      <c r="D856" s="200"/>
      <c r="E856" s="3"/>
      <c r="F856" s="3"/>
      <c r="G856" s="3"/>
      <c r="H856" s="3"/>
      <c r="I856" s="3"/>
      <c r="J856" s="3"/>
      <c r="K856" s="3"/>
      <c r="L856" s="3"/>
      <c r="M856" s="3"/>
      <c r="N856" s="3"/>
      <c r="O856" s="3"/>
      <c r="P856" s="3"/>
      <c r="Q856" s="3"/>
      <c r="R856" s="3"/>
      <c r="S856" s="3"/>
      <c r="T856" s="3"/>
      <c r="U856" s="3"/>
      <c r="V856" s="3"/>
      <c r="W856" s="3"/>
      <c r="X856" s="3"/>
      <c r="Y856" s="3"/>
      <c r="Z856" s="3"/>
    </row>
    <row r="857" spans="1:26" ht="12.75" customHeight="1" x14ac:dyDescent="0.25">
      <c r="A857" s="3"/>
      <c r="B857" s="3"/>
      <c r="C857" s="3"/>
      <c r="D857" s="200"/>
      <c r="E857" s="3"/>
      <c r="F857" s="3"/>
      <c r="G857" s="3"/>
      <c r="H857" s="3"/>
      <c r="I857" s="3"/>
      <c r="J857" s="3"/>
      <c r="K857" s="3"/>
      <c r="L857" s="3"/>
      <c r="M857" s="3"/>
      <c r="N857" s="3"/>
      <c r="O857" s="3"/>
      <c r="P857" s="3"/>
      <c r="Q857" s="3"/>
      <c r="R857" s="3"/>
      <c r="S857" s="3"/>
      <c r="T857" s="3"/>
      <c r="U857" s="3"/>
      <c r="V857" s="3"/>
      <c r="W857" s="3"/>
      <c r="X857" s="3"/>
      <c r="Y857" s="3"/>
      <c r="Z857" s="3"/>
    </row>
    <row r="858" spans="1:26" ht="12.75" customHeight="1" x14ac:dyDescent="0.25">
      <c r="A858" s="3"/>
      <c r="B858" s="3"/>
      <c r="C858" s="3"/>
      <c r="D858" s="200"/>
      <c r="E858" s="3"/>
      <c r="F858" s="3"/>
      <c r="G858" s="3"/>
      <c r="H858" s="3"/>
      <c r="I858" s="3"/>
      <c r="J858" s="3"/>
      <c r="K858" s="3"/>
      <c r="L858" s="3"/>
      <c r="M858" s="3"/>
      <c r="N858" s="3"/>
      <c r="O858" s="3"/>
      <c r="P858" s="3"/>
      <c r="Q858" s="3"/>
      <c r="R858" s="3"/>
      <c r="S858" s="3"/>
      <c r="T858" s="3"/>
      <c r="U858" s="3"/>
      <c r="V858" s="3"/>
      <c r="W858" s="3"/>
      <c r="X858" s="3"/>
      <c r="Y858" s="3"/>
      <c r="Z858" s="3"/>
    </row>
    <row r="859" spans="1:26" ht="12.75" customHeight="1" x14ac:dyDescent="0.25">
      <c r="A859" s="3"/>
      <c r="B859" s="3"/>
      <c r="C859" s="3"/>
      <c r="D859" s="200"/>
      <c r="E859" s="3"/>
      <c r="F859" s="3"/>
      <c r="G859" s="3"/>
      <c r="H859" s="3"/>
      <c r="I859" s="3"/>
      <c r="J859" s="3"/>
      <c r="K859" s="3"/>
      <c r="L859" s="3"/>
      <c r="M859" s="3"/>
      <c r="N859" s="3"/>
      <c r="O859" s="3"/>
      <c r="P859" s="3"/>
      <c r="Q859" s="3"/>
      <c r="R859" s="3"/>
      <c r="S859" s="3"/>
      <c r="T859" s="3"/>
      <c r="U859" s="3"/>
      <c r="V859" s="3"/>
      <c r="W859" s="3"/>
      <c r="X859" s="3"/>
      <c r="Y859" s="3"/>
      <c r="Z859" s="3"/>
    </row>
    <row r="860" spans="1:26" ht="12.75" customHeight="1" x14ac:dyDescent="0.25">
      <c r="A860" s="3"/>
      <c r="B860" s="3"/>
      <c r="C860" s="3"/>
      <c r="D860" s="200"/>
      <c r="E860" s="3"/>
      <c r="F860" s="3"/>
      <c r="G860" s="3"/>
      <c r="H860" s="3"/>
      <c r="I860" s="3"/>
      <c r="J860" s="3"/>
      <c r="K860" s="3"/>
      <c r="L860" s="3"/>
      <c r="M860" s="3"/>
      <c r="N860" s="3"/>
      <c r="O860" s="3"/>
      <c r="P860" s="3"/>
      <c r="Q860" s="3"/>
      <c r="R860" s="3"/>
      <c r="S860" s="3"/>
      <c r="T860" s="3"/>
      <c r="U860" s="3"/>
      <c r="V860" s="3"/>
      <c r="W860" s="3"/>
      <c r="X860" s="3"/>
      <c r="Y860" s="3"/>
      <c r="Z860" s="3"/>
    </row>
    <row r="861" spans="1:26" ht="12.75" customHeight="1" x14ac:dyDescent="0.25">
      <c r="A861" s="3"/>
      <c r="B861" s="3"/>
      <c r="C861" s="3"/>
      <c r="D861" s="200"/>
      <c r="E861" s="3"/>
      <c r="F861" s="3"/>
      <c r="G861" s="3"/>
      <c r="H861" s="3"/>
      <c r="I861" s="3"/>
      <c r="J861" s="3"/>
      <c r="K861" s="3"/>
      <c r="L861" s="3"/>
      <c r="M861" s="3"/>
      <c r="N861" s="3"/>
      <c r="O861" s="3"/>
      <c r="P861" s="3"/>
      <c r="Q861" s="3"/>
      <c r="R861" s="3"/>
      <c r="S861" s="3"/>
      <c r="T861" s="3"/>
      <c r="U861" s="3"/>
      <c r="V861" s="3"/>
      <c r="W861" s="3"/>
      <c r="X861" s="3"/>
      <c r="Y861" s="3"/>
      <c r="Z861" s="3"/>
    </row>
    <row r="862" spans="1:26" ht="12.75" customHeight="1" x14ac:dyDescent="0.25">
      <c r="A862" s="3"/>
      <c r="B862" s="3"/>
      <c r="C862" s="3"/>
      <c r="D862" s="200"/>
      <c r="E862" s="3"/>
      <c r="F862" s="3"/>
      <c r="G862" s="3"/>
      <c r="H862" s="3"/>
      <c r="I862" s="3"/>
      <c r="J862" s="3"/>
      <c r="K862" s="3"/>
      <c r="L862" s="3"/>
      <c r="M862" s="3"/>
      <c r="N862" s="3"/>
      <c r="O862" s="3"/>
      <c r="P862" s="3"/>
      <c r="Q862" s="3"/>
      <c r="R862" s="3"/>
      <c r="S862" s="3"/>
      <c r="T862" s="3"/>
      <c r="U862" s="3"/>
      <c r="V862" s="3"/>
      <c r="W862" s="3"/>
      <c r="X862" s="3"/>
      <c r="Y862" s="3"/>
      <c r="Z862" s="3"/>
    </row>
    <row r="863" spans="1:26" ht="12.75" customHeight="1" x14ac:dyDescent="0.25">
      <c r="A863" s="3"/>
      <c r="B863" s="3"/>
      <c r="C863" s="3"/>
      <c r="D863" s="200"/>
      <c r="E863" s="3"/>
      <c r="F863" s="3"/>
      <c r="G863" s="3"/>
      <c r="H863" s="3"/>
      <c r="I863" s="3"/>
      <c r="J863" s="3"/>
      <c r="K863" s="3"/>
      <c r="L863" s="3"/>
      <c r="M863" s="3"/>
      <c r="N863" s="3"/>
      <c r="O863" s="3"/>
      <c r="P863" s="3"/>
      <c r="Q863" s="3"/>
      <c r="R863" s="3"/>
      <c r="S863" s="3"/>
      <c r="T863" s="3"/>
      <c r="U863" s="3"/>
      <c r="V863" s="3"/>
      <c r="W863" s="3"/>
      <c r="X863" s="3"/>
      <c r="Y863" s="3"/>
      <c r="Z863" s="3"/>
    </row>
    <row r="864" spans="1:26" ht="12.75" customHeight="1" x14ac:dyDescent="0.25">
      <c r="A864" s="3"/>
      <c r="B864" s="3"/>
      <c r="C864" s="3"/>
      <c r="D864" s="200"/>
      <c r="E864" s="3"/>
      <c r="F864" s="3"/>
      <c r="G864" s="3"/>
      <c r="H864" s="3"/>
      <c r="I864" s="3"/>
      <c r="J864" s="3"/>
      <c r="K864" s="3"/>
      <c r="L864" s="3"/>
      <c r="M864" s="3"/>
      <c r="N864" s="3"/>
      <c r="O864" s="3"/>
      <c r="P864" s="3"/>
      <c r="Q864" s="3"/>
      <c r="R864" s="3"/>
      <c r="S864" s="3"/>
      <c r="T864" s="3"/>
      <c r="U864" s="3"/>
      <c r="V864" s="3"/>
      <c r="W864" s="3"/>
      <c r="X864" s="3"/>
      <c r="Y864" s="3"/>
      <c r="Z864" s="3"/>
    </row>
    <row r="865" spans="1:26" ht="12.75" customHeight="1" x14ac:dyDescent="0.25">
      <c r="A865" s="3"/>
      <c r="B865" s="3"/>
      <c r="C865" s="3"/>
      <c r="D865" s="200"/>
      <c r="E865" s="3"/>
      <c r="F865" s="3"/>
      <c r="G865" s="3"/>
      <c r="H865" s="3"/>
      <c r="I865" s="3"/>
      <c r="J865" s="3"/>
      <c r="K865" s="3"/>
      <c r="L865" s="3"/>
      <c r="M865" s="3"/>
      <c r="N865" s="3"/>
      <c r="O865" s="3"/>
      <c r="P865" s="3"/>
      <c r="Q865" s="3"/>
      <c r="R865" s="3"/>
      <c r="S865" s="3"/>
      <c r="T865" s="3"/>
      <c r="U865" s="3"/>
      <c r="V865" s="3"/>
      <c r="W865" s="3"/>
      <c r="X865" s="3"/>
      <c r="Y865" s="3"/>
      <c r="Z865" s="3"/>
    </row>
    <row r="866" spans="1:26" ht="12.75" customHeight="1" x14ac:dyDescent="0.25">
      <c r="A866" s="3"/>
      <c r="B866" s="3"/>
      <c r="C866" s="3"/>
      <c r="D866" s="200"/>
      <c r="E866" s="3"/>
      <c r="F866" s="3"/>
      <c r="G866" s="3"/>
      <c r="H866" s="3"/>
      <c r="I866" s="3"/>
      <c r="J866" s="3"/>
      <c r="K866" s="3"/>
      <c r="L866" s="3"/>
      <c r="M866" s="3"/>
      <c r="N866" s="3"/>
      <c r="O866" s="3"/>
      <c r="P866" s="3"/>
      <c r="Q866" s="3"/>
      <c r="R866" s="3"/>
      <c r="S866" s="3"/>
      <c r="T866" s="3"/>
      <c r="U866" s="3"/>
      <c r="V866" s="3"/>
      <c r="W866" s="3"/>
      <c r="X866" s="3"/>
      <c r="Y866" s="3"/>
      <c r="Z866" s="3"/>
    </row>
    <row r="867" spans="1:26" ht="12.75" customHeight="1" x14ac:dyDescent="0.25">
      <c r="A867" s="3"/>
      <c r="B867" s="3"/>
      <c r="C867" s="3"/>
      <c r="D867" s="200"/>
      <c r="E867" s="3"/>
      <c r="F867" s="3"/>
      <c r="G867" s="3"/>
      <c r="H867" s="3"/>
      <c r="I867" s="3"/>
      <c r="J867" s="3"/>
      <c r="K867" s="3"/>
      <c r="L867" s="3"/>
      <c r="M867" s="3"/>
      <c r="N867" s="3"/>
      <c r="O867" s="3"/>
      <c r="P867" s="3"/>
      <c r="Q867" s="3"/>
      <c r="R867" s="3"/>
      <c r="S867" s="3"/>
      <c r="T867" s="3"/>
      <c r="U867" s="3"/>
      <c r="V867" s="3"/>
      <c r="W867" s="3"/>
      <c r="X867" s="3"/>
      <c r="Y867" s="3"/>
      <c r="Z867" s="3"/>
    </row>
    <row r="868" spans="1:26" ht="12.75" customHeight="1" x14ac:dyDescent="0.25">
      <c r="A868" s="3"/>
      <c r="B868" s="3"/>
      <c r="C868" s="3"/>
      <c r="D868" s="200"/>
      <c r="E868" s="3"/>
      <c r="F868" s="3"/>
      <c r="G868" s="3"/>
      <c r="H868" s="3"/>
      <c r="I868" s="3"/>
      <c r="J868" s="3"/>
      <c r="K868" s="3"/>
      <c r="L868" s="3"/>
      <c r="M868" s="3"/>
      <c r="N868" s="3"/>
      <c r="O868" s="3"/>
      <c r="P868" s="3"/>
      <c r="Q868" s="3"/>
      <c r="R868" s="3"/>
      <c r="S868" s="3"/>
      <c r="T868" s="3"/>
      <c r="U868" s="3"/>
      <c r="V868" s="3"/>
      <c r="W868" s="3"/>
      <c r="X868" s="3"/>
      <c r="Y868" s="3"/>
      <c r="Z868" s="3"/>
    </row>
    <row r="869" spans="1:26" ht="12.75" customHeight="1" x14ac:dyDescent="0.25">
      <c r="A869" s="3"/>
      <c r="B869" s="3"/>
      <c r="C869" s="3"/>
      <c r="D869" s="200"/>
      <c r="E869" s="3"/>
      <c r="F869" s="3"/>
      <c r="G869" s="3"/>
      <c r="H869" s="3"/>
      <c r="I869" s="3"/>
      <c r="J869" s="3"/>
      <c r="K869" s="3"/>
      <c r="L869" s="3"/>
      <c r="M869" s="3"/>
      <c r="N869" s="3"/>
      <c r="O869" s="3"/>
      <c r="P869" s="3"/>
      <c r="Q869" s="3"/>
      <c r="R869" s="3"/>
      <c r="S869" s="3"/>
      <c r="T869" s="3"/>
      <c r="U869" s="3"/>
      <c r="V869" s="3"/>
      <c r="W869" s="3"/>
      <c r="X869" s="3"/>
      <c r="Y869" s="3"/>
      <c r="Z869" s="3"/>
    </row>
    <row r="870" spans="1:26" ht="12.75" customHeight="1" x14ac:dyDescent="0.25">
      <c r="A870" s="3"/>
      <c r="B870" s="3"/>
      <c r="C870" s="3"/>
      <c r="D870" s="200"/>
      <c r="E870" s="3"/>
      <c r="F870" s="3"/>
      <c r="G870" s="3"/>
      <c r="H870" s="3"/>
      <c r="I870" s="3"/>
      <c r="J870" s="3"/>
      <c r="K870" s="3"/>
      <c r="L870" s="3"/>
      <c r="M870" s="3"/>
      <c r="N870" s="3"/>
      <c r="O870" s="3"/>
      <c r="P870" s="3"/>
      <c r="Q870" s="3"/>
      <c r="R870" s="3"/>
      <c r="S870" s="3"/>
      <c r="T870" s="3"/>
      <c r="U870" s="3"/>
      <c r="V870" s="3"/>
      <c r="W870" s="3"/>
      <c r="X870" s="3"/>
      <c r="Y870" s="3"/>
      <c r="Z870" s="3"/>
    </row>
    <row r="871" spans="1:26" ht="12.75" customHeight="1" x14ac:dyDescent="0.25">
      <c r="A871" s="3"/>
      <c r="B871" s="3"/>
      <c r="C871" s="3"/>
      <c r="D871" s="200"/>
      <c r="E871" s="3"/>
      <c r="F871" s="3"/>
      <c r="G871" s="3"/>
      <c r="H871" s="3"/>
      <c r="I871" s="3"/>
      <c r="J871" s="3"/>
      <c r="K871" s="3"/>
      <c r="L871" s="3"/>
      <c r="M871" s="3"/>
      <c r="N871" s="3"/>
      <c r="O871" s="3"/>
      <c r="P871" s="3"/>
      <c r="Q871" s="3"/>
      <c r="R871" s="3"/>
      <c r="S871" s="3"/>
      <c r="T871" s="3"/>
      <c r="U871" s="3"/>
      <c r="V871" s="3"/>
      <c r="W871" s="3"/>
      <c r="X871" s="3"/>
      <c r="Y871" s="3"/>
      <c r="Z871" s="3"/>
    </row>
    <row r="872" spans="1:26" ht="12.75" customHeight="1" x14ac:dyDescent="0.25">
      <c r="A872" s="3"/>
      <c r="B872" s="3"/>
      <c r="C872" s="3"/>
      <c r="D872" s="200"/>
      <c r="E872" s="3"/>
      <c r="F872" s="3"/>
      <c r="G872" s="3"/>
      <c r="H872" s="3"/>
      <c r="I872" s="3"/>
      <c r="J872" s="3"/>
      <c r="K872" s="3"/>
      <c r="L872" s="3"/>
      <c r="M872" s="3"/>
      <c r="N872" s="3"/>
      <c r="O872" s="3"/>
      <c r="P872" s="3"/>
      <c r="Q872" s="3"/>
      <c r="R872" s="3"/>
      <c r="S872" s="3"/>
      <c r="T872" s="3"/>
      <c r="U872" s="3"/>
      <c r="V872" s="3"/>
      <c r="W872" s="3"/>
      <c r="X872" s="3"/>
      <c r="Y872" s="3"/>
      <c r="Z872" s="3"/>
    </row>
    <row r="873" spans="1:26" ht="12.75" customHeight="1" x14ac:dyDescent="0.25">
      <c r="A873" s="3"/>
      <c r="B873" s="3"/>
      <c r="C873" s="3"/>
      <c r="D873" s="200"/>
      <c r="E873" s="3"/>
      <c r="F873" s="3"/>
      <c r="G873" s="3"/>
      <c r="H873" s="3"/>
      <c r="I873" s="3"/>
      <c r="J873" s="3"/>
      <c r="K873" s="3"/>
      <c r="L873" s="3"/>
      <c r="M873" s="3"/>
      <c r="N873" s="3"/>
      <c r="O873" s="3"/>
      <c r="P873" s="3"/>
      <c r="Q873" s="3"/>
      <c r="R873" s="3"/>
      <c r="S873" s="3"/>
      <c r="T873" s="3"/>
      <c r="U873" s="3"/>
      <c r="V873" s="3"/>
      <c r="W873" s="3"/>
      <c r="X873" s="3"/>
      <c r="Y873" s="3"/>
      <c r="Z873" s="3"/>
    </row>
    <row r="874" spans="1:26" ht="12.75" customHeight="1" x14ac:dyDescent="0.25">
      <c r="A874" s="3"/>
      <c r="B874" s="3"/>
      <c r="C874" s="3"/>
      <c r="D874" s="200"/>
      <c r="E874" s="3"/>
      <c r="F874" s="3"/>
      <c r="G874" s="3"/>
      <c r="H874" s="3"/>
      <c r="I874" s="3"/>
      <c r="J874" s="3"/>
      <c r="K874" s="3"/>
      <c r="L874" s="3"/>
      <c r="M874" s="3"/>
      <c r="N874" s="3"/>
      <c r="O874" s="3"/>
      <c r="P874" s="3"/>
      <c r="Q874" s="3"/>
      <c r="R874" s="3"/>
      <c r="S874" s="3"/>
      <c r="T874" s="3"/>
      <c r="U874" s="3"/>
      <c r="V874" s="3"/>
      <c r="W874" s="3"/>
      <c r="X874" s="3"/>
      <c r="Y874" s="3"/>
      <c r="Z874" s="3"/>
    </row>
    <row r="875" spans="1:26" ht="12.75" customHeight="1" x14ac:dyDescent="0.25">
      <c r="A875" s="3"/>
      <c r="B875" s="3"/>
      <c r="C875" s="3"/>
      <c r="D875" s="200"/>
      <c r="E875" s="3"/>
      <c r="F875" s="3"/>
      <c r="G875" s="3"/>
      <c r="H875" s="3"/>
      <c r="I875" s="3"/>
      <c r="J875" s="3"/>
      <c r="K875" s="3"/>
      <c r="L875" s="3"/>
      <c r="M875" s="3"/>
      <c r="N875" s="3"/>
      <c r="O875" s="3"/>
      <c r="P875" s="3"/>
      <c r="Q875" s="3"/>
      <c r="R875" s="3"/>
      <c r="S875" s="3"/>
      <c r="T875" s="3"/>
      <c r="U875" s="3"/>
      <c r="V875" s="3"/>
      <c r="W875" s="3"/>
      <c r="X875" s="3"/>
      <c r="Y875" s="3"/>
      <c r="Z875" s="3"/>
    </row>
    <row r="876" spans="1:26" ht="12.75" customHeight="1" x14ac:dyDescent="0.25">
      <c r="A876" s="3"/>
      <c r="B876" s="3"/>
      <c r="C876" s="3"/>
      <c r="D876" s="200"/>
      <c r="E876" s="3"/>
      <c r="F876" s="3"/>
      <c r="G876" s="3"/>
      <c r="H876" s="3"/>
      <c r="I876" s="3"/>
      <c r="J876" s="3"/>
      <c r="K876" s="3"/>
      <c r="L876" s="3"/>
      <c r="M876" s="3"/>
      <c r="N876" s="3"/>
      <c r="O876" s="3"/>
      <c r="P876" s="3"/>
      <c r="Q876" s="3"/>
      <c r="R876" s="3"/>
      <c r="S876" s="3"/>
      <c r="T876" s="3"/>
      <c r="U876" s="3"/>
      <c r="V876" s="3"/>
      <c r="W876" s="3"/>
      <c r="X876" s="3"/>
      <c r="Y876" s="3"/>
      <c r="Z876" s="3"/>
    </row>
    <row r="877" spans="1:26" ht="12.75" customHeight="1" x14ac:dyDescent="0.25">
      <c r="A877" s="3"/>
      <c r="B877" s="3"/>
      <c r="C877" s="3"/>
      <c r="D877" s="200"/>
      <c r="E877" s="3"/>
      <c r="F877" s="3"/>
      <c r="G877" s="3"/>
      <c r="H877" s="3"/>
      <c r="I877" s="3"/>
      <c r="J877" s="3"/>
      <c r="K877" s="3"/>
      <c r="L877" s="3"/>
      <c r="M877" s="3"/>
      <c r="N877" s="3"/>
      <c r="O877" s="3"/>
      <c r="P877" s="3"/>
      <c r="Q877" s="3"/>
      <c r="R877" s="3"/>
      <c r="S877" s="3"/>
      <c r="T877" s="3"/>
      <c r="U877" s="3"/>
      <c r="V877" s="3"/>
      <c r="W877" s="3"/>
      <c r="X877" s="3"/>
      <c r="Y877" s="3"/>
      <c r="Z877" s="3"/>
    </row>
    <row r="878" spans="1:26" ht="12.75" customHeight="1" x14ac:dyDescent="0.25">
      <c r="A878" s="3"/>
      <c r="B878" s="3"/>
      <c r="C878" s="3"/>
      <c r="D878" s="200"/>
      <c r="E878" s="3"/>
      <c r="F878" s="3"/>
      <c r="G878" s="3"/>
      <c r="H878" s="3"/>
      <c r="I878" s="3"/>
      <c r="J878" s="3"/>
      <c r="K878" s="3"/>
      <c r="L878" s="3"/>
      <c r="M878" s="3"/>
      <c r="N878" s="3"/>
      <c r="O878" s="3"/>
      <c r="P878" s="3"/>
      <c r="Q878" s="3"/>
      <c r="R878" s="3"/>
      <c r="S878" s="3"/>
      <c r="T878" s="3"/>
      <c r="U878" s="3"/>
      <c r="V878" s="3"/>
      <c r="W878" s="3"/>
      <c r="X878" s="3"/>
      <c r="Y878" s="3"/>
      <c r="Z878" s="3"/>
    </row>
    <row r="879" spans="1:26" ht="12.75" customHeight="1" x14ac:dyDescent="0.25">
      <c r="A879" s="3"/>
      <c r="B879" s="3"/>
      <c r="C879" s="3"/>
      <c r="D879" s="200"/>
      <c r="E879" s="3"/>
      <c r="F879" s="3"/>
      <c r="G879" s="3"/>
      <c r="H879" s="3"/>
      <c r="I879" s="3"/>
      <c r="J879" s="3"/>
      <c r="K879" s="3"/>
      <c r="L879" s="3"/>
      <c r="M879" s="3"/>
      <c r="N879" s="3"/>
      <c r="O879" s="3"/>
      <c r="P879" s="3"/>
      <c r="Q879" s="3"/>
      <c r="R879" s="3"/>
      <c r="S879" s="3"/>
      <c r="T879" s="3"/>
      <c r="U879" s="3"/>
      <c r="V879" s="3"/>
      <c r="W879" s="3"/>
      <c r="X879" s="3"/>
      <c r="Y879" s="3"/>
      <c r="Z879" s="3"/>
    </row>
    <row r="880" spans="1:26" ht="12.75" customHeight="1" x14ac:dyDescent="0.25">
      <c r="A880" s="3"/>
      <c r="B880" s="3"/>
      <c r="C880" s="3"/>
      <c r="D880" s="200"/>
      <c r="E880" s="3"/>
      <c r="F880" s="3"/>
      <c r="G880" s="3"/>
      <c r="H880" s="3"/>
      <c r="I880" s="3"/>
      <c r="J880" s="3"/>
      <c r="K880" s="3"/>
      <c r="L880" s="3"/>
      <c r="M880" s="3"/>
      <c r="N880" s="3"/>
      <c r="O880" s="3"/>
      <c r="P880" s="3"/>
      <c r="Q880" s="3"/>
      <c r="R880" s="3"/>
      <c r="S880" s="3"/>
      <c r="T880" s="3"/>
      <c r="U880" s="3"/>
      <c r="V880" s="3"/>
      <c r="W880" s="3"/>
      <c r="X880" s="3"/>
      <c r="Y880" s="3"/>
      <c r="Z880" s="3"/>
    </row>
    <row r="881" spans="1:26" ht="12.75" customHeight="1" x14ac:dyDescent="0.25">
      <c r="A881" s="3"/>
      <c r="B881" s="3"/>
      <c r="C881" s="3"/>
      <c r="D881" s="200"/>
      <c r="E881" s="3"/>
      <c r="F881" s="3"/>
      <c r="G881" s="3"/>
      <c r="H881" s="3"/>
      <c r="I881" s="3"/>
      <c r="J881" s="3"/>
      <c r="K881" s="3"/>
      <c r="L881" s="3"/>
      <c r="M881" s="3"/>
      <c r="N881" s="3"/>
      <c r="O881" s="3"/>
      <c r="P881" s="3"/>
      <c r="Q881" s="3"/>
      <c r="R881" s="3"/>
      <c r="S881" s="3"/>
      <c r="T881" s="3"/>
      <c r="U881" s="3"/>
      <c r="V881" s="3"/>
      <c r="W881" s="3"/>
      <c r="X881" s="3"/>
      <c r="Y881" s="3"/>
      <c r="Z881" s="3"/>
    </row>
    <row r="882" spans="1:26" ht="12.75" customHeight="1" x14ac:dyDescent="0.25">
      <c r="A882" s="3"/>
      <c r="B882" s="3"/>
      <c r="C882" s="3"/>
      <c r="D882" s="200"/>
      <c r="E882" s="3"/>
      <c r="F882" s="3"/>
      <c r="G882" s="3"/>
      <c r="H882" s="3"/>
      <c r="I882" s="3"/>
      <c r="J882" s="3"/>
      <c r="K882" s="3"/>
      <c r="L882" s="3"/>
      <c r="M882" s="3"/>
      <c r="N882" s="3"/>
      <c r="O882" s="3"/>
      <c r="P882" s="3"/>
      <c r="Q882" s="3"/>
      <c r="R882" s="3"/>
      <c r="S882" s="3"/>
      <c r="T882" s="3"/>
      <c r="U882" s="3"/>
      <c r="V882" s="3"/>
      <c r="W882" s="3"/>
      <c r="X882" s="3"/>
      <c r="Y882" s="3"/>
      <c r="Z882" s="3"/>
    </row>
    <row r="883" spans="1:26" ht="12.75" customHeight="1" x14ac:dyDescent="0.25">
      <c r="A883" s="3"/>
      <c r="B883" s="3"/>
      <c r="C883" s="3"/>
      <c r="D883" s="200"/>
      <c r="E883" s="3"/>
      <c r="F883" s="3"/>
      <c r="G883" s="3"/>
      <c r="H883" s="3"/>
      <c r="I883" s="3"/>
      <c r="J883" s="3"/>
      <c r="K883" s="3"/>
      <c r="L883" s="3"/>
      <c r="M883" s="3"/>
      <c r="N883" s="3"/>
      <c r="O883" s="3"/>
      <c r="P883" s="3"/>
      <c r="Q883" s="3"/>
      <c r="R883" s="3"/>
      <c r="S883" s="3"/>
      <c r="T883" s="3"/>
      <c r="U883" s="3"/>
      <c r="V883" s="3"/>
      <c r="W883" s="3"/>
      <c r="X883" s="3"/>
      <c r="Y883" s="3"/>
      <c r="Z883" s="3"/>
    </row>
    <row r="884" spans="1:26" ht="12.75" customHeight="1" x14ac:dyDescent="0.25">
      <c r="A884" s="3"/>
      <c r="B884" s="3"/>
      <c r="C884" s="3"/>
      <c r="D884" s="200"/>
      <c r="E884" s="3"/>
      <c r="F884" s="3"/>
      <c r="G884" s="3"/>
      <c r="H884" s="3"/>
      <c r="I884" s="3"/>
      <c r="J884" s="3"/>
      <c r="K884" s="3"/>
      <c r="L884" s="3"/>
      <c r="M884" s="3"/>
      <c r="N884" s="3"/>
      <c r="O884" s="3"/>
      <c r="P884" s="3"/>
      <c r="Q884" s="3"/>
      <c r="R884" s="3"/>
      <c r="S884" s="3"/>
      <c r="T884" s="3"/>
      <c r="U884" s="3"/>
      <c r="V884" s="3"/>
      <c r="W884" s="3"/>
      <c r="X884" s="3"/>
      <c r="Y884" s="3"/>
      <c r="Z884" s="3"/>
    </row>
    <row r="885" spans="1:26" ht="12.75" customHeight="1" x14ac:dyDescent="0.25">
      <c r="A885" s="3"/>
      <c r="B885" s="3"/>
      <c r="C885" s="3"/>
      <c r="D885" s="200"/>
      <c r="E885" s="3"/>
      <c r="F885" s="3"/>
      <c r="G885" s="3"/>
      <c r="H885" s="3"/>
      <c r="I885" s="3"/>
      <c r="J885" s="3"/>
      <c r="K885" s="3"/>
      <c r="L885" s="3"/>
      <c r="M885" s="3"/>
      <c r="N885" s="3"/>
      <c r="O885" s="3"/>
      <c r="P885" s="3"/>
      <c r="Q885" s="3"/>
      <c r="R885" s="3"/>
      <c r="S885" s="3"/>
      <c r="T885" s="3"/>
      <c r="U885" s="3"/>
      <c r="V885" s="3"/>
      <c r="W885" s="3"/>
      <c r="X885" s="3"/>
      <c r="Y885" s="3"/>
      <c r="Z885" s="3"/>
    </row>
    <row r="886" spans="1:26" ht="12.75" customHeight="1" x14ac:dyDescent="0.25">
      <c r="A886" s="3"/>
      <c r="B886" s="3"/>
      <c r="C886" s="3"/>
      <c r="D886" s="200"/>
      <c r="E886" s="3"/>
      <c r="F886" s="3"/>
      <c r="G886" s="3"/>
      <c r="H886" s="3"/>
      <c r="I886" s="3"/>
      <c r="J886" s="3"/>
      <c r="K886" s="3"/>
      <c r="L886" s="3"/>
      <c r="M886" s="3"/>
      <c r="N886" s="3"/>
      <c r="O886" s="3"/>
      <c r="P886" s="3"/>
      <c r="Q886" s="3"/>
      <c r="R886" s="3"/>
      <c r="S886" s="3"/>
      <c r="T886" s="3"/>
      <c r="U886" s="3"/>
      <c r="V886" s="3"/>
      <c r="W886" s="3"/>
      <c r="X886" s="3"/>
      <c r="Y886" s="3"/>
      <c r="Z886" s="3"/>
    </row>
    <row r="887" spans="1:26" ht="12.75" customHeight="1" x14ac:dyDescent="0.25">
      <c r="A887" s="3"/>
      <c r="B887" s="3"/>
      <c r="C887" s="3"/>
      <c r="D887" s="200"/>
      <c r="E887" s="3"/>
      <c r="F887" s="3"/>
      <c r="G887" s="3"/>
      <c r="H887" s="3"/>
      <c r="I887" s="3"/>
      <c r="J887" s="3"/>
      <c r="K887" s="3"/>
      <c r="L887" s="3"/>
      <c r="M887" s="3"/>
      <c r="N887" s="3"/>
      <c r="O887" s="3"/>
      <c r="P887" s="3"/>
      <c r="Q887" s="3"/>
      <c r="R887" s="3"/>
      <c r="S887" s="3"/>
      <c r="T887" s="3"/>
      <c r="U887" s="3"/>
      <c r="V887" s="3"/>
      <c r="W887" s="3"/>
      <c r="X887" s="3"/>
      <c r="Y887" s="3"/>
      <c r="Z887" s="3"/>
    </row>
    <row r="888" spans="1:26" ht="12.75" customHeight="1" x14ac:dyDescent="0.25">
      <c r="A888" s="3"/>
      <c r="B888" s="3"/>
      <c r="C888" s="3"/>
      <c r="D888" s="200"/>
      <c r="E888" s="3"/>
      <c r="F888" s="3"/>
      <c r="G888" s="3"/>
      <c r="H888" s="3"/>
      <c r="I888" s="3"/>
      <c r="J888" s="3"/>
      <c r="K888" s="3"/>
      <c r="L888" s="3"/>
      <c r="M888" s="3"/>
      <c r="N888" s="3"/>
      <c r="O888" s="3"/>
      <c r="P888" s="3"/>
      <c r="Q888" s="3"/>
      <c r="R888" s="3"/>
      <c r="S888" s="3"/>
      <c r="T888" s="3"/>
      <c r="U888" s="3"/>
      <c r="V888" s="3"/>
      <c r="W888" s="3"/>
      <c r="X888" s="3"/>
      <c r="Y888" s="3"/>
      <c r="Z888" s="3"/>
    </row>
    <row r="889" spans="1:26" ht="12.75" customHeight="1" x14ac:dyDescent="0.25">
      <c r="A889" s="3"/>
      <c r="B889" s="3"/>
      <c r="C889" s="3"/>
      <c r="D889" s="200"/>
      <c r="E889" s="3"/>
      <c r="F889" s="3"/>
      <c r="G889" s="3"/>
      <c r="H889" s="3"/>
      <c r="I889" s="3"/>
      <c r="J889" s="3"/>
      <c r="K889" s="3"/>
      <c r="L889" s="3"/>
      <c r="M889" s="3"/>
      <c r="N889" s="3"/>
      <c r="O889" s="3"/>
      <c r="P889" s="3"/>
      <c r="Q889" s="3"/>
      <c r="R889" s="3"/>
      <c r="S889" s="3"/>
      <c r="T889" s="3"/>
      <c r="U889" s="3"/>
      <c r="V889" s="3"/>
      <c r="W889" s="3"/>
      <c r="X889" s="3"/>
      <c r="Y889" s="3"/>
      <c r="Z889" s="3"/>
    </row>
    <row r="890" spans="1:26" ht="12.75" customHeight="1" x14ac:dyDescent="0.25">
      <c r="A890" s="3"/>
      <c r="B890" s="3"/>
      <c r="C890" s="3"/>
      <c r="D890" s="200"/>
      <c r="E890" s="3"/>
      <c r="F890" s="3"/>
      <c r="G890" s="3"/>
      <c r="H890" s="3"/>
      <c r="I890" s="3"/>
      <c r="J890" s="3"/>
      <c r="K890" s="3"/>
      <c r="L890" s="3"/>
      <c r="M890" s="3"/>
      <c r="N890" s="3"/>
      <c r="O890" s="3"/>
      <c r="P890" s="3"/>
      <c r="Q890" s="3"/>
      <c r="R890" s="3"/>
      <c r="S890" s="3"/>
      <c r="T890" s="3"/>
      <c r="U890" s="3"/>
      <c r="V890" s="3"/>
      <c r="W890" s="3"/>
      <c r="X890" s="3"/>
      <c r="Y890" s="3"/>
      <c r="Z890" s="3"/>
    </row>
    <row r="891" spans="1:26" ht="12.75" customHeight="1" x14ac:dyDescent="0.25">
      <c r="A891" s="3"/>
      <c r="B891" s="3"/>
      <c r="C891" s="3"/>
      <c r="D891" s="200"/>
      <c r="E891" s="3"/>
      <c r="F891" s="3"/>
      <c r="G891" s="3"/>
      <c r="H891" s="3"/>
      <c r="I891" s="3"/>
      <c r="J891" s="3"/>
      <c r="K891" s="3"/>
      <c r="L891" s="3"/>
      <c r="M891" s="3"/>
      <c r="N891" s="3"/>
      <c r="O891" s="3"/>
      <c r="P891" s="3"/>
      <c r="Q891" s="3"/>
      <c r="R891" s="3"/>
      <c r="S891" s="3"/>
      <c r="T891" s="3"/>
      <c r="U891" s="3"/>
      <c r="V891" s="3"/>
      <c r="W891" s="3"/>
      <c r="X891" s="3"/>
      <c r="Y891" s="3"/>
      <c r="Z891" s="3"/>
    </row>
    <row r="892" spans="1:26" ht="12.75" customHeight="1" x14ac:dyDescent="0.25">
      <c r="A892" s="3"/>
      <c r="B892" s="3"/>
      <c r="C892" s="3"/>
      <c r="D892" s="200"/>
      <c r="E892" s="3"/>
      <c r="F892" s="3"/>
      <c r="G892" s="3"/>
      <c r="H892" s="3"/>
      <c r="I892" s="3"/>
      <c r="J892" s="3"/>
      <c r="K892" s="3"/>
      <c r="L892" s="3"/>
      <c r="M892" s="3"/>
      <c r="N892" s="3"/>
      <c r="O892" s="3"/>
      <c r="P892" s="3"/>
      <c r="Q892" s="3"/>
      <c r="R892" s="3"/>
      <c r="S892" s="3"/>
      <c r="T892" s="3"/>
      <c r="U892" s="3"/>
      <c r="V892" s="3"/>
      <c r="W892" s="3"/>
      <c r="X892" s="3"/>
      <c r="Y892" s="3"/>
      <c r="Z892" s="3"/>
    </row>
    <row r="893" spans="1:26" ht="12.75" customHeight="1" x14ac:dyDescent="0.25">
      <c r="A893" s="3"/>
      <c r="B893" s="3"/>
      <c r="C893" s="3"/>
      <c r="D893" s="200"/>
      <c r="E893" s="3"/>
      <c r="F893" s="3"/>
      <c r="G893" s="3"/>
      <c r="H893" s="3"/>
      <c r="I893" s="3"/>
      <c r="J893" s="3"/>
      <c r="K893" s="3"/>
      <c r="L893" s="3"/>
      <c r="M893" s="3"/>
      <c r="N893" s="3"/>
      <c r="O893" s="3"/>
      <c r="P893" s="3"/>
      <c r="Q893" s="3"/>
      <c r="R893" s="3"/>
      <c r="S893" s="3"/>
      <c r="T893" s="3"/>
      <c r="U893" s="3"/>
      <c r="V893" s="3"/>
      <c r="W893" s="3"/>
      <c r="X893" s="3"/>
      <c r="Y893" s="3"/>
      <c r="Z893" s="3"/>
    </row>
    <row r="894" spans="1:26" ht="12.75" customHeight="1" x14ac:dyDescent="0.25">
      <c r="A894" s="3"/>
      <c r="B894" s="3"/>
      <c r="C894" s="3"/>
      <c r="D894" s="200"/>
      <c r="E894" s="3"/>
      <c r="F894" s="3"/>
      <c r="G894" s="3"/>
      <c r="H894" s="3"/>
      <c r="I894" s="3"/>
      <c r="J894" s="3"/>
      <c r="K894" s="3"/>
      <c r="L894" s="3"/>
      <c r="M894" s="3"/>
      <c r="N894" s="3"/>
      <c r="O894" s="3"/>
      <c r="P894" s="3"/>
      <c r="Q894" s="3"/>
      <c r="R894" s="3"/>
      <c r="S894" s="3"/>
      <c r="T894" s="3"/>
      <c r="U894" s="3"/>
      <c r="V894" s="3"/>
      <c r="W894" s="3"/>
      <c r="X894" s="3"/>
      <c r="Y894" s="3"/>
      <c r="Z894" s="3"/>
    </row>
    <row r="895" spans="1:26" ht="12.75" customHeight="1" x14ac:dyDescent="0.25">
      <c r="A895" s="3"/>
      <c r="B895" s="3"/>
      <c r="C895" s="3"/>
      <c r="D895" s="200"/>
      <c r="E895" s="3"/>
      <c r="F895" s="3"/>
      <c r="G895" s="3"/>
      <c r="H895" s="3"/>
      <c r="I895" s="3"/>
      <c r="J895" s="3"/>
      <c r="K895" s="3"/>
      <c r="L895" s="3"/>
      <c r="M895" s="3"/>
      <c r="N895" s="3"/>
      <c r="O895" s="3"/>
      <c r="P895" s="3"/>
      <c r="Q895" s="3"/>
      <c r="R895" s="3"/>
      <c r="S895" s="3"/>
      <c r="T895" s="3"/>
      <c r="U895" s="3"/>
      <c r="V895" s="3"/>
      <c r="W895" s="3"/>
      <c r="X895" s="3"/>
      <c r="Y895" s="3"/>
      <c r="Z895" s="3"/>
    </row>
    <row r="896" spans="1:26" ht="12.75" customHeight="1" x14ac:dyDescent="0.25">
      <c r="A896" s="3"/>
      <c r="B896" s="3"/>
      <c r="C896" s="3"/>
      <c r="D896" s="200"/>
      <c r="E896" s="3"/>
      <c r="F896" s="3"/>
      <c r="G896" s="3"/>
      <c r="H896" s="3"/>
      <c r="I896" s="3"/>
      <c r="J896" s="3"/>
      <c r="K896" s="3"/>
      <c r="L896" s="3"/>
      <c r="M896" s="3"/>
      <c r="N896" s="3"/>
      <c r="O896" s="3"/>
      <c r="P896" s="3"/>
      <c r="Q896" s="3"/>
      <c r="R896" s="3"/>
      <c r="S896" s="3"/>
      <c r="T896" s="3"/>
      <c r="U896" s="3"/>
      <c r="V896" s="3"/>
      <c r="W896" s="3"/>
      <c r="X896" s="3"/>
      <c r="Y896" s="3"/>
      <c r="Z896" s="3"/>
    </row>
    <row r="897" spans="1:26" ht="12.75" customHeight="1" x14ac:dyDescent="0.25">
      <c r="A897" s="3"/>
      <c r="B897" s="3"/>
      <c r="C897" s="3"/>
      <c r="D897" s="200"/>
      <c r="E897" s="3"/>
      <c r="F897" s="3"/>
      <c r="G897" s="3"/>
      <c r="H897" s="3"/>
      <c r="I897" s="3"/>
      <c r="J897" s="3"/>
      <c r="K897" s="3"/>
      <c r="L897" s="3"/>
      <c r="M897" s="3"/>
      <c r="N897" s="3"/>
      <c r="O897" s="3"/>
      <c r="P897" s="3"/>
      <c r="Q897" s="3"/>
      <c r="R897" s="3"/>
      <c r="S897" s="3"/>
      <c r="T897" s="3"/>
      <c r="U897" s="3"/>
      <c r="V897" s="3"/>
      <c r="W897" s="3"/>
      <c r="X897" s="3"/>
      <c r="Y897" s="3"/>
      <c r="Z897" s="3"/>
    </row>
    <row r="898" spans="1:26" ht="12.75" customHeight="1" x14ac:dyDescent="0.25">
      <c r="A898" s="3"/>
      <c r="B898" s="3"/>
      <c r="C898" s="3"/>
      <c r="D898" s="200"/>
      <c r="E898" s="3"/>
      <c r="F898" s="3"/>
      <c r="G898" s="3"/>
      <c r="H898" s="3"/>
      <c r="I898" s="3"/>
      <c r="J898" s="3"/>
      <c r="K898" s="3"/>
      <c r="L898" s="3"/>
      <c r="M898" s="3"/>
      <c r="N898" s="3"/>
      <c r="O898" s="3"/>
      <c r="P898" s="3"/>
      <c r="Q898" s="3"/>
      <c r="R898" s="3"/>
      <c r="S898" s="3"/>
      <c r="T898" s="3"/>
      <c r="U898" s="3"/>
      <c r="V898" s="3"/>
      <c r="W898" s="3"/>
      <c r="X898" s="3"/>
      <c r="Y898" s="3"/>
      <c r="Z898" s="3"/>
    </row>
    <row r="899" spans="1:26" ht="12.75" customHeight="1" x14ac:dyDescent="0.25">
      <c r="A899" s="3"/>
      <c r="B899" s="3"/>
      <c r="C899" s="3"/>
      <c r="D899" s="200"/>
      <c r="E899" s="3"/>
      <c r="F899" s="3"/>
      <c r="G899" s="3"/>
      <c r="H899" s="3"/>
      <c r="I899" s="3"/>
      <c r="J899" s="3"/>
      <c r="K899" s="3"/>
      <c r="L899" s="3"/>
      <c r="M899" s="3"/>
      <c r="N899" s="3"/>
      <c r="O899" s="3"/>
      <c r="P899" s="3"/>
      <c r="Q899" s="3"/>
      <c r="R899" s="3"/>
      <c r="S899" s="3"/>
      <c r="T899" s="3"/>
      <c r="U899" s="3"/>
      <c r="V899" s="3"/>
      <c r="W899" s="3"/>
      <c r="X899" s="3"/>
      <c r="Y899" s="3"/>
      <c r="Z899" s="3"/>
    </row>
    <row r="900" spans="1:26" ht="12.75" customHeight="1" x14ac:dyDescent="0.25">
      <c r="A900" s="3"/>
      <c r="B900" s="3"/>
      <c r="C900" s="3"/>
      <c r="D900" s="200"/>
      <c r="E900" s="3"/>
      <c r="F900" s="3"/>
      <c r="G900" s="3"/>
      <c r="H900" s="3"/>
      <c r="I900" s="3"/>
      <c r="J900" s="3"/>
      <c r="K900" s="3"/>
      <c r="L900" s="3"/>
      <c r="M900" s="3"/>
      <c r="N900" s="3"/>
      <c r="O900" s="3"/>
      <c r="P900" s="3"/>
      <c r="Q900" s="3"/>
      <c r="R900" s="3"/>
      <c r="S900" s="3"/>
      <c r="T900" s="3"/>
      <c r="U900" s="3"/>
      <c r="V900" s="3"/>
      <c r="W900" s="3"/>
      <c r="X900" s="3"/>
      <c r="Y900" s="3"/>
      <c r="Z900" s="3"/>
    </row>
    <row r="901" spans="1:26" ht="12.75" customHeight="1" x14ac:dyDescent="0.25">
      <c r="A901" s="3"/>
      <c r="B901" s="3"/>
      <c r="C901" s="3"/>
      <c r="D901" s="200"/>
      <c r="E901" s="3"/>
      <c r="F901" s="3"/>
      <c r="G901" s="3"/>
      <c r="H901" s="3"/>
      <c r="I901" s="3"/>
      <c r="J901" s="3"/>
      <c r="K901" s="3"/>
      <c r="L901" s="3"/>
      <c r="M901" s="3"/>
      <c r="N901" s="3"/>
      <c r="O901" s="3"/>
      <c r="P901" s="3"/>
      <c r="Q901" s="3"/>
      <c r="R901" s="3"/>
      <c r="S901" s="3"/>
      <c r="T901" s="3"/>
      <c r="U901" s="3"/>
      <c r="V901" s="3"/>
      <c r="W901" s="3"/>
      <c r="X901" s="3"/>
      <c r="Y901" s="3"/>
      <c r="Z901" s="3"/>
    </row>
    <row r="902" spans="1:26" ht="12.75" customHeight="1" x14ac:dyDescent="0.25">
      <c r="A902" s="3"/>
      <c r="B902" s="3"/>
      <c r="C902" s="3"/>
      <c r="D902" s="200"/>
      <c r="E902" s="3"/>
      <c r="F902" s="3"/>
      <c r="G902" s="3"/>
      <c r="H902" s="3"/>
      <c r="I902" s="3"/>
      <c r="J902" s="3"/>
      <c r="K902" s="3"/>
      <c r="L902" s="3"/>
      <c r="M902" s="3"/>
      <c r="N902" s="3"/>
      <c r="O902" s="3"/>
      <c r="P902" s="3"/>
      <c r="Q902" s="3"/>
      <c r="R902" s="3"/>
      <c r="S902" s="3"/>
      <c r="T902" s="3"/>
      <c r="U902" s="3"/>
      <c r="V902" s="3"/>
      <c r="W902" s="3"/>
      <c r="X902" s="3"/>
      <c r="Y902" s="3"/>
      <c r="Z902" s="3"/>
    </row>
    <row r="903" spans="1:26" ht="12.75" customHeight="1" x14ac:dyDescent="0.25">
      <c r="A903" s="3"/>
      <c r="B903" s="3"/>
      <c r="C903" s="3"/>
      <c r="D903" s="200"/>
      <c r="E903" s="3"/>
      <c r="F903" s="3"/>
      <c r="G903" s="3"/>
      <c r="H903" s="3"/>
      <c r="I903" s="3"/>
      <c r="J903" s="3"/>
      <c r="K903" s="3"/>
      <c r="L903" s="3"/>
      <c r="M903" s="3"/>
      <c r="N903" s="3"/>
      <c r="O903" s="3"/>
      <c r="P903" s="3"/>
      <c r="Q903" s="3"/>
      <c r="R903" s="3"/>
      <c r="S903" s="3"/>
      <c r="T903" s="3"/>
      <c r="U903" s="3"/>
      <c r="V903" s="3"/>
      <c r="W903" s="3"/>
      <c r="X903" s="3"/>
      <c r="Y903" s="3"/>
      <c r="Z903" s="3"/>
    </row>
    <row r="904" spans="1:26" ht="12.75" customHeight="1" x14ac:dyDescent="0.25">
      <c r="A904" s="3"/>
      <c r="B904" s="3"/>
      <c r="C904" s="3"/>
      <c r="D904" s="200"/>
      <c r="E904" s="3"/>
      <c r="F904" s="3"/>
      <c r="G904" s="3"/>
      <c r="H904" s="3"/>
      <c r="I904" s="3"/>
      <c r="J904" s="3"/>
      <c r="K904" s="3"/>
      <c r="L904" s="3"/>
      <c r="M904" s="3"/>
      <c r="N904" s="3"/>
      <c r="O904" s="3"/>
      <c r="P904" s="3"/>
      <c r="Q904" s="3"/>
      <c r="R904" s="3"/>
      <c r="S904" s="3"/>
      <c r="T904" s="3"/>
      <c r="U904" s="3"/>
      <c r="V904" s="3"/>
      <c r="W904" s="3"/>
      <c r="X904" s="3"/>
      <c r="Y904" s="3"/>
      <c r="Z904" s="3"/>
    </row>
    <row r="905" spans="1:26" ht="12.75" customHeight="1" x14ac:dyDescent="0.25">
      <c r="A905" s="3"/>
      <c r="B905" s="3"/>
      <c r="C905" s="3"/>
      <c r="D905" s="200"/>
      <c r="E905" s="3"/>
      <c r="F905" s="3"/>
      <c r="G905" s="3"/>
      <c r="H905" s="3"/>
      <c r="I905" s="3"/>
      <c r="J905" s="3"/>
      <c r="K905" s="3"/>
      <c r="L905" s="3"/>
      <c r="M905" s="3"/>
      <c r="N905" s="3"/>
      <c r="O905" s="3"/>
      <c r="P905" s="3"/>
      <c r="Q905" s="3"/>
      <c r="R905" s="3"/>
      <c r="S905" s="3"/>
      <c r="T905" s="3"/>
      <c r="U905" s="3"/>
      <c r="V905" s="3"/>
      <c r="W905" s="3"/>
      <c r="X905" s="3"/>
      <c r="Y905" s="3"/>
      <c r="Z905" s="3"/>
    </row>
    <row r="906" spans="1:26" ht="12.75" customHeight="1" x14ac:dyDescent="0.25">
      <c r="A906" s="3"/>
      <c r="B906" s="3"/>
      <c r="C906" s="3"/>
      <c r="D906" s="200"/>
      <c r="E906" s="3"/>
      <c r="F906" s="3"/>
      <c r="G906" s="3"/>
      <c r="H906" s="3"/>
      <c r="I906" s="3"/>
      <c r="J906" s="3"/>
      <c r="K906" s="3"/>
      <c r="L906" s="3"/>
      <c r="M906" s="3"/>
      <c r="N906" s="3"/>
      <c r="O906" s="3"/>
      <c r="P906" s="3"/>
      <c r="Q906" s="3"/>
      <c r="R906" s="3"/>
      <c r="S906" s="3"/>
      <c r="T906" s="3"/>
      <c r="U906" s="3"/>
      <c r="V906" s="3"/>
      <c r="W906" s="3"/>
      <c r="X906" s="3"/>
      <c r="Y906" s="3"/>
      <c r="Z906" s="3"/>
    </row>
    <row r="907" spans="1:26" ht="12.75" customHeight="1" x14ac:dyDescent="0.25">
      <c r="A907" s="3"/>
      <c r="B907" s="3"/>
      <c r="C907" s="3"/>
      <c r="D907" s="200"/>
      <c r="E907" s="3"/>
      <c r="F907" s="3"/>
      <c r="G907" s="3"/>
      <c r="H907" s="3"/>
      <c r="I907" s="3"/>
      <c r="J907" s="3"/>
      <c r="K907" s="3"/>
      <c r="L907" s="3"/>
      <c r="M907" s="3"/>
      <c r="N907" s="3"/>
      <c r="O907" s="3"/>
      <c r="P907" s="3"/>
      <c r="Q907" s="3"/>
      <c r="R907" s="3"/>
      <c r="S907" s="3"/>
      <c r="T907" s="3"/>
      <c r="U907" s="3"/>
      <c r="V907" s="3"/>
      <c r="W907" s="3"/>
      <c r="X907" s="3"/>
      <c r="Y907" s="3"/>
      <c r="Z907" s="3"/>
    </row>
    <row r="908" spans="1:26" ht="12.75" customHeight="1" x14ac:dyDescent="0.25">
      <c r="A908" s="3"/>
      <c r="B908" s="3"/>
      <c r="C908" s="3"/>
      <c r="D908" s="200"/>
      <c r="E908" s="3"/>
      <c r="F908" s="3"/>
      <c r="G908" s="3"/>
      <c r="H908" s="3"/>
      <c r="I908" s="3"/>
      <c r="J908" s="3"/>
      <c r="K908" s="3"/>
      <c r="L908" s="3"/>
      <c r="M908" s="3"/>
      <c r="N908" s="3"/>
      <c r="O908" s="3"/>
      <c r="P908" s="3"/>
      <c r="Q908" s="3"/>
      <c r="R908" s="3"/>
      <c r="S908" s="3"/>
      <c r="T908" s="3"/>
      <c r="U908" s="3"/>
      <c r="V908" s="3"/>
      <c r="W908" s="3"/>
      <c r="X908" s="3"/>
      <c r="Y908" s="3"/>
      <c r="Z908" s="3"/>
    </row>
    <row r="909" spans="1:26" ht="12.75" customHeight="1" x14ac:dyDescent="0.25">
      <c r="A909" s="3"/>
      <c r="B909" s="3"/>
      <c r="C909" s="3"/>
      <c r="D909" s="200"/>
      <c r="E909" s="3"/>
      <c r="F909" s="3"/>
      <c r="G909" s="3"/>
      <c r="H909" s="3"/>
      <c r="I909" s="3"/>
      <c r="J909" s="3"/>
      <c r="K909" s="3"/>
      <c r="L909" s="3"/>
      <c r="M909" s="3"/>
      <c r="N909" s="3"/>
      <c r="O909" s="3"/>
      <c r="P909" s="3"/>
      <c r="Q909" s="3"/>
      <c r="R909" s="3"/>
      <c r="S909" s="3"/>
      <c r="T909" s="3"/>
      <c r="U909" s="3"/>
      <c r="V909" s="3"/>
      <c r="W909" s="3"/>
      <c r="X909" s="3"/>
      <c r="Y909" s="3"/>
      <c r="Z909" s="3"/>
    </row>
    <row r="910" spans="1:26" ht="12.75" customHeight="1" x14ac:dyDescent="0.25">
      <c r="A910" s="3"/>
      <c r="B910" s="3"/>
      <c r="C910" s="3"/>
      <c r="D910" s="200"/>
      <c r="E910" s="3"/>
      <c r="F910" s="3"/>
      <c r="G910" s="3"/>
      <c r="H910" s="3"/>
      <c r="I910" s="3"/>
      <c r="J910" s="3"/>
      <c r="K910" s="3"/>
      <c r="L910" s="3"/>
      <c r="M910" s="3"/>
      <c r="N910" s="3"/>
      <c r="O910" s="3"/>
      <c r="P910" s="3"/>
      <c r="Q910" s="3"/>
      <c r="R910" s="3"/>
      <c r="S910" s="3"/>
      <c r="T910" s="3"/>
      <c r="U910" s="3"/>
      <c r="V910" s="3"/>
      <c r="W910" s="3"/>
      <c r="X910" s="3"/>
      <c r="Y910" s="3"/>
      <c r="Z910" s="3"/>
    </row>
    <row r="911" spans="1:26" ht="12.75" customHeight="1" x14ac:dyDescent="0.25">
      <c r="A911" s="3"/>
      <c r="B911" s="3"/>
      <c r="C911" s="3"/>
      <c r="D911" s="200"/>
      <c r="E911" s="3"/>
      <c r="F911" s="3"/>
      <c r="G911" s="3"/>
      <c r="H911" s="3"/>
      <c r="I911" s="3"/>
      <c r="J911" s="3"/>
      <c r="K911" s="3"/>
      <c r="L911" s="3"/>
      <c r="M911" s="3"/>
      <c r="N911" s="3"/>
      <c r="O911" s="3"/>
      <c r="P911" s="3"/>
      <c r="Q911" s="3"/>
      <c r="R911" s="3"/>
      <c r="S911" s="3"/>
      <c r="T911" s="3"/>
      <c r="U911" s="3"/>
      <c r="V911" s="3"/>
      <c r="W911" s="3"/>
      <c r="X911" s="3"/>
      <c r="Y911" s="3"/>
      <c r="Z911" s="3"/>
    </row>
    <row r="912" spans="1:26" ht="12.75" customHeight="1" x14ac:dyDescent="0.25">
      <c r="A912" s="3"/>
      <c r="B912" s="3"/>
      <c r="C912" s="3"/>
      <c r="D912" s="200"/>
      <c r="E912" s="3"/>
      <c r="F912" s="3"/>
      <c r="G912" s="3"/>
      <c r="H912" s="3"/>
      <c r="I912" s="3"/>
      <c r="J912" s="3"/>
      <c r="K912" s="3"/>
      <c r="L912" s="3"/>
      <c r="M912" s="3"/>
      <c r="N912" s="3"/>
      <c r="O912" s="3"/>
      <c r="P912" s="3"/>
      <c r="Q912" s="3"/>
      <c r="R912" s="3"/>
      <c r="S912" s="3"/>
      <c r="T912" s="3"/>
      <c r="U912" s="3"/>
      <c r="V912" s="3"/>
      <c r="W912" s="3"/>
      <c r="X912" s="3"/>
      <c r="Y912" s="3"/>
      <c r="Z912" s="3"/>
    </row>
    <row r="913" spans="1:26" ht="12.75" customHeight="1" x14ac:dyDescent="0.25">
      <c r="A913" s="3"/>
      <c r="B913" s="3"/>
      <c r="C913" s="3"/>
      <c r="D913" s="200"/>
      <c r="E913" s="3"/>
      <c r="F913" s="3"/>
      <c r="G913" s="3"/>
      <c r="H913" s="3"/>
      <c r="I913" s="3"/>
      <c r="J913" s="3"/>
      <c r="K913" s="3"/>
      <c r="L913" s="3"/>
      <c r="M913" s="3"/>
      <c r="N913" s="3"/>
      <c r="O913" s="3"/>
      <c r="P913" s="3"/>
      <c r="Q913" s="3"/>
      <c r="R913" s="3"/>
      <c r="S913" s="3"/>
      <c r="T913" s="3"/>
      <c r="U913" s="3"/>
      <c r="V913" s="3"/>
      <c r="W913" s="3"/>
      <c r="X913" s="3"/>
      <c r="Y913" s="3"/>
      <c r="Z913" s="3"/>
    </row>
    <row r="914" spans="1:26" ht="12.75" customHeight="1" x14ac:dyDescent="0.25">
      <c r="A914" s="3"/>
      <c r="B914" s="3"/>
      <c r="C914" s="3"/>
      <c r="D914" s="200"/>
      <c r="E914" s="3"/>
      <c r="F914" s="3"/>
      <c r="G914" s="3"/>
      <c r="H914" s="3"/>
      <c r="I914" s="3"/>
      <c r="J914" s="3"/>
      <c r="K914" s="3"/>
      <c r="L914" s="3"/>
      <c r="M914" s="3"/>
      <c r="N914" s="3"/>
      <c r="O914" s="3"/>
      <c r="P914" s="3"/>
      <c r="Q914" s="3"/>
      <c r="R914" s="3"/>
      <c r="S914" s="3"/>
      <c r="T914" s="3"/>
      <c r="U914" s="3"/>
      <c r="V914" s="3"/>
      <c r="W914" s="3"/>
      <c r="X914" s="3"/>
      <c r="Y914" s="3"/>
      <c r="Z914" s="3"/>
    </row>
    <row r="915" spans="1:26" ht="12.75" customHeight="1" x14ac:dyDescent="0.25">
      <c r="A915" s="3"/>
      <c r="B915" s="3"/>
      <c r="C915" s="3"/>
      <c r="D915" s="200"/>
      <c r="E915" s="3"/>
      <c r="F915" s="3"/>
      <c r="G915" s="3"/>
      <c r="H915" s="3"/>
      <c r="I915" s="3"/>
      <c r="J915" s="3"/>
      <c r="K915" s="3"/>
      <c r="L915" s="3"/>
      <c r="M915" s="3"/>
      <c r="N915" s="3"/>
      <c r="O915" s="3"/>
      <c r="P915" s="3"/>
      <c r="Q915" s="3"/>
      <c r="R915" s="3"/>
      <c r="S915" s="3"/>
      <c r="T915" s="3"/>
      <c r="U915" s="3"/>
      <c r="V915" s="3"/>
      <c r="W915" s="3"/>
      <c r="X915" s="3"/>
      <c r="Y915" s="3"/>
      <c r="Z915" s="3"/>
    </row>
    <row r="916" spans="1:26" ht="12.75" customHeight="1" x14ac:dyDescent="0.25">
      <c r="A916" s="3"/>
      <c r="B916" s="3"/>
      <c r="C916" s="3"/>
      <c r="D916" s="200"/>
      <c r="E916" s="3"/>
      <c r="F916" s="3"/>
      <c r="G916" s="3"/>
      <c r="H916" s="3"/>
      <c r="I916" s="3"/>
      <c r="J916" s="3"/>
      <c r="K916" s="3"/>
      <c r="L916" s="3"/>
      <c r="M916" s="3"/>
      <c r="N916" s="3"/>
      <c r="O916" s="3"/>
      <c r="P916" s="3"/>
      <c r="Q916" s="3"/>
      <c r="R916" s="3"/>
      <c r="S916" s="3"/>
      <c r="T916" s="3"/>
      <c r="U916" s="3"/>
      <c r="V916" s="3"/>
      <c r="W916" s="3"/>
      <c r="X916" s="3"/>
      <c r="Y916" s="3"/>
      <c r="Z916" s="3"/>
    </row>
    <row r="917" spans="1:26" ht="12.75" customHeight="1" x14ac:dyDescent="0.25">
      <c r="A917" s="3"/>
      <c r="B917" s="3"/>
      <c r="C917" s="3"/>
      <c r="D917" s="200"/>
      <c r="E917" s="3"/>
      <c r="F917" s="3"/>
      <c r="G917" s="3"/>
      <c r="H917" s="3"/>
      <c r="I917" s="3"/>
      <c r="J917" s="3"/>
      <c r="K917" s="3"/>
      <c r="L917" s="3"/>
      <c r="M917" s="3"/>
      <c r="N917" s="3"/>
      <c r="O917" s="3"/>
      <c r="P917" s="3"/>
      <c r="Q917" s="3"/>
      <c r="R917" s="3"/>
      <c r="S917" s="3"/>
      <c r="T917" s="3"/>
      <c r="U917" s="3"/>
      <c r="V917" s="3"/>
      <c r="W917" s="3"/>
      <c r="X917" s="3"/>
      <c r="Y917" s="3"/>
      <c r="Z917" s="3"/>
    </row>
    <row r="918" spans="1:26" ht="12.75" customHeight="1" x14ac:dyDescent="0.25">
      <c r="A918" s="3"/>
      <c r="B918" s="3"/>
      <c r="C918" s="3"/>
      <c r="D918" s="200"/>
      <c r="E918" s="3"/>
      <c r="F918" s="3"/>
      <c r="G918" s="3"/>
      <c r="H918" s="3"/>
      <c r="I918" s="3"/>
      <c r="J918" s="3"/>
      <c r="K918" s="3"/>
      <c r="L918" s="3"/>
      <c r="M918" s="3"/>
      <c r="N918" s="3"/>
      <c r="O918" s="3"/>
      <c r="P918" s="3"/>
      <c r="Q918" s="3"/>
      <c r="R918" s="3"/>
      <c r="S918" s="3"/>
      <c r="T918" s="3"/>
      <c r="U918" s="3"/>
      <c r="V918" s="3"/>
      <c r="W918" s="3"/>
      <c r="X918" s="3"/>
      <c r="Y918" s="3"/>
      <c r="Z918" s="3"/>
    </row>
    <row r="919" spans="1:26" ht="12.75" customHeight="1" x14ac:dyDescent="0.25">
      <c r="A919" s="3"/>
      <c r="B919" s="3"/>
      <c r="C919" s="3"/>
      <c r="D919" s="200"/>
      <c r="E919" s="3"/>
      <c r="F919" s="3"/>
      <c r="G919" s="3"/>
      <c r="H919" s="3"/>
      <c r="I919" s="3"/>
      <c r="J919" s="3"/>
      <c r="K919" s="3"/>
      <c r="L919" s="3"/>
      <c r="M919" s="3"/>
      <c r="N919" s="3"/>
      <c r="O919" s="3"/>
      <c r="P919" s="3"/>
      <c r="Q919" s="3"/>
      <c r="R919" s="3"/>
      <c r="S919" s="3"/>
      <c r="T919" s="3"/>
      <c r="U919" s="3"/>
      <c r="V919" s="3"/>
      <c r="W919" s="3"/>
      <c r="X919" s="3"/>
      <c r="Y919" s="3"/>
      <c r="Z919" s="3"/>
    </row>
    <row r="920" spans="1:26" ht="12.75" customHeight="1" x14ac:dyDescent="0.25">
      <c r="A920" s="3"/>
      <c r="B920" s="3"/>
      <c r="C920" s="3"/>
      <c r="D920" s="200"/>
      <c r="E920" s="3"/>
      <c r="F920" s="3"/>
      <c r="G920" s="3"/>
      <c r="H920" s="3"/>
      <c r="I920" s="3"/>
      <c r="J920" s="3"/>
      <c r="K920" s="3"/>
      <c r="L920" s="3"/>
      <c r="M920" s="3"/>
      <c r="N920" s="3"/>
      <c r="O920" s="3"/>
      <c r="P920" s="3"/>
      <c r="Q920" s="3"/>
      <c r="R920" s="3"/>
      <c r="S920" s="3"/>
      <c r="T920" s="3"/>
      <c r="U920" s="3"/>
      <c r="V920" s="3"/>
      <c r="W920" s="3"/>
      <c r="X920" s="3"/>
      <c r="Y920" s="3"/>
      <c r="Z920" s="3"/>
    </row>
    <row r="921" spans="1:26" ht="12.75" customHeight="1" x14ac:dyDescent="0.25">
      <c r="A921" s="3"/>
      <c r="B921" s="3"/>
      <c r="C921" s="3"/>
      <c r="D921" s="200"/>
      <c r="E921" s="3"/>
      <c r="F921" s="3"/>
      <c r="G921" s="3"/>
      <c r="H921" s="3"/>
      <c r="I921" s="3"/>
      <c r="J921" s="3"/>
      <c r="K921" s="3"/>
      <c r="L921" s="3"/>
      <c r="M921" s="3"/>
      <c r="N921" s="3"/>
      <c r="O921" s="3"/>
      <c r="P921" s="3"/>
      <c r="Q921" s="3"/>
      <c r="R921" s="3"/>
      <c r="S921" s="3"/>
      <c r="T921" s="3"/>
      <c r="U921" s="3"/>
      <c r="V921" s="3"/>
      <c r="W921" s="3"/>
      <c r="X921" s="3"/>
      <c r="Y921" s="3"/>
      <c r="Z921" s="3"/>
    </row>
    <row r="922" spans="1:26" ht="12.75" customHeight="1" x14ac:dyDescent="0.25">
      <c r="A922" s="3"/>
      <c r="B922" s="3"/>
      <c r="C922" s="3"/>
      <c r="D922" s="200"/>
      <c r="E922" s="3"/>
      <c r="F922" s="3"/>
      <c r="G922" s="3"/>
      <c r="H922" s="3"/>
      <c r="I922" s="3"/>
      <c r="J922" s="3"/>
      <c r="K922" s="3"/>
      <c r="L922" s="3"/>
      <c r="M922" s="3"/>
      <c r="N922" s="3"/>
      <c r="O922" s="3"/>
      <c r="P922" s="3"/>
      <c r="Q922" s="3"/>
      <c r="R922" s="3"/>
      <c r="S922" s="3"/>
      <c r="T922" s="3"/>
      <c r="U922" s="3"/>
      <c r="V922" s="3"/>
      <c r="W922" s="3"/>
      <c r="X922" s="3"/>
      <c r="Y922" s="3"/>
      <c r="Z922" s="3"/>
    </row>
    <row r="923" spans="1:26" ht="12.75" customHeight="1" x14ac:dyDescent="0.25">
      <c r="A923" s="3"/>
      <c r="B923" s="3"/>
      <c r="C923" s="3"/>
      <c r="D923" s="200"/>
      <c r="E923" s="3"/>
      <c r="F923" s="3"/>
      <c r="G923" s="3"/>
      <c r="H923" s="3"/>
      <c r="I923" s="3"/>
      <c r="J923" s="3"/>
      <c r="K923" s="3"/>
      <c r="L923" s="3"/>
      <c r="M923" s="3"/>
      <c r="N923" s="3"/>
      <c r="O923" s="3"/>
      <c r="P923" s="3"/>
      <c r="Q923" s="3"/>
      <c r="R923" s="3"/>
      <c r="S923" s="3"/>
      <c r="T923" s="3"/>
      <c r="U923" s="3"/>
      <c r="V923" s="3"/>
      <c r="W923" s="3"/>
      <c r="X923" s="3"/>
      <c r="Y923" s="3"/>
      <c r="Z923" s="3"/>
    </row>
    <row r="924" spans="1:26" ht="12.75" customHeight="1" x14ac:dyDescent="0.25">
      <c r="A924" s="3"/>
      <c r="B924" s="3"/>
      <c r="C924" s="3"/>
      <c r="D924" s="200"/>
      <c r="E924" s="3"/>
      <c r="F924" s="3"/>
      <c r="G924" s="3"/>
      <c r="H924" s="3"/>
      <c r="I924" s="3"/>
      <c r="J924" s="3"/>
      <c r="K924" s="3"/>
      <c r="L924" s="3"/>
      <c r="M924" s="3"/>
      <c r="N924" s="3"/>
      <c r="O924" s="3"/>
      <c r="P924" s="3"/>
      <c r="Q924" s="3"/>
      <c r="R924" s="3"/>
      <c r="S924" s="3"/>
      <c r="T924" s="3"/>
      <c r="U924" s="3"/>
      <c r="V924" s="3"/>
      <c r="W924" s="3"/>
      <c r="X924" s="3"/>
      <c r="Y924" s="3"/>
      <c r="Z924" s="3"/>
    </row>
    <row r="925" spans="1:26" ht="12.75" customHeight="1" x14ac:dyDescent="0.25">
      <c r="A925" s="3"/>
      <c r="B925" s="3"/>
      <c r="C925" s="3"/>
      <c r="D925" s="200"/>
      <c r="E925" s="3"/>
      <c r="F925" s="3"/>
      <c r="G925" s="3"/>
      <c r="H925" s="3"/>
      <c r="I925" s="3"/>
      <c r="J925" s="3"/>
      <c r="K925" s="3"/>
      <c r="L925" s="3"/>
      <c r="M925" s="3"/>
      <c r="N925" s="3"/>
      <c r="O925" s="3"/>
      <c r="P925" s="3"/>
      <c r="Q925" s="3"/>
      <c r="R925" s="3"/>
      <c r="S925" s="3"/>
      <c r="T925" s="3"/>
      <c r="U925" s="3"/>
      <c r="V925" s="3"/>
      <c r="W925" s="3"/>
      <c r="X925" s="3"/>
      <c r="Y925" s="3"/>
      <c r="Z925" s="3"/>
    </row>
    <row r="926" spans="1:26" ht="12.75" customHeight="1" x14ac:dyDescent="0.25">
      <c r="A926" s="3"/>
      <c r="B926" s="3"/>
      <c r="C926" s="3"/>
      <c r="D926" s="200"/>
      <c r="E926" s="3"/>
      <c r="F926" s="3"/>
      <c r="G926" s="3"/>
      <c r="H926" s="3"/>
      <c r="I926" s="3"/>
      <c r="J926" s="3"/>
      <c r="K926" s="3"/>
      <c r="L926" s="3"/>
      <c r="M926" s="3"/>
      <c r="N926" s="3"/>
      <c r="O926" s="3"/>
      <c r="P926" s="3"/>
      <c r="Q926" s="3"/>
      <c r="R926" s="3"/>
      <c r="S926" s="3"/>
      <c r="T926" s="3"/>
      <c r="U926" s="3"/>
      <c r="V926" s="3"/>
      <c r="W926" s="3"/>
      <c r="X926" s="3"/>
      <c r="Y926" s="3"/>
      <c r="Z926" s="3"/>
    </row>
    <row r="927" spans="1:26" ht="12.75" customHeight="1" x14ac:dyDescent="0.25">
      <c r="A927" s="3"/>
      <c r="B927" s="3"/>
      <c r="C927" s="3"/>
      <c r="D927" s="200"/>
      <c r="E927" s="3"/>
      <c r="F927" s="3"/>
      <c r="G927" s="3"/>
      <c r="H927" s="3"/>
      <c r="I927" s="3"/>
      <c r="J927" s="3"/>
      <c r="K927" s="3"/>
      <c r="L927" s="3"/>
      <c r="M927" s="3"/>
      <c r="N927" s="3"/>
      <c r="O927" s="3"/>
      <c r="P927" s="3"/>
      <c r="Q927" s="3"/>
      <c r="R927" s="3"/>
      <c r="S927" s="3"/>
      <c r="T927" s="3"/>
      <c r="U927" s="3"/>
      <c r="V927" s="3"/>
      <c r="W927" s="3"/>
      <c r="X927" s="3"/>
      <c r="Y927" s="3"/>
      <c r="Z927" s="3"/>
    </row>
    <row r="928" spans="1:26" ht="12.75" customHeight="1" x14ac:dyDescent="0.25">
      <c r="A928" s="3"/>
      <c r="B928" s="3"/>
      <c r="C928" s="3"/>
      <c r="D928" s="200"/>
      <c r="E928" s="3"/>
      <c r="F928" s="3"/>
      <c r="G928" s="3"/>
      <c r="H928" s="3"/>
      <c r="I928" s="3"/>
      <c r="J928" s="3"/>
      <c r="K928" s="3"/>
      <c r="L928" s="3"/>
      <c r="M928" s="3"/>
      <c r="N928" s="3"/>
      <c r="O928" s="3"/>
      <c r="P928" s="3"/>
      <c r="Q928" s="3"/>
      <c r="R928" s="3"/>
      <c r="S928" s="3"/>
      <c r="T928" s="3"/>
      <c r="U928" s="3"/>
      <c r="V928" s="3"/>
      <c r="W928" s="3"/>
      <c r="X928" s="3"/>
      <c r="Y928" s="3"/>
      <c r="Z928" s="3"/>
    </row>
    <row r="929" spans="1:26" ht="12.75" customHeight="1" x14ac:dyDescent="0.25">
      <c r="A929" s="3"/>
      <c r="B929" s="3"/>
      <c r="C929" s="3"/>
      <c r="D929" s="200"/>
      <c r="E929" s="3"/>
      <c r="F929" s="3"/>
      <c r="G929" s="3"/>
      <c r="H929" s="3"/>
      <c r="I929" s="3"/>
      <c r="J929" s="3"/>
      <c r="K929" s="3"/>
      <c r="L929" s="3"/>
      <c r="M929" s="3"/>
      <c r="N929" s="3"/>
      <c r="O929" s="3"/>
      <c r="P929" s="3"/>
      <c r="Q929" s="3"/>
      <c r="R929" s="3"/>
      <c r="S929" s="3"/>
      <c r="T929" s="3"/>
      <c r="U929" s="3"/>
      <c r="V929" s="3"/>
      <c r="W929" s="3"/>
      <c r="X929" s="3"/>
      <c r="Y929" s="3"/>
      <c r="Z929" s="3"/>
    </row>
    <row r="930" spans="1:26" ht="12.75" customHeight="1" x14ac:dyDescent="0.25">
      <c r="A930" s="3"/>
      <c r="B930" s="3"/>
      <c r="C930" s="3"/>
      <c r="D930" s="200"/>
      <c r="E930" s="3"/>
      <c r="F930" s="3"/>
      <c r="G930" s="3"/>
      <c r="H930" s="3"/>
      <c r="I930" s="3"/>
      <c r="J930" s="3"/>
      <c r="K930" s="3"/>
      <c r="L930" s="3"/>
      <c r="M930" s="3"/>
      <c r="N930" s="3"/>
      <c r="O930" s="3"/>
      <c r="P930" s="3"/>
      <c r="Q930" s="3"/>
      <c r="R930" s="3"/>
      <c r="S930" s="3"/>
      <c r="T930" s="3"/>
      <c r="U930" s="3"/>
      <c r="V930" s="3"/>
      <c r="W930" s="3"/>
      <c r="X930" s="3"/>
      <c r="Y930" s="3"/>
      <c r="Z930" s="3"/>
    </row>
    <row r="931" spans="1:26" ht="12.75" customHeight="1" x14ac:dyDescent="0.25">
      <c r="A931" s="3"/>
      <c r="B931" s="3"/>
      <c r="C931" s="3"/>
      <c r="D931" s="200"/>
      <c r="E931" s="3"/>
      <c r="F931" s="3"/>
      <c r="G931" s="3"/>
      <c r="H931" s="3"/>
      <c r="I931" s="3"/>
      <c r="J931" s="3"/>
      <c r="K931" s="3"/>
      <c r="L931" s="3"/>
      <c r="M931" s="3"/>
      <c r="N931" s="3"/>
      <c r="O931" s="3"/>
      <c r="P931" s="3"/>
      <c r="Q931" s="3"/>
      <c r="R931" s="3"/>
      <c r="S931" s="3"/>
      <c r="T931" s="3"/>
      <c r="U931" s="3"/>
      <c r="V931" s="3"/>
      <c r="W931" s="3"/>
      <c r="X931" s="3"/>
      <c r="Y931" s="3"/>
      <c r="Z931" s="3"/>
    </row>
    <row r="932" spans="1:26" ht="12.75" customHeight="1" x14ac:dyDescent="0.25">
      <c r="A932" s="3"/>
      <c r="B932" s="3"/>
      <c r="C932" s="3"/>
      <c r="D932" s="200"/>
      <c r="E932" s="3"/>
      <c r="F932" s="3"/>
      <c r="G932" s="3"/>
      <c r="H932" s="3"/>
      <c r="I932" s="3"/>
      <c r="J932" s="3"/>
      <c r="K932" s="3"/>
      <c r="L932" s="3"/>
      <c r="M932" s="3"/>
      <c r="N932" s="3"/>
      <c r="O932" s="3"/>
      <c r="P932" s="3"/>
      <c r="Q932" s="3"/>
      <c r="R932" s="3"/>
      <c r="S932" s="3"/>
      <c r="T932" s="3"/>
      <c r="U932" s="3"/>
      <c r="V932" s="3"/>
      <c r="W932" s="3"/>
      <c r="X932" s="3"/>
      <c r="Y932" s="3"/>
      <c r="Z932" s="3"/>
    </row>
    <row r="933" spans="1:26" ht="12.75" customHeight="1" x14ac:dyDescent="0.25">
      <c r="A933" s="3"/>
      <c r="B933" s="3"/>
      <c r="C933" s="3"/>
      <c r="D933" s="200"/>
      <c r="E933" s="3"/>
      <c r="F933" s="3"/>
      <c r="G933" s="3"/>
      <c r="H933" s="3"/>
      <c r="I933" s="3"/>
      <c r="J933" s="3"/>
      <c r="K933" s="3"/>
      <c r="L933" s="3"/>
      <c r="M933" s="3"/>
      <c r="N933" s="3"/>
      <c r="O933" s="3"/>
      <c r="P933" s="3"/>
      <c r="Q933" s="3"/>
      <c r="R933" s="3"/>
      <c r="S933" s="3"/>
      <c r="T933" s="3"/>
      <c r="U933" s="3"/>
      <c r="V933" s="3"/>
      <c r="W933" s="3"/>
      <c r="X933" s="3"/>
      <c r="Y933" s="3"/>
      <c r="Z933" s="3"/>
    </row>
    <row r="934" spans="1:26" ht="12.75" customHeight="1" x14ac:dyDescent="0.25">
      <c r="A934" s="3"/>
      <c r="B934" s="3"/>
      <c r="C934" s="3"/>
      <c r="D934" s="200"/>
      <c r="E934" s="3"/>
      <c r="F934" s="3"/>
      <c r="G934" s="3"/>
      <c r="H934" s="3"/>
      <c r="I934" s="3"/>
      <c r="J934" s="3"/>
      <c r="K934" s="3"/>
      <c r="L934" s="3"/>
      <c r="M934" s="3"/>
      <c r="N934" s="3"/>
      <c r="O934" s="3"/>
      <c r="P934" s="3"/>
      <c r="Q934" s="3"/>
      <c r="R934" s="3"/>
      <c r="S934" s="3"/>
      <c r="T934" s="3"/>
      <c r="U934" s="3"/>
      <c r="V934" s="3"/>
      <c r="W934" s="3"/>
      <c r="X934" s="3"/>
      <c r="Y934" s="3"/>
      <c r="Z934" s="3"/>
    </row>
    <row r="935" spans="1:26" ht="12.75" customHeight="1" x14ac:dyDescent="0.25">
      <c r="A935" s="3"/>
      <c r="B935" s="3"/>
      <c r="C935" s="3"/>
      <c r="D935" s="200"/>
      <c r="E935" s="3"/>
      <c r="F935" s="3"/>
      <c r="G935" s="3"/>
      <c r="H935" s="3"/>
      <c r="I935" s="3"/>
      <c r="J935" s="3"/>
      <c r="K935" s="3"/>
      <c r="L935" s="3"/>
      <c r="M935" s="3"/>
      <c r="N935" s="3"/>
      <c r="O935" s="3"/>
      <c r="P935" s="3"/>
      <c r="Q935" s="3"/>
      <c r="R935" s="3"/>
      <c r="S935" s="3"/>
      <c r="T935" s="3"/>
      <c r="U935" s="3"/>
      <c r="V935" s="3"/>
      <c r="W935" s="3"/>
      <c r="X935" s="3"/>
      <c r="Y935" s="3"/>
      <c r="Z935" s="3"/>
    </row>
    <row r="936" spans="1:26" ht="12.75" customHeight="1" x14ac:dyDescent="0.25">
      <c r="A936" s="3"/>
      <c r="B936" s="3"/>
      <c r="C936" s="3"/>
      <c r="D936" s="200"/>
      <c r="E936" s="3"/>
      <c r="F936" s="3"/>
      <c r="G936" s="3"/>
      <c r="H936" s="3"/>
      <c r="I936" s="3"/>
      <c r="J936" s="3"/>
      <c r="K936" s="3"/>
      <c r="L936" s="3"/>
      <c r="M936" s="3"/>
      <c r="N936" s="3"/>
      <c r="O936" s="3"/>
      <c r="P936" s="3"/>
      <c r="Q936" s="3"/>
      <c r="R936" s="3"/>
      <c r="S936" s="3"/>
      <c r="T936" s="3"/>
      <c r="U936" s="3"/>
      <c r="V936" s="3"/>
      <c r="W936" s="3"/>
      <c r="X936" s="3"/>
      <c r="Y936" s="3"/>
      <c r="Z936" s="3"/>
    </row>
    <row r="937" spans="1:26" ht="12.75" customHeight="1" x14ac:dyDescent="0.25">
      <c r="A937" s="3"/>
      <c r="B937" s="3"/>
      <c r="C937" s="3"/>
      <c r="D937" s="200"/>
      <c r="E937" s="3"/>
      <c r="F937" s="3"/>
      <c r="G937" s="3"/>
      <c r="H937" s="3"/>
      <c r="I937" s="3"/>
      <c r="J937" s="3"/>
      <c r="K937" s="3"/>
      <c r="L937" s="3"/>
      <c r="M937" s="3"/>
      <c r="N937" s="3"/>
      <c r="O937" s="3"/>
      <c r="P937" s="3"/>
      <c r="Q937" s="3"/>
      <c r="R937" s="3"/>
      <c r="S937" s="3"/>
      <c r="T937" s="3"/>
      <c r="U937" s="3"/>
      <c r="V937" s="3"/>
      <c r="W937" s="3"/>
      <c r="X937" s="3"/>
      <c r="Y937" s="3"/>
      <c r="Z937" s="3"/>
    </row>
    <row r="938" spans="1:26" ht="12.75" customHeight="1" x14ac:dyDescent="0.25">
      <c r="A938" s="3"/>
      <c r="B938" s="3"/>
      <c r="C938" s="3"/>
      <c r="D938" s="200"/>
      <c r="E938" s="3"/>
      <c r="F938" s="3"/>
      <c r="G938" s="3"/>
      <c r="H938" s="3"/>
      <c r="I938" s="3"/>
      <c r="J938" s="3"/>
      <c r="K938" s="3"/>
      <c r="L938" s="3"/>
      <c r="M938" s="3"/>
      <c r="N938" s="3"/>
      <c r="O938" s="3"/>
      <c r="P938" s="3"/>
      <c r="Q938" s="3"/>
      <c r="R938" s="3"/>
      <c r="S938" s="3"/>
      <c r="T938" s="3"/>
      <c r="U938" s="3"/>
      <c r="V938" s="3"/>
      <c r="W938" s="3"/>
      <c r="X938" s="3"/>
      <c r="Y938" s="3"/>
      <c r="Z938" s="3"/>
    </row>
    <row r="939" spans="1:26" ht="12.75" customHeight="1" x14ac:dyDescent="0.25">
      <c r="A939" s="3"/>
      <c r="B939" s="3"/>
      <c r="C939" s="3"/>
      <c r="D939" s="200"/>
      <c r="E939" s="3"/>
      <c r="F939" s="3"/>
      <c r="G939" s="3"/>
      <c r="H939" s="3"/>
      <c r="I939" s="3"/>
      <c r="J939" s="3"/>
      <c r="K939" s="3"/>
      <c r="L939" s="3"/>
      <c r="M939" s="3"/>
      <c r="N939" s="3"/>
      <c r="O939" s="3"/>
      <c r="P939" s="3"/>
      <c r="Q939" s="3"/>
      <c r="R939" s="3"/>
      <c r="S939" s="3"/>
      <c r="T939" s="3"/>
      <c r="U939" s="3"/>
      <c r="V939" s="3"/>
      <c r="W939" s="3"/>
      <c r="X939" s="3"/>
      <c r="Y939" s="3"/>
      <c r="Z939" s="3"/>
    </row>
    <row r="940" spans="1:26" ht="12.75" customHeight="1" x14ac:dyDescent="0.25">
      <c r="A940" s="3"/>
      <c r="B940" s="3"/>
      <c r="C940" s="3"/>
      <c r="D940" s="200"/>
      <c r="E940" s="3"/>
      <c r="F940" s="3"/>
      <c r="G940" s="3"/>
      <c r="H940" s="3"/>
      <c r="I940" s="3"/>
      <c r="J940" s="3"/>
      <c r="K940" s="3"/>
      <c r="L940" s="3"/>
      <c r="M940" s="3"/>
      <c r="N940" s="3"/>
      <c r="O940" s="3"/>
      <c r="P940" s="3"/>
      <c r="Q940" s="3"/>
      <c r="R940" s="3"/>
      <c r="S940" s="3"/>
      <c r="T940" s="3"/>
      <c r="U940" s="3"/>
      <c r="V940" s="3"/>
      <c r="W940" s="3"/>
      <c r="X940" s="3"/>
      <c r="Y940" s="3"/>
      <c r="Z940" s="3"/>
    </row>
    <row r="941" spans="1:26" ht="12.75" customHeight="1" x14ac:dyDescent="0.25">
      <c r="A941" s="3"/>
      <c r="B941" s="3"/>
      <c r="C941" s="3"/>
      <c r="D941" s="200"/>
      <c r="E941" s="3"/>
      <c r="F941" s="3"/>
      <c r="G941" s="3"/>
      <c r="H941" s="3"/>
      <c r="I941" s="3"/>
      <c r="J941" s="3"/>
      <c r="K941" s="3"/>
      <c r="L941" s="3"/>
      <c r="M941" s="3"/>
      <c r="N941" s="3"/>
      <c r="O941" s="3"/>
      <c r="P941" s="3"/>
      <c r="Q941" s="3"/>
      <c r="R941" s="3"/>
      <c r="S941" s="3"/>
      <c r="T941" s="3"/>
      <c r="U941" s="3"/>
      <c r="V941" s="3"/>
      <c r="W941" s="3"/>
      <c r="X941" s="3"/>
      <c r="Y941" s="3"/>
      <c r="Z941" s="3"/>
    </row>
    <row r="942" spans="1:26" ht="12.75" customHeight="1" x14ac:dyDescent="0.25">
      <c r="A942" s="3"/>
      <c r="B942" s="3"/>
      <c r="C942" s="3"/>
      <c r="D942" s="200"/>
      <c r="E942" s="3"/>
      <c r="F942" s="3"/>
      <c r="G942" s="3"/>
      <c r="H942" s="3"/>
      <c r="I942" s="3"/>
      <c r="J942" s="3"/>
      <c r="K942" s="3"/>
      <c r="L942" s="3"/>
      <c r="M942" s="3"/>
      <c r="N942" s="3"/>
      <c r="O942" s="3"/>
      <c r="P942" s="3"/>
      <c r="Q942" s="3"/>
      <c r="R942" s="3"/>
      <c r="S942" s="3"/>
      <c r="T942" s="3"/>
      <c r="U942" s="3"/>
      <c r="V942" s="3"/>
      <c r="W942" s="3"/>
      <c r="X942" s="3"/>
      <c r="Y942" s="3"/>
      <c r="Z942" s="3"/>
    </row>
    <row r="943" spans="1:26" ht="12.75" customHeight="1" x14ac:dyDescent="0.25">
      <c r="A943" s="3"/>
      <c r="B943" s="3"/>
      <c r="C943" s="3"/>
      <c r="D943" s="200"/>
      <c r="E943" s="3"/>
      <c r="F943" s="3"/>
      <c r="G943" s="3"/>
      <c r="H943" s="3"/>
      <c r="I943" s="3"/>
      <c r="J943" s="3"/>
      <c r="K943" s="3"/>
      <c r="L943" s="3"/>
      <c r="M943" s="3"/>
      <c r="N943" s="3"/>
      <c r="O943" s="3"/>
      <c r="P943" s="3"/>
      <c r="Q943" s="3"/>
      <c r="R943" s="3"/>
      <c r="S943" s="3"/>
      <c r="T943" s="3"/>
      <c r="U943" s="3"/>
      <c r="V943" s="3"/>
      <c r="W943" s="3"/>
      <c r="X943" s="3"/>
      <c r="Y943" s="3"/>
      <c r="Z943" s="3"/>
    </row>
    <row r="944" spans="1:26" ht="12.75" customHeight="1" x14ac:dyDescent="0.25">
      <c r="A944" s="3"/>
      <c r="B944" s="3"/>
      <c r="C944" s="3"/>
      <c r="D944" s="200"/>
      <c r="E944" s="3"/>
      <c r="F944" s="3"/>
      <c r="G944" s="3"/>
      <c r="H944" s="3"/>
      <c r="I944" s="3"/>
      <c r="J944" s="3"/>
      <c r="K944" s="3"/>
      <c r="L944" s="3"/>
      <c r="M944" s="3"/>
      <c r="N944" s="3"/>
      <c r="O944" s="3"/>
      <c r="P944" s="3"/>
      <c r="Q944" s="3"/>
      <c r="R944" s="3"/>
      <c r="S944" s="3"/>
      <c r="T944" s="3"/>
      <c r="U944" s="3"/>
      <c r="V944" s="3"/>
      <c r="W944" s="3"/>
      <c r="X944" s="3"/>
      <c r="Y944" s="3"/>
      <c r="Z944" s="3"/>
    </row>
    <row r="945" spans="1:26" ht="12.75" customHeight="1" x14ac:dyDescent="0.25">
      <c r="A945" s="3"/>
      <c r="B945" s="3"/>
      <c r="C945" s="3"/>
      <c r="D945" s="200"/>
      <c r="E945" s="3"/>
      <c r="F945" s="3"/>
      <c r="G945" s="3"/>
      <c r="H945" s="3"/>
      <c r="I945" s="3"/>
      <c r="J945" s="3"/>
      <c r="K945" s="3"/>
      <c r="L945" s="3"/>
      <c r="M945" s="3"/>
      <c r="N945" s="3"/>
      <c r="O945" s="3"/>
      <c r="P945" s="3"/>
      <c r="Q945" s="3"/>
      <c r="R945" s="3"/>
      <c r="S945" s="3"/>
      <c r="T945" s="3"/>
      <c r="U945" s="3"/>
      <c r="V945" s="3"/>
      <c r="W945" s="3"/>
      <c r="X945" s="3"/>
      <c r="Y945" s="3"/>
      <c r="Z945" s="3"/>
    </row>
    <row r="946" spans="1:26" ht="12.75" customHeight="1" x14ac:dyDescent="0.25">
      <c r="A946" s="3"/>
      <c r="B946" s="3"/>
      <c r="C946" s="3"/>
      <c r="D946" s="200"/>
      <c r="E946" s="3"/>
      <c r="F946" s="3"/>
      <c r="G946" s="3"/>
      <c r="H946" s="3"/>
      <c r="I946" s="3"/>
      <c r="J946" s="3"/>
      <c r="K946" s="3"/>
      <c r="L946" s="3"/>
      <c r="M946" s="3"/>
      <c r="N946" s="3"/>
      <c r="O946" s="3"/>
      <c r="P946" s="3"/>
      <c r="Q946" s="3"/>
      <c r="R946" s="3"/>
      <c r="S946" s="3"/>
      <c r="T946" s="3"/>
      <c r="U946" s="3"/>
      <c r="V946" s="3"/>
      <c r="W946" s="3"/>
      <c r="X946" s="3"/>
      <c r="Y946" s="3"/>
      <c r="Z946" s="3"/>
    </row>
    <row r="947" spans="1:26" ht="12.75" customHeight="1" x14ac:dyDescent="0.25">
      <c r="A947" s="3"/>
      <c r="B947" s="3"/>
      <c r="C947" s="3"/>
      <c r="D947" s="200"/>
      <c r="E947" s="3"/>
      <c r="F947" s="3"/>
      <c r="G947" s="3"/>
      <c r="H947" s="3"/>
      <c r="I947" s="3"/>
      <c r="J947" s="3"/>
      <c r="K947" s="3"/>
      <c r="L947" s="3"/>
      <c r="M947" s="3"/>
      <c r="N947" s="3"/>
      <c r="O947" s="3"/>
      <c r="P947" s="3"/>
      <c r="Q947" s="3"/>
      <c r="R947" s="3"/>
      <c r="S947" s="3"/>
      <c r="T947" s="3"/>
      <c r="U947" s="3"/>
      <c r="V947" s="3"/>
      <c r="W947" s="3"/>
      <c r="X947" s="3"/>
      <c r="Y947" s="3"/>
      <c r="Z947" s="3"/>
    </row>
    <row r="948" spans="1:26" ht="12.75" customHeight="1" x14ac:dyDescent="0.25">
      <c r="A948" s="3"/>
      <c r="B948" s="3"/>
      <c r="C948" s="3"/>
      <c r="D948" s="200"/>
      <c r="E948" s="3"/>
      <c r="F948" s="3"/>
      <c r="G948" s="3"/>
      <c r="H948" s="3"/>
      <c r="I948" s="3"/>
      <c r="J948" s="3"/>
      <c r="K948" s="3"/>
      <c r="L948" s="3"/>
      <c r="M948" s="3"/>
      <c r="N948" s="3"/>
      <c r="O948" s="3"/>
      <c r="P948" s="3"/>
      <c r="Q948" s="3"/>
      <c r="R948" s="3"/>
      <c r="S948" s="3"/>
      <c r="T948" s="3"/>
      <c r="U948" s="3"/>
      <c r="V948" s="3"/>
      <c r="W948" s="3"/>
      <c r="X948" s="3"/>
      <c r="Y948" s="3"/>
      <c r="Z948" s="3"/>
    </row>
    <row r="949" spans="1:26" ht="12.75" customHeight="1" x14ac:dyDescent="0.25">
      <c r="A949" s="3"/>
      <c r="B949" s="3"/>
      <c r="C949" s="3"/>
      <c r="D949" s="200"/>
      <c r="E949" s="3"/>
      <c r="F949" s="3"/>
      <c r="G949" s="3"/>
      <c r="H949" s="3"/>
      <c r="I949" s="3"/>
      <c r="J949" s="3"/>
      <c r="K949" s="3"/>
      <c r="L949" s="3"/>
      <c r="M949" s="3"/>
      <c r="N949" s="3"/>
      <c r="O949" s="3"/>
      <c r="P949" s="3"/>
      <c r="Q949" s="3"/>
      <c r="R949" s="3"/>
      <c r="S949" s="3"/>
      <c r="T949" s="3"/>
      <c r="U949" s="3"/>
      <c r="V949" s="3"/>
      <c r="W949" s="3"/>
      <c r="X949" s="3"/>
      <c r="Y949" s="3"/>
      <c r="Z949" s="3"/>
    </row>
    <row r="950" spans="1:26" ht="12.75" customHeight="1" x14ac:dyDescent="0.25">
      <c r="A950" s="3"/>
      <c r="B950" s="3"/>
      <c r="C950" s="3"/>
      <c r="D950" s="200"/>
      <c r="E950" s="3"/>
      <c r="F950" s="3"/>
      <c r="G950" s="3"/>
      <c r="H950" s="3"/>
      <c r="I950" s="3"/>
      <c r="J950" s="3"/>
      <c r="K950" s="3"/>
      <c r="L950" s="3"/>
      <c r="M950" s="3"/>
      <c r="N950" s="3"/>
      <c r="O950" s="3"/>
      <c r="P950" s="3"/>
      <c r="Q950" s="3"/>
      <c r="R950" s="3"/>
      <c r="S950" s="3"/>
      <c r="T950" s="3"/>
      <c r="U950" s="3"/>
      <c r="V950" s="3"/>
      <c r="W950" s="3"/>
      <c r="X950" s="3"/>
      <c r="Y950" s="3"/>
      <c r="Z950" s="3"/>
    </row>
    <row r="951" spans="1:26" ht="12.75" customHeight="1" x14ac:dyDescent="0.25">
      <c r="A951" s="3"/>
      <c r="B951" s="3"/>
      <c r="C951" s="3"/>
      <c r="D951" s="200"/>
      <c r="E951" s="3"/>
      <c r="F951" s="3"/>
      <c r="G951" s="3"/>
      <c r="H951" s="3"/>
      <c r="I951" s="3"/>
      <c r="J951" s="3"/>
      <c r="K951" s="3"/>
      <c r="L951" s="3"/>
      <c r="M951" s="3"/>
      <c r="N951" s="3"/>
      <c r="O951" s="3"/>
      <c r="P951" s="3"/>
      <c r="Q951" s="3"/>
      <c r="R951" s="3"/>
      <c r="S951" s="3"/>
      <c r="T951" s="3"/>
      <c r="U951" s="3"/>
      <c r="V951" s="3"/>
      <c r="W951" s="3"/>
      <c r="X951" s="3"/>
      <c r="Y951" s="3"/>
      <c r="Z951" s="3"/>
    </row>
    <row r="952" spans="1:26" ht="12.75" customHeight="1" x14ac:dyDescent="0.25">
      <c r="A952" s="3"/>
      <c r="B952" s="3"/>
      <c r="C952" s="3"/>
      <c r="D952" s="200"/>
      <c r="E952" s="3"/>
      <c r="F952" s="3"/>
      <c r="G952" s="3"/>
      <c r="H952" s="3"/>
      <c r="I952" s="3"/>
      <c r="J952" s="3"/>
      <c r="K952" s="3"/>
      <c r="L952" s="3"/>
      <c r="M952" s="3"/>
      <c r="N952" s="3"/>
      <c r="O952" s="3"/>
      <c r="P952" s="3"/>
      <c r="Q952" s="3"/>
      <c r="R952" s="3"/>
      <c r="S952" s="3"/>
      <c r="T952" s="3"/>
      <c r="U952" s="3"/>
      <c r="V952" s="3"/>
      <c r="W952" s="3"/>
      <c r="X952" s="3"/>
      <c r="Y952" s="3"/>
      <c r="Z952" s="3"/>
    </row>
    <row r="953" spans="1:26" ht="12.75" customHeight="1" x14ac:dyDescent="0.25">
      <c r="A953" s="3"/>
      <c r="B953" s="3"/>
      <c r="C953" s="3"/>
      <c r="D953" s="200"/>
      <c r="E953" s="3"/>
      <c r="F953" s="3"/>
      <c r="G953" s="3"/>
      <c r="H953" s="3"/>
      <c r="I953" s="3"/>
      <c r="J953" s="3"/>
      <c r="K953" s="3"/>
      <c r="L953" s="3"/>
      <c r="M953" s="3"/>
      <c r="N953" s="3"/>
      <c r="O953" s="3"/>
      <c r="P953" s="3"/>
      <c r="Q953" s="3"/>
      <c r="R953" s="3"/>
      <c r="S953" s="3"/>
      <c r="T953" s="3"/>
      <c r="U953" s="3"/>
      <c r="V953" s="3"/>
      <c r="W953" s="3"/>
      <c r="X953" s="3"/>
      <c r="Y953" s="3"/>
      <c r="Z953" s="3"/>
    </row>
    <row r="954" spans="1:26" ht="12.75" customHeight="1" x14ac:dyDescent="0.25">
      <c r="A954" s="3"/>
      <c r="B954" s="3"/>
      <c r="C954" s="3"/>
      <c r="D954" s="200"/>
      <c r="E954" s="3"/>
      <c r="F954" s="3"/>
      <c r="G954" s="3"/>
      <c r="H954" s="3"/>
      <c r="I954" s="3"/>
      <c r="J954" s="3"/>
      <c r="K954" s="3"/>
      <c r="L954" s="3"/>
      <c r="M954" s="3"/>
      <c r="N954" s="3"/>
      <c r="O954" s="3"/>
      <c r="P954" s="3"/>
      <c r="Q954" s="3"/>
      <c r="R954" s="3"/>
      <c r="S954" s="3"/>
      <c r="T954" s="3"/>
      <c r="U954" s="3"/>
      <c r="V954" s="3"/>
      <c r="W954" s="3"/>
      <c r="X954" s="3"/>
      <c r="Y954" s="3"/>
      <c r="Z954" s="3"/>
    </row>
    <row r="955" spans="1:26" ht="12.75" customHeight="1" x14ac:dyDescent="0.25">
      <c r="A955" s="3"/>
      <c r="B955" s="3"/>
      <c r="C955" s="3"/>
      <c r="D955" s="200"/>
      <c r="E955" s="3"/>
      <c r="F955" s="3"/>
      <c r="G955" s="3"/>
      <c r="H955" s="3"/>
      <c r="I955" s="3"/>
      <c r="J955" s="3"/>
      <c r="K955" s="3"/>
      <c r="L955" s="3"/>
      <c r="M955" s="3"/>
      <c r="N955" s="3"/>
      <c r="O955" s="3"/>
      <c r="P955" s="3"/>
      <c r="Q955" s="3"/>
      <c r="R955" s="3"/>
      <c r="S955" s="3"/>
      <c r="T955" s="3"/>
      <c r="U955" s="3"/>
      <c r="V955" s="3"/>
      <c r="W955" s="3"/>
      <c r="X955" s="3"/>
      <c r="Y955" s="3"/>
      <c r="Z955" s="3"/>
    </row>
    <row r="956" spans="1:26" ht="12.75" customHeight="1" x14ac:dyDescent="0.25">
      <c r="A956" s="3"/>
      <c r="B956" s="3"/>
      <c r="C956" s="3"/>
      <c r="D956" s="200"/>
      <c r="E956" s="3"/>
      <c r="F956" s="3"/>
      <c r="G956" s="3"/>
      <c r="H956" s="3"/>
      <c r="I956" s="3"/>
      <c r="J956" s="3"/>
      <c r="K956" s="3"/>
      <c r="L956" s="3"/>
      <c r="M956" s="3"/>
      <c r="N956" s="3"/>
      <c r="O956" s="3"/>
      <c r="P956" s="3"/>
      <c r="Q956" s="3"/>
      <c r="R956" s="3"/>
      <c r="S956" s="3"/>
      <c r="T956" s="3"/>
      <c r="U956" s="3"/>
      <c r="V956" s="3"/>
      <c r="W956" s="3"/>
      <c r="X956" s="3"/>
      <c r="Y956" s="3"/>
      <c r="Z956" s="3"/>
    </row>
    <row r="957" spans="1:26" ht="12.75" customHeight="1" x14ac:dyDescent="0.25">
      <c r="A957" s="3"/>
      <c r="B957" s="3"/>
      <c r="C957" s="3"/>
      <c r="D957" s="200"/>
      <c r="E957" s="3"/>
      <c r="F957" s="3"/>
      <c r="G957" s="3"/>
      <c r="H957" s="3"/>
      <c r="I957" s="3"/>
      <c r="J957" s="3"/>
      <c r="K957" s="3"/>
      <c r="L957" s="3"/>
      <c r="M957" s="3"/>
      <c r="N957" s="3"/>
      <c r="O957" s="3"/>
      <c r="P957" s="3"/>
      <c r="Q957" s="3"/>
      <c r="R957" s="3"/>
      <c r="S957" s="3"/>
      <c r="T957" s="3"/>
      <c r="U957" s="3"/>
      <c r="V957" s="3"/>
      <c r="W957" s="3"/>
      <c r="X957" s="3"/>
      <c r="Y957" s="3"/>
      <c r="Z957" s="3"/>
    </row>
    <row r="958" spans="1:26" ht="12.75" customHeight="1" x14ac:dyDescent="0.25">
      <c r="A958" s="3"/>
      <c r="B958" s="3"/>
      <c r="C958" s="3"/>
      <c r="D958" s="200"/>
      <c r="E958" s="3"/>
      <c r="F958" s="3"/>
      <c r="G958" s="3"/>
      <c r="H958" s="3"/>
      <c r="I958" s="3"/>
      <c r="J958" s="3"/>
      <c r="K958" s="3"/>
      <c r="L958" s="3"/>
      <c r="M958" s="3"/>
      <c r="N958" s="3"/>
      <c r="O958" s="3"/>
      <c r="P958" s="3"/>
      <c r="Q958" s="3"/>
      <c r="R958" s="3"/>
      <c r="S958" s="3"/>
      <c r="T958" s="3"/>
      <c r="U958" s="3"/>
      <c r="V958" s="3"/>
      <c r="W958" s="3"/>
      <c r="X958" s="3"/>
      <c r="Y958" s="3"/>
      <c r="Z958" s="3"/>
    </row>
    <row r="959" spans="1:26" ht="12.75" customHeight="1" x14ac:dyDescent="0.25">
      <c r="A959" s="3"/>
      <c r="B959" s="3"/>
      <c r="C959" s="3"/>
      <c r="D959" s="200"/>
      <c r="E959" s="3"/>
      <c r="F959" s="3"/>
      <c r="G959" s="3"/>
      <c r="H959" s="3"/>
      <c r="I959" s="3"/>
      <c r="J959" s="3"/>
      <c r="K959" s="3"/>
      <c r="L959" s="3"/>
      <c r="M959" s="3"/>
      <c r="N959" s="3"/>
      <c r="O959" s="3"/>
      <c r="P959" s="3"/>
      <c r="Q959" s="3"/>
      <c r="R959" s="3"/>
      <c r="S959" s="3"/>
      <c r="T959" s="3"/>
      <c r="U959" s="3"/>
      <c r="V959" s="3"/>
      <c r="W959" s="3"/>
      <c r="X959" s="3"/>
      <c r="Y959" s="3"/>
      <c r="Z959" s="3"/>
    </row>
    <row r="960" spans="1:26" ht="12.75" customHeight="1" x14ac:dyDescent="0.25">
      <c r="A960" s="3"/>
      <c r="B960" s="3"/>
      <c r="C960" s="3"/>
      <c r="D960" s="200"/>
      <c r="E960" s="3"/>
      <c r="F960" s="3"/>
      <c r="G960" s="3"/>
      <c r="H960" s="3"/>
      <c r="I960" s="3"/>
      <c r="J960" s="3"/>
      <c r="K960" s="3"/>
      <c r="L960" s="3"/>
      <c r="M960" s="3"/>
      <c r="N960" s="3"/>
      <c r="O960" s="3"/>
      <c r="P960" s="3"/>
      <c r="Q960" s="3"/>
      <c r="R960" s="3"/>
      <c r="S960" s="3"/>
      <c r="T960" s="3"/>
      <c r="U960" s="3"/>
      <c r="V960" s="3"/>
      <c r="W960" s="3"/>
      <c r="X960" s="3"/>
      <c r="Y960" s="3"/>
      <c r="Z960" s="3"/>
    </row>
    <row r="961" spans="1:26" ht="12.75" customHeight="1" x14ac:dyDescent="0.25">
      <c r="A961" s="3"/>
      <c r="B961" s="3"/>
      <c r="C961" s="3"/>
      <c r="D961" s="200"/>
      <c r="E961" s="3"/>
      <c r="F961" s="3"/>
      <c r="G961" s="3"/>
      <c r="H961" s="3"/>
      <c r="I961" s="3"/>
      <c r="J961" s="3"/>
      <c r="K961" s="3"/>
      <c r="L961" s="3"/>
      <c r="M961" s="3"/>
      <c r="N961" s="3"/>
      <c r="O961" s="3"/>
      <c r="P961" s="3"/>
      <c r="Q961" s="3"/>
      <c r="R961" s="3"/>
      <c r="S961" s="3"/>
      <c r="T961" s="3"/>
      <c r="U961" s="3"/>
      <c r="V961" s="3"/>
      <c r="W961" s="3"/>
      <c r="X961" s="3"/>
      <c r="Y961" s="3"/>
      <c r="Z961" s="3"/>
    </row>
    <row r="962" spans="1:26" ht="12.75" customHeight="1" x14ac:dyDescent="0.25">
      <c r="A962" s="3"/>
      <c r="B962" s="3"/>
      <c r="C962" s="3"/>
      <c r="D962" s="200"/>
      <c r="E962" s="3"/>
      <c r="F962" s="3"/>
      <c r="G962" s="3"/>
      <c r="H962" s="3"/>
      <c r="I962" s="3"/>
      <c r="J962" s="3"/>
      <c r="K962" s="3"/>
      <c r="L962" s="3"/>
      <c r="M962" s="3"/>
      <c r="N962" s="3"/>
      <c r="O962" s="3"/>
      <c r="P962" s="3"/>
      <c r="Q962" s="3"/>
      <c r="R962" s="3"/>
      <c r="S962" s="3"/>
      <c r="T962" s="3"/>
      <c r="U962" s="3"/>
      <c r="V962" s="3"/>
      <c r="W962" s="3"/>
      <c r="X962" s="3"/>
      <c r="Y962" s="3"/>
      <c r="Z962" s="3"/>
    </row>
    <row r="963" spans="1:26" ht="12.75" customHeight="1" x14ac:dyDescent="0.25">
      <c r="A963" s="3"/>
      <c r="B963" s="3"/>
      <c r="C963" s="3"/>
      <c r="D963" s="200"/>
      <c r="E963" s="3"/>
      <c r="F963" s="3"/>
      <c r="G963" s="3"/>
      <c r="H963" s="3"/>
      <c r="I963" s="3"/>
      <c r="J963" s="3"/>
      <c r="K963" s="3"/>
      <c r="L963" s="3"/>
      <c r="M963" s="3"/>
      <c r="N963" s="3"/>
      <c r="O963" s="3"/>
      <c r="P963" s="3"/>
      <c r="Q963" s="3"/>
      <c r="R963" s="3"/>
      <c r="S963" s="3"/>
      <c r="T963" s="3"/>
      <c r="U963" s="3"/>
      <c r="V963" s="3"/>
      <c r="W963" s="3"/>
      <c r="X963" s="3"/>
      <c r="Y963" s="3"/>
      <c r="Z963" s="3"/>
    </row>
    <row r="964" spans="1:26" ht="12.75" customHeight="1" x14ac:dyDescent="0.25">
      <c r="A964" s="3"/>
      <c r="B964" s="3"/>
      <c r="C964" s="3"/>
      <c r="D964" s="200"/>
      <c r="E964" s="3"/>
      <c r="F964" s="3"/>
      <c r="G964" s="3"/>
      <c r="H964" s="3"/>
      <c r="I964" s="3"/>
      <c r="J964" s="3"/>
      <c r="K964" s="3"/>
      <c r="L964" s="3"/>
      <c r="M964" s="3"/>
      <c r="N964" s="3"/>
      <c r="O964" s="3"/>
      <c r="P964" s="3"/>
      <c r="Q964" s="3"/>
      <c r="R964" s="3"/>
      <c r="S964" s="3"/>
      <c r="T964" s="3"/>
      <c r="U964" s="3"/>
      <c r="V964" s="3"/>
      <c r="W964" s="3"/>
      <c r="X964" s="3"/>
      <c r="Y964" s="3"/>
      <c r="Z964" s="3"/>
    </row>
    <row r="965" spans="1:26" ht="12.75" customHeight="1" x14ac:dyDescent="0.25">
      <c r="A965" s="3"/>
      <c r="B965" s="3"/>
      <c r="C965" s="3"/>
      <c r="D965" s="200"/>
      <c r="E965" s="3"/>
      <c r="F965" s="3"/>
      <c r="G965" s="3"/>
      <c r="H965" s="3"/>
      <c r="I965" s="3"/>
      <c r="J965" s="3"/>
      <c r="K965" s="3"/>
      <c r="L965" s="3"/>
      <c r="M965" s="3"/>
      <c r="N965" s="3"/>
      <c r="O965" s="3"/>
      <c r="P965" s="3"/>
      <c r="Q965" s="3"/>
      <c r="R965" s="3"/>
      <c r="S965" s="3"/>
      <c r="T965" s="3"/>
      <c r="U965" s="3"/>
      <c r="V965" s="3"/>
      <c r="W965" s="3"/>
      <c r="X965" s="3"/>
      <c r="Y965" s="3"/>
      <c r="Z965" s="3"/>
    </row>
    <row r="966" spans="1:26" ht="12.75" customHeight="1" x14ac:dyDescent="0.25">
      <c r="A966" s="3"/>
      <c r="B966" s="3"/>
      <c r="C966" s="3"/>
      <c r="D966" s="200"/>
      <c r="E966" s="3"/>
      <c r="F966" s="3"/>
      <c r="G966" s="3"/>
      <c r="H966" s="3"/>
      <c r="I966" s="3"/>
      <c r="J966" s="3"/>
      <c r="K966" s="3"/>
      <c r="L966" s="3"/>
      <c r="M966" s="3"/>
      <c r="N966" s="3"/>
      <c r="O966" s="3"/>
      <c r="P966" s="3"/>
      <c r="Q966" s="3"/>
      <c r="R966" s="3"/>
      <c r="S966" s="3"/>
      <c r="T966" s="3"/>
      <c r="U966" s="3"/>
      <c r="V966" s="3"/>
      <c r="W966" s="3"/>
      <c r="X966" s="3"/>
      <c r="Y966" s="3"/>
      <c r="Z966" s="3"/>
    </row>
    <row r="967" spans="1:26" ht="12.75" customHeight="1" x14ac:dyDescent="0.25">
      <c r="A967" s="3"/>
      <c r="B967" s="3"/>
      <c r="C967" s="3"/>
      <c r="D967" s="200"/>
      <c r="E967" s="3"/>
      <c r="F967" s="3"/>
      <c r="G967" s="3"/>
      <c r="H967" s="3"/>
      <c r="I967" s="3"/>
      <c r="J967" s="3"/>
      <c r="K967" s="3"/>
      <c r="L967" s="3"/>
      <c r="M967" s="3"/>
      <c r="N967" s="3"/>
      <c r="O967" s="3"/>
      <c r="P967" s="3"/>
      <c r="Q967" s="3"/>
      <c r="R967" s="3"/>
      <c r="S967" s="3"/>
      <c r="T967" s="3"/>
      <c r="U967" s="3"/>
      <c r="V967" s="3"/>
      <c r="W967" s="3"/>
      <c r="X967" s="3"/>
      <c r="Y967" s="3"/>
      <c r="Z967" s="3"/>
    </row>
    <row r="968" spans="1:26" ht="12.75" customHeight="1" x14ac:dyDescent="0.25">
      <c r="A968" s="3"/>
      <c r="B968" s="3"/>
      <c r="C968" s="3"/>
      <c r="D968" s="200"/>
      <c r="E968" s="3"/>
      <c r="F968" s="3"/>
      <c r="G968" s="3"/>
      <c r="H968" s="3"/>
      <c r="I968" s="3"/>
      <c r="J968" s="3"/>
      <c r="K968" s="3"/>
      <c r="L968" s="3"/>
      <c r="M968" s="3"/>
      <c r="N968" s="3"/>
      <c r="O968" s="3"/>
      <c r="P968" s="3"/>
      <c r="Q968" s="3"/>
      <c r="R968" s="3"/>
      <c r="S968" s="3"/>
      <c r="T968" s="3"/>
      <c r="U968" s="3"/>
      <c r="V968" s="3"/>
      <c r="W968" s="3"/>
      <c r="X968" s="3"/>
      <c r="Y968" s="3"/>
      <c r="Z968" s="3"/>
    </row>
    <row r="969" spans="1:26" ht="12.75" customHeight="1" x14ac:dyDescent="0.25">
      <c r="A969" s="3"/>
      <c r="B969" s="3"/>
      <c r="C969" s="3"/>
      <c r="D969" s="200"/>
      <c r="E969" s="3"/>
      <c r="F969" s="3"/>
      <c r="G969" s="3"/>
      <c r="H969" s="3"/>
      <c r="I969" s="3"/>
      <c r="J969" s="3"/>
      <c r="K969" s="3"/>
      <c r="L969" s="3"/>
      <c r="M969" s="3"/>
      <c r="N969" s="3"/>
      <c r="O969" s="3"/>
      <c r="P969" s="3"/>
      <c r="Q969" s="3"/>
      <c r="R969" s="3"/>
      <c r="S969" s="3"/>
      <c r="T969" s="3"/>
      <c r="U969" s="3"/>
      <c r="V969" s="3"/>
      <c r="W969" s="3"/>
      <c r="X969" s="3"/>
      <c r="Y969" s="3"/>
      <c r="Z969" s="3"/>
    </row>
    <row r="970" spans="1:26" ht="12.75" customHeight="1" x14ac:dyDescent="0.25">
      <c r="A970" s="3"/>
      <c r="B970" s="3"/>
      <c r="C970" s="3"/>
      <c r="D970" s="200"/>
      <c r="E970" s="3"/>
      <c r="F970" s="3"/>
      <c r="G970" s="3"/>
      <c r="H970" s="3"/>
      <c r="I970" s="3"/>
      <c r="J970" s="3"/>
      <c r="K970" s="3"/>
      <c r="L970" s="3"/>
      <c r="M970" s="3"/>
      <c r="N970" s="3"/>
      <c r="O970" s="3"/>
      <c r="P970" s="3"/>
      <c r="Q970" s="3"/>
      <c r="R970" s="3"/>
      <c r="S970" s="3"/>
      <c r="T970" s="3"/>
      <c r="U970" s="3"/>
      <c r="V970" s="3"/>
      <c r="W970" s="3"/>
      <c r="X970" s="3"/>
      <c r="Y970" s="3"/>
      <c r="Z970" s="3"/>
    </row>
    <row r="971" spans="1:26" ht="12.75" customHeight="1" x14ac:dyDescent="0.25">
      <c r="A971" s="3"/>
      <c r="B971" s="3"/>
      <c r="C971" s="3"/>
      <c r="D971" s="200"/>
      <c r="E971" s="3"/>
      <c r="F971" s="3"/>
      <c r="G971" s="3"/>
      <c r="H971" s="3"/>
      <c r="I971" s="3"/>
      <c r="J971" s="3"/>
      <c r="K971" s="3"/>
      <c r="L971" s="3"/>
      <c r="M971" s="3"/>
      <c r="N971" s="3"/>
      <c r="O971" s="3"/>
      <c r="P971" s="3"/>
      <c r="Q971" s="3"/>
      <c r="R971" s="3"/>
      <c r="S971" s="3"/>
      <c r="T971" s="3"/>
      <c r="U971" s="3"/>
      <c r="V971" s="3"/>
      <c r="W971" s="3"/>
      <c r="X971" s="3"/>
      <c r="Y971" s="3"/>
      <c r="Z971" s="3"/>
    </row>
    <row r="972" spans="1:26" ht="12.75" customHeight="1" x14ac:dyDescent="0.25">
      <c r="A972" s="3"/>
      <c r="B972" s="3"/>
      <c r="C972" s="3"/>
      <c r="D972" s="200"/>
      <c r="E972" s="3"/>
      <c r="F972" s="3"/>
      <c r="G972" s="3"/>
      <c r="H972" s="3"/>
      <c r="I972" s="3"/>
      <c r="J972" s="3"/>
      <c r="K972" s="3"/>
      <c r="L972" s="3"/>
      <c r="M972" s="3"/>
      <c r="N972" s="3"/>
      <c r="O972" s="3"/>
      <c r="P972" s="3"/>
      <c r="Q972" s="3"/>
      <c r="R972" s="3"/>
      <c r="S972" s="3"/>
      <c r="T972" s="3"/>
      <c r="U972" s="3"/>
      <c r="V972" s="3"/>
      <c r="W972" s="3"/>
      <c r="X972" s="3"/>
      <c r="Y972" s="3"/>
      <c r="Z972" s="3"/>
    </row>
    <row r="973" spans="1:26" ht="12.75" customHeight="1" x14ac:dyDescent="0.25">
      <c r="A973" s="3"/>
      <c r="B973" s="3"/>
      <c r="C973" s="3"/>
      <c r="D973" s="200"/>
      <c r="E973" s="3"/>
      <c r="F973" s="3"/>
      <c r="G973" s="3"/>
      <c r="H973" s="3"/>
      <c r="I973" s="3"/>
      <c r="J973" s="3"/>
      <c r="K973" s="3"/>
      <c r="L973" s="3"/>
      <c r="M973" s="3"/>
      <c r="N973" s="3"/>
      <c r="O973" s="3"/>
      <c r="P973" s="3"/>
      <c r="Q973" s="3"/>
      <c r="R973" s="3"/>
      <c r="S973" s="3"/>
      <c r="T973" s="3"/>
      <c r="U973" s="3"/>
      <c r="V973" s="3"/>
      <c r="W973" s="3"/>
      <c r="X973" s="3"/>
      <c r="Y973" s="3"/>
      <c r="Z973" s="3"/>
    </row>
    <row r="974" spans="1:26" ht="12.75" customHeight="1" x14ac:dyDescent="0.25">
      <c r="A974" s="3"/>
      <c r="B974" s="3"/>
      <c r="C974" s="3"/>
      <c r="D974" s="200"/>
      <c r="E974" s="3"/>
      <c r="F974" s="3"/>
      <c r="G974" s="3"/>
      <c r="H974" s="3"/>
      <c r="I974" s="3"/>
      <c r="J974" s="3"/>
      <c r="K974" s="3"/>
      <c r="L974" s="3"/>
      <c r="M974" s="3"/>
      <c r="N974" s="3"/>
      <c r="O974" s="3"/>
      <c r="P974" s="3"/>
      <c r="Q974" s="3"/>
      <c r="R974" s="3"/>
      <c r="S974" s="3"/>
      <c r="T974" s="3"/>
      <c r="U974" s="3"/>
      <c r="V974" s="3"/>
      <c r="W974" s="3"/>
      <c r="X974" s="3"/>
      <c r="Y974" s="3"/>
      <c r="Z974" s="3"/>
    </row>
    <row r="975" spans="1:26" ht="12.75" customHeight="1" x14ac:dyDescent="0.25">
      <c r="A975" s="3"/>
      <c r="B975" s="3"/>
      <c r="C975" s="3"/>
      <c r="D975" s="200"/>
      <c r="E975" s="3"/>
      <c r="F975" s="3"/>
      <c r="G975" s="3"/>
      <c r="H975" s="3"/>
      <c r="I975" s="3"/>
      <c r="J975" s="3"/>
      <c r="K975" s="3"/>
      <c r="L975" s="3"/>
      <c r="M975" s="3"/>
      <c r="N975" s="3"/>
      <c r="O975" s="3"/>
      <c r="P975" s="3"/>
      <c r="Q975" s="3"/>
      <c r="R975" s="3"/>
      <c r="S975" s="3"/>
      <c r="T975" s="3"/>
      <c r="U975" s="3"/>
      <c r="V975" s="3"/>
      <c r="W975" s="3"/>
      <c r="X975" s="3"/>
      <c r="Y975" s="3"/>
      <c r="Z975" s="3"/>
    </row>
    <row r="976" spans="1:26" ht="12.75" customHeight="1" x14ac:dyDescent="0.25">
      <c r="A976" s="3"/>
      <c r="B976" s="3"/>
      <c r="C976" s="3"/>
      <c r="D976" s="200"/>
      <c r="E976" s="3"/>
      <c r="F976" s="3"/>
      <c r="G976" s="3"/>
      <c r="H976" s="3"/>
      <c r="I976" s="3"/>
      <c r="J976" s="3"/>
      <c r="K976" s="3"/>
      <c r="L976" s="3"/>
      <c r="M976" s="3"/>
      <c r="N976" s="3"/>
      <c r="O976" s="3"/>
      <c r="P976" s="3"/>
      <c r="Q976" s="3"/>
      <c r="R976" s="3"/>
      <c r="S976" s="3"/>
      <c r="T976" s="3"/>
      <c r="U976" s="3"/>
      <c r="V976" s="3"/>
      <c r="W976" s="3"/>
      <c r="X976" s="3"/>
      <c r="Y976" s="3"/>
      <c r="Z976" s="3"/>
    </row>
    <row r="977" spans="1:26" ht="12.75" customHeight="1" x14ac:dyDescent="0.25">
      <c r="A977" s="3"/>
      <c r="B977" s="3"/>
      <c r="C977" s="3"/>
      <c r="D977" s="200"/>
      <c r="E977" s="3"/>
      <c r="F977" s="3"/>
      <c r="G977" s="3"/>
      <c r="H977" s="3"/>
      <c r="I977" s="3"/>
      <c r="J977" s="3"/>
      <c r="K977" s="3"/>
      <c r="L977" s="3"/>
      <c r="M977" s="3"/>
      <c r="N977" s="3"/>
      <c r="O977" s="3"/>
      <c r="P977" s="3"/>
      <c r="Q977" s="3"/>
      <c r="R977" s="3"/>
      <c r="S977" s="3"/>
      <c r="T977" s="3"/>
      <c r="U977" s="3"/>
      <c r="V977" s="3"/>
      <c r="W977" s="3"/>
      <c r="X977" s="3"/>
      <c r="Y977" s="3"/>
      <c r="Z977" s="3"/>
    </row>
    <row r="978" spans="1:26" ht="12.75" customHeight="1" x14ac:dyDescent="0.25">
      <c r="A978" s="3"/>
      <c r="B978" s="3"/>
      <c r="C978" s="3"/>
      <c r="D978" s="200"/>
      <c r="E978" s="3"/>
      <c r="F978" s="3"/>
      <c r="G978" s="3"/>
      <c r="H978" s="3"/>
      <c r="I978" s="3"/>
      <c r="J978" s="3"/>
      <c r="K978" s="3"/>
      <c r="L978" s="3"/>
      <c r="M978" s="3"/>
      <c r="N978" s="3"/>
      <c r="O978" s="3"/>
      <c r="P978" s="3"/>
      <c r="Q978" s="3"/>
      <c r="R978" s="3"/>
      <c r="S978" s="3"/>
      <c r="T978" s="3"/>
      <c r="U978" s="3"/>
      <c r="V978" s="3"/>
      <c r="W978" s="3"/>
      <c r="X978" s="3"/>
      <c r="Y978" s="3"/>
      <c r="Z978" s="3"/>
    </row>
    <row r="979" spans="1:26" ht="12.75" customHeight="1" x14ac:dyDescent="0.25">
      <c r="A979" s="3"/>
      <c r="B979" s="3"/>
      <c r="C979" s="3"/>
      <c r="D979" s="200"/>
      <c r="E979" s="3"/>
      <c r="F979" s="3"/>
      <c r="G979" s="3"/>
      <c r="H979" s="3"/>
      <c r="I979" s="3"/>
      <c r="J979" s="3"/>
      <c r="K979" s="3"/>
      <c r="L979" s="3"/>
      <c r="M979" s="3"/>
      <c r="N979" s="3"/>
      <c r="O979" s="3"/>
      <c r="P979" s="3"/>
      <c r="Q979" s="3"/>
      <c r="R979" s="3"/>
      <c r="S979" s="3"/>
      <c r="T979" s="3"/>
      <c r="U979" s="3"/>
      <c r="V979" s="3"/>
      <c r="W979" s="3"/>
      <c r="X979" s="3"/>
      <c r="Y979" s="3"/>
      <c r="Z979" s="3"/>
    </row>
    <row r="980" spans="1:26" ht="12.75" customHeight="1" x14ac:dyDescent="0.25">
      <c r="A980" s="3"/>
      <c r="B980" s="3"/>
      <c r="C980" s="3"/>
      <c r="D980" s="200"/>
      <c r="E980" s="3"/>
      <c r="F980" s="3"/>
      <c r="G980" s="3"/>
      <c r="H980" s="3"/>
      <c r="I980" s="3"/>
      <c r="J980" s="3"/>
      <c r="K980" s="3"/>
      <c r="L980" s="3"/>
      <c r="M980" s="3"/>
      <c r="N980" s="3"/>
      <c r="O980" s="3"/>
      <c r="P980" s="3"/>
      <c r="Q980" s="3"/>
      <c r="R980" s="3"/>
      <c r="S980" s="3"/>
      <c r="T980" s="3"/>
      <c r="U980" s="3"/>
      <c r="V980" s="3"/>
      <c r="W980" s="3"/>
      <c r="X980" s="3"/>
      <c r="Y980" s="3"/>
      <c r="Z980" s="3"/>
    </row>
    <row r="981" spans="1:26" ht="12.75" customHeight="1" x14ac:dyDescent="0.25">
      <c r="A981" s="3"/>
      <c r="B981" s="3"/>
      <c r="C981" s="3"/>
      <c r="D981" s="200"/>
      <c r="E981" s="3"/>
      <c r="F981" s="3"/>
      <c r="G981" s="3"/>
      <c r="H981" s="3"/>
      <c r="I981" s="3"/>
      <c r="J981" s="3"/>
      <c r="K981" s="3"/>
      <c r="L981" s="3"/>
      <c r="M981" s="3"/>
      <c r="N981" s="3"/>
      <c r="O981" s="3"/>
      <c r="P981" s="3"/>
      <c r="Q981" s="3"/>
      <c r="R981" s="3"/>
      <c r="S981" s="3"/>
      <c r="T981" s="3"/>
      <c r="U981" s="3"/>
      <c r="V981" s="3"/>
      <c r="W981" s="3"/>
      <c r="X981" s="3"/>
      <c r="Y981" s="3"/>
      <c r="Z981" s="3"/>
    </row>
    <row r="982" spans="1:26" ht="12.75" customHeight="1" x14ac:dyDescent="0.25">
      <c r="A982" s="3"/>
      <c r="B982" s="3"/>
      <c r="C982" s="3"/>
      <c r="D982" s="200"/>
      <c r="E982" s="3"/>
      <c r="F982" s="3"/>
      <c r="G982" s="3"/>
      <c r="H982" s="3"/>
      <c r="I982" s="3"/>
      <c r="J982" s="3"/>
      <c r="K982" s="3"/>
      <c r="L982" s="3"/>
      <c r="M982" s="3"/>
      <c r="N982" s="3"/>
      <c r="O982" s="3"/>
      <c r="P982" s="3"/>
      <c r="Q982" s="3"/>
      <c r="R982" s="3"/>
      <c r="S982" s="3"/>
      <c r="T982" s="3"/>
      <c r="U982" s="3"/>
      <c r="V982" s="3"/>
      <c r="W982" s="3"/>
      <c r="X982" s="3"/>
      <c r="Y982" s="3"/>
      <c r="Z982" s="3"/>
    </row>
    <row r="983" spans="1:26" ht="12.75" customHeight="1" x14ac:dyDescent="0.25">
      <c r="A983" s="3"/>
      <c r="B983" s="3"/>
      <c r="C983" s="3"/>
      <c r="D983" s="200"/>
      <c r="E983" s="3"/>
      <c r="F983" s="3"/>
      <c r="G983" s="3"/>
      <c r="H983" s="3"/>
      <c r="I983" s="3"/>
      <c r="J983" s="3"/>
      <c r="K983" s="3"/>
      <c r="L983" s="3"/>
      <c r="M983" s="3"/>
      <c r="N983" s="3"/>
      <c r="O983" s="3"/>
      <c r="P983" s="3"/>
      <c r="Q983" s="3"/>
      <c r="R983" s="3"/>
      <c r="S983" s="3"/>
      <c r="T983" s="3"/>
      <c r="U983" s="3"/>
      <c r="V983" s="3"/>
      <c r="W983" s="3"/>
      <c r="X983" s="3"/>
      <c r="Y983" s="3"/>
      <c r="Z983" s="3"/>
    </row>
    <row r="984" spans="1:26" ht="12.75" customHeight="1" x14ac:dyDescent="0.25">
      <c r="A984" s="3"/>
      <c r="B984" s="3"/>
      <c r="C984" s="3"/>
      <c r="D984" s="200"/>
      <c r="E984" s="3"/>
      <c r="F984" s="3"/>
      <c r="G984" s="3"/>
      <c r="H984" s="3"/>
      <c r="I984" s="3"/>
      <c r="J984" s="3"/>
      <c r="K984" s="3"/>
      <c r="L984" s="3"/>
      <c r="M984" s="3"/>
      <c r="N984" s="3"/>
      <c r="O984" s="3"/>
      <c r="P984" s="3"/>
      <c r="Q984" s="3"/>
      <c r="R984" s="3"/>
      <c r="S984" s="3"/>
      <c r="T984" s="3"/>
      <c r="U984" s="3"/>
      <c r="V984" s="3"/>
      <c r="W984" s="3"/>
      <c r="X984" s="3"/>
      <c r="Y984" s="3"/>
      <c r="Z984" s="3"/>
    </row>
    <row r="985" spans="1:26" ht="12.75" customHeight="1" x14ac:dyDescent="0.25">
      <c r="A985" s="3"/>
      <c r="B985" s="3"/>
      <c r="C985" s="3"/>
      <c r="D985" s="200"/>
      <c r="E985" s="3"/>
      <c r="F985" s="3"/>
      <c r="G985" s="3"/>
      <c r="H985" s="3"/>
      <c r="I985" s="3"/>
      <c r="J985" s="3"/>
      <c r="K985" s="3"/>
      <c r="L985" s="3"/>
      <c r="M985" s="3"/>
      <c r="N985" s="3"/>
      <c r="O985" s="3"/>
      <c r="P985" s="3"/>
      <c r="Q985" s="3"/>
      <c r="R985" s="3"/>
      <c r="S985" s="3"/>
      <c r="T985" s="3"/>
      <c r="U985" s="3"/>
      <c r="V985" s="3"/>
      <c r="W985" s="3"/>
      <c r="X985" s="3"/>
      <c r="Y985" s="3"/>
      <c r="Z985" s="3"/>
    </row>
    <row r="986" spans="1:26" ht="12.75" customHeight="1" x14ac:dyDescent="0.25">
      <c r="A986" s="3"/>
      <c r="B986" s="3"/>
      <c r="C986" s="3"/>
      <c r="D986" s="200"/>
      <c r="E986" s="3"/>
      <c r="F986" s="3"/>
      <c r="G986" s="3"/>
      <c r="H986" s="3"/>
      <c r="I986" s="3"/>
      <c r="J986" s="3"/>
      <c r="K986" s="3"/>
      <c r="L986" s="3"/>
      <c r="M986" s="3"/>
      <c r="N986" s="3"/>
      <c r="O986" s="3"/>
      <c r="P986" s="3"/>
      <c r="Q986" s="3"/>
      <c r="R986" s="3"/>
      <c r="S986" s="3"/>
      <c r="T986" s="3"/>
      <c r="U986" s="3"/>
      <c r="V986" s="3"/>
      <c r="W986" s="3"/>
      <c r="X986" s="3"/>
      <c r="Y986" s="3"/>
      <c r="Z986" s="3"/>
    </row>
    <row r="987" spans="1:26" ht="12.75" customHeight="1" x14ac:dyDescent="0.25">
      <c r="A987" s="3"/>
      <c r="B987" s="3"/>
      <c r="C987" s="3"/>
      <c r="D987" s="200"/>
      <c r="E987" s="3"/>
      <c r="F987" s="3"/>
      <c r="G987" s="3"/>
      <c r="H987" s="3"/>
      <c r="I987" s="3"/>
      <c r="J987" s="3"/>
      <c r="K987" s="3"/>
      <c r="L987" s="3"/>
      <c r="M987" s="3"/>
      <c r="N987" s="3"/>
      <c r="O987" s="3"/>
      <c r="P987" s="3"/>
      <c r="Q987" s="3"/>
      <c r="R987" s="3"/>
      <c r="S987" s="3"/>
      <c r="T987" s="3"/>
      <c r="U987" s="3"/>
      <c r="V987" s="3"/>
      <c r="W987" s="3"/>
      <c r="X987" s="3"/>
      <c r="Y987" s="3"/>
      <c r="Z987" s="3"/>
    </row>
    <row r="988" spans="1:26" ht="12.75" customHeight="1" x14ac:dyDescent="0.25">
      <c r="A988" s="3"/>
      <c r="B988" s="3"/>
      <c r="C988" s="3"/>
      <c r="D988" s="200"/>
      <c r="E988" s="3"/>
      <c r="F988" s="3"/>
      <c r="G988" s="3"/>
      <c r="H988" s="3"/>
      <c r="I988" s="3"/>
      <c r="J988" s="3"/>
      <c r="K988" s="3"/>
      <c r="L988" s="3"/>
      <c r="M988" s="3"/>
      <c r="N988" s="3"/>
      <c r="O988" s="3"/>
      <c r="P988" s="3"/>
      <c r="Q988" s="3"/>
      <c r="R988" s="3"/>
      <c r="S988" s="3"/>
      <c r="T988" s="3"/>
      <c r="U988" s="3"/>
      <c r="V988" s="3"/>
      <c r="W988" s="3"/>
      <c r="X988" s="3"/>
      <c r="Y988" s="3"/>
      <c r="Z988" s="3"/>
    </row>
    <row r="989" spans="1:26" ht="12.75" customHeight="1" x14ac:dyDescent="0.25">
      <c r="A989" s="3"/>
      <c r="B989" s="3"/>
      <c r="C989" s="3"/>
      <c r="D989" s="200"/>
      <c r="E989" s="3"/>
      <c r="F989" s="3"/>
      <c r="G989" s="3"/>
      <c r="H989" s="3"/>
      <c r="I989" s="3"/>
      <c r="J989" s="3"/>
      <c r="K989" s="3"/>
      <c r="L989" s="3"/>
      <c r="M989" s="3"/>
      <c r="N989" s="3"/>
      <c r="O989" s="3"/>
      <c r="P989" s="3"/>
      <c r="Q989" s="3"/>
      <c r="R989" s="3"/>
      <c r="S989" s="3"/>
      <c r="T989" s="3"/>
      <c r="U989" s="3"/>
      <c r="V989" s="3"/>
      <c r="W989" s="3"/>
      <c r="X989" s="3"/>
      <c r="Y989" s="3"/>
      <c r="Z989" s="3"/>
    </row>
    <row r="990" spans="1:26" ht="12.75" customHeight="1" x14ac:dyDescent="0.25">
      <c r="A990" s="3"/>
      <c r="B990" s="3"/>
      <c r="C990" s="3"/>
      <c r="D990" s="200"/>
      <c r="E990" s="3"/>
      <c r="F990" s="3"/>
      <c r="G990" s="3"/>
      <c r="H990" s="3"/>
      <c r="I990" s="3"/>
      <c r="J990" s="3"/>
      <c r="K990" s="3"/>
      <c r="L990" s="3"/>
      <c r="M990" s="3"/>
      <c r="N990" s="3"/>
      <c r="O990" s="3"/>
      <c r="P990" s="3"/>
      <c r="Q990" s="3"/>
      <c r="R990" s="3"/>
      <c r="S990" s="3"/>
      <c r="T990" s="3"/>
      <c r="U990" s="3"/>
      <c r="V990" s="3"/>
      <c r="W990" s="3"/>
      <c r="X990" s="3"/>
      <c r="Y990" s="3"/>
      <c r="Z990" s="3"/>
    </row>
    <row r="991" spans="1:26" ht="12.75" customHeight="1" x14ac:dyDescent="0.25">
      <c r="A991" s="3"/>
      <c r="B991" s="3"/>
      <c r="C991" s="3"/>
      <c r="D991" s="200"/>
      <c r="E991" s="3"/>
      <c r="F991" s="3"/>
      <c r="G991" s="3"/>
      <c r="H991" s="3"/>
      <c r="I991" s="3"/>
      <c r="J991" s="3"/>
      <c r="K991" s="3"/>
      <c r="L991" s="3"/>
      <c r="M991" s="3"/>
      <c r="N991" s="3"/>
      <c r="O991" s="3"/>
      <c r="P991" s="3"/>
      <c r="Q991" s="3"/>
      <c r="R991" s="3"/>
      <c r="S991" s="3"/>
      <c r="T991" s="3"/>
      <c r="U991" s="3"/>
      <c r="V991" s="3"/>
      <c r="W991" s="3"/>
      <c r="X991" s="3"/>
      <c r="Y991" s="3"/>
      <c r="Z991" s="3"/>
    </row>
    <row r="992" spans="1:26" ht="12.75" customHeight="1" x14ac:dyDescent="0.25">
      <c r="A992" s="3"/>
      <c r="B992" s="3"/>
      <c r="C992" s="3"/>
      <c r="D992" s="200"/>
      <c r="E992" s="3"/>
      <c r="F992" s="3"/>
      <c r="G992" s="3"/>
      <c r="H992" s="3"/>
      <c r="I992" s="3"/>
      <c r="J992" s="3"/>
      <c r="K992" s="3"/>
      <c r="L992" s="3"/>
      <c r="M992" s="3"/>
      <c r="N992" s="3"/>
      <c r="O992" s="3"/>
      <c r="P992" s="3"/>
      <c r="Q992" s="3"/>
      <c r="R992" s="3"/>
      <c r="S992" s="3"/>
      <c r="T992" s="3"/>
      <c r="U992" s="3"/>
      <c r="V992" s="3"/>
      <c r="W992" s="3"/>
      <c r="X992" s="3"/>
      <c r="Y992" s="3"/>
      <c r="Z992" s="3"/>
    </row>
    <row r="993" spans="1:26" ht="12.75" customHeight="1" x14ac:dyDescent="0.25">
      <c r="A993" s="3"/>
      <c r="B993" s="3"/>
      <c r="C993" s="3"/>
      <c r="D993" s="200"/>
      <c r="E993" s="3"/>
      <c r="F993" s="3"/>
      <c r="G993" s="3"/>
      <c r="H993" s="3"/>
      <c r="I993" s="3"/>
      <c r="J993" s="3"/>
      <c r="K993" s="3"/>
      <c r="L993" s="3"/>
      <c r="M993" s="3"/>
      <c r="N993" s="3"/>
      <c r="O993" s="3"/>
      <c r="P993" s="3"/>
      <c r="Q993" s="3"/>
      <c r="R993" s="3"/>
      <c r="S993" s="3"/>
      <c r="T993" s="3"/>
      <c r="U993" s="3"/>
      <c r="V993" s="3"/>
      <c r="W993" s="3"/>
      <c r="X993" s="3"/>
      <c r="Y993" s="3"/>
      <c r="Z993" s="3"/>
    </row>
    <row r="994" spans="1:26" ht="12.75" customHeight="1" x14ac:dyDescent="0.25">
      <c r="A994" s="3"/>
      <c r="B994" s="3"/>
      <c r="C994" s="3"/>
      <c r="D994" s="200"/>
      <c r="E994" s="3"/>
      <c r="F994" s="3"/>
      <c r="G994" s="3"/>
      <c r="H994" s="3"/>
      <c r="I994" s="3"/>
      <c r="J994" s="3"/>
      <c r="K994" s="3"/>
      <c r="L994" s="3"/>
      <c r="M994" s="3"/>
      <c r="N994" s="3"/>
      <c r="O994" s="3"/>
      <c r="P994" s="3"/>
      <c r="Q994" s="3"/>
      <c r="R994" s="3"/>
      <c r="S994" s="3"/>
      <c r="T994" s="3"/>
      <c r="U994" s="3"/>
      <c r="V994" s="3"/>
      <c r="W994" s="3"/>
      <c r="X994" s="3"/>
      <c r="Y994" s="3"/>
      <c r="Z994" s="3"/>
    </row>
    <row r="995" spans="1:26" ht="12.75" customHeight="1" x14ac:dyDescent="0.25">
      <c r="A995" s="3"/>
      <c r="B995" s="3"/>
      <c r="C995" s="3"/>
      <c r="D995" s="200"/>
      <c r="E995" s="3"/>
      <c r="F995" s="3"/>
      <c r="G995" s="3"/>
      <c r="H995" s="3"/>
      <c r="I995" s="3"/>
      <c r="J995" s="3"/>
      <c r="K995" s="3"/>
      <c r="L995" s="3"/>
      <c r="M995" s="3"/>
      <c r="N995" s="3"/>
      <c r="O995" s="3"/>
      <c r="P995" s="3"/>
      <c r="Q995" s="3"/>
      <c r="R995" s="3"/>
      <c r="S995" s="3"/>
      <c r="T995" s="3"/>
      <c r="U995" s="3"/>
      <c r="V995" s="3"/>
      <c r="W995" s="3"/>
      <c r="X995" s="3"/>
      <c r="Y995" s="3"/>
      <c r="Z995" s="3"/>
    </row>
    <row r="996" spans="1:26" ht="12.75" customHeight="1" x14ac:dyDescent="0.25">
      <c r="A996" s="3"/>
      <c r="B996" s="3"/>
      <c r="C996" s="3"/>
      <c r="D996" s="200"/>
      <c r="E996" s="3"/>
      <c r="F996" s="3"/>
      <c r="G996" s="3"/>
      <c r="H996" s="3"/>
      <c r="I996" s="3"/>
      <c r="J996" s="3"/>
      <c r="K996" s="3"/>
      <c r="L996" s="3"/>
      <c r="M996" s="3"/>
      <c r="N996" s="3"/>
      <c r="O996" s="3"/>
      <c r="P996" s="3"/>
      <c r="Q996" s="3"/>
      <c r="R996" s="3"/>
      <c r="S996" s="3"/>
      <c r="T996" s="3"/>
      <c r="U996" s="3"/>
      <c r="V996" s="3"/>
      <c r="W996" s="3"/>
      <c r="X996" s="3"/>
      <c r="Y996" s="3"/>
      <c r="Z996" s="3"/>
    </row>
    <row r="997" spans="1:26" ht="12.75" customHeight="1" x14ac:dyDescent="0.25">
      <c r="A997" s="3"/>
      <c r="B997" s="3"/>
      <c r="C997" s="3"/>
      <c r="D997" s="200"/>
      <c r="E997" s="3"/>
      <c r="F997" s="3"/>
      <c r="G997" s="3"/>
      <c r="H997" s="3"/>
      <c r="I997" s="3"/>
      <c r="J997" s="3"/>
      <c r="K997" s="3"/>
      <c r="L997" s="3"/>
      <c r="M997" s="3"/>
      <c r="N997" s="3"/>
      <c r="O997" s="3"/>
      <c r="P997" s="3"/>
      <c r="Q997" s="3"/>
      <c r="R997" s="3"/>
      <c r="S997" s="3"/>
      <c r="T997" s="3"/>
      <c r="U997" s="3"/>
      <c r="V997" s="3"/>
      <c r="W997" s="3"/>
      <c r="X997" s="3"/>
      <c r="Y997" s="3"/>
      <c r="Z997" s="3"/>
    </row>
    <row r="998" spans="1:26" ht="12.75" customHeight="1" x14ac:dyDescent="0.25">
      <c r="A998" s="3"/>
      <c r="B998" s="3"/>
      <c r="C998" s="3"/>
      <c r="D998" s="200"/>
      <c r="E998" s="3"/>
      <c r="F998" s="3"/>
      <c r="G998" s="3"/>
      <c r="H998" s="3"/>
      <c r="I998" s="3"/>
      <c r="J998" s="3"/>
      <c r="K998" s="3"/>
      <c r="L998" s="3"/>
      <c r="M998" s="3"/>
      <c r="N998" s="3"/>
      <c r="O998" s="3"/>
      <c r="P998" s="3"/>
      <c r="Q998" s="3"/>
      <c r="R998" s="3"/>
      <c r="S998" s="3"/>
      <c r="T998" s="3"/>
      <c r="U998" s="3"/>
      <c r="V998" s="3"/>
      <c r="W998" s="3"/>
      <c r="X998" s="3"/>
      <c r="Y998" s="3"/>
      <c r="Z998" s="3"/>
    </row>
    <row r="999" spans="1:26" ht="12.75" customHeight="1" x14ac:dyDescent="0.25">
      <c r="A999" s="3"/>
      <c r="B999" s="3"/>
      <c r="C999" s="3"/>
      <c r="D999" s="200"/>
      <c r="E999" s="3"/>
      <c r="F999" s="3"/>
      <c r="G999" s="3"/>
      <c r="H999" s="3"/>
      <c r="I999" s="3"/>
      <c r="J999" s="3"/>
      <c r="K999" s="3"/>
      <c r="L999" s="3"/>
      <c r="M999" s="3"/>
      <c r="N999" s="3"/>
      <c r="O999" s="3"/>
      <c r="P999" s="3"/>
      <c r="Q999" s="3"/>
      <c r="R999" s="3"/>
      <c r="S999" s="3"/>
      <c r="T999" s="3"/>
      <c r="U999" s="3"/>
      <c r="V999" s="3"/>
      <c r="W999" s="3"/>
      <c r="X999" s="3"/>
      <c r="Y999" s="3"/>
      <c r="Z999" s="3"/>
    </row>
    <row r="1000" spans="1:26" ht="12.75" customHeight="1" x14ac:dyDescent="0.25">
      <c r="A1000" s="3"/>
      <c r="B1000" s="3"/>
      <c r="C1000" s="3"/>
      <c r="D1000" s="200"/>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 footer="0"/>
  <pageSetup orientation="landscape"/>
  <drawing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ilha18"/>
  <dimension ref="A1:Z1000"/>
  <sheetViews>
    <sheetView showGridLines="0" workbookViewId="0">
      <selection activeCell="I9" sqref="I9"/>
    </sheetView>
  </sheetViews>
  <sheetFormatPr defaultColWidth="14.44140625" defaultRowHeight="15" customHeight="1" x14ac:dyDescent="0.25"/>
  <cols>
    <col min="1" max="1" width="3.5546875" customWidth="1"/>
    <col min="2" max="2" width="5.44140625" customWidth="1"/>
    <col min="3" max="3" width="9" customWidth="1"/>
    <col min="4" max="4" width="7.5546875" customWidth="1"/>
    <col min="5" max="5" width="10.88671875" customWidth="1"/>
    <col min="6" max="6" width="10.5546875" customWidth="1"/>
    <col min="7" max="7" width="10.109375" customWidth="1"/>
    <col min="8" max="8" width="14.44140625" customWidth="1"/>
    <col min="9" max="9" width="11.5546875" customWidth="1"/>
    <col min="10" max="10" width="10.44140625" customWidth="1"/>
    <col min="11" max="20" width="9.109375" customWidth="1"/>
    <col min="21" max="26" width="8" customWidth="1"/>
  </cols>
  <sheetData>
    <row r="1" spans="1:26" ht="12.75" customHeight="1" x14ac:dyDescent="0.25">
      <c r="A1" s="3"/>
      <c r="B1" s="3"/>
      <c r="C1" s="3"/>
      <c r="D1" s="200"/>
      <c r="E1" s="3"/>
      <c r="F1" s="3"/>
      <c r="G1" s="3"/>
      <c r="H1" s="3"/>
      <c r="I1" s="3"/>
      <c r="J1" s="3"/>
      <c r="K1" s="3"/>
      <c r="L1" s="3"/>
      <c r="M1" s="3"/>
      <c r="N1" s="3"/>
      <c r="O1" s="3"/>
      <c r="P1" s="3"/>
      <c r="Q1" s="3"/>
      <c r="R1" s="3"/>
      <c r="S1" s="3"/>
      <c r="T1" s="3"/>
      <c r="U1" s="3"/>
      <c r="V1" s="3"/>
      <c r="W1" s="3"/>
      <c r="X1" s="3"/>
      <c r="Y1" s="3"/>
      <c r="Z1" s="3"/>
    </row>
    <row r="2" spans="1:26" ht="15.75" customHeight="1" x14ac:dyDescent="0.3">
      <c r="A2" s="3"/>
      <c r="B2" s="326" t="s">
        <v>307</v>
      </c>
      <c r="C2" s="327"/>
      <c r="D2" s="328"/>
      <c r="E2" s="329"/>
      <c r="F2" s="329"/>
      <c r="G2" s="329"/>
      <c r="H2" s="329"/>
      <c r="I2" s="329"/>
      <c r="J2" s="329"/>
      <c r="K2" s="3"/>
      <c r="L2" s="3"/>
      <c r="M2" s="3"/>
      <c r="N2" s="3"/>
      <c r="O2" s="3"/>
      <c r="P2" s="3"/>
      <c r="Q2" s="3"/>
      <c r="R2" s="3"/>
      <c r="S2" s="3"/>
      <c r="T2" s="3"/>
      <c r="U2" s="3"/>
      <c r="V2" s="3"/>
      <c r="W2" s="3"/>
      <c r="X2" s="3"/>
      <c r="Y2" s="3"/>
      <c r="Z2" s="3"/>
    </row>
    <row r="3" spans="1:26" x14ac:dyDescent="0.25">
      <c r="A3" s="3"/>
      <c r="B3" s="169"/>
      <c r="C3" s="327"/>
      <c r="D3" s="328"/>
      <c r="E3" s="329"/>
      <c r="F3" s="329"/>
      <c r="G3" s="329"/>
      <c r="H3" s="329"/>
      <c r="I3" s="329"/>
      <c r="J3" s="329"/>
      <c r="K3" s="3"/>
      <c r="L3" s="3"/>
      <c r="M3" s="3"/>
      <c r="N3" s="3"/>
      <c r="O3" s="3"/>
      <c r="P3" s="3"/>
      <c r="Q3" s="3"/>
      <c r="R3" s="3"/>
      <c r="S3" s="3"/>
      <c r="T3" s="3"/>
      <c r="U3" s="3"/>
      <c r="V3" s="3"/>
      <c r="W3" s="3"/>
      <c r="X3" s="3"/>
      <c r="Y3" s="3"/>
      <c r="Z3" s="3"/>
    </row>
    <row r="4" spans="1:26" ht="16.5" customHeight="1" x14ac:dyDescent="0.3">
      <c r="A4" s="3"/>
      <c r="B4" s="90"/>
      <c r="C4" s="2"/>
      <c r="D4" s="330"/>
      <c r="E4" s="239"/>
      <c r="F4" s="239"/>
      <c r="G4" s="239"/>
      <c r="H4" s="239"/>
      <c r="I4" s="239"/>
      <c r="J4" s="239"/>
      <c r="K4" s="3"/>
      <c r="L4" s="3"/>
      <c r="M4" s="3"/>
      <c r="N4" s="3"/>
      <c r="O4" s="3"/>
      <c r="P4" s="3"/>
      <c r="Q4" s="3"/>
      <c r="R4" s="3"/>
      <c r="S4" s="3"/>
      <c r="T4" s="3"/>
      <c r="U4" s="3"/>
      <c r="V4" s="3"/>
      <c r="W4" s="3"/>
      <c r="X4" s="3"/>
      <c r="Y4" s="3"/>
      <c r="Z4" s="3"/>
    </row>
    <row r="5" spans="1:26" ht="26.25" customHeight="1" x14ac:dyDescent="0.25">
      <c r="A5" s="3"/>
      <c r="B5" s="4"/>
      <c r="C5" s="102"/>
      <c r="D5" s="331"/>
      <c r="E5" s="332"/>
      <c r="F5" s="332"/>
      <c r="G5" s="332"/>
      <c r="H5" s="332"/>
      <c r="I5" s="333" t="s">
        <v>148</v>
      </c>
      <c r="J5" s="332"/>
      <c r="K5" s="3"/>
      <c r="L5" s="3"/>
      <c r="M5" s="3"/>
      <c r="N5" s="3"/>
      <c r="O5" s="3"/>
      <c r="P5" s="3"/>
      <c r="Q5" s="3"/>
      <c r="R5" s="3"/>
      <c r="S5" s="3"/>
      <c r="T5" s="3"/>
      <c r="U5" s="3"/>
      <c r="V5" s="3"/>
      <c r="W5" s="3"/>
      <c r="X5" s="3"/>
      <c r="Y5" s="3"/>
      <c r="Z5" s="3"/>
    </row>
    <row r="6" spans="1:26" ht="12.75" customHeight="1" x14ac:dyDescent="0.25">
      <c r="A6" s="3"/>
      <c r="B6" s="4"/>
      <c r="C6" s="102"/>
      <c r="D6" s="334" t="s">
        <v>149</v>
      </c>
      <c r="E6" s="335"/>
      <c r="F6" s="335"/>
      <c r="G6" s="336"/>
      <c r="H6" s="337" t="s">
        <v>149</v>
      </c>
      <c r="I6" s="338">
        <f>Parameters!M19</f>
        <v>0</v>
      </c>
      <c r="J6" s="332"/>
      <c r="K6" s="3"/>
      <c r="L6" s="3"/>
      <c r="M6" s="3"/>
      <c r="N6" s="3"/>
      <c r="O6" s="3"/>
      <c r="P6" s="3"/>
      <c r="Q6" s="3"/>
      <c r="R6" s="3"/>
      <c r="S6" s="3"/>
      <c r="T6" s="3"/>
      <c r="U6" s="3"/>
      <c r="V6" s="3"/>
      <c r="W6" s="3"/>
      <c r="X6" s="3"/>
      <c r="Y6" s="3"/>
      <c r="Z6" s="3"/>
    </row>
    <row r="7" spans="1:26" ht="13.5" customHeight="1" x14ac:dyDescent="0.25">
      <c r="A7" s="3"/>
      <c r="B7" s="4"/>
      <c r="C7" s="102"/>
      <c r="D7" s="339" t="s">
        <v>150</v>
      </c>
      <c r="E7" s="340"/>
      <c r="F7" s="340"/>
      <c r="G7" s="341"/>
      <c r="H7" s="342" t="s">
        <v>150</v>
      </c>
      <c r="I7" s="343">
        <f>DOCF</f>
        <v>0</v>
      </c>
      <c r="J7" s="332"/>
      <c r="K7" s="3"/>
      <c r="L7" s="3"/>
      <c r="M7" s="3"/>
      <c r="N7" s="3"/>
      <c r="O7" s="3"/>
      <c r="P7" s="3"/>
      <c r="Q7" s="3"/>
      <c r="R7" s="3"/>
      <c r="S7" s="3"/>
      <c r="T7" s="3"/>
      <c r="U7" s="3"/>
      <c r="V7" s="3"/>
      <c r="W7" s="3"/>
      <c r="X7" s="3"/>
      <c r="Y7" s="3"/>
      <c r="Z7" s="3"/>
    </row>
    <row r="8" spans="1:26" ht="12.75" customHeight="1" x14ac:dyDescent="0.25">
      <c r="A8" s="3"/>
      <c r="B8" s="3"/>
      <c r="C8" s="3"/>
      <c r="D8" s="334" t="s">
        <v>151</v>
      </c>
      <c r="E8" s="335"/>
      <c r="F8" s="335"/>
      <c r="G8" s="336"/>
      <c r="H8" s="337" t="s">
        <v>152</v>
      </c>
      <c r="I8" s="344">
        <f>Parameters!M33</f>
        <v>0</v>
      </c>
      <c r="J8" s="184"/>
      <c r="K8" s="3"/>
      <c r="L8" s="3"/>
      <c r="M8" s="3"/>
      <c r="N8" s="3"/>
      <c r="O8" s="3"/>
      <c r="P8" s="3"/>
      <c r="Q8" s="3"/>
      <c r="R8" s="3"/>
      <c r="S8" s="3"/>
      <c r="T8" s="3"/>
      <c r="U8" s="3"/>
      <c r="V8" s="3"/>
      <c r="W8" s="3"/>
      <c r="X8" s="3"/>
      <c r="Y8" s="3"/>
      <c r="Z8" s="3"/>
    </row>
    <row r="9" spans="1:26" ht="15.75" customHeight="1" x14ac:dyDescent="0.25">
      <c r="A9" s="3"/>
      <c r="B9" s="3"/>
      <c r="C9" s="3"/>
      <c r="D9" s="345" t="s">
        <v>308</v>
      </c>
      <c r="E9" s="346"/>
      <c r="F9" s="346"/>
      <c r="G9" s="347"/>
      <c r="H9" s="348" t="s">
        <v>154</v>
      </c>
      <c r="I9" s="349" t="e">
        <f>LN(2)/$I$8</f>
        <v>#DIV/0!</v>
      </c>
      <c r="J9" s="184"/>
      <c r="K9" s="3"/>
      <c r="L9" s="3"/>
      <c r="M9" s="3"/>
      <c r="N9" s="3"/>
      <c r="O9" s="3"/>
      <c r="P9" s="3"/>
      <c r="Q9" s="3"/>
      <c r="R9" s="3"/>
      <c r="S9" s="3"/>
      <c r="T9" s="3"/>
      <c r="U9" s="3"/>
      <c r="V9" s="3"/>
      <c r="W9" s="3"/>
      <c r="X9" s="3"/>
      <c r="Y9" s="3"/>
      <c r="Z9" s="3"/>
    </row>
    <row r="10" spans="1:26" ht="12.75" customHeight="1" x14ac:dyDescent="0.25">
      <c r="A10" s="3"/>
      <c r="B10" s="3"/>
      <c r="C10" s="3"/>
      <c r="D10" s="350" t="s">
        <v>155</v>
      </c>
      <c r="E10" s="351"/>
      <c r="F10" s="351"/>
      <c r="G10" s="352"/>
      <c r="H10" s="353" t="s">
        <v>156</v>
      </c>
      <c r="I10" s="354">
        <f>EXP(-$I$8)</f>
        <v>1</v>
      </c>
      <c r="J10" s="184"/>
      <c r="K10" s="3"/>
      <c r="L10" s="3"/>
      <c r="M10" s="3"/>
      <c r="N10" s="3"/>
      <c r="O10" s="3"/>
      <c r="P10" s="3"/>
      <c r="Q10" s="3"/>
      <c r="R10" s="3"/>
      <c r="S10" s="3"/>
      <c r="T10" s="3"/>
      <c r="U10" s="3"/>
      <c r="V10" s="3"/>
      <c r="W10" s="3"/>
      <c r="X10" s="3"/>
      <c r="Y10" s="3"/>
      <c r="Z10" s="3"/>
    </row>
    <row r="11" spans="1:26" ht="12.75" customHeight="1" x14ac:dyDescent="0.25">
      <c r="A11" s="3"/>
      <c r="B11" s="3"/>
      <c r="C11" s="3"/>
      <c r="D11" s="350" t="s">
        <v>157</v>
      </c>
      <c r="E11" s="351"/>
      <c r="F11" s="351"/>
      <c r="G11" s="352"/>
      <c r="H11" s="353" t="s">
        <v>158</v>
      </c>
      <c r="I11" s="354">
        <f>Parameters!E37+7</f>
        <v>7</v>
      </c>
      <c r="J11" s="184"/>
      <c r="K11" s="3"/>
      <c r="L11" s="3"/>
      <c r="M11" s="3"/>
      <c r="N11" s="3"/>
      <c r="O11" s="3"/>
      <c r="P11" s="3"/>
      <c r="Q11" s="3"/>
      <c r="R11" s="3"/>
      <c r="S11" s="3"/>
      <c r="T11" s="3"/>
      <c r="U11" s="3"/>
      <c r="V11" s="3"/>
      <c r="W11" s="3"/>
      <c r="X11" s="3"/>
      <c r="Y11" s="3"/>
      <c r="Z11" s="3"/>
    </row>
    <row r="12" spans="1:26" ht="13.5" customHeight="1" x14ac:dyDescent="0.25">
      <c r="A12" s="3"/>
      <c r="B12" s="3"/>
      <c r="C12" s="3"/>
      <c r="D12" s="355" t="s">
        <v>159</v>
      </c>
      <c r="E12" s="356"/>
      <c r="F12" s="356"/>
      <c r="G12" s="357"/>
      <c r="H12" s="358" t="s">
        <v>160</v>
      </c>
      <c r="I12" s="498">
        <f>EXP(-$I$8*((13-I11)/12))</f>
        <v>1</v>
      </c>
      <c r="J12" s="184"/>
      <c r="K12" s="3"/>
      <c r="L12" s="3"/>
      <c r="M12" s="3"/>
      <c r="N12" s="3"/>
      <c r="O12" s="3"/>
      <c r="P12" s="3"/>
      <c r="Q12" s="3"/>
      <c r="R12" s="3"/>
      <c r="S12" s="3"/>
      <c r="T12" s="3"/>
      <c r="U12" s="3"/>
      <c r="V12" s="3"/>
      <c r="W12" s="3"/>
      <c r="X12" s="3"/>
      <c r="Y12" s="3"/>
      <c r="Z12" s="3"/>
    </row>
    <row r="13" spans="1:26" ht="13.5" customHeight="1" x14ac:dyDescent="0.25">
      <c r="A13" s="3"/>
      <c r="B13" s="3"/>
      <c r="C13" s="360"/>
      <c r="D13" s="361" t="s">
        <v>161</v>
      </c>
      <c r="E13" s="362"/>
      <c r="F13" s="362"/>
      <c r="G13" s="363"/>
      <c r="H13" s="364" t="s">
        <v>121</v>
      </c>
      <c r="I13" s="365">
        <f>CH4_fraction</f>
        <v>0</v>
      </c>
      <c r="J13" s="184"/>
      <c r="K13" s="3"/>
      <c r="L13" s="3"/>
      <c r="M13" s="3"/>
      <c r="N13" s="3"/>
      <c r="O13" s="3"/>
      <c r="P13" s="3"/>
      <c r="Q13" s="3"/>
      <c r="R13" s="3"/>
      <c r="S13" s="3"/>
      <c r="T13" s="3"/>
      <c r="U13" s="3"/>
      <c r="V13" s="3"/>
      <c r="W13" s="3"/>
      <c r="X13" s="3"/>
      <c r="Y13" s="3"/>
      <c r="Z13" s="3"/>
    </row>
    <row r="14" spans="1:26" ht="13.5" customHeight="1" x14ac:dyDescent="0.25">
      <c r="A14" s="3"/>
      <c r="B14" s="3"/>
      <c r="C14" s="3"/>
      <c r="D14" s="200"/>
      <c r="E14" s="184"/>
      <c r="F14" s="184"/>
      <c r="G14" s="184"/>
      <c r="H14" s="184"/>
      <c r="I14" s="184"/>
      <c r="J14" s="184"/>
      <c r="K14" s="3"/>
      <c r="L14" s="3"/>
      <c r="M14" s="3"/>
      <c r="N14" s="3"/>
      <c r="O14" s="3"/>
      <c r="P14" s="3"/>
      <c r="Q14" s="3"/>
      <c r="R14" s="3"/>
      <c r="S14" s="3"/>
      <c r="T14" s="3"/>
      <c r="U14" s="3"/>
      <c r="V14" s="3"/>
      <c r="W14" s="3"/>
      <c r="X14" s="3"/>
      <c r="Y14" s="3"/>
      <c r="Z14" s="3"/>
    </row>
    <row r="15" spans="1:26" ht="63.75" customHeight="1" x14ac:dyDescent="0.25">
      <c r="A15" s="3"/>
      <c r="B15" s="130" t="s">
        <v>63</v>
      </c>
      <c r="C15" s="366" t="s">
        <v>162</v>
      </c>
      <c r="D15" s="367" t="s">
        <v>57</v>
      </c>
      <c r="E15" s="368" t="s">
        <v>163</v>
      </c>
      <c r="F15" s="368" t="s">
        <v>164</v>
      </c>
      <c r="G15" s="368" t="s">
        <v>165</v>
      </c>
      <c r="H15" s="368" t="s">
        <v>166</v>
      </c>
      <c r="I15" s="368" t="s">
        <v>167</v>
      </c>
      <c r="J15" s="369" t="s">
        <v>309</v>
      </c>
      <c r="K15" s="3"/>
      <c r="L15" s="3"/>
      <c r="M15" s="3"/>
      <c r="N15" s="3"/>
      <c r="O15" s="3"/>
      <c r="P15" s="3"/>
      <c r="Q15" s="3"/>
      <c r="R15" s="3"/>
      <c r="S15" s="3"/>
      <c r="T15" s="3"/>
      <c r="U15" s="3"/>
      <c r="V15" s="3"/>
      <c r="W15" s="3"/>
      <c r="X15" s="3"/>
      <c r="Y15" s="3"/>
      <c r="Z15" s="3"/>
    </row>
    <row r="16" spans="1:26" ht="22.5" customHeight="1" x14ac:dyDescent="0.25">
      <c r="A16" s="31"/>
      <c r="B16" s="370"/>
      <c r="C16" s="371" t="s">
        <v>169</v>
      </c>
      <c r="D16" s="372" t="s">
        <v>57</v>
      </c>
      <c r="E16" s="229" t="s">
        <v>170</v>
      </c>
      <c r="F16" s="229" t="s">
        <v>171</v>
      </c>
      <c r="G16" s="229" t="s">
        <v>172</v>
      </c>
      <c r="H16" s="229" t="s">
        <v>310</v>
      </c>
      <c r="I16" s="229" t="s">
        <v>311</v>
      </c>
      <c r="J16" s="373" t="s">
        <v>175</v>
      </c>
      <c r="K16" s="3"/>
      <c r="L16" s="3"/>
      <c r="M16" s="3"/>
      <c r="N16" s="3"/>
      <c r="O16" s="3"/>
      <c r="P16" s="3"/>
      <c r="Q16" s="3"/>
      <c r="R16" s="3"/>
      <c r="S16" s="3"/>
      <c r="T16" s="3"/>
      <c r="U16" s="3"/>
      <c r="V16" s="3"/>
      <c r="W16" s="3"/>
      <c r="X16" s="3"/>
      <c r="Y16" s="3"/>
      <c r="Z16" s="3"/>
    </row>
    <row r="17" spans="1:26" ht="13.5" customHeight="1" x14ac:dyDescent="0.25">
      <c r="A17" s="3"/>
      <c r="B17" s="133"/>
      <c r="C17" s="134" t="s">
        <v>92</v>
      </c>
      <c r="D17" s="374" t="s">
        <v>176</v>
      </c>
      <c r="E17" s="230" t="s">
        <v>92</v>
      </c>
      <c r="F17" s="230" t="s">
        <v>92</v>
      </c>
      <c r="G17" s="230" t="s">
        <v>92</v>
      </c>
      <c r="H17" s="230" t="s">
        <v>92</v>
      </c>
      <c r="I17" s="230" t="s">
        <v>92</v>
      </c>
      <c r="J17" s="375" t="s">
        <v>92</v>
      </c>
      <c r="K17" s="3"/>
      <c r="L17" s="3"/>
      <c r="M17" s="3"/>
      <c r="N17" s="3"/>
      <c r="O17" s="3"/>
      <c r="P17" s="3"/>
      <c r="Q17" s="3"/>
      <c r="R17" s="3"/>
      <c r="S17" s="3"/>
      <c r="T17" s="3"/>
      <c r="U17" s="3"/>
      <c r="V17" s="3"/>
      <c r="W17" s="3"/>
      <c r="X17" s="3"/>
      <c r="Y17" s="3"/>
      <c r="Z17" s="3"/>
    </row>
    <row r="18" spans="1:26" ht="13.5" customHeight="1" x14ac:dyDescent="0.25">
      <c r="A18" s="3"/>
      <c r="B18" s="16"/>
      <c r="C18" s="376"/>
      <c r="D18" s="377"/>
      <c r="E18" s="255"/>
      <c r="F18" s="378"/>
      <c r="G18" s="378"/>
      <c r="H18" s="378"/>
      <c r="I18" s="378"/>
      <c r="J18" s="379"/>
      <c r="K18" s="3"/>
      <c r="L18" s="3"/>
      <c r="M18" s="3"/>
      <c r="N18" s="3"/>
      <c r="O18" s="3"/>
      <c r="P18" s="3"/>
      <c r="Q18" s="3"/>
      <c r="R18" s="3"/>
      <c r="S18" s="3"/>
      <c r="T18" s="3"/>
      <c r="U18" s="3"/>
      <c r="V18" s="3"/>
      <c r="W18" s="3"/>
      <c r="X18" s="3"/>
      <c r="Y18" s="3"/>
      <c r="Z18" s="3"/>
    </row>
    <row r="19" spans="1:26" ht="12.75" customHeight="1" x14ac:dyDescent="0.25">
      <c r="A19" s="3"/>
      <c r="B19" s="380">
        <f>Amnt_Deposited!B11</f>
        <v>0</v>
      </c>
      <c r="C19" s="381">
        <f>Amnt_Deposited!I11</f>
        <v>0</v>
      </c>
      <c r="D19" s="382">
        <f>MCF!R18</f>
        <v>0</v>
      </c>
      <c r="E19" s="232">
        <f t="shared" ref="E19:E50" si="0">C19*$I$6*DOCF*D19</f>
        <v>0</v>
      </c>
      <c r="F19" s="383">
        <f t="shared" ref="F19:F99" si="1">E19*$I$12</f>
        <v>0</v>
      </c>
      <c r="G19" s="383">
        <f t="shared" ref="G19:G99" si="2">E19*(1-$I$12)</f>
        <v>0</v>
      </c>
      <c r="H19" s="383">
        <f t="shared" ref="H19:H99" si="3">F19+H18*$I$10</f>
        <v>0</v>
      </c>
      <c r="I19" s="383">
        <f t="shared" ref="I19:I99" si="4">H18*(1-$I$10)+G19</f>
        <v>0</v>
      </c>
      <c r="J19" s="384">
        <f t="shared" ref="J19:J50" si="5">I19*CH4_fraction*conv</f>
        <v>0</v>
      </c>
      <c r="K19" s="3"/>
      <c r="L19" s="3"/>
      <c r="M19" s="3"/>
      <c r="N19" s="3"/>
      <c r="O19" s="3"/>
      <c r="P19" s="3"/>
      <c r="Q19" s="3"/>
      <c r="R19" s="3"/>
      <c r="S19" s="3"/>
      <c r="T19" s="3"/>
      <c r="U19" s="3"/>
      <c r="V19" s="3"/>
      <c r="W19" s="3"/>
      <c r="X19" s="3"/>
      <c r="Y19" s="3"/>
      <c r="Z19" s="3"/>
    </row>
    <row r="20" spans="1:26" ht="12.75" customHeight="1" x14ac:dyDescent="0.25">
      <c r="A20" s="3"/>
      <c r="B20" s="385">
        <f>Amnt_Deposited!B12</f>
        <v>1</v>
      </c>
      <c r="C20" s="321">
        <f>Amnt_Deposited!I12</f>
        <v>0</v>
      </c>
      <c r="D20" s="386">
        <f>MCF!R19</f>
        <v>0</v>
      </c>
      <c r="E20" s="236">
        <f t="shared" si="0"/>
        <v>0</v>
      </c>
      <c r="F20" s="236">
        <f t="shared" si="1"/>
        <v>0</v>
      </c>
      <c r="G20" s="236">
        <f t="shared" si="2"/>
        <v>0</v>
      </c>
      <c r="H20" s="236">
        <f t="shared" si="3"/>
        <v>0</v>
      </c>
      <c r="I20" s="236">
        <f t="shared" si="4"/>
        <v>0</v>
      </c>
      <c r="J20" s="387">
        <f t="shared" si="5"/>
        <v>0</v>
      </c>
      <c r="K20" s="3"/>
      <c r="L20" s="3"/>
      <c r="M20" s="3"/>
      <c r="N20" s="3"/>
      <c r="O20" s="3"/>
      <c r="P20" s="3"/>
      <c r="Q20" s="3"/>
      <c r="R20" s="3"/>
      <c r="S20" s="3"/>
      <c r="T20" s="3"/>
      <c r="U20" s="3"/>
      <c r="V20" s="3"/>
      <c r="W20" s="3"/>
      <c r="X20" s="3"/>
      <c r="Y20" s="3"/>
      <c r="Z20" s="3"/>
    </row>
    <row r="21" spans="1:26" ht="12.75" customHeight="1" x14ac:dyDescent="0.25">
      <c r="A21" s="3"/>
      <c r="B21" s="385">
        <f>Amnt_Deposited!B13</f>
        <v>2</v>
      </c>
      <c r="C21" s="321">
        <f>Amnt_Deposited!I13</f>
        <v>0</v>
      </c>
      <c r="D21" s="386">
        <f>MCF!R20</f>
        <v>0</v>
      </c>
      <c r="E21" s="236">
        <f t="shared" si="0"/>
        <v>0</v>
      </c>
      <c r="F21" s="236">
        <f t="shared" si="1"/>
        <v>0</v>
      </c>
      <c r="G21" s="236">
        <f t="shared" si="2"/>
        <v>0</v>
      </c>
      <c r="H21" s="236">
        <f t="shared" si="3"/>
        <v>0</v>
      </c>
      <c r="I21" s="236">
        <f t="shared" si="4"/>
        <v>0</v>
      </c>
      <c r="J21" s="387">
        <f t="shared" si="5"/>
        <v>0</v>
      </c>
      <c r="K21" s="3"/>
      <c r="L21" s="3"/>
      <c r="M21" s="3"/>
      <c r="N21" s="3"/>
      <c r="O21" s="3"/>
      <c r="P21" s="3"/>
      <c r="Q21" s="3"/>
      <c r="R21" s="3"/>
      <c r="S21" s="3"/>
      <c r="T21" s="3"/>
      <c r="U21" s="3"/>
      <c r="V21" s="3"/>
      <c r="W21" s="3"/>
      <c r="X21" s="3"/>
      <c r="Y21" s="3"/>
      <c r="Z21" s="3"/>
    </row>
    <row r="22" spans="1:26" ht="12.75" customHeight="1" x14ac:dyDescent="0.25">
      <c r="A22" s="3"/>
      <c r="B22" s="385">
        <f>Amnt_Deposited!B14</f>
        <v>3</v>
      </c>
      <c r="C22" s="321">
        <f>Amnt_Deposited!I14</f>
        <v>0</v>
      </c>
      <c r="D22" s="386">
        <f>MCF!R21</f>
        <v>0</v>
      </c>
      <c r="E22" s="236">
        <f t="shared" si="0"/>
        <v>0</v>
      </c>
      <c r="F22" s="236">
        <f t="shared" si="1"/>
        <v>0</v>
      </c>
      <c r="G22" s="236">
        <f t="shared" si="2"/>
        <v>0</v>
      </c>
      <c r="H22" s="236">
        <f t="shared" si="3"/>
        <v>0</v>
      </c>
      <c r="I22" s="236">
        <f t="shared" si="4"/>
        <v>0</v>
      </c>
      <c r="J22" s="387">
        <f t="shared" si="5"/>
        <v>0</v>
      </c>
      <c r="K22" s="3"/>
      <c r="L22" s="3"/>
      <c r="M22" s="3"/>
      <c r="N22" s="3"/>
      <c r="O22" s="3"/>
      <c r="P22" s="3"/>
      <c r="Q22" s="3"/>
      <c r="R22" s="3"/>
      <c r="S22" s="3"/>
      <c r="T22" s="3"/>
      <c r="U22" s="3"/>
      <c r="V22" s="3"/>
      <c r="W22" s="3"/>
      <c r="X22" s="3"/>
      <c r="Y22" s="3"/>
      <c r="Z22" s="3"/>
    </row>
    <row r="23" spans="1:26" ht="12.75" customHeight="1" x14ac:dyDescent="0.25">
      <c r="A23" s="3"/>
      <c r="B23" s="385">
        <f>Amnt_Deposited!B15</f>
        <v>4</v>
      </c>
      <c r="C23" s="321">
        <f>Amnt_Deposited!I15</f>
        <v>0</v>
      </c>
      <c r="D23" s="386">
        <f>MCF!R22</f>
        <v>0</v>
      </c>
      <c r="E23" s="236">
        <f t="shared" si="0"/>
        <v>0</v>
      </c>
      <c r="F23" s="236">
        <f t="shared" si="1"/>
        <v>0</v>
      </c>
      <c r="G23" s="236">
        <f t="shared" si="2"/>
        <v>0</v>
      </c>
      <c r="H23" s="236">
        <f t="shared" si="3"/>
        <v>0</v>
      </c>
      <c r="I23" s="236">
        <f t="shared" si="4"/>
        <v>0</v>
      </c>
      <c r="J23" s="387">
        <f t="shared" si="5"/>
        <v>0</v>
      </c>
      <c r="K23" s="3"/>
      <c r="L23" s="3"/>
      <c r="M23" s="3"/>
      <c r="N23" s="3"/>
      <c r="O23" s="3"/>
      <c r="P23" s="3"/>
      <c r="Q23" s="3"/>
      <c r="R23" s="3"/>
      <c r="S23" s="3"/>
      <c r="T23" s="3"/>
      <c r="U23" s="3"/>
      <c r="V23" s="3"/>
      <c r="W23" s="3"/>
      <c r="X23" s="3"/>
      <c r="Y23" s="3"/>
      <c r="Z23" s="3"/>
    </row>
    <row r="24" spans="1:26" ht="12.75" customHeight="1" x14ac:dyDescent="0.25">
      <c r="A24" s="3"/>
      <c r="B24" s="385">
        <f>Amnt_Deposited!B16</f>
        <v>5</v>
      </c>
      <c r="C24" s="321">
        <f>Amnt_Deposited!I16</f>
        <v>0</v>
      </c>
      <c r="D24" s="386">
        <f>MCF!R23</f>
        <v>0</v>
      </c>
      <c r="E24" s="236">
        <f t="shared" si="0"/>
        <v>0</v>
      </c>
      <c r="F24" s="236">
        <f t="shared" si="1"/>
        <v>0</v>
      </c>
      <c r="G24" s="236">
        <f t="shared" si="2"/>
        <v>0</v>
      </c>
      <c r="H24" s="236">
        <f t="shared" si="3"/>
        <v>0</v>
      </c>
      <c r="I24" s="236">
        <f t="shared" si="4"/>
        <v>0</v>
      </c>
      <c r="J24" s="387">
        <f t="shared" si="5"/>
        <v>0</v>
      </c>
      <c r="K24" s="3"/>
      <c r="L24" s="3"/>
      <c r="M24" s="3"/>
      <c r="N24" s="3"/>
      <c r="O24" s="3"/>
      <c r="P24" s="3"/>
      <c r="Q24" s="3"/>
      <c r="R24" s="3"/>
      <c r="S24" s="3"/>
      <c r="T24" s="3"/>
      <c r="U24" s="3"/>
      <c r="V24" s="3"/>
      <c r="W24" s="3"/>
      <c r="X24" s="3"/>
      <c r="Y24" s="3"/>
      <c r="Z24" s="3"/>
    </row>
    <row r="25" spans="1:26" ht="12.75" customHeight="1" x14ac:dyDescent="0.25">
      <c r="A25" s="3"/>
      <c r="B25" s="385">
        <f>Amnt_Deposited!B17</f>
        <v>6</v>
      </c>
      <c r="C25" s="321">
        <f>Amnt_Deposited!I17</f>
        <v>0</v>
      </c>
      <c r="D25" s="386">
        <f>MCF!R24</f>
        <v>0</v>
      </c>
      <c r="E25" s="236">
        <f t="shared" si="0"/>
        <v>0</v>
      </c>
      <c r="F25" s="236">
        <f t="shared" si="1"/>
        <v>0</v>
      </c>
      <c r="G25" s="236">
        <f t="shared" si="2"/>
        <v>0</v>
      </c>
      <c r="H25" s="236">
        <f t="shared" si="3"/>
        <v>0</v>
      </c>
      <c r="I25" s="236">
        <f t="shared" si="4"/>
        <v>0</v>
      </c>
      <c r="J25" s="387">
        <f t="shared" si="5"/>
        <v>0</v>
      </c>
      <c r="K25" s="3"/>
      <c r="L25" s="3"/>
      <c r="M25" s="3"/>
      <c r="N25" s="3"/>
      <c r="O25" s="3"/>
      <c r="P25" s="3"/>
      <c r="Q25" s="3"/>
      <c r="R25" s="3"/>
      <c r="S25" s="3"/>
      <c r="T25" s="3"/>
      <c r="U25" s="3"/>
      <c r="V25" s="3"/>
      <c r="W25" s="3"/>
      <c r="X25" s="3"/>
      <c r="Y25" s="3"/>
      <c r="Z25" s="3"/>
    </row>
    <row r="26" spans="1:26" ht="12.75" customHeight="1" x14ac:dyDescent="0.25">
      <c r="A26" s="3"/>
      <c r="B26" s="385">
        <f>Amnt_Deposited!B18</f>
        <v>7</v>
      </c>
      <c r="C26" s="321">
        <f>Amnt_Deposited!I18</f>
        <v>0</v>
      </c>
      <c r="D26" s="386">
        <f>MCF!R25</f>
        <v>0</v>
      </c>
      <c r="E26" s="236">
        <f t="shared" si="0"/>
        <v>0</v>
      </c>
      <c r="F26" s="236">
        <f t="shared" si="1"/>
        <v>0</v>
      </c>
      <c r="G26" s="236">
        <f t="shared" si="2"/>
        <v>0</v>
      </c>
      <c r="H26" s="236">
        <f t="shared" si="3"/>
        <v>0</v>
      </c>
      <c r="I26" s="236">
        <f t="shared" si="4"/>
        <v>0</v>
      </c>
      <c r="J26" s="387">
        <f t="shared" si="5"/>
        <v>0</v>
      </c>
      <c r="K26" s="3"/>
      <c r="L26" s="3"/>
      <c r="M26" s="3"/>
      <c r="N26" s="3"/>
      <c r="O26" s="3"/>
      <c r="P26" s="3"/>
      <c r="Q26" s="3"/>
      <c r="R26" s="3"/>
      <c r="S26" s="3"/>
      <c r="T26" s="3"/>
      <c r="U26" s="3"/>
      <c r="V26" s="3"/>
      <c r="W26" s="3"/>
      <c r="X26" s="3"/>
      <c r="Y26" s="3"/>
      <c r="Z26" s="3"/>
    </row>
    <row r="27" spans="1:26" ht="12.75" customHeight="1" x14ac:dyDescent="0.25">
      <c r="A27" s="3"/>
      <c r="B27" s="385">
        <f>Amnt_Deposited!B19</f>
        <v>8</v>
      </c>
      <c r="C27" s="321">
        <f>Amnt_Deposited!I19</f>
        <v>0</v>
      </c>
      <c r="D27" s="386">
        <f>MCF!R26</f>
        <v>0</v>
      </c>
      <c r="E27" s="236">
        <f t="shared" si="0"/>
        <v>0</v>
      </c>
      <c r="F27" s="236">
        <f t="shared" si="1"/>
        <v>0</v>
      </c>
      <c r="G27" s="236">
        <f t="shared" si="2"/>
        <v>0</v>
      </c>
      <c r="H27" s="236">
        <f t="shared" si="3"/>
        <v>0</v>
      </c>
      <c r="I27" s="236">
        <f t="shared" si="4"/>
        <v>0</v>
      </c>
      <c r="J27" s="387">
        <f t="shared" si="5"/>
        <v>0</v>
      </c>
      <c r="K27" s="3"/>
      <c r="L27" s="3"/>
      <c r="M27" s="3"/>
      <c r="N27" s="3"/>
      <c r="O27" s="3"/>
      <c r="P27" s="3"/>
      <c r="Q27" s="3"/>
      <c r="R27" s="3"/>
      <c r="S27" s="3"/>
      <c r="T27" s="3"/>
      <c r="U27" s="3"/>
      <c r="V27" s="3"/>
      <c r="W27" s="3"/>
      <c r="X27" s="3"/>
      <c r="Y27" s="3"/>
      <c r="Z27" s="3"/>
    </row>
    <row r="28" spans="1:26" ht="12.75" customHeight="1" x14ac:dyDescent="0.25">
      <c r="A28" s="3"/>
      <c r="B28" s="385">
        <f>Amnt_Deposited!B20</f>
        <v>9</v>
      </c>
      <c r="C28" s="321">
        <f>Amnt_Deposited!I20</f>
        <v>0</v>
      </c>
      <c r="D28" s="386">
        <f>MCF!R27</f>
        <v>0</v>
      </c>
      <c r="E28" s="236">
        <f t="shared" si="0"/>
        <v>0</v>
      </c>
      <c r="F28" s="236">
        <f t="shared" si="1"/>
        <v>0</v>
      </c>
      <c r="G28" s="236">
        <f t="shared" si="2"/>
        <v>0</v>
      </c>
      <c r="H28" s="236">
        <f t="shared" si="3"/>
        <v>0</v>
      </c>
      <c r="I28" s="236">
        <f t="shared" si="4"/>
        <v>0</v>
      </c>
      <c r="J28" s="387">
        <f t="shared" si="5"/>
        <v>0</v>
      </c>
      <c r="K28" s="3"/>
      <c r="L28" s="3"/>
      <c r="M28" s="3"/>
      <c r="N28" s="3"/>
      <c r="O28" s="3"/>
      <c r="P28" s="3"/>
      <c r="Q28" s="3"/>
      <c r="R28" s="3"/>
      <c r="S28" s="3"/>
      <c r="T28" s="3"/>
      <c r="U28" s="3"/>
      <c r="V28" s="3"/>
      <c r="W28" s="3"/>
      <c r="X28" s="3"/>
      <c r="Y28" s="3"/>
      <c r="Z28" s="3"/>
    </row>
    <row r="29" spans="1:26" ht="12.75" customHeight="1" x14ac:dyDescent="0.25">
      <c r="A29" s="3"/>
      <c r="B29" s="385">
        <f>Amnt_Deposited!B21</f>
        <v>10</v>
      </c>
      <c r="C29" s="321">
        <f>Amnt_Deposited!I21</f>
        <v>0</v>
      </c>
      <c r="D29" s="386">
        <f>MCF!R28</f>
        <v>0</v>
      </c>
      <c r="E29" s="236">
        <f t="shared" si="0"/>
        <v>0</v>
      </c>
      <c r="F29" s="236">
        <f t="shared" si="1"/>
        <v>0</v>
      </c>
      <c r="G29" s="236">
        <f t="shared" si="2"/>
        <v>0</v>
      </c>
      <c r="H29" s="236">
        <f t="shared" si="3"/>
        <v>0</v>
      </c>
      <c r="I29" s="236">
        <f t="shared" si="4"/>
        <v>0</v>
      </c>
      <c r="J29" s="387">
        <f t="shared" si="5"/>
        <v>0</v>
      </c>
      <c r="K29" s="3"/>
      <c r="L29" s="3"/>
      <c r="M29" s="3"/>
      <c r="N29" s="3"/>
      <c r="O29" s="3"/>
      <c r="P29" s="3"/>
      <c r="Q29" s="3"/>
      <c r="R29" s="3"/>
      <c r="S29" s="3"/>
      <c r="T29" s="3"/>
      <c r="U29" s="3"/>
      <c r="V29" s="3"/>
      <c r="W29" s="3"/>
      <c r="X29" s="3"/>
      <c r="Y29" s="3"/>
      <c r="Z29" s="3"/>
    </row>
    <row r="30" spans="1:26" ht="12.75" customHeight="1" x14ac:dyDescent="0.25">
      <c r="A30" s="3"/>
      <c r="B30" s="385">
        <f>Amnt_Deposited!B22</f>
        <v>11</v>
      </c>
      <c r="C30" s="321">
        <f>Amnt_Deposited!I22</f>
        <v>0</v>
      </c>
      <c r="D30" s="386">
        <f>MCF!R29</f>
        <v>0</v>
      </c>
      <c r="E30" s="236">
        <f t="shared" si="0"/>
        <v>0</v>
      </c>
      <c r="F30" s="236">
        <f t="shared" si="1"/>
        <v>0</v>
      </c>
      <c r="G30" s="236">
        <f t="shared" si="2"/>
        <v>0</v>
      </c>
      <c r="H30" s="236">
        <f t="shared" si="3"/>
        <v>0</v>
      </c>
      <c r="I30" s="236">
        <f t="shared" si="4"/>
        <v>0</v>
      </c>
      <c r="J30" s="387">
        <f t="shared" si="5"/>
        <v>0</v>
      </c>
      <c r="K30" s="3"/>
      <c r="L30" s="3"/>
      <c r="M30" s="3"/>
      <c r="N30" s="3"/>
      <c r="O30" s="3"/>
      <c r="P30" s="3"/>
      <c r="Q30" s="3"/>
      <c r="R30" s="3"/>
      <c r="S30" s="3"/>
      <c r="T30" s="3"/>
      <c r="U30" s="3"/>
      <c r="V30" s="3"/>
      <c r="W30" s="3"/>
      <c r="X30" s="3"/>
      <c r="Y30" s="3"/>
      <c r="Z30" s="3"/>
    </row>
    <row r="31" spans="1:26" ht="12.75" customHeight="1" x14ac:dyDescent="0.25">
      <c r="A31" s="3"/>
      <c r="B31" s="385">
        <f>Amnt_Deposited!B23</f>
        <v>12</v>
      </c>
      <c r="C31" s="321">
        <f>Amnt_Deposited!I23</f>
        <v>0</v>
      </c>
      <c r="D31" s="386">
        <f>MCF!R30</f>
        <v>0</v>
      </c>
      <c r="E31" s="236">
        <f t="shared" si="0"/>
        <v>0</v>
      </c>
      <c r="F31" s="236">
        <f t="shared" si="1"/>
        <v>0</v>
      </c>
      <c r="G31" s="236">
        <f t="shared" si="2"/>
        <v>0</v>
      </c>
      <c r="H31" s="236">
        <f t="shared" si="3"/>
        <v>0</v>
      </c>
      <c r="I31" s="236">
        <f t="shared" si="4"/>
        <v>0</v>
      </c>
      <c r="J31" s="387">
        <f t="shared" si="5"/>
        <v>0</v>
      </c>
      <c r="K31" s="3"/>
      <c r="L31" s="3"/>
      <c r="M31" s="3"/>
      <c r="N31" s="3"/>
      <c r="O31" s="3"/>
      <c r="P31" s="3"/>
      <c r="Q31" s="3"/>
      <c r="R31" s="3"/>
      <c r="S31" s="3"/>
      <c r="T31" s="3"/>
      <c r="U31" s="3"/>
      <c r="V31" s="3"/>
      <c r="W31" s="3"/>
      <c r="X31" s="3"/>
      <c r="Y31" s="3"/>
      <c r="Z31" s="3"/>
    </row>
    <row r="32" spans="1:26" ht="12.75" customHeight="1" x14ac:dyDescent="0.25">
      <c r="A32" s="3"/>
      <c r="B32" s="385">
        <f>Amnt_Deposited!B24</f>
        <v>13</v>
      </c>
      <c r="C32" s="321">
        <f>Amnt_Deposited!I24</f>
        <v>0</v>
      </c>
      <c r="D32" s="386">
        <f>MCF!R31</f>
        <v>0</v>
      </c>
      <c r="E32" s="236">
        <f t="shared" si="0"/>
        <v>0</v>
      </c>
      <c r="F32" s="236">
        <f t="shared" si="1"/>
        <v>0</v>
      </c>
      <c r="G32" s="236">
        <f t="shared" si="2"/>
        <v>0</v>
      </c>
      <c r="H32" s="236">
        <f t="shared" si="3"/>
        <v>0</v>
      </c>
      <c r="I32" s="236">
        <f t="shared" si="4"/>
        <v>0</v>
      </c>
      <c r="J32" s="387">
        <f t="shared" si="5"/>
        <v>0</v>
      </c>
      <c r="K32" s="3"/>
      <c r="L32" s="3"/>
      <c r="M32" s="3"/>
      <c r="N32" s="3"/>
      <c r="O32" s="3"/>
      <c r="P32" s="3"/>
      <c r="Q32" s="3"/>
      <c r="R32" s="3"/>
      <c r="S32" s="3"/>
      <c r="T32" s="3"/>
      <c r="U32" s="3"/>
      <c r="V32" s="3"/>
      <c r="W32" s="3"/>
      <c r="X32" s="3"/>
      <c r="Y32" s="3"/>
      <c r="Z32" s="3"/>
    </row>
    <row r="33" spans="1:26" ht="12.75" customHeight="1" x14ac:dyDescent="0.25">
      <c r="A33" s="3"/>
      <c r="B33" s="385">
        <f>Amnt_Deposited!B25</f>
        <v>14</v>
      </c>
      <c r="C33" s="321">
        <f>Amnt_Deposited!I25</f>
        <v>0</v>
      </c>
      <c r="D33" s="386">
        <f>MCF!R32</f>
        <v>0</v>
      </c>
      <c r="E33" s="236">
        <f t="shared" si="0"/>
        <v>0</v>
      </c>
      <c r="F33" s="236">
        <f t="shared" si="1"/>
        <v>0</v>
      </c>
      <c r="G33" s="236">
        <f t="shared" si="2"/>
        <v>0</v>
      </c>
      <c r="H33" s="236">
        <f t="shared" si="3"/>
        <v>0</v>
      </c>
      <c r="I33" s="236">
        <f t="shared" si="4"/>
        <v>0</v>
      </c>
      <c r="J33" s="387">
        <f t="shared" si="5"/>
        <v>0</v>
      </c>
      <c r="K33" s="3"/>
      <c r="L33" s="3"/>
      <c r="M33" s="3"/>
      <c r="N33" s="3"/>
      <c r="O33" s="3"/>
      <c r="P33" s="3"/>
      <c r="Q33" s="3"/>
      <c r="R33" s="3"/>
      <c r="S33" s="3"/>
      <c r="T33" s="3"/>
      <c r="U33" s="3"/>
      <c r="V33" s="3"/>
      <c r="W33" s="3"/>
      <c r="X33" s="3"/>
      <c r="Y33" s="3"/>
      <c r="Z33" s="3"/>
    </row>
    <row r="34" spans="1:26" ht="12.75" customHeight="1" x14ac:dyDescent="0.25">
      <c r="A34" s="3"/>
      <c r="B34" s="385">
        <f>Amnt_Deposited!B26</f>
        <v>15</v>
      </c>
      <c r="C34" s="321">
        <f>Amnt_Deposited!I26</f>
        <v>0</v>
      </c>
      <c r="D34" s="386">
        <f>MCF!R33</f>
        <v>0</v>
      </c>
      <c r="E34" s="236">
        <f t="shared" si="0"/>
        <v>0</v>
      </c>
      <c r="F34" s="236">
        <f t="shared" si="1"/>
        <v>0</v>
      </c>
      <c r="G34" s="236">
        <f t="shared" si="2"/>
        <v>0</v>
      </c>
      <c r="H34" s="236">
        <f t="shared" si="3"/>
        <v>0</v>
      </c>
      <c r="I34" s="236">
        <f t="shared" si="4"/>
        <v>0</v>
      </c>
      <c r="J34" s="387">
        <f t="shared" si="5"/>
        <v>0</v>
      </c>
      <c r="K34" s="3"/>
      <c r="L34" s="3"/>
      <c r="M34" s="3"/>
      <c r="N34" s="3"/>
      <c r="O34" s="3"/>
      <c r="P34" s="3"/>
      <c r="Q34" s="3"/>
      <c r="R34" s="3"/>
      <c r="S34" s="3"/>
      <c r="T34" s="3"/>
      <c r="U34" s="3"/>
      <c r="V34" s="3"/>
      <c r="W34" s="3"/>
      <c r="X34" s="3"/>
      <c r="Y34" s="3"/>
      <c r="Z34" s="3"/>
    </row>
    <row r="35" spans="1:26" ht="12.75" customHeight="1" x14ac:dyDescent="0.25">
      <c r="A35" s="3"/>
      <c r="B35" s="385">
        <f>Amnt_Deposited!B27</f>
        <v>16</v>
      </c>
      <c r="C35" s="321">
        <f>Amnt_Deposited!I27</f>
        <v>0</v>
      </c>
      <c r="D35" s="386">
        <f>MCF!R34</f>
        <v>0</v>
      </c>
      <c r="E35" s="236">
        <f t="shared" si="0"/>
        <v>0</v>
      </c>
      <c r="F35" s="236">
        <f t="shared" si="1"/>
        <v>0</v>
      </c>
      <c r="G35" s="236">
        <f t="shared" si="2"/>
        <v>0</v>
      </c>
      <c r="H35" s="236">
        <f t="shared" si="3"/>
        <v>0</v>
      </c>
      <c r="I35" s="236">
        <f t="shared" si="4"/>
        <v>0</v>
      </c>
      <c r="J35" s="387">
        <f t="shared" si="5"/>
        <v>0</v>
      </c>
      <c r="K35" s="3"/>
      <c r="L35" s="3"/>
      <c r="M35" s="3"/>
      <c r="N35" s="3"/>
      <c r="O35" s="3"/>
      <c r="P35" s="3"/>
      <c r="Q35" s="3"/>
      <c r="R35" s="3"/>
      <c r="S35" s="3"/>
      <c r="T35" s="3"/>
      <c r="U35" s="3"/>
      <c r="V35" s="3"/>
      <c r="W35" s="3"/>
      <c r="X35" s="3"/>
      <c r="Y35" s="3"/>
      <c r="Z35" s="3"/>
    </row>
    <row r="36" spans="1:26" ht="12.75" customHeight="1" x14ac:dyDescent="0.25">
      <c r="A36" s="3"/>
      <c r="B36" s="385">
        <f>Amnt_Deposited!B28</f>
        <v>17</v>
      </c>
      <c r="C36" s="321">
        <f>Amnt_Deposited!I28</f>
        <v>0</v>
      </c>
      <c r="D36" s="386">
        <f>MCF!R35</f>
        <v>0</v>
      </c>
      <c r="E36" s="236">
        <f t="shared" si="0"/>
        <v>0</v>
      </c>
      <c r="F36" s="236">
        <f t="shared" si="1"/>
        <v>0</v>
      </c>
      <c r="G36" s="236">
        <f t="shared" si="2"/>
        <v>0</v>
      </c>
      <c r="H36" s="236">
        <f t="shared" si="3"/>
        <v>0</v>
      </c>
      <c r="I36" s="236">
        <f t="shared" si="4"/>
        <v>0</v>
      </c>
      <c r="J36" s="387">
        <f t="shared" si="5"/>
        <v>0</v>
      </c>
      <c r="K36" s="3"/>
      <c r="L36" s="3"/>
      <c r="M36" s="3"/>
      <c r="N36" s="3"/>
      <c r="O36" s="3"/>
      <c r="P36" s="3"/>
      <c r="Q36" s="3"/>
      <c r="R36" s="3"/>
      <c r="S36" s="3"/>
      <c r="T36" s="3"/>
      <c r="U36" s="3"/>
      <c r="V36" s="3"/>
      <c r="W36" s="3"/>
      <c r="X36" s="3"/>
      <c r="Y36" s="3"/>
      <c r="Z36" s="3"/>
    </row>
    <row r="37" spans="1:26" ht="12.75" customHeight="1" x14ac:dyDescent="0.25">
      <c r="A37" s="3"/>
      <c r="B37" s="385">
        <f>Amnt_Deposited!B29</f>
        <v>18</v>
      </c>
      <c r="C37" s="321">
        <f>Amnt_Deposited!I29</f>
        <v>0</v>
      </c>
      <c r="D37" s="386">
        <f>MCF!R36</f>
        <v>0</v>
      </c>
      <c r="E37" s="236">
        <f t="shared" si="0"/>
        <v>0</v>
      </c>
      <c r="F37" s="236">
        <f t="shared" si="1"/>
        <v>0</v>
      </c>
      <c r="G37" s="236">
        <f t="shared" si="2"/>
        <v>0</v>
      </c>
      <c r="H37" s="236">
        <f t="shared" si="3"/>
        <v>0</v>
      </c>
      <c r="I37" s="236">
        <f t="shared" si="4"/>
        <v>0</v>
      </c>
      <c r="J37" s="387">
        <f t="shared" si="5"/>
        <v>0</v>
      </c>
      <c r="K37" s="3"/>
      <c r="L37" s="3"/>
      <c r="M37" s="3"/>
      <c r="N37" s="3"/>
      <c r="O37" s="3"/>
      <c r="P37" s="3"/>
      <c r="Q37" s="3"/>
      <c r="R37" s="3"/>
      <c r="S37" s="3"/>
      <c r="T37" s="3"/>
      <c r="U37" s="3"/>
      <c r="V37" s="3"/>
      <c r="W37" s="3"/>
      <c r="X37" s="3"/>
      <c r="Y37" s="3"/>
      <c r="Z37" s="3"/>
    </row>
    <row r="38" spans="1:26" ht="12.75" customHeight="1" x14ac:dyDescent="0.25">
      <c r="A38" s="3"/>
      <c r="B38" s="385">
        <f>Amnt_Deposited!B30</f>
        <v>19</v>
      </c>
      <c r="C38" s="321">
        <f>Amnt_Deposited!I30</f>
        <v>0</v>
      </c>
      <c r="D38" s="386">
        <f>MCF!R37</f>
        <v>0</v>
      </c>
      <c r="E38" s="236">
        <f t="shared" si="0"/>
        <v>0</v>
      </c>
      <c r="F38" s="236">
        <f t="shared" si="1"/>
        <v>0</v>
      </c>
      <c r="G38" s="236">
        <f t="shared" si="2"/>
        <v>0</v>
      </c>
      <c r="H38" s="236">
        <f t="shared" si="3"/>
        <v>0</v>
      </c>
      <c r="I38" s="236">
        <f t="shared" si="4"/>
        <v>0</v>
      </c>
      <c r="J38" s="387">
        <f t="shared" si="5"/>
        <v>0</v>
      </c>
      <c r="K38" s="3"/>
      <c r="L38" s="3"/>
      <c r="M38" s="3"/>
      <c r="N38" s="3"/>
      <c r="O38" s="3"/>
      <c r="P38" s="3"/>
      <c r="Q38" s="3"/>
      <c r="R38" s="3"/>
      <c r="S38" s="3"/>
      <c r="T38" s="3"/>
      <c r="U38" s="3"/>
      <c r="V38" s="3"/>
      <c r="W38" s="3"/>
      <c r="X38" s="3"/>
      <c r="Y38" s="3"/>
      <c r="Z38" s="3"/>
    </row>
    <row r="39" spans="1:26" ht="12.75" customHeight="1" x14ac:dyDescent="0.25">
      <c r="A39" s="3"/>
      <c r="B39" s="385">
        <f>Amnt_Deposited!B31</f>
        <v>20</v>
      </c>
      <c r="C39" s="321">
        <f>Amnt_Deposited!I31</f>
        <v>0</v>
      </c>
      <c r="D39" s="386">
        <f>MCF!R38</f>
        <v>0</v>
      </c>
      <c r="E39" s="236">
        <f t="shared" si="0"/>
        <v>0</v>
      </c>
      <c r="F39" s="236">
        <f t="shared" si="1"/>
        <v>0</v>
      </c>
      <c r="G39" s="236">
        <f t="shared" si="2"/>
        <v>0</v>
      </c>
      <c r="H39" s="236">
        <f t="shared" si="3"/>
        <v>0</v>
      </c>
      <c r="I39" s="236">
        <f t="shared" si="4"/>
        <v>0</v>
      </c>
      <c r="J39" s="387">
        <f t="shared" si="5"/>
        <v>0</v>
      </c>
      <c r="K39" s="3"/>
      <c r="L39" s="3"/>
      <c r="M39" s="3"/>
      <c r="N39" s="3"/>
      <c r="O39" s="3"/>
      <c r="P39" s="3"/>
      <c r="Q39" s="3"/>
      <c r="R39" s="3"/>
      <c r="S39" s="3"/>
      <c r="T39" s="3"/>
      <c r="U39" s="3"/>
      <c r="V39" s="3"/>
      <c r="W39" s="3"/>
      <c r="X39" s="3"/>
      <c r="Y39" s="3"/>
      <c r="Z39" s="3"/>
    </row>
    <row r="40" spans="1:26" ht="12.75" customHeight="1" x14ac:dyDescent="0.25">
      <c r="A40" s="3"/>
      <c r="B40" s="385">
        <f>Amnt_Deposited!B32</f>
        <v>21</v>
      </c>
      <c r="C40" s="321">
        <f>Amnt_Deposited!I32</f>
        <v>0</v>
      </c>
      <c r="D40" s="386">
        <f>MCF!R39</f>
        <v>0</v>
      </c>
      <c r="E40" s="236">
        <f t="shared" si="0"/>
        <v>0</v>
      </c>
      <c r="F40" s="236">
        <f t="shared" si="1"/>
        <v>0</v>
      </c>
      <c r="G40" s="236">
        <f t="shared" si="2"/>
        <v>0</v>
      </c>
      <c r="H40" s="236">
        <f t="shared" si="3"/>
        <v>0</v>
      </c>
      <c r="I40" s="236">
        <f t="shared" si="4"/>
        <v>0</v>
      </c>
      <c r="J40" s="387">
        <f t="shared" si="5"/>
        <v>0</v>
      </c>
      <c r="K40" s="3"/>
      <c r="L40" s="3"/>
      <c r="M40" s="3"/>
      <c r="N40" s="3"/>
      <c r="O40" s="3"/>
      <c r="P40" s="3"/>
      <c r="Q40" s="3"/>
      <c r="R40" s="3"/>
      <c r="S40" s="3"/>
      <c r="T40" s="3"/>
      <c r="U40" s="3"/>
      <c r="V40" s="3"/>
      <c r="W40" s="3"/>
      <c r="X40" s="3"/>
      <c r="Y40" s="3"/>
      <c r="Z40" s="3"/>
    </row>
    <row r="41" spans="1:26" ht="12.75" customHeight="1" x14ac:dyDescent="0.25">
      <c r="A41" s="3"/>
      <c r="B41" s="385">
        <f>Amnt_Deposited!B33</f>
        <v>22</v>
      </c>
      <c r="C41" s="321">
        <f>Amnt_Deposited!I33</f>
        <v>0</v>
      </c>
      <c r="D41" s="386">
        <f>MCF!R40</f>
        <v>0</v>
      </c>
      <c r="E41" s="236">
        <f t="shared" si="0"/>
        <v>0</v>
      </c>
      <c r="F41" s="236">
        <f t="shared" si="1"/>
        <v>0</v>
      </c>
      <c r="G41" s="236">
        <f t="shared" si="2"/>
        <v>0</v>
      </c>
      <c r="H41" s="236">
        <f t="shared" si="3"/>
        <v>0</v>
      </c>
      <c r="I41" s="236">
        <f t="shared" si="4"/>
        <v>0</v>
      </c>
      <c r="J41" s="387">
        <f t="shared" si="5"/>
        <v>0</v>
      </c>
      <c r="K41" s="3"/>
      <c r="L41" s="3"/>
      <c r="M41" s="3"/>
      <c r="N41" s="3"/>
      <c r="O41" s="3"/>
      <c r="P41" s="3"/>
      <c r="Q41" s="3"/>
      <c r="R41" s="3"/>
      <c r="S41" s="3"/>
      <c r="T41" s="3"/>
      <c r="U41" s="3"/>
      <c r="V41" s="3"/>
      <c r="W41" s="3"/>
      <c r="X41" s="3"/>
      <c r="Y41" s="3"/>
      <c r="Z41" s="3"/>
    </row>
    <row r="42" spans="1:26" ht="12.75" customHeight="1" x14ac:dyDescent="0.25">
      <c r="A42" s="3"/>
      <c r="B42" s="385">
        <f>Amnt_Deposited!B34</f>
        <v>23</v>
      </c>
      <c r="C42" s="321">
        <f>Amnt_Deposited!I34</f>
        <v>0</v>
      </c>
      <c r="D42" s="386">
        <f>MCF!R41</f>
        <v>0</v>
      </c>
      <c r="E42" s="236">
        <f t="shared" si="0"/>
        <v>0</v>
      </c>
      <c r="F42" s="236">
        <f t="shared" si="1"/>
        <v>0</v>
      </c>
      <c r="G42" s="236">
        <f t="shared" si="2"/>
        <v>0</v>
      </c>
      <c r="H42" s="236">
        <f t="shared" si="3"/>
        <v>0</v>
      </c>
      <c r="I42" s="236">
        <f t="shared" si="4"/>
        <v>0</v>
      </c>
      <c r="J42" s="387">
        <f t="shared" si="5"/>
        <v>0</v>
      </c>
      <c r="K42" s="3"/>
      <c r="L42" s="3"/>
      <c r="M42" s="3"/>
      <c r="N42" s="3"/>
      <c r="O42" s="3"/>
      <c r="P42" s="3"/>
      <c r="Q42" s="3"/>
      <c r="R42" s="3"/>
      <c r="S42" s="3"/>
      <c r="T42" s="3"/>
      <c r="U42" s="3"/>
      <c r="V42" s="3"/>
      <c r="W42" s="3"/>
      <c r="X42" s="3"/>
      <c r="Y42" s="3"/>
      <c r="Z42" s="3"/>
    </row>
    <row r="43" spans="1:26" ht="12.75" customHeight="1" x14ac:dyDescent="0.25">
      <c r="A43" s="3"/>
      <c r="B43" s="385">
        <f>Amnt_Deposited!B35</f>
        <v>24</v>
      </c>
      <c r="C43" s="321">
        <f>Amnt_Deposited!I35</f>
        <v>0</v>
      </c>
      <c r="D43" s="386">
        <f>MCF!R42</f>
        <v>0</v>
      </c>
      <c r="E43" s="236">
        <f t="shared" si="0"/>
        <v>0</v>
      </c>
      <c r="F43" s="236">
        <f t="shared" si="1"/>
        <v>0</v>
      </c>
      <c r="G43" s="236">
        <f t="shared" si="2"/>
        <v>0</v>
      </c>
      <c r="H43" s="236">
        <f t="shared" si="3"/>
        <v>0</v>
      </c>
      <c r="I43" s="236">
        <f t="shared" si="4"/>
        <v>0</v>
      </c>
      <c r="J43" s="387">
        <f t="shared" si="5"/>
        <v>0</v>
      </c>
      <c r="K43" s="3"/>
      <c r="L43" s="3"/>
      <c r="M43" s="3"/>
      <c r="N43" s="3"/>
      <c r="O43" s="3"/>
      <c r="P43" s="3"/>
      <c r="Q43" s="3"/>
      <c r="R43" s="3"/>
      <c r="S43" s="3"/>
      <c r="T43" s="3"/>
      <c r="U43" s="3"/>
      <c r="V43" s="3"/>
      <c r="W43" s="3"/>
      <c r="X43" s="3"/>
      <c r="Y43" s="3"/>
      <c r="Z43" s="3"/>
    </row>
    <row r="44" spans="1:26" ht="12.75" customHeight="1" x14ac:dyDescent="0.25">
      <c r="A44" s="3"/>
      <c r="B44" s="385">
        <f>Amnt_Deposited!B36</f>
        <v>25</v>
      </c>
      <c r="C44" s="321">
        <f>Amnt_Deposited!I36</f>
        <v>0</v>
      </c>
      <c r="D44" s="386">
        <f>MCF!R43</f>
        <v>0</v>
      </c>
      <c r="E44" s="236">
        <f t="shared" si="0"/>
        <v>0</v>
      </c>
      <c r="F44" s="236">
        <f t="shared" si="1"/>
        <v>0</v>
      </c>
      <c r="G44" s="236">
        <f t="shared" si="2"/>
        <v>0</v>
      </c>
      <c r="H44" s="236">
        <f t="shared" si="3"/>
        <v>0</v>
      </c>
      <c r="I44" s="236">
        <f t="shared" si="4"/>
        <v>0</v>
      </c>
      <c r="J44" s="387">
        <f t="shared" si="5"/>
        <v>0</v>
      </c>
      <c r="K44" s="3"/>
      <c r="L44" s="3"/>
      <c r="M44" s="3"/>
      <c r="N44" s="3"/>
      <c r="O44" s="3"/>
      <c r="P44" s="3"/>
      <c r="Q44" s="3"/>
      <c r="R44" s="3"/>
      <c r="S44" s="3"/>
      <c r="T44" s="3"/>
      <c r="U44" s="3"/>
      <c r="V44" s="3"/>
      <c r="W44" s="3"/>
      <c r="X44" s="3"/>
      <c r="Y44" s="3"/>
      <c r="Z44" s="3"/>
    </row>
    <row r="45" spans="1:26" ht="12.75" customHeight="1" x14ac:dyDescent="0.25">
      <c r="A45" s="3"/>
      <c r="B45" s="385">
        <f>Amnt_Deposited!B37</f>
        <v>26</v>
      </c>
      <c r="C45" s="321">
        <f>Amnt_Deposited!I37</f>
        <v>0</v>
      </c>
      <c r="D45" s="386">
        <f>MCF!R44</f>
        <v>0</v>
      </c>
      <c r="E45" s="236">
        <f t="shared" si="0"/>
        <v>0</v>
      </c>
      <c r="F45" s="236">
        <f t="shared" si="1"/>
        <v>0</v>
      </c>
      <c r="G45" s="236">
        <f t="shared" si="2"/>
        <v>0</v>
      </c>
      <c r="H45" s="236">
        <f t="shared" si="3"/>
        <v>0</v>
      </c>
      <c r="I45" s="236">
        <f t="shared" si="4"/>
        <v>0</v>
      </c>
      <c r="J45" s="387">
        <f t="shared" si="5"/>
        <v>0</v>
      </c>
      <c r="K45" s="3"/>
      <c r="L45" s="3"/>
      <c r="M45" s="3"/>
      <c r="N45" s="3"/>
      <c r="O45" s="3"/>
      <c r="P45" s="3"/>
      <c r="Q45" s="3"/>
      <c r="R45" s="3"/>
      <c r="S45" s="3"/>
      <c r="T45" s="3"/>
      <c r="U45" s="3"/>
      <c r="V45" s="3"/>
      <c r="W45" s="3"/>
      <c r="X45" s="3"/>
      <c r="Y45" s="3"/>
      <c r="Z45" s="3"/>
    </row>
    <row r="46" spans="1:26" ht="12.75" customHeight="1" x14ac:dyDescent="0.25">
      <c r="A46" s="3"/>
      <c r="B46" s="385">
        <f>Amnt_Deposited!B38</f>
        <v>27</v>
      </c>
      <c r="C46" s="321">
        <f>Amnt_Deposited!I38</f>
        <v>0</v>
      </c>
      <c r="D46" s="386">
        <f>MCF!R45</f>
        <v>0</v>
      </c>
      <c r="E46" s="236">
        <f t="shared" si="0"/>
        <v>0</v>
      </c>
      <c r="F46" s="236">
        <f t="shared" si="1"/>
        <v>0</v>
      </c>
      <c r="G46" s="236">
        <f t="shared" si="2"/>
        <v>0</v>
      </c>
      <c r="H46" s="236">
        <f t="shared" si="3"/>
        <v>0</v>
      </c>
      <c r="I46" s="236">
        <f t="shared" si="4"/>
        <v>0</v>
      </c>
      <c r="J46" s="387">
        <f t="shared" si="5"/>
        <v>0</v>
      </c>
      <c r="K46" s="3"/>
      <c r="L46" s="3"/>
      <c r="M46" s="3"/>
      <c r="N46" s="3"/>
      <c r="O46" s="3"/>
      <c r="P46" s="3"/>
      <c r="Q46" s="3"/>
      <c r="R46" s="3"/>
      <c r="S46" s="3"/>
      <c r="T46" s="3"/>
      <c r="U46" s="3"/>
      <c r="V46" s="3"/>
      <c r="W46" s="3"/>
      <c r="X46" s="3"/>
      <c r="Y46" s="3"/>
      <c r="Z46" s="3"/>
    </row>
    <row r="47" spans="1:26" ht="12.75" customHeight="1" x14ac:dyDescent="0.25">
      <c r="A47" s="3"/>
      <c r="B47" s="385">
        <f>Amnt_Deposited!B39</f>
        <v>28</v>
      </c>
      <c r="C47" s="321">
        <f>Amnt_Deposited!I39</f>
        <v>0</v>
      </c>
      <c r="D47" s="386">
        <f>MCF!R46</f>
        <v>0</v>
      </c>
      <c r="E47" s="236">
        <f t="shared" si="0"/>
        <v>0</v>
      </c>
      <c r="F47" s="236">
        <f t="shared" si="1"/>
        <v>0</v>
      </c>
      <c r="G47" s="236">
        <f t="shared" si="2"/>
        <v>0</v>
      </c>
      <c r="H47" s="236">
        <f t="shared" si="3"/>
        <v>0</v>
      </c>
      <c r="I47" s="236">
        <f t="shared" si="4"/>
        <v>0</v>
      </c>
      <c r="J47" s="387">
        <f t="shared" si="5"/>
        <v>0</v>
      </c>
      <c r="K47" s="3"/>
      <c r="L47" s="3"/>
      <c r="M47" s="3"/>
      <c r="N47" s="3"/>
      <c r="O47" s="3"/>
      <c r="P47" s="3"/>
      <c r="Q47" s="3"/>
      <c r="R47" s="3"/>
      <c r="S47" s="3"/>
      <c r="T47" s="3"/>
      <c r="U47" s="3"/>
      <c r="V47" s="3"/>
      <c r="W47" s="3"/>
      <c r="X47" s="3"/>
      <c r="Y47" s="3"/>
      <c r="Z47" s="3"/>
    </row>
    <row r="48" spans="1:26" ht="12.75" customHeight="1" x14ac:dyDescent="0.25">
      <c r="A48" s="3"/>
      <c r="B48" s="385">
        <f>Amnt_Deposited!B40</f>
        <v>29</v>
      </c>
      <c r="C48" s="321">
        <f>Amnt_Deposited!I40</f>
        <v>0</v>
      </c>
      <c r="D48" s="386">
        <f>MCF!R47</f>
        <v>0</v>
      </c>
      <c r="E48" s="236">
        <f t="shared" si="0"/>
        <v>0</v>
      </c>
      <c r="F48" s="236">
        <f t="shared" si="1"/>
        <v>0</v>
      </c>
      <c r="G48" s="236">
        <f t="shared" si="2"/>
        <v>0</v>
      </c>
      <c r="H48" s="236">
        <f t="shared" si="3"/>
        <v>0</v>
      </c>
      <c r="I48" s="236">
        <f t="shared" si="4"/>
        <v>0</v>
      </c>
      <c r="J48" s="387">
        <f t="shared" si="5"/>
        <v>0</v>
      </c>
      <c r="K48" s="3"/>
      <c r="L48" s="3"/>
      <c r="M48" s="3"/>
      <c r="N48" s="3"/>
      <c r="O48" s="3"/>
      <c r="P48" s="3"/>
      <c r="Q48" s="3"/>
      <c r="R48" s="3"/>
      <c r="S48" s="3"/>
      <c r="T48" s="3"/>
      <c r="U48" s="3"/>
      <c r="V48" s="3"/>
      <c r="W48" s="3"/>
      <c r="X48" s="3"/>
      <c r="Y48" s="3"/>
      <c r="Z48" s="3"/>
    </row>
    <row r="49" spans="1:26" ht="12.75" customHeight="1" x14ac:dyDescent="0.25">
      <c r="A49" s="3"/>
      <c r="B49" s="385">
        <f>Amnt_Deposited!B41</f>
        <v>30</v>
      </c>
      <c r="C49" s="321">
        <f>Amnt_Deposited!I41</f>
        <v>0</v>
      </c>
      <c r="D49" s="386">
        <f>MCF!R48</f>
        <v>0</v>
      </c>
      <c r="E49" s="236">
        <f t="shared" si="0"/>
        <v>0</v>
      </c>
      <c r="F49" s="236">
        <f t="shared" si="1"/>
        <v>0</v>
      </c>
      <c r="G49" s="236">
        <f t="shared" si="2"/>
        <v>0</v>
      </c>
      <c r="H49" s="236">
        <f t="shared" si="3"/>
        <v>0</v>
      </c>
      <c r="I49" s="236">
        <f t="shared" si="4"/>
        <v>0</v>
      </c>
      <c r="J49" s="387">
        <f t="shared" si="5"/>
        <v>0</v>
      </c>
      <c r="K49" s="3"/>
      <c r="L49" s="3"/>
      <c r="M49" s="3"/>
      <c r="N49" s="3"/>
      <c r="O49" s="3"/>
      <c r="P49" s="3"/>
      <c r="Q49" s="3"/>
      <c r="R49" s="3"/>
      <c r="S49" s="3"/>
      <c r="T49" s="3"/>
      <c r="U49" s="3"/>
      <c r="V49" s="3"/>
      <c r="W49" s="3"/>
      <c r="X49" s="3"/>
      <c r="Y49" s="3"/>
      <c r="Z49" s="3"/>
    </row>
    <row r="50" spans="1:26" ht="12.75" customHeight="1" x14ac:dyDescent="0.25">
      <c r="A50" s="3"/>
      <c r="B50" s="385">
        <f>Amnt_Deposited!B42</f>
        <v>31</v>
      </c>
      <c r="C50" s="321">
        <f>Amnt_Deposited!I42</f>
        <v>0</v>
      </c>
      <c r="D50" s="386">
        <f>MCF!R49</f>
        <v>0</v>
      </c>
      <c r="E50" s="236">
        <f t="shared" si="0"/>
        <v>0</v>
      </c>
      <c r="F50" s="236">
        <f t="shared" si="1"/>
        <v>0</v>
      </c>
      <c r="G50" s="236">
        <f t="shared" si="2"/>
        <v>0</v>
      </c>
      <c r="H50" s="236">
        <f t="shared" si="3"/>
        <v>0</v>
      </c>
      <c r="I50" s="236">
        <f t="shared" si="4"/>
        <v>0</v>
      </c>
      <c r="J50" s="387">
        <f t="shared" si="5"/>
        <v>0</v>
      </c>
      <c r="K50" s="3"/>
      <c r="L50" s="3"/>
      <c r="M50" s="3"/>
      <c r="N50" s="3"/>
      <c r="O50" s="3"/>
      <c r="P50" s="3"/>
      <c r="Q50" s="3"/>
      <c r="R50" s="3"/>
      <c r="S50" s="3"/>
      <c r="T50" s="3"/>
      <c r="U50" s="3"/>
      <c r="V50" s="3"/>
      <c r="W50" s="3"/>
      <c r="X50" s="3"/>
      <c r="Y50" s="3"/>
      <c r="Z50" s="3"/>
    </row>
    <row r="51" spans="1:26" ht="12.75" customHeight="1" x14ac:dyDescent="0.25">
      <c r="A51" s="3"/>
      <c r="B51" s="385">
        <f>Amnt_Deposited!B43</f>
        <v>32</v>
      </c>
      <c r="C51" s="321">
        <f>Amnt_Deposited!I43</f>
        <v>0</v>
      </c>
      <c r="D51" s="386">
        <f>MCF!R50</f>
        <v>0</v>
      </c>
      <c r="E51" s="236">
        <f t="shared" ref="E51:E82" si="6">C51*$I$6*DOCF*D51</f>
        <v>0</v>
      </c>
      <c r="F51" s="236">
        <f t="shared" si="1"/>
        <v>0</v>
      </c>
      <c r="G51" s="236">
        <f t="shared" si="2"/>
        <v>0</v>
      </c>
      <c r="H51" s="236">
        <f t="shared" si="3"/>
        <v>0</v>
      </c>
      <c r="I51" s="236">
        <f t="shared" si="4"/>
        <v>0</v>
      </c>
      <c r="J51" s="387">
        <f t="shared" ref="J51:J82" si="7">I51*CH4_fraction*conv</f>
        <v>0</v>
      </c>
      <c r="K51" s="3"/>
      <c r="L51" s="3"/>
      <c r="M51" s="3"/>
      <c r="N51" s="3"/>
      <c r="O51" s="3"/>
      <c r="P51" s="3"/>
      <c r="Q51" s="3"/>
      <c r="R51" s="3"/>
      <c r="S51" s="3"/>
      <c r="T51" s="3"/>
      <c r="U51" s="3"/>
      <c r="V51" s="3"/>
      <c r="W51" s="3"/>
      <c r="X51" s="3"/>
      <c r="Y51" s="3"/>
      <c r="Z51" s="3"/>
    </row>
    <row r="52" spans="1:26" ht="12.75" customHeight="1" x14ac:dyDescent="0.25">
      <c r="A52" s="3"/>
      <c r="B52" s="385">
        <f>Amnt_Deposited!B44</f>
        <v>33</v>
      </c>
      <c r="C52" s="321">
        <f>Amnt_Deposited!I44</f>
        <v>0</v>
      </c>
      <c r="D52" s="386">
        <f>MCF!R51</f>
        <v>0</v>
      </c>
      <c r="E52" s="236">
        <f t="shared" si="6"/>
        <v>0</v>
      </c>
      <c r="F52" s="236">
        <f t="shared" si="1"/>
        <v>0</v>
      </c>
      <c r="G52" s="236">
        <f t="shared" si="2"/>
        <v>0</v>
      </c>
      <c r="H52" s="236">
        <f t="shared" si="3"/>
        <v>0</v>
      </c>
      <c r="I52" s="236">
        <f t="shared" si="4"/>
        <v>0</v>
      </c>
      <c r="J52" s="387">
        <f t="shared" si="7"/>
        <v>0</v>
      </c>
      <c r="K52" s="3"/>
      <c r="L52" s="3"/>
      <c r="M52" s="3"/>
      <c r="N52" s="3"/>
      <c r="O52" s="3"/>
      <c r="P52" s="3"/>
      <c r="Q52" s="3"/>
      <c r="R52" s="3"/>
      <c r="S52" s="3"/>
      <c r="T52" s="3"/>
      <c r="U52" s="3"/>
      <c r="V52" s="3"/>
      <c r="W52" s="3"/>
      <c r="X52" s="3"/>
      <c r="Y52" s="3"/>
      <c r="Z52" s="3"/>
    </row>
    <row r="53" spans="1:26" ht="12.75" customHeight="1" x14ac:dyDescent="0.25">
      <c r="A53" s="3"/>
      <c r="B53" s="385">
        <f>Amnt_Deposited!B45</f>
        <v>34</v>
      </c>
      <c r="C53" s="321">
        <f>Amnt_Deposited!I45</f>
        <v>0</v>
      </c>
      <c r="D53" s="386">
        <f>MCF!R52</f>
        <v>0</v>
      </c>
      <c r="E53" s="236">
        <f t="shared" si="6"/>
        <v>0</v>
      </c>
      <c r="F53" s="236">
        <f t="shared" si="1"/>
        <v>0</v>
      </c>
      <c r="G53" s="236">
        <f t="shared" si="2"/>
        <v>0</v>
      </c>
      <c r="H53" s="236">
        <f t="shared" si="3"/>
        <v>0</v>
      </c>
      <c r="I53" s="236">
        <f t="shared" si="4"/>
        <v>0</v>
      </c>
      <c r="J53" s="387">
        <f t="shared" si="7"/>
        <v>0</v>
      </c>
      <c r="K53" s="3"/>
      <c r="L53" s="3"/>
      <c r="M53" s="3"/>
      <c r="N53" s="3"/>
      <c r="O53" s="3"/>
      <c r="P53" s="3"/>
      <c r="Q53" s="3"/>
      <c r="R53" s="3"/>
      <c r="S53" s="3"/>
      <c r="T53" s="3"/>
      <c r="U53" s="3"/>
      <c r="V53" s="3"/>
      <c r="W53" s="3"/>
      <c r="X53" s="3"/>
      <c r="Y53" s="3"/>
      <c r="Z53" s="3"/>
    </row>
    <row r="54" spans="1:26" ht="12.75" customHeight="1" x14ac:dyDescent="0.25">
      <c r="A54" s="3"/>
      <c r="B54" s="385">
        <f>Amnt_Deposited!B46</f>
        <v>35</v>
      </c>
      <c r="C54" s="321">
        <f>Amnt_Deposited!I46</f>
        <v>0</v>
      </c>
      <c r="D54" s="386">
        <f>MCF!R53</f>
        <v>0</v>
      </c>
      <c r="E54" s="236">
        <f t="shared" si="6"/>
        <v>0</v>
      </c>
      <c r="F54" s="236">
        <f t="shared" si="1"/>
        <v>0</v>
      </c>
      <c r="G54" s="236">
        <f t="shared" si="2"/>
        <v>0</v>
      </c>
      <c r="H54" s="236">
        <f t="shared" si="3"/>
        <v>0</v>
      </c>
      <c r="I54" s="236">
        <f t="shared" si="4"/>
        <v>0</v>
      </c>
      <c r="J54" s="387">
        <f t="shared" si="7"/>
        <v>0</v>
      </c>
      <c r="K54" s="3"/>
      <c r="L54" s="3"/>
      <c r="M54" s="3"/>
      <c r="N54" s="3"/>
      <c r="O54" s="3"/>
      <c r="P54" s="3"/>
      <c r="Q54" s="3"/>
      <c r="R54" s="3"/>
      <c r="S54" s="3"/>
      <c r="T54" s="3"/>
      <c r="U54" s="3"/>
      <c r="V54" s="3"/>
      <c r="W54" s="3"/>
      <c r="X54" s="3"/>
      <c r="Y54" s="3"/>
      <c r="Z54" s="3"/>
    </row>
    <row r="55" spans="1:26" ht="12.75" customHeight="1" x14ac:dyDescent="0.25">
      <c r="A55" s="3"/>
      <c r="B55" s="385">
        <f>Amnt_Deposited!B47</f>
        <v>36</v>
      </c>
      <c r="C55" s="321">
        <f>Amnt_Deposited!I47</f>
        <v>0</v>
      </c>
      <c r="D55" s="386">
        <f>MCF!R54</f>
        <v>0</v>
      </c>
      <c r="E55" s="236">
        <f t="shared" si="6"/>
        <v>0</v>
      </c>
      <c r="F55" s="236">
        <f t="shared" si="1"/>
        <v>0</v>
      </c>
      <c r="G55" s="236">
        <f t="shared" si="2"/>
        <v>0</v>
      </c>
      <c r="H55" s="236">
        <f t="shared" si="3"/>
        <v>0</v>
      </c>
      <c r="I55" s="236">
        <f t="shared" si="4"/>
        <v>0</v>
      </c>
      <c r="J55" s="387">
        <f t="shared" si="7"/>
        <v>0</v>
      </c>
      <c r="K55" s="3"/>
      <c r="L55" s="3"/>
      <c r="M55" s="3"/>
      <c r="N55" s="3"/>
      <c r="O55" s="3"/>
      <c r="P55" s="3"/>
      <c r="Q55" s="3"/>
      <c r="R55" s="3"/>
      <c r="S55" s="3"/>
      <c r="T55" s="3"/>
      <c r="U55" s="3"/>
      <c r="V55" s="3"/>
      <c r="W55" s="3"/>
      <c r="X55" s="3"/>
      <c r="Y55" s="3"/>
      <c r="Z55" s="3"/>
    </row>
    <row r="56" spans="1:26" ht="12.75" customHeight="1" x14ac:dyDescent="0.25">
      <c r="A56" s="3"/>
      <c r="B56" s="385">
        <f>Amnt_Deposited!B48</f>
        <v>37</v>
      </c>
      <c r="C56" s="321">
        <f>Amnt_Deposited!I48</f>
        <v>0</v>
      </c>
      <c r="D56" s="386">
        <f>MCF!R55</f>
        <v>0</v>
      </c>
      <c r="E56" s="236">
        <f t="shared" si="6"/>
        <v>0</v>
      </c>
      <c r="F56" s="236">
        <f t="shared" si="1"/>
        <v>0</v>
      </c>
      <c r="G56" s="236">
        <f t="shared" si="2"/>
        <v>0</v>
      </c>
      <c r="H56" s="236">
        <f t="shared" si="3"/>
        <v>0</v>
      </c>
      <c r="I56" s="236">
        <f t="shared" si="4"/>
        <v>0</v>
      </c>
      <c r="J56" s="387">
        <f t="shared" si="7"/>
        <v>0</v>
      </c>
      <c r="K56" s="3"/>
      <c r="L56" s="3"/>
      <c r="M56" s="3"/>
      <c r="N56" s="3"/>
      <c r="O56" s="3"/>
      <c r="P56" s="3"/>
      <c r="Q56" s="3"/>
      <c r="R56" s="3"/>
      <c r="S56" s="3"/>
      <c r="T56" s="3"/>
      <c r="U56" s="3"/>
      <c r="V56" s="3"/>
      <c r="W56" s="3"/>
      <c r="X56" s="3"/>
      <c r="Y56" s="3"/>
      <c r="Z56" s="3"/>
    </row>
    <row r="57" spans="1:26" ht="12.75" customHeight="1" x14ac:dyDescent="0.25">
      <c r="A57" s="3"/>
      <c r="B57" s="385">
        <f>Amnt_Deposited!B49</f>
        <v>38</v>
      </c>
      <c r="C57" s="321">
        <f>Amnt_Deposited!I49</f>
        <v>0</v>
      </c>
      <c r="D57" s="386">
        <f>MCF!R56</f>
        <v>0</v>
      </c>
      <c r="E57" s="236">
        <f t="shared" si="6"/>
        <v>0</v>
      </c>
      <c r="F57" s="236">
        <f t="shared" si="1"/>
        <v>0</v>
      </c>
      <c r="G57" s="236">
        <f t="shared" si="2"/>
        <v>0</v>
      </c>
      <c r="H57" s="236">
        <f t="shared" si="3"/>
        <v>0</v>
      </c>
      <c r="I57" s="236">
        <f t="shared" si="4"/>
        <v>0</v>
      </c>
      <c r="J57" s="387">
        <f t="shared" si="7"/>
        <v>0</v>
      </c>
      <c r="K57" s="3"/>
      <c r="L57" s="3"/>
      <c r="M57" s="3"/>
      <c r="N57" s="3"/>
      <c r="O57" s="3"/>
      <c r="P57" s="3"/>
      <c r="Q57" s="3"/>
      <c r="R57" s="3"/>
      <c r="S57" s="3"/>
      <c r="T57" s="3"/>
      <c r="U57" s="3"/>
      <c r="V57" s="3"/>
      <c r="W57" s="3"/>
      <c r="X57" s="3"/>
      <c r="Y57" s="3"/>
      <c r="Z57" s="3"/>
    </row>
    <row r="58" spans="1:26" ht="12.75" customHeight="1" x14ac:dyDescent="0.25">
      <c r="A58" s="3"/>
      <c r="B58" s="385">
        <f>Amnt_Deposited!B50</f>
        <v>39</v>
      </c>
      <c r="C58" s="321">
        <f>Amnt_Deposited!I50</f>
        <v>0</v>
      </c>
      <c r="D58" s="386">
        <f>MCF!R57</f>
        <v>0</v>
      </c>
      <c r="E58" s="236">
        <f t="shared" si="6"/>
        <v>0</v>
      </c>
      <c r="F58" s="236">
        <f t="shared" si="1"/>
        <v>0</v>
      </c>
      <c r="G58" s="236">
        <f t="shared" si="2"/>
        <v>0</v>
      </c>
      <c r="H58" s="236">
        <f t="shared" si="3"/>
        <v>0</v>
      </c>
      <c r="I58" s="236">
        <f t="shared" si="4"/>
        <v>0</v>
      </c>
      <c r="J58" s="387">
        <f t="shared" si="7"/>
        <v>0</v>
      </c>
      <c r="K58" s="3"/>
      <c r="L58" s="3"/>
      <c r="M58" s="3"/>
      <c r="N58" s="3"/>
      <c r="O58" s="3"/>
      <c r="P58" s="3"/>
      <c r="Q58" s="3"/>
      <c r="R58" s="3"/>
      <c r="S58" s="3"/>
      <c r="T58" s="3"/>
      <c r="U58" s="3"/>
      <c r="V58" s="3"/>
      <c r="W58" s="3"/>
      <c r="X58" s="3"/>
      <c r="Y58" s="3"/>
      <c r="Z58" s="3"/>
    </row>
    <row r="59" spans="1:26" ht="12.75" customHeight="1" x14ac:dyDescent="0.25">
      <c r="A59" s="3"/>
      <c r="B59" s="385">
        <f>Amnt_Deposited!B51</f>
        <v>40</v>
      </c>
      <c r="C59" s="321">
        <f>Amnt_Deposited!I51</f>
        <v>0</v>
      </c>
      <c r="D59" s="386">
        <f>MCF!R58</f>
        <v>0</v>
      </c>
      <c r="E59" s="236">
        <f t="shared" si="6"/>
        <v>0</v>
      </c>
      <c r="F59" s="236">
        <f t="shared" si="1"/>
        <v>0</v>
      </c>
      <c r="G59" s="236">
        <f t="shared" si="2"/>
        <v>0</v>
      </c>
      <c r="H59" s="236">
        <f t="shared" si="3"/>
        <v>0</v>
      </c>
      <c r="I59" s="236">
        <f t="shared" si="4"/>
        <v>0</v>
      </c>
      <c r="J59" s="387">
        <f t="shared" si="7"/>
        <v>0</v>
      </c>
      <c r="K59" s="3"/>
      <c r="L59" s="3"/>
      <c r="M59" s="3"/>
      <c r="N59" s="3"/>
      <c r="O59" s="3"/>
      <c r="P59" s="3"/>
      <c r="Q59" s="3"/>
      <c r="R59" s="3"/>
      <c r="S59" s="3"/>
      <c r="T59" s="3"/>
      <c r="U59" s="3"/>
      <c r="V59" s="3"/>
      <c r="W59" s="3"/>
      <c r="X59" s="3"/>
      <c r="Y59" s="3"/>
      <c r="Z59" s="3"/>
    </row>
    <row r="60" spans="1:26" ht="12.75" customHeight="1" x14ac:dyDescent="0.25">
      <c r="A60" s="3"/>
      <c r="B60" s="385">
        <f>Amnt_Deposited!B52</f>
        <v>41</v>
      </c>
      <c r="C60" s="321">
        <f>Amnt_Deposited!I52</f>
        <v>0</v>
      </c>
      <c r="D60" s="386">
        <f>MCF!R59</f>
        <v>0</v>
      </c>
      <c r="E60" s="236">
        <f t="shared" si="6"/>
        <v>0</v>
      </c>
      <c r="F60" s="236">
        <f t="shared" si="1"/>
        <v>0</v>
      </c>
      <c r="G60" s="236">
        <f t="shared" si="2"/>
        <v>0</v>
      </c>
      <c r="H60" s="236">
        <f t="shared" si="3"/>
        <v>0</v>
      </c>
      <c r="I60" s="236">
        <f t="shared" si="4"/>
        <v>0</v>
      </c>
      <c r="J60" s="387">
        <f t="shared" si="7"/>
        <v>0</v>
      </c>
      <c r="K60" s="3"/>
      <c r="L60" s="3"/>
      <c r="M60" s="3"/>
      <c r="N60" s="3"/>
      <c r="O60" s="3"/>
      <c r="P60" s="3"/>
      <c r="Q60" s="3"/>
      <c r="R60" s="3"/>
      <c r="S60" s="3"/>
      <c r="T60" s="3"/>
      <c r="U60" s="3"/>
      <c r="V60" s="3"/>
      <c r="W60" s="3"/>
      <c r="X60" s="3"/>
      <c r="Y60" s="3"/>
      <c r="Z60" s="3"/>
    </row>
    <row r="61" spans="1:26" ht="12.75" customHeight="1" x14ac:dyDescent="0.25">
      <c r="A61" s="3"/>
      <c r="B61" s="385">
        <f>Amnt_Deposited!B53</f>
        <v>42</v>
      </c>
      <c r="C61" s="321">
        <f>Amnt_Deposited!I53</f>
        <v>0</v>
      </c>
      <c r="D61" s="386">
        <f>MCF!R60</f>
        <v>0</v>
      </c>
      <c r="E61" s="236">
        <f t="shared" si="6"/>
        <v>0</v>
      </c>
      <c r="F61" s="236">
        <f t="shared" si="1"/>
        <v>0</v>
      </c>
      <c r="G61" s="236">
        <f t="shared" si="2"/>
        <v>0</v>
      </c>
      <c r="H61" s="236">
        <f t="shared" si="3"/>
        <v>0</v>
      </c>
      <c r="I61" s="236">
        <f t="shared" si="4"/>
        <v>0</v>
      </c>
      <c r="J61" s="387">
        <f t="shared" si="7"/>
        <v>0</v>
      </c>
      <c r="K61" s="3"/>
      <c r="L61" s="3"/>
      <c r="M61" s="3"/>
      <c r="N61" s="3"/>
      <c r="O61" s="3"/>
      <c r="P61" s="3"/>
      <c r="Q61" s="3"/>
      <c r="R61" s="3"/>
      <c r="S61" s="3"/>
      <c r="T61" s="3"/>
      <c r="U61" s="3"/>
      <c r="V61" s="3"/>
      <c r="W61" s="3"/>
      <c r="X61" s="3"/>
      <c r="Y61" s="3"/>
      <c r="Z61" s="3"/>
    </row>
    <row r="62" spans="1:26" ht="12.75" customHeight="1" x14ac:dyDescent="0.25">
      <c r="A62" s="3"/>
      <c r="B62" s="385">
        <f>Amnt_Deposited!B54</f>
        <v>43</v>
      </c>
      <c r="C62" s="321">
        <f>Amnt_Deposited!I54</f>
        <v>0</v>
      </c>
      <c r="D62" s="386">
        <f>MCF!R61</f>
        <v>0</v>
      </c>
      <c r="E62" s="236">
        <f t="shared" si="6"/>
        <v>0</v>
      </c>
      <c r="F62" s="236">
        <f t="shared" si="1"/>
        <v>0</v>
      </c>
      <c r="G62" s="236">
        <f t="shared" si="2"/>
        <v>0</v>
      </c>
      <c r="H62" s="236">
        <f t="shared" si="3"/>
        <v>0</v>
      </c>
      <c r="I62" s="236">
        <f t="shared" si="4"/>
        <v>0</v>
      </c>
      <c r="J62" s="387">
        <f t="shared" si="7"/>
        <v>0</v>
      </c>
      <c r="K62" s="3"/>
      <c r="L62" s="3"/>
      <c r="M62" s="3"/>
      <c r="N62" s="3"/>
      <c r="O62" s="3"/>
      <c r="P62" s="3"/>
      <c r="Q62" s="3"/>
      <c r="R62" s="3"/>
      <c r="S62" s="3"/>
      <c r="T62" s="3"/>
      <c r="U62" s="3"/>
      <c r="V62" s="3"/>
      <c r="W62" s="3"/>
      <c r="X62" s="3"/>
      <c r="Y62" s="3"/>
      <c r="Z62" s="3"/>
    </row>
    <row r="63" spans="1:26" ht="12.75" customHeight="1" x14ac:dyDescent="0.25">
      <c r="A63" s="3"/>
      <c r="B63" s="385">
        <f>Amnt_Deposited!B55</f>
        <v>44</v>
      </c>
      <c r="C63" s="321">
        <f>Amnt_Deposited!I55</f>
        <v>0</v>
      </c>
      <c r="D63" s="386">
        <f>MCF!R62</f>
        <v>0</v>
      </c>
      <c r="E63" s="236">
        <f t="shared" si="6"/>
        <v>0</v>
      </c>
      <c r="F63" s="236">
        <f t="shared" si="1"/>
        <v>0</v>
      </c>
      <c r="G63" s="236">
        <f t="shared" si="2"/>
        <v>0</v>
      </c>
      <c r="H63" s="236">
        <f t="shared" si="3"/>
        <v>0</v>
      </c>
      <c r="I63" s="236">
        <f t="shared" si="4"/>
        <v>0</v>
      </c>
      <c r="J63" s="387">
        <f t="shared" si="7"/>
        <v>0</v>
      </c>
      <c r="K63" s="3"/>
      <c r="L63" s="3"/>
      <c r="M63" s="3"/>
      <c r="N63" s="3"/>
      <c r="O63" s="3"/>
      <c r="P63" s="3"/>
      <c r="Q63" s="3"/>
      <c r="R63" s="3"/>
      <c r="S63" s="3"/>
      <c r="T63" s="3"/>
      <c r="U63" s="3"/>
      <c r="V63" s="3"/>
      <c r="W63" s="3"/>
      <c r="X63" s="3"/>
      <c r="Y63" s="3"/>
      <c r="Z63" s="3"/>
    </row>
    <row r="64" spans="1:26" ht="12.75" customHeight="1" x14ac:dyDescent="0.25">
      <c r="A64" s="3"/>
      <c r="B64" s="385">
        <f>Amnt_Deposited!B56</f>
        <v>45</v>
      </c>
      <c r="C64" s="321">
        <f>Amnt_Deposited!I56</f>
        <v>0</v>
      </c>
      <c r="D64" s="386">
        <f>MCF!R63</f>
        <v>0</v>
      </c>
      <c r="E64" s="236">
        <f t="shared" si="6"/>
        <v>0</v>
      </c>
      <c r="F64" s="236">
        <f t="shared" si="1"/>
        <v>0</v>
      </c>
      <c r="G64" s="236">
        <f t="shared" si="2"/>
        <v>0</v>
      </c>
      <c r="H64" s="236">
        <f t="shared" si="3"/>
        <v>0</v>
      </c>
      <c r="I64" s="236">
        <f t="shared" si="4"/>
        <v>0</v>
      </c>
      <c r="J64" s="387">
        <f t="shared" si="7"/>
        <v>0</v>
      </c>
      <c r="K64" s="3"/>
      <c r="L64" s="3"/>
      <c r="M64" s="3"/>
      <c r="N64" s="3"/>
      <c r="O64" s="3"/>
      <c r="P64" s="3"/>
      <c r="Q64" s="3"/>
      <c r="R64" s="3"/>
      <c r="S64" s="3"/>
      <c r="T64" s="3"/>
      <c r="U64" s="3"/>
      <c r="V64" s="3"/>
      <c r="W64" s="3"/>
      <c r="X64" s="3"/>
      <c r="Y64" s="3"/>
      <c r="Z64" s="3"/>
    </row>
    <row r="65" spans="1:26" ht="12.75" customHeight="1" x14ac:dyDescent="0.25">
      <c r="A65" s="3"/>
      <c r="B65" s="385">
        <f>Amnt_Deposited!B57</f>
        <v>46</v>
      </c>
      <c r="C65" s="321">
        <f>Amnt_Deposited!I57</f>
        <v>0</v>
      </c>
      <c r="D65" s="386">
        <f>MCF!R64</f>
        <v>0</v>
      </c>
      <c r="E65" s="236">
        <f t="shared" si="6"/>
        <v>0</v>
      </c>
      <c r="F65" s="236">
        <f t="shared" si="1"/>
        <v>0</v>
      </c>
      <c r="G65" s="236">
        <f t="shared" si="2"/>
        <v>0</v>
      </c>
      <c r="H65" s="236">
        <f t="shared" si="3"/>
        <v>0</v>
      </c>
      <c r="I65" s="236">
        <f t="shared" si="4"/>
        <v>0</v>
      </c>
      <c r="J65" s="387">
        <f t="shared" si="7"/>
        <v>0</v>
      </c>
      <c r="K65" s="3"/>
      <c r="L65" s="3"/>
      <c r="M65" s="3"/>
      <c r="N65" s="3"/>
      <c r="O65" s="3"/>
      <c r="P65" s="3"/>
      <c r="Q65" s="3"/>
      <c r="R65" s="3"/>
      <c r="S65" s="3"/>
      <c r="T65" s="3"/>
      <c r="U65" s="3"/>
      <c r="V65" s="3"/>
      <c r="W65" s="3"/>
      <c r="X65" s="3"/>
      <c r="Y65" s="3"/>
      <c r="Z65" s="3"/>
    </row>
    <row r="66" spans="1:26" ht="12.75" customHeight="1" x14ac:dyDescent="0.25">
      <c r="A66" s="3"/>
      <c r="B66" s="385">
        <f>Amnt_Deposited!B58</f>
        <v>47</v>
      </c>
      <c r="C66" s="321">
        <f>Amnt_Deposited!I58</f>
        <v>0</v>
      </c>
      <c r="D66" s="386">
        <f>MCF!R65</f>
        <v>0</v>
      </c>
      <c r="E66" s="236">
        <f t="shared" si="6"/>
        <v>0</v>
      </c>
      <c r="F66" s="236">
        <f t="shared" si="1"/>
        <v>0</v>
      </c>
      <c r="G66" s="236">
        <f t="shared" si="2"/>
        <v>0</v>
      </c>
      <c r="H66" s="236">
        <f t="shared" si="3"/>
        <v>0</v>
      </c>
      <c r="I66" s="236">
        <f t="shared" si="4"/>
        <v>0</v>
      </c>
      <c r="J66" s="387">
        <f t="shared" si="7"/>
        <v>0</v>
      </c>
      <c r="K66" s="3"/>
      <c r="L66" s="3"/>
      <c r="M66" s="3"/>
      <c r="N66" s="3"/>
      <c r="O66" s="3"/>
      <c r="P66" s="3"/>
      <c r="Q66" s="3"/>
      <c r="R66" s="3"/>
      <c r="S66" s="3"/>
      <c r="T66" s="3"/>
      <c r="U66" s="3"/>
      <c r="V66" s="3"/>
      <c r="W66" s="3"/>
      <c r="X66" s="3"/>
      <c r="Y66" s="3"/>
      <c r="Z66" s="3"/>
    </row>
    <row r="67" spans="1:26" ht="12.75" customHeight="1" x14ac:dyDescent="0.25">
      <c r="A67" s="3"/>
      <c r="B67" s="385">
        <f>Amnt_Deposited!B59</f>
        <v>48</v>
      </c>
      <c r="C67" s="321">
        <f>Amnt_Deposited!I59</f>
        <v>0</v>
      </c>
      <c r="D67" s="386">
        <f>MCF!R66</f>
        <v>0</v>
      </c>
      <c r="E67" s="236">
        <f t="shared" si="6"/>
        <v>0</v>
      </c>
      <c r="F67" s="236">
        <f t="shared" si="1"/>
        <v>0</v>
      </c>
      <c r="G67" s="236">
        <f t="shared" si="2"/>
        <v>0</v>
      </c>
      <c r="H67" s="236">
        <f t="shared" si="3"/>
        <v>0</v>
      </c>
      <c r="I67" s="236">
        <f t="shared" si="4"/>
        <v>0</v>
      </c>
      <c r="J67" s="387">
        <f t="shared" si="7"/>
        <v>0</v>
      </c>
      <c r="K67" s="3"/>
      <c r="L67" s="3"/>
      <c r="M67" s="3"/>
      <c r="N67" s="3"/>
      <c r="O67" s="3"/>
      <c r="P67" s="3"/>
      <c r="Q67" s="3"/>
      <c r="R67" s="3"/>
      <c r="S67" s="3"/>
      <c r="T67" s="3"/>
      <c r="U67" s="3"/>
      <c r="V67" s="3"/>
      <c r="W67" s="3"/>
      <c r="X67" s="3"/>
      <c r="Y67" s="3"/>
      <c r="Z67" s="3"/>
    </row>
    <row r="68" spans="1:26" ht="12.75" customHeight="1" x14ac:dyDescent="0.25">
      <c r="A68" s="3"/>
      <c r="B68" s="385">
        <f>Amnt_Deposited!B60</f>
        <v>49</v>
      </c>
      <c r="C68" s="321">
        <f>Amnt_Deposited!I60</f>
        <v>0</v>
      </c>
      <c r="D68" s="386">
        <f>MCF!R67</f>
        <v>0</v>
      </c>
      <c r="E68" s="236">
        <f t="shared" si="6"/>
        <v>0</v>
      </c>
      <c r="F68" s="236">
        <f t="shared" si="1"/>
        <v>0</v>
      </c>
      <c r="G68" s="236">
        <f t="shared" si="2"/>
        <v>0</v>
      </c>
      <c r="H68" s="236">
        <f t="shared" si="3"/>
        <v>0</v>
      </c>
      <c r="I68" s="236">
        <f t="shared" si="4"/>
        <v>0</v>
      </c>
      <c r="J68" s="387">
        <f t="shared" si="7"/>
        <v>0</v>
      </c>
      <c r="K68" s="3"/>
      <c r="L68" s="3"/>
      <c r="M68" s="3"/>
      <c r="N68" s="3"/>
      <c r="O68" s="3"/>
      <c r="P68" s="3"/>
      <c r="Q68" s="3"/>
      <c r="R68" s="3"/>
      <c r="S68" s="3"/>
      <c r="T68" s="3"/>
      <c r="U68" s="3"/>
      <c r="V68" s="3"/>
      <c r="W68" s="3"/>
      <c r="X68" s="3"/>
      <c r="Y68" s="3"/>
      <c r="Z68" s="3"/>
    </row>
    <row r="69" spans="1:26" ht="12.75" customHeight="1" x14ac:dyDescent="0.25">
      <c r="A69" s="3"/>
      <c r="B69" s="385">
        <f>Amnt_Deposited!B61</f>
        <v>50</v>
      </c>
      <c r="C69" s="321">
        <f>Amnt_Deposited!I61</f>
        <v>0</v>
      </c>
      <c r="D69" s="386">
        <f>MCF!R68</f>
        <v>0</v>
      </c>
      <c r="E69" s="236">
        <f t="shared" si="6"/>
        <v>0</v>
      </c>
      <c r="F69" s="236">
        <f t="shared" si="1"/>
        <v>0</v>
      </c>
      <c r="G69" s="236">
        <f t="shared" si="2"/>
        <v>0</v>
      </c>
      <c r="H69" s="236">
        <f t="shared" si="3"/>
        <v>0</v>
      </c>
      <c r="I69" s="236">
        <f t="shared" si="4"/>
        <v>0</v>
      </c>
      <c r="J69" s="387">
        <f t="shared" si="7"/>
        <v>0</v>
      </c>
      <c r="K69" s="3"/>
      <c r="L69" s="3"/>
      <c r="M69" s="3"/>
      <c r="N69" s="3"/>
      <c r="O69" s="3"/>
      <c r="P69" s="3"/>
      <c r="Q69" s="3"/>
      <c r="R69" s="3"/>
      <c r="S69" s="3"/>
      <c r="T69" s="3"/>
      <c r="U69" s="3"/>
      <c r="V69" s="3"/>
      <c r="W69" s="3"/>
      <c r="X69" s="3"/>
      <c r="Y69" s="3"/>
      <c r="Z69" s="3"/>
    </row>
    <row r="70" spans="1:26" ht="12.75" customHeight="1" x14ac:dyDescent="0.25">
      <c r="A70" s="3"/>
      <c r="B70" s="385">
        <f>Amnt_Deposited!B62</f>
        <v>51</v>
      </c>
      <c r="C70" s="321">
        <f>Amnt_Deposited!I62</f>
        <v>0</v>
      </c>
      <c r="D70" s="386">
        <f>MCF!R69</f>
        <v>0</v>
      </c>
      <c r="E70" s="236">
        <f t="shared" si="6"/>
        <v>0</v>
      </c>
      <c r="F70" s="236">
        <f t="shared" si="1"/>
        <v>0</v>
      </c>
      <c r="G70" s="236">
        <f t="shared" si="2"/>
        <v>0</v>
      </c>
      <c r="H70" s="236">
        <f t="shared" si="3"/>
        <v>0</v>
      </c>
      <c r="I70" s="236">
        <f t="shared" si="4"/>
        <v>0</v>
      </c>
      <c r="J70" s="387">
        <f t="shared" si="7"/>
        <v>0</v>
      </c>
      <c r="K70" s="3"/>
      <c r="L70" s="3"/>
      <c r="M70" s="3"/>
      <c r="N70" s="3"/>
      <c r="O70" s="3"/>
      <c r="P70" s="3"/>
      <c r="Q70" s="3"/>
      <c r="R70" s="3"/>
      <c r="S70" s="3"/>
      <c r="T70" s="3"/>
      <c r="U70" s="3"/>
      <c r="V70" s="3"/>
      <c r="W70" s="3"/>
      <c r="X70" s="3"/>
      <c r="Y70" s="3"/>
      <c r="Z70" s="3"/>
    </row>
    <row r="71" spans="1:26" ht="12.75" customHeight="1" x14ac:dyDescent="0.25">
      <c r="A71" s="3"/>
      <c r="B71" s="385">
        <f>Amnt_Deposited!B63</f>
        <v>52</v>
      </c>
      <c r="C71" s="321">
        <f>Amnt_Deposited!I63</f>
        <v>0</v>
      </c>
      <c r="D71" s="386">
        <f>MCF!R70</f>
        <v>0</v>
      </c>
      <c r="E71" s="236">
        <f t="shared" si="6"/>
        <v>0</v>
      </c>
      <c r="F71" s="236">
        <f t="shared" si="1"/>
        <v>0</v>
      </c>
      <c r="G71" s="236">
        <f t="shared" si="2"/>
        <v>0</v>
      </c>
      <c r="H71" s="236">
        <f t="shared" si="3"/>
        <v>0</v>
      </c>
      <c r="I71" s="236">
        <f t="shared" si="4"/>
        <v>0</v>
      </c>
      <c r="J71" s="387">
        <f t="shared" si="7"/>
        <v>0</v>
      </c>
      <c r="K71" s="3"/>
      <c r="L71" s="3"/>
      <c r="M71" s="3"/>
      <c r="N71" s="3"/>
      <c r="O71" s="3"/>
      <c r="P71" s="3"/>
      <c r="Q71" s="3"/>
      <c r="R71" s="3"/>
      <c r="S71" s="3"/>
      <c r="T71" s="3"/>
      <c r="U71" s="3"/>
      <c r="V71" s="3"/>
      <c r="W71" s="3"/>
      <c r="X71" s="3"/>
      <c r="Y71" s="3"/>
      <c r="Z71" s="3"/>
    </row>
    <row r="72" spans="1:26" ht="12.75" customHeight="1" x14ac:dyDescent="0.25">
      <c r="A72" s="3"/>
      <c r="B72" s="385">
        <f>Amnt_Deposited!B64</f>
        <v>53</v>
      </c>
      <c r="C72" s="321">
        <f>Amnt_Deposited!I64</f>
        <v>0</v>
      </c>
      <c r="D72" s="386">
        <f>MCF!R71</f>
        <v>0</v>
      </c>
      <c r="E72" s="236">
        <f t="shared" si="6"/>
        <v>0</v>
      </c>
      <c r="F72" s="236">
        <f t="shared" si="1"/>
        <v>0</v>
      </c>
      <c r="G72" s="236">
        <f t="shared" si="2"/>
        <v>0</v>
      </c>
      <c r="H72" s="236">
        <f t="shared" si="3"/>
        <v>0</v>
      </c>
      <c r="I72" s="236">
        <f t="shared" si="4"/>
        <v>0</v>
      </c>
      <c r="J72" s="387">
        <f t="shared" si="7"/>
        <v>0</v>
      </c>
      <c r="K72" s="3"/>
      <c r="L72" s="3"/>
      <c r="M72" s="3"/>
      <c r="N72" s="3"/>
      <c r="O72" s="3"/>
      <c r="P72" s="3"/>
      <c r="Q72" s="3"/>
      <c r="R72" s="3"/>
      <c r="S72" s="3"/>
      <c r="T72" s="3"/>
      <c r="U72" s="3"/>
      <c r="V72" s="3"/>
      <c r="W72" s="3"/>
      <c r="X72" s="3"/>
      <c r="Y72" s="3"/>
      <c r="Z72" s="3"/>
    </row>
    <row r="73" spans="1:26" ht="12.75" customHeight="1" x14ac:dyDescent="0.25">
      <c r="A73" s="3"/>
      <c r="B73" s="385">
        <f>Amnt_Deposited!B65</f>
        <v>54</v>
      </c>
      <c r="C73" s="321">
        <f>Amnt_Deposited!I65</f>
        <v>0</v>
      </c>
      <c r="D73" s="386">
        <f>MCF!R72</f>
        <v>0</v>
      </c>
      <c r="E73" s="236">
        <f t="shared" si="6"/>
        <v>0</v>
      </c>
      <c r="F73" s="236">
        <f t="shared" si="1"/>
        <v>0</v>
      </c>
      <c r="G73" s="236">
        <f t="shared" si="2"/>
        <v>0</v>
      </c>
      <c r="H73" s="236">
        <f t="shared" si="3"/>
        <v>0</v>
      </c>
      <c r="I73" s="236">
        <f t="shared" si="4"/>
        <v>0</v>
      </c>
      <c r="J73" s="387">
        <f t="shared" si="7"/>
        <v>0</v>
      </c>
      <c r="K73" s="3"/>
      <c r="L73" s="3"/>
      <c r="M73" s="3"/>
      <c r="N73" s="3"/>
      <c r="O73" s="3"/>
      <c r="P73" s="3"/>
      <c r="Q73" s="3"/>
      <c r="R73" s="3"/>
      <c r="S73" s="3"/>
      <c r="T73" s="3"/>
      <c r="U73" s="3"/>
      <c r="V73" s="3"/>
      <c r="W73" s="3"/>
      <c r="X73" s="3"/>
      <c r="Y73" s="3"/>
      <c r="Z73" s="3"/>
    </row>
    <row r="74" spans="1:26" ht="12.75" customHeight="1" x14ac:dyDescent="0.25">
      <c r="A74" s="3"/>
      <c r="B74" s="385">
        <f>Amnt_Deposited!B66</f>
        <v>55</v>
      </c>
      <c r="C74" s="321">
        <f>Amnt_Deposited!I66</f>
        <v>0</v>
      </c>
      <c r="D74" s="386">
        <f>MCF!R73</f>
        <v>0</v>
      </c>
      <c r="E74" s="236">
        <f t="shared" si="6"/>
        <v>0</v>
      </c>
      <c r="F74" s="236">
        <f t="shared" si="1"/>
        <v>0</v>
      </c>
      <c r="G74" s="236">
        <f t="shared" si="2"/>
        <v>0</v>
      </c>
      <c r="H74" s="236">
        <f t="shared" si="3"/>
        <v>0</v>
      </c>
      <c r="I74" s="236">
        <f t="shared" si="4"/>
        <v>0</v>
      </c>
      <c r="J74" s="387">
        <f t="shared" si="7"/>
        <v>0</v>
      </c>
      <c r="K74" s="3"/>
      <c r="L74" s="3"/>
      <c r="M74" s="3"/>
      <c r="N74" s="3"/>
      <c r="O74" s="3"/>
      <c r="P74" s="3"/>
      <c r="Q74" s="3"/>
      <c r="R74" s="3"/>
      <c r="S74" s="3"/>
      <c r="T74" s="3"/>
      <c r="U74" s="3"/>
      <c r="V74" s="3"/>
      <c r="W74" s="3"/>
      <c r="X74" s="3"/>
      <c r="Y74" s="3"/>
      <c r="Z74" s="3"/>
    </row>
    <row r="75" spans="1:26" ht="12.75" customHeight="1" x14ac:dyDescent="0.25">
      <c r="A75" s="3"/>
      <c r="B75" s="385">
        <f>Amnt_Deposited!B67</f>
        <v>56</v>
      </c>
      <c r="C75" s="321">
        <f>Amnt_Deposited!I67</f>
        <v>0</v>
      </c>
      <c r="D75" s="386">
        <f>MCF!R74</f>
        <v>0</v>
      </c>
      <c r="E75" s="236">
        <f t="shared" si="6"/>
        <v>0</v>
      </c>
      <c r="F75" s="236">
        <f t="shared" si="1"/>
        <v>0</v>
      </c>
      <c r="G75" s="236">
        <f t="shared" si="2"/>
        <v>0</v>
      </c>
      <c r="H75" s="236">
        <f t="shared" si="3"/>
        <v>0</v>
      </c>
      <c r="I75" s="236">
        <f t="shared" si="4"/>
        <v>0</v>
      </c>
      <c r="J75" s="387">
        <f t="shared" si="7"/>
        <v>0</v>
      </c>
      <c r="K75" s="3"/>
      <c r="L75" s="3"/>
      <c r="M75" s="3"/>
      <c r="N75" s="3"/>
      <c r="O75" s="3"/>
      <c r="P75" s="3"/>
      <c r="Q75" s="3"/>
      <c r="R75" s="3"/>
      <c r="S75" s="3"/>
      <c r="T75" s="3"/>
      <c r="U75" s="3"/>
      <c r="V75" s="3"/>
      <c r="W75" s="3"/>
      <c r="X75" s="3"/>
      <c r="Y75" s="3"/>
      <c r="Z75" s="3"/>
    </row>
    <row r="76" spans="1:26" ht="12.75" customHeight="1" x14ac:dyDescent="0.25">
      <c r="A76" s="3"/>
      <c r="B76" s="385">
        <f>Amnt_Deposited!B68</f>
        <v>57</v>
      </c>
      <c r="C76" s="321">
        <f>Amnt_Deposited!I68</f>
        <v>0</v>
      </c>
      <c r="D76" s="386">
        <f>MCF!R75</f>
        <v>0</v>
      </c>
      <c r="E76" s="236">
        <f t="shared" si="6"/>
        <v>0</v>
      </c>
      <c r="F76" s="236">
        <f t="shared" si="1"/>
        <v>0</v>
      </c>
      <c r="G76" s="236">
        <f t="shared" si="2"/>
        <v>0</v>
      </c>
      <c r="H76" s="236">
        <f t="shared" si="3"/>
        <v>0</v>
      </c>
      <c r="I76" s="236">
        <f t="shared" si="4"/>
        <v>0</v>
      </c>
      <c r="J76" s="387">
        <f t="shared" si="7"/>
        <v>0</v>
      </c>
      <c r="K76" s="3"/>
      <c r="L76" s="3"/>
      <c r="M76" s="3"/>
      <c r="N76" s="3"/>
      <c r="O76" s="3"/>
      <c r="P76" s="3"/>
      <c r="Q76" s="3"/>
      <c r="R76" s="3"/>
      <c r="S76" s="3"/>
      <c r="T76" s="3"/>
      <c r="U76" s="3"/>
      <c r="V76" s="3"/>
      <c r="W76" s="3"/>
      <c r="X76" s="3"/>
      <c r="Y76" s="3"/>
      <c r="Z76" s="3"/>
    </row>
    <row r="77" spans="1:26" ht="12.75" customHeight="1" x14ac:dyDescent="0.25">
      <c r="A77" s="3"/>
      <c r="B77" s="385">
        <f>Amnt_Deposited!B69</f>
        <v>58</v>
      </c>
      <c r="C77" s="321">
        <f>Amnt_Deposited!I69</f>
        <v>0</v>
      </c>
      <c r="D77" s="386">
        <f>MCF!R76</f>
        <v>0</v>
      </c>
      <c r="E77" s="236">
        <f t="shared" si="6"/>
        <v>0</v>
      </c>
      <c r="F77" s="236">
        <f t="shared" si="1"/>
        <v>0</v>
      </c>
      <c r="G77" s="236">
        <f t="shared" si="2"/>
        <v>0</v>
      </c>
      <c r="H77" s="236">
        <f t="shared" si="3"/>
        <v>0</v>
      </c>
      <c r="I77" s="236">
        <f t="shared" si="4"/>
        <v>0</v>
      </c>
      <c r="J77" s="387">
        <f t="shared" si="7"/>
        <v>0</v>
      </c>
      <c r="K77" s="3"/>
      <c r="L77" s="3"/>
      <c r="M77" s="3"/>
      <c r="N77" s="3"/>
      <c r="O77" s="3"/>
      <c r="P77" s="3"/>
      <c r="Q77" s="3"/>
      <c r="R77" s="3"/>
      <c r="S77" s="3"/>
      <c r="T77" s="3"/>
      <c r="U77" s="3"/>
      <c r="V77" s="3"/>
      <c r="W77" s="3"/>
      <c r="X77" s="3"/>
      <c r="Y77" s="3"/>
      <c r="Z77" s="3"/>
    </row>
    <row r="78" spans="1:26" ht="12.75" customHeight="1" x14ac:dyDescent="0.25">
      <c r="A78" s="3"/>
      <c r="B78" s="385">
        <f>Amnt_Deposited!B70</f>
        <v>59</v>
      </c>
      <c r="C78" s="321">
        <f>Amnt_Deposited!I70</f>
        <v>0</v>
      </c>
      <c r="D78" s="386">
        <f>MCF!R77</f>
        <v>0</v>
      </c>
      <c r="E78" s="236">
        <f t="shared" si="6"/>
        <v>0</v>
      </c>
      <c r="F78" s="236">
        <f t="shared" si="1"/>
        <v>0</v>
      </c>
      <c r="G78" s="236">
        <f t="shared" si="2"/>
        <v>0</v>
      </c>
      <c r="H78" s="236">
        <f t="shared" si="3"/>
        <v>0</v>
      </c>
      <c r="I78" s="236">
        <f t="shared" si="4"/>
        <v>0</v>
      </c>
      <c r="J78" s="387">
        <f t="shared" si="7"/>
        <v>0</v>
      </c>
      <c r="K78" s="3"/>
      <c r="L78" s="3"/>
      <c r="M78" s="3"/>
      <c r="N78" s="3"/>
      <c r="O78" s="3"/>
      <c r="P78" s="3"/>
      <c r="Q78" s="3"/>
      <c r="R78" s="3"/>
      <c r="S78" s="3"/>
      <c r="T78" s="3"/>
      <c r="U78" s="3"/>
      <c r="V78" s="3"/>
      <c r="W78" s="3"/>
      <c r="X78" s="3"/>
      <c r="Y78" s="3"/>
      <c r="Z78" s="3"/>
    </row>
    <row r="79" spans="1:26" ht="12.75" customHeight="1" x14ac:dyDescent="0.25">
      <c r="A79" s="3"/>
      <c r="B79" s="385">
        <f>Amnt_Deposited!B71</f>
        <v>60</v>
      </c>
      <c r="C79" s="321">
        <f>Amnt_Deposited!I71</f>
        <v>0</v>
      </c>
      <c r="D79" s="386">
        <f>MCF!R78</f>
        <v>0</v>
      </c>
      <c r="E79" s="236">
        <f t="shared" si="6"/>
        <v>0</v>
      </c>
      <c r="F79" s="236">
        <f t="shared" si="1"/>
        <v>0</v>
      </c>
      <c r="G79" s="236">
        <f t="shared" si="2"/>
        <v>0</v>
      </c>
      <c r="H79" s="236">
        <f t="shared" si="3"/>
        <v>0</v>
      </c>
      <c r="I79" s="236">
        <f t="shared" si="4"/>
        <v>0</v>
      </c>
      <c r="J79" s="387">
        <f t="shared" si="7"/>
        <v>0</v>
      </c>
      <c r="K79" s="3"/>
      <c r="L79" s="3"/>
      <c r="M79" s="3"/>
      <c r="N79" s="3"/>
      <c r="O79" s="3"/>
      <c r="P79" s="3"/>
      <c r="Q79" s="3"/>
      <c r="R79" s="3"/>
      <c r="S79" s="3"/>
      <c r="T79" s="3"/>
      <c r="U79" s="3"/>
      <c r="V79" s="3"/>
      <c r="W79" s="3"/>
      <c r="X79" s="3"/>
      <c r="Y79" s="3"/>
      <c r="Z79" s="3"/>
    </row>
    <row r="80" spans="1:26" ht="12.75" customHeight="1" x14ac:dyDescent="0.25">
      <c r="A80" s="3"/>
      <c r="B80" s="385">
        <f>Amnt_Deposited!B72</f>
        <v>61</v>
      </c>
      <c r="C80" s="321">
        <f>Amnt_Deposited!I72</f>
        <v>0</v>
      </c>
      <c r="D80" s="386">
        <f>MCF!R79</f>
        <v>0</v>
      </c>
      <c r="E80" s="236">
        <f t="shared" si="6"/>
        <v>0</v>
      </c>
      <c r="F80" s="236">
        <f t="shared" si="1"/>
        <v>0</v>
      </c>
      <c r="G80" s="236">
        <f t="shared" si="2"/>
        <v>0</v>
      </c>
      <c r="H80" s="236">
        <f t="shared" si="3"/>
        <v>0</v>
      </c>
      <c r="I80" s="236">
        <f t="shared" si="4"/>
        <v>0</v>
      </c>
      <c r="J80" s="387">
        <f t="shared" si="7"/>
        <v>0</v>
      </c>
      <c r="K80" s="3"/>
      <c r="L80" s="3"/>
      <c r="M80" s="3"/>
      <c r="N80" s="3"/>
      <c r="O80" s="3"/>
      <c r="P80" s="3"/>
      <c r="Q80" s="3"/>
      <c r="R80" s="3"/>
      <c r="S80" s="3"/>
      <c r="T80" s="3"/>
      <c r="U80" s="3"/>
      <c r="V80" s="3"/>
      <c r="W80" s="3"/>
      <c r="X80" s="3"/>
      <c r="Y80" s="3"/>
      <c r="Z80" s="3"/>
    </row>
    <row r="81" spans="1:26" ht="12.75" customHeight="1" x14ac:dyDescent="0.25">
      <c r="A81" s="3"/>
      <c r="B81" s="385">
        <f>Amnt_Deposited!B73</f>
        <v>62</v>
      </c>
      <c r="C81" s="321">
        <f>Amnt_Deposited!I73</f>
        <v>0</v>
      </c>
      <c r="D81" s="386">
        <f>MCF!R80</f>
        <v>0</v>
      </c>
      <c r="E81" s="236">
        <f t="shared" si="6"/>
        <v>0</v>
      </c>
      <c r="F81" s="236">
        <f t="shared" si="1"/>
        <v>0</v>
      </c>
      <c r="G81" s="236">
        <f t="shared" si="2"/>
        <v>0</v>
      </c>
      <c r="H81" s="236">
        <f t="shared" si="3"/>
        <v>0</v>
      </c>
      <c r="I81" s="236">
        <f t="shared" si="4"/>
        <v>0</v>
      </c>
      <c r="J81" s="387">
        <f t="shared" si="7"/>
        <v>0</v>
      </c>
      <c r="K81" s="3"/>
      <c r="L81" s="3"/>
      <c r="M81" s="3"/>
      <c r="N81" s="3"/>
      <c r="O81" s="3"/>
      <c r="P81" s="3"/>
      <c r="Q81" s="3"/>
      <c r="R81" s="3"/>
      <c r="S81" s="3"/>
      <c r="T81" s="3"/>
      <c r="U81" s="3"/>
      <c r="V81" s="3"/>
      <c r="W81" s="3"/>
      <c r="X81" s="3"/>
      <c r="Y81" s="3"/>
      <c r="Z81" s="3"/>
    </row>
    <row r="82" spans="1:26" ht="12.75" customHeight="1" x14ac:dyDescent="0.25">
      <c r="A82" s="3"/>
      <c r="B82" s="385">
        <f>Amnt_Deposited!B74</f>
        <v>63</v>
      </c>
      <c r="C82" s="321">
        <f>Amnt_Deposited!I74</f>
        <v>0</v>
      </c>
      <c r="D82" s="386">
        <f>MCF!R81</f>
        <v>0</v>
      </c>
      <c r="E82" s="236">
        <f t="shared" si="6"/>
        <v>0</v>
      </c>
      <c r="F82" s="236">
        <f t="shared" si="1"/>
        <v>0</v>
      </c>
      <c r="G82" s="236">
        <f t="shared" si="2"/>
        <v>0</v>
      </c>
      <c r="H82" s="236">
        <f t="shared" si="3"/>
        <v>0</v>
      </c>
      <c r="I82" s="236">
        <f t="shared" si="4"/>
        <v>0</v>
      </c>
      <c r="J82" s="387">
        <f t="shared" si="7"/>
        <v>0</v>
      </c>
      <c r="K82" s="3"/>
      <c r="L82" s="3"/>
      <c r="M82" s="3"/>
      <c r="N82" s="3"/>
      <c r="O82" s="3"/>
      <c r="P82" s="3"/>
      <c r="Q82" s="3"/>
      <c r="R82" s="3"/>
      <c r="S82" s="3"/>
      <c r="T82" s="3"/>
      <c r="U82" s="3"/>
      <c r="V82" s="3"/>
      <c r="W82" s="3"/>
      <c r="X82" s="3"/>
      <c r="Y82" s="3"/>
      <c r="Z82" s="3"/>
    </row>
    <row r="83" spans="1:26" ht="12.75" customHeight="1" x14ac:dyDescent="0.25">
      <c r="A83" s="3"/>
      <c r="B83" s="385">
        <f>Amnt_Deposited!B75</f>
        <v>64</v>
      </c>
      <c r="C83" s="321">
        <f>Amnt_Deposited!I75</f>
        <v>0</v>
      </c>
      <c r="D83" s="386">
        <f>MCF!R82</f>
        <v>0</v>
      </c>
      <c r="E83" s="236">
        <f t="shared" ref="E83:E99" si="8">C83*$I$6*DOCF*D83</f>
        <v>0</v>
      </c>
      <c r="F83" s="236">
        <f t="shared" si="1"/>
        <v>0</v>
      </c>
      <c r="G83" s="236">
        <f t="shared" si="2"/>
        <v>0</v>
      </c>
      <c r="H83" s="236">
        <f t="shared" si="3"/>
        <v>0</v>
      </c>
      <c r="I83" s="236">
        <f t="shared" si="4"/>
        <v>0</v>
      </c>
      <c r="J83" s="387">
        <f t="shared" ref="J83:J99" si="9">I83*CH4_fraction*conv</f>
        <v>0</v>
      </c>
      <c r="K83" s="3"/>
      <c r="L83" s="3"/>
      <c r="M83" s="3"/>
      <c r="N83" s="3"/>
      <c r="O83" s="3"/>
      <c r="P83" s="3"/>
      <c r="Q83" s="3"/>
      <c r="R83" s="3"/>
      <c r="S83" s="3"/>
      <c r="T83" s="3"/>
      <c r="U83" s="3"/>
      <c r="V83" s="3"/>
      <c r="W83" s="3"/>
      <c r="X83" s="3"/>
      <c r="Y83" s="3"/>
      <c r="Z83" s="3"/>
    </row>
    <row r="84" spans="1:26" ht="12.75" customHeight="1" x14ac:dyDescent="0.25">
      <c r="A84" s="3"/>
      <c r="B84" s="385">
        <f>Amnt_Deposited!B76</f>
        <v>65</v>
      </c>
      <c r="C84" s="321">
        <f>Amnt_Deposited!I76</f>
        <v>0</v>
      </c>
      <c r="D84" s="386">
        <f>MCF!R83</f>
        <v>0</v>
      </c>
      <c r="E84" s="236">
        <f t="shared" si="8"/>
        <v>0</v>
      </c>
      <c r="F84" s="236">
        <f t="shared" si="1"/>
        <v>0</v>
      </c>
      <c r="G84" s="236">
        <f t="shared" si="2"/>
        <v>0</v>
      </c>
      <c r="H84" s="236">
        <f t="shared" si="3"/>
        <v>0</v>
      </c>
      <c r="I84" s="236">
        <f t="shared" si="4"/>
        <v>0</v>
      </c>
      <c r="J84" s="387">
        <f t="shared" si="9"/>
        <v>0</v>
      </c>
      <c r="K84" s="3"/>
      <c r="L84" s="3"/>
      <c r="M84" s="3"/>
      <c r="N84" s="3"/>
      <c r="O84" s="3"/>
      <c r="P84" s="3"/>
      <c r="Q84" s="3"/>
      <c r="R84" s="3"/>
      <c r="S84" s="3"/>
      <c r="T84" s="3"/>
      <c r="U84" s="3"/>
      <c r="V84" s="3"/>
      <c r="W84" s="3"/>
      <c r="X84" s="3"/>
      <c r="Y84" s="3"/>
      <c r="Z84" s="3"/>
    </row>
    <row r="85" spans="1:26" ht="12.75" customHeight="1" x14ac:dyDescent="0.25">
      <c r="A85" s="3"/>
      <c r="B85" s="385">
        <f>Amnt_Deposited!B77</f>
        <v>66</v>
      </c>
      <c r="C85" s="321">
        <f>Amnt_Deposited!I77</f>
        <v>0</v>
      </c>
      <c r="D85" s="386">
        <f>MCF!R84</f>
        <v>0</v>
      </c>
      <c r="E85" s="236">
        <f t="shared" si="8"/>
        <v>0</v>
      </c>
      <c r="F85" s="236">
        <f t="shared" si="1"/>
        <v>0</v>
      </c>
      <c r="G85" s="236">
        <f t="shared" si="2"/>
        <v>0</v>
      </c>
      <c r="H85" s="236">
        <f t="shared" si="3"/>
        <v>0</v>
      </c>
      <c r="I85" s="236">
        <f t="shared" si="4"/>
        <v>0</v>
      </c>
      <c r="J85" s="387">
        <f t="shared" si="9"/>
        <v>0</v>
      </c>
      <c r="K85" s="3"/>
      <c r="L85" s="3"/>
      <c r="M85" s="3"/>
      <c r="N85" s="3"/>
      <c r="O85" s="3"/>
      <c r="P85" s="3"/>
      <c r="Q85" s="3"/>
      <c r="R85" s="3"/>
      <c r="S85" s="3"/>
      <c r="T85" s="3"/>
      <c r="U85" s="3"/>
      <c r="V85" s="3"/>
      <c r="W85" s="3"/>
      <c r="X85" s="3"/>
      <c r="Y85" s="3"/>
      <c r="Z85" s="3"/>
    </row>
    <row r="86" spans="1:26" ht="12.75" customHeight="1" x14ac:dyDescent="0.25">
      <c r="A86" s="3"/>
      <c r="B86" s="385">
        <f>Amnt_Deposited!B78</f>
        <v>67</v>
      </c>
      <c r="C86" s="321">
        <f>Amnt_Deposited!I78</f>
        <v>0</v>
      </c>
      <c r="D86" s="386">
        <f>MCF!R85</f>
        <v>0</v>
      </c>
      <c r="E86" s="236">
        <f t="shared" si="8"/>
        <v>0</v>
      </c>
      <c r="F86" s="236">
        <f t="shared" si="1"/>
        <v>0</v>
      </c>
      <c r="G86" s="236">
        <f t="shared" si="2"/>
        <v>0</v>
      </c>
      <c r="H86" s="236">
        <f t="shared" si="3"/>
        <v>0</v>
      </c>
      <c r="I86" s="236">
        <f t="shared" si="4"/>
        <v>0</v>
      </c>
      <c r="J86" s="387">
        <f t="shared" si="9"/>
        <v>0</v>
      </c>
      <c r="K86" s="3"/>
      <c r="L86" s="3"/>
      <c r="M86" s="3"/>
      <c r="N86" s="3"/>
      <c r="O86" s="3"/>
      <c r="P86" s="3"/>
      <c r="Q86" s="3"/>
      <c r="R86" s="3"/>
      <c r="S86" s="3"/>
      <c r="T86" s="3"/>
      <c r="U86" s="3"/>
      <c r="V86" s="3"/>
      <c r="W86" s="3"/>
      <c r="X86" s="3"/>
      <c r="Y86" s="3"/>
      <c r="Z86" s="3"/>
    </row>
    <row r="87" spans="1:26" ht="12.75" customHeight="1" x14ac:dyDescent="0.25">
      <c r="A87" s="3"/>
      <c r="B87" s="385">
        <f>Amnt_Deposited!B79</f>
        <v>68</v>
      </c>
      <c r="C87" s="321">
        <f>Amnt_Deposited!I79</f>
        <v>0</v>
      </c>
      <c r="D87" s="386">
        <f>MCF!R86</f>
        <v>0</v>
      </c>
      <c r="E87" s="236">
        <f t="shared" si="8"/>
        <v>0</v>
      </c>
      <c r="F87" s="236">
        <f t="shared" si="1"/>
        <v>0</v>
      </c>
      <c r="G87" s="236">
        <f t="shared" si="2"/>
        <v>0</v>
      </c>
      <c r="H87" s="236">
        <f t="shared" si="3"/>
        <v>0</v>
      </c>
      <c r="I87" s="236">
        <f t="shared" si="4"/>
        <v>0</v>
      </c>
      <c r="J87" s="387">
        <f t="shared" si="9"/>
        <v>0</v>
      </c>
      <c r="K87" s="3"/>
      <c r="L87" s="3"/>
      <c r="M87" s="3"/>
      <c r="N87" s="3"/>
      <c r="O87" s="3"/>
      <c r="P87" s="3"/>
      <c r="Q87" s="3"/>
      <c r="R87" s="3"/>
      <c r="S87" s="3"/>
      <c r="T87" s="3"/>
      <c r="U87" s="3"/>
      <c r="V87" s="3"/>
      <c r="W87" s="3"/>
      <c r="X87" s="3"/>
      <c r="Y87" s="3"/>
      <c r="Z87" s="3"/>
    </row>
    <row r="88" spans="1:26" ht="12.75" customHeight="1" x14ac:dyDescent="0.25">
      <c r="A88" s="3"/>
      <c r="B88" s="385">
        <f>Amnt_Deposited!B80</f>
        <v>69</v>
      </c>
      <c r="C88" s="321">
        <f>Amnt_Deposited!I80</f>
        <v>0</v>
      </c>
      <c r="D88" s="386">
        <f>MCF!R87</f>
        <v>0</v>
      </c>
      <c r="E88" s="236">
        <f t="shared" si="8"/>
        <v>0</v>
      </c>
      <c r="F88" s="236">
        <f t="shared" si="1"/>
        <v>0</v>
      </c>
      <c r="G88" s="236">
        <f t="shared" si="2"/>
        <v>0</v>
      </c>
      <c r="H88" s="236">
        <f t="shared" si="3"/>
        <v>0</v>
      </c>
      <c r="I88" s="236">
        <f t="shared" si="4"/>
        <v>0</v>
      </c>
      <c r="J88" s="387">
        <f t="shared" si="9"/>
        <v>0</v>
      </c>
      <c r="K88" s="3"/>
      <c r="L88" s="3"/>
      <c r="M88" s="3"/>
      <c r="N88" s="3"/>
      <c r="O88" s="3"/>
      <c r="P88" s="3"/>
      <c r="Q88" s="3"/>
      <c r="R88" s="3"/>
      <c r="S88" s="3"/>
      <c r="T88" s="3"/>
      <c r="U88" s="3"/>
      <c r="V88" s="3"/>
      <c r="W88" s="3"/>
      <c r="X88" s="3"/>
      <c r="Y88" s="3"/>
      <c r="Z88" s="3"/>
    </row>
    <row r="89" spans="1:26" ht="12.75" customHeight="1" x14ac:dyDescent="0.25">
      <c r="A89" s="3"/>
      <c r="B89" s="385">
        <f>Amnt_Deposited!B81</f>
        <v>70</v>
      </c>
      <c r="C89" s="321">
        <f>Amnt_Deposited!I81</f>
        <v>0</v>
      </c>
      <c r="D89" s="386">
        <f>MCF!R88</f>
        <v>0</v>
      </c>
      <c r="E89" s="236">
        <f t="shared" si="8"/>
        <v>0</v>
      </c>
      <c r="F89" s="236">
        <f t="shared" si="1"/>
        <v>0</v>
      </c>
      <c r="G89" s="236">
        <f t="shared" si="2"/>
        <v>0</v>
      </c>
      <c r="H89" s="236">
        <f t="shared" si="3"/>
        <v>0</v>
      </c>
      <c r="I89" s="236">
        <f t="shared" si="4"/>
        <v>0</v>
      </c>
      <c r="J89" s="387">
        <f t="shared" si="9"/>
        <v>0</v>
      </c>
      <c r="K89" s="3"/>
      <c r="L89" s="3"/>
      <c r="M89" s="3"/>
      <c r="N89" s="3"/>
      <c r="O89" s="3"/>
      <c r="P89" s="3"/>
      <c r="Q89" s="3"/>
      <c r="R89" s="3"/>
      <c r="S89" s="3"/>
      <c r="T89" s="3"/>
      <c r="U89" s="3"/>
      <c r="V89" s="3"/>
      <c r="W89" s="3"/>
      <c r="X89" s="3"/>
      <c r="Y89" s="3"/>
      <c r="Z89" s="3"/>
    </row>
    <row r="90" spans="1:26" ht="12.75" customHeight="1" x14ac:dyDescent="0.25">
      <c r="A90" s="3"/>
      <c r="B90" s="385">
        <f>Amnt_Deposited!B82</f>
        <v>71</v>
      </c>
      <c r="C90" s="321">
        <f>Amnt_Deposited!I82</f>
        <v>0</v>
      </c>
      <c r="D90" s="386">
        <f>MCF!R89</f>
        <v>0</v>
      </c>
      <c r="E90" s="236">
        <f t="shared" si="8"/>
        <v>0</v>
      </c>
      <c r="F90" s="236">
        <f t="shared" si="1"/>
        <v>0</v>
      </c>
      <c r="G90" s="236">
        <f t="shared" si="2"/>
        <v>0</v>
      </c>
      <c r="H90" s="236">
        <f t="shared" si="3"/>
        <v>0</v>
      </c>
      <c r="I90" s="236">
        <f t="shared" si="4"/>
        <v>0</v>
      </c>
      <c r="J90" s="387">
        <f t="shared" si="9"/>
        <v>0</v>
      </c>
      <c r="K90" s="3"/>
      <c r="L90" s="3"/>
      <c r="M90" s="3"/>
      <c r="N90" s="3"/>
      <c r="O90" s="3"/>
      <c r="P90" s="3"/>
      <c r="Q90" s="3"/>
      <c r="R90" s="3"/>
      <c r="S90" s="3"/>
      <c r="T90" s="3"/>
      <c r="U90" s="3"/>
      <c r="V90" s="3"/>
      <c r="W90" s="3"/>
      <c r="X90" s="3"/>
      <c r="Y90" s="3"/>
      <c r="Z90" s="3"/>
    </row>
    <row r="91" spans="1:26" ht="12.75" customHeight="1" x14ac:dyDescent="0.25">
      <c r="A91" s="3"/>
      <c r="B91" s="385">
        <f>Amnt_Deposited!B83</f>
        <v>72</v>
      </c>
      <c r="C91" s="321">
        <f>Amnt_Deposited!I83</f>
        <v>0</v>
      </c>
      <c r="D91" s="386">
        <f>MCF!R90</f>
        <v>0</v>
      </c>
      <c r="E91" s="236">
        <f t="shared" si="8"/>
        <v>0</v>
      </c>
      <c r="F91" s="236">
        <f t="shared" si="1"/>
        <v>0</v>
      </c>
      <c r="G91" s="236">
        <f t="shared" si="2"/>
        <v>0</v>
      </c>
      <c r="H91" s="236">
        <f t="shared" si="3"/>
        <v>0</v>
      </c>
      <c r="I91" s="236">
        <f t="shared" si="4"/>
        <v>0</v>
      </c>
      <c r="J91" s="387">
        <f t="shared" si="9"/>
        <v>0</v>
      </c>
      <c r="K91" s="3"/>
      <c r="L91" s="3"/>
      <c r="M91" s="3"/>
      <c r="N91" s="3"/>
      <c r="O91" s="3"/>
      <c r="P91" s="3"/>
      <c r="Q91" s="3"/>
      <c r="R91" s="3"/>
      <c r="S91" s="3"/>
      <c r="T91" s="3"/>
      <c r="U91" s="3"/>
      <c r="V91" s="3"/>
      <c r="W91" s="3"/>
      <c r="X91" s="3"/>
      <c r="Y91" s="3"/>
      <c r="Z91" s="3"/>
    </row>
    <row r="92" spans="1:26" ht="12.75" customHeight="1" x14ac:dyDescent="0.25">
      <c r="A92" s="3"/>
      <c r="B92" s="385">
        <f>Amnt_Deposited!B84</f>
        <v>73</v>
      </c>
      <c r="C92" s="321">
        <f>Amnt_Deposited!I84</f>
        <v>0</v>
      </c>
      <c r="D92" s="386">
        <f>MCF!R91</f>
        <v>0</v>
      </c>
      <c r="E92" s="236">
        <f t="shared" si="8"/>
        <v>0</v>
      </c>
      <c r="F92" s="236">
        <f t="shared" si="1"/>
        <v>0</v>
      </c>
      <c r="G92" s="236">
        <f t="shared" si="2"/>
        <v>0</v>
      </c>
      <c r="H92" s="236">
        <f t="shared" si="3"/>
        <v>0</v>
      </c>
      <c r="I92" s="236">
        <f t="shared" si="4"/>
        <v>0</v>
      </c>
      <c r="J92" s="387">
        <f t="shared" si="9"/>
        <v>0</v>
      </c>
      <c r="K92" s="3"/>
      <c r="L92" s="3"/>
      <c r="M92" s="3"/>
      <c r="N92" s="3"/>
      <c r="O92" s="3"/>
      <c r="P92" s="3"/>
      <c r="Q92" s="3"/>
      <c r="R92" s="3"/>
      <c r="S92" s="3"/>
      <c r="T92" s="3"/>
      <c r="U92" s="3"/>
      <c r="V92" s="3"/>
      <c r="W92" s="3"/>
      <c r="X92" s="3"/>
      <c r="Y92" s="3"/>
      <c r="Z92" s="3"/>
    </row>
    <row r="93" spans="1:26" ht="12.75" customHeight="1" x14ac:dyDescent="0.25">
      <c r="A93" s="3"/>
      <c r="B93" s="385">
        <f>Amnt_Deposited!B85</f>
        <v>74</v>
      </c>
      <c r="C93" s="321">
        <f>Amnt_Deposited!I85</f>
        <v>0</v>
      </c>
      <c r="D93" s="386">
        <f>MCF!R92</f>
        <v>0</v>
      </c>
      <c r="E93" s="236">
        <f t="shared" si="8"/>
        <v>0</v>
      </c>
      <c r="F93" s="236">
        <f t="shared" si="1"/>
        <v>0</v>
      </c>
      <c r="G93" s="236">
        <f t="shared" si="2"/>
        <v>0</v>
      </c>
      <c r="H93" s="236">
        <f t="shared" si="3"/>
        <v>0</v>
      </c>
      <c r="I93" s="236">
        <f t="shared" si="4"/>
        <v>0</v>
      </c>
      <c r="J93" s="387">
        <f t="shared" si="9"/>
        <v>0</v>
      </c>
      <c r="K93" s="3"/>
      <c r="L93" s="3"/>
      <c r="M93" s="3"/>
      <c r="N93" s="3"/>
      <c r="O93" s="3"/>
      <c r="P93" s="3"/>
      <c r="Q93" s="3"/>
      <c r="R93" s="3"/>
      <c r="S93" s="3"/>
      <c r="T93" s="3"/>
      <c r="U93" s="3"/>
      <c r="V93" s="3"/>
      <c r="W93" s="3"/>
      <c r="X93" s="3"/>
      <c r="Y93" s="3"/>
      <c r="Z93" s="3"/>
    </row>
    <row r="94" spans="1:26" ht="12.75" customHeight="1" x14ac:dyDescent="0.25">
      <c r="A94" s="3"/>
      <c r="B94" s="385">
        <f>Amnt_Deposited!B86</f>
        <v>75</v>
      </c>
      <c r="C94" s="321">
        <f>Amnt_Deposited!I86</f>
        <v>0</v>
      </c>
      <c r="D94" s="386">
        <f>MCF!R93</f>
        <v>0</v>
      </c>
      <c r="E94" s="236">
        <f t="shared" si="8"/>
        <v>0</v>
      </c>
      <c r="F94" s="236">
        <f t="shared" si="1"/>
        <v>0</v>
      </c>
      <c r="G94" s="236">
        <f t="shared" si="2"/>
        <v>0</v>
      </c>
      <c r="H94" s="236">
        <f t="shared" si="3"/>
        <v>0</v>
      </c>
      <c r="I94" s="236">
        <f t="shared" si="4"/>
        <v>0</v>
      </c>
      <c r="J94" s="387">
        <f t="shared" si="9"/>
        <v>0</v>
      </c>
      <c r="K94" s="3"/>
      <c r="L94" s="3"/>
      <c r="M94" s="3"/>
      <c r="N94" s="3"/>
      <c r="O94" s="3"/>
      <c r="P94" s="3"/>
      <c r="Q94" s="3"/>
      <c r="R94" s="3"/>
      <c r="S94" s="3"/>
      <c r="T94" s="3"/>
      <c r="U94" s="3"/>
      <c r="V94" s="3"/>
      <c r="W94" s="3"/>
      <c r="X94" s="3"/>
      <c r="Y94" s="3"/>
      <c r="Z94" s="3"/>
    </row>
    <row r="95" spans="1:26" ht="12.75" customHeight="1" x14ac:dyDescent="0.25">
      <c r="A95" s="3"/>
      <c r="B95" s="385">
        <f>Amnt_Deposited!B87</f>
        <v>76</v>
      </c>
      <c r="C95" s="321">
        <f>Amnt_Deposited!I87</f>
        <v>0</v>
      </c>
      <c r="D95" s="386">
        <f>MCF!R94</f>
        <v>0</v>
      </c>
      <c r="E95" s="236">
        <f t="shared" si="8"/>
        <v>0</v>
      </c>
      <c r="F95" s="236">
        <f t="shared" si="1"/>
        <v>0</v>
      </c>
      <c r="G95" s="236">
        <f t="shared" si="2"/>
        <v>0</v>
      </c>
      <c r="H95" s="236">
        <f t="shared" si="3"/>
        <v>0</v>
      </c>
      <c r="I95" s="236">
        <f t="shared" si="4"/>
        <v>0</v>
      </c>
      <c r="J95" s="387">
        <f t="shared" si="9"/>
        <v>0</v>
      </c>
      <c r="K95" s="3"/>
      <c r="L95" s="3"/>
      <c r="M95" s="3"/>
      <c r="N95" s="3"/>
      <c r="O95" s="3"/>
      <c r="P95" s="3"/>
      <c r="Q95" s="3"/>
      <c r="R95" s="3"/>
      <c r="S95" s="3"/>
      <c r="T95" s="3"/>
      <c r="U95" s="3"/>
      <c r="V95" s="3"/>
      <c r="W95" s="3"/>
      <c r="X95" s="3"/>
      <c r="Y95" s="3"/>
      <c r="Z95" s="3"/>
    </row>
    <row r="96" spans="1:26" ht="12.75" customHeight="1" x14ac:dyDescent="0.25">
      <c r="A96" s="3"/>
      <c r="B96" s="385">
        <f>Amnt_Deposited!B88</f>
        <v>77</v>
      </c>
      <c r="C96" s="321">
        <f>Amnt_Deposited!I88</f>
        <v>0</v>
      </c>
      <c r="D96" s="386">
        <f>MCF!R95</f>
        <v>0</v>
      </c>
      <c r="E96" s="236">
        <f t="shared" si="8"/>
        <v>0</v>
      </c>
      <c r="F96" s="236">
        <f t="shared" si="1"/>
        <v>0</v>
      </c>
      <c r="G96" s="236">
        <f t="shared" si="2"/>
        <v>0</v>
      </c>
      <c r="H96" s="236">
        <f t="shared" si="3"/>
        <v>0</v>
      </c>
      <c r="I96" s="236">
        <f t="shared" si="4"/>
        <v>0</v>
      </c>
      <c r="J96" s="387">
        <f t="shared" si="9"/>
        <v>0</v>
      </c>
      <c r="K96" s="3"/>
      <c r="L96" s="3"/>
      <c r="M96" s="3"/>
      <c r="N96" s="3"/>
      <c r="O96" s="3"/>
      <c r="P96" s="3"/>
      <c r="Q96" s="3"/>
      <c r="R96" s="3"/>
      <c r="S96" s="3"/>
      <c r="T96" s="3"/>
      <c r="U96" s="3"/>
      <c r="V96" s="3"/>
      <c r="W96" s="3"/>
      <c r="X96" s="3"/>
      <c r="Y96" s="3"/>
      <c r="Z96" s="3"/>
    </row>
    <row r="97" spans="1:26" ht="12.75" customHeight="1" x14ac:dyDescent="0.25">
      <c r="A97" s="3"/>
      <c r="B97" s="385">
        <f>Amnt_Deposited!B89</f>
        <v>78</v>
      </c>
      <c r="C97" s="321">
        <f>Amnt_Deposited!I89</f>
        <v>0</v>
      </c>
      <c r="D97" s="386">
        <f>MCF!R96</f>
        <v>0</v>
      </c>
      <c r="E97" s="236">
        <f t="shared" si="8"/>
        <v>0</v>
      </c>
      <c r="F97" s="236">
        <f t="shared" si="1"/>
        <v>0</v>
      </c>
      <c r="G97" s="236">
        <f t="shared" si="2"/>
        <v>0</v>
      </c>
      <c r="H97" s="236">
        <f t="shared" si="3"/>
        <v>0</v>
      </c>
      <c r="I97" s="236">
        <f t="shared" si="4"/>
        <v>0</v>
      </c>
      <c r="J97" s="387">
        <f t="shared" si="9"/>
        <v>0</v>
      </c>
      <c r="K97" s="3"/>
      <c r="L97" s="3"/>
      <c r="M97" s="3"/>
      <c r="N97" s="3"/>
      <c r="O97" s="3"/>
      <c r="P97" s="3"/>
      <c r="Q97" s="3"/>
      <c r="R97" s="3"/>
      <c r="S97" s="3"/>
      <c r="T97" s="3"/>
      <c r="U97" s="3"/>
      <c r="V97" s="3"/>
      <c r="W97" s="3"/>
      <c r="X97" s="3"/>
      <c r="Y97" s="3"/>
      <c r="Z97" s="3"/>
    </row>
    <row r="98" spans="1:26" ht="12.75" customHeight="1" x14ac:dyDescent="0.25">
      <c r="A98" s="3"/>
      <c r="B98" s="385">
        <f>Amnt_Deposited!B90</f>
        <v>79</v>
      </c>
      <c r="C98" s="321">
        <f>Amnt_Deposited!I90</f>
        <v>0</v>
      </c>
      <c r="D98" s="386">
        <f>MCF!R97</f>
        <v>0</v>
      </c>
      <c r="E98" s="236">
        <f t="shared" si="8"/>
        <v>0</v>
      </c>
      <c r="F98" s="236">
        <f t="shared" si="1"/>
        <v>0</v>
      </c>
      <c r="G98" s="236">
        <f t="shared" si="2"/>
        <v>0</v>
      </c>
      <c r="H98" s="236">
        <f t="shared" si="3"/>
        <v>0</v>
      </c>
      <c r="I98" s="236">
        <f t="shared" si="4"/>
        <v>0</v>
      </c>
      <c r="J98" s="387">
        <f t="shared" si="9"/>
        <v>0</v>
      </c>
      <c r="K98" s="3"/>
      <c r="L98" s="3"/>
      <c r="M98" s="3"/>
      <c r="N98" s="3"/>
      <c r="O98" s="3"/>
      <c r="P98" s="3"/>
      <c r="Q98" s="3"/>
      <c r="R98" s="3"/>
      <c r="S98" s="3"/>
      <c r="T98" s="3"/>
      <c r="U98" s="3"/>
      <c r="V98" s="3"/>
      <c r="W98" s="3"/>
      <c r="X98" s="3"/>
      <c r="Y98" s="3"/>
      <c r="Z98" s="3"/>
    </row>
    <row r="99" spans="1:26" ht="13.5" customHeight="1" x14ac:dyDescent="0.25">
      <c r="A99" s="3"/>
      <c r="B99" s="488">
        <f>Amnt_Deposited!B91</f>
        <v>80</v>
      </c>
      <c r="C99" s="323">
        <f>Amnt_Deposited!I91</f>
        <v>0</v>
      </c>
      <c r="D99" s="489">
        <f>MCF!R98</f>
        <v>0</v>
      </c>
      <c r="E99" s="280">
        <f t="shared" si="8"/>
        <v>0</v>
      </c>
      <c r="F99" s="280">
        <f t="shared" si="1"/>
        <v>0</v>
      </c>
      <c r="G99" s="280">
        <f t="shared" si="2"/>
        <v>0</v>
      </c>
      <c r="H99" s="280">
        <f t="shared" si="3"/>
        <v>0</v>
      </c>
      <c r="I99" s="280">
        <f t="shared" si="4"/>
        <v>0</v>
      </c>
      <c r="J99" s="491">
        <f t="shared" si="9"/>
        <v>0</v>
      </c>
      <c r="K99" s="3"/>
      <c r="L99" s="3"/>
      <c r="M99" s="3"/>
      <c r="N99" s="3"/>
      <c r="O99" s="3"/>
      <c r="P99" s="3"/>
      <c r="Q99" s="3"/>
      <c r="R99" s="3"/>
      <c r="S99" s="3"/>
      <c r="T99" s="3"/>
      <c r="U99" s="3"/>
      <c r="V99" s="3"/>
      <c r="W99" s="3"/>
      <c r="X99" s="3"/>
      <c r="Y99" s="3"/>
      <c r="Z99" s="3"/>
    </row>
    <row r="100" spans="1:26" ht="12.75" customHeight="1" x14ac:dyDescent="0.25">
      <c r="A100" s="3"/>
      <c r="B100" s="3"/>
      <c r="C100" s="3"/>
      <c r="D100" s="200"/>
      <c r="E100" s="3"/>
      <c r="F100" s="3"/>
      <c r="G100" s="3"/>
      <c r="H100" s="3"/>
      <c r="I100" s="3"/>
      <c r="J100" s="3"/>
      <c r="K100" s="3"/>
      <c r="L100" s="3"/>
      <c r="M100" s="3"/>
      <c r="N100" s="3"/>
      <c r="O100" s="3"/>
      <c r="P100" s="3"/>
      <c r="Q100" s="3"/>
      <c r="R100" s="3"/>
      <c r="S100" s="3"/>
      <c r="T100" s="3"/>
      <c r="U100" s="3"/>
      <c r="V100" s="3"/>
      <c r="W100" s="3"/>
      <c r="X100" s="3"/>
      <c r="Y100" s="3"/>
      <c r="Z100" s="3"/>
    </row>
    <row r="101" spans="1:26" ht="12.75" customHeight="1" x14ac:dyDescent="0.25">
      <c r="A101" s="3"/>
      <c r="B101" s="3"/>
      <c r="C101" s="3"/>
      <c r="D101" s="200"/>
      <c r="E101" s="3"/>
      <c r="F101" s="3"/>
      <c r="G101" s="3"/>
      <c r="H101" s="3"/>
      <c r="I101" s="3"/>
      <c r="J101" s="3"/>
      <c r="K101" s="3"/>
      <c r="L101" s="3"/>
      <c r="M101" s="3"/>
      <c r="N101" s="3"/>
      <c r="O101" s="3"/>
      <c r="P101" s="3"/>
      <c r="Q101" s="3"/>
      <c r="R101" s="3"/>
      <c r="S101" s="3"/>
      <c r="T101" s="3"/>
      <c r="U101" s="3"/>
      <c r="V101" s="3"/>
      <c r="W101" s="3"/>
      <c r="X101" s="3"/>
      <c r="Y101" s="3"/>
      <c r="Z101" s="3"/>
    </row>
    <row r="102" spans="1:26" ht="12.75" customHeight="1" x14ac:dyDescent="0.25">
      <c r="A102" s="3"/>
      <c r="B102" s="3"/>
      <c r="C102" s="3"/>
      <c r="D102" s="200"/>
      <c r="E102" s="3"/>
      <c r="F102" s="3"/>
      <c r="G102" s="3"/>
      <c r="H102" s="3"/>
      <c r="I102" s="3"/>
      <c r="J102" s="3"/>
      <c r="K102" s="3"/>
      <c r="L102" s="3"/>
      <c r="M102" s="3"/>
      <c r="N102" s="3"/>
      <c r="O102" s="3"/>
      <c r="P102" s="3"/>
      <c r="Q102" s="3"/>
      <c r="R102" s="3"/>
      <c r="S102" s="3"/>
      <c r="T102" s="3"/>
      <c r="U102" s="3"/>
      <c r="V102" s="3"/>
      <c r="W102" s="3"/>
      <c r="X102" s="3"/>
      <c r="Y102" s="3"/>
      <c r="Z102" s="3"/>
    </row>
    <row r="103" spans="1:26" ht="12.75" customHeight="1" x14ac:dyDescent="0.25">
      <c r="A103" s="3"/>
      <c r="B103" s="3"/>
      <c r="C103" s="3"/>
      <c r="D103" s="200"/>
      <c r="E103" s="3"/>
      <c r="F103" s="3"/>
      <c r="G103" s="3"/>
      <c r="H103" s="3"/>
      <c r="I103" s="3"/>
      <c r="J103" s="3"/>
      <c r="K103" s="3"/>
      <c r="L103" s="3"/>
      <c r="M103" s="3"/>
      <c r="N103" s="3"/>
      <c r="O103" s="3"/>
      <c r="P103" s="3"/>
      <c r="Q103" s="3"/>
      <c r="R103" s="3"/>
      <c r="S103" s="3"/>
      <c r="T103" s="3"/>
      <c r="U103" s="3"/>
      <c r="V103" s="3"/>
      <c r="W103" s="3"/>
      <c r="X103" s="3"/>
      <c r="Y103" s="3"/>
      <c r="Z103" s="3"/>
    </row>
    <row r="104" spans="1:26" ht="12.75" customHeight="1" x14ac:dyDescent="0.25">
      <c r="A104" s="3"/>
      <c r="B104" s="3"/>
      <c r="C104" s="3"/>
      <c r="D104" s="200"/>
      <c r="E104" s="3"/>
      <c r="F104" s="3"/>
      <c r="G104" s="3"/>
      <c r="H104" s="3"/>
      <c r="I104" s="3"/>
      <c r="J104" s="3"/>
      <c r="K104" s="3"/>
      <c r="L104" s="3"/>
      <c r="M104" s="3"/>
      <c r="N104" s="3"/>
      <c r="O104" s="3"/>
      <c r="P104" s="3"/>
      <c r="Q104" s="3"/>
      <c r="R104" s="3"/>
      <c r="S104" s="3"/>
      <c r="T104" s="3"/>
      <c r="U104" s="3"/>
      <c r="V104" s="3"/>
      <c r="W104" s="3"/>
      <c r="X104" s="3"/>
      <c r="Y104" s="3"/>
      <c r="Z104" s="3"/>
    </row>
    <row r="105" spans="1:26" ht="12.75" customHeight="1" x14ac:dyDescent="0.25">
      <c r="A105" s="3"/>
      <c r="B105" s="3"/>
      <c r="C105" s="3"/>
      <c r="D105" s="200"/>
      <c r="E105" s="3"/>
      <c r="F105" s="3"/>
      <c r="G105" s="3"/>
      <c r="H105" s="3"/>
      <c r="I105" s="3"/>
      <c r="J105" s="3"/>
      <c r="K105" s="3"/>
      <c r="L105" s="3"/>
      <c r="M105" s="3"/>
      <c r="N105" s="3"/>
      <c r="O105" s="3"/>
      <c r="P105" s="3"/>
      <c r="Q105" s="3"/>
      <c r="R105" s="3"/>
      <c r="S105" s="3"/>
      <c r="T105" s="3"/>
      <c r="U105" s="3"/>
      <c r="V105" s="3"/>
      <c r="W105" s="3"/>
      <c r="X105" s="3"/>
      <c r="Y105" s="3"/>
      <c r="Z105" s="3"/>
    </row>
    <row r="106" spans="1:26" ht="12.75" customHeight="1" x14ac:dyDescent="0.25">
      <c r="A106" s="3"/>
      <c r="B106" s="3"/>
      <c r="C106" s="3"/>
      <c r="D106" s="200"/>
      <c r="E106" s="3"/>
      <c r="F106" s="3"/>
      <c r="G106" s="3"/>
      <c r="H106" s="3"/>
      <c r="I106" s="3"/>
      <c r="J106" s="3"/>
      <c r="K106" s="3"/>
      <c r="L106" s="3"/>
      <c r="M106" s="3"/>
      <c r="N106" s="3"/>
      <c r="O106" s="3"/>
      <c r="P106" s="3"/>
      <c r="Q106" s="3"/>
      <c r="R106" s="3"/>
      <c r="S106" s="3"/>
      <c r="T106" s="3"/>
      <c r="U106" s="3"/>
      <c r="V106" s="3"/>
      <c r="W106" s="3"/>
      <c r="X106" s="3"/>
      <c r="Y106" s="3"/>
      <c r="Z106" s="3"/>
    </row>
    <row r="107" spans="1:26" ht="12.75" customHeight="1" x14ac:dyDescent="0.25">
      <c r="A107" s="3"/>
      <c r="B107" s="3"/>
      <c r="C107" s="3"/>
      <c r="D107" s="200"/>
      <c r="E107" s="3"/>
      <c r="F107" s="3"/>
      <c r="G107" s="3"/>
      <c r="H107" s="3"/>
      <c r="I107" s="3"/>
      <c r="J107" s="3"/>
      <c r="K107" s="3"/>
      <c r="L107" s="3"/>
      <c r="M107" s="3"/>
      <c r="N107" s="3"/>
      <c r="O107" s="3"/>
      <c r="P107" s="3"/>
      <c r="Q107" s="3"/>
      <c r="R107" s="3"/>
      <c r="S107" s="3"/>
      <c r="T107" s="3"/>
      <c r="U107" s="3"/>
      <c r="V107" s="3"/>
      <c r="W107" s="3"/>
      <c r="X107" s="3"/>
      <c r="Y107" s="3"/>
      <c r="Z107" s="3"/>
    </row>
    <row r="108" spans="1:26" ht="12.75" customHeight="1" x14ac:dyDescent="0.25">
      <c r="A108" s="3"/>
      <c r="B108" s="3"/>
      <c r="C108" s="3"/>
      <c r="D108" s="200"/>
      <c r="E108" s="3"/>
      <c r="F108" s="3"/>
      <c r="G108" s="3"/>
      <c r="H108" s="3"/>
      <c r="I108" s="3"/>
      <c r="J108" s="3"/>
      <c r="K108" s="3"/>
      <c r="L108" s="3"/>
      <c r="M108" s="3"/>
      <c r="N108" s="3"/>
      <c r="O108" s="3"/>
      <c r="P108" s="3"/>
      <c r="Q108" s="3"/>
      <c r="R108" s="3"/>
      <c r="S108" s="3"/>
      <c r="T108" s="3"/>
      <c r="U108" s="3"/>
      <c r="V108" s="3"/>
      <c r="W108" s="3"/>
      <c r="X108" s="3"/>
      <c r="Y108" s="3"/>
      <c r="Z108" s="3"/>
    </row>
    <row r="109" spans="1:26" ht="12.75" customHeight="1" x14ac:dyDescent="0.25">
      <c r="A109" s="3"/>
      <c r="B109" s="3"/>
      <c r="C109" s="3"/>
      <c r="D109" s="200"/>
      <c r="E109" s="3"/>
      <c r="F109" s="3"/>
      <c r="G109" s="3"/>
      <c r="H109" s="3"/>
      <c r="I109" s="3"/>
      <c r="J109" s="3"/>
      <c r="K109" s="3"/>
      <c r="L109" s="3"/>
      <c r="M109" s="3"/>
      <c r="N109" s="3"/>
      <c r="O109" s="3"/>
      <c r="P109" s="3"/>
      <c r="Q109" s="3"/>
      <c r="R109" s="3"/>
      <c r="S109" s="3"/>
      <c r="T109" s="3"/>
      <c r="U109" s="3"/>
      <c r="V109" s="3"/>
      <c r="W109" s="3"/>
      <c r="X109" s="3"/>
      <c r="Y109" s="3"/>
      <c r="Z109" s="3"/>
    </row>
    <row r="110" spans="1:26" ht="12.75" customHeight="1" x14ac:dyDescent="0.25">
      <c r="A110" s="3"/>
      <c r="B110" s="3"/>
      <c r="C110" s="3"/>
      <c r="D110" s="200"/>
      <c r="E110" s="3"/>
      <c r="F110" s="3"/>
      <c r="G110" s="3"/>
      <c r="H110" s="3"/>
      <c r="I110" s="3"/>
      <c r="J110" s="3"/>
      <c r="K110" s="3"/>
      <c r="L110" s="3"/>
      <c r="M110" s="3"/>
      <c r="N110" s="3"/>
      <c r="O110" s="3"/>
      <c r="P110" s="3"/>
      <c r="Q110" s="3"/>
      <c r="R110" s="3"/>
      <c r="S110" s="3"/>
      <c r="T110" s="3"/>
      <c r="U110" s="3"/>
      <c r="V110" s="3"/>
      <c r="W110" s="3"/>
      <c r="X110" s="3"/>
      <c r="Y110" s="3"/>
      <c r="Z110" s="3"/>
    </row>
    <row r="111" spans="1:26" ht="12.75" customHeight="1" x14ac:dyDescent="0.25">
      <c r="A111" s="3"/>
      <c r="B111" s="3"/>
      <c r="C111" s="3"/>
      <c r="D111" s="200"/>
      <c r="E111" s="3"/>
      <c r="F111" s="3"/>
      <c r="G111" s="3"/>
      <c r="H111" s="3"/>
      <c r="I111" s="3"/>
      <c r="J111" s="3"/>
      <c r="K111" s="3"/>
      <c r="L111" s="3"/>
      <c r="M111" s="3"/>
      <c r="N111" s="3"/>
      <c r="O111" s="3"/>
      <c r="P111" s="3"/>
      <c r="Q111" s="3"/>
      <c r="R111" s="3"/>
      <c r="S111" s="3"/>
      <c r="T111" s="3"/>
      <c r="U111" s="3"/>
      <c r="V111" s="3"/>
      <c r="W111" s="3"/>
      <c r="X111" s="3"/>
      <c r="Y111" s="3"/>
      <c r="Z111" s="3"/>
    </row>
    <row r="112" spans="1:26" ht="12.75" customHeight="1" x14ac:dyDescent="0.25">
      <c r="A112" s="3"/>
      <c r="B112" s="3"/>
      <c r="C112" s="3"/>
      <c r="D112" s="200"/>
      <c r="E112" s="3"/>
      <c r="F112" s="3"/>
      <c r="G112" s="3"/>
      <c r="H112" s="3"/>
      <c r="I112" s="3"/>
      <c r="J112" s="3"/>
      <c r="K112" s="3"/>
      <c r="L112" s="3"/>
      <c r="M112" s="3"/>
      <c r="N112" s="3"/>
      <c r="O112" s="3"/>
      <c r="P112" s="3"/>
      <c r="Q112" s="3"/>
      <c r="R112" s="3"/>
      <c r="S112" s="3"/>
      <c r="T112" s="3"/>
      <c r="U112" s="3"/>
      <c r="V112" s="3"/>
      <c r="W112" s="3"/>
      <c r="X112" s="3"/>
      <c r="Y112" s="3"/>
      <c r="Z112" s="3"/>
    </row>
    <row r="113" spans="1:26" ht="12.75" customHeight="1" x14ac:dyDescent="0.25">
      <c r="A113" s="3"/>
      <c r="B113" s="3"/>
      <c r="C113" s="3"/>
      <c r="D113" s="200"/>
      <c r="E113" s="3"/>
      <c r="F113" s="3"/>
      <c r="G113" s="3"/>
      <c r="H113" s="3"/>
      <c r="I113" s="3"/>
      <c r="J113" s="3"/>
      <c r="K113" s="3"/>
      <c r="L113" s="3"/>
      <c r="M113" s="3"/>
      <c r="N113" s="3"/>
      <c r="O113" s="3"/>
      <c r="P113" s="3"/>
      <c r="Q113" s="3"/>
      <c r="R113" s="3"/>
      <c r="S113" s="3"/>
      <c r="T113" s="3"/>
      <c r="U113" s="3"/>
      <c r="V113" s="3"/>
      <c r="W113" s="3"/>
      <c r="X113" s="3"/>
      <c r="Y113" s="3"/>
      <c r="Z113" s="3"/>
    </row>
    <row r="114" spans="1:26" ht="12.75" customHeight="1" x14ac:dyDescent="0.25">
      <c r="A114" s="3"/>
      <c r="B114" s="3"/>
      <c r="C114" s="3"/>
      <c r="D114" s="200"/>
      <c r="E114" s="3"/>
      <c r="F114" s="3"/>
      <c r="G114" s="3"/>
      <c r="H114" s="3"/>
      <c r="I114" s="3"/>
      <c r="J114" s="3"/>
      <c r="K114" s="3"/>
      <c r="L114" s="3"/>
      <c r="M114" s="3"/>
      <c r="N114" s="3"/>
      <c r="O114" s="3"/>
      <c r="P114" s="3"/>
      <c r="Q114" s="3"/>
      <c r="R114" s="3"/>
      <c r="S114" s="3"/>
      <c r="T114" s="3"/>
      <c r="U114" s="3"/>
      <c r="V114" s="3"/>
      <c r="W114" s="3"/>
      <c r="X114" s="3"/>
      <c r="Y114" s="3"/>
      <c r="Z114" s="3"/>
    </row>
    <row r="115" spans="1:26" ht="12.75" customHeight="1" x14ac:dyDescent="0.25">
      <c r="A115" s="3"/>
      <c r="B115" s="3"/>
      <c r="C115" s="3"/>
      <c r="D115" s="200"/>
      <c r="E115" s="3"/>
      <c r="F115" s="3"/>
      <c r="G115" s="3"/>
      <c r="H115" s="3"/>
      <c r="I115" s="3"/>
      <c r="J115" s="3"/>
      <c r="K115" s="3"/>
      <c r="L115" s="3"/>
      <c r="M115" s="3"/>
      <c r="N115" s="3"/>
      <c r="O115" s="3"/>
      <c r="P115" s="3"/>
      <c r="Q115" s="3"/>
      <c r="R115" s="3"/>
      <c r="S115" s="3"/>
      <c r="T115" s="3"/>
      <c r="U115" s="3"/>
      <c r="V115" s="3"/>
      <c r="W115" s="3"/>
      <c r="X115" s="3"/>
      <c r="Y115" s="3"/>
      <c r="Z115" s="3"/>
    </row>
    <row r="116" spans="1:26" ht="12.75" customHeight="1" x14ac:dyDescent="0.25">
      <c r="A116" s="3"/>
      <c r="B116" s="3"/>
      <c r="C116" s="3"/>
      <c r="D116" s="200"/>
      <c r="E116" s="3"/>
      <c r="F116" s="3"/>
      <c r="G116" s="3"/>
      <c r="H116" s="3"/>
      <c r="I116" s="3"/>
      <c r="J116" s="3"/>
      <c r="K116" s="3"/>
      <c r="L116" s="3"/>
      <c r="M116" s="3"/>
      <c r="N116" s="3"/>
      <c r="O116" s="3"/>
      <c r="P116" s="3"/>
      <c r="Q116" s="3"/>
      <c r="R116" s="3"/>
      <c r="S116" s="3"/>
      <c r="T116" s="3"/>
      <c r="U116" s="3"/>
      <c r="V116" s="3"/>
      <c r="W116" s="3"/>
      <c r="X116" s="3"/>
      <c r="Y116" s="3"/>
      <c r="Z116" s="3"/>
    </row>
    <row r="117" spans="1:26" ht="12.75" customHeight="1" x14ac:dyDescent="0.25">
      <c r="A117" s="3"/>
      <c r="B117" s="3"/>
      <c r="C117" s="3"/>
      <c r="D117" s="200"/>
      <c r="E117" s="3"/>
      <c r="F117" s="3"/>
      <c r="G117" s="3"/>
      <c r="H117" s="3"/>
      <c r="I117" s="3"/>
      <c r="J117" s="3"/>
      <c r="K117" s="3"/>
      <c r="L117" s="3"/>
      <c r="M117" s="3"/>
      <c r="N117" s="3"/>
      <c r="O117" s="3"/>
      <c r="P117" s="3"/>
      <c r="Q117" s="3"/>
      <c r="R117" s="3"/>
      <c r="S117" s="3"/>
      <c r="T117" s="3"/>
      <c r="U117" s="3"/>
      <c r="V117" s="3"/>
      <c r="W117" s="3"/>
      <c r="X117" s="3"/>
      <c r="Y117" s="3"/>
      <c r="Z117" s="3"/>
    </row>
    <row r="118" spans="1:26" ht="12.75" customHeight="1" x14ac:dyDescent="0.25">
      <c r="A118" s="3"/>
      <c r="B118" s="3"/>
      <c r="C118" s="3"/>
      <c r="D118" s="200"/>
      <c r="E118" s="3"/>
      <c r="F118" s="3"/>
      <c r="G118" s="3"/>
      <c r="H118" s="3"/>
      <c r="I118" s="3"/>
      <c r="J118" s="3"/>
      <c r="K118" s="3"/>
      <c r="L118" s="3"/>
      <c r="M118" s="3"/>
      <c r="N118" s="3"/>
      <c r="O118" s="3"/>
      <c r="P118" s="3"/>
      <c r="Q118" s="3"/>
      <c r="R118" s="3"/>
      <c r="S118" s="3"/>
      <c r="T118" s="3"/>
      <c r="U118" s="3"/>
      <c r="V118" s="3"/>
      <c r="W118" s="3"/>
      <c r="X118" s="3"/>
      <c r="Y118" s="3"/>
      <c r="Z118" s="3"/>
    </row>
    <row r="119" spans="1:26" ht="12.75" customHeight="1" x14ac:dyDescent="0.25">
      <c r="A119" s="3"/>
      <c r="B119" s="3"/>
      <c r="C119" s="3"/>
      <c r="D119" s="200"/>
      <c r="E119" s="3"/>
      <c r="F119" s="3"/>
      <c r="G119" s="3"/>
      <c r="H119" s="3"/>
      <c r="I119" s="3"/>
      <c r="J119" s="3"/>
      <c r="K119" s="3"/>
      <c r="L119" s="3"/>
      <c r="M119" s="3"/>
      <c r="N119" s="3"/>
      <c r="O119" s="3"/>
      <c r="P119" s="3"/>
      <c r="Q119" s="3"/>
      <c r="R119" s="3"/>
      <c r="S119" s="3"/>
      <c r="T119" s="3"/>
      <c r="U119" s="3"/>
      <c r="V119" s="3"/>
      <c r="W119" s="3"/>
      <c r="X119" s="3"/>
      <c r="Y119" s="3"/>
      <c r="Z119" s="3"/>
    </row>
    <row r="120" spans="1:26" ht="12.75" customHeight="1" x14ac:dyDescent="0.25">
      <c r="A120" s="3"/>
      <c r="B120" s="3"/>
      <c r="C120" s="3"/>
      <c r="D120" s="200"/>
      <c r="E120" s="3"/>
      <c r="F120" s="3"/>
      <c r="G120" s="3"/>
      <c r="H120" s="3"/>
      <c r="I120" s="3"/>
      <c r="J120" s="3"/>
      <c r="K120" s="3"/>
      <c r="L120" s="3"/>
      <c r="M120" s="3"/>
      <c r="N120" s="3"/>
      <c r="O120" s="3"/>
      <c r="P120" s="3"/>
      <c r="Q120" s="3"/>
      <c r="R120" s="3"/>
      <c r="S120" s="3"/>
      <c r="T120" s="3"/>
      <c r="U120" s="3"/>
      <c r="V120" s="3"/>
      <c r="W120" s="3"/>
      <c r="X120" s="3"/>
      <c r="Y120" s="3"/>
      <c r="Z120" s="3"/>
    </row>
    <row r="121" spans="1:26" ht="12.75" customHeight="1" x14ac:dyDescent="0.25">
      <c r="A121" s="3"/>
      <c r="B121" s="3"/>
      <c r="C121" s="3"/>
      <c r="D121" s="200"/>
      <c r="E121" s="3"/>
      <c r="F121" s="3"/>
      <c r="G121" s="3"/>
      <c r="H121" s="3"/>
      <c r="I121" s="3"/>
      <c r="J121" s="3"/>
      <c r="K121" s="3"/>
      <c r="L121" s="3"/>
      <c r="M121" s="3"/>
      <c r="N121" s="3"/>
      <c r="O121" s="3"/>
      <c r="P121" s="3"/>
      <c r="Q121" s="3"/>
      <c r="R121" s="3"/>
      <c r="S121" s="3"/>
      <c r="T121" s="3"/>
      <c r="U121" s="3"/>
      <c r="V121" s="3"/>
      <c r="W121" s="3"/>
      <c r="X121" s="3"/>
      <c r="Y121" s="3"/>
      <c r="Z121" s="3"/>
    </row>
    <row r="122" spans="1:26" ht="12.75" customHeight="1" x14ac:dyDescent="0.25">
      <c r="A122" s="3"/>
      <c r="B122" s="3"/>
      <c r="C122" s="3"/>
      <c r="D122" s="200"/>
      <c r="E122" s="3"/>
      <c r="F122" s="3"/>
      <c r="G122" s="3"/>
      <c r="H122" s="3"/>
      <c r="I122" s="3"/>
      <c r="J122" s="3"/>
      <c r="K122" s="3"/>
      <c r="L122" s="3"/>
      <c r="M122" s="3"/>
      <c r="N122" s="3"/>
      <c r="O122" s="3"/>
      <c r="P122" s="3"/>
      <c r="Q122" s="3"/>
      <c r="R122" s="3"/>
      <c r="S122" s="3"/>
      <c r="T122" s="3"/>
      <c r="U122" s="3"/>
      <c r="V122" s="3"/>
      <c r="W122" s="3"/>
      <c r="X122" s="3"/>
      <c r="Y122" s="3"/>
      <c r="Z122" s="3"/>
    </row>
    <row r="123" spans="1:26" ht="12.75" customHeight="1" x14ac:dyDescent="0.25">
      <c r="A123" s="3"/>
      <c r="B123" s="3"/>
      <c r="C123" s="3"/>
      <c r="D123" s="200"/>
      <c r="E123" s="3"/>
      <c r="F123" s="3"/>
      <c r="G123" s="3"/>
      <c r="H123" s="3"/>
      <c r="I123" s="3"/>
      <c r="J123" s="3"/>
      <c r="K123" s="3"/>
      <c r="L123" s="3"/>
      <c r="M123" s="3"/>
      <c r="N123" s="3"/>
      <c r="O123" s="3"/>
      <c r="P123" s="3"/>
      <c r="Q123" s="3"/>
      <c r="R123" s="3"/>
      <c r="S123" s="3"/>
      <c r="T123" s="3"/>
      <c r="U123" s="3"/>
      <c r="V123" s="3"/>
      <c r="W123" s="3"/>
      <c r="X123" s="3"/>
      <c r="Y123" s="3"/>
      <c r="Z123" s="3"/>
    </row>
    <row r="124" spans="1:26" ht="12.75" customHeight="1" x14ac:dyDescent="0.25">
      <c r="A124" s="3"/>
      <c r="B124" s="3"/>
      <c r="C124" s="3"/>
      <c r="D124" s="200"/>
      <c r="E124" s="3"/>
      <c r="F124" s="3"/>
      <c r="G124" s="3"/>
      <c r="H124" s="3"/>
      <c r="I124" s="3"/>
      <c r="J124" s="3"/>
      <c r="K124" s="3"/>
      <c r="L124" s="3"/>
      <c r="M124" s="3"/>
      <c r="N124" s="3"/>
      <c r="O124" s="3"/>
      <c r="P124" s="3"/>
      <c r="Q124" s="3"/>
      <c r="R124" s="3"/>
      <c r="S124" s="3"/>
      <c r="T124" s="3"/>
      <c r="U124" s="3"/>
      <c r="V124" s="3"/>
      <c r="W124" s="3"/>
      <c r="X124" s="3"/>
      <c r="Y124" s="3"/>
      <c r="Z124" s="3"/>
    </row>
    <row r="125" spans="1:26" ht="12.75" customHeight="1" x14ac:dyDescent="0.25">
      <c r="A125" s="3"/>
      <c r="B125" s="3"/>
      <c r="C125" s="3"/>
      <c r="D125" s="200"/>
      <c r="E125" s="3"/>
      <c r="F125" s="3"/>
      <c r="G125" s="3"/>
      <c r="H125" s="3"/>
      <c r="I125" s="3"/>
      <c r="J125" s="3"/>
      <c r="K125" s="3"/>
      <c r="L125" s="3"/>
      <c r="M125" s="3"/>
      <c r="N125" s="3"/>
      <c r="O125" s="3"/>
      <c r="P125" s="3"/>
      <c r="Q125" s="3"/>
      <c r="R125" s="3"/>
      <c r="S125" s="3"/>
      <c r="T125" s="3"/>
      <c r="U125" s="3"/>
      <c r="V125" s="3"/>
      <c r="W125" s="3"/>
      <c r="X125" s="3"/>
      <c r="Y125" s="3"/>
      <c r="Z125" s="3"/>
    </row>
    <row r="126" spans="1:26" ht="12.75" customHeight="1" x14ac:dyDescent="0.25">
      <c r="A126" s="3"/>
      <c r="B126" s="3"/>
      <c r="C126" s="3"/>
      <c r="D126" s="200"/>
      <c r="E126" s="3"/>
      <c r="F126" s="3"/>
      <c r="G126" s="3"/>
      <c r="H126" s="3"/>
      <c r="I126" s="3"/>
      <c r="J126" s="3"/>
      <c r="K126" s="3"/>
      <c r="L126" s="3"/>
      <c r="M126" s="3"/>
      <c r="N126" s="3"/>
      <c r="O126" s="3"/>
      <c r="P126" s="3"/>
      <c r="Q126" s="3"/>
      <c r="R126" s="3"/>
      <c r="S126" s="3"/>
      <c r="T126" s="3"/>
      <c r="U126" s="3"/>
      <c r="V126" s="3"/>
      <c r="W126" s="3"/>
      <c r="X126" s="3"/>
      <c r="Y126" s="3"/>
      <c r="Z126" s="3"/>
    </row>
    <row r="127" spans="1:26" ht="12.75" customHeight="1" x14ac:dyDescent="0.25">
      <c r="A127" s="3"/>
      <c r="B127" s="3"/>
      <c r="C127" s="3"/>
      <c r="D127" s="200"/>
      <c r="E127" s="3"/>
      <c r="F127" s="3"/>
      <c r="G127" s="3"/>
      <c r="H127" s="3"/>
      <c r="I127" s="3"/>
      <c r="J127" s="3"/>
      <c r="K127" s="3"/>
      <c r="L127" s="3"/>
      <c r="M127" s="3"/>
      <c r="N127" s="3"/>
      <c r="O127" s="3"/>
      <c r="P127" s="3"/>
      <c r="Q127" s="3"/>
      <c r="R127" s="3"/>
      <c r="S127" s="3"/>
      <c r="T127" s="3"/>
      <c r="U127" s="3"/>
      <c r="V127" s="3"/>
      <c r="W127" s="3"/>
      <c r="X127" s="3"/>
      <c r="Y127" s="3"/>
      <c r="Z127" s="3"/>
    </row>
    <row r="128" spans="1:26" ht="12.75" customHeight="1" x14ac:dyDescent="0.25">
      <c r="A128" s="3"/>
      <c r="B128" s="3"/>
      <c r="C128" s="3"/>
      <c r="D128" s="200"/>
      <c r="E128" s="3"/>
      <c r="F128" s="3"/>
      <c r="G128" s="3"/>
      <c r="H128" s="3"/>
      <c r="I128" s="3"/>
      <c r="J128" s="3"/>
      <c r="K128" s="3"/>
      <c r="L128" s="3"/>
      <c r="M128" s="3"/>
      <c r="N128" s="3"/>
      <c r="O128" s="3"/>
      <c r="P128" s="3"/>
      <c r="Q128" s="3"/>
      <c r="R128" s="3"/>
      <c r="S128" s="3"/>
      <c r="T128" s="3"/>
      <c r="U128" s="3"/>
      <c r="V128" s="3"/>
      <c r="W128" s="3"/>
      <c r="X128" s="3"/>
      <c r="Y128" s="3"/>
      <c r="Z128" s="3"/>
    </row>
    <row r="129" spans="1:26" ht="12.75" customHeight="1" x14ac:dyDescent="0.25">
      <c r="A129" s="3"/>
      <c r="B129" s="3"/>
      <c r="C129" s="3"/>
      <c r="D129" s="200"/>
      <c r="E129" s="3"/>
      <c r="F129" s="3"/>
      <c r="G129" s="3"/>
      <c r="H129" s="3"/>
      <c r="I129" s="3"/>
      <c r="J129" s="3"/>
      <c r="K129" s="3"/>
      <c r="L129" s="3"/>
      <c r="M129" s="3"/>
      <c r="N129" s="3"/>
      <c r="O129" s="3"/>
      <c r="P129" s="3"/>
      <c r="Q129" s="3"/>
      <c r="R129" s="3"/>
      <c r="S129" s="3"/>
      <c r="T129" s="3"/>
      <c r="U129" s="3"/>
      <c r="V129" s="3"/>
      <c r="W129" s="3"/>
      <c r="X129" s="3"/>
      <c r="Y129" s="3"/>
      <c r="Z129" s="3"/>
    </row>
    <row r="130" spans="1:26" ht="12.75" customHeight="1" x14ac:dyDescent="0.25">
      <c r="A130" s="3"/>
      <c r="B130" s="3"/>
      <c r="C130" s="3"/>
      <c r="D130" s="200"/>
      <c r="E130" s="3"/>
      <c r="F130" s="3"/>
      <c r="G130" s="3"/>
      <c r="H130" s="3"/>
      <c r="I130" s="3"/>
      <c r="J130" s="3"/>
      <c r="K130" s="3"/>
      <c r="L130" s="3"/>
      <c r="M130" s="3"/>
      <c r="N130" s="3"/>
      <c r="O130" s="3"/>
      <c r="P130" s="3"/>
      <c r="Q130" s="3"/>
      <c r="R130" s="3"/>
      <c r="S130" s="3"/>
      <c r="T130" s="3"/>
      <c r="U130" s="3"/>
      <c r="V130" s="3"/>
      <c r="W130" s="3"/>
      <c r="X130" s="3"/>
      <c r="Y130" s="3"/>
      <c r="Z130" s="3"/>
    </row>
    <row r="131" spans="1:26" ht="12.75" customHeight="1" x14ac:dyDescent="0.25">
      <c r="A131" s="3"/>
      <c r="B131" s="3"/>
      <c r="C131" s="3"/>
      <c r="D131" s="200"/>
      <c r="E131" s="3"/>
      <c r="F131" s="3"/>
      <c r="G131" s="3"/>
      <c r="H131" s="3"/>
      <c r="I131" s="3"/>
      <c r="J131" s="3"/>
      <c r="K131" s="3"/>
      <c r="L131" s="3"/>
      <c r="M131" s="3"/>
      <c r="N131" s="3"/>
      <c r="O131" s="3"/>
      <c r="P131" s="3"/>
      <c r="Q131" s="3"/>
      <c r="R131" s="3"/>
      <c r="S131" s="3"/>
      <c r="T131" s="3"/>
      <c r="U131" s="3"/>
      <c r="V131" s="3"/>
      <c r="W131" s="3"/>
      <c r="X131" s="3"/>
      <c r="Y131" s="3"/>
      <c r="Z131" s="3"/>
    </row>
    <row r="132" spans="1:26" ht="12.75" customHeight="1" x14ac:dyDescent="0.25">
      <c r="A132" s="3"/>
      <c r="B132" s="3"/>
      <c r="C132" s="3"/>
      <c r="D132" s="200"/>
      <c r="E132" s="3"/>
      <c r="F132" s="3"/>
      <c r="G132" s="3"/>
      <c r="H132" s="3"/>
      <c r="I132" s="3"/>
      <c r="J132" s="3"/>
      <c r="K132" s="3"/>
      <c r="L132" s="3"/>
      <c r="M132" s="3"/>
      <c r="N132" s="3"/>
      <c r="O132" s="3"/>
      <c r="P132" s="3"/>
      <c r="Q132" s="3"/>
      <c r="R132" s="3"/>
      <c r="S132" s="3"/>
      <c r="T132" s="3"/>
      <c r="U132" s="3"/>
      <c r="V132" s="3"/>
      <c r="W132" s="3"/>
      <c r="X132" s="3"/>
      <c r="Y132" s="3"/>
      <c r="Z132" s="3"/>
    </row>
    <row r="133" spans="1:26" ht="12.75" customHeight="1" x14ac:dyDescent="0.25">
      <c r="A133" s="3"/>
      <c r="B133" s="3"/>
      <c r="C133" s="3"/>
      <c r="D133" s="200"/>
      <c r="E133" s="3"/>
      <c r="F133" s="3"/>
      <c r="G133" s="3"/>
      <c r="H133" s="3"/>
      <c r="I133" s="3"/>
      <c r="J133" s="3"/>
      <c r="K133" s="3"/>
      <c r="L133" s="3"/>
      <c r="M133" s="3"/>
      <c r="N133" s="3"/>
      <c r="O133" s="3"/>
      <c r="P133" s="3"/>
      <c r="Q133" s="3"/>
      <c r="R133" s="3"/>
      <c r="S133" s="3"/>
      <c r="T133" s="3"/>
      <c r="U133" s="3"/>
      <c r="V133" s="3"/>
      <c r="W133" s="3"/>
      <c r="X133" s="3"/>
      <c r="Y133" s="3"/>
      <c r="Z133" s="3"/>
    </row>
    <row r="134" spans="1:26" ht="12.75" customHeight="1" x14ac:dyDescent="0.25">
      <c r="A134" s="3"/>
      <c r="B134" s="3"/>
      <c r="C134" s="3"/>
      <c r="D134" s="200"/>
      <c r="E134" s="3"/>
      <c r="F134" s="3"/>
      <c r="G134" s="3"/>
      <c r="H134" s="3"/>
      <c r="I134" s="3"/>
      <c r="J134" s="3"/>
      <c r="K134" s="3"/>
      <c r="L134" s="3"/>
      <c r="M134" s="3"/>
      <c r="N134" s="3"/>
      <c r="O134" s="3"/>
      <c r="P134" s="3"/>
      <c r="Q134" s="3"/>
      <c r="R134" s="3"/>
      <c r="S134" s="3"/>
      <c r="T134" s="3"/>
      <c r="U134" s="3"/>
      <c r="V134" s="3"/>
      <c r="W134" s="3"/>
      <c r="X134" s="3"/>
      <c r="Y134" s="3"/>
      <c r="Z134" s="3"/>
    </row>
    <row r="135" spans="1:26" ht="12.75" customHeight="1" x14ac:dyDescent="0.25">
      <c r="A135" s="3"/>
      <c r="B135" s="3"/>
      <c r="C135" s="3"/>
      <c r="D135" s="200"/>
      <c r="E135" s="3"/>
      <c r="F135" s="3"/>
      <c r="G135" s="3"/>
      <c r="H135" s="3"/>
      <c r="I135" s="3"/>
      <c r="J135" s="3"/>
      <c r="K135" s="3"/>
      <c r="L135" s="3"/>
      <c r="M135" s="3"/>
      <c r="N135" s="3"/>
      <c r="O135" s="3"/>
      <c r="P135" s="3"/>
      <c r="Q135" s="3"/>
      <c r="R135" s="3"/>
      <c r="S135" s="3"/>
      <c r="T135" s="3"/>
      <c r="U135" s="3"/>
      <c r="V135" s="3"/>
      <c r="W135" s="3"/>
      <c r="X135" s="3"/>
      <c r="Y135" s="3"/>
      <c r="Z135" s="3"/>
    </row>
    <row r="136" spans="1:26" ht="12.75" customHeight="1" x14ac:dyDescent="0.25">
      <c r="A136" s="3"/>
      <c r="B136" s="3"/>
      <c r="C136" s="3"/>
      <c r="D136" s="200"/>
      <c r="E136" s="3"/>
      <c r="F136" s="3"/>
      <c r="G136" s="3"/>
      <c r="H136" s="3"/>
      <c r="I136" s="3"/>
      <c r="J136" s="3"/>
      <c r="K136" s="3"/>
      <c r="L136" s="3"/>
      <c r="M136" s="3"/>
      <c r="N136" s="3"/>
      <c r="O136" s="3"/>
      <c r="P136" s="3"/>
      <c r="Q136" s="3"/>
      <c r="R136" s="3"/>
      <c r="S136" s="3"/>
      <c r="T136" s="3"/>
      <c r="U136" s="3"/>
      <c r="V136" s="3"/>
      <c r="W136" s="3"/>
      <c r="X136" s="3"/>
      <c r="Y136" s="3"/>
      <c r="Z136" s="3"/>
    </row>
    <row r="137" spans="1:26" ht="12.75" customHeight="1" x14ac:dyDescent="0.25">
      <c r="A137" s="3"/>
      <c r="B137" s="3"/>
      <c r="C137" s="3"/>
      <c r="D137" s="200"/>
      <c r="E137" s="3"/>
      <c r="F137" s="3"/>
      <c r="G137" s="3"/>
      <c r="H137" s="3"/>
      <c r="I137" s="3"/>
      <c r="J137" s="3"/>
      <c r="K137" s="3"/>
      <c r="L137" s="3"/>
      <c r="M137" s="3"/>
      <c r="N137" s="3"/>
      <c r="O137" s="3"/>
      <c r="P137" s="3"/>
      <c r="Q137" s="3"/>
      <c r="R137" s="3"/>
      <c r="S137" s="3"/>
      <c r="T137" s="3"/>
      <c r="U137" s="3"/>
      <c r="V137" s="3"/>
      <c r="W137" s="3"/>
      <c r="X137" s="3"/>
      <c r="Y137" s="3"/>
      <c r="Z137" s="3"/>
    </row>
    <row r="138" spans="1:26" ht="12.75" customHeight="1" x14ac:dyDescent="0.25">
      <c r="A138" s="3"/>
      <c r="B138" s="3"/>
      <c r="C138" s="3"/>
      <c r="D138" s="200"/>
      <c r="E138" s="3"/>
      <c r="F138" s="3"/>
      <c r="G138" s="3"/>
      <c r="H138" s="3"/>
      <c r="I138" s="3"/>
      <c r="J138" s="3"/>
      <c r="K138" s="3"/>
      <c r="L138" s="3"/>
      <c r="M138" s="3"/>
      <c r="N138" s="3"/>
      <c r="O138" s="3"/>
      <c r="P138" s="3"/>
      <c r="Q138" s="3"/>
      <c r="R138" s="3"/>
      <c r="S138" s="3"/>
      <c r="T138" s="3"/>
      <c r="U138" s="3"/>
      <c r="V138" s="3"/>
      <c r="W138" s="3"/>
      <c r="X138" s="3"/>
      <c r="Y138" s="3"/>
      <c r="Z138" s="3"/>
    </row>
    <row r="139" spans="1:26" ht="12.75" customHeight="1" x14ac:dyDescent="0.25">
      <c r="A139" s="3"/>
      <c r="B139" s="3"/>
      <c r="C139" s="3"/>
      <c r="D139" s="200"/>
      <c r="E139" s="3"/>
      <c r="F139" s="3"/>
      <c r="G139" s="3"/>
      <c r="H139" s="3"/>
      <c r="I139" s="3"/>
      <c r="J139" s="3"/>
      <c r="K139" s="3"/>
      <c r="L139" s="3"/>
      <c r="M139" s="3"/>
      <c r="N139" s="3"/>
      <c r="O139" s="3"/>
      <c r="P139" s="3"/>
      <c r="Q139" s="3"/>
      <c r="R139" s="3"/>
      <c r="S139" s="3"/>
      <c r="T139" s="3"/>
      <c r="U139" s="3"/>
      <c r="V139" s="3"/>
      <c r="W139" s="3"/>
      <c r="X139" s="3"/>
      <c r="Y139" s="3"/>
      <c r="Z139" s="3"/>
    </row>
    <row r="140" spans="1:26" ht="12.75" customHeight="1" x14ac:dyDescent="0.25">
      <c r="A140" s="3"/>
      <c r="B140" s="3"/>
      <c r="C140" s="3"/>
      <c r="D140" s="200"/>
      <c r="E140" s="3"/>
      <c r="F140" s="3"/>
      <c r="G140" s="3"/>
      <c r="H140" s="3"/>
      <c r="I140" s="3"/>
      <c r="J140" s="3"/>
      <c r="K140" s="3"/>
      <c r="L140" s="3"/>
      <c r="M140" s="3"/>
      <c r="N140" s="3"/>
      <c r="O140" s="3"/>
      <c r="P140" s="3"/>
      <c r="Q140" s="3"/>
      <c r="R140" s="3"/>
      <c r="S140" s="3"/>
      <c r="T140" s="3"/>
      <c r="U140" s="3"/>
      <c r="V140" s="3"/>
      <c r="W140" s="3"/>
      <c r="X140" s="3"/>
      <c r="Y140" s="3"/>
      <c r="Z140" s="3"/>
    </row>
    <row r="141" spans="1:26" ht="12.75" customHeight="1" x14ac:dyDescent="0.25">
      <c r="A141" s="3"/>
      <c r="B141" s="3"/>
      <c r="C141" s="3"/>
      <c r="D141" s="200"/>
      <c r="E141" s="3"/>
      <c r="F141" s="3"/>
      <c r="G141" s="3"/>
      <c r="H141" s="3"/>
      <c r="I141" s="3"/>
      <c r="J141" s="3"/>
      <c r="K141" s="3"/>
      <c r="L141" s="3"/>
      <c r="M141" s="3"/>
      <c r="N141" s="3"/>
      <c r="O141" s="3"/>
      <c r="P141" s="3"/>
      <c r="Q141" s="3"/>
      <c r="R141" s="3"/>
      <c r="S141" s="3"/>
      <c r="T141" s="3"/>
      <c r="U141" s="3"/>
      <c r="V141" s="3"/>
      <c r="W141" s="3"/>
      <c r="X141" s="3"/>
      <c r="Y141" s="3"/>
      <c r="Z141" s="3"/>
    </row>
    <row r="142" spans="1:26" ht="12.75" customHeight="1" x14ac:dyDescent="0.25">
      <c r="A142" s="3"/>
      <c r="B142" s="3"/>
      <c r="C142" s="3"/>
      <c r="D142" s="200"/>
      <c r="E142" s="3"/>
      <c r="F142" s="3"/>
      <c r="G142" s="3"/>
      <c r="H142" s="3"/>
      <c r="I142" s="3"/>
      <c r="J142" s="3"/>
      <c r="K142" s="3"/>
      <c r="L142" s="3"/>
      <c r="M142" s="3"/>
      <c r="N142" s="3"/>
      <c r="O142" s="3"/>
      <c r="P142" s="3"/>
      <c r="Q142" s="3"/>
      <c r="R142" s="3"/>
      <c r="S142" s="3"/>
      <c r="T142" s="3"/>
      <c r="U142" s="3"/>
      <c r="V142" s="3"/>
      <c r="W142" s="3"/>
      <c r="X142" s="3"/>
      <c r="Y142" s="3"/>
      <c r="Z142" s="3"/>
    </row>
    <row r="143" spans="1:26" ht="12.75" customHeight="1" x14ac:dyDescent="0.25">
      <c r="A143" s="3"/>
      <c r="B143" s="3"/>
      <c r="C143" s="3"/>
      <c r="D143" s="200"/>
      <c r="E143" s="3"/>
      <c r="F143" s="3"/>
      <c r="G143" s="3"/>
      <c r="H143" s="3"/>
      <c r="I143" s="3"/>
      <c r="J143" s="3"/>
      <c r="K143" s="3"/>
      <c r="L143" s="3"/>
      <c r="M143" s="3"/>
      <c r="N143" s="3"/>
      <c r="O143" s="3"/>
      <c r="P143" s="3"/>
      <c r="Q143" s="3"/>
      <c r="R143" s="3"/>
      <c r="S143" s="3"/>
      <c r="T143" s="3"/>
      <c r="U143" s="3"/>
      <c r="V143" s="3"/>
      <c r="W143" s="3"/>
      <c r="X143" s="3"/>
      <c r="Y143" s="3"/>
      <c r="Z143" s="3"/>
    </row>
    <row r="144" spans="1:26" ht="12.75" customHeight="1" x14ac:dyDescent="0.25">
      <c r="A144" s="3"/>
      <c r="B144" s="3"/>
      <c r="C144" s="3"/>
      <c r="D144" s="200"/>
      <c r="E144" s="3"/>
      <c r="F144" s="3"/>
      <c r="G144" s="3"/>
      <c r="H144" s="3"/>
      <c r="I144" s="3"/>
      <c r="J144" s="3"/>
      <c r="K144" s="3"/>
      <c r="L144" s="3"/>
      <c r="M144" s="3"/>
      <c r="N144" s="3"/>
      <c r="O144" s="3"/>
      <c r="P144" s="3"/>
      <c r="Q144" s="3"/>
      <c r="R144" s="3"/>
      <c r="S144" s="3"/>
      <c r="T144" s="3"/>
      <c r="U144" s="3"/>
      <c r="V144" s="3"/>
      <c r="W144" s="3"/>
      <c r="X144" s="3"/>
      <c r="Y144" s="3"/>
      <c r="Z144" s="3"/>
    </row>
    <row r="145" spans="1:26" ht="12.75" customHeight="1" x14ac:dyDescent="0.25">
      <c r="A145" s="3"/>
      <c r="B145" s="3"/>
      <c r="C145" s="3"/>
      <c r="D145" s="200"/>
      <c r="E145" s="3"/>
      <c r="F145" s="3"/>
      <c r="G145" s="3"/>
      <c r="H145" s="3"/>
      <c r="I145" s="3"/>
      <c r="J145" s="3"/>
      <c r="K145" s="3"/>
      <c r="L145" s="3"/>
      <c r="M145" s="3"/>
      <c r="N145" s="3"/>
      <c r="O145" s="3"/>
      <c r="P145" s="3"/>
      <c r="Q145" s="3"/>
      <c r="R145" s="3"/>
      <c r="S145" s="3"/>
      <c r="T145" s="3"/>
      <c r="U145" s="3"/>
      <c r="V145" s="3"/>
      <c r="W145" s="3"/>
      <c r="X145" s="3"/>
      <c r="Y145" s="3"/>
      <c r="Z145" s="3"/>
    </row>
    <row r="146" spans="1:26" ht="12.75" customHeight="1" x14ac:dyDescent="0.25">
      <c r="A146" s="3"/>
      <c r="B146" s="3"/>
      <c r="C146" s="3"/>
      <c r="D146" s="200"/>
      <c r="E146" s="3"/>
      <c r="F146" s="3"/>
      <c r="G146" s="3"/>
      <c r="H146" s="3"/>
      <c r="I146" s="3"/>
      <c r="J146" s="3"/>
      <c r="K146" s="3"/>
      <c r="L146" s="3"/>
      <c r="M146" s="3"/>
      <c r="N146" s="3"/>
      <c r="O146" s="3"/>
      <c r="P146" s="3"/>
      <c r="Q146" s="3"/>
      <c r="R146" s="3"/>
      <c r="S146" s="3"/>
      <c r="T146" s="3"/>
      <c r="U146" s="3"/>
      <c r="V146" s="3"/>
      <c r="W146" s="3"/>
      <c r="X146" s="3"/>
      <c r="Y146" s="3"/>
      <c r="Z146" s="3"/>
    </row>
    <row r="147" spans="1:26" ht="12.75" customHeight="1" x14ac:dyDescent="0.25">
      <c r="A147" s="3"/>
      <c r="B147" s="3"/>
      <c r="C147" s="3"/>
      <c r="D147" s="200"/>
      <c r="E147" s="3"/>
      <c r="F147" s="3"/>
      <c r="G147" s="3"/>
      <c r="H147" s="3"/>
      <c r="I147" s="3"/>
      <c r="J147" s="3"/>
      <c r="K147" s="3"/>
      <c r="L147" s="3"/>
      <c r="M147" s="3"/>
      <c r="N147" s="3"/>
      <c r="O147" s="3"/>
      <c r="P147" s="3"/>
      <c r="Q147" s="3"/>
      <c r="R147" s="3"/>
      <c r="S147" s="3"/>
      <c r="T147" s="3"/>
      <c r="U147" s="3"/>
      <c r="V147" s="3"/>
      <c r="W147" s="3"/>
      <c r="X147" s="3"/>
      <c r="Y147" s="3"/>
      <c r="Z147" s="3"/>
    </row>
    <row r="148" spans="1:26" ht="12.75" customHeight="1" x14ac:dyDescent="0.25">
      <c r="A148" s="3"/>
      <c r="B148" s="3"/>
      <c r="C148" s="3"/>
      <c r="D148" s="200"/>
      <c r="E148" s="3"/>
      <c r="F148" s="3"/>
      <c r="G148" s="3"/>
      <c r="H148" s="3"/>
      <c r="I148" s="3"/>
      <c r="J148" s="3"/>
      <c r="K148" s="3"/>
      <c r="L148" s="3"/>
      <c r="M148" s="3"/>
      <c r="N148" s="3"/>
      <c r="O148" s="3"/>
      <c r="P148" s="3"/>
      <c r="Q148" s="3"/>
      <c r="R148" s="3"/>
      <c r="S148" s="3"/>
      <c r="T148" s="3"/>
      <c r="U148" s="3"/>
      <c r="V148" s="3"/>
      <c r="W148" s="3"/>
      <c r="X148" s="3"/>
      <c r="Y148" s="3"/>
      <c r="Z148" s="3"/>
    </row>
    <row r="149" spans="1:26" ht="12.75" customHeight="1" x14ac:dyDescent="0.25">
      <c r="A149" s="3"/>
      <c r="B149" s="3"/>
      <c r="C149" s="3"/>
      <c r="D149" s="200"/>
      <c r="E149" s="3"/>
      <c r="F149" s="3"/>
      <c r="G149" s="3"/>
      <c r="H149" s="3"/>
      <c r="I149" s="3"/>
      <c r="J149" s="3"/>
      <c r="K149" s="3"/>
      <c r="L149" s="3"/>
      <c r="M149" s="3"/>
      <c r="N149" s="3"/>
      <c r="O149" s="3"/>
      <c r="P149" s="3"/>
      <c r="Q149" s="3"/>
      <c r="R149" s="3"/>
      <c r="S149" s="3"/>
      <c r="T149" s="3"/>
      <c r="U149" s="3"/>
      <c r="V149" s="3"/>
      <c r="W149" s="3"/>
      <c r="X149" s="3"/>
      <c r="Y149" s="3"/>
      <c r="Z149" s="3"/>
    </row>
    <row r="150" spans="1:26" ht="12.75" customHeight="1" x14ac:dyDescent="0.25">
      <c r="A150" s="3"/>
      <c r="B150" s="3"/>
      <c r="C150" s="3"/>
      <c r="D150" s="200"/>
      <c r="E150" s="3"/>
      <c r="F150" s="3"/>
      <c r="G150" s="3"/>
      <c r="H150" s="3"/>
      <c r="I150" s="3"/>
      <c r="J150" s="3"/>
      <c r="K150" s="3"/>
      <c r="L150" s="3"/>
      <c r="M150" s="3"/>
      <c r="N150" s="3"/>
      <c r="O150" s="3"/>
      <c r="P150" s="3"/>
      <c r="Q150" s="3"/>
      <c r="R150" s="3"/>
      <c r="S150" s="3"/>
      <c r="T150" s="3"/>
      <c r="U150" s="3"/>
      <c r="V150" s="3"/>
      <c r="W150" s="3"/>
      <c r="X150" s="3"/>
      <c r="Y150" s="3"/>
      <c r="Z150" s="3"/>
    </row>
    <row r="151" spans="1:26" ht="12.75" customHeight="1" x14ac:dyDescent="0.25">
      <c r="A151" s="3"/>
      <c r="B151" s="3"/>
      <c r="C151" s="3"/>
      <c r="D151" s="200"/>
      <c r="E151" s="3"/>
      <c r="F151" s="3"/>
      <c r="G151" s="3"/>
      <c r="H151" s="3"/>
      <c r="I151" s="3"/>
      <c r="J151" s="3"/>
      <c r="K151" s="3"/>
      <c r="L151" s="3"/>
      <c r="M151" s="3"/>
      <c r="N151" s="3"/>
      <c r="O151" s="3"/>
      <c r="P151" s="3"/>
      <c r="Q151" s="3"/>
      <c r="R151" s="3"/>
      <c r="S151" s="3"/>
      <c r="T151" s="3"/>
      <c r="U151" s="3"/>
      <c r="V151" s="3"/>
      <c r="W151" s="3"/>
      <c r="X151" s="3"/>
      <c r="Y151" s="3"/>
      <c r="Z151" s="3"/>
    </row>
    <row r="152" spans="1:26" ht="12.75" customHeight="1" x14ac:dyDescent="0.25">
      <c r="A152" s="3"/>
      <c r="B152" s="3"/>
      <c r="C152" s="3"/>
      <c r="D152" s="200"/>
      <c r="E152" s="3"/>
      <c r="F152" s="3"/>
      <c r="G152" s="3"/>
      <c r="H152" s="3"/>
      <c r="I152" s="3"/>
      <c r="J152" s="3"/>
      <c r="K152" s="3"/>
      <c r="L152" s="3"/>
      <c r="M152" s="3"/>
      <c r="N152" s="3"/>
      <c r="O152" s="3"/>
      <c r="P152" s="3"/>
      <c r="Q152" s="3"/>
      <c r="R152" s="3"/>
      <c r="S152" s="3"/>
      <c r="T152" s="3"/>
      <c r="U152" s="3"/>
      <c r="V152" s="3"/>
      <c r="W152" s="3"/>
      <c r="X152" s="3"/>
      <c r="Y152" s="3"/>
      <c r="Z152" s="3"/>
    </row>
    <row r="153" spans="1:26" ht="12.75" customHeight="1" x14ac:dyDescent="0.25">
      <c r="A153" s="3"/>
      <c r="B153" s="3"/>
      <c r="C153" s="3"/>
      <c r="D153" s="200"/>
      <c r="E153" s="3"/>
      <c r="F153" s="3"/>
      <c r="G153" s="3"/>
      <c r="H153" s="3"/>
      <c r="I153" s="3"/>
      <c r="J153" s="3"/>
      <c r="K153" s="3"/>
      <c r="L153" s="3"/>
      <c r="M153" s="3"/>
      <c r="N153" s="3"/>
      <c r="O153" s="3"/>
      <c r="P153" s="3"/>
      <c r="Q153" s="3"/>
      <c r="R153" s="3"/>
      <c r="S153" s="3"/>
      <c r="T153" s="3"/>
      <c r="U153" s="3"/>
      <c r="V153" s="3"/>
      <c r="W153" s="3"/>
      <c r="X153" s="3"/>
      <c r="Y153" s="3"/>
      <c r="Z153" s="3"/>
    </row>
    <row r="154" spans="1:26" ht="12.75" customHeight="1" x14ac:dyDescent="0.25">
      <c r="A154" s="3"/>
      <c r="B154" s="3"/>
      <c r="C154" s="3"/>
      <c r="D154" s="200"/>
      <c r="E154" s="3"/>
      <c r="F154" s="3"/>
      <c r="G154" s="3"/>
      <c r="H154" s="3"/>
      <c r="I154" s="3"/>
      <c r="J154" s="3"/>
      <c r="K154" s="3"/>
      <c r="L154" s="3"/>
      <c r="M154" s="3"/>
      <c r="N154" s="3"/>
      <c r="O154" s="3"/>
      <c r="P154" s="3"/>
      <c r="Q154" s="3"/>
      <c r="R154" s="3"/>
      <c r="S154" s="3"/>
      <c r="T154" s="3"/>
      <c r="U154" s="3"/>
      <c r="V154" s="3"/>
      <c r="W154" s="3"/>
      <c r="X154" s="3"/>
      <c r="Y154" s="3"/>
      <c r="Z154" s="3"/>
    </row>
    <row r="155" spans="1:26" ht="12.75" customHeight="1" x14ac:dyDescent="0.25">
      <c r="A155" s="3"/>
      <c r="B155" s="3"/>
      <c r="C155" s="3"/>
      <c r="D155" s="200"/>
      <c r="E155" s="3"/>
      <c r="F155" s="3"/>
      <c r="G155" s="3"/>
      <c r="H155" s="3"/>
      <c r="I155" s="3"/>
      <c r="J155" s="3"/>
      <c r="K155" s="3"/>
      <c r="L155" s="3"/>
      <c r="M155" s="3"/>
      <c r="N155" s="3"/>
      <c r="O155" s="3"/>
      <c r="P155" s="3"/>
      <c r="Q155" s="3"/>
      <c r="R155" s="3"/>
      <c r="S155" s="3"/>
      <c r="T155" s="3"/>
      <c r="U155" s="3"/>
      <c r="V155" s="3"/>
      <c r="W155" s="3"/>
      <c r="X155" s="3"/>
      <c r="Y155" s="3"/>
      <c r="Z155" s="3"/>
    </row>
    <row r="156" spans="1:26" ht="12.75" customHeight="1" x14ac:dyDescent="0.25">
      <c r="A156" s="3"/>
      <c r="B156" s="3"/>
      <c r="C156" s="3"/>
      <c r="D156" s="200"/>
      <c r="E156" s="3"/>
      <c r="F156" s="3"/>
      <c r="G156" s="3"/>
      <c r="H156" s="3"/>
      <c r="I156" s="3"/>
      <c r="J156" s="3"/>
      <c r="K156" s="3"/>
      <c r="L156" s="3"/>
      <c r="M156" s="3"/>
      <c r="N156" s="3"/>
      <c r="O156" s="3"/>
      <c r="P156" s="3"/>
      <c r="Q156" s="3"/>
      <c r="R156" s="3"/>
      <c r="S156" s="3"/>
      <c r="T156" s="3"/>
      <c r="U156" s="3"/>
      <c r="V156" s="3"/>
      <c r="W156" s="3"/>
      <c r="X156" s="3"/>
      <c r="Y156" s="3"/>
      <c r="Z156" s="3"/>
    </row>
    <row r="157" spans="1:26" ht="12.75" customHeight="1" x14ac:dyDescent="0.25">
      <c r="A157" s="3"/>
      <c r="B157" s="3"/>
      <c r="C157" s="3"/>
      <c r="D157" s="200"/>
      <c r="E157" s="3"/>
      <c r="F157" s="3"/>
      <c r="G157" s="3"/>
      <c r="H157" s="3"/>
      <c r="I157" s="3"/>
      <c r="J157" s="3"/>
      <c r="K157" s="3"/>
      <c r="L157" s="3"/>
      <c r="M157" s="3"/>
      <c r="N157" s="3"/>
      <c r="O157" s="3"/>
      <c r="P157" s="3"/>
      <c r="Q157" s="3"/>
      <c r="R157" s="3"/>
      <c r="S157" s="3"/>
      <c r="T157" s="3"/>
      <c r="U157" s="3"/>
      <c r="V157" s="3"/>
      <c r="W157" s="3"/>
      <c r="X157" s="3"/>
      <c r="Y157" s="3"/>
      <c r="Z157" s="3"/>
    </row>
    <row r="158" spans="1:26" ht="12.75" customHeight="1" x14ac:dyDescent="0.25">
      <c r="A158" s="3"/>
      <c r="B158" s="3"/>
      <c r="C158" s="3"/>
      <c r="D158" s="200"/>
      <c r="E158" s="3"/>
      <c r="F158" s="3"/>
      <c r="G158" s="3"/>
      <c r="H158" s="3"/>
      <c r="I158" s="3"/>
      <c r="J158" s="3"/>
      <c r="K158" s="3"/>
      <c r="L158" s="3"/>
      <c r="M158" s="3"/>
      <c r="N158" s="3"/>
      <c r="O158" s="3"/>
      <c r="P158" s="3"/>
      <c r="Q158" s="3"/>
      <c r="R158" s="3"/>
      <c r="S158" s="3"/>
      <c r="T158" s="3"/>
      <c r="U158" s="3"/>
      <c r="V158" s="3"/>
      <c r="W158" s="3"/>
      <c r="X158" s="3"/>
      <c r="Y158" s="3"/>
      <c r="Z158" s="3"/>
    </row>
    <row r="159" spans="1:26" ht="12.75" customHeight="1" x14ac:dyDescent="0.25">
      <c r="A159" s="3"/>
      <c r="B159" s="3"/>
      <c r="C159" s="3"/>
      <c r="D159" s="200"/>
      <c r="E159" s="3"/>
      <c r="F159" s="3"/>
      <c r="G159" s="3"/>
      <c r="H159" s="3"/>
      <c r="I159" s="3"/>
      <c r="J159" s="3"/>
      <c r="K159" s="3"/>
      <c r="L159" s="3"/>
      <c r="M159" s="3"/>
      <c r="N159" s="3"/>
      <c r="O159" s="3"/>
      <c r="P159" s="3"/>
      <c r="Q159" s="3"/>
      <c r="R159" s="3"/>
      <c r="S159" s="3"/>
      <c r="T159" s="3"/>
      <c r="U159" s="3"/>
      <c r="V159" s="3"/>
      <c r="W159" s="3"/>
      <c r="X159" s="3"/>
      <c r="Y159" s="3"/>
      <c r="Z159" s="3"/>
    </row>
    <row r="160" spans="1:26" ht="12.75" customHeight="1" x14ac:dyDescent="0.25">
      <c r="A160" s="3"/>
      <c r="B160" s="3"/>
      <c r="C160" s="3"/>
      <c r="D160" s="200"/>
      <c r="E160" s="3"/>
      <c r="F160" s="3"/>
      <c r="G160" s="3"/>
      <c r="H160" s="3"/>
      <c r="I160" s="3"/>
      <c r="J160" s="3"/>
      <c r="K160" s="3"/>
      <c r="L160" s="3"/>
      <c r="M160" s="3"/>
      <c r="N160" s="3"/>
      <c r="O160" s="3"/>
      <c r="P160" s="3"/>
      <c r="Q160" s="3"/>
      <c r="R160" s="3"/>
      <c r="S160" s="3"/>
      <c r="T160" s="3"/>
      <c r="U160" s="3"/>
      <c r="V160" s="3"/>
      <c r="W160" s="3"/>
      <c r="X160" s="3"/>
      <c r="Y160" s="3"/>
      <c r="Z160" s="3"/>
    </row>
    <row r="161" spans="1:26" ht="12.75" customHeight="1" x14ac:dyDescent="0.25">
      <c r="A161" s="3"/>
      <c r="B161" s="3"/>
      <c r="C161" s="3"/>
      <c r="D161" s="200"/>
      <c r="E161" s="3"/>
      <c r="F161" s="3"/>
      <c r="G161" s="3"/>
      <c r="H161" s="3"/>
      <c r="I161" s="3"/>
      <c r="J161" s="3"/>
      <c r="K161" s="3"/>
      <c r="L161" s="3"/>
      <c r="M161" s="3"/>
      <c r="N161" s="3"/>
      <c r="O161" s="3"/>
      <c r="P161" s="3"/>
      <c r="Q161" s="3"/>
      <c r="R161" s="3"/>
      <c r="S161" s="3"/>
      <c r="T161" s="3"/>
      <c r="U161" s="3"/>
      <c r="V161" s="3"/>
      <c r="W161" s="3"/>
      <c r="X161" s="3"/>
      <c r="Y161" s="3"/>
      <c r="Z161" s="3"/>
    </row>
    <row r="162" spans="1:26" ht="12.75" customHeight="1" x14ac:dyDescent="0.25">
      <c r="A162" s="3"/>
      <c r="B162" s="3"/>
      <c r="C162" s="3"/>
      <c r="D162" s="200"/>
      <c r="E162" s="3"/>
      <c r="F162" s="3"/>
      <c r="G162" s="3"/>
      <c r="H162" s="3"/>
      <c r="I162" s="3"/>
      <c r="J162" s="3"/>
      <c r="K162" s="3"/>
      <c r="L162" s="3"/>
      <c r="M162" s="3"/>
      <c r="N162" s="3"/>
      <c r="O162" s="3"/>
      <c r="P162" s="3"/>
      <c r="Q162" s="3"/>
      <c r="R162" s="3"/>
      <c r="S162" s="3"/>
      <c r="T162" s="3"/>
      <c r="U162" s="3"/>
      <c r="V162" s="3"/>
      <c r="W162" s="3"/>
      <c r="X162" s="3"/>
      <c r="Y162" s="3"/>
      <c r="Z162" s="3"/>
    </row>
    <row r="163" spans="1:26" ht="12.75" customHeight="1" x14ac:dyDescent="0.25">
      <c r="A163" s="3"/>
      <c r="B163" s="3"/>
      <c r="C163" s="3"/>
      <c r="D163" s="200"/>
      <c r="E163" s="3"/>
      <c r="F163" s="3"/>
      <c r="G163" s="3"/>
      <c r="H163" s="3"/>
      <c r="I163" s="3"/>
      <c r="J163" s="3"/>
      <c r="K163" s="3"/>
      <c r="L163" s="3"/>
      <c r="M163" s="3"/>
      <c r="N163" s="3"/>
      <c r="O163" s="3"/>
      <c r="P163" s="3"/>
      <c r="Q163" s="3"/>
      <c r="R163" s="3"/>
      <c r="S163" s="3"/>
      <c r="T163" s="3"/>
      <c r="U163" s="3"/>
      <c r="V163" s="3"/>
      <c r="W163" s="3"/>
      <c r="X163" s="3"/>
      <c r="Y163" s="3"/>
      <c r="Z163" s="3"/>
    </row>
    <row r="164" spans="1:26" ht="12.75" customHeight="1" x14ac:dyDescent="0.25">
      <c r="A164" s="3"/>
      <c r="B164" s="3"/>
      <c r="C164" s="3"/>
      <c r="D164" s="200"/>
      <c r="E164" s="3"/>
      <c r="F164" s="3"/>
      <c r="G164" s="3"/>
      <c r="H164" s="3"/>
      <c r="I164" s="3"/>
      <c r="J164" s="3"/>
      <c r="K164" s="3"/>
      <c r="L164" s="3"/>
      <c r="M164" s="3"/>
      <c r="N164" s="3"/>
      <c r="O164" s="3"/>
      <c r="P164" s="3"/>
      <c r="Q164" s="3"/>
      <c r="R164" s="3"/>
      <c r="S164" s="3"/>
      <c r="T164" s="3"/>
      <c r="U164" s="3"/>
      <c r="V164" s="3"/>
      <c r="W164" s="3"/>
      <c r="X164" s="3"/>
      <c r="Y164" s="3"/>
      <c r="Z164" s="3"/>
    </row>
    <row r="165" spans="1:26" ht="12.75" customHeight="1" x14ac:dyDescent="0.25">
      <c r="A165" s="3"/>
      <c r="B165" s="3"/>
      <c r="C165" s="3"/>
      <c r="D165" s="200"/>
      <c r="E165" s="3"/>
      <c r="F165" s="3"/>
      <c r="G165" s="3"/>
      <c r="H165" s="3"/>
      <c r="I165" s="3"/>
      <c r="J165" s="3"/>
      <c r="K165" s="3"/>
      <c r="L165" s="3"/>
      <c r="M165" s="3"/>
      <c r="N165" s="3"/>
      <c r="O165" s="3"/>
      <c r="P165" s="3"/>
      <c r="Q165" s="3"/>
      <c r="R165" s="3"/>
      <c r="S165" s="3"/>
      <c r="T165" s="3"/>
      <c r="U165" s="3"/>
      <c r="V165" s="3"/>
      <c r="W165" s="3"/>
      <c r="X165" s="3"/>
      <c r="Y165" s="3"/>
      <c r="Z165" s="3"/>
    </row>
    <row r="166" spans="1:26" ht="12.75" customHeight="1" x14ac:dyDescent="0.25">
      <c r="A166" s="3"/>
      <c r="B166" s="3"/>
      <c r="C166" s="3"/>
      <c r="D166" s="200"/>
      <c r="E166" s="3"/>
      <c r="F166" s="3"/>
      <c r="G166" s="3"/>
      <c r="H166" s="3"/>
      <c r="I166" s="3"/>
      <c r="J166" s="3"/>
      <c r="K166" s="3"/>
      <c r="L166" s="3"/>
      <c r="M166" s="3"/>
      <c r="N166" s="3"/>
      <c r="O166" s="3"/>
      <c r="P166" s="3"/>
      <c r="Q166" s="3"/>
      <c r="R166" s="3"/>
      <c r="S166" s="3"/>
      <c r="T166" s="3"/>
      <c r="U166" s="3"/>
      <c r="V166" s="3"/>
      <c r="W166" s="3"/>
      <c r="X166" s="3"/>
      <c r="Y166" s="3"/>
      <c r="Z166" s="3"/>
    </row>
    <row r="167" spans="1:26" ht="12.75" customHeight="1" x14ac:dyDescent="0.25">
      <c r="A167" s="3"/>
      <c r="B167" s="3"/>
      <c r="C167" s="3"/>
      <c r="D167" s="200"/>
      <c r="E167" s="3"/>
      <c r="F167" s="3"/>
      <c r="G167" s="3"/>
      <c r="H167" s="3"/>
      <c r="I167" s="3"/>
      <c r="J167" s="3"/>
      <c r="K167" s="3"/>
      <c r="L167" s="3"/>
      <c r="M167" s="3"/>
      <c r="N167" s="3"/>
      <c r="O167" s="3"/>
      <c r="P167" s="3"/>
      <c r="Q167" s="3"/>
      <c r="R167" s="3"/>
      <c r="S167" s="3"/>
      <c r="T167" s="3"/>
      <c r="U167" s="3"/>
      <c r="V167" s="3"/>
      <c r="W167" s="3"/>
      <c r="X167" s="3"/>
      <c r="Y167" s="3"/>
      <c r="Z167" s="3"/>
    </row>
    <row r="168" spans="1:26" ht="12.75" customHeight="1" x14ac:dyDescent="0.25">
      <c r="A168" s="3"/>
      <c r="B168" s="3"/>
      <c r="C168" s="3"/>
      <c r="D168" s="200"/>
      <c r="E168" s="3"/>
      <c r="F168" s="3"/>
      <c r="G168" s="3"/>
      <c r="H168" s="3"/>
      <c r="I168" s="3"/>
      <c r="J168" s="3"/>
      <c r="K168" s="3"/>
      <c r="L168" s="3"/>
      <c r="M168" s="3"/>
      <c r="N168" s="3"/>
      <c r="O168" s="3"/>
      <c r="P168" s="3"/>
      <c r="Q168" s="3"/>
      <c r="R168" s="3"/>
      <c r="S168" s="3"/>
      <c r="T168" s="3"/>
      <c r="U168" s="3"/>
      <c r="V168" s="3"/>
      <c r="W168" s="3"/>
      <c r="X168" s="3"/>
      <c r="Y168" s="3"/>
      <c r="Z168" s="3"/>
    </row>
    <row r="169" spans="1:26" ht="12.75" customHeight="1" x14ac:dyDescent="0.25">
      <c r="A169" s="3"/>
      <c r="B169" s="3"/>
      <c r="C169" s="3"/>
      <c r="D169" s="200"/>
      <c r="E169" s="3"/>
      <c r="F169" s="3"/>
      <c r="G169" s="3"/>
      <c r="H169" s="3"/>
      <c r="I169" s="3"/>
      <c r="J169" s="3"/>
      <c r="K169" s="3"/>
      <c r="L169" s="3"/>
      <c r="M169" s="3"/>
      <c r="N169" s="3"/>
      <c r="O169" s="3"/>
      <c r="P169" s="3"/>
      <c r="Q169" s="3"/>
      <c r="R169" s="3"/>
      <c r="S169" s="3"/>
      <c r="T169" s="3"/>
      <c r="U169" s="3"/>
      <c r="V169" s="3"/>
      <c r="W169" s="3"/>
      <c r="X169" s="3"/>
      <c r="Y169" s="3"/>
      <c r="Z169" s="3"/>
    </row>
    <row r="170" spans="1:26" ht="12.75" customHeight="1" x14ac:dyDescent="0.25">
      <c r="A170" s="3"/>
      <c r="B170" s="3"/>
      <c r="C170" s="3"/>
      <c r="D170" s="200"/>
      <c r="E170" s="3"/>
      <c r="F170" s="3"/>
      <c r="G170" s="3"/>
      <c r="H170" s="3"/>
      <c r="I170" s="3"/>
      <c r="J170" s="3"/>
      <c r="K170" s="3"/>
      <c r="L170" s="3"/>
      <c r="M170" s="3"/>
      <c r="N170" s="3"/>
      <c r="O170" s="3"/>
      <c r="P170" s="3"/>
      <c r="Q170" s="3"/>
      <c r="R170" s="3"/>
      <c r="S170" s="3"/>
      <c r="T170" s="3"/>
      <c r="U170" s="3"/>
      <c r="V170" s="3"/>
      <c r="W170" s="3"/>
      <c r="X170" s="3"/>
      <c r="Y170" s="3"/>
      <c r="Z170" s="3"/>
    </row>
    <row r="171" spans="1:26" ht="12.75" customHeight="1" x14ac:dyDescent="0.25">
      <c r="A171" s="3"/>
      <c r="B171" s="3"/>
      <c r="C171" s="3"/>
      <c r="D171" s="200"/>
      <c r="E171" s="3"/>
      <c r="F171" s="3"/>
      <c r="G171" s="3"/>
      <c r="H171" s="3"/>
      <c r="I171" s="3"/>
      <c r="J171" s="3"/>
      <c r="K171" s="3"/>
      <c r="L171" s="3"/>
      <c r="M171" s="3"/>
      <c r="N171" s="3"/>
      <c r="O171" s="3"/>
      <c r="P171" s="3"/>
      <c r="Q171" s="3"/>
      <c r="R171" s="3"/>
      <c r="S171" s="3"/>
      <c r="T171" s="3"/>
      <c r="U171" s="3"/>
      <c r="V171" s="3"/>
      <c r="W171" s="3"/>
      <c r="X171" s="3"/>
      <c r="Y171" s="3"/>
      <c r="Z171" s="3"/>
    </row>
    <row r="172" spans="1:26" ht="12.75" customHeight="1" x14ac:dyDescent="0.25">
      <c r="A172" s="3"/>
      <c r="B172" s="3"/>
      <c r="C172" s="3"/>
      <c r="D172" s="200"/>
      <c r="E172" s="3"/>
      <c r="F172" s="3"/>
      <c r="G172" s="3"/>
      <c r="H172" s="3"/>
      <c r="I172" s="3"/>
      <c r="J172" s="3"/>
      <c r="K172" s="3"/>
      <c r="L172" s="3"/>
      <c r="M172" s="3"/>
      <c r="N172" s="3"/>
      <c r="O172" s="3"/>
      <c r="P172" s="3"/>
      <c r="Q172" s="3"/>
      <c r="R172" s="3"/>
      <c r="S172" s="3"/>
      <c r="T172" s="3"/>
      <c r="U172" s="3"/>
      <c r="V172" s="3"/>
      <c r="W172" s="3"/>
      <c r="X172" s="3"/>
      <c r="Y172" s="3"/>
      <c r="Z172" s="3"/>
    </row>
    <row r="173" spans="1:26" ht="12.75" customHeight="1" x14ac:dyDescent="0.25">
      <c r="A173" s="3"/>
      <c r="B173" s="3"/>
      <c r="C173" s="3"/>
      <c r="D173" s="200"/>
      <c r="E173" s="3"/>
      <c r="F173" s="3"/>
      <c r="G173" s="3"/>
      <c r="H173" s="3"/>
      <c r="I173" s="3"/>
      <c r="J173" s="3"/>
      <c r="K173" s="3"/>
      <c r="L173" s="3"/>
      <c r="M173" s="3"/>
      <c r="N173" s="3"/>
      <c r="O173" s="3"/>
      <c r="P173" s="3"/>
      <c r="Q173" s="3"/>
      <c r="R173" s="3"/>
      <c r="S173" s="3"/>
      <c r="T173" s="3"/>
      <c r="U173" s="3"/>
      <c r="V173" s="3"/>
      <c r="W173" s="3"/>
      <c r="X173" s="3"/>
      <c r="Y173" s="3"/>
      <c r="Z173" s="3"/>
    </row>
    <row r="174" spans="1:26" ht="12.75" customHeight="1" x14ac:dyDescent="0.25">
      <c r="A174" s="3"/>
      <c r="B174" s="3"/>
      <c r="C174" s="3"/>
      <c r="D174" s="200"/>
      <c r="E174" s="3"/>
      <c r="F174" s="3"/>
      <c r="G174" s="3"/>
      <c r="H174" s="3"/>
      <c r="I174" s="3"/>
      <c r="J174" s="3"/>
      <c r="K174" s="3"/>
      <c r="L174" s="3"/>
      <c r="M174" s="3"/>
      <c r="N174" s="3"/>
      <c r="O174" s="3"/>
      <c r="P174" s="3"/>
      <c r="Q174" s="3"/>
      <c r="R174" s="3"/>
      <c r="S174" s="3"/>
      <c r="T174" s="3"/>
      <c r="U174" s="3"/>
      <c r="V174" s="3"/>
      <c r="W174" s="3"/>
      <c r="X174" s="3"/>
      <c r="Y174" s="3"/>
      <c r="Z174" s="3"/>
    </row>
    <row r="175" spans="1:26" ht="12.75" customHeight="1" x14ac:dyDescent="0.25">
      <c r="A175" s="3"/>
      <c r="B175" s="3"/>
      <c r="C175" s="3"/>
      <c r="D175" s="200"/>
      <c r="E175" s="3"/>
      <c r="F175" s="3"/>
      <c r="G175" s="3"/>
      <c r="H175" s="3"/>
      <c r="I175" s="3"/>
      <c r="J175" s="3"/>
      <c r="K175" s="3"/>
      <c r="L175" s="3"/>
      <c r="M175" s="3"/>
      <c r="N175" s="3"/>
      <c r="O175" s="3"/>
      <c r="P175" s="3"/>
      <c r="Q175" s="3"/>
      <c r="R175" s="3"/>
      <c r="S175" s="3"/>
      <c r="T175" s="3"/>
      <c r="U175" s="3"/>
      <c r="V175" s="3"/>
      <c r="W175" s="3"/>
      <c r="X175" s="3"/>
      <c r="Y175" s="3"/>
      <c r="Z175" s="3"/>
    </row>
    <row r="176" spans="1:26" ht="12.75" customHeight="1" x14ac:dyDescent="0.25">
      <c r="A176" s="3"/>
      <c r="B176" s="3"/>
      <c r="C176" s="3"/>
      <c r="D176" s="200"/>
      <c r="E176" s="3"/>
      <c r="F176" s="3"/>
      <c r="G176" s="3"/>
      <c r="H176" s="3"/>
      <c r="I176" s="3"/>
      <c r="J176" s="3"/>
      <c r="K176" s="3"/>
      <c r="L176" s="3"/>
      <c r="M176" s="3"/>
      <c r="N176" s="3"/>
      <c r="O176" s="3"/>
      <c r="P176" s="3"/>
      <c r="Q176" s="3"/>
      <c r="R176" s="3"/>
      <c r="S176" s="3"/>
      <c r="T176" s="3"/>
      <c r="U176" s="3"/>
      <c r="V176" s="3"/>
      <c r="W176" s="3"/>
      <c r="X176" s="3"/>
      <c r="Y176" s="3"/>
      <c r="Z176" s="3"/>
    </row>
    <row r="177" spans="1:26" ht="12.75" customHeight="1" x14ac:dyDescent="0.25">
      <c r="A177" s="3"/>
      <c r="B177" s="3"/>
      <c r="C177" s="3"/>
      <c r="D177" s="200"/>
      <c r="E177" s="3"/>
      <c r="F177" s="3"/>
      <c r="G177" s="3"/>
      <c r="H177" s="3"/>
      <c r="I177" s="3"/>
      <c r="J177" s="3"/>
      <c r="K177" s="3"/>
      <c r="L177" s="3"/>
      <c r="M177" s="3"/>
      <c r="N177" s="3"/>
      <c r="O177" s="3"/>
      <c r="P177" s="3"/>
      <c r="Q177" s="3"/>
      <c r="R177" s="3"/>
      <c r="S177" s="3"/>
      <c r="T177" s="3"/>
      <c r="U177" s="3"/>
      <c r="V177" s="3"/>
      <c r="W177" s="3"/>
      <c r="X177" s="3"/>
      <c r="Y177" s="3"/>
      <c r="Z177" s="3"/>
    </row>
    <row r="178" spans="1:26" ht="12.75" customHeight="1" x14ac:dyDescent="0.25">
      <c r="A178" s="3"/>
      <c r="B178" s="3"/>
      <c r="C178" s="3"/>
      <c r="D178" s="200"/>
      <c r="E178" s="3"/>
      <c r="F178" s="3"/>
      <c r="G178" s="3"/>
      <c r="H178" s="3"/>
      <c r="I178" s="3"/>
      <c r="J178" s="3"/>
      <c r="K178" s="3"/>
      <c r="L178" s="3"/>
      <c r="M178" s="3"/>
      <c r="N178" s="3"/>
      <c r="O178" s="3"/>
      <c r="P178" s="3"/>
      <c r="Q178" s="3"/>
      <c r="R178" s="3"/>
      <c r="S178" s="3"/>
      <c r="T178" s="3"/>
      <c r="U178" s="3"/>
      <c r="V178" s="3"/>
      <c r="W178" s="3"/>
      <c r="X178" s="3"/>
      <c r="Y178" s="3"/>
      <c r="Z178" s="3"/>
    </row>
    <row r="179" spans="1:26" ht="12.75" customHeight="1" x14ac:dyDescent="0.25">
      <c r="A179" s="3"/>
      <c r="B179" s="3"/>
      <c r="C179" s="3"/>
      <c r="D179" s="200"/>
      <c r="E179" s="3"/>
      <c r="F179" s="3"/>
      <c r="G179" s="3"/>
      <c r="H179" s="3"/>
      <c r="I179" s="3"/>
      <c r="J179" s="3"/>
      <c r="K179" s="3"/>
      <c r="L179" s="3"/>
      <c r="M179" s="3"/>
      <c r="N179" s="3"/>
      <c r="O179" s="3"/>
      <c r="P179" s="3"/>
      <c r="Q179" s="3"/>
      <c r="R179" s="3"/>
      <c r="S179" s="3"/>
      <c r="T179" s="3"/>
      <c r="U179" s="3"/>
      <c r="V179" s="3"/>
      <c r="W179" s="3"/>
      <c r="X179" s="3"/>
      <c r="Y179" s="3"/>
      <c r="Z179" s="3"/>
    </row>
    <row r="180" spans="1:26" ht="12.75" customHeight="1" x14ac:dyDescent="0.25">
      <c r="A180" s="3"/>
      <c r="B180" s="3"/>
      <c r="C180" s="3"/>
      <c r="D180" s="200"/>
      <c r="E180" s="3"/>
      <c r="F180" s="3"/>
      <c r="G180" s="3"/>
      <c r="H180" s="3"/>
      <c r="I180" s="3"/>
      <c r="J180" s="3"/>
      <c r="K180" s="3"/>
      <c r="L180" s="3"/>
      <c r="M180" s="3"/>
      <c r="N180" s="3"/>
      <c r="O180" s="3"/>
      <c r="P180" s="3"/>
      <c r="Q180" s="3"/>
      <c r="R180" s="3"/>
      <c r="S180" s="3"/>
      <c r="T180" s="3"/>
      <c r="U180" s="3"/>
      <c r="V180" s="3"/>
      <c r="W180" s="3"/>
      <c r="X180" s="3"/>
      <c r="Y180" s="3"/>
      <c r="Z180" s="3"/>
    </row>
    <row r="181" spans="1:26" ht="12.75" customHeight="1" x14ac:dyDescent="0.25">
      <c r="A181" s="3"/>
      <c r="B181" s="3"/>
      <c r="C181" s="3"/>
      <c r="D181" s="200"/>
      <c r="E181" s="3"/>
      <c r="F181" s="3"/>
      <c r="G181" s="3"/>
      <c r="H181" s="3"/>
      <c r="I181" s="3"/>
      <c r="J181" s="3"/>
      <c r="K181" s="3"/>
      <c r="L181" s="3"/>
      <c r="M181" s="3"/>
      <c r="N181" s="3"/>
      <c r="O181" s="3"/>
      <c r="P181" s="3"/>
      <c r="Q181" s="3"/>
      <c r="R181" s="3"/>
      <c r="S181" s="3"/>
      <c r="T181" s="3"/>
      <c r="U181" s="3"/>
      <c r="V181" s="3"/>
      <c r="W181" s="3"/>
      <c r="X181" s="3"/>
      <c r="Y181" s="3"/>
      <c r="Z181" s="3"/>
    </row>
    <row r="182" spans="1:26" ht="12.75" customHeight="1" x14ac:dyDescent="0.25">
      <c r="A182" s="3"/>
      <c r="B182" s="3"/>
      <c r="C182" s="3"/>
      <c r="D182" s="200"/>
      <c r="E182" s="3"/>
      <c r="F182" s="3"/>
      <c r="G182" s="3"/>
      <c r="H182" s="3"/>
      <c r="I182" s="3"/>
      <c r="J182" s="3"/>
      <c r="K182" s="3"/>
      <c r="L182" s="3"/>
      <c r="M182" s="3"/>
      <c r="N182" s="3"/>
      <c r="O182" s="3"/>
      <c r="P182" s="3"/>
      <c r="Q182" s="3"/>
      <c r="R182" s="3"/>
      <c r="S182" s="3"/>
      <c r="T182" s="3"/>
      <c r="U182" s="3"/>
      <c r="V182" s="3"/>
      <c r="W182" s="3"/>
      <c r="X182" s="3"/>
      <c r="Y182" s="3"/>
      <c r="Z182" s="3"/>
    </row>
    <row r="183" spans="1:26" ht="12.75" customHeight="1" x14ac:dyDescent="0.25">
      <c r="A183" s="3"/>
      <c r="B183" s="3"/>
      <c r="C183" s="3"/>
      <c r="D183" s="200"/>
      <c r="E183" s="3"/>
      <c r="F183" s="3"/>
      <c r="G183" s="3"/>
      <c r="H183" s="3"/>
      <c r="I183" s="3"/>
      <c r="J183" s="3"/>
      <c r="K183" s="3"/>
      <c r="L183" s="3"/>
      <c r="M183" s="3"/>
      <c r="N183" s="3"/>
      <c r="O183" s="3"/>
      <c r="P183" s="3"/>
      <c r="Q183" s="3"/>
      <c r="R183" s="3"/>
      <c r="S183" s="3"/>
      <c r="T183" s="3"/>
      <c r="U183" s="3"/>
      <c r="V183" s="3"/>
      <c r="W183" s="3"/>
      <c r="X183" s="3"/>
      <c r="Y183" s="3"/>
      <c r="Z183" s="3"/>
    </row>
    <row r="184" spans="1:26" ht="12.75" customHeight="1" x14ac:dyDescent="0.25">
      <c r="A184" s="3"/>
      <c r="B184" s="3"/>
      <c r="C184" s="3"/>
      <c r="D184" s="200"/>
      <c r="E184" s="3"/>
      <c r="F184" s="3"/>
      <c r="G184" s="3"/>
      <c r="H184" s="3"/>
      <c r="I184" s="3"/>
      <c r="J184" s="3"/>
      <c r="K184" s="3"/>
      <c r="L184" s="3"/>
      <c r="M184" s="3"/>
      <c r="N184" s="3"/>
      <c r="O184" s="3"/>
      <c r="P184" s="3"/>
      <c r="Q184" s="3"/>
      <c r="R184" s="3"/>
      <c r="S184" s="3"/>
      <c r="T184" s="3"/>
      <c r="U184" s="3"/>
      <c r="V184" s="3"/>
      <c r="W184" s="3"/>
      <c r="X184" s="3"/>
      <c r="Y184" s="3"/>
      <c r="Z184" s="3"/>
    </row>
    <row r="185" spans="1:26" ht="12.75" customHeight="1" x14ac:dyDescent="0.25">
      <c r="A185" s="3"/>
      <c r="B185" s="3"/>
      <c r="C185" s="3"/>
      <c r="D185" s="200"/>
      <c r="E185" s="3"/>
      <c r="F185" s="3"/>
      <c r="G185" s="3"/>
      <c r="H185" s="3"/>
      <c r="I185" s="3"/>
      <c r="J185" s="3"/>
      <c r="K185" s="3"/>
      <c r="L185" s="3"/>
      <c r="M185" s="3"/>
      <c r="N185" s="3"/>
      <c r="O185" s="3"/>
      <c r="P185" s="3"/>
      <c r="Q185" s="3"/>
      <c r="R185" s="3"/>
      <c r="S185" s="3"/>
      <c r="T185" s="3"/>
      <c r="U185" s="3"/>
      <c r="V185" s="3"/>
      <c r="W185" s="3"/>
      <c r="X185" s="3"/>
      <c r="Y185" s="3"/>
      <c r="Z185" s="3"/>
    </row>
    <row r="186" spans="1:26" ht="12.75" customHeight="1" x14ac:dyDescent="0.25">
      <c r="A186" s="3"/>
      <c r="B186" s="3"/>
      <c r="C186" s="3"/>
      <c r="D186" s="200"/>
      <c r="E186" s="3"/>
      <c r="F186" s="3"/>
      <c r="G186" s="3"/>
      <c r="H186" s="3"/>
      <c r="I186" s="3"/>
      <c r="J186" s="3"/>
      <c r="K186" s="3"/>
      <c r="L186" s="3"/>
      <c r="M186" s="3"/>
      <c r="N186" s="3"/>
      <c r="O186" s="3"/>
      <c r="P186" s="3"/>
      <c r="Q186" s="3"/>
      <c r="R186" s="3"/>
      <c r="S186" s="3"/>
      <c r="T186" s="3"/>
      <c r="U186" s="3"/>
      <c r="V186" s="3"/>
      <c r="W186" s="3"/>
      <c r="X186" s="3"/>
      <c r="Y186" s="3"/>
      <c r="Z186" s="3"/>
    </row>
    <row r="187" spans="1:26" ht="12.75" customHeight="1" x14ac:dyDescent="0.25">
      <c r="A187" s="3"/>
      <c r="B187" s="3"/>
      <c r="C187" s="3"/>
      <c r="D187" s="200"/>
      <c r="E187" s="3"/>
      <c r="F187" s="3"/>
      <c r="G187" s="3"/>
      <c r="H187" s="3"/>
      <c r="I187" s="3"/>
      <c r="J187" s="3"/>
      <c r="K187" s="3"/>
      <c r="L187" s="3"/>
      <c r="M187" s="3"/>
      <c r="N187" s="3"/>
      <c r="O187" s="3"/>
      <c r="P187" s="3"/>
      <c r="Q187" s="3"/>
      <c r="R187" s="3"/>
      <c r="S187" s="3"/>
      <c r="T187" s="3"/>
      <c r="U187" s="3"/>
      <c r="V187" s="3"/>
      <c r="W187" s="3"/>
      <c r="X187" s="3"/>
      <c r="Y187" s="3"/>
      <c r="Z187" s="3"/>
    </row>
    <row r="188" spans="1:26" ht="12.75" customHeight="1" x14ac:dyDescent="0.25">
      <c r="A188" s="3"/>
      <c r="B188" s="3"/>
      <c r="C188" s="3"/>
      <c r="D188" s="200"/>
      <c r="E188" s="3"/>
      <c r="F188" s="3"/>
      <c r="G188" s="3"/>
      <c r="H188" s="3"/>
      <c r="I188" s="3"/>
      <c r="J188" s="3"/>
      <c r="K188" s="3"/>
      <c r="L188" s="3"/>
      <c r="M188" s="3"/>
      <c r="N188" s="3"/>
      <c r="O188" s="3"/>
      <c r="P188" s="3"/>
      <c r="Q188" s="3"/>
      <c r="R188" s="3"/>
      <c r="S188" s="3"/>
      <c r="T188" s="3"/>
      <c r="U188" s="3"/>
      <c r="V188" s="3"/>
      <c r="W188" s="3"/>
      <c r="X188" s="3"/>
      <c r="Y188" s="3"/>
      <c r="Z188" s="3"/>
    </row>
    <row r="189" spans="1:26" ht="12.75" customHeight="1" x14ac:dyDescent="0.25">
      <c r="A189" s="3"/>
      <c r="B189" s="3"/>
      <c r="C189" s="3"/>
      <c r="D189" s="200"/>
      <c r="E189" s="3"/>
      <c r="F189" s="3"/>
      <c r="G189" s="3"/>
      <c r="H189" s="3"/>
      <c r="I189" s="3"/>
      <c r="J189" s="3"/>
      <c r="K189" s="3"/>
      <c r="L189" s="3"/>
      <c r="M189" s="3"/>
      <c r="N189" s="3"/>
      <c r="O189" s="3"/>
      <c r="P189" s="3"/>
      <c r="Q189" s="3"/>
      <c r="R189" s="3"/>
      <c r="S189" s="3"/>
      <c r="T189" s="3"/>
      <c r="U189" s="3"/>
      <c r="V189" s="3"/>
      <c r="W189" s="3"/>
      <c r="X189" s="3"/>
      <c r="Y189" s="3"/>
      <c r="Z189" s="3"/>
    </row>
    <row r="190" spans="1:26" ht="12.75" customHeight="1" x14ac:dyDescent="0.25">
      <c r="A190" s="3"/>
      <c r="B190" s="3"/>
      <c r="C190" s="3"/>
      <c r="D190" s="200"/>
      <c r="E190" s="3"/>
      <c r="F190" s="3"/>
      <c r="G190" s="3"/>
      <c r="H190" s="3"/>
      <c r="I190" s="3"/>
      <c r="J190" s="3"/>
      <c r="K190" s="3"/>
      <c r="L190" s="3"/>
      <c r="M190" s="3"/>
      <c r="N190" s="3"/>
      <c r="O190" s="3"/>
      <c r="P190" s="3"/>
      <c r="Q190" s="3"/>
      <c r="R190" s="3"/>
      <c r="S190" s="3"/>
      <c r="T190" s="3"/>
      <c r="U190" s="3"/>
      <c r="V190" s="3"/>
      <c r="W190" s="3"/>
      <c r="X190" s="3"/>
      <c r="Y190" s="3"/>
      <c r="Z190" s="3"/>
    </row>
    <row r="191" spans="1:26" ht="12.75" customHeight="1" x14ac:dyDescent="0.25">
      <c r="A191" s="3"/>
      <c r="B191" s="3"/>
      <c r="C191" s="3"/>
      <c r="D191" s="200"/>
      <c r="E191" s="3"/>
      <c r="F191" s="3"/>
      <c r="G191" s="3"/>
      <c r="H191" s="3"/>
      <c r="I191" s="3"/>
      <c r="J191" s="3"/>
      <c r="K191" s="3"/>
      <c r="L191" s="3"/>
      <c r="M191" s="3"/>
      <c r="N191" s="3"/>
      <c r="O191" s="3"/>
      <c r="P191" s="3"/>
      <c r="Q191" s="3"/>
      <c r="R191" s="3"/>
      <c r="S191" s="3"/>
      <c r="T191" s="3"/>
      <c r="U191" s="3"/>
      <c r="V191" s="3"/>
      <c r="W191" s="3"/>
      <c r="X191" s="3"/>
      <c r="Y191" s="3"/>
      <c r="Z191" s="3"/>
    </row>
    <row r="192" spans="1:26" ht="12.75" customHeight="1" x14ac:dyDescent="0.25">
      <c r="A192" s="3"/>
      <c r="B192" s="3"/>
      <c r="C192" s="3"/>
      <c r="D192" s="200"/>
      <c r="E192" s="3"/>
      <c r="F192" s="3"/>
      <c r="G192" s="3"/>
      <c r="H192" s="3"/>
      <c r="I192" s="3"/>
      <c r="J192" s="3"/>
      <c r="K192" s="3"/>
      <c r="L192" s="3"/>
      <c r="M192" s="3"/>
      <c r="N192" s="3"/>
      <c r="O192" s="3"/>
      <c r="P192" s="3"/>
      <c r="Q192" s="3"/>
      <c r="R192" s="3"/>
      <c r="S192" s="3"/>
      <c r="T192" s="3"/>
      <c r="U192" s="3"/>
      <c r="V192" s="3"/>
      <c r="W192" s="3"/>
      <c r="X192" s="3"/>
      <c r="Y192" s="3"/>
      <c r="Z192" s="3"/>
    </row>
    <row r="193" spans="1:26" ht="12.75" customHeight="1" x14ac:dyDescent="0.25">
      <c r="A193" s="3"/>
      <c r="B193" s="3"/>
      <c r="C193" s="3"/>
      <c r="D193" s="200"/>
      <c r="E193" s="3"/>
      <c r="F193" s="3"/>
      <c r="G193" s="3"/>
      <c r="H193" s="3"/>
      <c r="I193" s="3"/>
      <c r="J193" s="3"/>
      <c r="K193" s="3"/>
      <c r="L193" s="3"/>
      <c r="M193" s="3"/>
      <c r="N193" s="3"/>
      <c r="O193" s="3"/>
      <c r="P193" s="3"/>
      <c r="Q193" s="3"/>
      <c r="R193" s="3"/>
      <c r="S193" s="3"/>
      <c r="T193" s="3"/>
      <c r="U193" s="3"/>
      <c r="V193" s="3"/>
      <c r="W193" s="3"/>
      <c r="X193" s="3"/>
      <c r="Y193" s="3"/>
      <c r="Z193" s="3"/>
    </row>
    <row r="194" spans="1:26" ht="12.75" customHeight="1" x14ac:dyDescent="0.25">
      <c r="A194" s="3"/>
      <c r="B194" s="3"/>
      <c r="C194" s="3"/>
      <c r="D194" s="200"/>
      <c r="E194" s="3"/>
      <c r="F194" s="3"/>
      <c r="G194" s="3"/>
      <c r="H194" s="3"/>
      <c r="I194" s="3"/>
      <c r="J194" s="3"/>
      <c r="K194" s="3"/>
      <c r="L194" s="3"/>
      <c r="M194" s="3"/>
      <c r="N194" s="3"/>
      <c r="O194" s="3"/>
      <c r="P194" s="3"/>
      <c r="Q194" s="3"/>
      <c r="R194" s="3"/>
      <c r="S194" s="3"/>
      <c r="T194" s="3"/>
      <c r="U194" s="3"/>
      <c r="V194" s="3"/>
      <c r="W194" s="3"/>
      <c r="X194" s="3"/>
      <c r="Y194" s="3"/>
      <c r="Z194" s="3"/>
    </row>
    <row r="195" spans="1:26" ht="12.75" customHeight="1" x14ac:dyDescent="0.25">
      <c r="A195" s="3"/>
      <c r="B195" s="3"/>
      <c r="C195" s="3"/>
      <c r="D195" s="200"/>
      <c r="E195" s="3"/>
      <c r="F195" s="3"/>
      <c r="G195" s="3"/>
      <c r="H195" s="3"/>
      <c r="I195" s="3"/>
      <c r="J195" s="3"/>
      <c r="K195" s="3"/>
      <c r="L195" s="3"/>
      <c r="M195" s="3"/>
      <c r="N195" s="3"/>
      <c r="O195" s="3"/>
      <c r="P195" s="3"/>
      <c r="Q195" s="3"/>
      <c r="R195" s="3"/>
      <c r="S195" s="3"/>
      <c r="T195" s="3"/>
      <c r="U195" s="3"/>
      <c r="V195" s="3"/>
      <c r="W195" s="3"/>
      <c r="X195" s="3"/>
      <c r="Y195" s="3"/>
      <c r="Z195" s="3"/>
    </row>
    <row r="196" spans="1:26" ht="12.75" customHeight="1" x14ac:dyDescent="0.25">
      <c r="A196" s="3"/>
      <c r="B196" s="3"/>
      <c r="C196" s="3"/>
      <c r="D196" s="200"/>
      <c r="E196" s="3"/>
      <c r="F196" s="3"/>
      <c r="G196" s="3"/>
      <c r="H196" s="3"/>
      <c r="I196" s="3"/>
      <c r="J196" s="3"/>
      <c r="K196" s="3"/>
      <c r="L196" s="3"/>
      <c r="M196" s="3"/>
      <c r="N196" s="3"/>
      <c r="O196" s="3"/>
      <c r="P196" s="3"/>
      <c r="Q196" s="3"/>
      <c r="R196" s="3"/>
      <c r="S196" s="3"/>
      <c r="T196" s="3"/>
      <c r="U196" s="3"/>
      <c r="V196" s="3"/>
      <c r="W196" s="3"/>
      <c r="X196" s="3"/>
      <c r="Y196" s="3"/>
      <c r="Z196" s="3"/>
    </row>
    <row r="197" spans="1:26" ht="12.75" customHeight="1" x14ac:dyDescent="0.25">
      <c r="A197" s="3"/>
      <c r="B197" s="3"/>
      <c r="C197" s="3"/>
      <c r="D197" s="200"/>
      <c r="E197" s="3"/>
      <c r="F197" s="3"/>
      <c r="G197" s="3"/>
      <c r="H197" s="3"/>
      <c r="I197" s="3"/>
      <c r="J197" s="3"/>
      <c r="K197" s="3"/>
      <c r="L197" s="3"/>
      <c r="M197" s="3"/>
      <c r="N197" s="3"/>
      <c r="O197" s="3"/>
      <c r="P197" s="3"/>
      <c r="Q197" s="3"/>
      <c r="R197" s="3"/>
      <c r="S197" s="3"/>
      <c r="T197" s="3"/>
      <c r="U197" s="3"/>
      <c r="V197" s="3"/>
      <c r="W197" s="3"/>
      <c r="X197" s="3"/>
      <c r="Y197" s="3"/>
      <c r="Z197" s="3"/>
    </row>
    <row r="198" spans="1:26" ht="12.75" customHeight="1" x14ac:dyDescent="0.25">
      <c r="A198" s="3"/>
      <c r="B198" s="3"/>
      <c r="C198" s="3"/>
      <c r="D198" s="200"/>
      <c r="E198" s="3"/>
      <c r="F198" s="3"/>
      <c r="G198" s="3"/>
      <c r="H198" s="3"/>
      <c r="I198" s="3"/>
      <c r="J198" s="3"/>
      <c r="K198" s="3"/>
      <c r="L198" s="3"/>
      <c r="M198" s="3"/>
      <c r="N198" s="3"/>
      <c r="O198" s="3"/>
      <c r="P198" s="3"/>
      <c r="Q198" s="3"/>
      <c r="R198" s="3"/>
      <c r="S198" s="3"/>
      <c r="T198" s="3"/>
      <c r="U198" s="3"/>
      <c r="V198" s="3"/>
      <c r="W198" s="3"/>
      <c r="X198" s="3"/>
      <c r="Y198" s="3"/>
      <c r="Z198" s="3"/>
    </row>
    <row r="199" spans="1:26" ht="12.75" customHeight="1" x14ac:dyDescent="0.25">
      <c r="A199" s="3"/>
      <c r="B199" s="3"/>
      <c r="C199" s="3"/>
      <c r="D199" s="200"/>
      <c r="E199" s="3"/>
      <c r="F199" s="3"/>
      <c r="G199" s="3"/>
      <c r="H199" s="3"/>
      <c r="I199" s="3"/>
      <c r="J199" s="3"/>
      <c r="K199" s="3"/>
      <c r="L199" s="3"/>
      <c r="M199" s="3"/>
      <c r="N199" s="3"/>
      <c r="O199" s="3"/>
      <c r="P199" s="3"/>
      <c r="Q199" s="3"/>
      <c r="R199" s="3"/>
      <c r="S199" s="3"/>
      <c r="T199" s="3"/>
      <c r="U199" s="3"/>
      <c r="V199" s="3"/>
      <c r="W199" s="3"/>
      <c r="X199" s="3"/>
      <c r="Y199" s="3"/>
      <c r="Z199" s="3"/>
    </row>
    <row r="200" spans="1:26" ht="12.75" customHeight="1" x14ac:dyDescent="0.25">
      <c r="A200" s="3"/>
      <c r="B200" s="3"/>
      <c r="C200" s="3"/>
      <c r="D200" s="200"/>
      <c r="E200" s="3"/>
      <c r="F200" s="3"/>
      <c r="G200" s="3"/>
      <c r="H200" s="3"/>
      <c r="I200" s="3"/>
      <c r="J200" s="3"/>
      <c r="K200" s="3"/>
      <c r="L200" s="3"/>
      <c r="M200" s="3"/>
      <c r="N200" s="3"/>
      <c r="O200" s="3"/>
      <c r="P200" s="3"/>
      <c r="Q200" s="3"/>
      <c r="R200" s="3"/>
      <c r="S200" s="3"/>
      <c r="T200" s="3"/>
      <c r="U200" s="3"/>
      <c r="V200" s="3"/>
      <c r="W200" s="3"/>
      <c r="X200" s="3"/>
      <c r="Y200" s="3"/>
      <c r="Z200" s="3"/>
    </row>
    <row r="201" spans="1:26" ht="12.75" customHeight="1" x14ac:dyDescent="0.25">
      <c r="A201" s="3"/>
      <c r="B201" s="3"/>
      <c r="C201" s="3"/>
      <c r="D201" s="200"/>
      <c r="E201" s="3"/>
      <c r="F201" s="3"/>
      <c r="G201" s="3"/>
      <c r="H201" s="3"/>
      <c r="I201" s="3"/>
      <c r="J201" s="3"/>
      <c r="K201" s="3"/>
      <c r="L201" s="3"/>
      <c r="M201" s="3"/>
      <c r="N201" s="3"/>
      <c r="O201" s="3"/>
      <c r="P201" s="3"/>
      <c r="Q201" s="3"/>
      <c r="R201" s="3"/>
      <c r="S201" s="3"/>
      <c r="T201" s="3"/>
      <c r="U201" s="3"/>
      <c r="V201" s="3"/>
      <c r="W201" s="3"/>
      <c r="X201" s="3"/>
      <c r="Y201" s="3"/>
      <c r="Z201" s="3"/>
    </row>
    <row r="202" spans="1:26" ht="12.75" customHeight="1" x14ac:dyDescent="0.25">
      <c r="A202" s="3"/>
      <c r="B202" s="3"/>
      <c r="C202" s="3"/>
      <c r="D202" s="200"/>
      <c r="E202" s="3"/>
      <c r="F202" s="3"/>
      <c r="G202" s="3"/>
      <c r="H202" s="3"/>
      <c r="I202" s="3"/>
      <c r="J202" s="3"/>
      <c r="K202" s="3"/>
      <c r="L202" s="3"/>
      <c r="M202" s="3"/>
      <c r="N202" s="3"/>
      <c r="O202" s="3"/>
      <c r="P202" s="3"/>
      <c r="Q202" s="3"/>
      <c r="R202" s="3"/>
      <c r="S202" s="3"/>
      <c r="T202" s="3"/>
      <c r="U202" s="3"/>
      <c r="V202" s="3"/>
      <c r="W202" s="3"/>
      <c r="X202" s="3"/>
      <c r="Y202" s="3"/>
      <c r="Z202" s="3"/>
    </row>
    <row r="203" spans="1:26" ht="12.75" customHeight="1" x14ac:dyDescent="0.25">
      <c r="A203" s="3"/>
      <c r="B203" s="3"/>
      <c r="C203" s="3"/>
      <c r="D203" s="200"/>
      <c r="E203" s="3"/>
      <c r="F203" s="3"/>
      <c r="G203" s="3"/>
      <c r="H203" s="3"/>
      <c r="I203" s="3"/>
      <c r="J203" s="3"/>
      <c r="K203" s="3"/>
      <c r="L203" s="3"/>
      <c r="M203" s="3"/>
      <c r="N203" s="3"/>
      <c r="O203" s="3"/>
      <c r="P203" s="3"/>
      <c r="Q203" s="3"/>
      <c r="R203" s="3"/>
      <c r="S203" s="3"/>
      <c r="T203" s="3"/>
      <c r="U203" s="3"/>
      <c r="V203" s="3"/>
      <c r="W203" s="3"/>
      <c r="X203" s="3"/>
      <c r="Y203" s="3"/>
      <c r="Z203" s="3"/>
    </row>
    <row r="204" spans="1:26" ht="12.75" customHeight="1" x14ac:dyDescent="0.25">
      <c r="A204" s="3"/>
      <c r="B204" s="3"/>
      <c r="C204" s="3"/>
      <c r="D204" s="200"/>
      <c r="E204" s="3"/>
      <c r="F204" s="3"/>
      <c r="G204" s="3"/>
      <c r="H204" s="3"/>
      <c r="I204" s="3"/>
      <c r="J204" s="3"/>
      <c r="K204" s="3"/>
      <c r="L204" s="3"/>
      <c r="M204" s="3"/>
      <c r="N204" s="3"/>
      <c r="O204" s="3"/>
      <c r="P204" s="3"/>
      <c r="Q204" s="3"/>
      <c r="R204" s="3"/>
      <c r="S204" s="3"/>
      <c r="T204" s="3"/>
      <c r="U204" s="3"/>
      <c r="V204" s="3"/>
      <c r="W204" s="3"/>
      <c r="X204" s="3"/>
      <c r="Y204" s="3"/>
      <c r="Z204" s="3"/>
    </row>
    <row r="205" spans="1:26" ht="12.75" customHeight="1" x14ac:dyDescent="0.25">
      <c r="A205" s="3"/>
      <c r="B205" s="3"/>
      <c r="C205" s="3"/>
      <c r="D205" s="200"/>
      <c r="E205" s="3"/>
      <c r="F205" s="3"/>
      <c r="G205" s="3"/>
      <c r="H205" s="3"/>
      <c r="I205" s="3"/>
      <c r="J205" s="3"/>
      <c r="K205" s="3"/>
      <c r="L205" s="3"/>
      <c r="M205" s="3"/>
      <c r="N205" s="3"/>
      <c r="O205" s="3"/>
      <c r="P205" s="3"/>
      <c r="Q205" s="3"/>
      <c r="R205" s="3"/>
      <c r="S205" s="3"/>
      <c r="T205" s="3"/>
      <c r="U205" s="3"/>
      <c r="V205" s="3"/>
      <c r="W205" s="3"/>
      <c r="X205" s="3"/>
      <c r="Y205" s="3"/>
      <c r="Z205" s="3"/>
    </row>
    <row r="206" spans="1:26" ht="12.75" customHeight="1" x14ac:dyDescent="0.25">
      <c r="A206" s="3"/>
      <c r="B206" s="3"/>
      <c r="C206" s="3"/>
      <c r="D206" s="200"/>
      <c r="E206" s="3"/>
      <c r="F206" s="3"/>
      <c r="G206" s="3"/>
      <c r="H206" s="3"/>
      <c r="I206" s="3"/>
      <c r="J206" s="3"/>
      <c r="K206" s="3"/>
      <c r="L206" s="3"/>
      <c r="M206" s="3"/>
      <c r="N206" s="3"/>
      <c r="O206" s="3"/>
      <c r="P206" s="3"/>
      <c r="Q206" s="3"/>
      <c r="R206" s="3"/>
      <c r="S206" s="3"/>
      <c r="T206" s="3"/>
      <c r="U206" s="3"/>
      <c r="V206" s="3"/>
      <c r="W206" s="3"/>
      <c r="X206" s="3"/>
      <c r="Y206" s="3"/>
      <c r="Z206" s="3"/>
    </row>
    <row r="207" spans="1:26" ht="12.75" customHeight="1" x14ac:dyDescent="0.25">
      <c r="A207" s="3"/>
      <c r="B207" s="3"/>
      <c r="C207" s="3"/>
      <c r="D207" s="200"/>
      <c r="E207" s="3"/>
      <c r="F207" s="3"/>
      <c r="G207" s="3"/>
      <c r="H207" s="3"/>
      <c r="I207" s="3"/>
      <c r="J207" s="3"/>
      <c r="K207" s="3"/>
      <c r="L207" s="3"/>
      <c r="M207" s="3"/>
      <c r="N207" s="3"/>
      <c r="O207" s="3"/>
      <c r="P207" s="3"/>
      <c r="Q207" s="3"/>
      <c r="R207" s="3"/>
      <c r="S207" s="3"/>
      <c r="T207" s="3"/>
      <c r="U207" s="3"/>
      <c r="V207" s="3"/>
      <c r="W207" s="3"/>
      <c r="X207" s="3"/>
      <c r="Y207" s="3"/>
      <c r="Z207" s="3"/>
    </row>
    <row r="208" spans="1:26" ht="12.75" customHeight="1" x14ac:dyDescent="0.25">
      <c r="A208" s="3"/>
      <c r="B208" s="3"/>
      <c r="C208" s="3"/>
      <c r="D208" s="200"/>
      <c r="E208" s="3"/>
      <c r="F208" s="3"/>
      <c r="G208" s="3"/>
      <c r="H208" s="3"/>
      <c r="I208" s="3"/>
      <c r="J208" s="3"/>
      <c r="K208" s="3"/>
      <c r="L208" s="3"/>
      <c r="M208" s="3"/>
      <c r="N208" s="3"/>
      <c r="O208" s="3"/>
      <c r="P208" s="3"/>
      <c r="Q208" s="3"/>
      <c r="R208" s="3"/>
      <c r="S208" s="3"/>
      <c r="T208" s="3"/>
      <c r="U208" s="3"/>
      <c r="V208" s="3"/>
      <c r="W208" s="3"/>
      <c r="X208" s="3"/>
      <c r="Y208" s="3"/>
      <c r="Z208" s="3"/>
    </row>
    <row r="209" spans="1:26" ht="12.75" customHeight="1" x14ac:dyDescent="0.25">
      <c r="A209" s="3"/>
      <c r="B209" s="3"/>
      <c r="C209" s="3"/>
      <c r="D209" s="200"/>
      <c r="E209" s="3"/>
      <c r="F209" s="3"/>
      <c r="G209" s="3"/>
      <c r="H209" s="3"/>
      <c r="I209" s="3"/>
      <c r="J209" s="3"/>
      <c r="K209" s="3"/>
      <c r="L209" s="3"/>
      <c r="M209" s="3"/>
      <c r="N209" s="3"/>
      <c r="O209" s="3"/>
      <c r="P209" s="3"/>
      <c r="Q209" s="3"/>
      <c r="R209" s="3"/>
      <c r="S209" s="3"/>
      <c r="T209" s="3"/>
      <c r="U209" s="3"/>
      <c r="V209" s="3"/>
      <c r="W209" s="3"/>
      <c r="X209" s="3"/>
      <c r="Y209" s="3"/>
      <c r="Z209" s="3"/>
    </row>
    <row r="210" spans="1:26" ht="12.75" customHeight="1" x14ac:dyDescent="0.25">
      <c r="A210" s="3"/>
      <c r="B210" s="3"/>
      <c r="C210" s="3"/>
      <c r="D210" s="200"/>
      <c r="E210" s="3"/>
      <c r="F210" s="3"/>
      <c r="G210" s="3"/>
      <c r="H210" s="3"/>
      <c r="I210" s="3"/>
      <c r="J210" s="3"/>
      <c r="K210" s="3"/>
      <c r="L210" s="3"/>
      <c r="M210" s="3"/>
      <c r="N210" s="3"/>
      <c r="O210" s="3"/>
      <c r="P210" s="3"/>
      <c r="Q210" s="3"/>
      <c r="R210" s="3"/>
      <c r="S210" s="3"/>
      <c r="T210" s="3"/>
      <c r="U210" s="3"/>
      <c r="V210" s="3"/>
      <c r="W210" s="3"/>
      <c r="X210" s="3"/>
      <c r="Y210" s="3"/>
      <c r="Z210" s="3"/>
    </row>
    <row r="211" spans="1:26" ht="12.75" customHeight="1" x14ac:dyDescent="0.25">
      <c r="A211" s="3"/>
      <c r="B211" s="3"/>
      <c r="C211" s="3"/>
      <c r="D211" s="200"/>
      <c r="E211" s="3"/>
      <c r="F211" s="3"/>
      <c r="G211" s="3"/>
      <c r="H211" s="3"/>
      <c r="I211" s="3"/>
      <c r="J211" s="3"/>
      <c r="K211" s="3"/>
      <c r="L211" s="3"/>
      <c r="M211" s="3"/>
      <c r="N211" s="3"/>
      <c r="O211" s="3"/>
      <c r="P211" s="3"/>
      <c r="Q211" s="3"/>
      <c r="R211" s="3"/>
      <c r="S211" s="3"/>
      <c r="T211" s="3"/>
      <c r="U211" s="3"/>
      <c r="V211" s="3"/>
      <c r="W211" s="3"/>
      <c r="X211" s="3"/>
      <c r="Y211" s="3"/>
      <c r="Z211" s="3"/>
    </row>
    <row r="212" spans="1:26" ht="12.75" customHeight="1" x14ac:dyDescent="0.25">
      <c r="A212" s="3"/>
      <c r="B212" s="3"/>
      <c r="C212" s="3"/>
      <c r="D212" s="200"/>
      <c r="E212" s="3"/>
      <c r="F212" s="3"/>
      <c r="G212" s="3"/>
      <c r="H212" s="3"/>
      <c r="I212" s="3"/>
      <c r="J212" s="3"/>
      <c r="K212" s="3"/>
      <c r="L212" s="3"/>
      <c r="M212" s="3"/>
      <c r="N212" s="3"/>
      <c r="O212" s="3"/>
      <c r="P212" s="3"/>
      <c r="Q212" s="3"/>
      <c r="R212" s="3"/>
      <c r="S212" s="3"/>
      <c r="T212" s="3"/>
      <c r="U212" s="3"/>
      <c r="V212" s="3"/>
      <c r="W212" s="3"/>
      <c r="X212" s="3"/>
      <c r="Y212" s="3"/>
      <c r="Z212" s="3"/>
    </row>
    <row r="213" spans="1:26" ht="12.75" customHeight="1" x14ac:dyDescent="0.25">
      <c r="A213" s="3"/>
      <c r="B213" s="3"/>
      <c r="C213" s="3"/>
      <c r="D213" s="200"/>
      <c r="E213" s="3"/>
      <c r="F213" s="3"/>
      <c r="G213" s="3"/>
      <c r="H213" s="3"/>
      <c r="I213" s="3"/>
      <c r="J213" s="3"/>
      <c r="K213" s="3"/>
      <c r="L213" s="3"/>
      <c r="M213" s="3"/>
      <c r="N213" s="3"/>
      <c r="O213" s="3"/>
      <c r="P213" s="3"/>
      <c r="Q213" s="3"/>
      <c r="R213" s="3"/>
      <c r="S213" s="3"/>
      <c r="T213" s="3"/>
      <c r="U213" s="3"/>
      <c r="V213" s="3"/>
      <c r="W213" s="3"/>
      <c r="X213" s="3"/>
      <c r="Y213" s="3"/>
      <c r="Z213" s="3"/>
    </row>
    <row r="214" spans="1:26" ht="12.75" customHeight="1" x14ac:dyDescent="0.25">
      <c r="A214" s="3"/>
      <c r="B214" s="3"/>
      <c r="C214" s="3"/>
      <c r="D214" s="200"/>
      <c r="E214" s="3"/>
      <c r="F214" s="3"/>
      <c r="G214" s="3"/>
      <c r="H214" s="3"/>
      <c r="I214" s="3"/>
      <c r="J214" s="3"/>
      <c r="K214" s="3"/>
      <c r="L214" s="3"/>
      <c r="M214" s="3"/>
      <c r="N214" s="3"/>
      <c r="O214" s="3"/>
      <c r="P214" s="3"/>
      <c r="Q214" s="3"/>
      <c r="R214" s="3"/>
      <c r="S214" s="3"/>
      <c r="T214" s="3"/>
      <c r="U214" s="3"/>
      <c r="V214" s="3"/>
      <c r="W214" s="3"/>
      <c r="X214" s="3"/>
      <c r="Y214" s="3"/>
      <c r="Z214" s="3"/>
    </row>
    <row r="215" spans="1:26" ht="12.75" customHeight="1" x14ac:dyDescent="0.25">
      <c r="A215" s="3"/>
      <c r="B215" s="3"/>
      <c r="C215" s="3"/>
      <c r="D215" s="200"/>
      <c r="E215" s="3"/>
      <c r="F215" s="3"/>
      <c r="G215" s="3"/>
      <c r="H215" s="3"/>
      <c r="I215" s="3"/>
      <c r="J215" s="3"/>
      <c r="K215" s="3"/>
      <c r="L215" s="3"/>
      <c r="M215" s="3"/>
      <c r="N215" s="3"/>
      <c r="O215" s="3"/>
      <c r="P215" s="3"/>
      <c r="Q215" s="3"/>
      <c r="R215" s="3"/>
      <c r="S215" s="3"/>
      <c r="T215" s="3"/>
      <c r="U215" s="3"/>
      <c r="V215" s="3"/>
      <c r="W215" s="3"/>
      <c r="X215" s="3"/>
      <c r="Y215" s="3"/>
      <c r="Z215" s="3"/>
    </row>
    <row r="216" spans="1:26" ht="12.75" customHeight="1" x14ac:dyDescent="0.25">
      <c r="A216" s="3"/>
      <c r="B216" s="3"/>
      <c r="C216" s="3"/>
      <c r="D216" s="200"/>
      <c r="E216" s="3"/>
      <c r="F216" s="3"/>
      <c r="G216" s="3"/>
      <c r="H216" s="3"/>
      <c r="I216" s="3"/>
      <c r="J216" s="3"/>
      <c r="K216" s="3"/>
      <c r="L216" s="3"/>
      <c r="M216" s="3"/>
      <c r="N216" s="3"/>
      <c r="O216" s="3"/>
      <c r="P216" s="3"/>
      <c r="Q216" s="3"/>
      <c r="R216" s="3"/>
      <c r="S216" s="3"/>
      <c r="T216" s="3"/>
      <c r="U216" s="3"/>
      <c r="V216" s="3"/>
      <c r="W216" s="3"/>
      <c r="X216" s="3"/>
      <c r="Y216" s="3"/>
      <c r="Z216" s="3"/>
    </row>
    <row r="217" spans="1:26" ht="12.75" customHeight="1" x14ac:dyDescent="0.25">
      <c r="A217" s="3"/>
      <c r="B217" s="3"/>
      <c r="C217" s="3"/>
      <c r="D217" s="200"/>
      <c r="E217" s="3"/>
      <c r="F217" s="3"/>
      <c r="G217" s="3"/>
      <c r="H217" s="3"/>
      <c r="I217" s="3"/>
      <c r="J217" s="3"/>
      <c r="K217" s="3"/>
      <c r="L217" s="3"/>
      <c r="M217" s="3"/>
      <c r="N217" s="3"/>
      <c r="O217" s="3"/>
      <c r="P217" s="3"/>
      <c r="Q217" s="3"/>
      <c r="R217" s="3"/>
      <c r="S217" s="3"/>
      <c r="T217" s="3"/>
      <c r="U217" s="3"/>
      <c r="V217" s="3"/>
      <c r="W217" s="3"/>
      <c r="X217" s="3"/>
      <c r="Y217" s="3"/>
      <c r="Z217" s="3"/>
    </row>
    <row r="218" spans="1:26" ht="12.75" customHeight="1" x14ac:dyDescent="0.25">
      <c r="A218" s="3"/>
      <c r="B218" s="3"/>
      <c r="C218" s="3"/>
      <c r="D218" s="200"/>
      <c r="E218" s="3"/>
      <c r="F218" s="3"/>
      <c r="G218" s="3"/>
      <c r="H218" s="3"/>
      <c r="I218" s="3"/>
      <c r="J218" s="3"/>
      <c r="K218" s="3"/>
      <c r="L218" s="3"/>
      <c r="M218" s="3"/>
      <c r="N218" s="3"/>
      <c r="O218" s="3"/>
      <c r="P218" s="3"/>
      <c r="Q218" s="3"/>
      <c r="R218" s="3"/>
      <c r="S218" s="3"/>
      <c r="T218" s="3"/>
      <c r="U218" s="3"/>
      <c r="V218" s="3"/>
      <c r="W218" s="3"/>
      <c r="X218" s="3"/>
      <c r="Y218" s="3"/>
      <c r="Z218" s="3"/>
    </row>
    <row r="219" spans="1:26" ht="12.75" customHeight="1" x14ac:dyDescent="0.25">
      <c r="A219" s="3"/>
      <c r="B219" s="3"/>
      <c r="C219" s="3"/>
      <c r="D219" s="200"/>
      <c r="E219" s="3"/>
      <c r="F219" s="3"/>
      <c r="G219" s="3"/>
      <c r="H219" s="3"/>
      <c r="I219" s="3"/>
      <c r="J219" s="3"/>
      <c r="K219" s="3"/>
      <c r="L219" s="3"/>
      <c r="M219" s="3"/>
      <c r="N219" s="3"/>
      <c r="O219" s="3"/>
      <c r="P219" s="3"/>
      <c r="Q219" s="3"/>
      <c r="R219" s="3"/>
      <c r="S219" s="3"/>
      <c r="T219" s="3"/>
      <c r="U219" s="3"/>
      <c r="V219" s="3"/>
      <c r="W219" s="3"/>
      <c r="X219" s="3"/>
      <c r="Y219" s="3"/>
      <c r="Z219" s="3"/>
    </row>
    <row r="220" spans="1:26" ht="12.75" customHeight="1" x14ac:dyDescent="0.25">
      <c r="A220" s="3"/>
      <c r="B220" s="3"/>
      <c r="C220" s="3"/>
      <c r="D220" s="200"/>
      <c r="E220" s="3"/>
      <c r="F220" s="3"/>
      <c r="G220" s="3"/>
      <c r="H220" s="3"/>
      <c r="I220" s="3"/>
      <c r="J220" s="3"/>
      <c r="K220" s="3"/>
      <c r="L220" s="3"/>
      <c r="M220" s="3"/>
      <c r="N220" s="3"/>
      <c r="O220" s="3"/>
      <c r="P220" s="3"/>
      <c r="Q220" s="3"/>
      <c r="R220" s="3"/>
      <c r="S220" s="3"/>
      <c r="T220" s="3"/>
      <c r="U220" s="3"/>
      <c r="V220" s="3"/>
      <c r="W220" s="3"/>
      <c r="X220" s="3"/>
      <c r="Y220" s="3"/>
      <c r="Z220" s="3"/>
    </row>
    <row r="221" spans="1:26" ht="12.75" customHeight="1" x14ac:dyDescent="0.25">
      <c r="A221" s="3"/>
      <c r="B221" s="3"/>
      <c r="C221" s="3"/>
      <c r="D221" s="200"/>
      <c r="E221" s="3"/>
      <c r="F221" s="3"/>
      <c r="G221" s="3"/>
      <c r="H221" s="3"/>
      <c r="I221" s="3"/>
      <c r="J221" s="3"/>
      <c r="K221" s="3"/>
      <c r="L221" s="3"/>
      <c r="M221" s="3"/>
      <c r="N221" s="3"/>
      <c r="O221" s="3"/>
      <c r="P221" s="3"/>
      <c r="Q221" s="3"/>
      <c r="R221" s="3"/>
      <c r="S221" s="3"/>
      <c r="T221" s="3"/>
      <c r="U221" s="3"/>
      <c r="V221" s="3"/>
      <c r="W221" s="3"/>
      <c r="X221" s="3"/>
      <c r="Y221" s="3"/>
      <c r="Z221" s="3"/>
    </row>
    <row r="222" spans="1:26" ht="12.75" customHeight="1" x14ac:dyDescent="0.25">
      <c r="A222" s="3"/>
      <c r="B222" s="3"/>
      <c r="C222" s="3"/>
      <c r="D222" s="200"/>
      <c r="E222" s="3"/>
      <c r="F222" s="3"/>
      <c r="G222" s="3"/>
      <c r="H222" s="3"/>
      <c r="I222" s="3"/>
      <c r="J222" s="3"/>
      <c r="K222" s="3"/>
      <c r="L222" s="3"/>
      <c r="M222" s="3"/>
      <c r="N222" s="3"/>
      <c r="O222" s="3"/>
      <c r="P222" s="3"/>
      <c r="Q222" s="3"/>
      <c r="R222" s="3"/>
      <c r="S222" s="3"/>
      <c r="T222" s="3"/>
      <c r="U222" s="3"/>
      <c r="V222" s="3"/>
      <c r="W222" s="3"/>
      <c r="X222" s="3"/>
      <c r="Y222" s="3"/>
      <c r="Z222" s="3"/>
    </row>
    <row r="223" spans="1:26" ht="12.75" customHeight="1" x14ac:dyDescent="0.25">
      <c r="A223" s="3"/>
      <c r="B223" s="3"/>
      <c r="C223" s="3"/>
      <c r="D223" s="200"/>
      <c r="E223" s="3"/>
      <c r="F223" s="3"/>
      <c r="G223" s="3"/>
      <c r="H223" s="3"/>
      <c r="I223" s="3"/>
      <c r="J223" s="3"/>
      <c r="K223" s="3"/>
      <c r="L223" s="3"/>
      <c r="M223" s="3"/>
      <c r="N223" s="3"/>
      <c r="O223" s="3"/>
      <c r="P223" s="3"/>
      <c r="Q223" s="3"/>
      <c r="R223" s="3"/>
      <c r="S223" s="3"/>
      <c r="T223" s="3"/>
      <c r="U223" s="3"/>
      <c r="V223" s="3"/>
      <c r="W223" s="3"/>
      <c r="X223" s="3"/>
      <c r="Y223" s="3"/>
      <c r="Z223" s="3"/>
    </row>
    <row r="224" spans="1:26" ht="12.75" customHeight="1" x14ac:dyDescent="0.25">
      <c r="A224" s="3"/>
      <c r="B224" s="3"/>
      <c r="C224" s="3"/>
      <c r="D224" s="200"/>
      <c r="E224" s="3"/>
      <c r="F224" s="3"/>
      <c r="G224" s="3"/>
      <c r="H224" s="3"/>
      <c r="I224" s="3"/>
      <c r="J224" s="3"/>
      <c r="K224" s="3"/>
      <c r="L224" s="3"/>
      <c r="M224" s="3"/>
      <c r="N224" s="3"/>
      <c r="O224" s="3"/>
      <c r="P224" s="3"/>
      <c r="Q224" s="3"/>
      <c r="R224" s="3"/>
      <c r="S224" s="3"/>
      <c r="T224" s="3"/>
      <c r="U224" s="3"/>
      <c r="V224" s="3"/>
      <c r="W224" s="3"/>
      <c r="X224" s="3"/>
      <c r="Y224" s="3"/>
      <c r="Z224" s="3"/>
    </row>
    <row r="225" spans="1:26" ht="12.75" customHeight="1" x14ac:dyDescent="0.25">
      <c r="A225" s="3"/>
      <c r="B225" s="3"/>
      <c r="C225" s="3"/>
      <c r="D225" s="200"/>
      <c r="E225" s="3"/>
      <c r="F225" s="3"/>
      <c r="G225" s="3"/>
      <c r="H225" s="3"/>
      <c r="I225" s="3"/>
      <c r="J225" s="3"/>
      <c r="K225" s="3"/>
      <c r="L225" s="3"/>
      <c r="M225" s="3"/>
      <c r="N225" s="3"/>
      <c r="O225" s="3"/>
      <c r="P225" s="3"/>
      <c r="Q225" s="3"/>
      <c r="R225" s="3"/>
      <c r="S225" s="3"/>
      <c r="T225" s="3"/>
      <c r="U225" s="3"/>
      <c r="V225" s="3"/>
      <c r="W225" s="3"/>
      <c r="X225" s="3"/>
      <c r="Y225" s="3"/>
      <c r="Z225" s="3"/>
    </row>
    <row r="226" spans="1:26" ht="12.75" customHeight="1" x14ac:dyDescent="0.25">
      <c r="A226" s="3"/>
      <c r="B226" s="3"/>
      <c r="C226" s="3"/>
      <c r="D226" s="200"/>
      <c r="E226" s="3"/>
      <c r="F226" s="3"/>
      <c r="G226" s="3"/>
      <c r="H226" s="3"/>
      <c r="I226" s="3"/>
      <c r="J226" s="3"/>
      <c r="K226" s="3"/>
      <c r="L226" s="3"/>
      <c r="M226" s="3"/>
      <c r="N226" s="3"/>
      <c r="O226" s="3"/>
      <c r="P226" s="3"/>
      <c r="Q226" s="3"/>
      <c r="R226" s="3"/>
      <c r="S226" s="3"/>
      <c r="T226" s="3"/>
      <c r="U226" s="3"/>
      <c r="V226" s="3"/>
      <c r="W226" s="3"/>
      <c r="X226" s="3"/>
      <c r="Y226" s="3"/>
      <c r="Z226" s="3"/>
    </row>
    <row r="227" spans="1:26" ht="12.75" customHeight="1" x14ac:dyDescent="0.25">
      <c r="A227" s="3"/>
      <c r="B227" s="3"/>
      <c r="C227" s="3"/>
      <c r="D227" s="200"/>
      <c r="E227" s="3"/>
      <c r="F227" s="3"/>
      <c r="G227" s="3"/>
      <c r="H227" s="3"/>
      <c r="I227" s="3"/>
      <c r="J227" s="3"/>
      <c r="K227" s="3"/>
      <c r="L227" s="3"/>
      <c r="M227" s="3"/>
      <c r="N227" s="3"/>
      <c r="O227" s="3"/>
      <c r="P227" s="3"/>
      <c r="Q227" s="3"/>
      <c r="R227" s="3"/>
      <c r="S227" s="3"/>
      <c r="T227" s="3"/>
      <c r="U227" s="3"/>
      <c r="V227" s="3"/>
      <c r="W227" s="3"/>
      <c r="X227" s="3"/>
      <c r="Y227" s="3"/>
      <c r="Z227" s="3"/>
    </row>
    <row r="228" spans="1:26" ht="12.75" customHeight="1" x14ac:dyDescent="0.25">
      <c r="A228" s="3"/>
      <c r="B228" s="3"/>
      <c r="C228" s="3"/>
      <c r="D228" s="200"/>
      <c r="E228" s="3"/>
      <c r="F228" s="3"/>
      <c r="G228" s="3"/>
      <c r="H228" s="3"/>
      <c r="I228" s="3"/>
      <c r="J228" s="3"/>
      <c r="K228" s="3"/>
      <c r="L228" s="3"/>
      <c r="M228" s="3"/>
      <c r="N228" s="3"/>
      <c r="O228" s="3"/>
      <c r="P228" s="3"/>
      <c r="Q228" s="3"/>
      <c r="R228" s="3"/>
      <c r="S228" s="3"/>
      <c r="T228" s="3"/>
      <c r="U228" s="3"/>
      <c r="V228" s="3"/>
      <c r="W228" s="3"/>
      <c r="X228" s="3"/>
      <c r="Y228" s="3"/>
      <c r="Z228" s="3"/>
    </row>
    <row r="229" spans="1:26" ht="12.75" customHeight="1" x14ac:dyDescent="0.25">
      <c r="A229" s="3"/>
      <c r="B229" s="3"/>
      <c r="C229" s="3"/>
      <c r="D229" s="200"/>
      <c r="E229" s="3"/>
      <c r="F229" s="3"/>
      <c r="G229" s="3"/>
      <c r="H229" s="3"/>
      <c r="I229" s="3"/>
      <c r="J229" s="3"/>
      <c r="K229" s="3"/>
      <c r="L229" s="3"/>
      <c r="M229" s="3"/>
      <c r="N229" s="3"/>
      <c r="O229" s="3"/>
      <c r="P229" s="3"/>
      <c r="Q229" s="3"/>
      <c r="R229" s="3"/>
      <c r="S229" s="3"/>
      <c r="T229" s="3"/>
      <c r="U229" s="3"/>
      <c r="V229" s="3"/>
      <c r="W229" s="3"/>
      <c r="X229" s="3"/>
      <c r="Y229" s="3"/>
      <c r="Z229" s="3"/>
    </row>
    <row r="230" spans="1:26" ht="12.75" customHeight="1" x14ac:dyDescent="0.25">
      <c r="A230" s="3"/>
      <c r="B230" s="3"/>
      <c r="C230" s="3"/>
      <c r="D230" s="200"/>
      <c r="E230" s="3"/>
      <c r="F230" s="3"/>
      <c r="G230" s="3"/>
      <c r="H230" s="3"/>
      <c r="I230" s="3"/>
      <c r="J230" s="3"/>
      <c r="K230" s="3"/>
      <c r="L230" s="3"/>
      <c r="M230" s="3"/>
      <c r="N230" s="3"/>
      <c r="O230" s="3"/>
      <c r="P230" s="3"/>
      <c r="Q230" s="3"/>
      <c r="R230" s="3"/>
      <c r="S230" s="3"/>
      <c r="T230" s="3"/>
      <c r="U230" s="3"/>
      <c r="V230" s="3"/>
      <c r="W230" s="3"/>
      <c r="X230" s="3"/>
      <c r="Y230" s="3"/>
      <c r="Z230" s="3"/>
    </row>
    <row r="231" spans="1:26" ht="12.75" customHeight="1" x14ac:dyDescent="0.25">
      <c r="A231" s="3"/>
      <c r="B231" s="3"/>
      <c r="C231" s="3"/>
      <c r="D231" s="200"/>
      <c r="E231" s="3"/>
      <c r="F231" s="3"/>
      <c r="G231" s="3"/>
      <c r="H231" s="3"/>
      <c r="I231" s="3"/>
      <c r="J231" s="3"/>
      <c r="K231" s="3"/>
      <c r="L231" s="3"/>
      <c r="M231" s="3"/>
      <c r="N231" s="3"/>
      <c r="O231" s="3"/>
      <c r="P231" s="3"/>
      <c r="Q231" s="3"/>
      <c r="R231" s="3"/>
      <c r="S231" s="3"/>
      <c r="T231" s="3"/>
      <c r="U231" s="3"/>
      <c r="V231" s="3"/>
      <c r="W231" s="3"/>
      <c r="X231" s="3"/>
      <c r="Y231" s="3"/>
      <c r="Z231" s="3"/>
    </row>
    <row r="232" spans="1:26" ht="12.75" customHeight="1" x14ac:dyDescent="0.25">
      <c r="A232" s="3"/>
      <c r="B232" s="3"/>
      <c r="C232" s="3"/>
      <c r="D232" s="200"/>
      <c r="E232" s="3"/>
      <c r="F232" s="3"/>
      <c r="G232" s="3"/>
      <c r="H232" s="3"/>
      <c r="I232" s="3"/>
      <c r="J232" s="3"/>
      <c r="K232" s="3"/>
      <c r="L232" s="3"/>
      <c r="M232" s="3"/>
      <c r="N232" s="3"/>
      <c r="O232" s="3"/>
      <c r="P232" s="3"/>
      <c r="Q232" s="3"/>
      <c r="R232" s="3"/>
      <c r="S232" s="3"/>
      <c r="T232" s="3"/>
      <c r="U232" s="3"/>
      <c r="V232" s="3"/>
      <c r="W232" s="3"/>
      <c r="X232" s="3"/>
      <c r="Y232" s="3"/>
      <c r="Z232" s="3"/>
    </row>
    <row r="233" spans="1:26" ht="12.75" customHeight="1" x14ac:dyDescent="0.25">
      <c r="A233" s="3"/>
      <c r="B233" s="3"/>
      <c r="C233" s="3"/>
      <c r="D233" s="200"/>
      <c r="E233" s="3"/>
      <c r="F233" s="3"/>
      <c r="G233" s="3"/>
      <c r="H233" s="3"/>
      <c r="I233" s="3"/>
      <c r="J233" s="3"/>
      <c r="K233" s="3"/>
      <c r="L233" s="3"/>
      <c r="M233" s="3"/>
      <c r="N233" s="3"/>
      <c r="O233" s="3"/>
      <c r="P233" s="3"/>
      <c r="Q233" s="3"/>
      <c r="R233" s="3"/>
      <c r="S233" s="3"/>
      <c r="T233" s="3"/>
      <c r="U233" s="3"/>
      <c r="V233" s="3"/>
      <c r="W233" s="3"/>
      <c r="X233" s="3"/>
      <c r="Y233" s="3"/>
      <c r="Z233" s="3"/>
    </row>
    <row r="234" spans="1:26" ht="12.75" customHeight="1" x14ac:dyDescent="0.25">
      <c r="A234" s="3"/>
      <c r="B234" s="3"/>
      <c r="C234" s="3"/>
      <c r="D234" s="200"/>
      <c r="E234" s="3"/>
      <c r="F234" s="3"/>
      <c r="G234" s="3"/>
      <c r="H234" s="3"/>
      <c r="I234" s="3"/>
      <c r="J234" s="3"/>
      <c r="K234" s="3"/>
      <c r="L234" s="3"/>
      <c r="M234" s="3"/>
      <c r="N234" s="3"/>
      <c r="O234" s="3"/>
      <c r="P234" s="3"/>
      <c r="Q234" s="3"/>
      <c r="R234" s="3"/>
      <c r="S234" s="3"/>
      <c r="T234" s="3"/>
      <c r="U234" s="3"/>
      <c r="V234" s="3"/>
      <c r="W234" s="3"/>
      <c r="X234" s="3"/>
      <c r="Y234" s="3"/>
      <c r="Z234" s="3"/>
    </row>
    <row r="235" spans="1:26" ht="12.75" customHeight="1" x14ac:dyDescent="0.25">
      <c r="A235" s="3"/>
      <c r="B235" s="3"/>
      <c r="C235" s="3"/>
      <c r="D235" s="200"/>
      <c r="E235" s="3"/>
      <c r="F235" s="3"/>
      <c r="G235" s="3"/>
      <c r="H235" s="3"/>
      <c r="I235" s="3"/>
      <c r="J235" s="3"/>
      <c r="K235" s="3"/>
      <c r="L235" s="3"/>
      <c r="M235" s="3"/>
      <c r="N235" s="3"/>
      <c r="O235" s="3"/>
      <c r="P235" s="3"/>
      <c r="Q235" s="3"/>
      <c r="R235" s="3"/>
      <c r="S235" s="3"/>
      <c r="T235" s="3"/>
      <c r="U235" s="3"/>
      <c r="V235" s="3"/>
      <c r="W235" s="3"/>
      <c r="X235" s="3"/>
      <c r="Y235" s="3"/>
      <c r="Z235" s="3"/>
    </row>
    <row r="236" spans="1:26" ht="12.75" customHeight="1" x14ac:dyDescent="0.25">
      <c r="A236" s="3"/>
      <c r="B236" s="3"/>
      <c r="C236" s="3"/>
      <c r="D236" s="200"/>
      <c r="E236" s="3"/>
      <c r="F236" s="3"/>
      <c r="G236" s="3"/>
      <c r="H236" s="3"/>
      <c r="I236" s="3"/>
      <c r="J236" s="3"/>
      <c r="K236" s="3"/>
      <c r="L236" s="3"/>
      <c r="M236" s="3"/>
      <c r="N236" s="3"/>
      <c r="O236" s="3"/>
      <c r="P236" s="3"/>
      <c r="Q236" s="3"/>
      <c r="R236" s="3"/>
      <c r="S236" s="3"/>
      <c r="T236" s="3"/>
      <c r="U236" s="3"/>
      <c r="V236" s="3"/>
      <c r="W236" s="3"/>
      <c r="X236" s="3"/>
      <c r="Y236" s="3"/>
      <c r="Z236" s="3"/>
    </row>
    <row r="237" spans="1:26" ht="12.75" customHeight="1" x14ac:dyDescent="0.25">
      <c r="A237" s="3"/>
      <c r="B237" s="3"/>
      <c r="C237" s="3"/>
      <c r="D237" s="200"/>
      <c r="E237" s="3"/>
      <c r="F237" s="3"/>
      <c r="G237" s="3"/>
      <c r="H237" s="3"/>
      <c r="I237" s="3"/>
      <c r="J237" s="3"/>
      <c r="K237" s="3"/>
      <c r="L237" s="3"/>
      <c r="M237" s="3"/>
      <c r="N237" s="3"/>
      <c r="O237" s="3"/>
      <c r="P237" s="3"/>
      <c r="Q237" s="3"/>
      <c r="R237" s="3"/>
      <c r="S237" s="3"/>
      <c r="T237" s="3"/>
      <c r="U237" s="3"/>
      <c r="V237" s="3"/>
      <c r="W237" s="3"/>
      <c r="X237" s="3"/>
      <c r="Y237" s="3"/>
      <c r="Z237" s="3"/>
    </row>
    <row r="238" spans="1:26" ht="12.75" customHeight="1" x14ac:dyDescent="0.25">
      <c r="A238" s="3"/>
      <c r="B238" s="3"/>
      <c r="C238" s="3"/>
      <c r="D238" s="200"/>
      <c r="E238" s="3"/>
      <c r="F238" s="3"/>
      <c r="G238" s="3"/>
      <c r="H238" s="3"/>
      <c r="I238" s="3"/>
      <c r="J238" s="3"/>
      <c r="K238" s="3"/>
      <c r="L238" s="3"/>
      <c r="M238" s="3"/>
      <c r="N238" s="3"/>
      <c r="O238" s="3"/>
      <c r="P238" s="3"/>
      <c r="Q238" s="3"/>
      <c r="R238" s="3"/>
      <c r="S238" s="3"/>
      <c r="T238" s="3"/>
      <c r="U238" s="3"/>
      <c r="V238" s="3"/>
      <c r="W238" s="3"/>
      <c r="X238" s="3"/>
      <c r="Y238" s="3"/>
      <c r="Z238" s="3"/>
    </row>
    <row r="239" spans="1:26" ht="12.75" customHeight="1" x14ac:dyDescent="0.25">
      <c r="A239" s="3"/>
      <c r="B239" s="3"/>
      <c r="C239" s="3"/>
      <c r="D239" s="200"/>
      <c r="E239" s="3"/>
      <c r="F239" s="3"/>
      <c r="G239" s="3"/>
      <c r="H239" s="3"/>
      <c r="I239" s="3"/>
      <c r="J239" s="3"/>
      <c r="K239" s="3"/>
      <c r="L239" s="3"/>
      <c r="M239" s="3"/>
      <c r="N239" s="3"/>
      <c r="O239" s="3"/>
      <c r="P239" s="3"/>
      <c r="Q239" s="3"/>
      <c r="R239" s="3"/>
      <c r="S239" s="3"/>
      <c r="T239" s="3"/>
      <c r="U239" s="3"/>
      <c r="V239" s="3"/>
      <c r="W239" s="3"/>
      <c r="X239" s="3"/>
      <c r="Y239" s="3"/>
      <c r="Z239" s="3"/>
    </row>
    <row r="240" spans="1:26" ht="12.75" customHeight="1" x14ac:dyDescent="0.25">
      <c r="A240" s="3"/>
      <c r="B240" s="3"/>
      <c r="C240" s="3"/>
      <c r="D240" s="200"/>
      <c r="E240" s="3"/>
      <c r="F240" s="3"/>
      <c r="G240" s="3"/>
      <c r="H240" s="3"/>
      <c r="I240" s="3"/>
      <c r="J240" s="3"/>
      <c r="K240" s="3"/>
      <c r="L240" s="3"/>
      <c r="M240" s="3"/>
      <c r="N240" s="3"/>
      <c r="O240" s="3"/>
      <c r="P240" s="3"/>
      <c r="Q240" s="3"/>
      <c r="R240" s="3"/>
      <c r="S240" s="3"/>
      <c r="T240" s="3"/>
      <c r="U240" s="3"/>
      <c r="V240" s="3"/>
      <c r="W240" s="3"/>
      <c r="X240" s="3"/>
      <c r="Y240" s="3"/>
      <c r="Z240" s="3"/>
    </row>
    <row r="241" spans="1:26" ht="12.75" customHeight="1" x14ac:dyDescent="0.25">
      <c r="A241" s="3"/>
      <c r="B241" s="3"/>
      <c r="C241" s="3"/>
      <c r="D241" s="200"/>
      <c r="E241" s="3"/>
      <c r="F241" s="3"/>
      <c r="G241" s="3"/>
      <c r="H241" s="3"/>
      <c r="I241" s="3"/>
      <c r="J241" s="3"/>
      <c r="K241" s="3"/>
      <c r="L241" s="3"/>
      <c r="M241" s="3"/>
      <c r="N241" s="3"/>
      <c r="O241" s="3"/>
      <c r="P241" s="3"/>
      <c r="Q241" s="3"/>
      <c r="R241" s="3"/>
      <c r="S241" s="3"/>
      <c r="T241" s="3"/>
      <c r="U241" s="3"/>
      <c r="V241" s="3"/>
      <c r="W241" s="3"/>
      <c r="X241" s="3"/>
      <c r="Y241" s="3"/>
      <c r="Z241" s="3"/>
    </row>
    <row r="242" spans="1:26" ht="12.75" customHeight="1" x14ac:dyDescent="0.25">
      <c r="A242" s="3"/>
      <c r="B242" s="3"/>
      <c r="C242" s="3"/>
      <c r="D242" s="200"/>
      <c r="E242" s="3"/>
      <c r="F242" s="3"/>
      <c r="G242" s="3"/>
      <c r="H242" s="3"/>
      <c r="I242" s="3"/>
      <c r="J242" s="3"/>
      <c r="K242" s="3"/>
      <c r="L242" s="3"/>
      <c r="M242" s="3"/>
      <c r="N242" s="3"/>
      <c r="O242" s="3"/>
      <c r="P242" s="3"/>
      <c r="Q242" s="3"/>
      <c r="R242" s="3"/>
      <c r="S242" s="3"/>
      <c r="T242" s="3"/>
      <c r="U242" s="3"/>
      <c r="V242" s="3"/>
      <c r="W242" s="3"/>
      <c r="X242" s="3"/>
      <c r="Y242" s="3"/>
      <c r="Z242" s="3"/>
    </row>
    <row r="243" spans="1:26" ht="12.75" customHeight="1" x14ac:dyDescent="0.25">
      <c r="A243" s="3"/>
      <c r="B243" s="3"/>
      <c r="C243" s="3"/>
      <c r="D243" s="200"/>
      <c r="E243" s="3"/>
      <c r="F243" s="3"/>
      <c r="G243" s="3"/>
      <c r="H243" s="3"/>
      <c r="I243" s="3"/>
      <c r="J243" s="3"/>
      <c r="K243" s="3"/>
      <c r="L243" s="3"/>
      <c r="M243" s="3"/>
      <c r="N243" s="3"/>
      <c r="O243" s="3"/>
      <c r="P243" s="3"/>
      <c r="Q243" s="3"/>
      <c r="R243" s="3"/>
      <c r="S243" s="3"/>
      <c r="T243" s="3"/>
      <c r="U243" s="3"/>
      <c r="V243" s="3"/>
      <c r="W243" s="3"/>
      <c r="X243" s="3"/>
      <c r="Y243" s="3"/>
      <c r="Z243" s="3"/>
    </row>
    <row r="244" spans="1:26" ht="12.75" customHeight="1" x14ac:dyDescent="0.25">
      <c r="A244" s="3"/>
      <c r="B244" s="3"/>
      <c r="C244" s="3"/>
      <c r="D244" s="200"/>
      <c r="E244" s="3"/>
      <c r="F244" s="3"/>
      <c r="G244" s="3"/>
      <c r="H244" s="3"/>
      <c r="I244" s="3"/>
      <c r="J244" s="3"/>
      <c r="K244" s="3"/>
      <c r="L244" s="3"/>
      <c r="M244" s="3"/>
      <c r="N244" s="3"/>
      <c r="O244" s="3"/>
      <c r="P244" s="3"/>
      <c r="Q244" s="3"/>
      <c r="R244" s="3"/>
      <c r="S244" s="3"/>
      <c r="T244" s="3"/>
      <c r="U244" s="3"/>
      <c r="V244" s="3"/>
      <c r="W244" s="3"/>
      <c r="X244" s="3"/>
      <c r="Y244" s="3"/>
      <c r="Z244" s="3"/>
    </row>
    <row r="245" spans="1:26" ht="12.75" customHeight="1" x14ac:dyDescent="0.25">
      <c r="A245" s="3"/>
      <c r="B245" s="3"/>
      <c r="C245" s="3"/>
      <c r="D245" s="200"/>
      <c r="E245" s="3"/>
      <c r="F245" s="3"/>
      <c r="G245" s="3"/>
      <c r="H245" s="3"/>
      <c r="I245" s="3"/>
      <c r="J245" s="3"/>
      <c r="K245" s="3"/>
      <c r="L245" s="3"/>
      <c r="M245" s="3"/>
      <c r="N245" s="3"/>
      <c r="O245" s="3"/>
      <c r="P245" s="3"/>
      <c r="Q245" s="3"/>
      <c r="R245" s="3"/>
      <c r="S245" s="3"/>
      <c r="T245" s="3"/>
      <c r="U245" s="3"/>
      <c r="V245" s="3"/>
      <c r="W245" s="3"/>
      <c r="X245" s="3"/>
      <c r="Y245" s="3"/>
      <c r="Z245" s="3"/>
    </row>
    <row r="246" spans="1:26" ht="12.75" customHeight="1" x14ac:dyDescent="0.25">
      <c r="A246" s="3"/>
      <c r="B246" s="3"/>
      <c r="C246" s="3"/>
      <c r="D246" s="200"/>
      <c r="E246" s="3"/>
      <c r="F246" s="3"/>
      <c r="G246" s="3"/>
      <c r="H246" s="3"/>
      <c r="I246" s="3"/>
      <c r="J246" s="3"/>
      <c r="K246" s="3"/>
      <c r="L246" s="3"/>
      <c r="M246" s="3"/>
      <c r="N246" s="3"/>
      <c r="O246" s="3"/>
      <c r="P246" s="3"/>
      <c r="Q246" s="3"/>
      <c r="R246" s="3"/>
      <c r="S246" s="3"/>
      <c r="T246" s="3"/>
      <c r="U246" s="3"/>
      <c r="V246" s="3"/>
      <c r="W246" s="3"/>
      <c r="X246" s="3"/>
      <c r="Y246" s="3"/>
      <c r="Z246" s="3"/>
    </row>
    <row r="247" spans="1:26" ht="12.75" customHeight="1" x14ac:dyDescent="0.25">
      <c r="A247" s="3"/>
      <c r="B247" s="3"/>
      <c r="C247" s="3"/>
      <c r="D247" s="200"/>
      <c r="E247" s="3"/>
      <c r="F247" s="3"/>
      <c r="G247" s="3"/>
      <c r="H247" s="3"/>
      <c r="I247" s="3"/>
      <c r="J247" s="3"/>
      <c r="K247" s="3"/>
      <c r="L247" s="3"/>
      <c r="M247" s="3"/>
      <c r="N247" s="3"/>
      <c r="O247" s="3"/>
      <c r="P247" s="3"/>
      <c r="Q247" s="3"/>
      <c r="R247" s="3"/>
      <c r="S247" s="3"/>
      <c r="T247" s="3"/>
      <c r="U247" s="3"/>
      <c r="V247" s="3"/>
      <c r="W247" s="3"/>
      <c r="X247" s="3"/>
      <c r="Y247" s="3"/>
      <c r="Z247" s="3"/>
    </row>
    <row r="248" spans="1:26" ht="12.75" customHeight="1" x14ac:dyDescent="0.25">
      <c r="A248" s="3"/>
      <c r="B248" s="3"/>
      <c r="C248" s="3"/>
      <c r="D248" s="200"/>
      <c r="E248" s="3"/>
      <c r="F248" s="3"/>
      <c r="G248" s="3"/>
      <c r="H248" s="3"/>
      <c r="I248" s="3"/>
      <c r="J248" s="3"/>
      <c r="K248" s="3"/>
      <c r="L248" s="3"/>
      <c r="M248" s="3"/>
      <c r="N248" s="3"/>
      <c r="O248" s="3"/>
      <c r="P248" s="3"/>
      <c r="Q248" s="3"/>
      <c r="R248" s="3"/>
      <c r="S248" s="3"/>
      <c r="T248" s="3"/>
      <c r="U248" s="3"/>
      <c r="V248" s="3"/>
      <c r="W248" s="3"/>
      <c r="X248" s="3"/>
      <c r="Y248" s="3"/>
      <c r="Z248" s="3"/>
    </row>
    <row r="249" spans="1:26" ht="12.75" customHeight="1" x14ac:dyDescent="0.25">
      <c r="A249" s="3"/>
      <c r="B249" s="3"/>
      <c r="C249" s="3"/>
      <c r="D249" s="200"/>
      <c r="E249" s="3"/>
      <c r="F249" s="3"/>
      <c r="G249" s="3"/>
      <c r="H249" s="3"/>
      <c r="I249" s="3"/>
      <c r="J249" s="3"/>
      <c r="K249" s="3"/>
      <c r="L249" s="3"/>
      <c r="M249" s="3"/>
      <c r="N249" s="3"/>
      <c r="O249" s="3"/>
      <c r="P249" s="3"/>
      <c r="Q249" s="3"/>
      <c r="R249" s="3"/>
      <c r="S249" s="3"/>
      <c r="T249" s="3"/>
      <c r="U249" s="3"/>
      <c r="V249" s="3"/>
      <c r="W249" s="3"/>
      <c r="X249" s="3"/>
      <c r="Y249" s="3"/>
      <c r="Z249" s="3"/>
    </row>
    <row r="250" spans="1:26" ht="12.75" customHeight="1" x14ac:dyDescent="0.25">
      <c r="A250" s="3"/>
      <c r="B250" s="3"/>
      <c r="C250" s="3"/>
      <c r="D250" s="200"/>
      <c r="E250" s="3"/>
      <c r="F250" s="3"/>
      <c r="G250" s="3"/>
      <c r="H250" s="3"/>
      <c r="I250" s="3"/>
      <c r="J250" s="3"/>
      <c r="K250" s="3"/>
      <c r="L250" s="3"/>
      <c r="M250" s="3"/>
      <c r="N250" s="3"/>
      <c r="O250" s="3"/>
      <c r="P250" s="3"/>
      <c r="Q250" s="3"/>
      <c r="R250" s="3"/>
      <c r="S250" s="3"/>
      <c r="T250" s="3"/>
      <c r="U250" s="3"/>
      <c r="V250" s="3"/>
      <c r="W250" s="3"/>
      <c r="X250" s="3"/>
      <c r="Y250" s="3"/>
      <c r="Z250" s="3"/>
    </row>
    <row r="251" spans="1:26" ht="12.75" customHeight="1" x14ac:dyDescent="0.25">
      <c r="A251" s="3"/>
      <c r="B251" s="3"/>
      <c r="C251" s="3"/>
      <c r="D251" s="200"/>
      <c r="E251" s="3"/>
      <c r="F251" s="3"/>
      <c r="G251" s="3"/>
      <c r="H251" s="3"/>
      <c r="I251" s="3"/>
      <c r="J251" s="3"/>
      <c r="K251" s="3"/>
      <c r="L251" s="3"/>
      <c r="M251" s="3"/>
      <c r="N251" s="3"/>
      <c r="O251" s="3"/>
      <c r="P251" s="3"/>
      <c r="Q251" s="3"/>
      <c r="R251" s="3"/>
      <c r="S251" s="3"/>
      <c r="T251" s="3"/>
      <c r="U251" s="3"/>
      <c r="V251" s="3"/>
      <c r="W251" s="3"/>
      <c r="X251" s="3"/>
      <c r="Y251" s="3"/>
      <c r="Z251" s="3"/>
    </row>
    <row r="252" spans="1:26" ht="12.75" customHeight="1" x14ac:dyDescent="0.25">
      <c r="A252" s="3"/>
      <c r="B252" s="3"/>
      <c r="C252" s="3"/>
      <c r="D252" s="200"/>
      <c r="E252" s="3"/>
      <c r="F252" s="3"/>
      <c r="G252" s="3"/>
      <c r="H252" s="3"/>
      <c r="I252" s="3"/>
      <c r="J252" s="3"/>
      <c r="K252" s="3"/>
      <c r="L252" s="3"/>
      <c r="M252" s="3"/>
      <c r="N252" s="3"/>
      <c r="O252" s="3"/>
      <c r="P252" s="3"/>
      <c r="Q252" s="3"/>
      <c r="R252" s="3"/>
      <c r="S252" s="3"/>
      <c r="T252" s="3"/>
      <c r="U252" s="3"/>
      <c r="V252" s="3"/>
      <c r="W252" s="3"/>
      <c r="X252" s="3"/>
      <c r="Y252" s="3"/>
      <c r="Z252" s="3"/>
    </row>
    <row r="253" spans="1:26" ht="12.75" customHeight="1" x14ac:dyDescent="0.25">
      <c r="A253" s="3"/>
      <c r="B253" s="3"/>
      <c r="C253" s="3"/>
      <c r="D253" s="200"/>
      <c r="E253" s="3"/>
      <c r="F253" s="3"/>
      <c r="G253" s="3"/>
      <c r="H253" s="3"/>
      <c r="I253" s="3"/>
      <c r="J253" s="3"/>
      <c r="K253" s="3"/>
      <c r="L253" s="3"/>
      <c r="M253" s="3"/>
      <c r="N253" s="3"/>
      <c r="O253" s="3"/>
      <c r="P253" s="3"/>
      <c r="Q253" s="3"/>
      <c r="R253" s="3"/>
      <c r="S253" s="3"/>
      <c r="T253" s="3"/>
      <c r="U253" s="3"/>
      <c r="V253" s="3"/>
      <c r="W253" s="3"/>
      <c r="X253" s="3"/>
      <c r="Y253" s="3"/>
      <c r="Z253" s="3"/>
    </row>
    <row r="254" spans="1:26" ht="12.75" customHeight="1" x14ac:dyDescent="0.25">
      <c r="A254" s="3"/>
      <c r="B254" s="3"/>
      <c r="C254" s="3"/>
      <c r="D254" s="200"/>
      <c r="E254" s="3"/>
      <c r="F254" s="3"/>
      <c r="G254" s="3"/>
      <c r="H254" s="3"/>
      <c r="I254" s="3"/>
      <c r="J254" s="3"/>
      <c r="K254" s="3"/>
      <c r="L254" s="3"/>
      <c r="M254" s="3"/>
      <c r="N254" s="3"/>
      <c r="O254" s="3"/>
      <c r="P254" s="3"/>
      <c r="Q254" s="3"/>
      <c r="R254" s="3"/>
      <c r="S254" s="3"/>
      <c r="T254" s="3"/>
      <c r="U254" s="3"/>
      <c r="V254" s="3"/>
      <c r="W254" s="3"/>
      <c r="X254" s="3"/>
      <c r="Y254" s="3"/>
      <c r="Z254" s="3"/>
    </row>
    <row r="255" spans="1:26" ht="12.75" customHeight="1" x14ac:dyDescent="0.25">
      <c r="A255" s="3"/>
      <c r="B255" s="3"/>
      <c r="C255" s="3"/>
      <c r="D255" s="200"/>
      <c r="E255" s="3"/>
      <c r="F255" s="3"/>
      <c r="G255" s="3"/>
      <c r="H255" s="3"/>
      <c r="I255" s="3"/>
      <c r="J255" s="3"/>
      <c r="K255" s="3"/>
      <c r="L255" s="3"/>
      <c r="M255" s="3"/>
      <c r="N255" s="3"/>
      <c r="O255" s="3"/>
      <c r="P255" s="3"/>
      <c r="Q255" s="3"/>
      <c r="R255" s="3"/>
      <c r="S255" s="3"/>
      <c r="T255" s="3"/>
      <c r="U255" s="3"/>
      <c r="V255" s="3"/>
      <c r="W255" s="3"/>
      <c r="X255" s="3"/>
      <c r="Y255" s="3"/>
      <c r="Z255" s="3"/>
    </row>
    <row r="256" spans="1:26" ht="12.75" customHeight="1" x14ac:dyDescent="0.25">
      <c r="A256" s="3"/>
      <c r="B256" s="3"/>
      <c r="C256" s="3"/>
      <c r="D256" s="200"/>
      <c r="E256" s="3"/>
      <c r="F256" s="3"/>
      <c r="G256" s="3"/>
      <c r="H256" s="3"/>
      <c r="I256" s="3"/>
      <c r="J256" s="3"/>
      <c r="K256" s="3"/>
      <c r="L256" s="3"/>
      <c r="M256" s="3"/>
      <c r="N256" s="3"/>
      <c r="O256" s="3"/>
      <c r="P256" s="3"/>
      <c r="Q256" s="3"/>
      <c r="R256" s="3"/>
      <c r="S256" s="3"/>
      <c r="T256" s="3"/>
      <c r="U256" s="3"/>
      <c r="V256" s="3"/>
      <c r="W256" s="3"/>
      <c r="X256" s="3"/>
      <c r="Y256" s="3"/>
      <c r="Z256" s="3"/>
    </row>
    <row r="257" spans="1:26" ht="12.75" customHeight="1" x14ac:dyDescent="0.25">
      <c r="A257" s="3"/>
      <c r="B257" s="3"/>
      <c r="C257" s="3"/>
      <c r="D257" s="200"/>
      <c r="E257" s="3"/>
      <c r="F257" s="3"/>
      <c r="G257" s="3"/>
      <c r="H257" s="3"/>
      <c r="I257" s="3"/>
      <c r="J257" s="3"/>
      <c r="K257" s="3"/>
      <c r="L257" s="3"/>
      <c r="M257" s="3"/>
      <c r="N257" s="3"/>
      <c r="O257" s="3"/>
      <c r="P257" s="3"/>
      <c r="Q257" s="3"/>
      <c r="R257" s="3"/>
      <c r="S257" s="3"/>
      <c r="T257" s="3"/>
      <c r="U257" s="3"/>
      <c r="V257" s="3"/>
      <c r="W257" s="3"/>
      <c r="X257" s="3"/>
      <c r="Y257" s="3"/>
      <c r="Z257" s="3"/>
    </row>
    <row r="258" spans="1:26" ht="12.75" customHeight="1" x14ac:dyDescent="0.25">
      <c r="A258" s="3"/>
      <c r="B258" s="3"/>
      <c r="C258" s="3"/>
      <c r="D258" s="200"/>
      <c r="E258" s="3"/>
      <c r="F258" s="3"/>
      <c r="G258" s="3"/>
      <c r="H258" s="3"/>
      <c r="I258" s="3"/>
      <c r="J258" s="3"/>
      <c r="K258" s="3"/>
      <c r="L258" s="3"/>
      <c r="M258" s="3"/>
      <c r="N258" s="3"/>
      <c r="O258" s="3"/>
      <c r="P258" s="3"/>
      <c r="Q258" s="3"/>
      <c r="R258" s="3"/>
      <c r="S258" s="3"/>
      <c r="T258" s="3"/>
      <c r="U258" s="3"/>
      <c r="V258" s="3"/>
      <c r="W258" s="3"/>
      <c r="X258" s="3"/>
      <c r="Y258" s="3"/>
      <c r="Z258" s="3"/>
    </row>
    <row r="259" spans="1:26" ht="12.75" customHeight="1" x14ac:dyDescent="0.25">
      <c r="A259" s="3"/>
      <c r="B259" s="3"/>
      <c r="C259" s="3"/>
      <c r="D259" s="200"/>
      <c r="E259" s="3"/>
      <c r="F259" s="3"/>
      <c r="G259" s="3"/>
      <c r="H259" s="3"/>
      <c r="I259" s="3"/>
      <c r="J259" s="3"/>
      <c r="K259" s="3"/>
      <c r="L259" s="3"/>
      <c r="M259" s="3"/>
      <c r="N259" s="3"/>
      <c r="O259" s="3"/>
      <c r="P259" s="3"/>
      <c r="Q259" s="3"/>
      <c r="R259" s="3"/>
      <c r="S259" s="3"/>
      <c r="T259" s="3"/>
      <c r="U259" s="3"/>
      <c r="V259" s="3"/>
      <c r="W259" s="3"/>
      <c r="X259" s="3"/>
      <c r="Y259" s="3"/>
      <c r="Z259" s="3"/>
    </row>
    <row r="260" spans="1:26" ht="12.75" customHeight="1" x14ac:dyDescent="0.25">
      <c r="A260" s="3"/>
      <c r="B260" s="3"/>
      <c r="C260" s="3"/>
      <c r="D260" s="200"/>
      <c r="E260" s="3"/>
      <c r="F260" s="3"/>
      <c r="G260" s="3"/>
      <c r="H260" s="3"/>
      <c r="I260" s="3"/>
      <c r="J260" s="3"/>
      <c r="K260" s="3"/>
      <c r="L260" s="3"/>
      <c r="M260" s="3"/>
      <c r="N260" s="3"/>
      <c r="O260" s="3"/>
      <c r="P260" s="3"/>
      <c r="Q260" s="3"/>
      <c r="R260" s="3"/>
      <c r="S260" s="3"/>
      <c r="T260" s="3"/>
      <c r="U260" s="3"/>
      <c r="V260" s="3"/>
      <c r="W260" s="3"/>
      <c r="X260" s="3"/>
      <c r="Y260" s="3"/>
      <c r="Z260" s="3"/>
    </row>
    <row r="261" spans="1:26" ht="12.75" customHeight="1" x14ac:dyDescent="0.25">
      <c r="A261" s="3"/>
      <c r="B261" s="3"/>
      <c r="C261" s="3"/>
      <c r="D261" s="200"/>
      <c r="E261" s="3"/>
      <c r="F261" s="3"/>
      <c r="G261" s="3"/>
      <c r="H261" s="3"/>
      <c r="I261" s="3"/>
      <c r="J261" s="3"/>
      <c r="K261" s="3"/>
      <c r="L261" s="3"/>
      <c r="M261" s="3"/>
      <c r="N261" s="3"/>
      <c r="O261" s="3"/>
      <c r="P261" s="3"/>
      <c r="Q261" s="3"/>
      <c r="R261" s="3"/>
      <c r="S261" s="3"/>
      <c r="T261" s="3"/>
      <c r="U261" s="3"/>
      <c r="V261" s="3"/>
      <c r="W261" s="3"/>
      <c r="X261" s="3"/>
      <c r="Y261" s="3"/>
      <c r="Z261" s="3"/>
    </row>
    <row r="262" spans="1:26" ht="12.75" customHeight="1" x14ac:dyDescent="0.25">
      <c r="A262" s="3"/>
      <c r="B262" s="3"/>
      <c r="C262" s="3"/>
      <c r="D262" s="200"/>
      <c r="E262" s="3"/>
      <c r="F262" s="3"/>
      <c r="G262" s="3"/>
      <c r="H262" s="3"/>
      <c r="I262" s="3"/>
      <c r="J262" s="3"/>
      <c r="K262" s="3"/>
      <c r="L262" s="3"/>
      <c r="M262" s="3"/>
      <c r="N262" s="3"/>
      <c r="O262" s="3"/>
      <c r="P262" s="3"/>
      <c r="Q262" s="3"/>
      <c r="R262" s="3"/>
      <c r="S262" s="3"/>
      <c r="T262" s="3"/>
      <c r="U262" s="3"/>
      <c r="V262" s="3"/>
      <c r="W262" s="3"/>
      <c r="X262" s="3"/>
      <c r="Y262" s="3"/>
      <c r="Z262" s="3"/>
    </row>
    <row r="263" spans="1:26" ht="12.75" customHeight="1" x14ac:dyDescent="0.25">
      <c r="A263" s="3"/>
      <c r="B263" s="3"/>
      <c r="C263" s="3"/>
      <c r="D263" s="200"/>
      <c r="E263" s="3"/>
      <c r="F263" s="3"/>
      <c r="G263" s="3"/>
      <c r="H263" s="3"/>
      <c r="I263" s="3"/>
      <c r="J263" s="3"/>
      <c r="K263" s="3"/>
      <c r="L263" s="3"/>
      <c r="M263" s="3"/>
      <c r="N263" s="3"/>
      <c r="O263" s="3"/>
      <c r="P263" s="3"/>
      <c r="Q263" s="3"/>
      <c r="R263" s="3"/>
      <c r="S263" s="3"/>
      <c r="T263" s="3"/>
      <c r="U263" s="3"/>
      <c r="V263" s="3"/>
      <c r="W263" s="3"/>
      <c r="X263" s="3"/>
      <c r="Y263" s="3"/>
      <c r="Z263" s="3"/>
    </row>
    <row r="264" spans="1:26" ht="12.75" customHeight="1" x14ac:dyDescent="0.25">
      <c r="A264" s="3"/>
      <c r="B264" s="3"/>
      <c r="C264" s="3"/>
      <c r="D264" s="200"/>
      <c r="E264" s="3"/>
      <c r="F264" s="3"/>
      <c r="G264" s="3"/>
      <c r="H264" s="3"/>
      <c r="I264" s="3"/>
      <c r="J264" s="3"/>
      <c r="K264" s="3"/>
      <c r="L264" s="3"/>
      <c r="M264" s="3"/>
      <c r="N264" s="3"/>
      <c r="O264" s="3"/>
      <c r="P264" s="3"/>
      <c r="Q264" s="3"/>
      <c r="R264" s="3"/>
      <c r="S264" s="3"/>
      <c r="T264" s="3"/>
      <c r="U264" s="3"/>
      <c r="V264" s="3"/>
      <c r="W264" s="3"/>
      <c r="X264" s="3"/>
      <c r="Y264" s="3"/>
      <c r="Z264" s="3"/>
    </row>
    <row r="265" spans="1:26" ht="12.75" customHeight="1" x14ac:dyDescent="0.25">
      <c r="A265" s="3"/>
      <c r="B265" s="3"/>
      <c r="C265" s="3"/>
      <c r="D265" s="200"/>
      <c r="E265" s="3"/>
      <c r="F265" s="3"/>
      <c r="G265" s="3"/>
      <c r="H265" s="3"/>
      <c r="I265" s="3"/>
      <c r="J265" s="3"/>
      <c r="K265" s="3"/>
      <c r="L265" s="3"/>
      <c r="M265" s="3"/>
      <c r="N265" s="3"/>
      <c r="O265" s="3"/>
      <c r="P265" s="3"/>
      <c r="Q265" s="3"/>
      <c r="R265" s="3"/>
      <c r="S265" s="3"/>
      <c r="T265" s="3"/>
      <c r="U265" s="3"/>
      <c r="V265" s="3"/>
      <c r="W265" s="3"/>
      <c r="X265" s="3"/>
      <c r="Y265" s="3"/>
      <c r="Z265" s="3"/>
    </row>
    <row r="266" spans="1:26" ht="12.75" customHeight="1" x14ac:dyDescent="0.25">
      <c r="A266" s="3"/>
      <c r="B266" s="3"/>
      <c r="C266" s="3"/>
      <c r="D266" s="200"/>
      <c r="E266" s="3"/>
      <c r="F266" s="3"/>
      <c r="G266" s="3"/>
      <c r="H266" s="3"/>
      <c r="I266" s="3"/>
      <c r="J266" s="3"/>
      <c r="K266" s="3"/>
      <c r="L266" s="3"/>
      <c r="M266" s="3"/>
      <c r="N266" s="3"/>
      <c r="O266" s="3"/>
      <c r="P266" s="3"/>
      <c r="Q266" s="3"/>
      <c r="R266" s="3"/>
      <c r="S266" s="3"/>
      <c r="T266" s="3"/>
      <c r="U266" s="3"/>
      <c r="V266" s="3"/>
      <c r="W266" s="3"/>
      <c r="X266" s="3"/>
      <c r="Y266" s="3"/>
      <c r="Z266" s="3"/>
    </row>
    <row r="267" spans="1:26" ht="12.75" customHeight="1" x14ac:dyDescent="0.25">
      <c r="A267" s="3"/>
      <c r="B267" s="3"/>
      <c r="C267" s="3"/>
      <c r="D267" s="200"/>
      <c r="E267" s="3"/>
      <c r="F267" s="3"/>
      <c r="G267" s="3"/>
      <c r="H267" s="3"/>
      <c r="I267" s="3"/>
      <c r="J267" s="3"/>
      <c r="K267" s="3"/>
      <c r="L267" s="3"/>
      <c r="M267" s="3"/>
      <c r="N267" s="3"/>
      <c r="O267" s="3"/>
      <c r="P267" s="3"/>
      <c r="Q267" s="3"/>
      <c r="R267" s="3"/>
      <c r="S267" s="3"/>
      <c r="T267" s="3"/>
      <c r="U267" s="3"/>
      <c r="V267" s="3"/>
      <c r="W267" s="3"/>
      <c r="X267" s="3"/>
      <c r="Y267" s="3"/>
      <c r="Z267" s="3"/>
    </row>
    <row r="268" spans="1:26" ht="12.75" customHeight="1" x14ac:dyDescent="0.25">
      <c r="A268" s="3"/>
      <c r="B268" s="3"/>
      <c r="C268" s="3"/>
      <c r="D268" s="200"/>
      <c r="E268" s="3"/>
      <c r="F268" s="3"/>
      <c r="G268" s="3"/>
      <c r="H268" s="3"/>
      <c r="I268" s="3"/>
      <c r="J268" s="3"/>
      <c r="K268" s="3"/>
      <c r="L268" s="3"/>
      <c r="M268" s="3"/>
      <c r="N268" s="3"/>
      <c r="O268" s="3"/>
      <c r="P268" s="3"/>
      <c r="Q268" s="3"/>
      <c r="R268" s="3"/>
      <c r="S268" s="3"/>
      <c r="T268" s="3"/>
      <c r="U268" s="3"/>
      <c r="V268" s="3"/>
      <c r="W268" s="3"/>
      <c r="X268" s="3"/>
      <c r="Y268" s="3"/>
      <c r="Z268" s="3"/>
    </row>
    <row r="269" spans="1:26" ht="12.75" customHeight="1" x14ac:dyDescent="0.25">
      <c r="A269" s="3"/>
      <c r="B269" s="3"/>
      <c r="C269" s="3"/>
      <c r="D269" s="200"/>
      <c r="E269" s="3"/>
      <c r="F269" s="3"/>
      <c r="G269" s="3"/>
      <c r="H269" s="3"/>
      <c r="I269" s="3"/>
      <c r="J269" s="3"/>
      <c r="K269" s="3"/>
      <c r="L269" s="3"/>
      <c r="M269" s="3"/>
      <c r="N269" s="3"/>
      <c r="O269" s="3"/>
      <c r="P269" s="3"/>
      <c r="Q269" s="3"/>
      <c r="R269" s="3"/>
      <c r="S269" s="3"/>
      <c r="T269" s="3"/>
      <c r="U269" s="3"/>
      <c r="V269" s="3"/>
      <c r="W269" s="3"/>
      <c r="X269" s="3"/>
      <c r="Y269" s="3"/>
      <c r="Z269" s="3"/>
    </row>
    <row r="270" spans="1:26" ht="12.75" customHeight="1" x14ac:dyDescent="0.25">
      <c r="A270" s="3"/>
      <c r="B270" s="3"/>
      <c r="C270" s="3"/>
      <c r="D270" s="200"/>
      <c r="E270" s="3"/>
      <c r="F270" s="3"/>
      <c r="G270" s="3"/>
      <c r="H270" s="3"/>
      <c r="I270" s="3"/>
      <c r="J270" s="3"/>
      <c r="K270" s="3"/>
      <c r="L270" s="3"/>
      <c r="M270" s="3"/>
      <c r="N270" s="3"/>
      <c r="O270" s="3"/>
      <c r="P270" s="3"/>
      <c r="Q270" s="3"/>
      <c r="R270" s="3"/>
      <c r="S270" s="3"/>
      <c r="T270" s="3"/>
      <c r="U270" s="3"/>
      <c r="V270" s="3"/>
      <c r="W270" s="3"/>
      <c r="X270" s="3"/>
      <c r="Y270" s="3"/>
      <c r="Z270" s="3"/>
    </row>
    <row r="271" spans="1:26" ht="12.75" customHeight="1" x14ac:dyDescent="0.25">
      <c r="A271" s="3"/>
      <c r="B271" s="3"/>
      <c r="C271" s="3"/>
      <c r="D271" s="200"/>
      <c r="E271" s="3"/>
      <c r="F271" s="3"/>
      <c r="G271" s="3"/>
      <c r="H271" s="3"/>
      <c r="I271" s="3"/>
      <c r="J271" s="3"/>
      <c r="K271" s="3"/>
      <c r="L271" s="3"/>
      <c r="M271" s="3"/>
      <c r="N271" s="3"/>
      <c r="O271" s="3"/>
      <c r="P271" s="3"/>
      <c r="Q271" s="3"/>
      <c r="R271" s="3"/>
      <c r="S271" s="3"/>
      <c r="T271" s="3"/>
      <c r="U271" s="3"/>
      <c r="V271" s="3"/>
      <c r="W271" s="3"/>
      <c r="X271" s="3"/>
      <c r="Y271" s="3"/>
      <c r="Z271" s="3"/>
    </row>
    <row r="272" spans="1:26" ht="12.75" customHeight="1" x14ac:dyDescent="0.25">
      <c r="A272" s="3"/>
      <c r="B272" s="3"/>
      <c r="C272" s="3"/>
      <c r="D272" s="200"/>
      <c r="E272" s="3"/>
      <c r="F272" s="3"/>
      <c r="G272" s="3"/>
      <c r="H272" s="3"/>
      <c r="I272" s="3"/>
      <c r="J272" s="3"/>
      <c r="K272" s="3"/>
      <c r="L272" s="3"/>
      <c r="M272" s="3"/>
      <c r="N272" s="3"/>
      <c r="O272" s="3"/>
      <c r="P272" s="3"/>
      <c r="Q272" s="3"/>
      <c r="R272" s="3"/>
      <c r="S272" s="3"/>
      <c r="T272" s="3"/>
      <c r="U272" s="3"/>
      <c r="V272" s="3"/>
      <c r="W272" s="3"/>
      <c r="X272" s="3"/>
      <c r="Y272" s="3"/>
      <c r="Z272" s="3"/>
    </row>
    <row r="273" spans="1:26" ht="12.75" customHeight="1" x14ac:dyDescent="0.25">
      <c r="A273" s="3"/>
      <c r="B273" s="3"/>
      <c r="C273" s="3"/>
      <c r="D273" s="200"/>
      <c r="E273" s="3"/>
      <c r="F273" s="3"/>
      <c r="G273" s="3"/>
      <c r="H273" s="3"/>
      <c r="I273" s="3"/>
      <c r="J273" s="3"/>
      <c r="K273" s="3"/>
      <c r="L273" s="3"/>
      <c r="M273" s="3"/>
      <c r="N273" s="3"/>
      <c r="O273" s="3"/>
      <c r="P273" s="3"/>
      <c r="Q273" s="3"/>
      <c r="R273" s="3"/>
      <c r="S273" s="3"/>
      <c r="T273" s="3"/>
      <c r="U273" s="3"/>
      <c r="V273" s="3"/>
      <c r="W273" s="3"/>
      <c r="X273" s="3"/>
      <c r="Y273" s="3"/>
      <c r="Z273" s="3"/>
    </row>
    <row r="274" spans="1:26" ht="12.75" customHeight="1" x14ac:dyDescent="0.25">
      <c r="A274" s="3"/>
      <c r="B274" s="3"/>
      <c r="C274" s="3"/>
      <c r="D274" s="200"/>
      <c r="E274" s="3"/>
      <c r="F274" s="3"/>
      <c r="G274" s="3"/>
      <c r="H274" s="3"/>
      <c r="I274" s="3"/>
      <c r="J274" s="3"/>
      <c r="K274" s="3"/>
      <c r="L274" s="3"/>
      <c r="M274" s="3"/>
      <c r="N274" s="3"/>
      <c r="O274" s="3"/>
      <c r="P274" s="3"/>
      <c r="Q274" s="3"/>
      <c r="R274" s="3"/>
      <c r="S274" s="3"/>
      <c r="T274" s="3"/>
      <c r="U274" s="3"/>
      <c r="V274" s="3"/>
      <c r="W274" s="3"/>
      <c r="X274" s="3"/>
      <c r="Y274" s="3"/>
      <c r="Z274" s="3"/>
    </row>
    <row r="275" spans="1:26" ht="12.75" customHeight="1" x14ac:dyDescent="0.25">
      <c r="A275" s="3"/>
      <c r="B275" s="3"/>
      <c r="C275" s="3"/>
      <c r="D275" s="200"/>
      <c r="E275" s="3"/>
      <c r="F275" s="3"/>
      <c r="G275" s="3"/>
      <c r="H275" s="3"/>
      <c r="I275" s="3"/>
      <c r="J275" s="3"/>
      <c r="K275" s="3"/>
      <c r="L275" s="3"/>
      <c r="M275" s="3"/>
      <c r="N275" s="3"/>
      <c r="O275" s="3"/>
      <c r="P275" s="3"/>
      <c r="Q275" s="3"/>
      <c r="R275" s="3"/>
      <c r="S275" s="3"/>
      <c r="T275" s="3"/>
      <c r="U275" s="3"/>
      <c r="V275" s="3"/>
      <c r="W275" s="3"/>
      <c r="X275" s="3"/>
      <c r="Y275" s="3"/>
      <c r="Z275" s="3"/>
    </row>
    <row r="276" spans="1:26" ht="12.75" customHeight="1" x14ac:dyDescent="0.25">
      <c r="A276" s="3"/>
      <c r="B276" s="3"/>
      <c r="C276" s="3"/>
      <c r="D276" s="200"/>
      <c r="E276" s="3"/>
      <c r="F276" s="3"/>
      <c r="G276" s="3"/>
      <c r="H276" s="3"/>
      <c r="I276" s="3"/>
      <c r="J276" s="3"/>
      <c r="K276" s="3"/>
      <c r="L276" s="3"/>
      <c r="M276" s="3"/>
      <c r="N276" s="3"/>
      <c r="O276" s="3"/>
      <c r="P276" s="3"/>
      <c r="Q276" s="3"/>
      <c r="R276" s="3"/>
      <c r="S276" s="3"/>
      <c r="T276" s="3"/>
      <c r="U276" s="3"/>
      <c r="V276" s="3"/>
      <c r="W276" s="3"/>
      <c r="X276" s="3"/>
      <c r="Y276" s="3"/>
      <c r="Z276" s="3"/>
    </row>
    <row r="277" spans="1:26" ht="12.75" customHeight="1" x14ac:dyDescent="0.25">
      <c r="A277" s="3"/>
      <c r="B277" s="3"/>
      <c r="C277" s="3"/>
      <c r="D277" s="200"/>
      <c r="E277" s="3"/>
      <c r="F277" s="3"/>
      <c r="G277" s="3"/>
      <c r="H277" s="3"/>
      <c r="I277" s="3"/>
      <c r="J277" s="3"/>
      <c r="K277" s="3"/>
      <c r="L277" s="3"/>
      <c r="M277" s="3"/>
      <c r="N277" s="3"/>
      <c r="O277" s="3"/>
      <c r="P277" s="3"/>
      <c r="Q277" s="3"/>
      <c r="R277" s="3"/>
      <c r="S277" s="3"/>
      <c r="T277" s="3"/>
      <c r="U277" s="3"/>
      <c r="V277" s="3"/>
      <c r="W277" s="3"/>
      <c r="X277" s="3"/>
      <c r="Y277" s="3"/>
      <c r="Z277" s="3"/>
    </row>
    <row r="278" spans="1:26" ht="12.75" customHeight="1" x14ac:dyDescent="0.25">
      <c r="A278" s="3"/>
      <c r="B278" s="3"/>
      <c r="C278" s="3"/>
      <c r="D278" s="200"/>
      <c r="E278" s="3"/>
      <c r="F278" s="3"/>
      <c r="G278" s="3"/>
      <c r="H278" s="3"/>
      <c r="I278" s="3"/>
      <c r="J278" s="3"/>
      <c r="K278" s="3"/>
      <c r="L278" s="3"/>
      <c r="M278" s="3"/>
      <c r="N278" s="3"/>
      <c r="O278" s="3"/>
      <c r="P278" s="3"/>
      <c r="Q278" s="3"/>
      <c r="R278" s="3"/>
      <c r="S278" s="3"/>
      <c r="T278" s="3"/>
      <c r="U278" s="3"/>
      <c r="V278" s="3"/>
      <c r="W278" s="3"/>
      <c r="X278" s="3"/>
      <c r="Y278" s="3"/>
      <c r="Z278" s="3"/>
    </row>
    <row r="279" spans="1:26" ht="12.75" customHeight="1" x14ac:dyDescent="0.25">
      <c r="A279" s="3"/>
      <c r="B279" s="3"/>
      <c r="C279" s="3"/>
      <c r="D279" s="200"/>
      <c r="E279" s="3"/>
      <c r="F279" s="3"/>
      <c r="G279" s="3"/>
      <c r="H279" s="3"/>
      <c r="I279" s="3"/>
      <c r="J279" s="3"/>
      <c r="K279" s="3"/>
      <c r="L279" s="3"/>
      <c r="M279" s="3"/>
      <c r="N279" s="3"/>
      <c r="O279" s="3"/>
      <c r="P279" s="3"/>
      <c r="Q279" s="3"/>
      <c r="R279" s="3"/>
      <c r="S279" s="3"/>
      <c r="T279" s="3"/>
      <c r="U279" s="3"/>
      <c r="V279" s="3"/>
      <c r="W279" s="3"/>
      <c r="X279" s="3"/>
      <c r="Y279" s="3"/>
      <c r="Z279" s="3"/>
    </row>
    <row r="280" spans="1:26" ht="12.75" customHeight="1" x14ac:dyDescent="0.25">
      <c r="A280" s="3"/>
      <c r="B280" s="3"/>
      <c r="C280" s="3"/>
      <c r="D280" s="200"/>
      <c r="E280" s="3"/>
      <c r="F280" s="3"/>
      <c r="G280" s="3"/>
      <c r="H280" s="3"/>
      <c r="I280" s="3"/>
      <c r="J280" s="3"/>
      <c r="K280" s="3"/>
      <c r="L280" s="3"/>
      <c r="M280" s="3"/>
      <c r="N280" s="3"/>
      <c r="O280" s="3"/>
      <c r="P280" s="3"/>
      <c r="Q280" s="3"/>
      <c r="R280" s="3"/>
      <c r="S280" s="3"/>
      <c r="T280" s="3"/>
      <c r="U280" s="3"/>
      <c r="V280" s="3"/>
      <c r="W280" s="3"/>
      <c r="X280" s="3"/>
      <c r="Y280" s="3"/>
      <c r="Z280" s="3"/>
    </row>
    <row r="281" spans="1:26" ht="12.75" customHeight="1" x14ac:dyDescent="0.25">
      <c r="A281" s="3"/>
      <c r="B281" s="3"/>
      <c r="C281" s="3"/>
      <c r="D281" s="200"/>
      <c r="E281" s="3"/>
      <c r="F281" s="3"/>
      <c r="G281" s="3"/>
      <c r="H281" s="3"/>
      <c r="I281" s="3"/>
      <c r="J281" s="3"/>
      <c r="K281" s="3"/>
      <c r="L281" s="3"/>
      <c r="M281" s="3"/>
      <c r="N281" s="3"/>
      <c r="O281" s="3"/>
      <c r="P281" s="3"/>
      <c r="Q281" s="3"/>
      <c r="R281" s="3"/>
      <c r="S281" s="3"/>
      <c r="T281" s="3"/>
      <c r="U281" s="3"/>
      <c r="V281" s="3"/>
      <c r="W281" s="3"/>
      <c r="X281" s="3"/>
      <c r="Y281" s="3"/>
      <c r="Z281" s="3"/>
    </row>
    <row r="282" spans="1:26" ht="12.75" customHeight="1" x14ac:dyDescent="0.25">
      <c r="A282" s="3"/>
      <c r="B282" s="3"/>
      <c r="C282" s="3"/>
      <c r="D282" s="200"/>
      <c r="E282" s="3"/>
      <c r="F282" s="3"/>
      <c r="G282" s="3"/>
      <c r="H282" s="3"/>
      <c r="I282" s="3"/>
      <c r="J282" s="3"/>
      <c r="K282" s="3"/>
      <c r="L282" s="3"/>
      <c r="M282" s="3"/>
      <c r="N282" s="3"/>
      <c r="O282" s="3"/>
      <c r="P282" s="3"/>
      <c r="Q282" s="3"/>
      <c r="R282" s="3"/>
      <c r="S282" s="3"/>
      <c r="T282" s="3"/>
      <c r="U282" s="3"/>
      <c r="V282" s="3"/>
      <c r="W282" s="3"/>
      <c r="X282" s="3"/>
      <c r="Y282" s="3"/>
      <c r="Z282" s="3"/>
    </row>
    <row r="283" spans="1:26" ht="12.75" customHeight="1" x14ac:dyDescent="0.25">
      <c r="A283" s="3"/>
      <c r="B283" s="3"/>
      <c r="C283" s="3"/>
      <c r="D283" s="200"/>
      <c r="E283" s="3"/>
      <c r="F283" s="3"/>
      <c r="G283" s="3"/>
      <c r="H283" s="3"/>
      <c r="I283" s="3"/>
      <c r="J283" s="3"/>
      <c r="K283" s="3"/>
      <c r="L283" s="3"/>
      <c r="M283" s="3"/>
      <c r="N283" s="3"/>
      <c r="O283" s="3"/>
      <c r="P283" s="3"/>
      <c r="Q283" s="3"/>
      <c r="R283" s="3"/>
      <c r="S283" s="3"/>
      <c r="T283" s="3"/>
      <c r="U283" s="3"/>
      <c r="V283" s="3"/>
      <c r="W283" s="3"/>
      <c r="X283" s="3"/>
      <c r="Y283" s="3"/>
      <c r="Z283" s="3"/>
    </row>
    <row r="284" spans="1:26" ht="12.75" customHeight="1" x14ac:dyDescent="0.25">
      <c r="A284" s="3"/>
      <c r="B284" s="3"/>
      <c r="C284" s="3"/>
      <c r="D284" s="200"/>
      <c r="E284" s="3"/>
      <c r="F284" s="3"/>
      <c r="G284" s="3"/>
      <c r="H284" s="3"/>
      <c r="I284" s="3"/>
      <c r="J284" s="3"/>
      <c r="K284" s="3"/>
      <c r="L284" s="3"/>
      <c r="M284" s="3"/>
      <c r="N284" s="3"/>
      <c r="O284" s="3"/>
      <c r="P284" s="3"/>
      <c r="Q284" s="3"/>
      <c r="R284" s="3"/>
      <c r="S284" s="3"/>
      <c r="T284" s="3"/>
      <c r="U284" s="3"/>
      <c r="V284" s="3"/>
      <c r="W284" s="3"/>
      <c r="X284" s="3"/>
      <c r="Y284" s="3"/>
      <c r="Z284" s="3"/>
    </row>
    <row r="285" spans="1:26" ht="12.75" customHeight="1" x14ac:dyDescent="0.25">
      <c r="A285" s="3"/>
      <c r="B285" s="3"/>
      <c r="C285" s="3"/>
      <c r="D285" s="200"/>
      <c r="E285" s="3"/>
      <c r="F285" s="3"/>
      <c r="G285" s="3"/>
      <c r="H285" s="3"/>
      <c r="I285" s="3"/>
      <c r="J285" s="3"/>
      <c r="K285" s="3"/>
      <c r="L285" s="3"/>
      <c r="M285" s="3"/>
      <c r="N285" s="3"/>
      <c r="O285" s="3"/>
      <c r="P285" s="3"/>
      <c r="Q285" s="3"/>
      <c r="R285" s="3"/>
      <c r="S285" s="3"/>
      <c r="T285" s="3"/>
      <c r="U285" s="3"/>
      <c r="V285" s="3"/>
      <c r="W285" s="3"/>
      <c r="X285" s="3"/>
      <c r="Y285" s="3"/>
      <c r="Z285" s="3"/>
    </row>
    <row r="286" spans="1:26" ht="12.75" customHeight="1" x14ac:dyDescent="0.25">
      <c r="A286" s="3"/>
      <c r="B286" s="3"/>
      <c r="C286" s="3"/>
      <c r="D286" s="200"/>
      <c r="E286" s="3"/>
      <c r="F286" s="3"/>
      <c r="G286" s="3"/>
      <c r="H286" s="3"/>
      <c r="I286" s="3"/>
      <c r="J286" s="3"/>
      <c r="K286" s="3"/>
      <c r="L286" s="3"/>
      <c r="M286" s="3"/>
      <c r="N286" s="3"/>
      <c r="O286" s="3"/>
      <c r="P286" s="3"/>
      <c r="Q286" s="3"/>
      <c r="R286" s="3"/>
      <c r="S286" s="3"/>
      <c r="T286" s="3"/>
      <c r="U286" s="3"/>
      <c r="V286" s="3"/>
      <c r="W286" s="3"/>
      <c r="X286" s="3"/>
      <c r="Y286" s="3"/>
      <c r="Z286" s="3"/>
    </row>
    <row r="287" spans="1:26" ht="12.75" customHeight="1" x14ac:dyDescent="0.25">
      <c r="A287" s="3"/>
      <c r="B287" s="3"/>
      <c r="C287" s="3"/>
      <c r="D287" s="200"/>
      <c r="E287" s="3"/>
      <c r="F287" s="3"/>
      <c r="G287" s="3"/>
      <c r="H287" s="3"/>
      <c r="I287" s="3"/>
      <c r="J287" s="3"/>
      <c r="K287" s="3"/>
      <c r="L287" s="3"/>
      <c r="M287" s="3"/>
      <c r="N287" s="3"/>
      <c r="O287" s="3"/>
      <c r="P287" s="3"/>
      <c r="Q287" s="3"/>
      <c r="R287" s="3"/>
      <c r="S287" s="3"/>
      <c r="T287" s="3"/>
      <c r="U287" s="3"/>
      <c r="V287" s="3"/>
      <c r="W287" s="3"/>
      <c r="X287" s="3"/>
      <c r="Y287" s="3"/>
      <c r="Z287" s="3"/>
    </row>
    <row r="288" spans="1:26" ht="12.75" customHeight="1" x14ac:dyDescent="0.25">
      <c r="A288" s="3"/>
      <c r="B288" s="3"/>
      <c r="C288" s="3"/>
      <c r="D288" s="200"/>
      <c r="E288" s="3"/>
      <c r="F288" s="3"/>
      <c r="G288" s="3"/>
      <c r="H288" s="3"/>
      <c r="I288" s="3"/>
      <c r="J288" s="3"/>
      <c r="K288" s="3"/>
      <c r="L288" s="3"/>
      <c r="M288" s="3"/>
      <c r="N288" s="3"/>
      <c r="O288" s="3"/>
      <c r="P288" s="3"/>
      <c r="Q288" s="3"/>
      <c r="R288" s="3"/>
      <c r="S288" s="3"/>
      <c r="T288" s="3"/>
      <c r="U288" s="3"/>
      <c r="V288" s="3"/>
      <c r="W288" s="3"/>
      <c r="X288" s="3"/>
      <c r="Y288" s="3"/>
      <c r="Z288" s="3"/>
    </row>
    <row r="289" spans="1:26" ht="12.75" customHeight="1" x14ac:dyDescent="0.25">
      <c r="A289" s="3"/>
      <c r="B289" s="3"/>
      <c r="C289" s="3"/>
      <c r="D289" s="200"/>
      <c r="E289" s="3"/>
      <c r="F289" s="3"/>
      <c r="G289" s="3"/>
      <c r="H289" s="3"/>
      <c r="I289" s="3"/>
      <c r="J289" s="3"/>
      <c r="K289" s="3"/>
      <c r="L289" s="3"/>
      <c r="M289" s="3"/>
      <c r="N289" s="3"/>
      <c r="O289" s="3"/>
      <c r="P289" s="3"/>
      <c r="Q289" s="3"/>
      <c r="R289" s="3"/>
      <c r="S289" s="3"/>
      <c r="T289" s="3"/>
      <c r="U289" s="3"/>
      <c r="V289" s="3"/>
      <c r="W289" s="3"/>
      <c r="X289" s="3"/>
      <c r="Y289" s="3"/>
      <c r="Z289" s="3"/>
    </row>
    <row r="290" spans="1:26" ht="12.75" customHeight="1" x14ac:dyDescent="0.25">
      <c r="A290" s="3"/>
      <c r="B290" s="3"/>
      <c r="C290" s="3"/>
      <c r="D290" s="200"/>
      <c r="E290" s="3"/>
      <c r="F290" s="3"/>
      <c r="G290" s="3"/>
      <c r="H290" s="3"/>
      <c r="I290" s="3"/>
      <c r="J290" s="3"/>
      <c r="K290" s="3"/>
      <c r="L290" s="3"/>
      <c r="M290" s="3"/>
      <c r="N290" s="3"/>
      <c r="O290" s="3"/>
      <c r="P290" s="3"/>
      <c r="Q290" s="3"/>
      <c r="R290" s="3"/>
      <c r="S290" s="3"/>
      <c r="T290" s="3"/>
      <c r="U290" s="3"/>
      <c r="V290" s="3"/>
      <c r="W290" s="3"/>
      <c r="X290" s="3"/>
      <c r="Y290" s="3"/>
      <c r="Z290" s="3"/>
    </row>
    <row r="291" spans="1:26" ht="12.75" customHeight="1" x14ac:dyDescent="0.25">
      <c r="A291" s="3"/>
      <c r="B291" s="3"/>
      <c r="C291" s="3"/>
      <c r="D291" s="200"/>
      <c r="E291" s="3"/>
      <c r="F291" s="3"/>
      <c r="G291" s="3"/>
      <c r="H291" s="3"/>
      <c r="I291" s="3"/>
      <c r="J291" s="3"/>
      <c r="K291" s="3"/>
      <c r="L291" s="3"/>
      <c r="M291" s="3"/>
      <c r="N291" s="3"/>
      <c r="O291" s="3"/>
      <c r="P291" s="3"/>
      <c r="Q291" s="3"/>
      <c r="R291" s="3"/>
      <c r="S291" s="3"/>
      <c r="T291" s="3"/>
      <c r="U291" s="3"/>
      <c r="V291" s="3"/>
      <c r="W291" s="3"/>
      <c r="X291" s="3"/>
      <c r="Y291" s="3"/>
      <c r="Z291" s="3"/>
    </row>
    <row r="292" spans="1:26" ht="12.75" customHeight="1" x14ac:dyDescent="0.25">
      <c r="A292" s="3"/>
      <c r="B292" s="3"/>
      <c r="C292" s="3"/>
      <c r="D292" s="200"/>
      <c r="E292" s="3"/>
      <c r="F292" s="3"/>
      <c r="G292" s="3"/>
      <c r="H292" s="3"/>
      <c r="I292" s="3"/>
      <c r="J292" s="3"/>
      <c r="K292" s="3"/>
      <c r="L292" s="3"/>
      <c r="M292" s="3"/>
      <c r="N292" s="3"/>
      <c r="O292" s="3"/>
      <c r="P292" s="3"/>
      <c r="Q292" s="3"/>
      <c r="R292" s="3"/>
      <c r="S292" s="3"/>
      <c r="T292" s="3"/>
      <c r="U292" s="3"/>
      <c r="V292" s="3"/>
      <c r="W292" s="3"/>
      <c r="X292" s="3"/>
      <c r="Y292" s="3"/>
      <c r="Z292" s="3"/>
    </row>
    <row r="293" spans="1:26" ht="12.75" customHeight="1" x14ac:dyDescent="0.25">
      <c r="A293" s="3"/>
      <c r="B293" s="3"/>
      <c r="C293" s="3"/>
      <c r="D293" s="200"/>
      <c r="E293" s="3"/>
      <c r="F293" s="3"/>
      <c r="G293" s="3"/>
      <c r="H293" s="3"/>
      <c r="I293" s="3"/>
      <c r="J293" s="3"/>
      <c r="K293" s="3"/>
      <c r="L293" s="3"/>
      <c r="M293" s="3"/>
      <c r="N293" s="3"/>
      <c r="O293" s="3"/>
      <c r="P293" s="3"/>
      <c r="Q293" s="3"/>
      <c r="R293" s="3"/>
      <c r="S293" s="3"/>
      <c r="T293" s="3"/>
      <c r="U293" s="3"/>
      <c r="V293" s="3"/>
      <c r="W293" s="3"/>
      <c r="X293" s="3"/>
      <c r="Y293" s="3"/>
      <c r="Z293" s="3"/>
    </row>
    <row r="294" spans="1:26" ht="12.75" customHeight="1" x14ac:dyDescent="0.25">
      <c r="A294" s="3"/>
      <c r="B294" s="3"/>
      <c r="C294" s="3"/>
      <c r="D294" s="200"/>
      <c r="E294" s="3"/>
      <c r="F294" s="3"/>
      <c r="G294" s="3"/>
      <c r="H294" s="3"/>
      <c r="I294" s="3"/>
      <c r="J294" s="3"/>
      <c r="K294" s="3"/>
      <c r="L294" s="3"/>
      <c r="M294" s="3"/>
      <c r="N294" s="3"/>
      <c r="O294" s="3"/>
      <c r="P294" s="3"/>
      <c r="Q294" s="3"/>
      <c r="R294" s="3"/>
      <c r="S294" s="3"/>
      <c r="T294" s="3"/>
      <c r="U294" s="3"/>
      <c r="V294" s="3"/>
      <c r="W294" s="3"/>
      <c r="X294" s="3"/>
      <c r="Y294" s="3"/>
      <c r="Z294" s="3"/>
    </row>
    <row r="295" spans="1:26" ht="12.75" customHeight="1" x14ac:dyDescent="0.25">
      <c r="A295" s="3"/>
      <c r="B295" s="3"/>
      <c r="C295" s="3"/>
      <c r="D295" s="200"/>
      <c r="E295" s="3"/>
      <c r="F295" s="3"/>
      <c r="G295" s="3"/>
      <c r="H295" s="3"/>
      <c r="I295" s="3"/>
      <c r="J295" s="3"/>
      <c r="K295" s="3"/>
      <c r="L295" s="3"/>
      <c r="M295" s="3"/>
      <c r="N295" s="3"/>
      <c r="O295" s="3"/>
      <c r="P295" s="3"/>
      <c r="Q295" s="3"/>
      <c r="R295" s="3"/>
      <c r="S295" s="3"/>
      <c r="T295" s="3"/>
      <c r="U295" s="3"/>
      <c r="V295" s="3"/>
      <c r="W295" s="3"/>
      <c r="X295" s="3"/>
      <c r="Y295" s="3"/>
      <c r="Z295" s="3"/>
    </row>
    <row r="296" spans="1:26" ht="12.75" customHeight="1" x14ac:dyDescent="0.25">
      <c r="A296" s="3"/>
      <c r="B296" s="3"/>
      <c r="C296" s="3"/>
      <c r="D296" s="200"/>
      <c r="E296" s="3"/>
      <c r="F296" s="3"/>
      <c r="G296" s="3"/>
      <c r="H296" s="3"/>
      <c r="I296" s="3"/>
      <c r="J296" s="3"/>
      <c r="K296" s="3"/>
      <c r="L296" s="3"/>
      <c r="M296" s="3"/>
      <c r="N296" s="3"/>
      <c r="O296" s="3"/>
      <c r="P296" s="3"/>
      <c r="Q296" s="3"/>
      <c r="R296" s="3"/>
      <c r="S296" s="3"/>
      <c r="T296" s="3"/>
      <c r="U296" s="3"/>
      <c r="V296" s="3"/>
      <c r="W296" s="3"/>
      <c r="X296" s="3"/>
      <c r="Y296" s="3"/>
      <c r="Z296" s="3"/>
    </row>
    <row r="297" spans="1:26" ht="12.75" customHeight="1" x14ac:dyDescent="0.25">
      <c r="A297" s="3"/>
      <c r="B297" s="3"/>
      <c r="C297" s="3"/>
      <c r="D297" s="200"/>
      <c r="E297" s="3"/>
      <c r="F297" s="3"/>
      <c r="G297" s="3"/>
      <c r="H297" s="3"/>
      <c r="I297" s="3"/>
      <c r="J297" s="3"/>
      <c r="K297" s="3"/>
      <c r="L297" s="3"/>
      <c r="M297" s="3"/>
      <c r="N297" s="3"/>
      <c r="O297" s="3"/>
      <c r="P297" s="3"/>
      <c r="Q297" s="3"/>
      <c r="R297" s="3"/>
      <c r="S297" s="3"/>
      <c r="T297" s="3"/>
      <c r="U297" s="3"/>
      <c r="V297" s="3"/>
      <c r="W297" s="3"/>
      <c r="X297" s="3"/>
      <c r="Y297" s="3"/>
      <c r="Z297" s="3"/>
    </row>
    <row r="298" spans="1:26" ht="12.75" customHeight="1" x14ac:dyDescent="0.25">
      <c r="A298" s="3"/>
      <c r="B298" s="3"/>
      <c r="C298" s="3"/>
      <c r="D298" s="200"/>
      <c r="E298" s="3"/>
      <c r="F298" s="3"/>
      <c r="G298" s="3"/>
      <c r="H298" s="3"/>
      <c r="I298" s="3"/>
      <c r="J298" s="3"/>
      <c r="K298" s="3"/>
      <c r="L298" s="3"/>
      <c r="M298" s="3"/>
      <c r="N298" s="3"/>
      <c r="O298" s="3"/>
      <c r="P298" s="3"/>
      <c r="Q298" s="3"/>
      <c r="R298" s="3"/>
      <c r="S298" s="3"/>
      <c r="T298" s="3"/>
      <c r="U298" s="3"/>
      <c r="V298" s="3"/>
      <c r="W298" s="3"/>
      <c r="X298" s="3"/>
      <c r="Y298" s="3"/>
      <c r="Z298" s="3"/>
    </row>
    <row r="299" spans="1:26" ht="12.75" customHeight="1" x14ac:dyDescent="0.25">
      <c r="A299" s="3"/>
      <c r="B299" s="3"/>
      <c r="C299" s="3"/>
      <c r="D299" s="200"/>
      <c r="E299" s="3"/>
      <c r="F299" s="3"/>
      <c r="G299" s="3"/>
      <c r="H299" s="3"/>
      <c r="I299" s="3"/>
      <c r="J299" s="3"/>
      <c r="K299" s="3"/>
      <c r="L299" s="3"/>
      <c r="M299" s="3"/>
      <c r="N299" s="3"/>
      <c r="O299" s="3"/>
      <c r="P299" s="3"/>
      <c r="Q299" s="3"/>
      <c r="R299" s="3"/>
      <c r="S299" s="3"/>
      <c r="T299" s="3"/>
      <c r="U299" s="3"/>
      <c r="V299" s="3"/>
      <c r="W299" s="3"/>
      <c r="X299" s="3"/>
      <c r="Y299" s="3"/>
      <c r="Z299" s="3"/>
    </row>
    <row r="300" spans="1:26" ht="12.75" customHeight="1" x14ac:dyDescent="0.25">
      <c r="A300" s="3"/>
      <c r="B300" s="3"/>
      <c r="C300" s="3"/>
      <c r="D300" s="200"/>
      <c r="E300" s="3"/>
      <c r="F300" s="3"/>
      <c r="G300" s="3"/>
      <c r="H300" s="3"/>
      <c r="I300" s="3"/>
      <c r="J300" s="3"/>
      <c r="K300" s="3"/>
      <c r="L300" s="3"/>
      <c r="M300" s="3"/>
      <c r="N300" s="3"/>
      <c r="O300" s="3"/>
      <c r="P300" s="3"/>
      <c r="Q300" s="3"/>
      <c r="R300" s="3"/>
      <c r="S300" s="3"/>
      <c r="T300" s="3"/>
      <c r="U300" s="3"/>
      <c r="V300" s="3"/>
      <c r="W300" s="3"/>
      <c r="X300" s="3"/>
      <c r="Y300" s="3"/>
      <c r="Z300" s="3"/>
    </row>
    <row r="301" spans="1:26" ht="12.75" customHeight="1" x14ac:dyDescent="0.25">
      <c r="A301" s="3"/>
      <c r="B301" s="3"/>
      <c r="C301" s="3"/>
      <c r="D301" s="200"/>
      <c r="E301" s="3"/>
      <c r="F301" s="3"/>
      <c r="G301" s="3"/>
      <c r="H301" s="3"/>
      <c r="I301" s="3"/>
      <c r="J301" s="3"/>
      <c r="K301" s="3"/>
      <c r="L301" s="3"/>
      <c r="M301" s="3"/>
      <c r="N301" s="3"/>
      <c r="O301" s="3"/>
      <c r="P301" s="3"/>
      <c r="Q301" s="3"/>
      <c r="R301" s="3"/>
      <c r="S301" s="3"/>
      <c r="T301" s="3"/>
      <c r="U301" s="3"/>
      <c r="V301" s="3"/>
      <c r="W301" s="3"/>
      <c r="X301" s="3"/>
      <c r="Y301" s="3"/>
      <c r="Z301" s="3"/>
    </row>
    <row r="302" spans="1:26" ht="12.75" customHeight="1" x14ac:dyDescent="0.25">
      <c r="A302" s="3"/>
      <c r="B302" s="3"/>
      <c r="C302" s="3"/>
      <c r="D302" s="200"/>
      <c r="E302" s="3"/>
      <c r="F302" s="3"/>
      <c r="G302" s="3"/>
      <c r="H302" s="3"/>
      <c r="I302" s="3"/>
      <c r="J302" s="3"/>
      <c r="K302" s="3"/>
      <c r="L302" s="3"/>
      <c r="M302" s="3"/>
      <c r="N302" s="3"/>
      <c r="O302" s="3"/>
      <c r="P302" s="3"/>
      <c r="Q302" s="3"/>
      <c r="R302" s="3"/>
      <c r="S302" s="3"/>
      <c r="T302" s="3"/>
      <c r="U302" s="3"/>
      <c r="V302" s="3"/>
      <c r="W302" s="3"/>
      <c r="X302" s="3"/>
      <c r="Y302" s="3"/>
      <c r="Z302" s="3"/>
    </row>
    <row r="303" spans="1:26" ht="12.75" customHeight="1" x14ac:dyDescent="0.25">
      <c r="A303" s="3"/>
      <c r="B303" s="3"/>
      <c r="C303" s="3"/>
      <c r="D303" s="200"/>
      <c r="E303" s="3"/>
      <c r="F303" s="3"/>
      <c r="G303" s="3"/>
      <c r="H303" s="3"/>
      <c r="I303" s="3"/>
      <c r="J303" s="3"/>
      <c r="K303" s="3"/>
      <c r="L303" s="3"/>
      <c r="M303" s="3"/>
      <c r="N303" s="3"/>
      <c r="O303" s="3"/>
      <c r="P303" s="3"/>
      <c r="Q303" s="3"/>
      <c r="R303" s="3"/>
      <c r="S303" s="3"/>
      <c r="T303" s="3"/>
      <c r="U303" s="3"/>
      <c r="V303" s="3"/>
      <c r="W303" s="3"/>
      <c r="X303" s="3"/>
      <c r="Y303" s="3"/>
      <c r="Z303" s="3"/>
    </row>
    <row r="304" spans="1:26" ht="12.75" customHeight="1" x14ac:dyDescent="0.25">
      <c r="A304" s="3"/>
      <c r="B304" s="3"/>
      <c r="C304" s="3"/>
      <c r="D304" s="200"/>
      <c r="E304" s="3"/>
      <c r="F304" s="3"/>
      <c r="G304" s="3"/>
      <c r="H304" s="3"/>
      <c r="I304" s="3"/>
      <c r="J304" s="3"/>
      <c r="K304" s="3"/>
      <c r="L304" s="3"/>
      <c r="M304" s="3"/>
      <c r="N304" s="3"/>
      <c r="O304" s="3"/>
      <c r="P304" s="3"/>
      <c r="Q304" s="3"/>
      <c r="R304" s="3"/>
      <c r="S304" s="3"/>
      <c r="T304" s="3"/>
      <c r="U304" s="3"/>
      <c r="V304" s="3"/>
      <c r="W304" s="3"/>
      <c r="X304" s="3"/>
      <c r="Y304" s="3"/>
      <c r="Z304" s="3"/>
    </row>
    <row r="305" spans="1:26" ht="12.75" customHeight="1" x14ac:dyDescent="0.25">
      <c r="A305" s="3"/>
      <c r="B305" s="3"/>
      <c r="C305" s="3"/>
      <c r="D305" s="200"/>
      <c r="E305" s="3"/>
      <c r="F305" s="3"/>
      <c r="G305" s="3"/>
      <c r="H305" s="3"/>
      <c r="I305" s="3"/>
      <c r="J305" s="3"/>
      <c r="K305" s="3"/>
      <c r="L305" s="3"/>
      <c r="M305" s="3"/>
      <c r="N305" s="3"/>
      <c r="O305" s="3"/>
      <c r="P305" s="3"/>
      <c r="Q305" s="3"/>
      <c r="R305" s="3"/>
      <c r="S305" s="3"/>
      <c r="T305" s="3"/>
      <c r="U305" s="3"/>
      <c r="V305" s="3"/>
      <c r="W305" s="3"/>
      <c r="X305" s="3"/>
      <c r="Y305" s="3"/>
      <c r="Z305" s="3"/>
    </row>
    <row r="306" spans="1:26" ht="12.75" customHeight="1" x14ac:dyDescent="0.25">
      <c r="A306" s="3"/>
      <c r="B306" s="3"/>
      <c r="C306" s="3"/>
      <c r="D306" s="200"/>
      <c r="E306" s="3"/>
      <c r="F306" s="3"/>
      <c r="G306" s="3"/>
      <c r="H306" s="3"/>
      <c r="I306" s="3"/>
      <c r="J306" s="3"/>
      <c r="K306" s="3"/>
      <c r="L306" s="3"/>
      <c r="M306" s="3"/>
      <c r="N306" s="3"/>
      <c r="O306" s="3"/>
      <c r="P306" s="3"/>
      <c r="Q306" s="3"/>
      <c r="R306" s="3"/>
      <c r="S306" s="3"/>
      <c r="T306" s="3"/>
      <c r="U306" s="3"/>
      <c r="V306" s="3"/>
      <c r="W306" s="3"/>
      <c r="X306" s="3"/>
      <c r="Y306" s="3"/>
      <c r="Z306" s="3"/>
    </row>
    <row r="307" spans="1:26" ht="12.75" customHeight="1" x14ac:dyDescent="0.25">
      <c r="A307" s="3"/>
      <c r="B307" s="3"/>
      <c r="C307" s="3"/>
      <c r="D307" s="200"/>
      <c r="E307" s="3"/>
      <c r="F307" s="3"/>
      <c r="G307" s="3"/>
      <c r="H307" s="3"/>
      <c r="I307" s="3"/>
      <c r="J307" s="3"/>
      <c r="K307" s="3"/>
      <c r="L307" s="3"/>
      <c r="M307" s="3"/>
      <c r="N307" s="3"/>
      <c r="O307" s="3"/>
      <c r="P307" s="3"/>
      <c r="Q307" s="3"/>
      <c r="R307" s="3"/>
      <c r="S307" s="3"/>
      <c r="T307" s="3"/>
      <c r="U307" s="3"/>
      <c r="V307" s="3"/>
      <c r="W307" s="3"/>
      <c r="X307" s="3"/>
      <c r="Y307" s="3"/>
      <c r="Z307" s="3"/>
    </row>
    <row r="308" spans="1:26" ht="12.75" customHeight="1" x14ac:dyDescent="0.25">
      <c r="A308" s="3"/>
      <c r="B308" s="3"/>
      <c r="C308" s="3"/>
      <c r="D308" s="200"/>
      <c r="E308" s="3"/>
      <c r="F308" s="3"/>
      <c r="G308" s="3"/>
      <c r="H308" s="3"/>
      <c r="I308" s="3"/>
      <c r="J308" s="3"/>
      <c r="K308" s="3"/>
      <c r="L308" s="3"/>
      <c r="M308" s="3"/>
      <c r="N308" s="3"/>
      <c r="O308" s="3"/>
      <c r="P308" s="3"/>
      <c r="Q308" s="3"/>
      <c r="R308" s="3"/>
      <c r="S308" s="3"/>
      <c r="T308" s="3"/>
      <c r="U308" s="3"/>
      <c r="V308" s="3"/>
      <c r="W308" s="3"/>
      <c r="X308" s="3"/>
      <c r="Y308" s="3"/>
      <c r="Z308" s="3"/>
    </row>
    <row r="309" spans="1:26" ht="12.75" customHeight="1" x14ac:dyDescent="0.25">
      <c r="A309" s="3"/>
      <c r="B309" s="3"/>
      <c r="C309" s="3"/>
      <c r="D309" s="200"/>
      <c r="E309" s="3"/>
      <c r="F309" s="3"/>
      <c r="G309" s="3"/>
      <c r="H309" s="3"/>
      <c r="I309" s="3"/>
      <c r="J309" s="3"/>
      <c r="K309" s="3"/>
      <c r="L309" s="3"/>
      <c r="M309" s="3"/>
      <c r="N309" s="3"/>
      <c r="O309" s="3"/>
      <c r="P309" s="3"/>
      <c r="Q309" s="3"/>
      <c r="R309" s="3"/>
      <c r="S309" s="3"/>
      <c r="T309" s="3"/>
      <c r="U309" s="3"/>
      <c r="V309" s="3"/>
      <c r="W309" s="3"/>
      <c r="X309" s="3"/>
      <c r="Y309" s="3"/>
      <c r="Z309" s="3"/>
    </row>
    <row r="310" spans="1:26" ht="12.75" customHeight="1" x14ac:dyDescent="0.25">
      <c r="A310" s="3"/>
      <c r="B310" s="3"/>
      <c r="C310" s="3"/>
      <c r="D310" s="200"/>
      <c r="E310" s="3"/>
      <c r="F310" s="3"/>
      <c r="G310" s="3"/>
      <c r="H310" s="3"/>
      <c r="I310" s="3"/>
      <c r="J310" s="3"/>
      <c r="K310" s="3"/>
      <c r="L310" s="3"/>
      <c r="M310" s="3"/>
      <c r="N310" s="3"/>
      <c r="O310" s="3"/>
      <c r="P310" s="3"/>
      <c r="Q310" s="3"/>
      <c r="R310" s="3"/>
      <c r="S310" s="3"/>
      <c r="T310" s="3"/>
      <c r="U310" s="3"/>
      <c r="V310" s="3"/>
      <c r="W310" s="3"/>
      <c r="X310" s="3"/>
      <c r="Y310" s="3"/>
      <c r="Z310" s="3"/>
    </row>
    <row r="311" spans="1:26" ht="12.75" customHeight="1" x14ac:dyDescent="0.25">
      <c r="A311" s="3"/>
      <c r="B311" s="3"/>
      <c r="C311" s="3"/>
      <c r="D311" s="200"/>
      <c r="E311" s="3"/>
      <c r="F311" s="3"/>
      <c r="G311" s="3"/>
      <c r="H311" s="3"/>
      <c r="I311" s="3"/>
      <c r="J311" s="3"/>
      <c r="K311" s="3"/>
      <c r="L311" s="3"/>
      <c r="M311" s="3"/>
      <c r="N311" s="3"/>
      <c r="O311" s="3"/>
      <c r="P311" s="3"/>
      <c r="Q311" s="3"/>
      <c r="R311" s="3"/>
      <c r="S311" s="3"/>
      <c r="T311" s="3"/>
      <c r="U311" s="3"/>
      <c r="V311" s="3"/>
      <c r="W311" s="3"/>
      <c r="X311" s="3"/>
      <c r="Y311" s="3"/>
      <c r="Z311" s="3"/>
    </row>
    <row r="312" spans="1:26" ht="12.75" customHeight="1" x14ac:dyDescent="0.25">
      <c r="A312" s="3"/>
      <c r="B312" s="3"/>
      <c r="C312" s="3"/>
      <c r="D312" s="200"/>
      <c r="E312" s="3"/>
      <c r="F312" s="3"/>
      <c r="G312" s="3"/>
      <c r="H312" s="3"/>
      <c r="I312" s="3"/>
      <c r="J312" s="3"/>
      <c r="K312" s="3"/>
      <c r="L312" s="3"/>
      <c r="M312" s="3"/>
      <c r="N312" s="3"/>
      <c r="O312" s="3"/>
      <c r="P312" s="3"/>
      <c r="Q312" s="3"/>
      <c r="R312" s="3"/>
      <c r="S312" s="3"/>
      <c r="T312" s="3"/>
      <c r="U312" s="3"/>
      <c r="V312" s="3"/>
      <c r="W312" s="3"/>
      <c r="X312" s="3"/>
      <c r="Y312" s="3"/>
      <c r="Z312" s="3"/>
    </row>
    <row r="313" spans="1:26" ht="12.75" customHeight="1" x14ac:dyDescent="0.25">
      <c r="A313" s="3"/>
      <c r="B313" s="3"/>
      <c r="C313" s="3"/>
      <c r="D313" s="200"/>
      <c r="E313" s="3"/>
      <c r="F313" s="3"/>
      <c r="G313" s="3"/>
      <c r="H313" s="3"/>
      <c r="I313" s="3"/>
      <c r="J313" s="3"/>
      <c r="K313" s="3"/>
      <c r="L313" s="3"/>
      <c r="M313" s="3"/>
      <c r="N313" s="3"/>
      <c r="O313" s="3"/>
      <c r="P313" s="3"/>
      <c r="Q313" s="3"/>
      <c r="R313" s="3"/>
      <c r="S313" s="3"/>
      <c r="T313" s="3"/>
      <c r="U313" s="3"/>
      <c r="V313" s="3"/>
      <c r="W313" s="3"/>
      <c r="X313" s="3"/>
      <c r="Y313" s="3"/>
      <c r="Z313" s="3"/>
    </row>
    <row r="314" spans="1:26" ht="12.75" customHeight="1" x14ac:dyDescent="0.25">
      <c r="A314" s="3"/>
      <c r="B314" s="3"/>
      <c r="C314" s="3"/>
      <c r="D314" s="200"/>
      <c r="E314" s="3"/>
      <c r="F314" s="3"/>
      <c r="G314" s="3"/>
      <c r="H314" s="3"/>
      <c r="I314" s="3"/>
      <c r="J314" s="3"/>
      <c r="K314" s="3"/>
      <c r="L314" s="3"/>
      <c r="M314" s="3"/>
      <c r="N314" s="3"/>
      <c r="O314" s="3"/>
      <c r="P314" s="3"/>
      <c r="Q314" s="3"/>
      <c r="R314" s="3"/>
      <c r="S314" s="3"/>
      <c r="T314" s="3"/>
      <c r="U314" s="3"/>
      <c r="V314" s="3"/>
      <c r="W314" s="3"/>
      <c r="X314" s="3"/>
      <c r="Y314" s="3"/>
      <c r="Z314" s="3"/>
    </row>
    <row r="315" spans="1:26" ht="12.75" customHeight="1" x14ac:dyDescent="0.25">
      <c r="A315" s="3"/>
      <c r="B315" s="3"/>
      <c r="C315" s="3"/>
      <c r="D315" s="200"/>
      <c r="E315" s="3"/>
      <c r="F315" s="3"/>
      <c r="G315" s="3"/>
      <c r="H315" s="3"/>
      <c r="I315" s="3"/>
      <c r="J315" s="3"/>
      <c r="K315" s="3"/>
      <c r="L315" s="3"/>
      <c r="M315" s="3"/>
      <c r="N315" s="3"/>
      <c r="O315" s="3"/>
      <c r="P315" s="3"/>
      <c r="Q315" s="3"/>
      <c r="R315" s="3"/>
      <c r="S315" s="3"/>
      <c r="T315" s="3"/>
      <c r="U315" s="3"/>
      <c r="V315" s="3"/>
      <c r="W315" s="3"/>
      <c r="X315" s="3"/>
      <c r="Y315" s="3"/>
      <c r="Z315" s="3"/>
    </row>
    <row r="316" spans="1:26" ht="12.75" customHeight="1" x14ac:dyDescent="0.25">
      <c r="A316" s="3"/>
      <c r="B316" s="3"/>
      <c r="C316" s="3"/>
      <c r="D316" s="200"/>
      <c r="E316" s="3"/>
      <c r="F316" s="3"/>
      <c r="G316" s="3"/>
      <c r="H316" s="3"/>
      <c r="I316" s="3"/>
      <c r="J316" s="3"/>
      <c r="K316" s="3"/>
      <c r="L316" s="3"/>
      <c r="M316" s="3"/>
      <c r="N316" s="3"/>
      <c r="O316" s="3"/>
      <c r="P316" s="3"/>
      <c r="Q316" s="3"/>
      <c r="R316" s="3"/>
      <c r="S316" s="3"/>
      <c r="T316" s="3"/>
      <c r="U316" s="3"/>
      <c r="V316" s="3"/>
      <c r="W316" s="3"/>
      <c r="X316" s="3"/>
      <c r="Y316" s="3"/>
      <c r="Z316" s="3"/>
    </row>
    <row r="317" spans="1:26" ht="12.75" customHeight="1" x14ac:dyDescent="0.25">
      <c r="A317" s="3"/>
      <c r="B317" s="3"/>
      <c r="C317" s="3"/>
      <c r="D317" s="200"/>
      <c r="E317" s="3"/>
      <c r="F317" s="3"/>
      <c r="G317" s="3"/>
      <c r="H317" s="3"/>
      <c r="I317" s="3"/>
      <c r="J317" s="3"/>
      <c r="K317" s="3"/>
      <c r="L317" s="3"/>
      <c r="M317" s="3"/>
      <c r="N317" s="3"/>
      <c r="O317" s="3"/>
      <c r="P317" s="3"/>
      <c r="Q317" s="3"/>
      <c r="R317" s="3"/>
      <c r="S317" s="3"/>
      <c r="T317" s="3"/>
      <c r="U317" s="3"/>
      <c r="V317" s="3"/>
      <c r="W317" s="3"/>
      <c r="X317" s="3"/>
      <c r="Y317" s="3"/>
      <c r="Z317" s="3"/>
    </row>
    <row r="318" spans="1:26" ht="12.75" customHeight="1" x14ac:dyDescent="0.25">
      <c r="A318" s="3"/>
      <c r="B318" s="3"/>
      <c r="C318" s="3"/>
      <c r="D318" s="200"/>
      <c r="E318" s="3"/>
      <c r="F318" s="3"/>
      <c r="G318" s="3"/>
      <c r="H318" s="3"/>
      <c r="I318" s="3"/>
      <c r="J318" s="3"/>
      <c r="K318" s="3"/>
      <c r="L318" s="3"/>
      <c r="M318" s="3"/>
      <c r="N318" s="3"/>
      <c r="O318" s="3"/>
      <c r="P318" s="3"/>
      <c r="Q318" s="3"/>
      <c r="R318" s="3"/>
      <c r="S318" s="3"/>
      <c r="T318" s="3"/>
      <c r="U318" s="3"/>
      <c r="V318" s="3"/>
      <c r="W318" s="3"/>
      <c r="X318" s="3"/>
      <c r="Y318" s="3"/>
      <c r="Z318" s="3"/>
    </row>
    <row r="319" spans="1:26" ht="12.75" customHeight="1" x14ac:dyDescent="0.25">
      <c r="A319" s="3"/>
      <c r="B319" s="3"/>
      <c r="C319" s="3"/>
      <c r="D319" s="200"/>
      <c r="E319" s="3"/>
      <c r="F319" s="3"/>
      <c r="G319" s="3"/>
      <c r="H319" s="3"/>
      <c r="I319" s="3"/>
      <c r="J319" s="3"/>
      <c r="K319" s="3"/>
      <c r="L319" s="3"/>
      <c r="M319" s="3"/>
      <c r="N319" s="3"/>
      <c r="O319" s="3"/>
      <c r="P319" s="3"/>
      <c r="Q319" s="3"/>
      <c r="R319" s="3"/>
      <c r="S319" s="3"/>
      <c r="T319" s="3"/>
      <c r="U319" s="3"/>
      <c r="V319" s="3"/>
      <c r="W319" s="3"/>
      <c r="X319" s="3"/>
      <c r="Y319" s="3"/>
      <c r="Z319" s="3"/>
    </row>
    <row r="320" spans="1:26" ht="12.75" customHeight="1" x14ac:dyDescent="0.25">
      <c r="A320" s="3"/>
      <c r="B320" s="3"/>
      <c r="C320" s="3"/>
      <c r="D320" s="200"/>
      <c r="E320" s="3"/>
      <c r="F320" s="3"/>
      <c r="G320" s="3"/>
      <c r="H320" s="3"/>
      <c r="I320" s="3"/>
      <c r="J320" s="3"/>
      <c r="K320" s="3"/>
      <c r="L320" s="3"/>
      <c r="M320" s="3"/>
      <c r="N320" s="3"/>
      <c r="O320" s="3"/>
      <c r="P320" s="3"/>
      <c r="Q320" s="3"/>
      <c r="R320" s="3"/>
      <c r="S320" s="3"/>
      <c r="T320" s="3"/>
      <c r="U320" s="3"/>
      <c r="V320" s="3"/>
      <c r="W320" s="3"/>
      <c r="X320" s="3"/>
      <c r="Y320" s="3"/>
      <c r="Z320" s="3"/>
    </row>
    <row r="321" spans="1:26" ht="12.75" customHeight="1" x14ac:dyDescent="0.25">
      <c r="A321" s="3"/>
      <c r="B321" s="3"/>
      <c r="C321" s="3"/>
      <c r="D321" s="200"/>
      <c r="E321" s="3"/>
      <c r="F321" s="3"/>
      <c r="G321" s="3"/>
      <c r="H321" s="3"/>
      <c r="I321" s="3"/>
      <c r="J321" s="3"/>
      <c r="K321" s="3"/>
      <c r="L321" s="3"/>
      <c r="M321" s="3"/>
      <c r="N321" s="3"/>
      <c r="O321" s="3"/>
      <c r="P321" s="3"/>
      <c r="Q321" s="3"/>
      <c r="R321" s="3"/>
      <c r="S321" s="3"/>
      <c r="T321" s="3"/>
      <c r="U321" s="3"/>
      <c r="V321" s="3"/>
      <c r="W321" s="3"/>
      <c r="X321" s="3"/>
      <c r="Y321" s="3"/>
      <c r="Z321" s="3"/>
    </row>
    <row r="322" spans="1:26" ht="12.75" customHeight="1" x14ac:dyDescent="0.25">
      <c r="A322" s="3"/>
      <c r="B322" s="3"/>
      <c r="C322" s="3"/>
      <c r="D322" s="200"/>
      <c r="E322" s="3"/>
      <c r="F322" s="3"/>
      <c r="G322" s="3"/>
      <c r="H322" s="3"/>
      <c r="I322" s="3"/>
      <c r="J322" s="3"/>
      <c r="K322" s="3"/>
      <c r="L322" s="3"/>
      <c r="M322" s="3"/>
      <c r="N322" s="3"/>
      <c r="O322" s="3"/>
      <c r="P322" s="3"/>
      <c r="Q322" s="3"/>
      <c r="R322" s="3"/>
      <c r="S322" s="3"/>
      <c r="T322" s="3"/>
      <c r="U322" s="3"/>
      <c r="V322" s="3"/>
      <c r="W322" s="3"/>
      <c r="X322" s="3"/>
      <c r="Y322" s="3"/>
      <c r="Z322" s="3"/>
    </row>
    <row r="323" spans="1:26" ht="12.75" customHeight="1" x14ac:dyDescent="0.25">
      <c r="A323" s="3"/>
      <c r="B323" s="3"/>
      <c r="C323" s="3"/>
      <c r="D323" s="200"/>
      <c r="E323" s="3"/>
      <c r="F323" s="3"/>
      <c r="G323" s="3"/>
      <c r="H323" s="3"/>
      <c r="I323" s="3"/>
      <c r="J323" s="3"/>
      <c r="K323" s="3"/>
      <c r="L323" s="3"/>
      <c r="M323" s="3"/>
      <c r="N323" s="3"/>
      <c r="O323" s="3"/>
      <c r="P323" s="3"/>
      <c r="Q323" s="3"/>
      <c r="R323" s="3"/>
      <c r="S323" s="3"/>
      <c r="T323" s="3"/>
      <c r="U323" s="3"/>
      <c r="V323" s="3"/>
      <c r="W323" s="3"/>
      <c r="X323" s="3"/>
      <c r="Y323" s="3"/>
      <c r="Z323" s="3"/>
    </row>
    <row r="324" spans="1:26" ht="12.75" customHeight="1" x14ac:dyDescent="0.25">
      <c r="A324" s="3"/>
      <c r="B324" s="3"/>
      <c r="C324" s="3"/>
      <c r="D324" s="200"/>
      <c r="E324" s="3"/>
      <c r="F324" s="3"/>
      <c r="G324" s="3"/>
      <c r="H324" s="3"/>
      <c r="I324" s="3"/>
      <c r="J324" s="3"/>
      <c r="K324" s="3"/>
      <c r="L324" s="3"/>
      <c r="M324" s="3"/>
      <c r="N324" s="3"/>
      <c r="O324" s="3"/>
      <c r="P324" s="3"/>
      <c r="Q324" s="3"/>
      <c r="R324" s="3"/>
      <c r="S324" s="3"/>
      <c r="T324" s="3"/>
      <c r="U324" s="3"/>
      <c r="V324" s="3"/>
      <c r="W324" s="3"/>
      <c r="X324" s="3"/>
      <c r="Y324" s="3"/>
      <c r="Z324" s="3"/>
    </row>
    <row r="325" spans="1:26" ht="12.75" customHeight="1" x14ac:dyDescent="0.25">
      <c r="A325" s="3"/>
      <c r="B325" s="3"/>
      <c r="C325" s="3"/>
      <c r="D325" s="200"/>
      <c r="E325" s="3"/>
      <c r="F325" s="3"/>
      <c r="G325" s="3"/>
      <c r="H325" s="3"/>
      <c r="I325" s="3"/>
      <c r="J325" s="3"/>
      <c r="K325" s="3"/>
      <c r="L325" s="3"/>
      <c r="M325" s="3"/>
      <c r="N325" s="3"/>
      <c r="O325" s="3"/>
      <c r="P325" s="3"/>
      <c r="Q325" s="3"/>
      <c r="R325" s="3"/>
      <c r="S325" s="3"/>
      <c r="T325" s="3"/>
      <c r="U325" s="3"/>
      <c r="V325" s="3"/>
      <c r="W325" s="3"/>
      <c r="X325" s="3"/>
      <c r="Y325" s="3"/>
      <c r="Z325" s="3"/>
    </row>
    <row r="326" spans="1:26" ht="12.75" customHeight="1" x14ac:dyDescent="0.25">
      <c r="A326" s="3"/>
      <c r="B326" s="3"/>
      <c r="C326" s="3"/>
      <c r="D326" s="200"/>
      <c r="E326" s="3"/>
      <c r="F326" s="3"/>
      <c r="G326" s="3"/>
      <c r="H326" s="3"/>
      <c r="I326" s="3"/>
      <c r="J326" s="3"/>
      <c r="K326" s="3"/>
      <c r="L326" s="3"/>
      <c r="M326" s="3"/>
      <c r="N326" s="3"/>
      <c r="O326" s="3"/>
      <c r="P326" s="3"/>
      <c r="Q326" s="3"/>
      <c r="R326" s="3"/>
      <c r="S326" s="3"/>
      <c r="T326" s="3"/>
      <c r="U326" s="3"/>
      <c r="V326" s="3"/>
      <c r="W326" s="3"/>
      <c r="X326" s="3"/>
      <c r="Y326" s="3"/>
      <c r="Z326" s="3"/>
    </row>
    <row r="327" spans="1:26" ht="12.75" customHeight="1" x14ac:dyDescent="0.25">
      <c r="A327" s="3"/>
      <c r="B327" s="3"/>
      <c r="C327" s="3"/>
      <c r="D327" s="200"/>
      <c r="E327" s="3"/>
      <c r="F327" s="3"/>
      <c r="G327" s="3"/>
      <c r="H327" s="3"/>
      <c r="I327" s="3"/>
      <c r="J327" s="3"/>
      <c r="K327" s="3"/>
      <c r="L327" s="3"/>
      <c r="M327" s="3"/>
      <c r="N327" s="3"/>
      <c r="O327" s="3"/>
      <c r="P327" s="3"/>
      <c r="Q327" s="3"/>
      <c r="R327" s="3"/>
      <c r="S327" s="3"/>
      <c r="T327" s="3"/>
      <c r="U327" s="3"/>
      <c r="V327" s="3"/>
      <c r="W327" s="3"/>
      <c r="X327" s="3"/>
      <c r="Y327" s="3"/>
      <c r="Z327" s="3"/>
    </row>
    <row r="328" spans="1:26" ht="12.75" customHeight="1" x14ac:dyDescent="0.25">
      <c r="A328" s="3"/>
      <c r="B328" s="3"/>
      <c r="C328" s="3"/>
      <c r="D328" s="200"/>
      <c r="E328" s="3"/>
      <c r="F328" s="3"/>
      <c r="G328" s="3"/>
      <c r="H328" s="3"/>
      <c r="I328" s="3"/>
      <c r="J328" s="3"/>
      <c r="K328" s="3"/>
      <c r="L328" s="3"/>
      <c r="M328" s="3"/>
      <c r="N328" s="3"/>
      <c r="O328" s="3"/>
      <c r="P328" s="3"/>
      <c r="Q328" s="3"/>
      <c r="R328" s="3"/>
      <c r="S328" s="3"/>
      <c r="T328" s="3"/>
      <c r="U328" s="3"/>
      <c r="V328" s="3"/>
      <c r="W328" s="3"/>
      <c r="X328" s="3"/>
      <c r="Y328" s="3"/>
      <c r="Z328" s="3"/>
    </row>
    <row r="329" spans="1:26" ht="12.75" customHeight="1" x14ac:dyDescent="0.25">
      <c r="A329" s="3"/>
      <c r="B329" s="3"/>
      <c r="C329" s="3"/>
      <c r="D329" s="200"/>
      <c r="E329" s="3"/>
      <c r="F329" s="3"/>
      <c r="G329" s="3"/>
      <c r="H329" s="3"/>
      <c r="I329" s="3"/>
      <c r="J329" s="3"/>
      <c r="K329" s="3"/>
      <c r="L329" s="3"/>
      <c r="M329" s="3"/>
      <c r="N329" s="3"/>
      <c r="O329" s="3"/>
      <c r="P329" s="3"/>
      <c r="Q329" s="3"/>
      <c r="R329" s="3"/>
      <c r="S329" s="3"/>
      <c r="T329" s="3"/>
      <c r="U329" s="3"/>
      <c r="V329" s="3"/>
      <c r="W329" s="3"/>
      <c r="X329" s="3"/>
      <c r="Y329" s="3"/>
      <c r="Z329" s="3"/>
    </row>
    <row r="330" spans="1:26" ht="12.75" customHeight="1" x14ac:dyDescent="0.25">
      <c r="A330" s="3"/>
      <c r="B330" s="3"/>
      <c r="C330" s="3"/>
      <c r="D330" s="200"/>
      <c r="E330" s="3"/>
      <c r="F330" s="3"/>
      <c r="G330" s="3"/>
      <c r="H330" s="3"/>
      <c r="I330" s="3"/>
      <c r="J330" s="3"/>
      <c r="K330" s="3"/>
      <c r="L330" s="3"/>
      <c r="M330" s="3"/>
      <c r="N330" s="3"/>
      <c r="O330" s="3"/>
      <c r="P330" s="3"/>
      <c r="Q330" s="3"/>
      <c r="R330" s="3"/>
      <c r="S330" s="3"/>
      <c r="T330" s="3"/>
      <c r="U330" s="3"/>
      <c r="V330" s="3"/>
      <c r="W330" s="3"/>
      <c r="X330" s="3"/>
      <c r="Y330" s="3"/>
      <c r="Z330" s="3"/>
    </row>
    <row r="331" spans="1:26" ht="12.75" customHeight="1" x14ac:dyDescent="0.25">
      <c r="A331" s="3"/>
      <c r="B331" s="3"/>
      <c r="C331" s="3"/>
      <c r="D331" s="200"/>
      <c r="E331" s="3"/>
      <c r="F331" s="3"/>
      <c r="G331" s="3"/>
      <c r="H331" s="3"/>
      <c r="I331" s="3"/>
      <c r="J331" s="3"/>
      <c r="K331" s="3"/>
      <c r="L331" s="3"/>
      <c r="M331" s="3"/>
      <c r="N331" s="3"/>
      <c r="O331" s="3"/>
      <c r="P331" s="3"/>
      <c r="Q331" s="3"/>
      <c r="R331" s="3"/>
      <c r="S331" s="3"/>
      <c r="T331" s="3"/>
      <c r="U331" s="3"/>
      <c r="V331" s="3"/>
      <c r="W331" s="3"/>
      <c r="X331" s="3"/>
      <c r="Y331" s="3"/>
      <c r="Z331" s="3"/>
    </row>
    <row r="332" spans="1:26" ht="12.75" customHeight="1" x14ac:dyDescent="0.25">
      <c r="A332" s="3"/>
      <c r="B332" s="3"/>
      <c r="C332" s="3"/>
      <c r="D332" s="200"/>
      <c r="E332" s="3"/>
      <c r="F332" s="3"/>
      <c r="G332" s="3"/>
      <c r="H332" s="3"/>
      <c r="I332" s="3"/>
      <c r="J332" s="3"/>
      <c r="K332" s="3"/>
      <c r="L332" s="3"/>
      <c r="M332" s="3"/>
      <c r="N332" s="3"/>
      <c r="O332" s="3"/>
      <c r="P332" s="3"/>
      <c r="Q332" s="3"/>
      <c r="R332" s="3"/>
      <c r="S332" s="3"/>
      <c r="T332" s="3"/>
      <c r="U332" s="3"/>
      <c r="V332" s="3"/>
      <c r="W332" s="3"/>
      <c r="X332" s="3"/>
      <c r="Y332" s="3"/>
      <c r="Z332" s="3"/>
    </row>
    <row r="333" spans="1:26" ht="12.75" customHeight="1" x14ac:dyDescent="0.25">
      <c r="A333" s="3"/>
      <c r="B333" s="3"/>
      <c r="C333" s="3"/>
      <c r="D333" s="200"/>
      <c r="E333" s="3"/>
      <c r="F333" s="3"/>
      <c r="G333" s="3"/>
      <c r="H333" s="3"/>
      <c r="I333" s="3"/>
      <c r="J333" s="3"/>
      <c r="K333" s="3"/>
      <c r="L333" s="3"/>
      <c r="M333" s="3"/>
      <c r="N333" s="3"/>
      <c r="O333" s="3"/>
      <c r="P333" s="3"/>
      <c r="Q333" s="3"/>
      <c r="R333" s="3"/>
      <c r="S333" s="3"/>
      <c r="T333" s="3"/>
      <c r="U333" s="3"/>
      <c r="V333" s="3"/>
      <c r="W333" s="3"/>
      <c r="X333" s="3"/>
      <c r="Y333" s="3"/>
      <c r="Z333" s="3"/>
    </row>
    <row r="334" spans="1:26" ht="12.75" customHeight="1" x14ac:dyDescent="0.25">
      <c r="A334" s="3"/>
      <c r="B334" s="3"/>
      <c r="C334" s="3"/>
      <c r="D334" s="200"/>
      <c r="E334" s="3"/>
      <c r="F334" s="3"/>
      <c r="G334" s="3"/>
      <c r="H334" s="3"/>
      <c r="I334" s="3"/>
      <c r="J334" s="3"/>
      <c r="K334" s="3"/>
      <c r="L334" s="3"/>
      <c r="M334" s="3"/>
      <c r="N334" s="3"/>
      <c r="O334" s="3"/>
      <c r="P334" s="3"/>
      <c r="Q334" s="3"/>
      <c r="R334" s="3"/>
      <c r="S334" s="3"/>
      <c r="T334" s="3"/>
      <c r="U334" s="3"/>
      <c r="V334" s="3"/>
      <c r="W334" s="3"/>
      <c r="X334" s="3"/>
      <c r="Y334" s="3"/>
      <c r="Z334" s="3"/>
    </row>
    <row r="335" spans="1:26" ht="12.75" customHeight="1" x14ac:dyDescent="0.25">
      <c r="A335" s="3"/>
      <c r="B335" s="3"/>
      <c r="C335" s="3"/>
      <c r="D335" s="200"/>
      <c r="E335" s="3"/>
      <c r="F335" s="3"/>
      <c r="G335" s="3"/>
      <c r="H335" s="3"/>
      <c r="I335" s="3"/>
      <c r="J335" s="3"/>
      <c r="K335" s="3"/>
      <c r="L335" s="3"/>
      <c r="M335" s="3"/>
      <c r="N335" s="3"/>
      <c r="O335" s="3"/>
      <c r="P335" s="3"/>
      <c r="Q335" s="3"/>
      <c r="R335" s="3"/>
      <c r="S335" s="3"/>
      <c r="T335" s="3"/>
      <c r="U335" s="3"/>
      <c r="V335" s="3"/>
      <c r="W335" s="3"/>
      <c r="X335" s="3"/>
      <c r="Y335" s="3"/>
      <c r="Z335" s="3"/>
    </row>
    <row r="336" spans="1:26" ht="12.75" customHeight="1" x14ac:dyDescent="0.25">
      <c r="A336" s="3"/>
      <c r="B336" s="3"/>
      <c r="C336" s="3"/>
      <c r="D336" s="200"/>
      <c r="E336" s="3"/>
      <c r="F336" s="3"/>
      <c r="G336" s="3"/>
      <c r="H336" s="3"/>
      <c r="I336" s="3"/>
      <c r="J336" s="3"/>
      <c r="K336" s="3"/>
      <c r="L336" s="3"/>
      <c r="M336" s="3"/>
      <c r="N336" s="3"/>
      <c r="O336" s="3"/>
      <c r="P336" s="3"/>
      <c r="Q336" s="3"/>
      <c r="R336" s="3"/>
      <c r="S336" s="3"/>
      <c r="T336" s="3"/>
      <c r="U336" s="3"/>
      <c r="V336" s="3"/>
      <c r="W336" s="3"/>
      <c r="X336" s="3"/>
      <c r="Y336" s="3"/>
      <c r="Z336" s="3"/>
    </row>
    <row r="337" spans="1:26" ht="12.75" customHeight="1" x14ac:dyDescent="0.25">
      <c r="A337" s="3"/>
      <c r="B337" s="3"/>
      <c r="C337" s="3"/>
      <c r="D337" s="200"/>
      <c r="E337" s="3"/>
      <c r="F337" s="3"/>
      <c r="G337" s="3"/>
      <c r="H337" s="3"/>
      <c r="I337" s="3"/>
      <c r="J337" s="3"/>
      <c r="K337" s="3"/>
      <c r="L337" s="3"/>
      <c r="M337" s="3"/>
      <c r="N337" s="3"/>
      <c r="O337" s="3"/>
      <c r="P337" s="3"/>
      <c r="Q337" s="3"/>
      <c r="R337" s="3"/>
      <c r="S337" s="3"/>
      <c r="T337" s="3"/>
      <c r="U337" s="3"/>
      <c r="V337" s="3"/>
      <c r="W337" s="3"/>
      <c r="X337" s="3"/>
      <c r="Y337" s="3"/>
      <c r="Z337" s="3"/>
    </row>
    <row r="338" spans="1:26" ht="12.75" customHeight="1" x14ac:dyDescent="0.25">
      <c r="A338" s="3"/>
      <c r="B338" s="3"/>
      <c r="C338" s="3"/>
      <c r="D338" s="200"/>
      <c r="E338" s="3"/>
      <c r="F338" s="3"/>
      <c r="G338" s="3"/>
      <c r="H338" s="3"/>
      <c r="I338" s="3"/>
      <c r="J338" s="3"/>
      <c r="K338" s="3"/>
      <c r="L338" s="3"/>
      <c r="M338" s="3"/>
      <c r="N338" s="3"/>
      <c r="O338" s="3"/>
      <c r="P338" s="3"/>
      <c r="Q338" s="3"/>
      <c r="R338" s="3"/>
      <c r="S338" s="3"/>
      <c r="T338" s="3"/>
      <c r="U338" s="3"/>
      <c r="V338" s="3"/>
      <c r="W338" s="3"/>
      <c r="X338" s="3"/>
      <c r="Y338" s="3"/>
      <c r="Z338" s="3"/>
    </row>
    <row r="339" spans="1:26" ht="12.75" customHeight="1" x14ac:dyDescent="0.25">
      <c r="A339" s="3"/>
      <c r="B339" s="3"/>
      <c r="C339" s="3"/>
      <c r="D339" s="200"/>
      <c r="E339" s="3"/>
      <c r="F339" s="3"/>
      <c r="G339" s="3"/>
      <c r="H339" s="3"/>
      <c r="I339" s="3"/>
      <c r="J339" s="3"/>
      <c r="K339" s="3"/>
      <c r="L339" s="3"/>
      <c r="M339" s="3"/>
      <c r="N339" s="3"/>
      <c r="O339" s="3"/>
      <c r="P339" s="3"/>
      <c r="Q339" s="3"/>
      <c r="R339" s="3"/>
      <c r="S339" s="3"/>
      <c r="T339" s="3"/>
      <c r="U339" s="3"/>
      <c r="V339" s="3"/>
      <c r="W339" s="3"/>
      <c r="X339" s="3"/>
      <c r="Y339" s="3"/>
      <c r="Z339" s="3"/>
    </row>
    <row r="340" spans="1:26" ht="12.75" customHeight="1" x14ac:dyDescent="0.25">
      <c r="A340" s="3"/>
      <c r="B340" s="3"/>
      <c r="C340" s="3"/>
      <c r="D340" s="200"/>
      <c r="E340" s="3"/>
      <c r="F340" s="3"/>
      <c r="G340" s="3"/>
      <c r="H340" s="3"/>
      <c r="I340" s="3"/>
      <c r="J340" s="3"/>
      <c r="K340" s="3"/>
      <c r="L340" s="3"/>
      <c r="M340" s="3"/>
      <c r="N340" s="3"/>
      <c r="O340" s="3"/>
      <c r="P340" s="3"/>
      <c r="Q340" s="3"/>
      <c r="R340" s="3"/>
      <c r="S340" s="3"/>
      <c r="T340" s="3"/>
      <c r="U340" s="3"/>
      <c r="V340" s="3"/>
      <c r="W340" s="3"/>
      <c r="X340" s="3"/>
      <c r="Y340" s="3"/>
      <c r="Z340" s="3"/>
    </row>
    <row r="341" spans="1:26" ht="12.75" customHeight="1" x14ac:dyDescent="0.25">
      <c r="A341" s="3"/>
      <c r="B341" s="3"/>
      <c r="C341" s="3"/>
      <c r="D341" s="200"/>
      <c r="E341" s="3"/>
      <c r="F341" s="3"/>
      <c r="G341" s="3"/>
      <c r="H341" s="3"/>
      <c r="I341" s="3"/>
      <c r="J341" s="3"/>
      <c r="K341" s="3"/>
      <c r="L341" s="3"/>
      <c r="M341" s="3"/>
      <c r="N341" s="3"/>
      <c r="O341" s="3"/>
      <c r="P341" s="3"/>
      <c r="Q341" s="3"/>
      <c r="R341" s="3"/>
      <c r="S341" s="3"/>
      <c r="T341" s="3"/>
      <c r="U341" s="3"/>
      <c r="V341" s="3"/>
      <c r="W341" s="3"/>
      <c r="X341" s="3"/>
      <c r="Y341" s="3"/>
      <c r="Z341" s="3"/>
    </row>
    <row r="342" spans="1:26" ht="12.75" customHeight="1" x14ac:dyDescent="0.25">
      <c r="A342" s="3"/>
      <c r="B342" s="3"/>
      <c r="C342" s="3"/>
      <c r="D342" s="200"/>
      <c r="E342" s="3"/>
      <c r="F342" s="3"/>
      <c r="G342" s="3"/>
      <c r="H342" s="3"/>
      <c r="I342" s="3"/>
      <c r="J342" s="3"/>
      <c r="K342" s="3"/>
      <c r="L342" s="3"/>
      <c r="M342" s="3"/>
      <c r="N342" s="3"/>
      <c r="O342" s="3"/>
      <c r="P342" s="3"/>
      <c r="Q342" s="3"/>
      <c r="R342" s="3"/>
      <c r="S342" s="3"/>
      <c r="T342" s="3"/>
      <c r="U342" s="3"/>
      <c r="V342" s="3"/>
      <c r="W342" s="3"/>
      <c r="X342" s="3"/>
      <c r="Y342" s="3"/>
      <c r="Z342" s="3"/>
    </row>
    <row r="343" spans="1:26" ht="12.75" customHeight="1" x14ac:dyDescent="0.25">
      <c r="A343" s="3"/>
      <c r="B343" s="3"/>
      <c r="C343" s="3"/>
      <c r="D343" s="200"/>
      <c r="E343" s="3"/>
      <c r="F343" s="3"/>
      <c r="G343" s="3"/>
      <c r="H343" s="3"/>
      <c r="I343" s="3"/>
      <c r="J343" s="3"/>
      <c r="K343" s="3"/>
      <c r="L343" s="3"/>
      <c r="M343" s="3"/>
      <c r="N343" s="3"/>
      <c r="O343" s="3"/>
      <c r="P343" s="3"/>
      <c r="Q343" s="3"/>
      <c r="R343" s="3"/>
      <c r="S343" s="3"/>
      <c r="T343" s="3"/>
      <c r="U343" s="3"/>
      <c r="V343" s="3"/>
      <c r="W343" s="3"/>
      <c r="X343" s="3"/>
      <c r="Y343" s="3"/>
      <c r="Z343" s="3"/>
    </row>
    <row r="344" spans="1:26" ht="12.75" customHeight="1" x14ac:dyDescent="0.25">
      <c r="A344" s="3"/>
      <c r="B344" s="3"/>
      <c r="C344" s="3"/>
      <c r="D344" s="200"/>
      <c r="E344" s="3"/>
      <c r="F344" s="3"/>
      <c r="G344" s="3"/>
      <c r="H344" s="3"/>
      <c r="I344" s="3"/>
      <c r="J344" s="3"/>
      <c r="K344" s="3"/>
      <c r="L344" s="3"/>
      <c r="M344" s="3"/>
      <c r="N344" s="3"/>
      <c r="O344" s="3"/>
      <c r="P344" s="3"/>
      <c r="Q344" s="3"/>
      <c r="R344" s="3"/>
      <c r="S344" s="3"/>
      <c r="T344" s="3"/>
      <c r="U344" s="3"/>
      <c r="V344" s="3"/>
      <c r="W344" s="3"/>
      <c r="X344" s="3"/>
      <c r="Y344" s="3"/>
      <c r="Z344" s="3"/>
    </row>
    <row r="345" spans="1:26" ht="12.75" customHeight="1" x14ac:dyDescent="0.25">
      <c r="A345" s="3"/>
      <c r="B345" s="3"/>
      <c r="C345" s="3"/>
      <c r="D345" s="200"/>
      <c r="E345" s="3"/>
      <c r="F345" s="3"/>
      <c r="G345" s="3"/>
      <c r="H345" s="3"/>
      <c r="I345" s="3"/>
      <c r="J345" s="3"/>
      <c r="K345" s="3"/>
      <c r="L345" s="3"/>
      <c r="M345" s="3"/>
      <c r="N345" s="3"/>
      <c r="O345" s="3"/>
      <c r="P345" s="3"/>
      <c r="Q345" s="3"/>
      <c r="R345" s="3"/>
      <c r="S345" s="3"/>
      <c r="T345" s="3"/>
      <c r="U345" s="3"/>
      <c r="V345" s="3"/>
      <c r="W345" s="3"/>
      <c r="X345" s="3"/>
      <c r="Y345" s="3"/>
      <c r="Z345" s="3"/>
    </row>
    <row r="346" spans="1:26" ht="12.75" customHeight="1" x14ac:dyDescent="0.25">
      <c r="A346" s="3"/>
      <c r="B346" s="3"/>
      <c r="C346" s="3"/>
      <c r="D346" s="200"/>
      <c r="E346" s="3"/>
      <c r="F346" s="3"/>
      <c r="G346" s="3"/>
      <c r="H346" s="3"/>
      <c r="I346" s="3"/>
      <c r="J346" s="3"/>
      <c r="K346" s="3"/>
      <c r="L346" s="3"/>
      <c r="M346" s="3"/>
      <c r="N346" s="3"/>
      <c r="O346" s="3"/>
      <c r="P346" s="3"/>
      <c r="Q346" s="3"/>
      <c r="R346" s="3"/>
      <c r="S346" s="3"/>
      <c r="T346" s="3"/>
      <c r="U346" s="3"/>
      <c r="V346" s="3"/>
      <c r="W346" s="3"/>
      <c r="X346" s="3"/>
      <c r="Y346" s="3"/>
      <c r="Z346" s="3"/>
    </row>
    <row r="347" spans="1:26" ht="12.75" customHeight="1" x14ac:dyDescent="0.25">
      <c r="A347" s="3"/>
      <c r="B347" s="3"/>
      <c r="C347" s="3"/>
      <c r="D347" s="200"/>
      <c r="E347" s="3"/>
      <c r="F347" s="3"/>
      <c r="G347" s="3"/>
      <c r="H347" s="3"/>
      <c r="I347" s="3"/>
      <c r="J347" s="3"/>
      <c r="K347" s="3"/>
      <c r="L347" s="3"/>
      <c r="M347" s="3"/>
      <c r="N347" s="3"/>
      <c r="O347" s="3"/>
      <c r="P347" s="3"/>
      <c r="Q347" s="3"/>
      <c r="R347" s="3"/>
      <c r="S347" s="3"/>
      <c r="T347" s="3"/>
      <c r="U347" s="3"/>
      <c r="V347" s="3"/>
      <c r="W347" s="3"/>
      <c r="X347" s="3"/>
      <c r="Y347" s="3"/>
      <c r="Z347" s="3"/>
    </row>
    <row r="348" spans="1:26" ht="12.75" customHeight="1" x14ac:dyDescent="0.25">
      <c r="A348" s="3"/>
      <c r="B348" s="3"/>
      <c r="C348" s="3"/>
      <c r="D348" s="200"/>
      <c r="E348" s="3"/>
      <c r="F348" s="3"/>
      <c r="G348" s="3"/>
      <c r="H348" s="3"/>
      <c r="I348" s="3"/>
      <c r="J348" s="3"/>
      <c r="K348" s="3"/>
      <c r="L348" s="3"/>
      <c r="M348" s="3"/>
      <c r="N348" s="3"/>
      <c r="O348" s="3"/>
      <c r="P348" s="3"/>
      <c r="Q348" s="3"/>
      <c r="R348" s="3"/>
      <c r="S348" s="3"/>
      <c r="T348" s="3"/>
      <c r="U348" s="3"/>
      <c r="V348" s="3"/>
      <c r="W348" s="3"/>
      <c r="X348" s="3"/>
      <c r="Y348" s="3"/>
      <c r="Z348" s="3"/>
    </row>
    <row r="349" spans="1:26" ht="12.75" customHeight="1" x14ac:dyDescent="0.25">
      <c r="A349" s="3"/>
      <c r="B349" s="3"/>
      <c r="C349" s="3"/>
      <c r="D349" s="200"/>
      <c r="E349" s="3"/>
      <c r="F349" s="3"/>
      <c r="G349" s="3"/>
      <c r="H349" s="3"/>
      <c r="I349" s="3"/>
      <c r="J349" s="3"/>
      <c r="K349" s="3"/>
      <c r="L349" s="3"/>
      <c r="M349" s="3"/>
      <c r="N349" s="3"/>
      <c r="O349" s="3"/>
      <c r="P349" s="3"/>
      <c r="Q349" s="3"/>
      <c r="R349" s="3"/>
      <c r="S349" s="3"/>
      <c r="T349" s="3"/>
      <c r="U349" s="3"/>
      <c r="V349" s="3"/>
      <c r="W349" s="3"/>
      <c r="X349" s="3"/>
      <c r="Y349" s="3"/>
      <c r="Z349" s="3"/>
    </row>
    <row r="350" spans="1:26" ht="12.75" customHeight="1" x14ac:dyDescent="0.25">
      <c r="A350" s="3"/>
      <c r="B350" s="3"/>
      <c r="C350" s="3"/>
      <c r="D350" s="200"/>
      <c r="E350" s="3"/>
      <c r="F350" s="3"/>
      <c r="G350" s="3"/>
      <c r="H350" s="3"/>
      <c r="I350" s="3"/>
      <c r="J350" s="3"/>
      <c r="K350" s="3"/>
      <c r="L350" s="3"/>
      <c r="M350" s="3"/>
      <c r="N350" s="3"/>
      <c r="O350" s="3"/>
      <c r="P350" s="3"/>
      <c r="Q350" s="3"/>
      <c r="R350" s="3"/>
      <c r="S350" s="3"/>
      <c r="T350" s="3"/>
      <c r="U350" s="3"/>
      <c r="V350" s="3"/>
      <c r="W350" s="3"/>
      <c r="X350" s="3"/>
      <c r="Y350" s="3"/>
      <c r="Z350" s="3"/>
    </row>
    <row r="351" spans="1:26" ht="12.75" customHeight="1" x14ac:dyDescent="0.25">
      <c r="A351" s="3"/>
      <c r="B351" s="3"/>
      <c r="C351" s="3"/>
      <c r="D351" s="200"/>
      <c r="E351" s="3"/>
      <c r="F351" s="3"/>
      <c r="G351" s="3"/>
      <c r="H351" s="3"/>
      <c r="I351" s="3"/>
      <c r="J351" s="3"/>
      <c r="K351" s="3"/>
      <c r="L351" s="3"/>
      <c r="M351" s="3"/>
      <c r="N351" s="3"/>
      <c r="O351" s="3"/>
      <c r="P351" s="3"/>
      <c r="Q351" s="3"/>
      <c r="R351" s="3"/>
      <c r="S351" s="3"/>
      <c r="T351" s="3"/>
      <c r="U351" s="3"/>
      <c r="V351" s="3"/>
      <c r="W351" s="3"/>
      <c r="X351" s="3"/>
      <c r="Y351" s="3"/>
      <c r="Z351" s="3"/>
    </row>
    <row r="352" spans="1:26" ht="12.75" customHeight="1" x14ac:dyDescent="0.25">
      <c r="A352" s="3"/>
      <c r="B352" s="3"/>
      <c r="C352" s="3"/>
      <c r="D352" s="200"/>
      <c r="E352" s="3"/>
      <c r="F352" s="3"/>
      <c r="G352" s="3"/>
      <c r="H352" s="3"/>
      <c r="I352" s="3"/>
      <c r="J352" s="3"/>
      <c r="K352" s="3"/>
      <c r="L352" s="3"/>
      <c r="M352" s="3"/>
      <c r="N352" s="3"/>
      <c r="O352" s="3"/>
      <c r="P352" s="3"/>
      <c r="Q352" s="3"/>
      <c r="R352" s="3"/>
      <c r="S352" s="3"/>
      <c r="T352" s="3"/>
      <c r="U352" s="3"/>
      <c r="V352" s="3"/>
      <c r="W352" s="3"/>
      <c r="X352" s="3"/>
      <c r="Y352" s="3"/>
      <c r="Z352" s="3"/>
    </row>
    <row r="353" spans="1:26" ht="12.75" customHeight="1" x14ac:dyDescent="0.25">
      <c r="A353" s="3"/>
      <c r="B353" s="3"/>
      <c r="C353" s="3"/>
      <c r="D353" s="200"/>
      <c r="E353" s="3"/>
      <c r="F353" s="3"/>
      <c r="G353" s="3"/>
      <c r="H353" s="3"/>
      <c r="I353" s="3"/>
      <c r="J353" s="3"/>
      <c r="K353" s="3"/>
      <c r="L353" s="3"/>
      <c r="M353" s="3"/>
      <c r="N353" s="3"/>
      <c r="O353" s="3"/>
      <c r="P353" s="3"/>
      <c r="Q353" s="3"/>
      <c r="R353" s="3"/>
      <c r="S353" s="3"/>
      <c r="T353" s="3"/>
      <c r="U353" s="3"/>
      <c r="V353" s="3"/>
      <c r="W353" s="3"/>
      <c r="X353" s="3"/>
      <c r="Y353" s="3"/>
      <c r="Z353" s="3"/>
    </row>
    <row r="354" spans="1:26" ht="12.75" customHeight="1" x14ac:dyDescent="0.25">
      <c r="A354" s="3"/>
      <c r="B354" s="3"/>
      <c r="C354" s="3"/>
      <c r="D354" s="200"/>
      <c r="E354" s="3"/>
      <c r="F354" s="3"/>
      <c r="G354" s="3"/>
      <c r="H354" s="3"/>
      <c r="I354" s="3"/>
      <c r="J354" s="3"/>
      <c r="K354" s="3"/>
      <c r="L354" s="3"/>
      <c r="M354" s="3"/>
      <c r="N354" s="3"/>
      <c r="O354" s="3"/>
      <c r="P354" s="3"/>
      <c r="Q354" s="3"/>
      <c r="R354" s="3"/>
      <c r="S354" s="3"/>
      <c r="T354" s="3"/>
      <c r="U354" s="3"/>
      <c r="V354" s="3"/>
      <c r="W354" s="3"/>
      <c r="X354" s="3"/>
      <c r="Y354" s="3"/>
      <c r="Z354" s="3"/>
    </row>
    <row r="355" spans="1:26" ht="12.75" customHeight="1" x14ac:dyDescent="0.25">
      <c r="A355" s="3"/>
      <c r="B355" s="3"/>
      <c r="C355" s="3"/>
      <c r="D355" s="200"/>
      <c r="E355" s="3"/>
      <c r="F355" s="3"/>
      <c r="G355" s="3"/>
      <c r="H355" s="3"/>
      <c r="I355" s="3"/>
      <c r="J355" s="3"/>
      <c r="K355" s="3"/>
      <c r="L355" s="3"/>
      <c r="M355" s="3"/>
      <c r="N355" s="3"/>
      <c r="O355" s="3"/>
      <c r="P355" s="3"/>
      <c r="Q355" s="3"/>
      <c r="R355" s="3"/>
      <c r="S355" s="3"/>
      <c r="T355" s="3"/>
      <c r="U355" s="3"/>
      <c r="V355" s="3"/>
      <c r="W355" s="3"/>
      <c r="X355" s="3"/>
      <c r="Y355" s="3"/>
      <c r="Z355" s="3"/>
    </row>
    <row r="356" spans="1:26" ht="12.75" customHeight="1" x14ac:dyDescent="0.25">
      <c r="A356" s="3"/>
      <c r="B356" s="3"/>
      <c r="C356" s="3"/>
      <c r="D356" s="200"/>
      <c r="E356" s="3"/>
      <c r="F356" s="3"/>
      <c r="G356" s="3"/>
      <c r="H356" s="3"/>
      <c r="I356" s="3"/>
      <c r="J356" s="3"/>
      <c r="K356" s="3"/>
      <c r="L356" s="3"/>
      <c r="M356" s="3"/>
      <c r="N356" s="3"/>
      <c r="O356" s="3"/>
      <c r="P356" s="3"/>
      <c r="Q356" s="3"/>
      <c r="R356" s="3"/>
      <c r="S356" s="3"/>
      <c r="T356" s="3"/>
      <c r="U356" s="3"/>
      <c r="V356" s="3"/>
      <c r="W356" s="3"/>
      <c r="X356" s="3"/>
      <c r="Y356" s="3"/>
      <c r="Z356" s="3"/>
    </row>
    <row r="357" spans="1:26" ht="12.75" customHeight="1" x14ac:dyDescent="0.25">
      <c r="A357" s="3"/>
      <c r="B357" s="3"/>
      <c r="C357" s="3"/>
      <c r="D357" s="200"/>
      <c r="E357" s="3"/>
      <c r="F357" s="3"/>
      <c r="G357" s="3"/>
      <c r="H357" s="3"/>
      <c r="I357" s="3"/>
      <c r="J357" s="3"/>
      <c r="K357" s="3"/>
      <c r="L357" s="3"/>
      <c r="M357" s="3"/>
      <c r="N357" s="3"/>
      <c r="O357" s="3"/>
      <c r="P357" s="3"/>
      <c r="Q357" s="3"/>
      <c r="R357" s="3"/>
      <c r="S357" s="3"/>
      <c r="T357" s="3"/>
      <c r="U357" s="3"/>
      <c r="V357" s="3"/>
      <c r="W357" s="3"/>
      <c r="X357" s="3"/>
      <c r="Y357" s="3"/>
      <c r="Z357" s="3"/>
    </row>
    <row r="358" spans="1:26" ht="12.75" customHeight="1" x14ac:dyDescent="0.25">
      <c r="A358" s="3"/>
      <c r="B358" s="3"/>
      <c r="C358" s="3"/>
      <c r="D358" s="200"/>
      <c r="E358" s="3"/>
      <c r="F358" s="3"/>
      <c r="G358" s="3"/>
      <c r="H358" s="3"/>
      <c r="I358" s="3"/>
      <c r="J358" s="3"/>
      <c r="K358" s="3"/>
      <c r="L358" s="3"/>
      <c r="M358" s="3"/>
      <c r="N358" s="3"/>
      <c r="O358" s="3"/>
      <c r="P358" s="3"/>
      <c r="Q358" s="3"/>
      <c r="R358" s="3"/>
      <c r="S358" s="3"/>
      <c r="T358" s="3"/>
      <c r="U358" s="3"/>
      <c r="V358" s="3"/>
      <c r="W358" s="3"/>
      <c r="X358" s="3"/>
      <c r="Y358" s="3"/>
      <c r="Z358" s="3"/>
    </row>
    <row r="359" spans="1:26" ht="12.75" customHeight="1" x14ac:dyDescent="0.25">
      <c r="A359" s="3"/>
      <c r="B359" s="3"/>
      <c r="C359" s="3"/>
      <c r="D359" s="200"/>
      <c r="E359" s="3"/>
      <c r="F359" s="3"/>
      <c r="G359" s="3"/>
      <c r="H359" s="3"/>
      <c r="I359" s="3"/>
      <c r="J359" s="3"/>
      <c r="K359" s="3"/>
      <c r="L359" s="3"/>
      <c r="M359" s="3"/>
      <c r="N359" s="3"/>
      <c r="O359" s="3"/>
      <c r="P359" s="3"/>
      <c r="Q359" s="3"/>
      <c r="R359" s="3"/>
      <c r="S359" s="3"/>
      <c r="T359" s="3"/>
      <c r="U359" s="3"/>
      <c r="V359" s="3"/>
      <c r="W359" s="3"/>
      <c r="X359" s="3"/>
      <c r="Y359" s="3"/>
      <c r="Z359" s="3"/>
    </row>
    <row r="360" spans="1:26" ht="12.75" customHeight="1" x14ac:dyDescent="0.25">
      <c r="A360" s="3"/>
      <c r="B360" s="3"/>
      <c r="C360" s="3"/>
      <c r="D360" s="200"/>
      <c r="E360" s="3"/>
      <c r="F360" s="3"/>
      <c r="G360" s="3"/>
      <c r="H360" s="3"/>
      <c r="I360" s="3"/>
      <c r="J360" s="3"/>
      <c r="K360" s="3"/>
      <c r="L360" s="3"/>
      <c r="M360" s="3"/>
      <c r="N360" s="3"/>
      <c r="O360" s="3"/>
      <c r="P360" s="3"/>
      <c r="Q360" s="3"/>
      <c r="R360" s="3"/>
      <c r="S360" s="3"/>
      <c r="T360" s="3"/>
      <c r="U360" s="3"/>
      <c r="V360" s="3"/>
      <c r="W360" s="3"/>
      <c r="X360" s="3"/>
      <c r="Y360" s="3"/>
      <c r="Z360" s="3"/>
    </row>
    <row r="361" spans="1:26" ht="12.75" customHeight="1" x14ac:dyDescent="0.25">
      <c r="A361" s="3"/>
      <c r="B361" s="3"/>
      <c r="C361" s="3"/>
      <c r="D361" s="200"/>
      <c r="E361" s="3"/>
      <c r="F361" s="3"/>
      <c r="G361" s="3"/>
      <c r="H361" s="3"/>
      <c r="I361" s="3"/>
      <c r="J361" s="3"/>
      <c r="K361" s="3"/>
      <c r="L361" s="3"/>
      <c r="M361" s="3"/>
      <c r="N361" s="3"/>
      <c r="O361" s="3"/>
      <c r="P361" s="3"/>
      <c r="Q361" s="3"/>
      <c r="R361" s="3"/>
      <c r="S361" s="3"/>
      <c r="T361" s="3"/>
      <c r="U361" s="3"/>
      <c r="V361" s="3"/>
      <c r="W361" s="3"/>
      <c r="X361" s="3"/>
      <c r="Y361" s="3"/>
      <c r="Z361" s="3"/>
    </row>
    <row r="362" spans="1:26" ht="12.75" customHeight="1" x14ac:dyDescent="0.25">
      <c r="A362" s="3"/>
      <c r="B362" s="3"/>
      <c r="C362" s="3"/>
      <c r="D362" s="200"/>
      <c r="E362" s="3"/>
      <c r="F362" s="3"/>
      <c r="G362" s="3"/>
      <c r="H362" s="3"/>
      <c r="I362" s="3"/>
      <c r="J362" s="3"/>
      <c r="K362" s="3"/>
      <c r="L362" s="3"/>
      <c r="M362" s="3"/>
      <c r="N362" s="3"/>
      <c r="O362" s="3"/>
      <c r="P362" s="3"/>
      <c r="Q362" s="3"/>
      <c r="R362" s="3"/>
      <c r="S362" s="3"/>
      <c r="T362" s="3"/>
      <c r="U362" s="3"/>
      <c r="V362" s="3"/>
      <c r="W362" s="3"/>
      <c r="X362" s="3"/>
      <c r="Y362" s="3"/>
      <c r="Z362" s="3"/>
    </row>
    <row r="363" spans="1:26" ht="12.75" customHeight="1" x14ac:dyDescent="0.25">
      <c r="A363" s="3"/>
      <c r="B363" s="3"/>
      <c r="C363" s="3"/>
      <c r="D363" s="200"/>
      <c r="E363" s="3"/>
      <c r="F363" s="3"/>
      <c r="G363" s="3"/>
      <c r="H363" s="3"/>
      <c r="I363" s="3"/>
      <c r="J363" s="3"/>
      <c r="K363" s="3"/>
      <c r="L363" s="3"/>
      <c r="M363" s="3"/>
      <c r="N363" s="3"/>
      <c r="O363" s="3"/>
      <c r="P363" s="3"/>
      <c r="Q363" s="3"/>
      <c r="R363" s="3"/>
      <c r="S363" s="3"/>
      <c r="T363" s="3"/>
      <c r="U363" s="3"/>
      <c r="V363" s="3"/>
      <c r="W363" s="3"/>
      <c r="X363" s="3"/>
      <c r="Y363" s="3"/>
      <c r="Z363" s="3"/>
    </row>
    <row r="364" spans="1:26" ht="12.75" customHeight="1" x14ac:dyDescent="0.25">
      <c r="A364" s="3"/>
      <c r="B364" s="3"/>
      <c r="C364" s="3"/>
      <c r="D364" s="200"/>
      <c r="E364" s="3"/>
      <c r="F364" s="3"/>
      <c r="G364" s="3"/>
      <c r="H364" s="3"/>
      <c r="I364" s="3"/>
      <c r="J364" s="3"/>
      <c r="K364" s="3"/>
      <c r="L364" s="3"/>
      <c r="M364" s="3"/>
      <c r="N364" s="3"/>
      <c r="O364" s="3"/>
      <c r="P364" s="3"/>
      <c r="Q364" s="3"/>
      <c r="R364" s="3"/>
      <c r="S364" s="3"/>
      <c r="T364" s="3"/>
      <c r="U364" s="3"/>
      <c r="V364" s="3"/>
      <c r="W364" s="3"/>
      <c r="X364" s="3"/>
      <c r="Y364" s="3"/>
      <c r="Z364" s="3"/>
    </row>
    <row r="365" spans="1:26" ht="12.75" customHeight="1" x14ac:dyDescent="0.25">
      <c r="A365" s="3"/>
      <c r="B365" s="3"/>
      <c r="C365" s="3"/>
      <c r="D365" s="200"/>
      <c r="E365" s="3"/>
      <c r="F365" s="3"/>
      <c r="G365" s="3"/>
      <c r="H365" s="3"/>
      <c r="I365" s="3"/>
      <c r="J365" s="3"/>
      <c r="K365" s="3"/>
      <c r="L365" s="3"/>
      <c r="M365" s="3"/>
      <c r="N365" s="3"/>
      <c r="O365" s="3"/>
      <c r="P365" s="3"/>
      <c r="Q365" s="3"/>
      <c r="R365" s="3"/>
      <c r="S365" s="3"/>
      <c r="T365" s="3"/>
      <c r="U365" s="3"/>
      <c r="V365" s="3"/>
      <c r="W365" s="3"/>
      <c r="X365" s="3"/>
      <c r="Y365" s="3"/>
      <c r="Z365" s="3"/>
    </row>
    <row r="366" spans="1:26" ht="12.75" customHeight="1" x14ac:dyDescent="0.25">
      <c r="A366" s="3"/>
      <c r="B366" s="3"/>
      <c r="C366" s="3"/>
      <c r="D366" s="200"/>
      <c r="E366" s="3"/>
      <c r="F366" s="3"/>
      <c r="G366" s="3"/>
      <c r="H366" s="3"/>
      <c r="I366" s="3"/>
      <c r="J366" s="3"/>
      <c r="K366" s="3"/>
      <c r="L366" s="3"/>
      <c r="M366" s="3"/>
      <c r="N366" s="3"/>
      <c r="O366" s="3"/>
      <c r="P366" s="3"/>
      <c r="Q366" s="3"/>
      <c r="R366" s="3"/>
      <c r="S366" s="3"/>
      <c r="T366" s="3"/>
      <c r="U366" s="3"/>
      <c r="V366" s="3"/>
      <c r="W366" s="3"/>
      <c r="X366" s="3"/>
      <c r="Y366" s="3"/>
      <c r="Z366" s="3"/>
    </row>
    <row r="367" spans="1:26" ht="12.75" customHeight="1" x14ac:dyDescent="0.25">
      <c r="A367" s="3"/>
      <c r="B367" s="3"/>
      <c r="C367" s="3"/>
      <c r="D367" s="200"/>
      <c r="E367" s="3"/>
      <c r="F367" s="3"/>
      <c r="G367" s="3"/>
      <c r="H367" s="3"/>
      <c r="I367" s="3"/>
      <c r="J367" s="3"/>
      <c r="K367" s="3"/>
      <c r="L367" s="3"/>
      <c r="M367" s="3"/>
      <c r="N367" s="3"/>
      <c r="O367" s="3"/>
      <c r="P367" s="3"/>
      <c r="Q367" s="3"/>
      <c r="R367" s="3"/>
      <c r="S367" s="3"/>
      <c r="T367" s="3"/>
      <c r="U367" s="3"/>
      <c r="V367" s="3"/>
      <c r="W367" s="3"/>
      <c r="X367" s="3"/>
      <c r="Y367" s="3"/>
      <c r="Z367" s="3"/>
    </row>
    <row r="368" spans="1:26" ht="12.75" customHeight="1" x14ac:dyDescent="0.25">
      <c r="A368" s="3"/>
      <c r="B368" s="3"/>
      <c r="C368" s="3"/>
      <c r="D368" s="200"/>
      <c r="E368" s="3"/>
      <c r="F368" s="3"/>
      <c r="G368" s="3"/>
      <c r="H368" s="3"/>
      <c r="I368" s="3"/>
      <c r="J368" s="3"/>
      <c r="K368" s="3"/>
      <c r="L368" s="3"/>
      <c r="M368" s="3"/>
      <c r="N368" s="3"/>
      <c r="O368" s="3"/>
      <c r="P368" s="3"/>
      <c r="Q368" s="3"/>
      <c r="R368" s="3"/>
      <c r="S368" s="3"/>
      <c r="T368" s="3"/>
      <c r="U368" s="3"/>
      <c r="V368" s="3"/>
      <c r="W368" s="3"/>
      <c r="X368" s="3"/>
      <c r="Y368" s="3"/>
      <c r="Z368" s="3"/>
    </row>
    <row r="369" spans="1:26" ht="12.75" customHeight="1" x14ac:dyDescent="0.25">
      <c r="A369" s="3"/>
      <c r="B369" s="3"/>
      <c r="C369" s="3"/>
      <c r="D369" s="200"/>
      <c r="E369" s="3"/>
      <c r="F369" s="3"/>
      <c r="G369" s="3"/>
      <c r="H369" s="3"/>
      <c r="I369" s="3"/>
      <c r="J369" s="3"/>
      <c r="K369" s="3"/>
      <c r="L369" s="3"/>
      <c r="M369" s="3"/>
      <c r="N369" s="3"/>
      <c r="O369" s="3"/>
      <c r="P369" s="3"/>
      <c r="Q369" s="3"/>
      <c r="R369" s="3"/>
      <c r="S369" s="3"/>
      <c r="T369" s="3"/>
      <c r="U369" s="3"/>
      <c r="V369" s="3"/>
      <c r="W369" s="3"/>
      <c r="X369" s="3"/>
      <c r="Y369" s="3"/>
      <c r="Z369" s="3"/>
    </row>
    <row r="370" spans="1:26" ht="12.75" customHeight="1" x14ac:dyDescent="0.25">
      <c r="A370" s="3"/>
      <c r="B370" s="3"/>
      <c r="C370" s="3"/>
      <c r="D370" s="200"/>
      <c r="E370" s="3"/>
      <c r="F370" s="3"/>
      <c r="G370" s="3"/>
      <c r="H370" s="3"/>
      <c r="I370" s="3"/>
      <c r="J370" s="3"/>
      <c r="K370" s="3"/>
      <c r="L370" s="3"/>
      <c r="M370" s="3"/>
      <c r="N370" s="3"/>
      <c r="O370" s="3"/>
      <c r="P370" s="3"/>
      <c r="Q370" s="3"/>
      <c r="R370" s="3"/>
      <c r="S370" s="3"/>
      <c r="T370" s="3"/>
      <c r="U370" s="3"/>
      <c r="V370" s="3"/>
      <c r="W370" s="3"/>
      <c r="X370" s="3"/>
      <c r="Y370" s="3"/>
      <c r="Z370" s="3"/>
    </row>
    <row r="371" spans="1:26" ht="12.75" customHeight="1" x14ac:dyDescent="0.25">
      <c r="A371" s="3"/>
      <c r="B371" s="3"/>
      <c r="C371" s="3"/>
      <c r="D371" s="200"/>
      <c r="E371" s="3"/>
      <c r="F371" s="3"/>
      <c r="G371" s="3"/>
      <c r="H371" s="3"/>
      <c r="I371" s="3"/>
      <c r="J371" s="3"/>
      <c r="K371" s="3"/>
      <c r="L371" s="3"/>
      <c r="M371" s="3"/>
      <c r="N371" s="3"/>
      <c r="O371" s="3"/>
      <c r="P371" s="3"/>
      <c r="Q371" s="3"/>
      <c r="R371" s="3"/>
      <c r="S371" s="3"/>
      <c r="T371" s="3"/>
      <c r="U371" s="3"/>
      <c r="V371" s="3"/>
      <c r="W371" s="3"/>
      <c r="X371" s="3"/>
      <c r="Y371" s="3"/>
      <c r="Z371" s="3"/>
    </row>
    <row r="372" spans="1:26" ht="12.75" customHeight="1" x14ac:dyDescent="0.25">
      <c r="A372" s="3"/>
      <c r="B372" s="3"/>
      <c r="C372" s="3"/>
      <c r="D372" s="200"/>
      <c r="E372" s="3"/>
      <c r="F372" s="3"/>
      <c r="G372" s="3"/>
      <c r="H372" s="3"/>
      <c r="I372" s="3"/>
      <c r="J372" s="3"/>
      <c r="K372" s="3"/>
      <c r="L372" s="3"/>
      <c r="M372" s="3"/>
      <c r="N372" s="3"/>
      <c r="O372" s="3"/>
      <c r="P372" s="3"/>
      <c r="Q372" s="3"/>
      <c r="R372" s="3"/>
      <c r="S372" s="3"/>
      <c r="T372" s="3"/>
      <c r="U372" s="3"/>
      <c r="V372" s="3"/>
      <c r="W372" s="3"/>
      <c r="X372" s="3"/>
      <c r="Y372" s="3"/>
      <c r="Z372" s="3"/>
    </row>
    <row r="373" spans="1:26" ht="12.75" customHeight="1" x14ac:dyDescent="0.25">
      <c r="A373" s="3"/>
      <c r="B373" s="3"/>
      <c r="C373" s="3"/>
      <c r="D373" s="200"/>
      <c r="E373" s="3"/>
      <c r="F373" s="3"/>
      <c r="G373" s="3"/>
      <c r="H373" s="3"/>
      <c r="I373" s="3"/>
      <c r="J373" s="3"/>
      <c r="K373" s="3"/>
      <c r="L373" s="3"/>
      <c r="M373" s="3"/>
      <c r="N373" s="3"/>
      <c r="O373" s="3"/>
      <c r="P373" s="3"/>
      <c r="Q373" s="3"/>
      <c r="R373" s="3"/>
      <c r="S373" s="3"/>
      <c r="T373" s="3"/>
      <c r="U373" s="3"/>
      <c r="V373" s="3"/>
      <c r="W373" s="3"/>
      <c r="X373" s="3"/>
      <c r="Y373" s="3"/>
      <c r="Z373" s="3"/>
    </row>
    <row r="374" spans="1:26" ht="12.75" customHeight="1" x14ac:dyDescent="0.25">
      <c r="A374" s="3"/>
      <c r="B374" s="3"/>
      <c r="C374" s="3"/>
      <c r="D374" s="200"/>
      <c r="E374" s="3"/>
      <c r="F374" s="3"/>
      <c r="G374" s="3"/>
      <c r="H374" s="3"/>
      <c r="I374" s="3"/>
      <c r="J374" s="3"/>
      <c r="K374" s="3"/>
      <c r="L374" s="3"/>
      <c r="M374" s="3"/>
      <c r="N374" s="3"/>
      <c r="O374" s="3"/>
      <c r="P374" s="3"/>
      <c r="Q374" s="3"/>
      <c r="R374" s="3"/>
      <c r="S374" s="3"/>
      <c r="T374" s="3"/>
      <c r="U374" s="3"/>
      <c r="V374" s="3"/>
      <c r="W374" s="3"/>
      <c r="X374" s="3"/>
      <c r="Y374" s="3"/>
      <c r="Z374" s="3"/>
    </row>
    <row r="375" spans="1:26" ht="12.75" customHeight="1" x14ac:dyDescent="0.25">
      <c r="A375" s="3"/>
      <c r="B375" s="3"/>
      <c r="C375" s="3"/>
      <c r="D375" s="200"/>
      <c r="E375" s="3"/>
      <c r="F375" s="3"/>
      <c r="G375" s="3"/>
      <c r="H375" s="3"/>
      <c r="I375" s="3"/>
      <c r="J375" s="3"/>
      <c r="K375" s="3"/>
      <c r="L375" s="3"/>
      <c r="M375" s="3"/>
      <c r="N375" s="3"/>
      <c r="O375" s="3"/>
      <c r="P375" s="3"/>
      <c r="Q375" s="3"/>
      <c r="R375" s="3"/>
      <c r="S375" s="3"/>
      <c r="T375" s="3"/>
      <c r="U375" s="3"/>
      <c r="V375" s="3"/>
      <c r="W375" s="3"/>
      <c r="X375" s="3"/>
      <c r="Y375" s="3"/>
      <c r="Z375" s="3"/>
    </row>
    <row r="376" spans="1:26" ht="12.75" customHeight="1" x14ac:dyDescent="0.25">
      <c r="A376" s="3"/>
      <c r="B376" s="3"/>
      <c r="C376" s="3"/>
      <c r="D376" s="200"/>
      <c r="E376" s="3"/>
      <c r="F376" s="3"/>
      <c r="G376" s="3"/>
      <c r="H376" s="3"/>
      <c r="I376" s="3"/>
      <c r="J376" s="3"/>
      <c r="K376" s="3"/>
      <c r="L376" s="3"/>
      <c r="M376" s="3"/>
      <c r="N376" s="3"/>
      <c r="O376" s="3"/>
      <c r="P376" s="3"/>
      <c r="Q376" s="3"/>
      <c r="R376" s="3"/>
      <c r="S376" s="3"/>
      <c r="T376" s="3"/>
      <c r="U376" s="3"/>
      <c r="V376" s="3"/>
      <c r="W376" s="3"/>
      <c r="X376" s="3"/>
      <c r="Y376" s="3"/>
      <c r="Z376" s="3"/>
    </row>
    <row r="377" spans="1:26" ht="12.75" customHeight="1" x14ac:dyDescent="0.25">
      <c r="A377" s="3"/>
      <c r="B377" s="3"/>
      <c r="C377" s="3"/>
      <c r="D377" s="200"/>
      <c r="E377" s="3"/>
      <c r="F377" s="3"/>
      <c r="G377" s="3"/>
      <c r="H377" s="3"/>
      <c r="I377" s="3"/>
      <c r="J377" s="3"/>
      <c r="K377" s="3"/>
      <c r="L377" s="3"/>
      <c r="M377" s="3"/>
      <c r="N377" s="3"/>
      <c r="O377" s="3"/>
      <c r="P377" s="3"/>
      <c r="Q377" s="3"/>
      <c r="R377" s="3"/>
      <c r="S377" s="3"/>
      <c r="T377" s="3"/>
      <c r="U377" s="3"/>
      <c r="V377" s="3"/>
      <c r="W377" s="3"/>
      <c r="X377" s="3"/>
      <c r="Y377" s="3"/>
      <c r="Z377" s="3"/>
    </row>
    <row r="378" spans="1:26" ht="12.75" customHeight="1" x14ac:dyDescent="0.25">
      <c r="A378" s="3"/>
      <c r="B378" s="3"/>
      <c r="C378" s="3"/>
      <c r="D378" s="200"/>
      <c r="E378" s="3"/>
      <c r="F378" s="3"/>
      <c r="G378" s="3"/>
      <c r="H378" s="3"/>
      <c r="I378" s="3"/>
      <c r="J378" s="3"/>
      <c r="K378" s="3"/>
      <c r="L378" s="3"/>
      <c r="M378" s="3"/>
      <c r="N378" s="3"/>
      <c r="O378" s="3"/>
      <c r="P378" s="3"/>
      <c r="Q378" s="3"/>
      <c r="R378" s="3"/>
      <c r="S378" s="3"/>
      <c r="T378" s="3"/>
      <c r="U378" s="3"/>
      <c r="V378" s="3"/>
      <c r="W378" s="3"/>
      <c r="X378" s="3"/>
      <c r="Y378" s="3"/>
      <c r="Z378" s="3"/>
    </row>
    <row r="379" spans="1:26" ht="12.75" customHeight="1" x14ac:dyDescent="0.25">
      <c r="A379" s="3"/>
      <c r="B379" s="3"/>
      <c r="C379" s="3"/>
      <c r="D379" s="200"/>
      <c r="E379" s="3"/>
      <c r="F379" s="3"/>
      <c r="G379" s="3"/>
      <c r="H379" s="3"/>
      <c r="I379" s="3"/>
      <c r="J379" s="3"/>
      <c r="K379" s="3"/>
      <c r="L379" s="3"/>
      <c r="M379" s="3"/>
      <c r="N379" s="3"/>
      <c r="O379" s="3"/>
      <c r="P379" s="3"/>
      <c r="Q379" s="3"/>
      <c r="R379" s="3"/>
      <c r="S379" s="3"/>
      <c r="T379" s="3"/>
      <c r="U379" s="3"/>
      <c r="V379" s="3"/>
      <c r="W379" s="3"/>
      <c r="X379" s="3"/>
      <c r="Y379" s="3"/>
      <c r="Z379" s="3"/>
    </row>
    <row r="380" spans="1:26" ht="12.75" customHeight="1" x14ac:dyDescent="0.25">
      <c r="A380" s="3"/>
      <c r="B380" s="3"/>
      <c r="C380" s="3"/>
      <c r="D380" s="200"/>
      <c r="E380" s="3"/>
      <c r="F380" s="3"/>
      <c r="G380" s="3"/>
      <c r="H380" s="3"/>
      <c r="I380" s="3"/>
      <c r="J380" s="3"/>
      <c r="K380" s="3"/>
      <c r="L380" s="3"/>
      <c r="M380" s="3"/>
      <c r="N380" s="3"/>
      <c r="O380" s="3"/>
      <c r="P380" s="3"/>
      <c r="Q380" s="3"/>
      <c r="R380" s="3"/>
      <c r="S380" s="3"/>
      <c r="T380" s="3"/>
      <c r="U380" s="3"/>
      <c r="V380" s="3"/>
      <c r="W380" s="3"/>
      <c r="X380" s="3"/>
      <c r="Y380" s="3"/>
      <c r="Z380" s="3"/>
    </row>
    <row r="381" spans="1:26" ht="12.75" customHeight="1" x14ac:dyDescent="0.25">
      <c r="A381" s="3"/>
      <c r="B381" s="3"/>
      <c r="C381" s="3"/>
      <c r="D381" s="200"/>
      <c r="E381" s="3"/>
      <c r="F381" s="3"/>
      <c r="G381" s="3"/>
      <c r="H381" s="3"/>
      <c r="I381" s="3"/>
      <c r="J381" s="3"/>
      <c r="K381" s="3"/>
      <c r="L381" s="3"/>
      <c r="M381" s="3"/>
      <c r="N381" s="3"/>
      <c r="O381" s="3"/>
      <c r="P381" s="3"/>
      <c r="Q381" s="3"/>
      <c r="R381" s="3"/>
      <c r="S381" s="3"/>
      <c r="T381" s="3"/>
      <c r="U381" s="3"/>
      <c r="V381" s="3"/>
      <c r="W381" s="3"/>
      <c r="X381" s="3"/>
      <c r="Y381" s="3"/>
      <c r="Z381" s="3"/>
    </row>
    <row r="382" spans="1:26" ht="12.75" customHeight="1" x14ac:dyDescent="0.25">
      <c r="A382" s="3"/>
      <c r="B382" s="3"/>
      <c r="C382" s="3"/>
      <c r="D382" s="200"/>
      <c r="E382" s="3"/>
      <c r="F382" s="3"/>
      <c r="G382" s="3"/>
      <c r="H382" s="3"/>
      <c r="I382" s="3"/>
      <c r="J382" s="3"/>
      <c r="K382" s="3"/>
      <c r="L382" s="3"/>
      <c r="M382" s="3"/>
      <c r="N382" s="3"/>
      <c r="O382" s="3"/>
      <c r="P382" s="3"/>
      <c r="Q382" s="3"/>
      <c r="R382" s="3"/>
      <c r="S382" s="3"/>
      <c r="T382" s="3"/>
      <c r="U382" s="3"/>
      <c r="V382" s="3"/>
      <c r="W382" s="3"/>
      <c r="X382" s="3"/>
      <c r="Y382" s="3"/>
      <c r="Z382" s="3"/>
    </row>
    <row r="383" spans="1:26" ht="12.75" customHeight="1" x14ac:dyDescent="0.25">
      <c r="A383" s="3"/>
      <c r="B383" s="3"/>
      <c r="C383" s="3"/>
      <c r="D383" s="200"/>
      <c r="E383" s="3"/>
      <c r="F383" s="3"/>
      <c r="G383" s="3"/>
      <c r="H383" s="3"/>
      <c r="I383" s="3"/>
      <c r="J383" s="3"/>
      <c r="K383" s="3"/>
      <c r="L383" s="3"/>
      <c r="M383" s="3"/>
      <c r="N383" s="3"/>
      <c r="O383" s="3"/>
      <c r="P383" s="3"/>
      <c r="Q383" s="3"/>
      <c r="R383" s="3"/>
      <c r="S383" s="3"/>
      <c r="T383" s="3"/>
      <c r="U383" s="3"/>
      <c r="V383" s="3"/>
      <c r="W383" s="3"/>
      <c r="X383" s="3"/>
      <c r="Y383" s="3"/>
      <c r="Z383" s="3"/>
    </row>
    <row r="384" spans="1:26" ht="12.75" customHeight="1" x14ac:dyDescent="0.25">
      <c r="A384" s="3"/>
      <c r="B384" s="3"/>
      <c r="C384" s="3"/>
      <c r="D384" s="200"/>
      <c r="E384" s="3"/>
      <c r="F384" s="3"/>
      <c r="G384" s="3"/>
      <c r="H384" s="3"/>
      <c r="I384" s="3"/>
      <c r="J384" s="3"/>
      <c r="K384" s="3"/>
      <c r="L384" s="3"/>
      <c r="M384" s="3"/>
      <c r="N384" s="3"/>
      <c r="O384" s="3"/>
      <c r="P384" s="3"/>
      <c r="Q384" s="3"/>
      <c r="R384" s="3"/>
      <c r="S384" s="3"/>
      <c r="T384" s="3"/>
      <c r="U384" s="3"/>
      <c r="V384" s="3"/>
      <c r="W384" s="3"/>
      <c r="X384" s="3"/>
      <c r="Y384" s="3"/>
      <c r="Z384" s="3"/>
    </row>
    <row r="385" spans="1:26" ht="12.75" customHeight="1" x14ac:dyDescent="0.25">
      <c r="A385" s="3"/>
      <c r="B385" s="3"/>
      <c r="C385" s="3"/>
      <c r="D385" s="200"/>
      <c r="E385" s="3"/>
      <c r="F385" s="3"/>
      <c r="G385" s="3"/>
      <c r="H385" s="3"/>
      <c r="I385" s="3"/>
      <c r="J385" s="3"/>
      <c r="K385" s="3"/>
      <c r="L385" s="3"/>
      <c r="M385" s="3"/>
      <c r="N385" s="3"/>
      <c r="O385" s="3"/>
      <c r="P385" s="3"/>
      <c r="Q385" s="3"/>
      <c r="R385" s="3"/>
      <c r="S385" s="3"/>
      <c r="T385" s="3"/>
      <c r="U385" s="3"/>
      <c r="V385" s="3"/>
      <c r="W385" s="3"/>
      <c r="X385" s="3"/>
      <c r="Y385" s="3"/>
      <c r="Z385" s="3"/>
    </row>
    <row r="386" spans="1:26" ht="12.75" customHeight="1" x14ac:dyDescent="0.25">
      <c r="A386" s="3"/>
      <c r="B386" s="3"/>
      <c r="C386" s="3"/>
      <c r="D386" s="200"/>
      <c r="E386" s="3"/>
      <c r="F386" s="3"/>
      <c r="G386" s="3"/>
      <c r="H386" s="3"/>
      <c r="I386" s="3"/>
      <c r="J386" s="3"/>
      <c r="K386" s="3"/>
      <c r="L386" s="3"/>
      <c r="M386" s="3"/>
      <c r="N386" s="3"/>
      <c r="O386" s="3"/>
      <c r="P386" s="3"/>
      <c r="Q386" s="3"/>
      <c r="R386" s="3"/>
      <c r="S386" s="3"/>
      <c r="T386" s="3"/>
      <c r="U386" s="3"/>
      <c r="V386" s="3"/>
      <c r="W386" s="3"/>
      <c r="X386" s="3"/>
      <c r="Y386" s="3"/>
      <c r="Z386" s="3"/>
    </row>
    <row r="387" spans="1:26" ht="12.75" customHeight="1" x14ac:dyDescent="0.25">
      <c r="A387" s="3"/>
      <c r="B387" s="3"/>
      <c r="C387" s="3"/>
      <c r="D387" s="200"/>
      <c r="E387" s="3"/>
      <c r="F387" s="3"/>
      <c r="G387" s="3"/>
      <c r="H387" s="3"/>
      <c r="I387" s="3"/>
      <c r="J387" s="3"/>
      <c r="K387" s="3"/>
      <c r="L387" s="3"/>
      <c r="M387" s="3"/>
      <c r="N387" s="3"/>
      <c r="O387" s="3"/>
      <c r="P387" s="3"/>
      <c r="Q387" s="3"/>
      <c r="R387" s="3"/>
      <c r="S387" s="3"/>
      <c r="T387" s="3"/>
      <c r="U387" s="3"/>
      <c r="V387" s="3"/>
      <c r="W387" s="3"/>
      <c r="X387" s="3"/>
      <c r="Y387" s="3"/>
      <c r="Z387" s="3"/>
    </row>
    <row r="388" spans="1:26" ht="12.75" customHeight="1" x14ac:dyDescent="0.25">
      <c r="A388" s="3"/>
      <c r="B388" s="3"/>
      <c r="C388" s="3"/>
      <c r="D388" s="200"/>
      <c r="E388" s="3"/>
      <c r="F388" s="3"/>
      <c r="G388" s="3"/>
      <c r="H388" s="3"/>
      <c r="I388" s="3"/>
      <c r="J388" s="3"/>
      <c r="K388" s="3"/>
      <c r="L388" s="3"/>
      <c r="M388" s="3"/>
      <c r="N388" s="3"/>
      <c r="O388" s="3"/>
      <c r="P388" s="3"/>
      <c r="Q388" s="3"/>
      <c r="R388" s="3"/>
      <c r="S388" s="3"/>
      <c r="T388" s="3"/>
      <c r="U388" s="3"/>
      <c r="V388" s="3"/>
      <c r="W388" s="3"/>
      <c r="X388" s="3"/>
      <c r="Y388" s="3"/>
      <c r="Z388" s="3"/>
    </row>
    <row r="389" spans="1:26" ht="12.75" customHeight="1" x14ac:dyDescent="0.25">
      <c r="A389" s="3"/>
      <c r="B389" s="3"/>
      <c r="C389" s="3"/>
      <c r="D389" s="200"/>
      <c r="E389" s="3"/>
      <c r="F389" s="3"/>
      <c r="G389" s="3"/>
      <c r="H389" s="3"/>
      <c r="I389" s="3"/>
      <c r="J389" s="3"/>
      <c r="K389" s="3"/>
      <c r="L389" s="3"/>
      <c r="M389" s="3"/>
      <c r="N389" s="3"/>
      <c r="O389" s="3"/>
      <c r="P389" s="3"/>
      <c r="Q389" s="3"/>
      <c r="R389" s="3"/>
      <c r="S389" s="3"/>
      <c r="T389" s="3"/>
      <c r="U389" s="3"/>
      <c r="V389" s="3"/>
      <c r="W389" s="3"/>
      <c r="X389" s="3"/>
      <c r="Y389" s="3"/>
      <c r="Z389" s="3"/>
    </row>
    <row r="390" spans="1:26" ht="12.75" customHeight="1" x14ac:dyDescent="0.25">
      <c r="A390" s="3"/>
      <c r="B390" s="3"/>
      <c r="C390" s="3"/>
      <c r="D390" s="200"/>
      <c r="E390" s="3"/>
      <c r="F390" s="3"/>
      <c r="G390" s="3"/>
      <c r="H390" s="3"/>
      <c r="I390" s="3"/>
      <c r="J390" s="3"/>
      <c r="K390" s="3"/>
      <c r="L390" s="3"/>
      <c r="M390" s="3"/>
      <c r="N390" s="3"/>
      <c r="O390" s="3"/>
      <c r="P390" s="3"/>
      <c r="Q390" s="3"/>
      <c r="R390" s="3"/>
      <c r="S390" s="3"/>
      <c r="T390" s="3"/>
      <c r="U390" s="3"/>
      <c r="V390" s="3"/>
      <c r="W390" s="3"/>
      <c r="X390" s="3"/>
      <c r="Y390" s="3"/>
      <c r="Z390" s="3"/>
    </row>
    <row r="391" spans="1:26" ht="12.75" customHeight="1" x14ac:dyDescent="0.25">
      <c r="A391" s="3"/>
      <c r="B391" s="3"/>
      <c r="C391" s="3"/>
      <c r="D391" s="200"/>
      <c r="E391" s="3"/>
      <c r="F391" s="3"/>
      <c r="G391" s="3"/>
      <c r="H391" s="3"/>
      <c r="I391" s="3"/>
      <c r="J391" s="3"/>
      <c r="K391" s="3"/>
      <c r="L391" s="3"/>
      <c r="M391" s="3"/>
      <c r="N391" s="3"/>
      <c r="O391" s="3"/>
      <c r="P391" s="3"/>
      <c r="Q391" s="3"/>
      <c r="R391" s="3"/>
      <c r="S391" s="3"/>
      <c r="T391" s="3"/>
      <c r="U391" s="3"/>
      <c r="V391" s="3"/>
      <c r="W391" s="3"/>
      <c r="X391" s="3"/>
      <c r="Y391" s="3"/>
      <c r="Z391" s="3"/>
    </row>
    <row r="392" spans="1:26" ht="12.75" customHeight="1" x14ac:dyDescent="0.25">
      <c r="A392" s="3"/>
      <c r="B392" s="3"/>
      <c r="C392" s="3"/>
      <c r="D392" s="200"/>
      <c r="E392" s="3"/>
      <c r="F392" s="3"/>
      <c r="G392" s="3"/>
      <c r="H392" s="3"/>
      <c r="I392" s="3"/>
      <c r="J392" s="3"/>
      <c r="K392" s="3"/>
      <c r="L392" s="3"/>
      <c r="M392" s="3"/>
      <c r="N392" s="3"/>
      <c r="O392" s="3"/>
      <c r="P392" s="3"/>
      <c r="Q392" s="3"/>
      <c r="R392" s="3"/>
      <c r="S392" s="3"/>
      <c r="T392" s="3"/>
      <c r="U392" s="3"/>
      <c r="V392" s="3"/>
      <c r="W392" s="3"/>
      <c r="X392" s="3"/>
      <c r="Y392" s="3"/>
      <c r="Z392" s="3"/>
    </row>
    <row r="393" spans="1:26" ht="12.75" customHeight="1" x14ac:dyDescent="0.25">
      <c r="A393" s="3"/>
      <c r="B393" s="3"/>
      <c r="C393" s="3"/>
      <c r="D393" s="200"/>
      <c r="E393" s="3"/>
      <c r="F393" s="3"/>
      <c r="G393" s="3"/>
      <c r="H393" s="3"/>
      <c r="I393" s="3"/>
      <c r="J393" s="3"/>
      <c r="K393" s="3"/>
      <c r="L393" s="3"/>
      <c r="M393" s="3"/>
      <c r="N393" s="3"/>
      <c r="O393" s="3"/>
      <c r="P393" s="3"/>
      <c r="Q393" s="3"/>
      <c r="R393" s="3"/>
      <c r="S393" s="3"/>
      <c r="T393" s="3"/>
      <c r="U393" s="3"/>
      <c r="V393" s="3"/>
      <c r="W393" s="3"/>
      <c r="X393" s="3"/>
      <c r="Y393" s="3"/>
      <c r="Z393" s="3"/>
    </row>
    <row r="394" spans="1:26" ht="12.75" customHeight="1" x14ac:dyDescent="0.25">
      <c r="A394" s="3"/>
      <c r="B394" s="3"/>
      <c r="C394" s="3"/>
      <c r="D394" s="200"/>
      <c r="E394" s="3"/>
      <c r="F394" s="3"/>
      <c r="G394" s="3"/>
      <c r="H394" s="3"/>
      <c r="I394" s="3"/>
      <c r="J394" s="3"/>
      <c r="K394" s="3"/>
      <c r="L394" s="3"/>
      <c r="M394" s="3"/>
      <c r="N394" s="3"/>
      <c r="O394" s="3"/>
      <c r="P394" s="3"/>
      <c r="Q394" s="3"/>
      <c r="R394" s="3"/>
      <c r="S394" s="3"/>
      <c r="T394" s="3"/>
      <c r="U394" s="3"/>
      <c r="V394" s="3"/>
      <c r="W394" s="3"/>
      <c r="X394" s="3"/>
      <c r="Y394" s="3"/>
      <c r="Z394" s="3"/>
    </row>
    <row r="395" spans="1:26" ht="12.75" customHeight="1" x14ac:dyDescent="0.25">
      <c r="A395" s="3"/>
      <c r="B395" s="3"/>
      <c r="C395" s="3"/>
      <c r="D395" s="200"/>
      <c r="E395" s="3"/>
      <c r="F395" s="3"/>
      <c r="G395" s="3"/>
      <c r="H395" s="3"/>
      <c r="I395" s="3"/>
      <c r="J395" s="3"/>
      <c r="K395" s="3"/>
      <c r="L395" s="3"/>
      <c r="M395" s="3"/>
      <c r="N395" s="3"/>
      <c r="O395" s="3"/>
      <c r="P395" s="3"/>
      <c r="Q395" s="3"/>
      <c r="R395" s="3"/>
      <c r="S395" s="3"/>
      <c r="T395" s="3"/>
      <c r="U395" s="3"/>
      <c r="V395" s="3"/>
      <c r="W395" s="3"/>
      <c r="X395" s="3"/>
      <c r="Y395" s="3"/>
      <c r="Z395" s="3"/>
    </row>
    <row r="396" spans="1:26" ht="12.75" customHeight="1" x14ac:dyDescent="0.25">
      <c r="A396" s="3"/>
      <c r="B396" s="3"/>
      <c r="C396" s="3"/>
      <c r="D396" s="200"/>
      <c r="E396" s="3"/>
      <c r="F396" s="3"/>
      <c r="G396" s="3"/>
      <c r="H396" s="3"/>
      <c r="I396" s="3"/>
      <c r="J396" s="3"/>
      <c r="K396" s="3"/>
      <c r="L396" s="3"/>
      <c r="M396" s="3"/>
      <c r="N396" s="3"/>
      <c r="O396" s="3"/>
      <c r="P396" s="3"/>
      <c r="Q396" s="3"/>
      <c r="R396" s="3"/>
      <c r="S396" s="3"/>
      <c r="T396" s="3"/>
      <c r="U396" s="3"/>
      <c r="V396" s="3"/>
      <c r="W396" s="3"/>
      <c r="X396" s="3"/>
      <c r="Y396" s="3"/>
      <c r="Z396" s="3"/>
    </row>
    <row r="397" spans="1:26" ht="12.75" customHeight="1" x14ac:dyDescent="0.25">
      <c r="A397" s="3"/>
      <c r="B397" s="3"/>
      <c r="C397" s="3"/>
      <c r="D397" s="200"/>
      <c r="E397" s="3"/>
      <c r="F397" s="3"/>
      <c r="G397" s="3"/>
      <c r="H397" s="3"/>
      <c r="I397" s="3"/>
      <c r="J397" s="3"/>
      <c r="K397" s="3"/>
      <c r="L397" s="3"/>
      <c r="M397" s="3"/>
      <c r="N397" s="3"/>
      <c r="O397" s="3"/>
      <c r="P397" s="3"/>
      <c r="Q397" s="3"/>
      <c r="R397" s="3"/>
      <c r="S397" s="3"/>
      <c r="T397" s="3"/>
      <c r="U397" s="3"/>
      <c r="V397" s="3"/>
      <c r="W397" s="3"/>
      <c r="X397" s="3"/>
      <c r="Y397" s="3"/>
      <c r="Z397" s="3"/>
    </row>
    <row r="398" spans="1:26" ht="12.75" customHeight="1" x14ac:dyDescent="0.25">
      <c r="A398" s="3"/>
      <c r="B398" s="3"/>
      <c r="C398" s="3"/>
      <c r="D398" s="200"/>
      <c r="E398" s="3"/>
      <c r="F398" s="3"/>
      <c r="G398" s="3"/>
      <c r="H398" s="3"/>
      <c r="I398" s="3"/>
      <c r="J398" s="3"/>
      <c r="K398" s="3"/>
      <c r="L398" s="3"/>
      <c r="M398" s="3"/>
      <c r="N398" s="3"/>
      <c r="O398" s="3"/>
      <c r="P398" s="3"/>
      <c r="Q398" s="3"/>
      <c r="R398" s="3"/>
      <c r="S398" s="3"/>
      <c r="T398" s="3"/>
      <c r="U398" s="3"/>
      <c r="V398" s="3"/>
      <c r="W398" s="3"/>
      <c r="X398" s="3"/>
      <c r="Y398" s="3"/>
      <c r="Z398" s="3"/>
    </row>
    <row r="399" spans="1:26" ht="12.75" customHeight="1" x14ac:dyDescent="0.25">
      <c r="A399" s="3"/>
      <c r="B399" s="3"/>
      <c r="C399" s="3"/>
      <c r="D399" s="200"/>
      <c r="E399" s="3"/>
      <c r="F399" s="3"/>
      <c r="G399" s="3"/>
      <c r="H399" s="3"/>
      <c r="I399" s="3"/>
      <c r="J399" s="3"/>
      <c r="K399" s="3"/>
      <c r="L399" s="3"/>
      <c r="M399" s="3"/>
      <c r="N399" s="3"/>
      <c r="O399" s="3"/>
      <c r="P399" s="3"/>
      <c r="Q399" s="3"/>
      <c r="R399" s="3"/>
      <c r="S399" s="3"/>
      <c r="T399" s="3"/>
      <c r="U399" s="3"/>
      <c r="V399" s="3"/>
      <c r="W399" s="3"/>
      <c r="X399" s="3"/>
      <c r="Y399" s="3"/>
      <c r="Z399" s="3"/>
    </row>
    <row r="400" spans="1:26" ht="12.75" customHeight="1" x14ac:dyDescent="0.25">
      <c r="A400" s="3"/>
      <c r="B400" s="3"/>
      <c r="C400" s="3"/>
      <c r="D400" s="200"/>
      <c r="E400" s="3"/>
      <c r="F400" s="3"/>
      <c r="G400" s="3"/>
      <c r="H400" s="3"/>
      <c r="I400" s="3"/>
      <c r="J400" s="3"/>
      <c r="K400" s="3"/>
      <c r="L400" s="3"/>
      <c r="M400" s="3"/>
      <c r="N400" s="3"/>
      <c r="O400" s="3"/>
      <c r="P400" s="3"/>
      <c r="Q400" s="3"/>
      <c r="R400" s="3"/>
      <c r="S400" s="3"/>
      <c r="T400" s="3"/>
      <c r="U400" s="3"/>
      <c r="V400" s="3"/>
      <c r="W400" s="3"/>
      <c r="X400" s="3"/>
      <c r="Y400" s="3"/>
      <c r="Z400" s="3"/>
    </row>
    <row r="401" spans="1:26" ht="12.75" customHeight="1" x14ac:dyDescent="0.25">
      <c r="A401" s="3"/>
      <c r="B401" s="3"/>
      <c r="C401" s="3"/>
      <c r="D401" s="200"/>
      <c r="E401" s="3"/>
      <c r="F401" s="3"/>
      <c r="G401" s="3"/>
      <c r="H401" s="3"/>
      <c r="I401" s="3"/>
      <c r="J401" s="3"/>
      <c r="K401" s="3"/>
      <c r="L401" s="3"/>
      <c r="M401" s="3"/>
      <c r="N401" s="3"/>
      <c r="O401" s="3"/>
      <c r="P401" s="3"/>
      <c r="Q401" s="3"/>
      <c r="R401" s="3"/>
      <c r="S401" s="3"/>
      <c r="T401" s="3"/>
      <c r="U401" s="3"/>
      <c r="V401" s="3"/>
      <c r="W401" s="3"/>
      <c r="X401" s="3"/>
      <c r="Y401" s="3"/>
      <c r="Z401" s="3"/>
    </row>
    <row r="402" spans="1:26" ht="12.75" customHeight="1" x14ac:dyDescent="0.25">
      <c r="A402" s="3"/>
      <c r="B402" s="3"/>
      <c r="C402" s="3"/>
      <c r="D402" s="200"/>
      <c r="E402" s="3"/>
      <c r="F402" s="3"/>
      <c r="G402" s="3"/>
      <c r="H402" s="3"/>
      <c r="I402" s="3"/>
      <c r="J402" s="3"/>
      <c r="K402" s="3"/>
      <c r="L402" s="3"/>
      <c r="M402" s="3"/>
      <c r="N402" s="3"/>
      <c r="O402" s="3"/>
      <c r="P402" s="3"/>
      <c r="Q402" s="3"/>
      <c r="R402" s="3"/>
      <c r="S402" s="3"/>
      <c r="T402" s="3"/>
      <c r="U402" s="3"/>
      <c r="V402" s="3"/>
      <c r="W402" s="3"/>
      <c r="X402" s="3"/>
      <c r="Y402" s="3"/>
      <c r="Z402" s="3"/>
    </row>
    <row r="403" spans="1:26" ht="12.75" customHeight="1" x14ac:dyDescent="0.25">
      <c r="A403" s="3"/>
      <c r="B403" s="3"/>
      <c r="C403" s="3"/>
      <c r="D403" s="200"/>
      <c r="E403" s="3"/>
      <c r="F403" s="3"/>
      <c r="G403" s="3"/>
      <c r="H403" s="3"/>
      <c r="I403" s="3"/>
      <c r="J403" s="3"/>
      <c r="K403" s="3"/>
      <c r="L403" s="3"/>
      <c r="M403" s="3"/>
      <c r="N403" s="3"/>
      <c r="O403" s="3"/>
      <c r="P403" s="3"/>
      <c r="Q403" s="3"/>
      <c r="R403" s="3"/>
      <c r="S403" s="3"/>
      <c r="T403" s="3"/>
      <c r="U403" s="3"/>
      <c r="V403" s="3"/>
      <c r="W403" s="3"/>
      <c r="X403" s="3"/>
      <c r="Y403" s="3"/>
      <c r="Z403" s="3"/>
    </row>
    <row r="404" spans="1:26" ht="12.75" customHeight="1" x14ac:dyDescent="0.25">
      <c r="A404" s="3"/>
      <c r="B404" s="3"/>
      <c r="C404" s="3"/>
      <c r="D404" s="200"/>
      <c r="E404" s="3"/>
      <c r="F404" s="3"/>
      <c r="G404" s="3"/>
      <c r="H404" s="3"/>
      <c r="I404" s="3"/>
      <c r="J404" s="3"/>
      <c r="K404" s="3"/>
      <c r="L404" s="3"/>
      <c r="M404" s="3"/>
      <c r="N404" s="3"/>
      <c r="O404" s="3"/>
      <c r="P404" s="3"/>
      <c r="Q404" s="3"/>
      <c r="R404" s="3"/>
      <c r="S404" s="3"/>
      <c r="T404" s="3"/>
      <c r="U404" s="3"/>
      <c r="V404" s="3"/>
      <c r="W404" s="3"/>
      <c r="X404" s="3"/>
      <c r="Y404" s="3"/>
      <c r="Z404" s="3"/>
    </row>
    <row r="405" spans="1:26" ht="12.75" customHeight="1" x14ac:dyDescent="0.25">
      <c r="A405" s="3"/>
      <c r="B405" s="3"/>
      <c r="C405" s="3"/>
      <c r="D405" s="200"/>
      <c r="E405" s="3"/>
      <c r="F405" s="3"/>
      <c r="G405" s="3"/>
      <c r="H405" s="3"/>
      <c r="I405" s="3"/>
      <c r="J405" s="3"/>
      <c r="K405" s="3"/>
      <c r="L405" s="3"/>
      <c r="M405" s="3"/>
      <c r="N405" s="3"/>
      <c r="O405" s="3"/>
      <c r="P405" s="3"/>
      <c r="Q405" s="3"/>
      <c r="R405" s="3"/>
      <c r="S405" s="3"/>
      <c r="T405" s="3"/>
      <c r="U405" s="3"/>
      <c r="V405" s="3"/>
      <c r="W405" s="3"/>
      <c r="X405" s="3"/>
      <c r="Y405" s="3"/>
      <c r="Z405" s="3"/>
    </row>
    <row r="406" spans="1:26" ht="12.75" customHeight="1" x14ac:dyDescent="0.25">
      <c r="A406" s="3"/>
      <c r="B406" s="3"/>
      <c r="C406" s="3"/>
      <c r="D406" s="200"/>
      <c r="E406" s="3"/>
      <c r="F406" s="3"/>
      <c r="G406" s="3"/>
      <c r="H406" s="3"/>
      <c r="I406" s="3"/>
      <c r="J406" s="3"/>
      <c r="K406" s="3"/>
      <c r="L406" s="3"/>
      <c r="M406" s="3"/>
      <c r="N406" s="3"/>
      <c r="O406" s="3"/>
      <c r="P406" s="3"/>
      <c r="Q406" s="3"/>
      <c r="R406" s="3"/>
      <c r="S406" s="3"/>
      <c r="T406" s="3"/>
      <c r="U406" s="3"/>
      <c r="V406" s="3"/>
      <c r="W406" s="3"/>
      <c r="X406" s="3"/>
      <c r="Y406" s="3"/>
      <c r="Z406" s="3"/>
    </row>
    <row r="407" spans="1:26" ht="12.75" customHeight="1" x14ac:dyDescent="0.25">
      <c r="A407" s="3"/>
      <c r="B407" s="3"/>
      <c r="C407" s="3"/>
      <c r="D407" s="200"/>
      <c r="E407" s="3"/>
      <c r="F407" s="3"/>
      <c r="G407" s="3"/>
      <c r="H407" s="3"/>
      <c r="I407" s="3"/>
      <c r="J407" s="3"/>
      <c r="K407" s="3"/>
      <c r="L407" s="3"/>
      <c r="M407" s="3"/>
      <c r="N407" s="3"/>
      <c r="O407" s="3"/>
      <c r="P407" s="3"/>
      <c r="Q407" s="3"/>
      <c r="R407" s="3"/>
      <c r="S407" s="3"/>
      <c r="T407" s="3"/>
      <c r="U407" s="3"/>
      <c r="V407" s="3"/>
      <c r="W407" s="3"/>
      <c r="X407" s="3"/>
      <c r="Y407" s="3"/>
      <c r="Z407" s="3"/>
    </row>
    <row r="408" spans="1:26" ht="12.75" customHeight="1" x14ac:dyDescent="0.25">
      <c r="A408" s="3"/>
      <c r="B408" s="3"/>
      <c r="C408" s="3"/>
      <c r="D408" s="200"/>
      <c r="E408" s="3"/>
      <c r="F408" s="3"/>
      <c r="G408" s="3"/>
      <c r="H408" s="3"/>
      <c r="I408" s="3"/>
      <c r="J408" s="3"/>
      <c r="K408" s="3"/>
      <c r="L408" s="3"/>
      <c r="M408" s="3"/>
      <c r="N408" s="3"/>
      <c r="O408" s="3"/>
      <c r="P408" s="3"/>
      <c r="Q408" s="3"/>
      <c r="R408" s="3"/>
      <c r="S408" s="3"/>
      <c r="T408" s="3"/>
      <c r="U408" s="3"/>
      <c r="V408" s="3"/>
      <c r="W408" s="3"/>
      <c r="X408" s="3"/>
      <c r="Y408" s="3"/>
      <c r="Z408" s="3"/>
    </row>
    <row r="409" spans="1:26" ht="12.75" customHeight="1" x14ac:dyDescent="0.25">
      <c r="A409" s="3"/>
      <c r="B409" s="3"/>
      <c r="C409" s="3"/>
      <c r="D409" s="200"/>
      <c r="E409" s="3"/>
      <c r="F409" s="3"/>
      <c r="G409" s="3"/>
      <c r="H409" s="3"/>
      <c r="I409" s="3"/>
      <c r="J409" s="3"/>
      <c r="K409" s="3"/>
      <c r="L409" s="3"/>
      <c r="M409" s="3"/>
      <c r="N409" s="3"/>
      <c r="O409" s="3"/>
      <c r="P409" s="3"/>
      <c r="Q409" s="3"/>
      <c r="R409" s="3"/>
      <c r="S409" s="3"/>
      <c r="T409" s="3"/>
      <c r="U409" s="3"/>
      <c r="V409" s="3"/>
      <c r="W409" s="3"/>
      <c r="X409" s="3"/>
      <c r="Y409" s="3"/>
      <c r="Z409" s="3"/>
    </row>
    <row r="410" spans="1:26" ht="12.75" customHeight="1" x14ac:dyDescent="0.25">
      <c r="A410" s="3"/>
      <c r="B410" s="3"/>
      <c r="C410" s="3"/>
      <c r="D410" s="200"/>
      <c r="E410" s="3"/>
      <c r="F410" s="3"/>
      <c r="G410" s="3"/>
      <c r="H410" s="3"/>
      <c r="I410" s="3"/>
      <c r="J410" s="3"/>
      <c r="K410" s="3"/>
      <c r="L410" s="3"/>
      <c r="M410" s="3"/>
      <c r="N410" s="3"/>
      <c r="O410" s="3"/>
      <c r="P410" s="3"/>
      <c r="Q410" s="3"/>
      <c r="R410" s="3"/>
      <c r="S410" s="3"/>
      <c r="T410" s="3"/>
      <c r="U410" s="3"/>
      <c r="V410" s="3"/>
      <c r="W410" s="3"/>
      <c r="X410" s="3"/>
      <c r="Y410" s="3"/>
      <c r="Z410" s="3"/>
    </row>
    <row r="411" spans="1:26" ht="12.75" customHeight="1" x14ac:dyDescent="0.25">
      <c r="A411" s="3"/>
      <c r="B411" s="3"/>
      <c r="C411" s="3"/>
      <c r="D411" s="200"/>
      <c r="E411" s="3"/>
      <c r="F411" s="3"/>
      <c r="G411" s="3"/>
      <c r="H411" s="3"/>
      <c r="I411" s="3"/>
      <c r="J411" s="3"/>
      <c r="K411" s="3"/>
      <c r="L411" s="3"/>
      <c r="M411" s="3"/>
      <c r="N411" s="3"/>
      <c r="O411" s="3"/>
      <c r="P411" s="3"/>
      <c r="Q411" s="3"/>
      <c r="R411" s="3"/>
      <c r="S411" s="3"/>
      <c r="T411" s="3"/>
      <c r="U411" s="3"/>
      <c r="V411" s="3"/>
      <c r="W411" s="3"/>
      <c r="X411" s="3"/>
      <c r="Y411" s="3"/>
      <c r="Z411" s="3"/>
    </row>
    <row r="412" spans="1:26" ht="12.75" customHeight="1" x14ac:dyDescent="0.25">
      <c r="A412" s="3"/>
      <c r="B412" s="3"/>
      <c r="C412" s="3"/>
      <c r="D412" s="200"/>
      <c r="E412" s="3"/>
      <c r="F412" s="3"/>
      <c r="G412" s="3"/>
      <c r="H412" s="3"/>
      <c r="I412" s="3"/>
      <c r="J412" s="3"/>
      <c r="K412" s="3"/>
      <c r="L412" s="3"/>
      <c r="M412" s="3"/>
      <c r="N412" s="3"/>
      <c r="O412" s="3"/>
      <c r="P412" s="3"/>
      <c r="Q412" s="3"/>
      <c r="R412" s="3"/>
      <c r="S412" s="3"/>
      <c r="T412" s="3"/>
      <c r="U412" s="3"/>
      <c r="V412" s="3"/>
      <c r="W412" s="3"/>
      <c r="X412" s="3"/>
      <c r="Y412" s="3"/>
      <c r="Z412" s="3"/>
    </row>
    <row r="413" spans="1:26" ht="12.75" customHeight="1" x14ac:dyDescent="0.25">
      <c r="A413" s="3"/>
      <c r="B413" s="3"/>
      <c r="C413" s="3"/>
      <c r="D413" s="200"/>
      <c r="E413" s="3"/>
      <c r="F413" s="3"/>
      <c r="G413" s="3"/>
      <c r="H413" s="3"/>
      <c r="I413" s="3"/>
      <c r="J413" s="3"/>
      <c r="K413" s="3"/>
      <c r="L413" s="3"/>
      <c r="M413" s="3"/>
      <c r="N413" s="3"/>
      <c r="O413" s="3"/>
      <c r="P413" s="3"/>
      <c r="Q413" s="3"/>
      <c r="R413" s="3"/>
      <c r="S413" s="3"/>
      <c r="T413" s="3"/>
      <c r="U413" s="3"/>
      <c r="V413" s="3"/>
      <c r="W413" s="3"/>
      <c r="X413" s="3"/>
      <c r="Y413" s="3"/>
      <c r="Z413" s="3"/>
    </row>
    <row r="414" spans="1:26" ht="12.75" customHeight="1" x14ac:dyDescent="0.25">
      <c r="A414" s="3"/>
      <c r="B414" s="3"/>
      <c r="C414" s="3"/>
      <c r="D414" s="200"/>
      <c r="E414" s="3"/>
      <c r="F414" s="3"/>
      <c r="G414" s="3"/>
      <c r="H414" s="3"/>
      <c r="I414" s="3"/>
      <c r="J414" s="3"/>
      <c r="K414" s="3"/>
      <c r="L414" s="3"/>
      <c r="M414" s="3"/>
      <c r="N414" s="3"/>
      <c r="O414" s="3"/>
      <c r="P414" s="3"/>
      <c r="Q414" s="3"/>
      <c r="R414" s="3"/>
      <c r="S414" s="3"/>
      <c r="T414" s="3"/>
      <c r="U414" s="3"/>
      <c r="V414" s="3"/>
      <c r="W414" s="3"/>
      <c r="X414" s="3"/>
      <c r="Y414" s="3"/>
      <c r="Z414" s="3"/>
    </row>
    <row r="415" spans="1:26" ht="12.75" customHeight="1" x14ac:dyDescent="0.25">
      <c r="A415" s="3"/>
      <c r="B415" s="3"/>
      <c r="C415" s="3"/>
      <c r="D415" s="200"/>
      <c r="E415" s="3"/>
      <c r="F415" s="3"/>
      <c r="G415" s="3"/>
      <c r="H415" s="3"/>
      <c r="I415" s="3"/>
      <c r="J415" s="3"/>
      <c r="K415" s="3"/>
      <c r="L415" s="3"/>
      <c r="M415" s="3"/>
      <c r="N415" s="3"/>
      <c r="O415" s="3"/>
      <c r="P415" s="3"/>
      <c r="Q415" s="3"/>
      <c r="R415" s="3"/>
      <c r="S415" s="3"/>
      <c r="T415" s="3"/>
      <c r="U415" s="3"/>
      <c r="V415" s="3"/>
      <c r="W415" s="3"/>
      <c r="X415" s="3"/>
      <c r="Y415" s="3"/>
      <c r="Z415" s="3"/>
    </row>
    <row r="416" spans="1:26" ht="12.75" customHeight="1" x14ac:dyDescent="0.25">
      <c r="A416" s="3"/>
      <c r="B416" s="3"/>
      <c r="C416" s="3"/>
      <c r="D416" s="200"/>
      <c r="E416" s="3"/>
      <c r="F416" s="3"/>
      <c r="G416" s="3"/>
      <c r="H416" s="3"/>
      <c r="I416" s="3"/>
      <c r="J416" s="3"/>
      <c r="K416" s="3"/>
      <c r="L416" s="3"/>
      <c r="M416" s="3"/>
      <c r="N416" s="3"/>
      <c r="O416" s="3"/>
      <c r="P416" s="3"/>
      <c r="Q416" s="3"/>
      <c r="R416" s="3"/>
      <c r="S416" s="3"/>
      <c r="T416" s="3"/>
      <c r="U416" s="3"/>
      <c r="V416" s="3"/>
      <c r="W416" s="3"/>
      <c r="X416" s="3"/>
      <c r="Y416" s="3"/>
      <c r="Z416" s="3"/>
    </row>
    <row r="417" spans="1:26" ht="12.75" customHeight="1" x14ac:dyDescent="0.25">
      <c r="A417" s="3"/>
      <c r="B417" s="3"/>
      <c r="C417" s="3"/>
      <c r="D417" s="200"/>
      <c r="E417" s="3"/>
      <c r="F417" s="3"/>
      <c r="G417" s="3"/>
      <c r="H417" s="3"/>
      <c r="I417" s="3"/>
      <c r="J417" s="3"/>
      <c r="K417" s="3"/>
      <c r="L417" s="3"/>
      <c r="M417" s="3"/>
      <c r="N417" s="3"/>
      <c r="O417" s="3"/>
      <c r="P417" s="3"/>
      <c r="Q417" s="3"/>
      <c r="R417" s="3"/>
      <c r="S417" s="3"/>
      <c r="T417" s="3"/>
      <c r="U417" s="3"/>
      <c r="V417" s="3"/>
      <c r="W417" s="3"/>
      <c r="X417" s="3"/>
      <c r="Y417" s="3"/>
      <c r="Z417" s="3"/>
    </row>
    <row r="418" spans="1:26" ht="12.75" customHeight="1" x14ac:dyDescent="0.25">
      <c r="A418" s="3"/>
      <c r="B418" s="3"/>
      <c r="C418" s="3"/>
      <c r="D418" s="200"/>
      <c r="E418" s="3"/>
      <c r="F418" s="3"/>
      <c r="G418" s="3"/>
      <c r="H418" s="3"/>
      <c r="I418" s="3"/>
      <c r="J418" s="3"/>
      <c r="K418" s="3"/>
      <c r="L418" s="3"/>
      <c r="M418" s="3"/>
      <c r="N418" s="3"/>
      <c r="O418" s="3"/>
      <c r="P418" s="3"/>
      <c r="Q418" s="3"/>
      <c r="R418" s="3"/>
      <c r="S418" s="3"/>
      <c r="T418" s="3"/>
      <c r="U418" s="3"/>
      <c r="V418" s="3"/>
      <c r="W418" s="3"/>
      <c r="X418" s="3"/>
      <c r="Y418" s="3"/>
      <c r="Z418" s="3"/>
    </row>
    <row r="419" spans="1:26" ht="12.75" customHeight="1" x14ac:dyDescent="0.25">
      <c r="A419" s="3"/>
      <c r="B419" s="3"/>
      <c r="C419" s="3"/>
      <c r="D419" s="200"/>
      <c r="E419" s="3"/>
      <c r="F419" s="3"/>
      <c r="G419" s="3"/>
      <c r="H419" s="3"/>
      <c r="I419" s="3"/>
      <c r="J419" s="3"/>
      <c r="K419" s="3"/>
      <c r="L419" s="3"/>
      <c r="M419" s="3"/>
      <c r="N419" s="3"/>
      <c r="O419" s="3"/>
      <c r="P419" s="3"/>
      <c r="Q419" s="3"/>
      <c r="R419" s="3"/>
      <c r="S419" s="3"/>
      <c r="T419" s="3"/>
      <c r="U419" s="3"/>
      <c r="V419" s="3"/>
      <c r="W419" s="3"/>
      <c r="X419" s="3"/>
      <c r="Y419" s="3"/>
      <c r="Z419" s="3"/>
    </row>
    <row r="420" spans="1:26" ht="12.75" customHeight="1" x14ac:dyDescent="0.25">
      <c r="A420" s="3"/>
      <c r="B420" s="3"/>
      <c r="C420" s="3"/>
      <c r="D420" s="200"/>
      <c r="E420" s="3"/>
      <c r="F420" s="3"/>
      <c r="G420" s="3"/>
      <c r="H420" s="3"/>
      <c r="I420" s="3"/>
      <c r="J420" s="3"/>
      <c r="K420" s="3"/>
      <c r="L420" s="3"/>
      <c r="M420" s="3"/>
      <c r="N420" s="3"/>
      <c r="O420" s="3"/>
      <c r="P420" s="3"/>
      <c r="Q420" s="3"/>
      <c r="R420" s="3"/>
      <c r="S420" s="3"/>
      <c r="T420" s="3"/>
      <c r="U420" s="3"/>
      <c r="V420" s="3"/>
      <c r="W420" s="3"/>
      <c r="X420" s="3"/>
      <c r="Y420" s="3"/>
      <c r="Z420" s="3"/>
    </row>
    <row r="421" spans="1:26" ht="12.75" customHeight="1" x14ac:dyDescent="0.25">
      <c r="A421" s="3"/>
      <c r="B421" s="3"/>
      <c r="C421" s="3"/>
      <c r="D421" s="200"/>
      <c r="E421" s="3"/>
      <c r="F421" s="3"/>
      <c r="G421" s="3"/>
      <c r="H421" s="3"/>
      <c r="I421" s="3"/>
      <c r="J421" s="3"/>
      <c r="K421" s="3"/>
      <c r="L421" s="3"/>
      <c r="M421" s="3"/>
      <c r="N421" s="3"/>
      <c r="O421" s="3"/>
      <c r="P421" s="3"/>
      <c r="Q421" s="3"/>
      <c r="R421" s="3"/>
      <c r="S421" s="3"/>
      <c r="T421" s="3"/>
      <c r="U421" s="3"/>
      <c r="V421" s="3"/>
      <c r="W421" s="3"/>
      <c r="X421" s="3"/>
      <c r="Y421" s="3"/>
      <c r="Z421" s="3"/>
    </row>
    <row r="422" spans="1:26" ht="12.75" customHeight="1" x14ac:dyDescent="0.25">
      <c r="A422" s="3"/>
      <c r="B422" s="3"/>
      <c r="C422" s="3"/>
      <c r="D422" s="200"/>
      <c r="E422" s="3"/>
      <c r="F422" s="3"/>
      <c r="G422" s="3"/>
      <c r="H422" s="3"/>
      <c r="I422" s="3"/>
      <c r="J422" s="3"/>
      <c r="K422" s="3"/>
      <c r="L422" s="3"/>
      <c r="M422" s="3"/>
      <c r="N422" s="3"/>
      <c r="O422" s="3"/>
      <c r="P422" s="3"/>
      <c r="Q422" s="3"/>
      <c r="R422" s="3"/>
      <c r="S422" s="3"/>
      <c r="T422" s="3"/>
      <c r="U422" s="3"/>
      <c r="V422" s="3"/>
      <c r="W422" s="3"/>
      <c r="X422" s="3"/>
      <c r="Y422" s="3"/>
      <c r="Z422" s="3"/>
    </row>
    <row r="423" spans="1:26" ht="12.75" customHeight="1" x14ac:dyDescent="0.25">
      <c r="A423" s="3"/>
      <c r="B423" s="3"/>
      <c r="C423" s="3"/>
      <c r="D423" s="200"/>
      <c r="E423" s="3"/>
      <c r="F423" s="3"/>
      <c r="G423" s="3"/>
      <c r="H423" s="3"/>
      <c r="I423" s="3"/>
      <c r="J423" s="3"/>
      <c r="K423" s="3"/>
      <c r="L423" s="3"/>
      <c r="M423" s="3"/>
      <c r="N423" s="3"/>
      <c r="O423" s="3"/>
      <c r="P423" s="3"/>
      <c r="Q423" s="3"/>
      <c r="R423" s="3"/>
      <c r="S423" s="3"/>
      <c r="T423" s="3"/>
      <c r="U423" s="3"/>
      <c r="V423" s="3"/>
      <c r="W423" s="3"/>
      <c r="X423" s="3"/>
      <c r="Y423" s="3"/>
      <c r="Z423" s="3"/>
    </row>
    <row r="424" spans="1:26" ht="12.75" customHeight="1" x14ac:dyDescent="0.25">
      <c r="A424" s="3"/>
      <c r="B424" s="3"/>
      <c r="C424" s="3"/>
      <c r="D424" s="200"/>
      <c r="E424" s="3"/>
      <c r="F424" s="3"/>
      <c r="G424" s="3"/>
      <c r="H424" s="3"/>
      <c r="I424" s="3"/>
      <c r="J424" s="3"/>
      <c r="K424" s="3"/>
      <c r="L424" s="3"/>
      <c r="M424" s="3"/>
      <c r="N424" s="3"/>
      <c r="O424" s="3"/>
      <c r="P424" s="3"/>
      <c r="Q424" s="3"/>
      <c r="R424" s="3"/>
      <c r="S424" s="3"/>
      <c r="T424" s="3"/>
      <c r="U424" s="3"/>
      <c r="V424" s="3"/>
      <c r="W424" s="3"/>
      <c r="X424" s="3"/>
      <c r="Y424" s="3"/>
      <c r="Z424" s="3"/>
    </row>
    <row r="425" spans="1:26" ht="12.75" customHeight="1" x14ac:dyDescent="0.25">
      <c r="A425" s="3"/>
      <c r="B425" s="3"/>
      <c r="C425" s="3"/>
      <c r="D425" s="200"/>
      <c r="E425" s="3"/>
      <c r="F425" s="3"/>
      <c r="G425" s="3"/>
      <c r="H425" s="3"/>
      <c r="I425" s="3"/>
      <c r="J425" s="3"/>
      <c r="K425" s="3"/>
      <c r="L425" s="3"/>
      <c r="M425" s="3"/>
      <c r="N425" s="3"/>
      <c r="O425" s="3"/>
      <c r="P425" s="3"/>
      <c r="Q425" s="3"/>
      <c r="R425" s="3"/>
      <c r="S425" s="3"/>
      <c r="T425" s="3"/>
      <c r="U425" s="3"/>
      <c r="V425" s="3"/>
      <c r="W425" s="3"/>
      <c r="X425" s="3"/>
      <c r="Y425" s="3"/>
      <c r="Z425" s="3"/>
    </row>
    <row r="426" spans="1:26" ht="12.75" customHeight="1" x14ac:dyDescent="0.25">
      <c r="A426" s="3"/>
      <c r="B426" s="3"/>
      <c r="C426" s="3"/>
      <c r="D426" s="200"/>
      <c r="E426" s="3"/>
      <c r="F426" s="3"/>
      <c r="G426" s="3"/>
      <c r="H426" s="3"/>
      <c r="I426" s="3"/>
      <c r="J426" s="3"/>
      <c r="K426" s="3"/>
      <c r="L426" s="3"/>
      <c r="M426" s="3"/>
      <c r="N426" s="3"/>
      <c r="O426" s="3"/>
      <c r="P426" s="3"/>
      <c r="Q426" s="3"/>
      <c r="R426" s="3"/>
      <c r="S426" s="3"/>
      <c r="T426" s="3"/>
      <c r="U426" s="3"/>
      <c r="V426" s="3"/>
      <c r="W426" s="3"/>
      <c r="X426" s="3"/>
      <c r="Y426" s="3"/>
      <c r="Z426" s="3"/>
    </row>
    <row r="427" spans="1:26" ht="12.75" customHeight="1" x14ac:dyDescent="0.25">
      <c r="A427" s="3"/>
      <c r="B427" s="3"/>
      <c r="C427" s="3"/>
      <c r="D427" s="200"/>
      <c r="E427" s="3"/>
      <c r="F427" s="3"/>
      <c r="G427" s="3"/>
      <c r="H427" s="3"/>
      <c r="I427" s="3"/>
      <c r="J427" s="3"/>
      <c r="K427" s="3"/>
      <c r="L427" s="3"/>
      <c r="M427" s="3"/>
      <c r="N427" s="3"/>
      <c r="O427" s="3"/>
      <c r="P427" s="3"/>
      <c r="Q427" s="3"/>
      <c r="R427" s="3"/>
      <c r="S427" s="3"/>
      <c r="T427" s="3"/>
      <c r="U427" s="3"/>
      <c r="V427" s="3"/>
      <c r="W427" s="3"/>
      <c r="X427" s="3"/>
      <c r="Y427" s="3"/>
      <c r="Z427" s="3"/>
    </row>
    <row r="428" spans="1:26" ht="12.75" customHeight="1" x14ac:dyDescent="0.25">
      <c r="A428" s="3"/>
      <c r="B428" s="3"/>
      <c r="C428" s="3"/>
      <c r="D428" s="200"/>
      <c r="E428" s="3"/>
      <c r="F428" s="3"/>
      <c r="G428" s="3"/>
      <c r="H428" s="3"/>
      <c r="I428" s="3"/>
      <c r="J428" s="3"/>
      <c r="K428" s="3"/>
      <c r="L428" s="3"/>
      <c r="M428" s="3"/>
      <c r="N428" s="3"/>
      <c r="O428" s="3"/>
      <c r="P428" s="3"/>
      <c r="Q428" s="3"/>
      <c r="R428" s="3"/>
      <c r="S428" s="3"/>
      <c r="T428" s="3"/>
      <c r="U428" s="3"/>
      <c r="V428" s="3"/>
      <c r="W428" s="3"/>
      <c r="X428" s="3"/>
      <c r="Y428" s="3"/>
      <c r="Z428" s="3"/>
    </row>
    <row r="429" spans="1:26" ht="12.75" customHeight="1" x14ac:dyDescent="0.25">
      <c r="A429" s="3"/>
      <c r="B429" s="3"/>
      <c r="C429" s="3"/>
      <c r="D429" s="200"/>
      <c r="E429" s="3"/>
      <c r="F429" s="3"/>
      <c r="G429" s="3"/>
      <c r="H429" s="3"/>
      <c r="I429" s="3"/>
      <c r="J429" s="3"/>
      <c r="K429" s="3"/>
      <c r="L429" s="3"/>
      <c r="M429" s="3"/>
      <c r="N429" s="3"/>
      <c r="O429" s="3"/>
      <c r="P429" s="3"/>
      <c r="Q429" s="3"/>
      <c r="R429" s="3"/>
      <c r="S429" s="3"/>
      <c r="T429" s="3"/>
      <c r="U429" s="3"/>
      <c r="V429" s="3"/>
      <c r="W429" s="3"/>
      <c r="X429" s="3"/>
      <c r="Y429" s="3"/>
      <c r="Z429" s="3"/>
    </row>
    <row r="430" spans="1:26" ht="12.75" customHeight="1" x14ac:dyDescent="0.25">
      <c r="A430" s="3"/>
      <c r="B430" s="3"/>
      <c r="C430" s="3"/>
      <c r="D430" s="200"/>
      <c r="E430" s="3"/>
      <c r="F430" s="3"/>
      <c r="G430" s="3"/>
      <c r="H430" s="3"/>
      <c r="I430" s="3"/>
      <c r="J430" s="3"/>
      <c r="K430" s="3"/>
      <c r="L430" s="3"/>
      <c r="M430" s="3"/>
      <c r="N430" s="3"/>
      <c r="O430" s="3"/>
      <c r="P430" s="3"/>
      <c r="Q430" s="3"/>
      <c r="R430" s="3"/>
      <c r="S430" s="3"/>
      <c r="T430" s="3"/>
      <c r="U430" s="3"/>
      <c r="V430" s="3"/>
      <c r="W430" s="3"/>
      <c r="X430" s="3"/>
      <c r="Y430" s="3"/>
      <c r="Z430" s="3"/>
    </row>
    <row r="431" spans="1:26" ht="12.75" customHeight="1" x14ac:dyDescent="0.25">
      <c r="A431" s="3"/>
      <c r="B431" s="3"/>
      <c r="C431" s="3"/>
      <c r="D431" s="200"/>
      <c r="E431" s="3"/>
      <c r="F431" s="3"/>
      <c r="G431" s="3"/>
      <c r="H431" s="3"/>
      <c r="I431" s="3"/>
      <c r="J431" s="3"/>
      <c r="K431" s="3"/>
      <c r="L431" s="3"/>
      <c r="M431" s="3"/>
      <c r="N431" s="3"/>
      <c r="O431" s="3"/>
      <c r="P431" s="3"/>
      <c r="Q431" s="3"/>
      <c r="R431" s="3"/>
      <c r="S431" s="3"/>
      <c r="T431" s="3"/>
      <c r="U431" s="3"/>
      <c r="V431" s="3"/>
      <c r="W431" s="3"/>
      <c r="X431" s="3"/>
      <c r="Y431" s="3"/>
      <c r="Z431" s="3"/>
    </row>
    <row r="432" spans="1:26" ht="12.75" customHeight="1" x14ac:dyDescent="0.25">
      <c r="A432" s="3"/>
      <c r="B432" s="3"/>
      <c r="C432" s="3"/>
      <c r="D432" s="200"/>
      <c r="E432" s="3"/>
      <c r="F432" s="3"/>
      <c r="G432" s="3"/>
      <c r="H432" s="3"/>
      <c r="I432" s="3"/>
      <c r="J432" s="3"/>
      <c r="K432" s="3"/>
      <c r="L432" s="3"/>
      <c r="M432" s="3"/>
      <c r="N432" s="3"/>
      <c r="O432" s="3"/>
      <c r="P432" s="3"/>
      <c r="Q432" s="3"/>
      <c r="R432" s="3"/>
      <c r="S432" s="3"/>
      <c r="T432" s="3"/>
      <c r="U432" s="3"/>
      <c r="V432" s="3"/>
      <c r="W432" s="3"/>
      <c r="X432" s="3"/>
      <c r="Y432" s="3"/>
      <c r="Z432" s="3"/>
    </row>
    <row r="433" spans="1:26" ht="12.75" customHeight="1" x14ac:dyDescent="0.25">
      <c r="A433" s="3"/>
      <c r="B433" s="3"/>
      <c r="C433" s="3"/>
      <c r="D433" s="200"/>
      <c r="E433" s="3"/>
      <c r="F433" s="3"/>
      <c r="G433" s="3"/>
      <c r="H433" s="3"/>
      <c r="I433" s="3"/>
      <c r="J433" s="3"/>
      <c r="K433" s="3"/>
      <c r="L433" s="3"/>
      <c r="M433" s="3"/>
      <c r="N433" s="3"/>
      <c r="O433" s="3"/>
      <c r="P433" s="3"/>
      <c r="Q433" s="3"/>
      <c r="R433" s="3"/>
      <c r="S433" s="3"/>
      <c r="T433" s="3"/>
      <c r="U433" s="3"/>
      <c r="V433" s="3"/>
      <c r="W433" s="3"/>
      <c r="X433" s="3"/>
      <c r="Y433" s="3"/>
      <c r="Z433" s="3"/>
    </row>
    <row r="434" spans="1:26" ht="12.75" customHeight="1" x14ac:dyDescent="0.25">
      <c r="A434" s="3"/>
      <c r="B434" s="3"/>
      <c r="C434" s="3"/>
      <c r="D434" s="200"/>
      <c r="E434" s="3"/>
      <c r="F434" s="3"/>
      <c r="G434" s="3"/>
      <c r="H434" s="3"/>
      <c r="I434" s="3"/>
      <c r="J434" s="3"/>
      <c r="K434" s="3"/>
      <c r="L434" s="3"/>
      <c r="M434" s="3"/>
      <c r="N434" s="3"/>
      <c r="O434" s="3"/>
      <c r="P434" s="3"/>
      <c r="Q434" s="3"/>
      <c r="R434" s="3"/>
      <c r="S434" s="3"/>
      <c r="T434" s="3"/>
      <c r="U434" s="3"/>
      <c r="V434" s="3"/>
      <c r="W434" s="3"/>
      <c r="X434" s="3"/>
      <c r="Y434" s="3"/>
      <c r="Z434" s="3"/>
    </row>
    <row r="435" spans="1:26" ht="12.75" customHeight="1" x14ac:dyDescent="0.25">
      <c r="A435" s="3"/>
      <c r="B435" s="3"/>
      <c r="C435" s="3"/>
      <c r="D435" s="200"/>
      <c r="E435" s="3"/>
      <c r="F435" s="3"/>
      <c r="G435" s="3"/>
      <c r="H435" s="3"/>
      <c r="I435" s="3"/>
      <c r="J435" s="3"/>
      <c r="K435" s="3"/>
      <c r="L435" s="3"/>
      <c r="M435" s="3"/>
      <c r="N435" s="3"/>
      <c r="O435" s="3"/>
      <c r="P435" s="3"/>
      <c r="Q435" s="3"/>
      <c r="R435" s="3"/>
      <c r="S435" s="3"/>
      <c r="T435" s="3"/>
      <c r="U435" s="3"/>
      <c r="V435" s="3"/>
      <c r="W435" s="3"/>
      <c r="X435" s="3"/>
      <c r="Y435" s="3"/>
      <c r="Z435" s="3"/>
    </row>
    <row r="436" spans="1:26" ht="12.75" customHeight="1" x14ac:dyDescent="0.25">
      <c r="A436" s="3"/>
      <c r="B436" s="3"/>
      <c r="C436" s="3"/>
      <c r="D436" s="200"/>
      <c r="E436" s="3"/>
      <c r="F436" s="3"/>
      <c r="G436" s="3"/>
      <c r="H436" s="3"/>
      <c r="I436" s="3"/>
      <c r="J436" s="3"/>
      <c r="K436" s="3"/>
      <c r="L436" s="3"/>
      <c r="M436" s="3"/>
      <c r="N436" s="3"/>
      <c r="O436" s="3"/>
      <c r="P436" s="3"/>
      <c r="Q436" s="3"/>
      <c r="R436" s="3"/>
      <c r="S436" s="3"/>
      <c r="T436" s="3"/>
      <c r="U436" s="3"/>
      <c r="V436" s="3"/>
      <c r="W436" s="3"/>
      <c r="X436" s="3"/>
      <c r="Y436" s="3"/>
      <c r="Z436" s="3"/>
    </row>
    <row r="437" spans="1:26" ht="12.75" customHeight="1" x14ac:dyDescent="0.25">
      <c r="A437" s="3"/>
      <c r="B437" s="3"/>
      <c r="C437" s="3"/>
      <c r="D437" s="200"/>
      <c r="E437" s="3"/>
      <c r="F437" s="3"/>
      <c r="G437" s="3"/>
      <c r="H437" s="3"/>
      <c r="I437" s="3"/>
      <c r="J437" s="3"/>
      <c r="K437" s="3"/>
      <c r="L437" s="3"/>
      <c r="M437" s="3"/>
      <c r="N437" s="3"/>
      <c r="O437" s="3"/>
      <c r="P437" s="3"/>
      <c r="Q437" s="3"/>
      <c r="R437" s="3"/>
      <c r="S437" s="3"/>
      <c r="T437" s="3"/>
      <c r="U437" s="3"/>
      <c r="V437" s="3"/>
      <c r="W437" s="3"/>
      <c r="X437" s="3"/>
      <c r="Y437" s="3"/>
      <c r="Z437" s="3"/>
    </row>
    <row r="438" spans="1:26" ht="12.75" customHeight="1" x14ac:dyDescent="0.25">
      <c r="A438" s="3"/>
      <c r="B438" s="3"/>
      <c r="C438" s="3"/>
      <c r="D438" s="200"/>
      <c r="E438" s="3"/>
      <c r="F438" s="3"/>
      <c r="G438" s="3"/>
      <c r="H438" s="3"/>
      <c r="I438" s="3"/>
      <c r="J438" s="3"/>
      <c r="K438" s="3"/>
      <c r="L438" s="3"/>
      <c r="M438" s="3"/>
      <c r="N438" s="3"/>
      <c r="O438" s="3"/>
      <c r="P438" s="3"/>
      <c r="Q438" s="3"/>
      <c r="R438" s="3"/>
      <c r="S438" s="3"/>
      <c r="T438" s="3"/>
      <c r="U438" s="3"/>
      <c r="V438" s="3"/>
      <c r="W438" s="3"/>
      <c r="X438" s="3"/>
      <c r="Y438" s="3"/>
      <c r="Z438" s="3"/>
    </row>
    <row r="439" spans="1:26" ht="12.75" customHeight="1" x14ac:dyDescent="0.25">
      <c r="A439" s="3"/>
      <c r="B439" s="3"/>
      <c r="C439" s="3"/>
      <c r="D439" s="200"/>
      <c r="E439" s="3"/>
      <c r="F439" s="3"/>
      <c r="G439" s="3"/>
      <c r="H439" s="3"/>
      <c r="I439" s="3"/>
      <c r="J439" s="3"/>
      <c r="K439" s="3"/>
      <c r="L439" s="3"/>
      <c r="M439" s="3"/>
      <c r="N439" s="3"/>
      <c r="O439" s="3"/>
      <c r="P439" s="3"/>
      <c r="Q439" s="3"/>
      <c r="R439" s="3"/>
      <c r="S439" s="3"/>
      <c r="T439" s="3"/>
      <c r="U439" s="3"/>
      <c r="V439" s="3"/>
      <c r="W439" s="3"/>
      <c r="X439" s="3"/>
      <c r="Y439" s="3"/>
      <c r="Z439" s="3"/>
    </row>
    <row r="440" spans="1:26" ht="12.75" customHeight="1" x14ac:dyDescent="0.25">
      <c r="A440" s="3"/>
      <c r="B440" s="3"/>
      <c r="C440" s="3"/>
      <c r="D440" s="200"/>
      <c r="E440" s="3"/>
      <c r="F440" s="3"/>
      <c r="G440" s="3"/>
      <c r="H440" s="3"/>
      <c r="I440" s="3"/>
      <c r="J440" s="3"/>
      <c r="K440" s="3"/>
      <c r="L440" s="3"/>
      <c r="M440" s="3"/>
      <c r="N440" s="3"/>
      <c r="O440" s="3"/>
      <c r="P440" s="3"/>
      <c r="Q440" s="3"/>
      <c r="R440" s="3"/>
      <c r="S440" s="3"/>
      <c r="T440" s="3"/>
      <c r="U440" s="3"/>
      <c r="V440" s="3"/>
      <c r="W440" s="3"/>
      <c r="X440" s="3"/>
      <c r="Y440" s="3"/>
      <c r="Z440" s="3"/>
    </row>
    <row r="441" spans="1:26" ht="12.75" customHeight="1" x14ac:dyDescent="0.25">
      <c r="A441" s="3"/>
      <c r="B441" s="3"/>
      <c r="C441" s="3"/>
      <c r="D441" s="200"/>
      <c r="E441" s="3"/>
      <c r="F441" s="3"/>
      <c r="G441" s="3"/>
      <c r="H441" s="3"/>
      <c r="I441" s="3"/>
      <c r="J441" s="3"/>
      <c r="K441" s="3"/>
      <c r="L441" s="3"/>
      <c r="M441" s="3"/>
      <c r="N441" s="3"/>
      <c r="O441" s="3"/>
      <c r="P441" s="3"/>
      <c r="Q441" s="3"/>
      <c r="R441" s="3"/>
      <c r="S441" s="3"/>
      <c r="T441" s="3"/>
      <c r="U441" s="3"/>
      <c r="V441" s="3"/>
      <c r="W441" s="3"/>
      <c r="X441" s="3"/>
      <c r="Y441" s="3"/>
      <c r="Z441" s="3"/>
    </row>
    <row r="442" spans="1:26" ht="12.75" customHeight="1" x14ac:dyDescent="0.25">
      <c r="A442" s="3"/>
      <c r="B442" s="3"/>
      <c r="C442" s="3"/>
      <c r="D442" s="200"/>
      <c r="E442" s="3"/>
      <c r="F442" s="3"/>
      <c r="G442" s="3"/>
      <c r="H442" s="3"/>
      <c r="I442" s="3"/>
      <c r="J442" s="3"/>
      <c r="K442" s="3"/>
      <c r="L442" s="3"/>
      <c r="M442" s="3"/>
      <c r="N442" s="3"/>
      <c r="O442" s="3"/>
      <c r="P442" s="3"/>
      <c r="Q442" s="3"/>
      <c r="R442" s="3"/>
      <c r="S442" s="3"/>
      <c r="T442" s="3"/>
      <c r="U442" s="3"/>
      <c r="V442" s="3"/>
      <c r="W442" s="3"/>
      <c r="X442" s="3"/>
      <c r="Y442" s="3"/>
      <c r="Z442" s="3"/>
    </row>
    <row r="443" spans="1:26" ht="12.75" customHeight="1" x14ac:dyDescent="0.25">
      <c r="A443" s="3"/>
      <c r="B443" s="3"/>
      <c r="C443" s="3"/>
      <c r="D443" s="200"/>
      <c r="E443" s="3"/>
      <c r="F443" s="3"/>
      <c r="G443" s="3"/>
      <c r="H443" s="3"/>
      <c r="I443" s="3"/>
      <c r="J443" s="3"/>
      <c r="K443" s="3"/>
      <c r="L443" s="3"/>
      <c r="M443" s="3"/>
      <c r="N443" s="3"/>
      <c r="O443" s="3"/>
      <c r="P443" s="3"/>
      <c r="Q443" s="3"/>
      <c r="R443" s="3"/>
      <c r="S443" s="3"/>
      <c r="T443" s="3"/>
      <c r="U443" s="3"/>
      <c r="V443" s="3"/>
      <c r="W443" s="3"/>
      <c r="X443" s="3"/>
      <c r="Y443" s="3"/>
      <c r="Z443" s="3"/>
    </row>
    <row r="444" spans="1:26" ht="12.75" customHeight="1" x14ac:dyDescent="0.25">
      <c r="A444" s="3"/>
      <c r="B444" s="3"/>
      <c r="C444" s="3"/>
      <c r="D444" s="200"/>
      <c r="E444" s="3"/>
      <c r="F444" s="3"/>
      <c r="G444" s="3"/>
      <c r="H444" s="3"/>
      <c r="I444" s="3"/>
      <c r="J444" s="3"/>
      <c r="K444" s="3"/>
      <c r="L444" s="3"/>
      <c r="M444" s="3"/>
      <c r="N444" s="3"/>
      <c r="O444" s="3"/>
      <c r="P444" s="3"/>
      <c r="Q444" s="3"/>
      <c r="R444" s="3"/>
      <c r="S444" s="3"/>
      <c r="T444" s="3"/>
      <c r="U444" s="3"/>
      <c r="V444" s="3"/>
      <c r="W444" s="3"/>
      <c r="X444" s="3"/>
      <c r="Y444" s="3"/>
      <c r="Z444" s="3"/>
    </row>
    <row r="445" spans="1:26" ht="12.75" customHeight="1" x14ac:dyDescent="0.25">
      <c r="A445" s="3"/>
      <c r="B445" s="3"/>
      <c r="C445" s="3"/>
      <c r="D445" s="200"/>
      <c r="E445" s="3"/>
      <c r="F445" s="3"/>
      <c r="G445" s="3"/>
      <c r="H445" s="3"/>
      <c r="I445" s="3"/>
      <c r="J445" s="3"/>
      <c r="K445" s="3"/>
      <c r="L445" s="3"/>
      <c r="M445" s="3"/>
      <c r="N445" s="3"/>
      <c r="O445" s="3"/>
      <c r="P445" s="3"/>
      <c r="Q445" s="3"/>
      <c r="R445" s="3"/>
      <c r="S445" s="3"/>
      <c r="T445" s="3"/>
      <c r="U445" s="3"/>
      <c r="V445" s="3"/>
      <c r="W445" s="3"/>
      <c r="X445" s="3"/>
      <c r="Y445" s="3"/>
      <c r="Z445" s="3"/>
    </row>
    <row r="446" spans="1:26" ht="12.75" customHeight="1" x14ac:dyDescent="0.25">
      <c r="A446" s="3"/>
      <c r="B446" s="3"/>
      <c r="C446" s="3"/>
      <c r="D446" s="200"/>
      <c r="E446" s="3"/>
      <c r="F446" s="3"/>
      <c r="G446" s="3"/>
      <c r="H446" s="3"/>
      <c r="I446" s="3"/>
      <c r="J446" s="3"/>
      <c r="K446" s="3"/>
      <c r="L446" s="3"/>
      <c r="M446" s="3"/>
      <c r="N446" s="3"/>
      <c r="O446" s="3"/>
      <c r="P446" s="3"/>
      <c r="Q446" s="3"/>
      <c r="R446" s="3"/>
      <c r="S446" s="3"/>
      <c r="T446" s="3"/>
      <c r="U446" s="3"/>
      <c r="V446" s="3"/>
      <c r="W446" s="3"/>
      <c r="X446" s="3"/>
      <c r="Y446" s="3"/>
      <c r="Z446" s="3"/>
    </row>
    <row r="447" spans="1:26" ht="12.75" customHeight="1" x14ac:dyDescent="0.25">
      <c r="A447" s="3"/>
      <c r="B447" s="3"/>
      <c r="C447" s="3"/>
      <c r="D447" s="200"/>
      <c r="E447" s="3"/>
      <c r="F447" s="3"/>
      <c r="G447" s="3"/>
      <c r="H447" s="3"/>
      <c r="I447" s="3"/>
      <c r="J447" s="3"/>
      <c r="K447" s="3"/>
      <c r="L447" s="3"/>
      <c r="M447" s="3"/>
      <c r="N447" s="3"/>
      <c r="O447" s="3"/>
      <c r="P447" s="3"/>
      <c r="Q447" s="3"/>
      <c r="R447" s="3"/>
      <c r="S447" s="3"/>
      <c r="T447" s="3"/>
      <c r="U447" s="3"/>
      <c r="V447" s="3"/>
      <c r="W447" s="3"/>
      <c r="X447" s="3"/>
      <c r="Y447" s="3"/>
      <c r="Z447" s="3"/>
    </row>
    <row r="448" spans="1:26" ht="12.75" customHeight="1" x14ac:dyDescent="0.25">
      <c r="A448" s="3"/>
      <c r="B448" s="3"/>
      <c r="C448" s="3"/>
      <c r="D448" s="200"/>
      <c r="E448" s="3"/>
      <c r="F448" s="3"/>
      <c r="G448" s="3"/>
      <c r="H448" s="3"/>
      <c r="I448" s="3"/>
      <c r="J448" s="3"/>
      <c r="K448" s="3"/>
      <c r="L448" s="3"/>
      <c r="M448" s="3"/>
      <c r="N448" s="3"/>
      <c r="O448" s="3"/>
      <c r="P448" s="3"/>
      <c r="Q448" s="3"/>
      <c r="R448" s="3"/>
      <c r="S448" s="3"/>
      <c r="T448" s="3"/>
      <c r="U448" s="3"/>
      <c r="V448" s="3"/>
      <c r="W448" s="3"/>
      <c r="X448" s="3"/>
      <c r="Y448" s="3"/>
      <c r="Z448" s="3"/>
    </row>
    <row r="449" spans="1:26" ht="12.75" customHeight="1" x14ac:dyDescent="0.25">
      <c r="A449" s="3"/>
      <c r="B449" s="3"/>
      <c r="C449" s="3"/>
      <c r="D449" s="200"/>
      <c r="E449" s="3"/>
      <c r="F449" s="3"/>
      <c r="G449" s="3"/>
      <c r="H449" s="3"/>
      <c r="I449" s="3"/>
      <c r="J449" s="3"/>
      <c r="K449" s="3"/>
      <c r="L449" s="3"/>
      <c r="M449" s="3"/>
      <c r="N449" s="3"/>
      <c r="O449" s="3"/>
      <c r="P449" s="3"/>
      <c r="Q449" s="3"/>
      <c r="R449" s="3"/>
      <c r="S449" s="3"/>
      <c r="T449" s="3"/>
      <c r="U449" s="3"/>
      <c r="V449" s="3"/>
      <c r="W449" s="3"/>
      <c r="X449" s="3"/>
      <c r="Y449" s="3"/>
      <c r="Z449" s="3"/>
    </row>
    <row r="450" spans="1:26" ht="12.75" customHeight="1" x14ac:dyDescent="0.25">
      <c r="A450" s="3"/>
      <c r="B450" s="3"/>
      <c r="C450" s="3"/>
      <c r="D450" s="200"/>
      <c r="E450" s="3"/>
      <c r="F450" s="3"/>
      <c r="G450" s="3"/>
      <c r="H450" s="3"/>
      <c r="I450" s="3"/>
      <c r="J450" s="3"/>
      <c r="K450" s="3"/>
      <c r="L450" s="3"/>
      <c r="M450" s="3"/>
      <c r="N450" s="3"/>
      <c r="O450" s="3"/>
      <c r="P450" s="3"/>
      <c r="Q450" s="3"/>
      <c r="R450" s="3"/>
      <c r="S450" s="3"/>
      <c r="T450" s="3"/>
      <c r="U450" s="3"/>
      <c r="V450" s="3"/>
      <c r="W450" s="3"/>
      <c r="X450" s="3"/>
      <c r="Y450" s="3"/>
      <c r="Z450" s="3"/>
    </row>
    <row r="451" spans="1:26" ht="12.75" customHeight="1" x14ac:dyDescent="0.25">
      <c r="A451" s="3"/>
      <c r="B451" s="3"/>
      <c r="C451" s="3"/>
      <c r="D451" s="200"/>
      <c r="E451" s="3"/>
      <c r="F451" s="3"/>
      <c r="G451" s="3"/>
      <c r="H451" s="3"/>
      <c r="I451" s="3"/>
      <c r="J451" s="3"/>
      <c r="K451" s="3"/>
      <c r="L451" s="3"/>
      <c r="M451" s="3"/>
      <c r="N451" s="3"/>
      <c r="O451" s="3"/>
      <c r="P451" s="3"/>
      <c r="Q451" s="3"/>
      <c r="R451" s="3"/>
      <c r="S451" s="3"/>
      <c r="T451" s="3"/>
      <c r="U451" s="3"/>
      <c r="V451" s="3"/>
      <c r="W451" s="3"/>
      <c r="X451" s="3"/>
      <c r="Y451" s="3"/>
      <c r="Z451" s="3"/>
    </row>
    <row r="452" spans="1:26" ht="12.75" customHeight="1" x14ac:dyDescent="0.25">
      <c r="A452" s="3"/>
      <c r="B452" s="3"/>
      <c r="C452" s="3"/>
      <c r="D452" s="200"/>
      <c r="E452" s="3"/>
      <c r="F452" s="3"/>
      <c r="G452" s="3"/>
      <c r="H452" s="3"/>
      <c r="I452" s="3"/>
      <c r="J452" s="3"/>
      <c r="K452" s="3"/>
      <c r="L452" s="3"/>
      <c r="M452" s="3"/>
      <c r="N452" s="3"/>
      <c r="O452" s="3"/>
      <c r="P452" s="3"/>
      <c r="Q452" s="3"/>
      <c r="R452" s="3"/>
      <c r="S452" s="3"/>
      <c r="T452" s="3"/>
      <c r="U452" s="3"/>
      <c r="V452" s="3"/>
      <c r="W452" s="3"/>
      <c r="X452" s="3"/>
      <c r="Y452" s="3"/>
      <c r="Z452" s="3"/>
    </row>
    <row r="453" spans="1:26" ht="12.75" customHeight="1" x14ac:dyDescent="0.25">
      <c r="A453" s="3"/>
      <c r="B453" s="3"/>
      <c r="C453" s="3"/>
      <c r="D453" s="200"/>
      <c r="E453" s="3"/>
      <c r="F453" s="3"/>
      <c r="G453" s="3"/>
      <c r="H453" s="3"/>
      <c r="I453" s="3"/>
      <c r="J453" s="3"/>
      <c r="K453" s="3"/>
      <c r="L453" s="3"/>
      <c r="M453" s="3"/>
      <c r="N453" s="3"/>
      <c r="O453" s="3"/>
      <c r="P453" s="3"/>
      <c r="Q453" s="3"/>
      <c r="R453" s="3"/>
      <c r="S453" s="3"/>
      <c r="T453" s="3"/>
      <c r="U453" s="3"/>
      <c r="V453" s="3"/>
      <c r="W453" s="3"/>
      <c r="X453" s="3"/>
      <c r="Y453" s="3"/>
      <c r="Z453" s="3"/>
    </row>
    <row r="454" spans="1:26" ht="12.75" customHeight="1" x14ac:dyDescent="0.25">
      <c r="A454" s="3"/>
      <c r="B454" s="3"/>
      <c r="C454" s="3"/>
      <c r="D454" s="200"/>
      <c r="E454" s="3"/>
      <c r="F454" s="3"/>
      <c r="G454" s="3"/>
      <c r="H454" s="3"/>
      <c r="I454" s="3"/>
      <c r="J454" s="3"/>
      <c r="K454" s="3"/>
      <c r="L454" s="3"/>
      <c r="M454" s="3"/>
      <c r="N454" s="3"/>
      <c r="O454" s="3"/>
      <c r="P454" s="3"/>
      <c r="Q454" s="3"/>
      <c r="R454" s="3"/>
      <c r="S454" s="3"/>
      <c r="T454" s="3"/>
      <c r="U454" s="3"/>
      <c r="V454" s="3"/>
      <c r="W454" s="3"/>
      <c r="X454" s="3"/>
      <c r="Y454" s="3"/>
      <c r="Z454" s="3"/>
    </row>
    <row r="455" spans="1:26" ht="12.75" customHeight="1" x14ac:dyDescent="0.25">
      <c r="A455" s="3"/>
      <c r="B455" s="3"/>
      <c r="C455" s="3"/>
      <c r="D455" s="200"/>
      <c r="E455" s="3"/>
      <c r="F455" s="3"/>
      <c r="G455" s="3"/>
      <c r="H455" s="3"/>
      <c r="I455" s="3"/>
      <c r="J455" s="3"/>
      <c r="K455" s="3"/>
      <c r="L455" s="3"/>
      <c r="M455" s="3"/>
      <c r="N455" s="3"/>
      <c r="O455" s="3"/>
      <c r="P455" s="3"/>
      <c r="Q455" s="3"/>
      <c r="R455" s="3"/>
      <c r="S455" s="3"/>
      <c r="T455" s="3"/>
      <c r="U455" s="3"/>
      <c r="V455" s="3"/>
      <c r="W455" s="3"/>
      <c r="X455" s="3"/>
      <c r="Y455" s="3"/>
      <c r="Z455" s="3"/>
    </row>
    <row r="456" spans="1:26" ht="12.75" customHeight="1" x14ac:dyDescent="0.25">
      <c r="A456" s="3"/>
      <c r="B456" s="3"/>
      <c r="C456" s="3"/>
      <c r="D456" s="200"/>
      <c r="E456" s="3"/>
      <c r="F456" s="3"/>
      <c r="G456" s="3"/>
      <c r="H456" s="3"/>
      <c r="I456" s="3"/>
      <c r="J456" s="3"/>
      <c r="K456" s="3"/>
      <c r="L456" s="3"/>
      <c r="M456" s="3"/>
      <c r="N456" s="3"/>
      <c r="O456" s="3"/>
      <c r="P456" s="3"/>
      <c r="Q456" s="3"/>
      <c r="R456" s="3"/>
      <c r="S456" s="3"/>
      <c r="T456" s="3"/>
      <c r="U456" s="3"/>
      <c r="V456" s="3"/>
      <c r="W456" s="3"/>
      <c r="X456" s="3"/>
      <c r="Y456" s="3"/>
      <c r="Z456" s="3"/>
    </row>
    <row r="457" spans="1:26" ht="12.75" customHeight="1" x14ac:dyDescent="0.25">
      <c r="A457" s="3"/>
      <c r="B457" s="3"/>
      <c r="C457" s="3"/>
      <c r="D457" s="200"/>
      <c r="E457" s="3"/>
      <c r="F457" s="3"/>
      <c r="G457" s="3"/>
      <c r="H457" s="3"/>
      <c r="I457" s="3"/>
      <c r="J457" s="3"/>
      <c r="K457" s="3"/>
      <c r="L457" s="3"/>
      <c r="M457" s="3"/>
      <c r="N457" s="3"/>
      <c r="O457" s="3"/>
      <c r="P457" s="3"/>
      <c r="Q457" s="3"/>
      <c r="R457" s="3"/>
      <c r="S457" s="3"/>
      <c r="T457" s="3"/>
      <c r="U457" s="3"/>
      <c r="V457" s="3"/>
      <c r="W457" s="3"/>
      <c r="X457" s="3"/>
      <c r="Y457" s="3"/>
      <c r="Z457" s="3"/>
    </row>
    <row r="458" spans="1:26" ht="12.75" customHeight="1" x14ac:dyDescent="0.25">
      <c r="A458" s="3"/>
      <c r="B458" s="3"/>
      <c r="C458" s="3"/>
      <c r="D458" s="200"/>
      <c r="E458" s="3"/>
      <c r="F458" s="3"/>
      <c r="G458" s="3"/>
      <c r="H458" s="3"/>
      <c r="I458" s="3"/>
      <c r="J458" s="3"/>
      <c r="K458" s="3"/>
      <c r="L458" s="3"/>
      <c r="M458" s="3"/>
      <c r="N458" s="3"/>
      <c r="O458" s="3"/>
      <c r="P458" s="3"/>
      <c r="Q458" s="3"/>
      <c r="R458" s="3"/>
      <c r="S458" s="3"/>
      <c r="T458" s="3"/>
      <c r="U458" s="3"/>
      <c r="V458" s="3"/>
      <c r="W458" s="3"/>
      <c r="X458" s="3"/>
      <c r="Y458" s="3"/>
      <c r="Z458" s="3"/>
    </row>
    <row r="459" spans="1:26" ht="12.75" customHeight="1" x14ac:dyDescent="0.25">
      <c r="A459" s="3"/>
      <c r="B459" s="3"/>
      <c r="C459" s="3"/>
      <c r="D459" s="200"/>
      <c r="E459" s="3"/>
      <c r="F459" s="3"/>
      <c r="G459" s="3"/>
      <c r="H459" s="3"/>
      <c r="I459" s="3"/>
      <c r="J459" s="3"/>
      <c r="K459" s="3"/>
      <c r="L459" s="3"/>
      <c r="M459" s="3"/>
      <c r="N459" s="3"/>
      <c r="O459" s="3"/>
      <c r="P459" s="3"/>
      <c r="Q459" s="3"/>
      <c r="R459" s="3"/>
      <c r="S459" s="3"/>
      <c r="T459" s="3"/>
      <c r="U459" s="3"/>
      <c r="V459" s="3"/>
      <c r="W459" s="3"/>
      <c r="X459" s="3"/>
      <c r="Y459" s="3"/>
      <c r="Z459" s="3"/>
    </row>
    <row r="460" spans="1:26" ht="12.75" customHeight="1" x14ac:dyDescent="0.25">
      <c r="A460" s="3"/>
      <c r="B460" s="3"/>
      <c r="C460" s="3"/>
      <c r="D460" s="200"/>
      <c r="E460" s="3"/>
      <c r="F460" s="3"/>
      <c r="G460" s="3"/>
      <c r="H460" s="3"/>
      <c r="I460" s="3"/>
      <c r="J460" s="3"/>
      <c r="K460" s="3"/>
      <c r="L460" s="3"/>
      <c r="M460" s="3"/>
      <c r="N460" s="3"/>
      <c r="O460" s="3"/>
      <c r="P460" s="3"/>
      <c r="Q460" s="3"/>
      <c r="R460" s="3"/>
      <c r="S460" s="3"/>
      <c r="T460" s="3"/>
      <c r="U460" s="3"/>
      <c r="V460" s="3"/>
      <c r="W460" s="3"/>
      <c r="X460" s="3"/>
      <c r="Y460" s="3"/>
      <c r="Z460" s="3"/>
    </row>
    <row r="461" spans="1:26" ht="12.75" customHeight="1" x14ac:dyDescent="0.25">
      <c r="A461" s="3"/>
      <c r="B461" s="3"/>
      <c r="C461" s="3"/>
      <c r="D461" s="200"/>
      <c r="E461" s="3"/>
      <c r="F461" s="3"/>
      <c r="G461" s="3"/>
      <c r="H461" s="3"/>
      <c r="I461" s="3"/>
      <c r="J461" s="3"/>
      <c r="K461" s="3"/>
      <c r="L461" s="3"/>
      <c r="M461" s="3"/>
      <c r="N461" s="3"/>
      <c r="O461" s="3"/>
      <c r="P461" s="3"/>
      <c r="Q461" s="3"/>
      <c r="R461" s="3"/>
      <c r="S461" s="3"/>
      <c r="T461" s="3"/>
      <c r="U461" s="3"/>
      <c r="V461" s="3"/>
      <c r="W461" s="3"/>
      <c r="X461" s="3"/>
      <c r="Y461" s="3"/>
      <c r="Z461" s="3"/>
    </row>
    <row r="462" spans="1:26" ht="12.75" customHeight="1" x14ac:dyDescent="0.25">
      <c r="A462" s="3"/>
      <c r="B462" s="3"/>
      <c r="C462" s="3"/>
      <c r="D462" s="200"/>
      <c r="E462" s="3"/>
      <c r="F462" s="3"/>
      <c r="G462" s="3"/>
      <c r="H462" s="3"/>
      <c r="I462" s="3"/>
      <c r="J462" s="3"/>
      <c r="K462" s="3"/>
      <c r="L462" s="3"/>
      <c r="M462" s="3"/>
      <c r="N462" s="3"/>
      <c r="O462" s="3"/>
      <c r="P462" s="3"/>
      <c r="Q462" s="3"/>
      <c r="R462" s="3"/>
      <c r="S462" s="3"/>
      <c r="T462" s="3"/>
      <c r="U462" s="3"/>
      <c r="V462" s="3"/>
      <c r="W462" s="3"/>
      <c r="X462" s="3"/>
      <c r="Y462" s="3"/>
      <c r="Z462" s="3"/>
    </row>
    <row r="463" spans="1:26" ht="12.75" customHeight="1" x14ac:dyDescent="0.25">
      <c r="A463" s="3"/>
      <c r="B463" s="3"/>
      <c r="C463" s="3"/>
      <c r="D463" s="200"/>
      <c r="E463" s="3"/>
      <c r="F463" s="3"/>
      <c r="G463" s="3"/>
      <c r="H463" s="3"/>
      <c r="I463" s="3"/>
      <c r="J463" s="3"/>
      <c r="K463" s="3"/>
      <c r="L463" s="3"/>
      <c r="M463" s="3"/>
      <c r="N463" s="3"/>
      <c r="O463" s="3"/>
      <c r="P463" s="3"/>
      <c r="Q463" s="3"/>
      <c r="R463" s="3"/>
      <c r="S463" s="3"/>
      <c r="T463" s="3"/>
      <c r="U463" s="3"/>
      <c r="V463" s="3"/>
      <c r="W463" s="3"/>
      <c r="X463" s="3"/>
      <c r="Y463" s="3"/>
      <c r="Z463" s="3"/>
    </row>
    <row r="464" spans="1:26" ht="12.75" customHeight="1" x14ac:dyDescent="0.25">
      <c r="A464" s="3"/>
      <c r="B464" s="3"/>
      <c r="C464" s="3"/>
      <c r="D464" s="200"/>
      <c r="E464" s="3"/>
      <c r="F464" s="3"/>
      <c r="G464" s="3"/>
      <c r="H464" s="3"/>
      <c r="I464" s="3"/>
      <c r="J464" s="3"/>
      <c r="K464" s="3"/>
      <c r="L464" s="3"/>
      <c r="M464" s="3"/>
      <c r="N464" s="3"/>
      <c r="O464" s="3"/>
      <c r="P464" s="3"/>
      <c r="Q464" s="3"/>
      <c r="R464" s="3"/>
      <c r="S464" s="3"/>
      <c r="T464" s="3"/>
      <c r="U464" s="3"/>
      <c r="V464" s="3"/>
      <c r="W464" s="3"/>
      <c r="X464" s="3"/>
      <c r="Y464" s="3"/>
      <c r="Z464" s="3"/>
    </row>
    <row r="465" spans="1:26" ht="12.75" customHeight="1" x14ac:dyDescent="0.25">
      <c r="A465" s="3"/>
      <c r="B465" s="3"/>
      <c r="C465" s="3"/>
      <c r="D465" s="200"/>
      <c r="E465" s="3"/>
      <c r="F465" s="3"/>
      <c r="G465" s="3"/>
      <c r="H465" s="3"/>
      <c r="I465" s="3"/>
      <c r="J465" s="3"/>
      <c r="K465" s="3"/>
      <c r="L465" s="3"/>
      <c r="M465" s="3"/>
      <c r="N465" s="3"/>
      <c r="O465" s="3"/>
      <c r="P465" s="3"/>
      <c r="Q465" s="3"/>
      <c r="R465" s="3"/>
      <c r="S465" s="3"/>
      <c r="T465" s="3"/>
      <c r="U465" s="3"/>
      <c r="V465" s="3"/>
      <c r="W465" s="3"/>
      <c r="X465" s="3"/>
      <c r="Y465" s="3"/>
      <c r="Z465" s="3"/>
    </row>
    <row r="466" spans="1:26" ht="12.75" customHeight="1" x14ac:dyDescent="0.25">
      <c r="A466" s="3"/>
      <c r="B466" s="3"/>
      <c r="C466" s="3"/>
      <c r="D466" s="200"/>
      <c r="E466" s="3"/>
      <c r="F466" s="3"/>
      <c r="G466" s="3"/>
      <c r="H466" s="3"/>
      <c r="I466" s="3"/>
      <c r="J466" s="3"/>
      <c r="K466" s="3"/>
      <c r="L466" s="3"/>
      <c r="M466" s="3"/>
      <c r="N466" s="3"/>
      <c r="O466" s="3"/>
      <c r="P466" s="3"/>
      <c r="Q466" s="3"/>
      <c r="R466" s="3"/>
      <c r="S466" s="3"/>
      <c r="T466" s="3"/>
      <c r="U466" s="3"/>
      <c r="V466" s="3"/>
      <c r="W466" s="3"/>
      <c r="X466" s="3"/>
      <c r="Y466" s="3"/>
      <c r="Z466" s="3"/>
    </row>
    <row r="467" spans="1:26" ht="12.75" customHeight="1" x14ac:dyDescent="0.25">
      <c r="A467" s="3"/>
      <c r="B467" s="3"/>
      <c r="C467" s="3"/>
      <c r="D467" s="200"/>
      <c r="E467" s="3"/>
      <c r="F467" s="3"/>
      <c r="G467" s="3"/>
      <c r="H467" s="3"/>
      <c r="I467" s="3"/>
      <c r="J467" s="3"/>
      <c r="K467" s="3"/>
      <c r="L467" s="3"/>
      <c r="M467" s="3"/>
      <c r="N467" s="3"/>
      <c r="O467" s="3"/>
      <c r="P467" s="3"/>
      <c r="Q467" s="3"/>
      <c r="R467" s="3"/>
      <c r="S467" s="3"/>
      <c r="T467" s="3"/>
      <c r="U467" s="3"/>
      <c r="V467" s="3"/>
      <c r="W467" s="3"/>
      <c r="X467" s="3"/>
      <c r="Y467" s="3"/>
      <c r="Z467" s="3"/>
    </row>
    <row r="468" spans="1:26" ht="12.75" customHeight="1" x14ac:dyDescent="0.25">
      <c r="A468" s="3"/>
      <c r="B468" s="3"/>
      <c r="C468" s="3"/>
      <c r="D468" s="200"/>
      <c r="E468" s="3"/>
      <c r="F468" s="3"/>
      <c r="G468" s="3"/>
      <c r="H468" s="3"/>
      <c r="I468" s="3"/>
      <c r="J468" s="3"/>
      <c r="K468" s="3"/>
      <c r="L468" s="3"/>
      <c r="M468" s="3"/>
      <c r="N468" s="3"/>
      <c r="O468" s="3"/>
      <c r="P468" s="3"/>
      <c r="Q468" s="3"/>
      <c r="R468" s="3"/>
      <c r="S468" s="3"/>
      <c r="T468" s="3"/>
      <c r="U468" s="3"/>
      <c r="V468" s="3"/>
      <c r="W468" s="3"/>
      <c r="X468" s="3"/>
      <c r="Y468" s="3"/>
      <c r="Z468" s="3"/>
    </row>
    <row r="469" spans="1:26" ht="12.75" customHeight="1" x14ac:dyDescent="0.25">
      <c r="A469" s="3"/>
      <c r="B469" s="3"/>
      <c r="C469" s="3"/>
      <c r="D469" s="200"/>
      <c r="E469" s="3"/>
      <c r="F469" s="3"/>
      <c r="G469" s="3"/>
      <c r="H469" s="3"/>
      <c r="I469" s="3"/>
      <c r="J469" s="3"/>
      <c r="K469" s="3"/>
      <c r="L469" s="3"/>
      <c r="M469" s="3"/>
      <c r="N469" s="3"/>
      <c r="O469" s="3"/>
      <c r="P469" s="3"/>
      <c r="Q469" s="3"/>
      <c r="R469" s="3"/>
      <c r="S469" s="3"/>
      <c r="T469" s="3"/>
      <c r="U469" s="3"/>
      <c r="V469" s="3"/>
      <c r="W469" s="3"/>
      <c r="X469" s="3"/>
      <c r="Y469" s="3"/>
      <c r="Z469" s="3"/>
    </row>
    <row r="470" spans="1:26" ht="12.75" customHeight="1" x14ac:dyDescent="0.25">
      <c r="A470" s="3"/>
      <c r="B470" s="3"/>
      <c r="C470" s="3"/>
      <c r="D470" s="200"/>
      <c r="E470" s="3"/>
      <c r="F470" s="3"/>
      <c r="G470" s="3"/>
      <c r="H470" s="3"/>
      <c r="I470" s="3"/>
      <c r="J470" s="3"/>
      <c r="K470" s="3"/>
      <c r="L470" s="3"/>
      <c r="M470" s="3"/>
      <c r="N470" s="3"/>
      <c r="O470" s="3"/>
      <c r="P470" s="3"/>
      <c r="Q470" s="3"/>
      <c r="R470" s="3"/>
      <c r="S470" s="3"/>
      <c r="T470" s="3"/>
      <c r="U470" s="3"/>
      <c r="V470" s="3"/>
      <c r="W470" s="3"/>
      <c r="X470" s="3"/>
      <c r="Y470" s="3"/>
      <c r="Z470" s="3"/>
    </row>
    <row r="471" spans="1:26" ht="12.75" customHeight="1" x14ac:dyDescent="0.25">
      <c r="A471" s="3"/>
      <c r="B471" s="3"/>
      <c r="C471" s="3"/>
      <c r="D471" s="200"/>
      <c r="E471" s="3"/>
      <c r="F471" s="3"/>
      <c r="G471" s="3"/>
      <c r="H471" s="3"/>
      <c r="I471" s="3"/>
      <c r="J471" s="3"/>
      <c r="K471" s="3"/>
      <c r="L471" s="3"/>
      <c r="M471" s="3"/>
      <c r="N471" s="3"/>
      <c r="O471" s="3"/>
      <c r="P471" s="3"/>
      <c r="Q471" s="3"/>
      <c r="R471" s="3"/>
      <c r="S471" s="3"/>
      <c r="T471" s="3"/>
      <c r="U471" s="3"/>
      <c r="V471" s="3"/>
      <c r="W471" s="3"/>
      <c r="X471" s="3"/>
      <c r="Y471" s="3"/>
      <c r="Z471" s="3"/>
    </row>
    <row r="472" spans="1:26" ht="12.75" customHeight="1" x14ac:dyDescent="0.25">
      <c r="A472" s="3"/>
      <c r="B472" s="3"/>
      <c r="C472" s="3"/>
      <c r="D472" s="200"/>
      <c r="E472" s="3"/>
      <c r="F472" s="3"/>
      <c r="G472" s="3"/>
      <c r="H472" s="3"/>
      <c r="I472" s="3"/>
      <c r="J472" s="3"/>
      <c r="K472" s="3"/>
      <c r="L472" s="3"/>
      <c r="M472" s="3"/>
      <c r="N472" s="3"/>
      <c r="O472" s="3"/>
      <c r="P472" s="3"/>
      <c r="Q472" s="3"/>
      <c r="R472" s="3"/>
      <c r="S472" s="3"/>
      <c r="T472" s="3"/>
      <c r="U472" s="3"/>
      <c r="V472" s="3"/>
      <c r="W472" s="3"/>
      <c r="X472" s="3"/>
      <c r="Y472" s="3"/>
      <c r="Z472" s="3"/>
    </row>
    <row r="473" spans="1:26" ht="12.75" customHeight="1" x14ac:dyDescent="0.25">
      <c r="A473" s="3"/>
      <c r="B473" s="3"/>
      <c r="C473" s="3"/>
      <c r="D473" s="200"/>
      <c r="E473" s="3"/>
      <c r="F473" s="3"/>
      <c r="G473" s="3"/>
      <c r="H473" s="3"/>
      <c r="I473" s="3"/>
      <c r="J473" s="3"/>
      <c r="K473" s="3"/>
      <c r="L473" s="3"/>
      <c r="M473" s="3"/>
      <c r="N473" s="3"/>
      <c r="O473" s="3"/>
      <c r="P473" s="3"/>
      <c r="Q473" s="3"/>
      <c r="R473" s="3"/>
      <c r="S473" s="3"/>
      <c r="T473" s="3"/>
      <c r="U473" s="3"/>
      <c r="V473" s="3"/>
      <c r="W473" s="3"/>
      <c r="X473" s="3"/>
      <c r="Y473" s="3"/>
      <c r="Z473" s="3"/>
    </row>
    <row r="474" spans="1:26" ht="12.75" customHeight="1" x14ac:dyDescent="0.25">
      <c r="A474" s="3"/>
      <c r="B474" s="3"/>
      <c r="C474" s="3"/>
      <c r="D474" s="200"/>
      <c r="E474" s="3"/>
      <c r="F474" s="3"/>
      <c r="G474" s="3"/>
      <c r="H474" s="3"/>
      <c r="I474" s="3"/>
      <c r="J474" s="3"/>
      <c r="K474" s="3"/>
      <c r="L474" s="3"/>
      <c r="M474" s="3"/>
      <c r="N474" s="3"/>
      <c r="O474" s="3"/>
      <c r="P474" s="3"/>
      <c r="Q474" s="3"/>
      <c r="R474" s="3"/>
      <c r="S474" s="3"/>
      <c r="T474" s="3"/>
      <c r="U474" s="3"/>
      <c r="V474" s="3"/>
      <c r="W474" s="3"/>
      <c r="X474" s="3"/>
      <c r="Y474" s="3"/>
      <c r="Z474" s="3"/>
    </row>
    <row r="475" spans="1:26" ht="12.75" customHeight="1" x14ac:dyDescent="0.25">
      <c r="A475" s="3"/>
      <c r="B475" s="3"/>
      <c r="C475" s="3"/>
      <c r="D475" s="200"/>
      <c r="E475" s="3"/>
      <c r="F475" s="3"/>
      <c r="G475" s="3"/>
      <c r="H475" s="3"/>
      <c r="I475" s="3"/>
      <c r="J475" s="3"/>
      <c r="K475" s="3"/>
      <c r="L475" s="3"/>
      <c r="M475" s="3"/>
      <c r="N475" s="3"/>
      <c r="O475" s="3"/>
      <c r="P475" s="3"/>
      <c r="Q475" s="3"/>
      <c r="R475" s="3"/>
      <c r="S475" s="3"/>
      <c r="T475" s="3"/>
      <c r="U475" s="3"/>
      <c r="V475" s="3"/>
      <c r="W475" s="3"/>
      <c r="X475" s="3"/>
      <c r="Y475" s="3"/>
      <c r="Z475" s="3"/>
    </row>
    <row r="476" spans="1:26" ht="12.75" customHeight="1" x14ac:dyDescent="0.25">
      <c r="A476" s="3"/>
      <c r="B476" s="3"/>
      <c r="C476" s="3"/>
      <c r="D476" s="200"/>
      <c r="E476" s="3"/>
      <c r="F476" s="3"/>
      <c r="G476" s="3"/>
      <c r="H476" s="3"/>
      <c r="I476" s="3"/>
      <c r="J476" s="3"/>
      <c r="K476" s="3"/>
      <c r="L476" s="3"/>
      <c r="M476" s="3"/>
      <c r="N476" s="3"/>
      <c r="O476" s="3"/>
      <c r="P476" s="3"/>
      <c r="Q476" s="3"/>
      <c r="R476" s="3"/>
      <c r="S476" s="3"/>
      <c r="T476" s="3"/>
      <c r="U476" s="3"/>
      <c r="V476" s="3"/>
      <c r="W476" s="3"/>
      <c r="X476" s="3"/>
      <c r="Y476" s="3"/>
      <c r="Z476" s="3"/>
    </row>
    <row r="477" spans="1:26" ht="12.75" customHeight="1" x14ac:dyDescent="0.25">
      <c r="A477" s="3"/>
      <c r="B477" s="3"/>
      <c r="C477" s="3"/>
      <c r="D477" s="200"/>
      <c r="E477" s="3"/>
      <c r="F477" s="3"/>
      <c r="G477" s="3"/>
      <c r="H477" s="3"/>
      <c r="I477" s="3"/>
      <c r="J477" s="3"/>
      <c r="K477" s="3"/>
      <c r="L477" s="3"/>
      <c r="M477" s="3"/>
      <c r="N477" s="3"/>
      <c r="O477" s="3"/>
      <c r="P477" s="3"/>
      <c r="Q477" s="3"/>
      <c r="R477" s="3"/>
      <c r="S477" s="3"/>
      <c r="T477" s="3"/>
      <c r="U477" s="3"/>
      <c r="V477" s="3"/>
      <c r="W477" s="3"/>
      <c r="X477" s="3"/>
      <c r="Y477" s="3"/>
      <c r="Z477" s="3"/>
    </row>
    <row r="478" spans="1:26" ht="12.75" customHeight="1" x14ac:dyDescent="0.25">
      <c r="A478" s="3"/>
      <c r="B478" s="3"/>
      <c r="C478" s="3"/>
      <c r="D478" s="200"/>
      <c r="E478" s="3"/>
      <c r="F478" s="3"/>
      <c r="G478" s="3"/>
      <c r="H478" s="3"/>
      <c r="I478" s="3"/>
      <c r="J478" s="3"/>
      <c r="K478" s="3"/>
      <c r="L478" s="3"/>
      <c r="M478" s="3"/>
      <c r="N478" s="3"/>
      <c r="O478" s="3"/>
      <c r="P478" s="3"/>
      <c r="Q478" s="3"/>
      <c r="R478" s="3"/>
      <c r="S478" s="3"/>
      <c r="T478" s="3"/>
      <c r="U478" s="3"/>
      <c r="V478" s="3"/>
      <c r="W478" s="3"/>
      <c r="X478" s="3"/>
      <c r="Y478" s="3"/>
      <c r="Z478" s="3"/>
    </row>
    <row r="479" spans="1:26" ht="12.75" customHeight="1" x14ac:dyDescent="0.25">
      <c r="A479" s="3"/>
      <c r="B479" s="3"/>
      <c r="C479" s="3"/>
      <c r="D479" s="200"/>
      <c r="E479" s="3"/>
      <c r="F479" s="3"/>
      <c r="G479" s="3"/>
      <c r="H479" s="3"/>
      <c r="I479" s="3"/>
      <c r="J479" s="3"/>
      <c r="K479" s="3"/>
      <c r="L479" s="3"/>
      <c r="M479" s="3"/>
      <c r="N479" s="3"/>
      <c r="O479" s="3"/>
      <c r="P479" s="3"/>
      <c r="Q479" s="3"/>
      <c r="R479" s="3"/>
      <c r="S479" s="3"/>
      <c r="T479" s="3"/>
      <c r="U479" s="3"/>
      <c r="V479" s="3"/>
      <c r="W479" s="3"/>
      <c r="X479" s="3"/>
      <c r="Y479" s="3"/>
      <c r="Z479" s="3"/>
    </row>
    <row r="480" spans="1:26" ht="12.75" customHeight="1" x14ac:dyDescent="0.25">
      <c r="A480" s="3"/>
      <c r="B480" s="3"/>
      <c r="C480" s="3"/>
      <c r="D480" s="200"/>
      <c r="E480" s="3"/>
      <c r="F480" s="3"/>
      <c r="G480" s="3"/>
      <c r="H480" s="3"/>
      <c r="I480" s="3"/>
      <c r="J480" s="3"/>
      <c r="K480" s="3"/>
      <c r="L480" s="3"/>
      <c r="M480" s="3"/>
      <c r="N480" s="3"/>
      <c r="O480" s="3"/>
      <c r="P480" s="3"/>
      <c r="Q480" s="3"/>
      <c r="R480" s="3"/>
      <c r="S480" s="3"/>
      <c r="T480" s="3"/>
      <c r="U480" s="3"/>
      <c r="V480" s="3"/>
      <c r="W480" s="3"/>
      <c r="X480" s="3"/>
      <c r="Y480" s="3"/>
      <c r="Z480" s="3"/>
    </row>
    <row r="481" spans="1:26" ht="12.75" customHeight="1" x14ac:dyDescent="0.25">
      <c r="A481" s="3"/>
      <c r="B481" s="3"/>
      <c r="C481" s="3"/>
      <c r="D481" s="200"/>
      <c r="E481" s="3"/>
      <c r="F481" s="3"/>
      <c r="G481" s="3"/>
      <c r="H481" s="3"/>
      <c r="I481" s="3"/>
      <c r="J481" s="3"/>
      <c r="K481" s="3"/>
      <c r="L481" s="3"/>
      <c r="M481" s="3"/>
      <c r="N481" s="3"/>
      <c r="O481" s="3"/>
      <c r="P481" s="3"/>
      <c r="Q481" s="3"/>
      <c r="R481" s="3"/>
      <c r="S481" s="3"/>
      <c r="T481" s="3"/>
      <c r="U481" s="3"/>
      <c r="V481" s="3"/>
      <c r="W481" s="3"/>
      <c r="X481" s="3"/>
      <c r="Y481" s="3"/>
      <c r="Z481" s="3"/>
    </row>
    <row r="482" spans="1:26" ht="12.75" customHeight="1" x14ac:dyDescent="0.25">
      <c r="A482" s="3"/>
      <c r="B482" s="3"/>
      <c r="C482" s="3"/>
      <c r="D482" s="200"/>
      <c r="E482" s="3"/>
      <c r="F482" s="3"/>
      <c r="G482" s="3"/>
      <c r="H482" s="3"/>
      <c r="I482" s="3"/>
      <c r="J482" s="3"/>
      <c r="K482" s="3"/>
      <c r="L482" s="3"/>
      <c r="M482" s="3"/>
      <c r="N482" s="3"/>
      <c r="O482" s="3"/>
      <c r="P482" s="3"/>
      <c r="Q482" s="3"/>
      <c r="R482" s="3"/>
      <c r="S482" s="3"/>
      <c r="T482" s="3"/>
      <c r="U482" s="3"/>
      <c r="V482" s="3"/>
      <c r="W482" s="3"/>
      <c r="X482" s="3"/>
      <c r="Y482" s="3"/>
      <c r="Z482" s="3"/>
    </row>
    <row r="483" spans="1:26" ht="12.75" customHeight="1" x14ac:dyDescent="0.25">
      <c r="A483" s="3"/>
      <c r="B483" s="3"/>
      <c r="C483" s="3"/>
      <c r="D483" s="200"/>
      <c r="E483" s="3"/>
      <c r="F483" s="3"/>
      <c r="G483" s="3"/>
      <c r="H483" s="3"/>
      <c r="I483" s="3"/>
      <c r="J483" s="3"/>
      <c r="K483" s="3"/>
      <c r="L483" s="3"/>
      <c r="M483" s="3"/>
      <c r="N483" s="3"/>
      <c r="O483" s="3"/>
      <c r="P483" s="3"/>
      <c r="Q483" s="3"/>
      <c r="R483" s="3"/>
      <c r="S483" s="3"/>
      <c r="T483" s="3"/>
      <c r="U483" s="3"/>
      <c r="V483" s="3"/>
      <c r="W483" s="3"/>
      <c r="X483" s="3"/>
      <c r="Y483" s="3"/>
      <c r="Z483" s="3"/>
    </row>
    <row r="484" spans="1:26" ht="12.75" customHeight="1" x14ac:dyDescent="0.25">
      <c r="A484" s="3"/>
      <c r="B484" s="3"/>
      <c r="C484" s="3"/>
      <c r="D484" s="200"/>
      <c r="E484" s="3"/>
      <c r="F484" s="3"/>
      <c r="G484" s="3"/>
      <c r="H484" s="3"/>
      <c r="I484" s="3"/>
      <c r="J484" s="3"/>
      <c r="K484" s="3"/>
      <c r="L484" s="3"/>
      <c r="M484" s="3"/>
      <c r="N484" s="3"/>
      <c r="O484" s="3"/>
      <c r="P484" s="3"/>
      <c r="Q484" s="3"/>
      <c r="R484" s="3"/>
      <c r="S484" s="3"/>
      <c r="T484" s="3"/>
      <c r="U484" s="3"/>
      <c r="V484" s="3"/>
      <c r="W484" s="3"/>
      <c r="X484" s="3"/>
      <c r="Y484" s="3"/>
      <c r="Z484" s="3"/>
    </row>
    <row r="485" spans="1:26" ht="12.75" customHeight="1" x14ac:dyDescent="0.25">
      <c r="A485" s="3"/>
      <c r="B485" s="3"/>
      <c r="C485" s="3"/>
      <c r="D485" s="200"/>
      <c r="E485" s="3"/>
      <c r="F485" s="3"/>
      <c r="G485" s="3"/>
      <c r="H485" s="3"/>
      <c r="I485" s="3"/>
      <c r="J485" s="3"/>
      <c r="K485" s="3"/>
      <c r="L485" s="3"/>
      <c r="M485" s="3"/>
      <c r="N485" s="3"/>
      <c r="O485" s="3"/>
      <c r="P485" s="3"/>
      <c r="Q485" s="3"/>
      <c r="R485" s="3"/>
      <c r="S485" s="3"/>
      <c r="T485" s="3"/>
      <c r="U485" s="3"/>
      <c r="V485" s="3"/>
      <c r="W485" s="3"/>
      <c r="X485" s="3"/>
      <c r="Y485" s="3"/>
      <c r="Z485" s="3"/>
    </row>
    <row r="486" spans="1:26" ht="12.75" customHeight="1" x14ac:dyDescent="0.25">
      <c r="A486" s="3"/>
      <c r="B486" s="3"/>
      <c r="C486" s="3"/>
      <c r="D486" s="200"/>
      <c r="E486" s="3"/>
      <c r="F486" s="3"/>
      <c r="G486" s="3"/>
      <c r="H486" s="3"/>
      <c r="I486" s="3"/>
      <c r="J486" s="3"/>
      <c r="K486" s="3"/>
      <c r="L486" s="3"/>
      <c r="M486" s="3"/>
      <c r="N486" s="3"/>
      <c r="O486" s="3"/>
      <c r="P486" s="3"/>
      <c r="Q486" s="3"/>
      <c r="R486" s="3"/>
      <c r="S486" s="3"/>
      <c r="T486" s="3"/>
      <c r="U486" s="3"/>
      <c r="V486" s="3"/>
      <c r="W486" s="3"/>
      <c r="X486" s="3"/>
      <c r="Y486" s="3"/>
      <c r="Z486" s="3"/>
    </row>
    <row r="487" spans="1:26" ht="12.75" customHeight="1" x14ac:dyDescent="0.25">
      <c r="A487" s="3"/>
      <c r="B487" s="3"/>
      <c r="C487" s="3"/>
      <c r="D487" s="200"/>
      <c r="E487" s="3"/>
      <c r="F487" s="3"/>
      <c r="G487" s="3"/>
      <c r="H487" s="3"/>
      <c r="I487" s="3"/>
      <c r="J487" s="3"/>
      <c r="K487" s="3"/>
      <c r="L487" s="3"/>
      <c r="M487" s="3"/>
      <c r="N487" s="3"/>
      <c r="O487" s="3"/>
      <c r="P487" s="3"/>
      <c r="Q487" s="3"/>
      <c r="R487" s="3"/>
      <c r="S487" s="3"/>
      <c r="T487" s="3"/>
      <c r="U487" s="3"/>
      <c r="V487" s="3"/>
      <c r="W487" s="3"/>
      <c r="X487" s="3"/>
      <c r="Y487" s="3"/>
      <c r="Z487" s="3"/>
    </row>
    <row r="488" spans="1:26" ht="12.75" customHeight="1" x14ac:dyDescent="0.25">
      <c r="A488" s="3"/>
      <c r="B488" s="3"/>
      <c r="C488" s="3"/>
      <c r="D488" s="200"/>
      <c r="E488" s="3"/>
      <c r="F488" s="3"/>
      <c r="G488" s="3"/>
      <c r="H488" s="3"/>
      <c r="I488" s="3"/>
      <c r="J488" s="3"/>
      <c r="K488" s="3"/>
      <c r="L488" s="3"/>
      <c r="M488" s="3"/>
      <c r="N488" s="3"/>
      <c r="O488" s="3"/>
      <c r="P488" s="3"/>
      <c r="Q488" s="3"/>
      <c r="R488" s="3"/>
      <c r="S488" s="3"/>
      <c r="T488" s="3"/>
      <c r="U488" s="3"/>
      <c r="V488" s="3"/>
      <c r="W488" s="3"/>
      <c r="X488" s="3"/>
      <c r="Y488" s="3"/>
      <c r="Z488" s="3"/>
    </row>
    <row r="489" spans="1:26" ht="12.75" customHeight="1" x14ac:dyDescent="0.25">
      <c r="A489" s="3"/>
      <c r="B489" s="3"/>
      <c r="C489" s="3"/>
      <c r="D489" s="200"/>
      <c r="E489" s="3"/>
      <c r="F489" s="3"/>
      <c r="G489" s="3"/>
      <c r="H489" s="3"/>
      <c r="I489" s="3"/>
      <c r="J489" s="3"/>
      <c r="K489" s="3"/>
      <c r="L489" s="3"/>
      <c r="M489" s="3"/>
      <c r="N489" s="3"/>
      <c r="O489" s="3"/>
      <c r="P489" s="3"/>
      <c r="Q489" s="3"/>
      <c r="R489" s="3"/>
      <c r="S489" s="3"/>
      <c r="T489" s="3"/>
      <c r="U489" s="3"/>
      <c r="V489" s="3"/>
      <c r="W489" s="3"/>
      <c r="X489" s="3"/>
      <c r="Y489" s="3"/>
      <c r="Z489" s="3"/>
    </row>
    <row r="490" spans="1:26" ht="12.75" customHeight="1" x14ac:dyDescent="0.25">
      <c r="A490" s="3"/>
      <c r="B490" s="3"/>
      <c r="C490" s="3"/>
      <c r="D490" s="200"/>
      <c r="E490" s="3"/>
      <c r="F490" s="3"/>
      <c r="G490" s="3"/>
      <c r="H490" s="3"/>
      <c r="I490" s="3"/>
      <c r="J490" s="3"/>
      <c r="K490" s="3"/>
      <c r="L490" s="3"/>
      <c r="M490" s="3"/>
      <c r="N490" s="3"/>
      <c r="O490" s="3"/>
      <c r="P490" s="3"/>
      <c r="Q490" s="3"/>
      <c r="R490" s="3"/>
      <c r="S490" s="3"/>
      <c r="T490" s="3"/>
      <c r="U490" s="3"/>
      <c r="V490" s="3"/>
      <c r="W490" s="3"/>
      <c r="X490" s="3"/>
      <c r="Y490" s="3"/>
      <c r="Z490" s="3"/>
    </row>
    <row r="491" spans="1:26" ht="12.75" customHeight="1" x14ac:dyDescent="0.25">
      <c r="A491" s="3"/>
      <c r="B491" s="3"/>
      <c r="C491" s="3"/>
      <c r="D491" s="200"/>
      <c r="E491" s="3"/>
      <c r="F491" s="3"/>
      <c r="G491" s="3"/>
      <c r="H491" s="3"/>
      <c r="I491" s="3"/>
      <c r="J491" s="3"/>
      <c r="K491" s="3"/>
      <c r="L491" s="3"/>
      <c r="M491" s="3"/>
      <c r="N491" s="3"/>
      <c r="O491" s="3"/>
      <c r="P491" s="3"/>
      <c r="Q491" s="3"/>
      <c r="R491" s="3"/>
      <c r="S491" s="3"/>
      <c r="T491" s="3"/>
      <c r="U491" s="3"/>
      <c r="V491" s="3"/>
      <c r="W491" s="3"/>
      <c r="X491" s="3"/>
      <c r="Y491" s="3"/>
      <c r="Z491" s="3"/>
    </row>
    <row r="492" spans="1:26" ht="12.75" customHeight="1" x14ac:dyDescent="0.25">
      <c r="A492" s="3"/>
      <c r="B492" s="3"/>
      <c r="C492" s="3"/>
      <c r="D492" s="200"/>
      <c r="E492" s="3"/>
      <c r="F492" s="3"/>
      <c r="G492" s="3"/>
      <c r="H492" s="3"/>
      <c r="I492" s="3"/>
      <c r="J492" s="3"/>
      <c r="K492" s="3"/>
      <c r="L492" s="3"/>
      <c r="M492" s="3"/>
      <c r="N492" s="3"/>
      <c r="O492" s="3"/>
      <c r="P492" s="3"/>
      <c r="Q492" s="3"/>
      <c r="R492" s="3"/>
      <c r="S492" s="3"/>
      <c r="T492" s="3"/>
      <c r="U492" s="3"/>
      <c r="V492" s="3"/>
      <c r="W492" s="3"/>
      <c r="X492" s="3"/>
      <c r="Y492" s="3"/>
      <c r="Z492" s="3"/>
    </row>
    <row r="493" spans="1:26" ht="12.75" customHeight="1" x14ac:dyDescent="0.25">
      <c r="A493" s="3"/>
      <c r="B493" s="3"/>
      <c r="C493" s="3"/>
      <c r="D493" s="200"/>
      <c r="E493" s="3"/>
      <c r="F493" s="3"/>
      <c r="G493" s="3"/>
      <c r="H493" s="3"/>
      <c r="I493" s="3"/>
      <c r="J493" s="3"/>
      <c r="K493" s="3"/>
      <c r="L493" s="3"/>
      <c r="M493" s="3"/>
      <c r="N493" s="3"/>
      <c r="O493" s="3"/>
      <c r="P493" s="3"/>
      <c r="Q493" s="3"/>
      <c r="R493" s="3"/>
      <c r="S493" s="3"/>
      <c r="T493" s="3"/>
      <c r="U493" s="3"/>
      <c r="V493" s="3"/>
      <c r="W493" s="3"/>
      <c r="X493" s="3"/>
      <c r="Y493" s="3"/>
      <c r="Z493" s="3"/>
    </row>
    <row r="494" spans="1:26" ht="12.75" customHeight="1" x14ac:dyDescent="0.25">
      <c r="A494" s="3"/>
      <c r="B494" s="3"/>
      <c r="C494" s="3"/>
      <c r="D494" s="200"/>
      <c r="E494" s="3"/>
      <c r="F494" s="3"/>
      <c r="G494" s="3"/>
      <c r="H494" s="3"/>
      <c r="I494" s="3"/>
      <c r="J494" s="3"/>
      <c r="K494" s="3"/>
      <c r="L494" s="3"/>
      <c r="M494" s="3"/>
      <c r="N494" s="3"/>
      <c r="O494" s="3"/>
      <c r="P494" s="3"/>
      <c r="Q494" s="3"/>
      <c r="R494" s="3"/>
      <c r="S494" s="3"/>
      <c r="T494" s="3"/>
      <c r="U494" s="3"/>
      <c r="V494" s="3"/>
      <c r="W494" s="3"/>
      <c r="X494" s="3"/>
      <c r="Y494" s="3"/>
      <c r="Z494" s="3"/>
    </row>
    <row r="495" spans="1:26" ht="12.75" customHeight="1" x14ac:dyDescent="0.25">
      <c r="A495" s="3"/>
      <c r="B495" s="3"/>
      <c r="C495" s="3"/>
      <c r="D495" s="200"/>
      <c r="E495" s="3"/>
      <c r="F495" s="3"/>
      <c r="G495" s="3"/>
      <c r="H495" s="3"/>
      <c r="I495" s="3"/>
      <c r="J495" s="3"/>
      <c r="K495" s="3"/>
      <c r="L495" s="3"/>
      <c r="M495" s="3"/>
      <c r="N495" s="3"/>
      <c r="O495" s="3"/>
      <c r="P495" s="3"/>
      <c r="Q495" s="3"/>
      <c r="R495" s="3"/>
      <c r="S495" s="3"/>
      <c r="T495" s="3"/>
      <c r="U495" s="3"/>
      <c r="V495" s="3"/>
      <c r="W495" s="3"/>
      <c r="X495" s="3"/>
      <c r="Y495" s="3"/>
      <c r="Z495" s="3"/>
    </row>
    <row r="496" spans="1:26" ht="12.75" customHeight="1" x14ac:dyDescent="0.25">
      <c r="A496" s="3"/>
      <c r="B496" s="3"/>
      <c r="C496" s="3"/>
      <c r="D496" s="200"/>
      <c r="E496" s="3"/>
      <c r="F496" s="3"/>
      <c r="G496" s="3"/>
      <c r="H496" s="3"/>
      <c r="I496" s="3"/>
      <c r="J496" s="3"/>
      <c r="K496" s="3"/>
      <c r="L496" s="3"/>
      <c r="M496" s="3"/>
      <c r="N496" s="3"/>
      <c r="O496" s="3"/>
      <c r="P496" s="3"/>
      <c r="Q496" s="3"/>
      <c r="R496" s="3"/>
      <c r="S496" s="3"/>
      <c r="T496" s="3"/>
      <c r="U496" s="3"/>
      <c r="V496" s="3"/>
      <c r="W496" s="3"/>
      <c r="X496" s="3"/>
      <c r="Y496" s="3"/>
      <c r="Z496" s="3"/>
    </row>
    <row r="497" spans="1:26" ht="12.75" customHeight="1" x14ac:dyDescent="0.25">
      <c r="A497" s="3"/>
      <c r="B497" s="3"/>
      <c r="C497" s="3"/>
      <c r="D497" s="200"/>
      <c r="E497" s="3"/>
      <c r="F497" s="3"/>
      <c r="G497" s="3"/>
      <c r="H497" s="3"/>
      <c r="I497" s="3"/>
      <c r="J497" s="3"/>
      <c r="K497" s="3"/>
      <c r="L497" s="3"/>
      <c r="M497" s="3"/>
      <c r="N497" s="3"/>
      <c r="O497" s="3"/>
      <c r="P497" s="3"/>
      <c r="Q497" s="3"/>
      <c r="R497" s="3"/>
      <c r="S497" s="3"/>
      <c r="T497" s="3"/>
      <c r="U497" s="3"/>
      <c r="V497" s="3"/>
      <c r="W497" s="3"/>
      <c r="X497" s="3"/>
      <c r="Y497" s="3"/>
      <c r="Z497" s="3"/>
    </row>
    <row r="498" spans="1:26" ht="12.75" customHeight="1" x14ac:dyDescent="0.25">
      <c r="A498" s="3"/>
      <c r="B498" s="3"/>
      <c r="C498" s="3"/>
      <c r="D498" s="200"/>
      <c r="E498" s="3"/>
      <c r="F498" s="3"/>
      <c r="G498" s="3"/>
      <c r="H498" s="3"/>
      <c r="I498" s="3"/>
      <c r="J498" s="3"/>
      <c r="K498" s="3"/>
      <c r="L498" s="3"/>
      <c r="M498" s="3"/>
      <c r="N498" s="3"/>
      <c r="O498" s="3"/>
      <c r="P498" s="3"/>
      <c r="Q498" s="3"/>
      <c r="R498" s="3"/>
      <c r="S498" s="3"/>
      <c r="T498" s="3"/>
      <c r="U498" s="3"/>
      <c r="V498" s="3"/>
      <c r="W498" s="3"/>
      <c r="X498" s="3"/>
      <c r="Y498" s="3"/>
      <c r="Z498" s="3"/>
    </row>
    <row r="499" spans="1:26" ht="12.75" customHeight="1" x14ac:dyDescent="0.25">
      <c r="A499" s="3"/>
      <c r="B499" s="3"/>
      <c r="C499" s="3"/>
      <c r="D499" s="200"/>
      <c r="E499" s="3"/>
      <c r="F499" s="3"/>
      <c r="G499" s="3"/>
      <c r="H499" s="3"/>
      <c r="I499" s="3"/>
      <c r="J499" s="3"/>
      <c r="K499" s="3"/>
      <c r="L499" s="3"/>
      <c r="M499" s="3"/>
      <c r="N499" s="3"/>
      <c r="O499" s="3"/>
      <c r="P499" s="3"/>
      <c r="Q499" s="3"/>
      <c r="R499" s="3"/>
      <c r="S499" s="3"/>
      <c r="T499" s="3"/>
      <c r="U499" s="3"/>
      <c r="V499" s="3"/>
      <c r="W499" s="3"/>
      <c r="X499" s="3"/>
      <c r="Y499" s="3"/>
      <c r="Z499" s="3"/>
    </row>
    <row r="500" spans="1:26" ht="12.75" customHeight="1" x14ac:dyDescent="0.25">
      <c r="A500" s="3"/>
      <c r="B500" s="3"/>
      <c r="C500" s="3"/>
      <c r="D500" s="200"/>
      <c r="E500" s="3"/>
      <c r="F500" s="3"/>
      <c r="G500" s="3"/>
      <c r="H500" s="3"/>
      <c r="I500" s="3"/>
      <c r="J500" s="3"/>
      <c r="K500" s="3"/>
      <c r="L500" s="3"/>
      <c r="M500" s="3"/>
      <c r="N500" s="3"/>
      <c r="O500" s="3"/>
      <c r="P500" s="3"/>
      <c r="Q500" s="3"/>
      <c r="R500" s="3"/>
      <c r="S500" s="3"/>
      <c r="T500" s="3"/>
      <c r="U500" s="3"/>
      <c r="V500" s="3"/>
      <c r="W500" s="3"/>
      <c r="X500" s="3"/>
      <c r="Y500" s="3"/>
      <c r="Z500" s="3"/>
    </row>
    <row r="501" spans="1:26" ht="12.75" customHeight="1" x14ac:dyDescent="0.25">
      <c r="A501" s="3"/>
      <c r="B501" s="3"/>
      <c r="C501" s="3"/>
      <c r="D501" s="200"/>
      <c r="E501" s="3"/>
      <c r="F501" s="3"/>
      <c r="G501" s="3"/>
      <c r="H501" s="3"/>
      <c r="I501" s="3"/>
      <c r="J501" s="3"/>
      <c r="K501" s="3"/>
      <c r="L501" s="3"/>
      <c r="M501" s="3"/>
      <c r="N501" s="3"/>
      <c r="O501" s="3"/>
      <c r="P501" s="3"/>
      <c r="Q501" s="3"/>
      <c r="R501" s="3"/>
      <c r="S501" s="3"/>
      <c r="T501" s="3"/>
      <c r="U501" s="3"/>
      <c r="V501" s="3"/>
      <c r="W501" s="3"/>
      <c r="X501" s="3"/>
      <c r="Y501" s="3"/>
      <c r="Z501" s="3"/>
    </row>
    <row r="502" spans="1:26" ht="12.75" customHeight="1" x14ac:dyDescent="0.25">
      <c r="A502" s="3"/>
      <c r="B502" s="3"/>
      <c r="C502" s="3"/>
      <c r="D502" s="200"/>
      <c r="E502" s="3"/>
      <c r="F502" s="3"/>
      <c r="G502" s="3"/>
      <c r="H502" s="3"/>
      <c r="I502" s="3"/>
      <c r="J502" s="3"/>
      <c r="K502" s="3"/>
      <c r="L502" s="3"/>
      <c r="M502" s="3"/>
      <c r="N502" s="3"/>
      <c r="O502" s="3"/>
      <c r="P502" s="3"/>
      <c r="Q502" s="3"/>
      <c r="R502" s="3"/>
      <c r="S502" s="3"/>
      <c r="T502" s="3"/>
      <c r="U502" s="3"/>
      <c r="V502" s="3"/>
      <c r="W502" s="3"/>
      <c r="X502" s="3"/>
      <c r="Y502" s="3"/>
      <c r="Z502" s="3"/>
    </row>
    <row r="503" spans="1:26" ht="12.75" customHeight="1" x14ac:dyDescent="0.25">
      <c r="A503" s="3"/>
      <c r="B503" s="3"/>
      <c r="C503" s="3"/>
      <c r="D503" s="200"/>
      <c r="E503" s="3"/>
      <c r="F503" s="3"/>
      <c r="G503" s="3"/>
      <c r="H503" s="3"/>
      <c r="I503" s="3"/>
      <c r="J503" s="3"/>
      <c r="K503" s="3"/>
      <c r="L503" s="3"/>
      <c r="M503" s="3"/>
      <c r="N503" s="3"/>
      <c r="O503" s="3"/>
      <c r="P503" s="3"/>
      <c r="Q503" s="3"/>
      <c r="R503" s="3"/>
      <c r="S503" s="3"/>
      <c r="T503" s="3"/>
      <c r="U503" s="3"/>
      <c r="V503" s="3"/>
      <c r="W503" s="3"/>
      <c r="X503" s="3"/>
      <c r="Y503" s="3"/>
      <c r="Z503" s="3"/>
    </row>
    <row r="504" spans="1:26" ht="12.75" customHeight="1" x14ac:dyDescent="0.25">
      <c r="A504" s="3"/>
      <c r="B504" s="3"/>
      <c r="C504" s="3"/>
      <c r="D504" s="200"/>
      <c r="E504" s="3"/>
      <c r="F504" s="3"/>
      <c r="G504" s="3"/>
      <c r="H504" s="3"/>
      <c r="I504" s="3"/>
      <c r="J504" s="3"/>
      <c r="K504" s="3"/>
      <c r="L504" s="3"/>
      <c r="M504" s="3"/>
      <c r="N504" s="3"/>
      <c r="O504" s="3"/>
      <c r="P504" s="3"/>
      <c r="Q504" s="3"/>
      <c r="R504" s="3"/>
      <c r="S504" s="3"/>
      <c r="T504" s="3"/>
      <c r="U504" s="3"/>
      <c r="V504" s="3"/>
      <c r="W504" s="3"/>
      <c r="X504" s="3"/>
      <c r="Y504" s="3"/>
      <c r="Z504" s="3"/>
    </row>
    <row r="505" spans="1:26" ht="12.75" customHeight="1" x14ac:dyDescent="0.25">
      <c r="A505" s="3"/>
      <c r="B505" s="3"/>
      <c r="C505" s="3"/>
      <c r="D505" s="200"/>
      <c r="E505" s="3"/>
      <c r="F505" s="3"/>
      <c r="G505" s="3"/>
      <c r="H505" s="3"/>
      <c r="I505" s="3"/>
      <c r="J505" s="3"/>
      <c r="K505" s="3"/>
      <c r="L505" s="3"/>
      <c r="M505" s="3"/>
      <c r="N505" s="3"/>
      <c r="O505" s="3"/>
      <c r="P505" s="3"/>
      <c r="Q505" s="3"/>
      <c r="R505" s="3"/>
      <c r="S505" s="3"/>
      <c r="T505" s="3"/>
      <c r="U505" s="3"/>
      <c r="V505" s="3"/>
      <c r="W505" s="3"/>
      <c r="X505" s="3"/>
      <c r="Y505" s="3"/>
      <c r="Z505" s="3"/>
    </row>
    <row r="506" spans="1:26" ht="12.75" customHeight="1" x14ac:dyDescent="0.25">
      <c r="A506" s="3"/>
      <c r="B506" s="3"/>
      <c r="C506" s="3"/>
      <c r="D506" s="200"/>
      <c r="E506" s="3"/>
      <c r="F506" s="3"/>
      <c r="G506" s="3"/>
      <c r="H506" s="3"/>
      <c r="I506" s="3"/>
      <c r="J506" s="3"/>
      <c r="K506" s="3"/>
      <c r="L506" s="3"/>
      <c r="M506" s="3"/>
      <c r="N506" s="3"/>
      <c r="O506" s="3"/>
      <c r="P506" s="3"/>
      <c r="Q506" s="3"/>
      <c r="R506" s="3"/>
      <c r="S506" s="3"/>
      <c r="T506" s="3"/>
      <c r="U506" s="3"/>
      <c r="V506" s="3"/>
      <c r="W506" s="3"/>
      <c r="X506" s="3"/>
      <c r="Y506" s="3"/>
      <c r="Z506" s="3"/>
    </row>
    <row r="507" spans="1:26" ht="12.75" customHeight="1" x14ac:dyDescent="0.25">
      <c r="A507" s="3"/>
      <c r="B507" s="3"/>
      <c r="C507" s="3"/>
      <c r="D507" s="200"/>
      <c r="E507" s="3"/>
      <c r="F507" s="3"/>
      <c r="G507" s="3"/>
      <c r="H507" s="3"/>
      <c r="I507" s="3"/>
      <c r="J507" s="3"/>
      <c r="K507" s="3"/>
      <c r="L507" s="3"/>
      <c r="M507" s="3"/>
      <c r="N507" s="3"/>
      <c r="O507" s="3"/>
      <c r="P507" s="3"/>
      <c r="Q507" s="3"/>
      <c r="R507" s="3"/>
      <c r="S507" s="3"/>
      <c r="T507" s="3"/>
      <c r="U507" s="3"/>
      <c r="V507" s="3"/>
      <c r="W507" s="3"/>
      <c r="X507" s="3"/>
      <c r="Y507" s="3"/>
      <c r="Z507" s="3"/>
    </row>
    <row r="508" spans="1:26" ht="12.75" customHeight="1" x14ac:dyDescent="0.25">
      <c r="A508" s="3"/>
      <c r="B508" s="3"/>
      <c r="C508" s="3"/>
      <c r="D508" s="200"/>
      <c r="E508" s="3"/>
      <c r="F508" s="3"/>
      <c r="G508" s="3"/>
      <c r="H508" s="3"/>
      <c r="I508" s="3"/>
      <c r="J508" s="3"/>
      <c r="K508" s="3"/>
      <c r="L508" s="3"/>
      <c r="M508" s="3"/>
      <c r="N508" s="3"/>
      <c r="O508" s="3"/>
      <c r="P508" s="3"/>
      <c r="Q508" s="3"/>
      <c r="R508" s="3"/>
      <c r="S508" s="3"/>
      <c r="T508" s="3"/>
      <c r="U508" s="3"/>
      <c r="V508" s="3"/>
      <c r="W508" s="3"/>
      <c r="X508" s="3"/>
      <c r="Y508" s="3"/>
      <c r="Z508" s="3"/>
    </row>
    <row r="509" spans="1:26" ht="12.75" customHeight="1" x14ac:dyDescent="0.25">
      <c r="A509" s="3"/>
      <c r="B509" s="3"/>
      <c r="C509" s="3"/>
      <c r="D509" s="200"/>
      <c r="E509" s="3"/>
      <c r="F509" s="3"/>
      <c r="G509" s="3"/>
      <c r="H509" s="3"/>
      <c r="I509" s="3"/>
      <c r="J509" s="3"/>
      <c r="K509" s="3"/>
      <c r="L509" s="3"/>
      <c r="M509" s="3"/>
      <c r="N509" s="3"/>
      <c r="O509" s="3"/>
      <c r="P509" s="3"/>
      <c r="Q509" s="3"/>
      <c r="R509" s="3"/>
      <c r="S509" s="3"/>
      <c r="T509" s="3"/>
      <c r="U509" s="3"/>
      <c r="V509" s="3"/>
      <c r="W509" s="3"/>
      <c r="X509" s="3"/>
      <c r="Y509" s="3"/>
      <c r="Z509" s="3"/>
    </row>
    <row r="510" spans="1:26" ht="12.75" customHeight="1" x14ac:dyDescent="0.25">
      <c r="A510" s="3"/>
      <c r="B510" s="3"/>
      <c r="C510" s="3"/>
      <c r="D510" s="200"/>
      <c r="E510" s="3"/>
      <c r="F510" s="3"/>
      <c r="G510" s="3"/>
      <c r="H510" s="3"/>
      <c r="I510" s="3"/>
      <c r="J510" s="3"/>
      <c r="K510" s="3"/>
      <c r="L510" s="3"/>
      <c r="M510" s="3"/>
      <c r="N510" s="3"/>
      <c r="O510" s="3"/>
      <c r="P510" s="3"/>
      <c r="Q510" s="3"/>
      <c r="R510" s="3"/>
      <c r="S510" s="3"/>
      <c r="T510" s="3"/>
      <c r="U510" s="3"/>
      <c r="V510" s="3"/>
      <c r="W510" s="3"/>
      <c r="X510" s="3"/>
      <c r="Y510" s="3"/>
      <c r="Z510" s="3"/>
    </row>
    <row r="511" spans="1:26" ht="12.75" customHeight="1" x14ac:dyDescent="0.25">
      <c r="A511" s="3"/>
      <c r="B511" s="3"/>
      <c r="C511" s="3"/>
      <c r="D511" s="200"/>
      <c r="E511" s="3"/>
      <c r="F511" s="3"/>
      <c r="G511" s="3"/>
      <c r="H511" s="3"/>
      <c r="I511" s="3"/>
      <c r="J511" s="3"/>
      <c r="K511" s="3"/>
      <c r="L511" s="3"/>
      <c r="M511" s="3"/>
      <c r="N511" s="3"/>
      <c r="O511" s="3"/>
      <c r="P511" s="3"/>
      <c r="Q511" s="3"/>
      <c r="R511" s="3"/>
      <c r="S511" s="3"/>
      <c r="T511" s="3"/>
      <c r="U511" s="3"/>
      <c r="V511" s="3"/>
      <c r="W511" s="3"/>
      <c r="X511" s="3"/>
      <c r="Y511" s="3"/>
      <c r="Z511" s="3"/>
    </row>
    <row r="512" spans="1:26" ht="12.75" customHeight="1" x14ac:dyDescent="0.25">
      <c r="A512" s="3"/>
      <c r="B512" s="3"/>
      <c r="C512" s="3"/>
      <c r="D512" s="200"/>
      <c r="E512" s="3"/>
      <c r="F512" s="3"/>
      <c r="G512" s="3"/>
      <c r="H512" s="3"/>
      <c r="I512" s="3"/>
      <c r="J512" s="3"/>
      <c r="K512" s="3"/>
      <c r="L512" s="3"/>
      <c r="M512" s="3"/>
      <c r="N512" s="3"/>
      <c r="O512" s="3"/>
      <c r="P512" s="3"/>
      <c r="Q512" s="3"/>
      <c r="R512" s="3"/>
      <c r="S512" s="3"/>
      <c r="T512" s="3"/>
      <c r="U512" s="3"/>
      <c r="V512" s="3"/>
      <c r="W512" s="3"/>
      <c r="X512" s="3"/>
      <c r="Y512" s="3"/>
      <c r="Z512" s="3"/>
    </row>
    <row r="513" spans="1:26" ht="12.75" customHeight="1" x14ac:dyDescent="0.25">
      <c r="A513" s="3"/>
      <c r="B513" s="3"/>
      <c r="C513" s="3"/>
      <c r="D513" s="200"/>
      <c r="E513" s="3"/>
      <c r="F513" s="3"/>
      <c r="G513" s="3"/>
      <c r="H513" s="3"/>
      <c r="I513" s="3"/>
      <c r="J513" s="3"/>
      <c r="K513" s="3"/>
      <c r="L513" s="3"/>
      <c r="M513" s="3"/>
      <c r="N513" s="3"/>
      <c r="O513" s="3"/>
      <c r="P513" s="3"/>
      <c r="Q513" s="3"/>
      <c r="R513" s="3"/>
      <c r="S513" s="3"/>
      <c r="T513" s="3"/>
      <c r="U513" s="3"/>
      <c r="V513" s="3"/>
      <c r="W513" s="3"/>
      <c r="X513" s="3"/>
      <c r="Y513" s="3"/>
      <c r="Z513" s="3"/>
    </row>
    <row r="514" spans="1:26" ht="12.75" customHeight="1" x14ac:dyDescent="0.25">
      <c r="A514" s="3"/>
      <c r="B514" s="3"/>
      <c r="C514" s="3"/>
      <c r="D514" s="200"/>
      <c r="E514" s="3"/>
      <c r="F514" s="3"/>
      <c r="G514" s="3"/>
      <c r="H514" s="3"/>
      <c r="I514" s="3"/>
      <c r="J514" s="3"/>
      <c r="K514" s="3"/>
      <c r="L514" s="3"/>
      <c r="M514" s="3"/>
      <c r="N514" s="3"/>
      <c r="O514" s="3"/>
      <c r="P514" s="3"/>
      <c r="Q514" s="3"/>
      <c r="R514" s="3"/>
      <c r="S514" s="3"/>
      <c r="T514" s="3"/>
      <c r="U514" s="3"/>
      <c r="V514" s="3"/>
      <c r="W514" s="3"/>
      <c r="X514" s="3"/>
      <c r="Y514" s="3"/>
      <c r="Z514" s="3"/>
    </row>
    <row r="515" spans="1:26" ht="12.75" customHeight="1" x14ac:dyDescent="0.25">
      <c r="A515" s="3"/>
      <c r="B515" s="3"/>
      <c r="C515" s="3"/>
      <c r="D515" s="200"/>
      <c r="E515" s="3"/>
      <c r="F515" s="3"/>
      <c r="G515" s="3"/>
      <c r="H515" s="3"/>
      <c r="I515" s="3"/>
      <c r="J515" s="3"/>
      <c r="K515" s="3"/>
      <c r="L515" s="3"/>
      <c r="M515" s="3"/>
      <c r="N515" s="3"/>
      <c r="O515" s="3"/>
      <c r="P515" s="3"/>
      <c r="Q515" s="3"/>
      <c r="R515" s="3"/>
      <c r="S515" s="3"/>
      <c r="T515" s="3"/>
      <c r="U515" s="3"/>
      <c r="V515" s="3"/>
      <c r="W515" s="3"/>
      <c r="X515" s="3"/>
      <c r="Y515" s="3"/>
      <c r="Z515" s="3"/>
    </row>
    <row r="516" spans="1:26" ht="12.75" customHeight="1" x14ac:dyDescent="0.25">
      <c r="A516" s="3"/>
      <c r="B516" s="3"/>
      <c r="C516" s="3"/>
      <c r="D516" s="200"/>
      <c r="E516" s="3"/>
      <c r="F516" s="3"/>
      <c r="G516" s="3"/>
      <c r="H516" s="3"/>
      <c r="I516" s="3"/>
      <c r="J516" s="3"/>
      <c r="K516" s="3"/>
      <c r="L516" s="3"/>
      <c r="M516" s="3"/>
      <c r="N516" s="3"/>
      <c r="O516" s="3"/>
      <c r="P516" s="3"/>
      <c r="Q516" s="3"/>
      <c r="R516" s="3"/>
      <c r="S516" s="3"/>
      <c r="T516" s="3"/>
      <c r="U516" s="3"/>
      <c r="V516" s="3"/>
      <c r="W516" s="3"/>
      <c r="X516" s="3"/>
      <c r="Y516" s="3"/>
      <c r="Z516" s="3"/>
    </row>
    <row r="517" spans="1:26" ht="12.75" customHeight="1" x14ac:dyDescent="0.25">
      <c r="A517" s="3"/>
      <c r="B517" s="3"/>
      <c r="C517" s="3"/>
      <c r="D517" s="200"/>
      <c r="E517" s="3"/>
      <c r="F517" s="3"/>
      <c r="G517" s="3"/>
      <c r="H517" s="3"/>
      <c r="I517" s="3"/>
      <c r="J517" s="3"/>
      <c r="K517" s="3"/>
      <c r="L517" s="3"/>
      <c r="M517" s="3"/>
      <c r="N517" s="3"/>
      <c r="O517" s="3"/>
      <c r="P517" s="3"/>
      <c r="Q517" s="3"/>
      <c r="R517" s="3"/>
      <c r="S517" s="3"/>
      <c r="T517" s="3"/>
      <c r="U517" s="3"/>
      <c r="V517" s="3"/>
      <c r="W517" s="3"/>
      <c r="X517" s="3"/>
      <c r="Y517" s="3"/>
      <c r="Z517" s="3"/>
    </row>
    <row r="518" spans="1:26" ht="12.75" customHeight="1" x14ac:dyDescent="0.25">
      <c r="A518" s="3"/>
      <c r="B518" s="3"/>
      <c r="C518" s="3"/>
      <c r="D518" s="200"/>
      <c r="E518" s="3"/>
      <c r="F518" s="3"/>
      <c r="G518" s="3"/>
      <c r="H518" s="3"/>
      <c r="I518" s="3"/>
      <c r="J518" s="3"/>
      <c r="K518" s="3"/>
      <c r="L518" s="3"/>
      <c r="M518" s="3"/>
      <c r="N518" s="3"/>
      <c r="O518" s="3"/>
      <c r="P518" s="3"/>
      <c r="Q518" s="3"/>
      <c r="R518" s="3"/>
      <c r="S518" s="3"/>
      <c r="T518" s="3"/>
      <c r="U518" s="3"/>
      <c r="V518" s="3"/>
      <c r="W518" s="3"/>
      <c r="X518" s="3"/>
      <c r="Y518" s="3"/>
      <c r="Z518" s="3"/>
    </row>
    <row r="519" spans="1:26" ht="12.75" customHeight="1" x14ac:dyDescent="0.25">
      <c r="A519" s="3"/>
      <c r="B519" s="3"/>
      <c r="C519" s="3"/>
      <c r="D519" s="200"/>
      <c r="E519" s="3"/>
      <c r="F519" s="3"/>
      <c r="G519" s="3"/>
      <c r="H519" s="3"/>
      <c r="I519" s="3"/>
      <c r="J519" s="3"/>
      <c r="K519" s="3"/>
      <c r="L519" s="3"/>
      <c r="M519" s="3"/>
      <c r="N519" s="3"/>
      <c r="O519" s="3"/>
      <c r="P519" s="3"/>
      <c r="Q519" s="3"/>
      <c r="R519" s="3"/>
      <c r="S519" s="3"/>
      <c r="T519" s="3"/>
      <c r="U519" s="3"/>
      <c r="V519" s="3"/>
      <c r="W519" s="3"/>
      <c r="X519" s="3"/>
      <c r="Y519" s="3"/>
      <c r="Z519" s="3"/>
    </row>
    <row r="520" spans="1:26" ht="12.75" customHeight="1" x14ac:dyDescent="0.25">
      <c r="A520" s="3"/>
      <c r="B520" s="3"/>
      <c r="C520" s="3"/>
      <c r="D520" s="200"/>
      <c r="E520" s="3"/>
      <c r="F520" s="3"/>
      <c r="G520" s="3"/>
      <c r="H520" s="3"/>
      <c r="I520" s="3"/>
      <c r="J520" s="3"/>
      <c r="K520" s="3"/>
      <c r="L520" s="3"/>
      <c r="M520" s="3"/>
      <c r="N520" s="3"/>
      <c r="O520" s="3"/>
      <c r="P520" s="3"/>
      <c r="Q520" s="3"/>
      <c r="R520" s="3"/>
      <c r="S520" s="3"/>
      <c r="T520" s="3"/>
      <c r="U520" s="3"/>
      <c r="V520" s="3"/>
      <c r="W520" s="3"/>
      <c r="X520" s="3"/>
      <c r="Y520" s="3"/>
      <c r="Z520" s="3"/>
    </row>
    <row r="521" spans="1:26" ht="12.75" customHeight="1" x14ac:dyDescent="0.25">
      <c r="A521" s="3"/>
      <c r="B521" s="3"/>
      <c r="C521" s="3"/>
      <c r="D521" s="200"/>
      <c r="E521" s="3"/>
      <c r="F521" s="3"/>
      <c r="G521" s="3"/>
      <c r="H521" s="3"/>
      <c r="I521" s="3"/>
      <c r="J521" s="3"/>
      <c r="K521" s="3"/>
      <c r="L521" s="3"/>
      <c r="M521" s="3"/>
      <c r="N521" s="3"/>
      <c r="O521" s="3"/>
      <c r="P521" s="3"/>
      <c r="Q521" s="3"/>
      <c r="R521" s="3"/>
      <c r="S521" s="3"/>
      <c r="T521" s="3"/>
      <c r="U521" s="3"/>
      <c r="V521" s="3"/>
      <c r="W521" s="3"/>
      <c r="X521" s="3"/>
      <c r="Y521" s="3"/>
      <c r="Z521" s="3"/>
    </row>
    <row r="522" spans="1:26" ht="12.75" customHeight="1" x14ac:dyDescent="0.25">
      <c r="A522" s="3"/>
      <c r="B522" s="3"/>
      <c r="C522" s="3"/>
      <c r="D522" s="200"/>
      <c r="E522" s="3"/>
      <c r="F522" s="3"/>
      <c r="G522" s="3"/>
      <c r="H522" s="3"/>
      <c r="I522" s="3"/>
      <c r="J522" s="3"/>
      <c r="K522" s="3"/>
      <c r="L522" s="3"/>
      <c r="M522" s="3"/>
      <c r="N522" s="3"/>
      <c r="O522" s="3"/>
      <c r="P522" s="3"/>
      <c r="Q522" s="3"/>
      <c r="R522" s="3"/>
      <c r="S522" s="3"/>
      <c r="T522" s="3"/>
      <c r="U522" s="3"/>
      <c r="V522" s="3"/>
      <c r="W522" s="3"/>
      <c r="X522" s="3"/>
      <c r="Y522" s="3"/>
      <c r="Z522" s="3"/>
    </row>
    <row r="523" spans="1:26" ht="12.75" customHeight="1" x14ac:dyDescent="0.25">
      <c r="A523" s="3"/>
      <c r="B523" s="3"/>
      <c r="C523" s="3"/>
      <c r="D523" s="200"/>
      <c r="E523" s="3"/>
      <c r="F523" s="3"/>
      <c r="G523" s="3"/>
      <c r="H523" s="3"/>
      <c r="I523" s="3"/>
      <c r="J523" s="3"/>
      <c r="K523" s="3"/>
      <c r="L523" s="3"/>
      <c r="M523" s="3"/>
      <c r="N523" s="3"/>
      <c r="O523" s="3"/>
      <c r="P523" s="3"/>
      <c r="Q523" s="3"/>
      <c r="R523" s="3"/>
      <c r="S523" s="3"/>
      <c r="T523" s="3"/>
      <c r="U523" s="3"/>
      <c r="V523" s="3"/>
      <c r="W523" s="3"/>
      <c r="X523" s="3"/>
      <c r="Y523" s="3"/>
      <c r="Z523" s="3"/>
    </row>
    <row r="524" spans="1:26" ht="12.75" customHeight="1" x14ac:dyDescent="0.25">
      <c r="A524" s="3"/>
      <c r="B524" s="3"/>
      <c r="C524" s="3"/>
      <c r="D524" s="200"/>
      <c r="E524" s="3"/>
      <c r="F524" s="3"/>
      <c r="G524" s="3"/>
      <c r="H524" s="3"/>
      <c r="I524" s="3"/>
      <c r="J524" s="3"/>
      <c r="K524" s="3"/>
      <c r="L524" s="3"/>
      <c r="M524" s="3"/>
      <c r="N524" s="3"/>
      <c r="O524" s="3"/>
      <c r="P524" s="3"/>
      <c r="Q524" s="3"/>
      <c r="R524" s="3"/>
      <c r="S524" s="3"/>
      <c r="T524" s="3"/>
      <c r="U524" s="3"/>
      <c r="V524" s="3"/>
      <c r="W524" s="3"/>
      <c r="X524" s="3"/>
      <c r="Y524" s="3"/>
      <c r="Z524" s="3"/>
    </row>
    <row r="525" spans="1:26" ht="12.75" customHeight="1" x14ac:dyDescent="0.25">
      <c r="A525" s="3"/>
      <c r="B525" s="3"/>
      <c r="C525" s="3"/>
      <c r="D525" s="200"/>
      <c r="E525" s="3"/>
      <c r="F525" s="3"/>
      <c r="G525" s="3"/>
      <c r="H525" s="3"/>
      <c r="I525" s="3"/>
      <c r="J525" s="3"/>
      <c r="K525" s="3"/>
      <c r="L525" s="3"/>
      <c r="M525" s="3"/>
      <c r="N525" s="3"/>
      <c r="O525" s="3"/>
      <c r="P525" s="3"/>
      <c r="Q525" s="3"/>
      <c r="R525" s="3"/>
      <c r="S525" s="3"/>
      <c r="T525" s="3"/>
      <c r="U525" s="3"/>
      <c r="V525" s="3"/>
      <c r="W525" s="3"/>
      <c r="X525" s="3"/>
      <c r="Y525" s="3"/>
      <c r="Z525" s="3"/>
    </row>
    <row r="526" spans="1:26" ht="12.75" customHeight="1" x14ac:dyDescent="0.25">
      <c r="A526" s="3"/>
      <c r="B526" s="3"/>
      <c r="C526" s="3"/>
      <c r="D526" s="200"/>
      <c r="E526" s="3"/>
      <c r="F526" s="3"/>
      <c r="G526" s="3"/>
      <c r="H526" s="3"/>
      <c r="I526" s="3"/>
      <c r="J526" s="3"/>
      <c r="K526" s="3"/>
      <c r="L526" s="3"/>
      <c r="M526" s="3"/>
      <c r="N526" s="3"/>
      <c r="O526" s="3"/>
      <c r="P526" s="3"/>
      <c r="Q526" s="3"/>
      <c r="R526" s="3"/>
      <c r="S526" s="3"/>
      <c r="T526" s="3"/>
      <c r="U526" s="3"/>
      <c r="V526" s="3"/>
      <c r="W526" s="3"/>
      <c r="X526" s="3"/>
      <c r="Y526" s="3"/>
      <c r="Z526" s="3"/>
    </row>
    <row r="527" spans="1:26" ht="12.75" customHeight="1" x14ac:dyDescent="0.25">
      <c r="A527" s="3"/>
      <c r="B527" s="3"/>
      <c r="C527" s="3"/>
      <c r="D527" s="200"/>
      <c r="E527" s="3"/>
      <c r="F527" s="3"/>
      <c r="G527" s="3"/>
      <c r="H527" s="3"/>
      <c r="I527" s="3"/>
      <c r="J527" s="3"/>
      <c r="K527" s="3"/>
      <c r="L527" s="3"/>
      <c r="M527" s="3"/>
      <c r="N527" s="3"/>
      <c r="O527" s="3"/>
      <c r="P527" s="3"/>
      <c r="Q527" s="3"/>
      <c r="R527" s="3"/>
      <c r="S527" s="3"/>
      <c r="T527" s="3"/>
      <c r="U527" s="3"/>
      <c r="V527" s="3"/>
      <c r="W527" s="3"/>
      <c r="X527" s="3"/>
      <c r="Y527" s="3"/>
      <c r="Z527" s="3"/>
    </row>
    <row r="528" spans="1:26" ht="12.75" customHeight="1" x14ac:dyDescent="0.25">
      <c r="A528" s="3"/>
      <c r="B528" s="3"/>
      <c r="C528" s="3"/>
      <c r="D528" s="200"/>
      <c r="E528" s="3"/>
      <c r="F528" s="3"/>
      <c r="G528" s="3"/>
      <c r="H528" s="3"/>
      <c r="I528" s="3"/>
      <c r="J528" s="3"/>
      <c r="K528" s="3"/>
      <c r="L528" s="3"/>
      <c r="M528" s="3"/>
      <c r="N528" s="3"/>
      <c r="O528" s="3"/>
      <c r="P528" s="3"/>
      <c r="Q528" s="3"/>
      <c r="R528" s="3"/>
      <c r="S528" s="3"/>
      <c r="T528" s="3"/>
      <c r="U528" s="3"/>
      <c r="V528" s="3"/>
      <c r="W528" s="3"/>
      <c r="X528" s="3"/>
      <c r="Y528" s="3"/>
      <c r="Z528" s="3"/>
    </row>
    <row r="529" spans="1:26" ht="12.75" customHeight="1" x14ac:dyDescent="0.25">
      <c r="A529" s="3"/>
      <c r="B529" s="3"/>
      <c r="C529" s="3"/>
      <c r="D529" s="200"/>
      <c r="E529" s="3"/>
      <c r="F529" s="3"/>
      <c r="G529" s="3"/>
      <c r="H529" s="3"/>
      <c r="I529" s="3"/>
      <c r="J529" s="3"/>
      <c r="K529" s="3"/>
      <c r="L529" s="3"/>
      <c r="M529" s="3"/>
      <c r="N529" s="3"/>
      <c r="O529" s="3"/>
      <c r="P529" s="3"/>
      <c r="Q529" s="3"/>
      <c r="R529" s="3"/>
      <c r="S529" s="3"/>
      <c r="T529" s="3"/>
      <c r="U529" s="3"/>
      <c r="V529" s="3"/>
      <c r="W529" s="3"/>
      <c r="X529" s="3"/>
      <c r="Y529" s="3"/>
      <c r="Z529" s="3"/>
    </row>
    <row r="530" spans="1:26" ht="12.75" customHeight="1" x14ac:dyDescent="0.25">
      <c r="A530" s="3"/>
      <c r="B530" s="3"/>
      <c r="C530" s="3"/>
      <c r="D530" s="200"/>
      <c r="E530" s="3"/>
      <c r="F530" s="3"/>
      <c r="G530" s="3"/>
      <c r="H530" s="3"/>
      <c r="I530" s="3"/>
      <c r="J530" s="3"/>
      <c r="K530" s="3"/>
      <c r="L530" s="3"/>
      <c r="M530" s="3"/>
      <c r="N530" s="3"/>
      <c r="O530" s="3"/>
      <c r="P530" s="3"/>
      <c r="Q530" s="3"/>
      <c r="R530" s="3"/>
      <c r="S530" s="3"/>
      <c r="T530" s="3"/>
      <c r="U530" s="3"/>
      <c r="V530" s="3"/>
      <c r="W530" s="3"/>
      <c r="X530" s="3"/>
      <c r="Y530" s="3"/>
      <c r="Z530" s="3"/>
    </row>
    <row r="531" spans="1:26" ht="12.75" customHeight="1" x14ac:dyDescent="0.25">
      <c r="A531" s="3"/>
      <c r="B531" s="3"/>
      <c r="C531" s="3"/>
      <c r="D531" s="200"/>
      <c r="E531" s="3"/>
      <c r="F531" s="3"/>
      <c r="G531" s="3"/>
      <c r="H531" s="3"/>
      <c r="I531" s="3"/>
      <c r="J531" s="3"/>
      <c r="K531" s="3"/>
      <c r="L531" s="3"/>
      <c r="M531" s="3"/>
      <c r="N531" s="3"/>
      <c r="O531" s="3"/>
      <c r="P531" s="3"/>
      <c r="Q531" s="3"/>
      <c r="R531" s="3"/>
      <c r="S531" s="3"/>
      <c r="T531" s="3"/>
      <c r="U531" s="3"/>
      <c r="V531" s="3"/>
      <c r="W531" s="3"/>
      <c r="X531" s="3"/>
      <c r="Y531" s="3"/>
      <c r="Z531" s="3"/>
    </row>
    <row r="532" spans="1:26" ht="12.75" customHeight="1" x14ac:dyDescent="0.25">
      <c r="A532" s="3"/>
      <c r="B532" s="3"/>
      <c r="C532" s="3"/>
      <c r="D532" s="200"/>
      <c r="E532" s="3"/>
      <c r="F532" s="3"/>
      <c r="G532" s="3"/>
      <c r="H532" s="3"/>
      <c r="I532" s="3"/>
      <c r="J532" s="3"/>
      <c r="K532" s="3"/>
      <c r="L532" s="3"/>
      <c r="M532" s="3"/>
      <c r="N532" s="3"/>
      <c r="O532" s="3"/>
      <c r="P532" s="3"/>
      <c r="Q532" s="3"/>
      <c r="R532" s="3"/>
      <c r="S532" s="3"/>
      <c r="T532" s="3"/>
      <c r="U532" s="3"/>
      <c r="V532" s="3"/>
      <c r="W532" s="3"/>
      <c r="X532" s="3"/>
      <c r="Y532" s="3"/>
      <c r="Z532" s="3"/>
    </row>
    <row r="533" spans="1:26" ht="12.75" customHeight="1" x14ac:dyDescent="0.25">
      <c r="A533" s="3"/>
      <c r="B533" s="3"/>
      <c r="C533" s="3"/>
      <c r="D533" s="200"/>
      <c r="E533" s="3"/>
      <c r="F533" s="3"/>
      <c r="G533" s="3"/>
      <c r="H533" s="3"/>
      <c r="I533" s="3"/>
      <c r="J533" s="3"/>
      <c r="K533" s="3"/>
      <c r="L533" s="3"/>
      <c r="M533" s="3"/>
      <c r="N533" s="3"/>
      <c r="O533" s="3"/>
      <c r="P533" s="3"/>
      <c r="Q533" s="3"/>
      <c r="R533" s="3"/>
      <c r="S533" s="3"/>
      <c r="T533" s="3"/>
      <c r="U533" s="3"/>
      <c r="V533" s="3"/>
      <c r="W533" s="3"/>
      <c r="X533" s="3"/>
      <c r="Y533" s="3"/>
      <c r="Z533" s="3"/>
    </row>
    <row r="534" spans="1:26" ht="12.75" customHeight="1" x14ac:dyDescent="0.25">
      <c r="A534" s="3"/>
      <c r="B534" s="3"/>
      <c r="C534" s="3"/>
      <c r="D534" s="200"/>
      <c r="E534" s="3"/>
      <c r="F534" s="3"/>
      <c r="G534" s="3"/>
      <c r="H534" s="3"/>
      <c r="I534" s="3"/>
      <c r="J534" s="3"/>
      <c r="K534" s="3"/>
      <c r="L534" s="3"/>
      <c r="M534" s="3"/>
      <c r="N534" s="3"/>
      <c r="O534" s="3"/>
      <c r="P534" s="3"/>
      <c r="Q534" s="3"/>
      <c r="R534" s="3"/>
      <c r="S534" s="3"/>
      <c r="T534" s="3"/>
      <c r="U534" s="3"/>
      <c r="V534" s="3"/>
      <c r="W534" s="3"/>
      <c r="X534" s="3"/>
      <c r="Y534" s="3"/>
      <c r="Z534" s="3"/>
    </row>
    <row r="535" spans="1:26" ht="12.75" customHeight="1" x14ac:dyDescent="0.25">
      <c r="A535" s="3"/>
      <c r="B535" s="3"/>
      <c r="C535" s="3"/>
      <c r="D535" s="200"/>
      <c r="E535" s="3"/>
      <c r="F535" s="3"/>
      <c r="G535" s="3"/>
      <c r="H535" s="3"/>
      <c r="I535" s="3"/>
      <c r="J535" s="3"/>
      <c r="K535" s="3"/>
      <c r="L535" s="3"/>
      <c r="M535" s="3"/>
      <c r="N535" s="3"/>
      <c r="O535" s="3"/>
      <c r="P535" s="3"/>
      <c r="Q535" s="3"/>
      <c r="R535" s="3"/>
      <c r="S535" s="3"/>
      <c r="T535" s="3"/>
      <c r="U535" s="3"/>
      <c r="V535" s="3"/>
      <c r="W535" s="3"/>
      <c r="X535" s="3"/>
      <c r="Y535" s="3"/>
      <c r="Z535" s="3"/>
    </row>
    <row r="536" spans="1:26" ht="12.75" customHeight="1" x14ac:dyDescent="0.25">
      <c r="A536" s="3"/>
      <c r="B536" s="3"/>
      <c r="C536" s="3"/>
      <c r="D536" s="200"/>
      <c r="E536" s="3"/>
      <c r="F536" s="3"/>
      <c r="G536" s="3"/>
      <c r="H536" s="3"/>
      <c r="I536" s="3"/>
      <c r="J536" s="3"/>
      <c r="K536" s="3"/>
      <c r="L536" s="3"/>
      <c r="M536" s="3"/>
      <c r="N536" s="3"/>
      <c r="O536" s="3"/>
      <c r="P536" s="3"/>
      <c r="Q536" s="3"/>
      <c r="R536" s="3"/>
      <c r="S536" s="3"/>
      <c r="T536" s="3"/>
      <c r="U536" s="3"/>
      <c r="V536" s="3"/>
      <c r="W536" s="3"/>
      <c r="X536" s="3"/>
      <c r="Y536" s="3"/>
      <c r="Z536" s="3"/>
    </row>
    <row r="537" spans="1:26" ht="12.75" customHeight="1" x14ac:dyDescent="0.25">
      <c r="A537" s="3"/>
      <c r="B537" s="3"/>
      <c r="C537" s="3"/>
      <c r="D537" s="200"/>
      <c r="E537" s="3"/>
      <c r="F537" s="3"/>
      <c r="G537" s="3"/>
      <c r="H537" s="3"/>
      <c r="I537" s="3"/>
      <c r="J537" s="3"/>
      <c r="K537" s="3"/>
      <c r="L537" s="3"/>
      <c r="M537" s="3"/>
      <c r="N537" s="3"/>
      <c r="O537" s="3"/>
      <c r="P537" s="3"/>
      <c r="Q537" s="3"/>
      <c r="R537" s="3"/>
      <c r="S537" s="3"/>
      <c r="T537" s="3"/>
      <c r="U537" s="3"/>
      <c r="V537" s="3"/>
      <c r="W537" s="3"/>
      <c r="X537" s="3"/>
      <c r="Y537" s="3"/>
      <c r="Z537" s="3"/>
    </row>
    <row r="538" spans="1:26" ht="12.75" customHeight="1" x14ac:dyDescent="0.25">
      <c r="A538" s="3"/>
      <c r="B538" s="3"/>
      <c r="C538" s="3"/>
      <c r="D538" s="200"/>
      <c r="E538" s="3"/>
      <c r="F538" s="3"/>
      <c r="G538" s="3"/>
      <c r="H538" s="3"/>
      <c r="I538" s="3"/>
      <c r="J538" s="3"/>
      <c r="K538" s="3"/>
      <c r="L538" s="3"/>
      <c r="M538" s="3"/>
      <c r="N538" s="3"/>
      <c r="O538" s="3"/>
      <c r="P538" s="3"/>
      <c r="Q538" s="3"/>
      <c r="R538" s="3"/>
      <c r="S538" s="3"/>
      <c r="T538" s="3"/>
      <c r="U538" s="3"/>
      <c r="V538" s="3"/>
      <c r="W538" s="3"/>
      <c r="X538" s="3"/>
      <c r="Y538" s="3"/>
      <c r="Z538" s="3"/>
    </row>
    <row r="539" spans="1:26" ht="12.75" customHeight="1" x14ac:dyDescent="0.25">
      <c r="A539" s="3"/>
      <c r="B539" s="3"/>
      <c r="C539" s="3"/>
      <c r="D539" s="200"/>
      <c r="E539" s="3"/>
      <c r="F539" s="3"/>
      <c r="G539" s="3"/>
      <c r="H539" s="3"/>
      <c r="I539" s="3"/>
      <c r="J539" s="3"/>
      <c r="K539" s="3"/>
      <c r="L539" s="3"/>
      <c r="M539" s="3"/>
      <c r="N539" s="3"/>
      <c r="O539" s="3"/>
      <c r="P539" s="3"/>
      <c r="Q539" s="3"/>
      <c r="R539" s="3"/>
      <c r="S539" s="3"/>
      <c r="T539" s="3"/>
      <c r="U539" s="3"/>
      <c r="V539" s="3"/>
      <c r="W539" s="3"/>
      <c r="X539" s="3"/>
      <c r="Y539" s="3"/>
      <c r="Z539" s="3"/>
    </row>
    <row r="540" spans="1:26" ht="12.75" customHeight="1" x14ac:dyDescent="0.25">
      <c r="A540" s="3"/>
      <c r="B540" s="3"/>
      <c r="C540" s="3"/>
      <c r="D540" s="200"/>
      <c r="E540" s="3"/>
      <c r="F540" s="3"/>
      <c r="G540" s="3"/>
      <c r="H540" s="3"/>
      <c r="I540" s="3"/>
      <c r="J540" s="3"/>
      <c r="K540" s="3"/>
      <c r="L540" s="3"/>
      <c r="M540" s="3"/>
      <c r="N540" s="3"/>
      <c r="O540" s="3"/>
      <c r="P540" s="3"/>
      <c r="Q540" s="3"/>
      <c r="R540" s="3"/>
      <c r="S540" s="3"/>
      <c r="T540" s="3"/>
      <c r="U540" s="3"/>
      <c r="V540" s="3"/>
      <c r="W540" s="3"/>
      <c r="X540" s="3"/>
      <c r="Y540" s="3"/>
      <c r="Z540" s="3"/>
    </row>
    <row r="541" spans="1:26" ht="12.75" customHeight="1" x14ac:dyDescent="0.25">
      <c r="A541" s="3"/>
      <c r="B541" s="3"/>
      <c r="C541" s="3"/>
      <c r="D541" s="200"/>
      <c r="E541" s="3"/>
      <c r="F541" s="3"/>
      <c r="G541" s="3"/>
      <c r="H541" s="3"/>
      <c r="I541" s="3"/>
      <c r="J541" s="3"/>
      <c r="K541" s="3"/>
      <c r="L541" s="3"/>
      <c r="M541" s="3"/>
      <c r="N541" s="3"/>
      <c r="O541" s="3"/>
      <c r="P541" s="3"/>
      <c r="Q541" s="3"/>
      <c r="R541" s="3"/>
      <c r="S541" s="3"/>
      <c r="T541" s="3"/>
      <c r="U541" s="3"/>
      <c r="V541" s="3"/>
      <c r="W541" s="3"/>
      <c r="X541" s="3"/>
      <c r="Y541" s="3"/>
      <c r="Z541" s="3"/>
    </row>
    <row r="542" spans="1:26" ht="12.75" customHeight="1" x14ac:dyDescent="0.25">
      <c r="A542" s="3"/>
      <c r="B542" s="3"/>
      <c r="C542" s="3"/>
      <c r="D542" s="200"/>
      <c r="E542" s="3"/>
      <c r="F542" s="3"/>
      <c r="G542" s="3"/>
      <c r="H542" s="3"/>
      <c r="I542" s="3"/>
      <c r="J542" s="3"/>
      <c r="K542" s="3"/>
      <c r="L542" s="3"/>
      <c r="M542" s="3"/>
      <c r="N542" s="3"/>
      <c r="O542" s="3"/>
      <c r="P542" s="3"/>
      <c r="Q542" s="3"/>
      <c r="R542" s="3"/>
      <c r="S542" s="3"/>
      <c r="T542" s="3"/>
      <c r="U542" s="3"/>
      <c r="V542" s="3"/>
      <c r="W542" s="3"/>
      <c r="X542" s="3"/>
      <c r="Y542" s="3"/>
      <c r="Z542" s="3"/>
    </row>
    <row r="543" spans="1:26" ht="12.75" customHeight="1" x14ac:dyDescent="0.25">
      <c r="A543" s="3"/>
      <c r="B543" s="3"/>
      <c r="C543" s="3"/>
      <c r="D543" s="200"/>
      <c r="E543" s="3"/>
      <c r="F543" s="3"/>
      <c r="G543" s="3"/>
      <c r="H543" s="3"/>
      <c r="I543" s="3"/>
      <c r="J543" s="3"/>
      <c r="K543" s="3"/>
      <c r="L543" s="3"/>
      <c r="M543" s="3"/>
      <c r="N543" s="3"/>
      <c r="O543" s="3"/>
      <c r="P543" s="3"/>
      <c r="Q543" s="3"/>
      <c r="R543" s="3"/>
      <c r="S543" s="3"/>
      <c r="T543" s="3"/>
      <c r="U543" s="3"/>
      <c r="V543" s="3"/>
      <c r="W543" s="3"/>
      <c r="X543" s="3"/>
      <c r="Y543" s="3"/>
      <c r="Z543" s="3"/>
    </row>
    <row r="544" spans="1:26" ht="12.75" customHeight="1" x14ac:dyDescent="0.25">
      <c r="A544" s="3"/>
      <c r="B544" s="3"/>
      <c r="C544" s="3"/>
      <c r="D544" s="200"/>
      <c r="E544" s="3"/>
      <c r="F544" s="3"/>
      <c r="G544" s="3"/>
      <c r="H544" s="3"/>
      <c r="I544" s="3"/>
      <c r="J544" s="3"/>
      <c r="K544" s="3"/>
      <c r="L544" s="3"/>
      <c r="M544" s="3"/>
      <c r="N544" s="3"/>
      <c r="O544" s="3"/>
      <c r="P544" s="3"/>
      <c r="Q544" s="3"/>
      <c r="R544" s="3"/>
      <c r="S544" s="3"/>
      <c r="T544" s="3"/>
      <c r="U544" s="3"/>
      <c r="V544" s="3"/>
      <c r="W544" s="3"/>
      <c r="X544" s="3"/>
      <c r="Y544" s="3"/>
      <c r="Z544" s="3"/>
    </row>
    <row r="545" spans="1:26" ht="12.75" customHeight="1" x14ac:dyDescent="0.25">
      <c r="A545" s="3"/>
      <c r="B545" s="3"/>
      <c r="C545" s="3"/>
      <c r="D545" s="200"/>
      <c r="E545" s="3"/>
      <c r="F545" s="3"/>
      <c r="G545" s="3"/>
      <c r="H545" s="3"/>
      <c r="I545" s="3"/>
      <c r="J545" s="3"/>
      <c r="K545" s="3"/>
      <c r="L545" s="3"/>
      <c r="M545" s="3"/>
      <c r="N545" s="3"/>
      <c r="O545" s="3"/>
      <c r="P545" s="3"/>
      <c r="Q545" s="3"/>
      <c r="R545" s="3"/>
      <c r="S545" s="3"/>
      <c r="T545" s="3"/>
      <c r="U545" s="3"/>
      <c r="V545" s="3"/>
      <c r="W545" s="3"/>
      <c r="X545" s="3"/>
      <c r="Y545" s="3"/>
      <c r="Z545" s="3"/>
    </row>
    <row r="546" spans="1:26" ht="12.75" customHeight="1" x14ac:dyDescent="0.25">
      <c r="A546" s="3"/>
      <c r="B546" s="3"/>
      <c r="C546" s="3"/>
      <c r="D546" s="200"/>
      <c r="E546" s="3"/>
      <c r="F546" s="3"/>
      <c r="G546" s="3"/>
      <c r="H546" s="3"/>
      <c r="I546" s="3"/>
      <c r="J546" s="3"/>
      <c r="K546" s="3"/>
      <c r="L546" s="3"/>
      <c r="M546" s="3"/>
      <c r="N546" s="3"/>
      <c r="O546" s="3"/>
      <c r="P546" s="3"/>
      <c r="Q546" s="3"/>
      <c r="R546" s="3"/>
      <c r="S546" s="3"/>
      <c r="T546" s="3"/>
      <c r="U546" s="3"/>
      <c r="V546" s="3"/>
      <c r="W546" s="3"/>
      <c r="X546" s="3"/>
      <c r="Y546" s="3"/>
      <c r="Z546" s="3"/>
    </row>
    <row r="547" spans="1:26" ht="12.75" customHeight="1" x14ac:dyDescent="0.25">
      <c r="A547" s="3"/>
      <c r="B547" s="3"/>
      <c r="C547" s="3"/>
      <c r="D547" s="200"/>
      <c r="E547" s="3"/>
      <c r="F547" s="3"/>
      <c r="G547" s="3"/>
      <c r="H547" s="3"/>
      <c r="I547" s="3"/>
      <c r="J547" s="3"/>
      <c r="K547" s="3"/>
      <c r="L547" s="3"/>
      <c r="M547" s="3"/>
      <c r="N547" s="3"/>
      <c r="O547" s="3"/>
      <c r="P547" s="3"/>
      <c r="Q547" s="3"/>
      <c r="R547" s="3"/>
      <c r="S547" s="3"/>
      <c r="T547" s="3"/>
      <c r="U547" s="3"/>
      <c r="V547" s="3"/>
      <c r="W547" s="3"/>
      <c r="X547" s="3"/>
      <c r="Y547" s="3"/>
      <c r="Z547" s="3"/>
    </row>
    <row r="548" spans="1:26" ht="12.75" customHeight="1" x14ac:dyDescent="0.25">
      <c r="A548" s="3"/>
      <c r="B548" s="3"/>
      <c r="C548" s="3"/>
      <c r="D548" s="200"/>
      <c r="E548" s="3"/>
      <c r="F548" s="3"/>
      <c r="G548" s="3"/>
      <c r="H548" s="3"/>
      <c r="I548" s="3"/>
      <c r="J548" s="3"/>
      <c r="K548" s="3"/>
      <c r="L548" s="3"/>
      <c r="M548" s="3"/>
      <c r="N548" s="3"/>
      <c r="O548" s="3"/>
      <c r="P548" s="3"/>
      <c r="Q548" s="3"/>
      <c r="R548" s="3"/>
      <c r="S548" s="3"/>
      <c r="T548" s="3"/>
      <c r="U548" s="3"/>
      <c r="V548" s="3"/>
      <c r="W548" s="3"/>
      <c r="X548" s="3"/>
      <c r="Y548" s="3"/>
      <c r="Z548" s="3"/>
    </row>
    <row r="549" spans="1:26" ht="12.75" customHeight="1" x14ac:dyDescent="0.25">
      <c r="A549" s="3"/>
      <c r="B549" s="3"/>
      <c r="C549" s="3"/>
      <c r="D549" s="200"/>
      <c r="E549" s="3"/>
      <c r="F549" s="3"/>
      <c r="G549" s="3"/>
      <c r="H549" s="3"/>
      <c r="I549" s="3"/>
      <c r="J549" s="3"/>
      <c r="K549" s="3"/>
      <c r="L549" s="3"/>
      <c r="M549" s="3"/>
      <c r="N549" s="3"/>
      <c r="O549" s="3"/>
      <c r="P549" s="3"/>
      <c r="Q549" s="3"/>
      <c r="R549" s="3"/>
      <c r="S549" s="3"/>
      <c r="T549" s="3"/>
      <c r="U549" s="3"/>
      <c r="V549" s="3"/>
      <c r="W549" s="3"/>
      <c r="X549" s="3"/>
      <c r="Y549" s="3"/>
      <c r="Z549" s="3"/>
    </row>
    <row r="550" spans="1:26" ht="12.75" customHeight="1" x14ac:dyDescent="0.25">
      <c r="A550" s="3"/>
      <c r="B550" s="3"/>
      <c r="C550" s="3"/>
      <c r="D550" s="200"/>
      <c r="E550" s="3"/>
      <c r="F550" s="3"/>
      <c r="G550" s="3"/>
      <c r="H550" s="3"/>
      <c r="I550" s="3"/>
      <c r="J550" s="3"/>
      <c r="K550" s="3"/>
      <c r="L550" s="3"/>
      <c r="M550" s="3"/>
      <c r="N550" s="3"/>
      <c r="O550" s="3"/>
      <c r="P550" s="3"/>
      <c r="Q550" s="3"/>
      <c r="R550" s="3"/>
      <c r="S550" s="3"/>
      <c r="T550" s="3"/>
      <c r="U550" s="3"/>
      <c r="V550" s="3"/>
      <c r="W550" s="3"/>
      <c r="X550" s="3"/>
      <c r="Y550" s="3"/>
      <c r="Z550" s="3"/>
    </row>
    <row r="551" spans="1:26" ht="12.75" customHeight="1" x14ac:dyDescent="0.25">
      <c r="A551" s="3"/>
      <c r="B551" s="3"/>
      <c r="C551" s="3"/>
      <c r="D551" s="200"/>
      <c r="E551" s="3"/>
      <c r="F551" s="3"/>
      <c r="G551" s="3"/>
      <c r="H551" s="3"/>
      <c r="I551" s="3"/>
      <c r="J551" s="3"/>
      <c r="K551" s="3"/>
      <c r="L551" s="3"/>
      <c r="M551" s="3"/>
      <c r="N551" s="3"/>
      <c r="O551" s="3"/>
      <c r="P551" s="3"/>
      <c r="Q551" s="3"/>
      <c r="R551" s="3"/>
      <c r="S551" s="3"/>
      <c r="T551" s="3"/>
      <c r="U551" s="3"/>
      <c r="V551" s="3"/>
      <c r="W551" s="3"/>
      <c r="X551" s="3"/>
      <c r="Y551" s="3"/>
      <c r="Z551" s="3"/>
    </row>
    <row r="552" spans="1:26" ht="12.75" customHeight="1" x14ac:dyDescent="0.25">
      <c r="A552" s="3"/>
      <c r="B552" s="3"/>
      <c r="C552" s="3"/>
      <c r="D552" s="200"/>
      <c r="E552" s="3"/>
      <c r="F552" s="3"/>
      <c r="G552" s="3"/>
      <c r="H552" s="3"/>
      <c r="I552" s="3"/>
      <c r="J552" s="3"/>
      <c r="K552" s="3"/>
      <c r="L552" s="3"/>
      <c r="M552" s="3"/>
      <c r="N552" s="3"/>
      <c r="O552" s="3"/>
      <c r="P552" s="3"/>
      <c r="Q552" s="3"/>
      <c r="R552" s="3"/>
      <c r="S552" s="3"/>
      <c r="T552" s="3"/>
      <c r="U552" s="3"/>
      <c r="V552" s="3"/>
      <c r="W552" s="3"/>
      <c r="X552" s="3"/>
      <c r="Y552" s="3"/>
      <c r="Z552" s="3"/>
    </row>
    <row r="553" spans="1:26" ht="12.75" customHeight="1" x14ac:dyDescent="0.25">
      <c r="A553" s="3"/>
      <c r="B553" s="3"/>
      <c r="C553" s="3"/>
      <c r="D553" s="200"/>
      <c r="E553" s="3"/>
      <c r="F553" s="3"/>
      <c r="G553" s="3"/>
      <c r="H553" s="3"/>
      <c r="I553" s="3"/>
      <c r="J553" s="3"/>
      <c r="K553" s="3"/>
      <c r="L553" s="3"/>
      <c r="M553" s="3"/>
      <c r="N553" s="3"/>
      <c r="O553" s="3"/>
      <c r="P553" s="3"/>
      <c r="Q553" s="3"/>
      <c r="R553" s="3"/>
      <c r="S553" s="3"/>
      <c r="T553" s="3"/>
      <c r="U553" s="3"/>
      <c r="V553" s="3"/>
      <c r="W553" s="3"/>
      <c r="X553" s="3"/>
      <c r="Y553" s="3"/>
      <c r="Z553" s="3"/>
    </row>
    <row r="554" spans="1:26" ht="12.75" customHeight="1" x14ac:dyDescent="0.25">
      <c r="A554" s="3"/>
      <c r="B554" s="3"/>
      <c r="C554" s="3"/>
      <c r="D554" s="200"/>
      <c r="E554" s="3"/>
      <c r="F554" s="3"/>
      <c r="G554" s="3"/>
      <c r="H554" s="3"/>
      <c r="I554" s="3"/>
      <c r="J554" s="3"/>
      <c r="K554" s="3"/>
      <c r="L554" s="3"/>
      <c r="M554" s="3"/>
      <c r="N554" s="3"/>
      <c r="O554" s="3"/>
      <c r="P554" s="3"/>
      <c r="Q554" s="3"/>
      <c r="R554" s="3"/>
      <c r="S554" s="3"/>
      <c r="T554" s="3"/>
      <c r="U554" s="3"/>
      <c r="V554" s="3"/>
      <c r="W554" s="3"/>
      <c r="X554" s="3"/>
      <c r="Y554" s="3"/>
      <c r="Z554" s="3"/>
    </row>
    <row r="555" spans="1:26" ht="12.75" customHeight="1" x14ac:dyDescent="0.25">
      <c r="A555" s="3"/>
      <c r="B555" s="3"/>
      <c r="C555" s="3"/>
      <c r="D555" s="200"/>
      <c r="E555" s="3"/>
      <c r="F555" s="3"/>
      <c r="G555" s="3"/>
      <c r="H555" s="3"/>
      <c r="I555" s="3"/>
      <c r="J555" s="3"/>
      <c r="K555" s="3"/>
      <c r="L555" s="3"/>
      <c r="M555" s="3"/>
      <c r="N555" s="3"/>
      <c r="O555" s="3"/>
      <c r="P555" s="3"/>
      <c r="Q555" s="3"/>
      <c r="R555" s="3"/>
      <c r="S555" s="3"/>
      <c r="T555" s="3"/>
      <c r="U555" s="3"/>
      <c r="V555" s="3"/>
      <c r="W555" s="3"/>
      <c r="X555" s="3"/>
      <c r="Y555" s="3"/>
      <c r="Z555" s="3"/>
    </row>
    <row r="556" spans="1:26" ht="12.75" customHeight="1" x14ac:dyDescent="0.25">
      <c r="A556" s="3"/>
      <c r="B556" s="3"/>
      <c r="C556" s="3"/>
      <c r="D556" s="200"/>
      <c r="E556" s="3"/>
      <c r="F556" s="3"/>
      <c r="G556" s="3"/>
      <c r="H556" s="3"/>
      <c r="I556" s="3"/>
      <c r="J556" s="3"/>
      <c r="K556" s="3"/>
      <c r="L556" s="3"/>
      <c r="M556" s="3"/>
      <c r="N556" s="3"/>
      <c r="O556" s="3"/>
      <c r="P556" s="3"/>
      <c r="Q556" s="3"/>
      <c r="R556" s="3"/>
      <c r="S556" s="3"/>
      <c r="T556" s="3"/>
      <c r="U556" s="3"/>
      <c r="V556" s="3"/>
      <c r="W556" s="3"/>
      <c r="X556" s="3"/>
      <c r="Y556" s="3"/>
      <c r="Z556" s="3"/>
    </row>
    <row r="557" spans="1:26" ht="12.75" customHeight="1" x14ac:dyDescent="0.25">
      <c r="A557" s="3"/>
      <c r="B557" s="3"/>
      <c r="C557" s="3"/>
      <c r="D557" s="200"/>
      <c r="E557" s="3"/>
      <c r="F557" s="3"/>
      <c r="G557" s="3"/>
      <c r="H557" s="3"/>
      <c r="I557" s="3"/>
      <c r="J557" s="3"/>
      <c r="K557" s="3"/>
      <c r="L557" s="3"/>
      <c r="M557" s="3"/>
      <c r="N557" s="3"/>
      <c r="O557" s="3"/>
      <c r="P557" s="3"/>
      <c r="Q557" s="3"/>
      <c r="R557" s="3"/>
      <c r="S557" s="3"/>
      <c r="T557" s="3"/>
      <c r="U557" s="3"/>
      <c r="V557" s="3"/>
      <c r="W557" s="3"/>
      <c r="X557" s="3"/>
      <c r="Y557" s="3"/>
      <c r="Z557" s="3"/>
    </row>
    <row r="558" spans="1:26" ht="12.75" customHeight="1" x14ac:dyDescent="0.25">
      <c r="A558" s="3"/>
      <c r="B558" s="3"/>
      <c r="C558" s="3"/>
      <c r="D558" s="200"/>
      <c r="E558" s="3"/>
      <c r="F558" s="3"/>
      <c r="G558" s="3"/>
      <c r="H558" s="3"/>
      <c r="I558" s="3"/>
      <c r="J558" s="3"/>
      <c r="K558" s="3"/>
      <c r="L558" s="3"/>
      <c r="M558" s="3"/>
      <c r="N558" s="3"/>
      <c r="O558" s="3"/>
      <c r="P558" s="3"/>
      <c r="Q558" s="3"/>
      <c r="R558" s="3"/>
      <c r="S558" s="3"/>
      <c r="T558" s="3"/>
      <c r="U558" s="3"/>
      <c r="V558" s="3"/>
      <c r="W558" s="3"/>
      <c r="X558" s="3"/>
      <c r="Y558" s="3"/>
      <c r="Z558" s="3"/>
    </row>
    <row r="559" spans="1:26" ht="12.75" customHeight="1" x14ac:dyDescent="0.25">
      <c r="A559" s="3"/>
      <c r="B559" s="3"/>
      <c r="C559" s="3"/>
      <c r="D559" s="200"/>
      <c r="E559" s="3"/>
      <c r="F559" s="3"/>
      <c r="G559" s="3"/>
      <c r="H559" s="3"/>
      <c r="I559" s="3"/>
      <c r="J559" s="3"/>
      <c r="K559" s="3"/>
      <c r="L559" s="3"/>
      <c r="M559" s="3"/>
      <c r="N559" s="3"/>
      <c r="O559" s="3"/>
      <c r="P559" s="3"/>
      <c r="Q559" s="3"/>
      <c r="R559" s="3"/>
      <c r="S559" s="3"/>
      <c r="T559" s="3"/>
      <c r="U559" s="3"/>
      <c r="V559" s="3"/>
      <c r="W559" s="3"/>
      <c r="X559" s="3"/>
      <c r="Y559" s="3"/>
      <c r="Z559" s="3"/>
    </row>
    <row r="560" spans="1:26" ht="12.75" customHeight="1" x14ac:dyDescent="0.25">
      <c r="A560" s="3"/>
      <c r="B560" s="3"/>
      <c r="C560" s="3"/>
      <c r="D560" s="200"/>
      <c r="E560" s="3"/>
      <c r="F560" s="3"/>
      <c r="G560" s="3"/>
      <c r="H560" s="3"/>
      <c r="I560" s="3"/>
      <c r="J560" s="3"/>
      <c r="K560" s="3"/>
      <c r="L560" s="3"/>
      <c r="M560" s="3"/>
      <c r="N560" s="3"/>
      <c r="O560" s="3"/>
      <c r="P560" s="3"/>
      <c r="Q560" s="3"/>
      <c r="R560" s="3"/>
      <c r="S560" s="3"/>
      <c r="T560" s="3"/>
      <c r="U560" s="3"/>
      <c r="V560" s="3"/>
      <c r="W560" s="3"/>
      <c r="X560" s="3"/>
      <c r="Y560" s="3"/>
      <c r="Z560" s="3"/>
    </row>
    <row r="561" spans="1:26" ht="12.75" customHeight="1" x14ac:dyDescent="0.25">
      <c r="A561" s="3"/>
      <c r="B561" s="3"/>
      <c r="C561" s="3"/>
      <c r="D561" s="200"/>
      <c r="E561" s="3"/>
      <c r="F561" s="3"/>
      <c r="G561" s="3"/>
      <c r="H561" s="3"/>
      <c r="I561" s="3"/>
      <c r="J561" s="3"/>
      <c r="K561" s="3"/>
      <c r="L561" s="3"/>
      <c r="M561" s="3"/>
      <c r="N561" s="3"/>
      <c r="O561" s="3"/>
      <c r="P561" s="3"/>
      <c r="Q561" s="3"/>
      <c r="R561" s="3"/>
      <c r="S561" s="3"/>
      <c r="T561" s="3"/>
      <c r="U561" s="3"/>
      <c r="V561" s="3"/>
      <c r="W561" s="3"/>
      <c r="X561" s="3"/>
      <c r="Y561" s="3"/>
      <c r="Z561" s="3"/>
    </row>
    <row r="562" spans="1:26" ht="12.75" customHeight="1" x14ac:dyDescent="0.25">
      <c r="A562" s="3"/>
      <c r="B562" s="3"/>
      <c r="C562" s="3"/>
      <c r="D562" s="200"/>
      <c r="E562" s="3"/>
      <c r="F562" s="3"/>
      <c r="G562" s="3"/>
      <c r="H562" s="3"/>
      <c r="I562" s="3"/>
      <c r="J562" s="3"/>
      <c r="K562" s="3"/>
      <c r="L562" s="3"/>
      <c r="M562" s="3"/>
      <c r="N562" s="3"/>
      <c r="O562" s="3"/>
      <c r="P562" s="3"/>
      <c r="Q562" s="3"/>
      <c r="R562" s="3"/>
      <c r="S562" s="3"/>
      <c r="T562" s="3"/>
      <c r="U562" s="3"/>
      <c r="V562" s="3"/>
      <c r="W562" s="3"/>
      <c r="X562" s="3"/>
      <c r="Y562" s="3"/>
      <c r="Z562" s="3"/>
    </row>
    <row r="563" spans="1:26" ht="12.75" customHeight="1" x14ac:dyDescent="0.25">
      <c r="A563" s="3"/>
      <c r="B563" s="3"/>
      <c r="C563" s="3"/>
      <c r="D563" s="200"/>
      <c r="E563" s="3"/>
      <c r="F563" s="3"/>
      <c r="G563" s="3"/>
      <c r="H563" s="3"/>
      <c r="I563" s="3"/>
      <c r="J563" s="3"/>
      <c r="K563" s="3"/>
      <c r="L563" s="3"/>
      <c r="M563" s="3"/>
      <c r="N563" s="3"/>
      <c r="O563" s="3"/>
      <c r="P563" s="3"/>
      <c r="Q563" s="3"/>
      <c r="R563" s="3"/>
      <c r="S563" s="3"/>
      <c r="T563" s="3"/>
      <c r="U563" s="3"/>
      <c r="V563" s="3"/>
      <c r="W563" s="3"/>
      <c r="X563" s="3"/>
      <c r="Y563" s="3"/>
      <c r="Z563" s="3"/>
    </row>
    <row r="564" spans="1:26" ht="12.75" customHeight="1" x14ac:dyDescent="0.25">
      <c r="A564" s="3"/>
      <c r="B564" s="3"/>
      <c r="C564" s="3"/>
      <c r="D564" s="200"/>
      <c r="E564" s="3"/>
      <c r="F564" s="3"/>
      <c r="G564" s="3"/>
      <c r="H564" s="3"/>
      <c r="I564" s="3"/>
      <c r="J564" s="3"/>
      <c r="K564" s="3"/>
      <c r="L564" s="3"/>
      <c r="M564" s="3"/>
      <c r="N564" s="3"/>
      <c r="O564" s="3"/>
      <c r="P564" s="3"/>
      <c r="Q564" s="3"/>
      <c r="R564" s="3"/>
      <c r="S564" s="3"/>
      <c r="T564" s="3"/>
      <c r="U564" s="3"/>
      <c r="V564" s="3"/>
      <c r="W564" s="3"/>
      <c r="X564" s="3"/>
      <c r="Y564" s="3"/>
      <c r="Z564" s="3"/>
    </row>
    <row r="565" spans="1:26" ht="12.75" customHeight="1" x14ac:dyDescent="0.25">
      <c r="A565" s="3"/>
      <c r="B565" s="3"/>
      <c r="C565" s="3"/>
      <c r="D565" s="200"/>
      <c r="E565" s="3"/>
      <c r="F565" s="3"/>
      <c r="G565" s="3"/>
      <c r="H565" s="3"/>
      <c r="I565" s="3"/>
      <c r="J565" s="3"/>
      <c r="K565" s="3"/>
      <c r="L565" s="3"/>
      <c r="M565" s="3"/>
      <c r="N565" s="3"/>
      <c r="O565" s="3"/>
      <c r="P565" s="3"/>
      <c r="Q565" s="3"/>
      <c r="R565" s="3"/>
      <c r="S565" s="3"/>
      <c r="T565" s="3"/>
      <c r="U565" s="3"/>
      <c r="V565" s="3"/>
      <c r="W565" s="3"/>
      <c r="X565" s="3"/>
      <c r="Y565" s="3"/>
      <c r="Z565" s="3"/>
    </row>
    <row r="566" spans="1:26" ht="12.75" customHeight="1" x14ac:dyDescent="0.25">
      <c r="A566" s="3"/>
      <c r="B566" s="3"/>
      <c r="C566" s="3"/>
      <c r="D566" s="200"/>
      <c r="E566" s="3"/>
      <c r="F566" s="3"/>
      <c r="G566" s="3"/>
      <c r="H566" s="3"/>
      <c r="I566" s="3"/>
      <c r="J566" s="3"/>
      <c r="K566" s="3"/>
      <c r="L566" s="3"/>
      <c r="M566" s="3"/>
      <c r="N566" s="3"/>
      <c r="O566" s="3"/>
      <c r="P566" s="3"/>
      <c r="Q566" s="3"/>
      <c r="R566" s="3"/>
      <c r="S566" s="3"/>
      <c r="T566" s="3"/>
      <c r="U566" s="3"/>
      <c r="V566" s="3"/>
      <c r="W566" s="3"/>
      <c r="X566" s="3"/>
      <c r="Y566" s="3"/>
      <c r="Z566" s="3"/>
    </row>
    <row r="567" spans="1:26" ht="12.75" customHeight="1" x14ac:dyDescent="0.25">
      <c r="A567" s="3"/>
      <c r="B567" s="3"/>
      <c r="C567" s="3"/>
      <c r="D567" s="200"/>
      <c r="E567" s="3"/>
      <c r="F567" s="3"/>
      <c r="G567" s="3"/>
      <c r="H567" s="3"/>
      <c r="I567" s="3"/>
      <c r="J567" s="3"/>
      <c r="K567" s="3"/>
      <c r="L567" s="3"/>
      <c r="M567" s="3"/>
      <c r="N567" s="3"/>
      <c r="O567" s="3"/>
      <c r="P567" s="3"/>
      <c r="Q567" s="3"/>
      <c r="R567" s="3"/>
      <c r="S567" s="3"/>
      <c r="T567" s="3"/>
      <c r="U567" s="3"/>
      <c r="V567" s="3"/>
      <c r="W567" s="3"/>
      <c r="X567" s="3"/>
      <c r="Y567" s="3"/>
      <c r="Z567" s="3"/>
    </row>
    <row r="568" spans="1:26" ht="12.75" customHeight="1" x14ac:dyDescent="0.25">
      <c r="A568" s="3"/>
      <c r="B568" s="3"/>
      <c r="C568" s="3"/>
      <c r="D568" s="200"/>
      <c r="E568" s="3"/>
      <c r="F568" s="3"/>
      <c r="G568" s="3"/>
      <c r="H568" s="3"/>
      <c r="I568" s="3"/>
      <c r="J568" s="3"/>
      <c r="K568" s="3"/>
      <c r="L568" s="3"/>
      <c r="M568" s="3"/>
      <c r="N568" s="3"/>
      <c r="O568" s="3"/>
      <c r="P568" s="3"/>
      <c r="Q568" s="3"/>
      <c r="R568" s="3"/>
      <c r="S568" s="3"/>
      <c r="T568" s="3"/>
      <c r="U568" s="3"/>
      <c r="V568" s="3"/>
      <c r="W568" s="3"/>
      <c r="X568" s="3"/>
      <c r="Y568" s="3"/>
      <c r="Z568" s="3"/>
    </row>
    <row r="569" spans="1:26" ht="12.75" customHeight="1" x14ac:dyDescent="0.25">
      <c r="A569" s="3"/>
      <c r="B569" s="3"/>
      <c r="C569" s="3"/>
      <c r="D569" s="200"/>
      <c r="E569" s="3"/>
      <c r="F569" s="3"/>
      <c r="G569" s="3"/>
      <c r="H569" s="3"/>
      <c r="I569" s="3"/>
      <c r="J569" s="3"/>
      <c r="K569" s="3"/>
      <c r="L569" s="3"/>
      <c r="M569" s="3"/>
      <c r="N569" s="3"/>
      <c r="O569" s="3"/>
      <c r="P569" s="3"/>
      <c r="Q569" s="3"/>
      <c r="R569" s="3"/>
      <c r="S569" s="3"/>
      <c r="T569" s="3"/>
      <c r="U569" s="3"/>
      <c r="V569" s="3"/>
      <c r="W569" s="3"/>
      <c r="X569" s="3"/>
      <c r="Y569" s="3"/>
      <c r="Z569" s="3"/>
    </row>
    <row r="570" spans="1:26" ht="12.75" customHeight="1" x14ac:dyDescent="0.25">
      <c r="A570" s="3"/>
      <c r="B570" s="3"/>
      <c r="C570" s="3"/>
      <c r="D570" s="200"/>
      <c r="E570" s="3"/>
      <c r="F570" s="3"/>
      <c r="G570" s="3"/>
      <c r="H570" s="3"/>
      <c r="I570" s="3"/>
      <c r="J570" s="3"/>
      <c r="K570" s="3"/>
      <c r="L570" s="3"/>
      <c r="M570" s="3"/>
      <c r="N570" s="3"/>
      <c r="O570" s="3"/>
      <c r="P570" s="3"/>
      <c r="Q570" s="3"/>
      <c r="R570" s="3"/>
      <c r="S570" s="3"/>
      <c r="T570" s="3"/>
      <c r="U570" s="3"/>
      <c r="V570" s="3"/>
      <c r="W570" s="3"/>
      <c r="X570" s="3"/>
      <c r="Y570" s="3"/>
      <c r="Z570" s="3"/>
    </row>
    <row r="571" spans="1:26" ht="12.75" customHeight="1" x14ac:dyDescent="0.25">
      <c r="A571" s="3"/>
      <c r="B571" s="3"/>
      <c r="C571" s="3"/>
      <c r="D571" s="200"/>
      <c r="E571" s="3"/>
      <c r="F571" s="3"/>
      <c r="G571" s="3"/>
      <c r="H571" s="3"/>
      <c r="I571" s="3"/>
      <c r="J571" s="3"/>
      <c r="K571" s="3"/>
      <c r="L571" s="3"/>
      <c r="M571" s="3"/>
      <c r="N571" s="3"/>
      <c r="O571" s="3"/>
      <c r="P571" s="3"/>
      <c r="Q571" s="3"/>
      <c r="R571" s="3"/>
      <c r="S571" s="3"/>
      <c r="T571" s="3"/>
      <c r="U571" s="3"/>
      <c r="V571" s="3"/>
      <c r="W571" s="3"/>
      <c r="X571" s="3"/>
      <c r="Y571" s="3"/>
      <c r="Z571" s="3"/>
    </row>
    <row r="572" spans="1:26" ht="12.75" customHeight="1" x14ac:dyDescent="0.25">
      <c r="A572" s="3"/>
      <c r="B572" s="3"/>
      <c r="C572" s="3"/>
      <c r="D572" s="200"/>
      <c r="E572" s="3"/>
      <c r="F572" s="3"/>
      <c r="G572" s="3"/>
      <c r="H572" s="3"/>
      <c r="I572" s="3"/>
      <c r="J572" s="3"/>
      <c r="K572" s="3"/>
      <c r="L572" s="3"/>
      <c r="M572" s="3"/>
      <c r="N572" s="3"/>
      <c r="O572" s="3"/>
      <c r="P572" s="3"/>
      <c r="Q572" s="3"/>
      <c r="R572" s="3"/>
      <c r="S572" s="3"/>
      <c r="T572" s="3"/>
      <c r="U572" s="3"/>
      <c r="V572" s="3"/>
      <c r="W572" s="3"/>
      <c r="X572" s="3"/>
      <c r="Y572" s="3"/>
      <c r="Z572" s="3"/>
    </row>
    <row r="573" spans="1:26" ht="12.75" customHeight="1" x14ac:dyDescent="0.25">
      <c r="A573" s="3"/>
      <c r="B573" s="3"/>
      <c r="C573" s="3"/>
      <c r="D573" s="200"/>
      <c r="E573" s="3"/>
      <c r="F573" s="3"/>
      <c r="G573" s="3"/>
      <c r="H573" s="3"/>
      <c r="I573" s="3"/>
      <c r="J573" s="3"/>
      <c r="K573" s="3"/>
      <c r="L573" s="3"/>
      <c r="M573" s="3"/>
      <c r="N573" s="3"/>
      <c r="O573" s="3"/>
      <c r="P573" s="3"/>
      <c r="Q573" s="3"/>
      <c r="R573" s="3"/>
      <c r="S573" s="3"/>
      <c r="T573" s="3"/>
      <c r="U573" s="3"/>
      <c r="V573" s="3"/>
      <c r="W573" s="3"/>
      <c r="X573" s="3"/>
      <c r="Y573" s="3"/>
      <c r="Z573" s="3"/>
    </row>
    <row r="574" spans="1:26" ht="12.75" customHeight="1" x14ac:dyDescent="0.25">
      <c r="A574" s="3"/>
      <c r="B574" s="3"/>
      <c r="C574" s="3"/>
      <c r="D574" s="200"/>
      <c r="E574" s="3"/>
      <c r="F574" s="3"/>
      <c r="G574" s="3"/>
      <c r="H574" s="3"/>
      <c r="I574" s="3"/>
      <c r="J574" s="3"/>
      <c r="K574" s="3"/>
      <c r="L574" s="3"/>
      <c r="M574" s="3"/>
      <c r="N574" s="3"/>
      <c r="O574" s="3"/>
      <c r="P574" s="3"/>
      <c r="Q574" s="3"/>
      <c r="R574" s="3"/>
      <c r="S574" s="3"/>
      <c r="T574" s="3"/>
      <c r="U574" s="3"/>
      <c r="V574" s="3"/>
      <c r="W574" s="3"/>
      <c r="X574" s="3"/>
      <c r="Y574" s="3"/>
      <c r="Z574" s="3"/>
    </row>
    <row r="575" spans="1:26" ht="12.75" customHeight="1" x14ac:dyDescent="0.25">
      <c r="A575" s="3"/>
      <c r="B575" s="3"/>
      <c r="C575" s="3"/>
      <c r="D575" s="200"/>
      <c r="E575" s="3"/>
      <c r="F575" s="3"/>
      <c r="G575" s="3"/>
      <c r="H575" s="3"/>
      <c r="I575" s="3"/>
      <c r="J575" s="3"/>
      <c r="K575" s="3"/>
      <c r="L575" s="3"/>
      <c r="M575" s="3"/>
      <c r="N575" s="3"/>
      <c r="O575" s="3"/>
      <c r="P575" s="3"/>
      <c r="Q575" s="3"/>
      <c r="R575" s="3"/>
      <c r="S575" s="3"/>
      <c r="T575" s="3"/>
      <c r="U575" s="3"/>
      <c r="V575" s="3"/>
      <c r="W575" s="3"/>
      <c r="X575" s="3"/>
      <c r="Y575" s="3"/>
      <c r="Z575" s="3"/>
    </row>
    <row r="576" spans="1:26" ht="12.75" customHeight="1" x14ac:dyDescent="0.25">
      <c r="A576" s="3"/>
      <c r="B576" s="3"/>
      <c r="C576" s="3"/>
      <c r="D576" s="200"/>
      <c r="E576" s="3"/>
      <c r="F576" s="3"/>
      <c r="G576" s="3"/>
      <c r="H576" s="3"/>
      <c r="I576" s="3"/>
      <c r="J576" s="3"/>
      <c r="K576" s="3"/>
      <c r="L576" s="3"/>
      <c r="M576" s="3"/>
      <c r="N576" s="3"/>
      <c r="O576" s="3"/>
      <c r="P576" s="3"/>
      <c r="Q576" s="3"/>
      <c r="R576" s="3"/>
      <c r="S576" s="3"/>
      <c r="T576" s="3"/>
      <c r="U576" s="3"/>
      <c r="V576" s="3"/>
      <c r="W576" s="3"/>
      <c r="X576" s="3"/>
      <c r="Y576" s="3"/>
      <c r="Z576" s="3"/>
    </row>
    <row r="577" spans="1:26" ht="12.75" customHeight="1" x14ac:dyDescent="0.25">
      <c r="A577" s="3"/>
      <c r="B577" s="3"/>
      <c r="C577" s="3"/>
      <c r="D577" s="200"/>
      <c r="E577" s="3"/>
      <c r="F577" s="3"/>
      <c r="G577" s="3"/>
      <c r="H577" s="3"/>
      <c r="I577" s="3"/>
      <c r="J577" s="3"/>
      <c r="K577" s="3"/>
      <c r="L577" s="3"/>
      <c r="M577" s="3"/>
      <c r="N577" s="3"/>
      <c r="O577" s="3"/>
      <c r="P577" s="3"/>
      <c r="Q577" s="3"/>
      <c r="R577" s="3"/>
      <c r="S577" s="3"/>
      <c r="T577" s="3"/>
      <c r="U577" s="3"/>
      <c r="V577" s="3"/>
      <c r="W577" s="3"/>
      <c r="X577" s="3"/>
      <c r="Y577" s="3"/>
      <c r="Z577" s="3"/>
    </row>
    <row r="578" spans="1:26" ht="12.75" customHeight="1" x14ac:dyDescent="0.25">
      <c r="A578" s="3"/>
      <c r="B578" s="3"/>
      <c r="C578" s="3"/>
      <c r="D578" s="200"/>
      <c r="E578" s="3"/>
      <c r="F578" s="3"/>
      <c r="G578" s="3"/>
      <c r="H578" s="3"/>
      <c r="I578" s="3"/>
      <c r="J578" s="3"/>
      <c r="K578" s="3"/>
      <c r="L578" s="3"/>
      <c r="M578" s="3"/>
      <c r="N578" s="3"/>
      <c r="O578" s="3"/>
      <c r="P578" s="3"/>
      <c r="Q578" s="3"/>
      <c r="R578" s="3"/>
      <c r="S578" s="3"/>
      <c r="T578" s="3"/>
      <c r="U578" s="3"/>
      <c r="V578" s="3"/>
      <c r="W578" s="3"/>
      <c r="X578" s="3"/>
      <c r="Y578" s="3"/>
      <c r="Z578" s="3"/>
    </row>
    <row r="579" spans="1:26" ht="12.75" customHeight="1" x14ac:dyDescent="0.25">
      <c r="A579" s="3"/>
      <c r="B579" s="3"/>
      <c r="C579" s="3"/>
      <c r="D579" s="200"/>
      <c r="E579" s="3"/>
      <c r="F579" s="3"/>
      <c r="G579" s="3"/>
      <c r="H579" s="3"/>
      <c r="I579" s="3"/>
      <c r="J579" s="3"/>
      <c r="K579" s="3"/>
      <c r="L579" s="3"/>
      <c r="M579" s="3"/>
      <c r="N579" s="3"/>
      <c r="O579" s="3"/>
      <c r="P579" s="3"/>
      <c r="Q579" s="3"/>
      <c r="R579" s="3"/>
      <c r="S579" s="3"/>
      <c r="T579" s="3"/>
      <c r="U579" s="3"/>
      <c r="V579" s="3"/>
      <c r="W579" s="3"/>
      <c r="X579" s="3"/>
      <c r="Y579" s="3"/>
      <c r="Z579" s="3"/>
    </row>
    <row r="580" spans="1:26" ht="12.75" customHeight="1" x14ac:dyDescent="0.25">
      <c r="A580" s="3"/>
      <c r="B580" s="3"/>
      <c r="C580" s="3"/>
      <c r="D580" s="200"/>
      <c r="E580" s="3"/>
      <c r="F580" s="3"/>
      <c r="G580" s="3"/>
      <c r="H580" s="3"/>
      <c r="I580" s="3"/>
      <c r="J580" s="3"/>
      <c r="K580" s="3"/>
      <c r="L580" s="3"/>
      <c r="M580" s="3"/>
      <c r="N580" s="3"/>
      <c r="O580" s="3"/>
      <c r="P580" s="3"/>
      <c r="Q580" s="3"/>
      <c r="R580" s="3"/>
      <c r="S580" s="3"/>
      <c r="T580" s="3"/>
      <c r="U580" s="3"/>
      <c r="V580" s="3"/>
      <c r="W580" s="3"/>
      <c r="X580" s="3"/>
      <c r="Y580" s="3"/>
      <c r="Z580" s="3"/>
    </row>
    <row r="581" spans="1:26" ht="12.75" customHeight="1" x14ac:dyDescent="0.25">
      <c r="A581" s="3"/>
      <c r="B581" s="3"/>
      <c r="C581" s="3"/>
      <c r="D581" s="200"/>
      <c r="E581" s="3"/>
      <c r="F581" s="3"/>
      <c r="G581" s="3"/>
      <c r="H581" s="3"/>
      <c r="I581" s="3"/>
      <c r="J581" s="3"/>
      <c r="K581" s="3"/>
      <c r="L581" s="3"/>
      <c r="M581" s="3"/>
      <c r="N581" s="3"/>
      <c r="O581" s="3"/>
      <c r="P581" s="3"/>
      <c r="Q581" s="3"/>
      <c r="R581" s="3"/>
      <c r="S581" s="3"/>
      <c r="T581" s="3"/>
      <c r="U581" s="3"/>
      <c r="V581" s="3"/>
      <c r="W581" s="3"/>
      <c r="X581" s="3"/>
      <c r="Y581" s="3"/>
      <c r="Z581" s="3"/>
    </row>
    <row r="582" spans="1:26" ht="12.75" customHeight="1" x14ac:dyDescent="0.25">
      <c r="A582" s="3"/>
      <c r="B582" s="3"/>
      <c r="C582" s="3"/>
      <c r="D582" s="200"/>
      <c r="E582" s="3"/>
      <c r="F582" s="3"/>
      <c r="G582" s="3"/>
      <c r="H582" s="3"/>
      <c r="I582" s="3"/>
      <c r="J582" s="3"/>
      <c r="K582" s="3"/>
      <c r="L582" s="3"/>
      <c r="M582" s="3"/>
      <c r="N582" s="3"/>
      <c r="O582" s="3"/>
      <c r="P582" s="3"/>
      <c r="Q582" s="3"/>
      <c r="R582" s="3"/>
      <c r="S582" s="3"/>
      <c r="T582" s="3"/>
      <c r="U582" s="3"/>
      <c r="V582" s="3"/>
      <c r="W582" s="3"/>
      <c r="X582" s="3"/>
      <c r="Y582" s="3"/>
      <c r="Z582" s="3"/>
    </row>
    <row r="583" spans="1:26" ht="12.75" customHeight="1" x14ac:dyDescent="0.25">
      <c r="A583" s="3"/>
      <c r="B583" s="3"/>
      <c r="C583" s="3"/>
      <c r="D583" s="200"/>
      <c r="E583" s="3"/>
      <c r="F583" s="3"/>
      <c r="G583" s="3"/>
      <c r="H583" s="3"/>
      <c r="I583" s="3"/>
      <c r="J583" s="3"/>
      <c r="K583" s="3"/>
      <c r="L583" s="3"/>
      <c r="M583" s="3"/>
      <c r="N583" s="3"/>
      <c r="O583" s="3"/>
      <c r="P583" s="3"/>
      <c r="Q583" s="3"/>
      <c r="R583" s="3"/>
      <c r="S583" s="3"/>
      <c r="T583" s="3"/>
      <c r="U583" s="3"/>
      <c r="V583" s="3"/>
      <c r="W583" s="3"/>
      <c r="X583" s="3"/>
      <c r="Y583" s="3"/>
      <c r="Z583" s="3"/>
    </row>
    <row r="584" spans="1:26" ht="12.75" customHeight="1" x14ac:dyDescent="0.25">
      <c r="A584" s="3"/>
      <c r="B584" s="3"/>
      <c r="C584" s="3"/>
      <c r="D584" s="200"/>
      <c r="E584" s="3"/>
      <c r="F584" s="3"/>
      <c r="G584" s="3"/>
      <c r="H584" s="3"/>
      <c r="I584" s="3"/>
      <c r="J584" s="3"/>
      <c r="K584" s="3"/>
      <c r="L584" s="3"/>
      <c r="M584" s="3"/>
      <c r="N584" s="3"/>
      <c r="O584" s="3"/>
      <c r="P584" s="3"/>
      <c r="Q584" s="3"/>
      <c r="R584" s="3"/>
      <c r="S584" s="3"/>
      <c r="T584" s="3"/>
      <c r="U584" s="3"/>
      <c r="V584" s="3"/>
      <c r="W584" s="3"/>
      <c r="X584" s="3"/>
      <c r="Y584" s="3"/>
      <c r="Z584" s="3"/>
    </row>
    <row r="585" spans="1:26" ht="12.75" customHeight="1" x14ac:dyDescent="0.25">
      <c r="A585" s="3"/>
      <c r="B585" s="3"/>
      <c r="C585" s="3"/>
      <c r="D585" s="200"/>
      <c r="E585" s="3"/>
      <c r="F585" s="3"/>
      <c r="G585" s="3"/>
      <c r="H585" s="3"/>
      <c r="I585" s="3"/>
      <c r="J585" s="3"/>
      <c r="K585" s="3"/>
      <c r="L585" s="3"/>
      <c r="M585" s="3"/>
      <c r="N585" s="3"/>
      <c r="O585" s="3"/>
      <c r="P585" s="3"/>
      <c r="Q585" s="3"/>
      <c r="R585" s="3"/>
      <c r="S585" s="3"/>
      <c r="T585" s="3"/>
      <c r="U585" s="3"/>
      <c r="V585" s="3"/>
      <c r="W585" s="3"/>
      <c r="X585" s="3"/>
      <c r="Y585" s="3"/>
      <c r="Z585" s="3"/>
    </row>
    <row r="586" spans="1:26" ht="12.75" customHeight="1" x14ac:dyDescent="0.25">
      <c r="A586" s="3"/>
      <c r="B586" s="3"/>
      <c r="C586" s="3"/>
      <c r="D586" s="200"/>
      <c r="E586" s="3"/>
      <c r="F586" s="3"/>
      <c r="G586" s="3"/>
      <c r="H586" s="3"/>
      <c r="I586" s="3"/>
      <c r="J586" s="3"/>
      <c r="K586" s="3"/>
      <c r="L586" s="3"/>
      <c r="M586" s="3"/>
      <c r="N586" s="3"/>
      <c r="O586" s="3"/>
      <c r="P586" s="3"/>
      <c r="Q586" s="3"/>
      <c r="R586" s="3"/>
      <c r="S586" s="3"/>
      <c r="T586" s="3"/>
      <c r="U586" s="3"/>
      <c r="V586" s="3"/>
      <c r="W586" s="3"/>
      <c r="X586" s="3"/>
      <c r="Y586" s="3"/>
      <c r="Z586" s="3"/>
    </row>
    <row r="587" spans="1:26" ht="12.75" customHeight="1" x14ac:dyDescent="0.25">
      <c r="A587" s="3"/>
      <c r="B587" s="3"/>
      <c r="C587" s="3"/>
      <c r="D587" s="200"/>
      <c r="E587" s="3"/>
      <c r="F587" s="3"/>
      <c r="G587" s="3"/>
      <c r="H587" s="3"/>
      <c r="I587" s="3"/>
      <c r="J587" s="3"/>
      <c r="K587" s="3"/>
      <c r="L587" s="3"/>
      <c r="M587" s="3"/>
      <c r="N587" s="3"/>
      <c r="O587" s="3"/>
      <c r="P587" s="3"/>
      <c r="Q587" s="3"/>
      <c r="R587" s="3"/>
      <c r="S587" s="3"/>
      <c r="T587" s="3"/>
      <c r="U587" s="3"/>
      <c r="V587" s="3"/>
      <c r="W587" s="3"/>
      <c r="X587" s="3"/>
      <c r="Y587" s="3"/>
      <c r="Z587" s="3"/>
    </row>
    <row r="588" spans="1:26" ht="12.75" customHeight="1" x14ac:dyDescent="0.25">
      <c r="A588" s="3"/>
      <c r="B588" s="3"/>
      <c r="C588" s="3"/>
      <c r="D588" s="200"/>
      <c r="E588" s="3"/>
      <c r="F588" s="3"/>
      <c r="G588" s="3"/>
      <c r="H588" s="3"/>
      <c r="I588" s="3"/>
      <c r="J588" s="3"/>
      <c r="K588" s="3"/>
      <c r="L588" s="3"/>
      <c r="M588" s="3"/>
      <c r="N588" s="3"/>
      <c r="O588" s="3"/>
      <c r="P588" s="3"/>
      <c r="Q588" s="3"/>
      <c r="R588" s="3"/>
      <c r="S588" s="3"/>
      <c r="T588" s="3"/>
      <c r="U588" s="3"/>
      <c r="V588" s="3"/>
      <c r="W588" s="3"/>
      <c r="X588" s="3"/>
      <c r="Y588" s="3"/>
      <c r="Z588" s="3"/>
    </row>
    <row r="589" spans="1:26" ht="12.75" customHeight="1" x14ac:dyDescent="0.25">
      <c r="A589" s="3"/>
      <c r="B589" s="3"/>
      <c r="C589" s="3"/>
      <c r="D589" s="200"/>
      <c r="E589" s="3"/>
      <c r="F589" s="3"/>
      <c r="G589" s="3"/>
      <c r="H589" s="3"/>
      <c r="I589" s="3"/>
      <c r="J589" s="3"/>
      <c r="K589" s="3"/>
      <c r="L589" s="3"/>
      <c r="M589" s="3"/>
      <c r="N589" s="3"/>
      <c r="O589" s="3"/>
      <c r="P589" s="3"/>
      <c r="Q589" s="3"/>
      <c r="R589" s="3"/>
      <c r="S589" s="3"/>
      <c r="T589" s="3"/>
      <c r="U589" s="3"/>
      <c r="V589" s="3"/>
      <c r="W589" s="3"/>
      <c r="X589" s="3"/>
      <c r="Y589" s="3"/>
      <c r="Z589" s="3"/>
    </row>
    <row r="590" spans="1:26" ht="12.75" customHeight="1" x14ac:dyDescent="0.25">
      <c r="A590" s="3"/>
      <c r="B590" s="3"/>
      <c r="C590" s="3"/>
      <c r="D590" s="200"/>
      <c r="E590" s="3"/>
      <c r="F590" s="3"/>
      <c r="G590" s="3"/>
      <c r="H590" s="3"/>
      <c r="I590" s="3"/>
      <c r="J590" s="3"/>
      <c r="K590" s="3"/>
      <c r="L590" s="3"/>
      <c r="M590" s="3"/>
      <c r="N590" s="3"/>
      <c r="O590" s="3"/>
      <c r="P590" s="3"/>
      <c r="Q590" s="3"/>
      <c r="R590" s="3"/>
      <c r="S590" s="3"/>
      <c r="T590" s="3"/>
      <c r="U590" s="3"/>
      <c r="V590" s="3"/>
      <c r="W590" s="3"/>
      <c r="X590" s="3"/>
      <c r="Y590" s="3"/>
      <c r="Z590" s="3"/>
    </row>
    <row r="591" spans="1:26" ht="12.75" customHeight="1" x14ac:dyDescent="0.25">
      <c r="A591" s="3"/>
      <c r="B591" s="3"/>
      <c r="C591" s="3"/>
      <c r="D591" s="200"/>
      <c r="E591" s="3"/>
      <c r="F591" s="3"/>
      <c r="G591" s="3"/>
      <c r="H591" s="3"/>
      <c r="I591" s="3"/>
      <c r="J591" s="3"/>
      <c r="K591" s="3"/>
      <c r="L591" s="3"/>
      <c r="M591" s="3"/>
      <c r="N591" s="3"/>
      <c r="O591" s="3"/>
      <c r="P591" s="3"/>
      <c r="Q591" s="3"/>
      <c r="R591" s="3"/>
      <c r="S591" s="3"/>
      <c r="T591" s="3"/>
      <c r="U591" s="3"/>
      <c r="V591" s="3"/>
      <c r="W591" s="3"/>
      <c r="X591" s="3"/>
      <c r="Y591" s="3"/>
      <c r="Z591" s="3"/>
    </row>
    <row r="592" spans="1:26" ht="12.75" customHeight="1" x14ac:dyDescent="0.25">
      <c r="A592" s="3"/>
      <c r="B592" s="3"/>
      <c r="C592" s="3"/>
      <c r="D592" s="200"/>
      <c r="E592" s="3"/>
      <c r="F592" s="3"/>
      <c r="G592" s="3"/>
      <c r="H592" s="3"/>
      <c r="I592" s="3"/>
      <c r="J592" s="3"/>
      <c r="K592" s="3"/>
      <c r="L592" s="3"/>
      <c r="M592" s="3"/>
      <c r="N592" s="3"/>
      <c r="O592" s="3"/>
      <c r="P592" s="3"/>
      <c r="Q592" s="3"/>
      <c r="R592" s="3"/>
      <c r="S592" s="3"/>
      <c r="T592" s="3"/>
      <c r="U592" s="3"/>
      <c r="V592" s="3"/>
      <c r="W592" s="3"/>
      <c r="X592" s="3"/>
      <c r="Y592" s="3"/>
      <c r="Z592" s="3"/>
    </row>
    <row r="593" spans="1:26" ht="12.75" customHeight="1" x14ac:dyDescent="0.25">
      <c r="A593" s="3"/>
      <c r="B593" s="3"/>
      <c r="C593" s="3"/>
      <c r="D593" s="200"/>
      <c r="E593" s="3"/>
      <c r="F593" s="3"/>
      <c r="G593" s="3"/>
      <c r="H593" s="3"/>
      <c r="I593" s="3"/>
      <c r="J593" s="3"/>
      <c r="K593" s="3"/>
      <c r="L593" s="3"/>
      <c r="M593" s="3"/>
      <c r="N593" s="3"/>
      <c r="O593" s="3"/>
      <c r="P593" s="3"/>
      <c r="Q593" s="3"/>
      <c r="R593" s="3"/>
      <c r="S593" s="3"/>
      <c r="T593" s="3"/>
      <c r="U593" s="3"/>
      <c r="V593" s="3"/>
      <c r="W593" s="3"/>
      <c r="X593" s="3"/>
      <c r="Y593" s="3"/>
      <c r="Z593" s="3"/>
    </row>
    <row r="594" spans="1:26" ht="12.75" customHeight="1" x14ac:dyDescent="0.25">
      <c r="A594" s="3"/>
      <c r="B594" s="3"/>
      <c r="C594" s="3"/>
      <c r="D594" s="200"/>
      <c r="E594" s="3"/>
      <c r="F594" s="3"/>
      <c r="G594" s="3"/>
      <c r="H594" s="3"/>
      <c r="I594" s="3"/>
      <c r="J594" s="3"/>
      <c r="K594" s="3"/>
      <c r="L594" s="3"/>
      <c r="M594" s="3"/>
      <c r="N594" s="3"/>
      <c r="O594" s="3"/>
      <c r="P594" s="3"/>
      <c r="Q594" s="3"/>
      <c r="R594" s="3"/>
      <c r="S594" s="3"/>
      <c r="T594" s="3"/>
      <c r="U594" s="3"/>
      <c r="V594" s="3"/>
      <c r="W594" s="3"/>
      <c r="X594" s="3"/>
      <c r="Y594" s="3"/>
      <c r="Z594" s="3"/>
    </row>
    <row r="595" spans="1:26" ht="12.75" customHeight="1" x14ac:dyDescent="0.25">
      <c r="A595" s="3"/>
      <c r="B595" s="3"/>
      <c r="C595" s="3"/>
      <c r="D595" s="200"/>
      <c r="E595" s="3"/>
      <c r="F595" s="3"/>
      <c r="G595" s="3"/>
      <c r="H595" s="3"/>
      <c r="I595" s="3"/>
      <c r="J595" s="3"/>
      <c r="K595" s="3"/>
      <c r="L595" s="3"/>
      <c r="M595" s="3"/>
      <c r="N595" s="3"/>
      <c r="O595" s="3"/>
      <c r="P595" s="3"/>
      <c r="Q595" s="3"/>
      <c r="R595" s="3"/>
      <c r="S595" s="3"/>
      <c r="T595" s="3"/>
      <c r="U595" s="3"/>
      <c r="V595" s="3"/>
      <c r="W595" s="3"/>
      <c r="X595" s="3"/>
      <c r="Y595" s="3"/>
      <c r="Z595" s="3"/>
    </row>
    <row r="596" spans="1:26" ht="12.75" customHeight="1" x14ac:dyDescent="0.25">
      <c r="A596" s="3"/>
      <c r="B596" s="3"/>
      <c r="C596" s="3"/>
      <c r="D596" s="200"/>
      <c r="E596" s="3"/>
      <c r="F596" s="3"/>
      <c r="G596" s="3"/>
      <c r="H596" s="3"/>
      <c r="I596" s="3"/>
      <c r="J596" s="3"/>
      <c r="K596" s="3"/>
      <c r="L596" s="3"/>
      <c r="M596" s="3"/>
      <c r="N596" s="3"/>
      <c r="O596" s="3"/>
      <c r="P596" s="3"/>
      <c r="Q596" s="3"/>
      <c r="R596" s="3"/>
      <c r="S596" s="3"/>
      <c r="T596" s="3"/>
      <c r="U596" s="3"/>
      <c r="V596" s="3"/>
      <c r="W596" s="3"/>
      <c r="X596" s="3"/>
      <c r="Y596" s="3"/>
      <c r="Z596" s="3"/>
    </row>
    <row r="597" spans="1:26" ht="12.75" customHeight="1" x14ac:dyDescent="0.25">
      <c r="A597" s="3"/>
      <c r="B597" s="3"/>
      <c r="C597" s="3"/>
      <c r="D597" s="200"/>
      <c r="E597" s="3"/>
      <c r="F597" s="3"/>
      <c r="G597" s="3"/>
      <c r="H597" s="3"/>
      <c r="I597" s="3"/>
      <c r="J597" s="3"/>
      <c r="K597" s="3"/>
      <c r="L597" s="3"/>
      <c r="M597" s="3"/>
      <c r="N597" s="3"/>
      <c r="O597" s="3"/>
      <c r="P597" s="3"/>
      <c r="Q597" s="3"/>
      <c r="R597" s="3"/>
      <c r="S597" s="3"/>
      <c r="T597" s="3"/>
      <c r="U597" s="3"/>
      <c r="V597" s="3"/>
      <c r="W597" s="3"/>
      <c r="X597" s="3"/>
      <c r="Y597" s="3"/>
      <c r="Z597" s="3"/>
    </row>
    <row r="598" spans="1:26" ht="12.75" customHeight="1" x14ac:dyDescent="0.25">
      <c r="A598" s="3"/>
      <c r="B598" s="3"/>
      <c r="C598" s="3"/>
      <c r="D598" s="200"/>
      <c r="E598" s="3"/>
      <c r="F598" s="3"/>
      <c r="G598" s="3"/>
      <c r="H598" s="3"/>
      <c r="I598" s="3"/>
      <c r="J598" s="3"/>
      <c r="K598" s="3"/>
      <c r="L598" s="3"/>
      <c r="M598" s="3"/>
      <c r="N598" s="3"/>
      <c r="O598" s="3"/>
      <c r="P598" s="3"/>
      <c r="Q598" s="3"/>
      <c r="R598" s="3"/>
      <c r="S598" s="3"/>
      <c r="T598" s="3"/>
      <c r="U598" s="3"/>
      <c r="V598" s="3"/>
      <c r="W598" s="3"/>
      <c r="X598" s="3"/>
      <c r="Y598" s="3"/>
      <c r="Z598" s="3"/>
    </row>
    <row r="599" spans="1:26" ht="12.75" customHeight="1" x14ac:dyDescent="0.25">
      <c r="A599" s="3"/>
      <c r="B599" s="3"/>
      <c r="C599" s="3"/>
      <c r="D599" s="200"/>
      <c r="E599" s="3"/>
      <c r="F599" s="3"/>
      <c r="G599" s="3"/>
      <c r="H599" s="3"/>
      <c r="I599" s="3"/>
      <c r="J599" s="3"/>
      <c r="K599" s="3"/>
      <c r="L599" s="3"/>
      <c r="M599" s="3"/>
      <c r="N599" s="3"/>
      <c r="O599" s="3"/>
      <c r="P599" s="3"/>
      <c r="Q599" s="3"/>
      <c r="R599" s="3"/>
      <c r="S599" s="3"/>
      <c r="T599" s="3"/>
      <c r="U599" s="3"/>
      <c r="V599" s="3"/>
      <c r="W599" s="3"/>
      <c r="X599" s="3"/>
      <c r="Y599" s="3"/>
      <c r="Z599" s="3"/>
    </row>
    <row r="600" spans="1:26" ht="12.75" customHeight="1" x14ac:dyDescent="0.25">
      <c r="A600" s="3"/>
      <c r="B600" s="3"/>
      <c r="C600" s="3"/>
      <c r="D600" s="200"/>
      <c r="E600" s="3"/>
      <c r="F600" s="3"/>
      <c r="G600" s="3"/>
      <c r="H600" s="3"/>
      <c r="I600" s="3"/>
      <c r="J600" s="3"/>
      <c r="K600" s="3"/>
      <c r="L600" s="3"/>
      <c r="M600" s="3"/>
      <c r="N600" s="3"/>
      <c r="O600" s="3"/>
      <c r="P600" s="3"/>
      <c r="Q600" s="3"/>
      <c r="R600" s="3"/>
      <c r="S600" s="3"/>
      <c r="T600" s="3"/>
      <c r="U600" s="3"/>
      <c r="V600" s="3"/>
      <c r="W600" s="3"/>
      <c r="X600" s="3"/>
      <c r="Y600" s="3"/>
      <c r="Z600" s="3"/>
    </row>
    <row r="601" spans="1:26" ht="12.75" customHeight="1" x14ac:dyDescent="0.25">
      <c r="A601" s="3"/>
      <c r="B601" s="3"/>
      <c r="C601" s="3"/>
      <c r="D601" s="200"/>
      <c r="E601" s="3"/>
      <c r="F601" s="3"/>
      <c r="G601" s="3"/>
      <c r="H601" s="3"/>
      <c r="I601" s="3"/>
      <c r="J601" s="3"/>
      <c r="K601" s="3"/>
      <c r="L601" s="3"/>
      <c r="M601" s="3"/>
      <c r="N601" s="3"/>
      <c r="O601" s="3"/>
      <c r="P601" s="3"/>
      <c r="Q601" s="3"/>
      <c r="R601" s="3"/>
      <c r="S601" s="3"/>
      <c r="T601" s="3"/>
      <c r="U601" s="3"/>
      <c r="V601" s="3"/>
      <c r="W601" s="3"/>
      <c r="X601" s="3"/>
      <c r="Y601" s="3"/>
      <c r="Z601" s="3"/>
    </row>
    <row r="602" spans="1:26" ht="12.75" customHeight="1" x14ac:dyDescent="0.25">
      <c r="A602" s="3"/>
      <c r="B602" s="3"/>
      <c r="C602" s="3"/>
      <c r="D602" s="200"/>
      <c r="E602" s="3"/>
      <c r="F602" s="3"/>
      <c r="G602" s="3"/>
      <c r="H602" s="3"/>
      <c r="I602" s="3"/>
      <c r="J602" s="3"/>
      <c r="K602" s="3"/>
      <c r="L602" s="3"/>
      <c r="M602" s="3"/>
      <c r="N602" s="3"/>
      <c r="O602" s="3"/>
      <c r="P602" s="3"/>
      <c r="Q602" s="3"/>
      <c r="R602" s="3"/>
      <c r="S602" s="3"/>
      <c r="T602" s="3"/>
      <c r="U602" s="3"/>
      <c r="V602" s="3"/>
      <c r="W602" s="3"/>
      <c r="X602" s="3"/>
      <c r="Y602" s="3"/>
      <c r="Z602" s="3"/>
    </row>
    <row r="603" spans="1:26" ht="12.75" customHeight="1" x14ac:dyDescent="0.25">
      <c r="A603" s="3"/>
      <c r="B603" s="3"/>
      <c r="C603" s="3"/>
      <c r="D603" s="200"/>
      <c r="E603" s="3"/>
      <c r="F603" s="3"/>
      <c r="G603" s="3"/>
      <c r="H603" s="3"/>
      <c r="I603" s="3"/>
      <c r="J603" s="3"/>
      <c r="K603" s="3"/>
      <c r="L603" s="3"/>
      <c r="M603" s="3"/>
      <c r="N603" s="3"/>
      <c r="O603" s="3"/>
      <c r="P603" s="3"/>
      <c r="Q603" s="3"/>
      <c r="R603" s="3"/>
      <c r="S603" s="3"/>
      <c r="T603" s="3"/>
      <c r="U603" s="3"/>
      <c r="V603" s="3"/>
      <c r="W603" s="3"/>
      <c r="X603" s="3"/>
      <c r="Y603" s="3"/>
      <c r="Z603" s="3"/>
    </row>
    <row r="604" spans="1:26" ht="12.75" customHeight="1" x14ac:dyDescent="0.25">
      <c r="A604" s="3"/>
      <c r="B604" s="3"/>
      <c r="C604" s="3"/>
      <c r="D604" s="200"/>
      <c r="E604" s="3"/>
      <c r="F604" s="3"/>
      <c r="G604" s="3"/>
      <c r="H604" s="3"/>
      <c r="I604" s="3"/>
      <c r="J604" s="3"/>
      <c r="K604" s="3"/>
      <c r="L604" s="3"/>
      <c r="M604" s="3"/>
      <c r="N604" s="3"/>
      <c r="O604" s="3"/>
      <c r="P604" s="3"/>
      <c r="Q604" s="3"/>
      <c r="R604" s="3"/>
      <c r="S604" s="3"/>
      <c r="T604" s="3"/>
      <c r="U604" s="3"/>
      <c r="V604" s="3"/>
      <c r="W604" s="3"/>
      <c r="X604" s="3"/>
      <c r="Y604" s="3"/>
      <c r="Z604" s="3"/>
    </row>
    <row r="605" spans="1:26" ht="12.75" customHeight="1" x14ac:dyDescent="0.25">
      <c r="A605" s="3"/>
      <c r="B605" s="3"/>
      <c r="C605" s="3"/>
      <c r="D605" s="200"/>
      <c r="E605" s="3"/>
      <c r="F605" s="3"/>
      <c r="G605" s="3"/>
      <c r="H605" s="3"/>
      <c r="I605" s="3"/>
      <c r="J605" s="3"/>
      <c r="K605" s="3"/>
      <c r="L605" s="3"/>
      <c r="M605" s="3"/>
      <c r="N605" s="3"/>
      <c r="O605" s="3"/>
      <c r="P605" s="3"/>
      <c r="Q605" s="3"/>
      <c r="R605" s="3"/>
      <c r="S605" s="3"/>
      <c r="T605" s="3"/>
      <c r="U605" s="3"/>
      <c r="V605" s="3"/>
      <c r="W605" s="3"/>
      <c r="X605" s="3"/>
      <c r="Y605" s="3"/>
      <c r="Z605" s="3"/>
    </row>
    <row r="606" spans="1:26" ht="12.75" customHeight="1" x14ac:dyDescent="0.25">
      <c r="A606" s="3"/>
      <c r="B606" s="3"/>
      <c r="C606" s="3"/>
      <c r="D606" s="200"/>
      <c r="E606" s="3"/>
      <c r="F606" s="3"/>
      <c r="G606" s="3"/>
      <c r="H606" s="3"/>
      <c r="I606" s="3"/>
      <c r="J606" s="3"/>
      <c r="K606" s="3"/>
      <c r="L606" s="3"/>
      <c r="M606" s="3"/>
      <c r="N606" s="3"/>
      <c r="O606" s="3"/>
      <c r="P606" s="3"/>
      <c r="Q606" s="3"/>
      <c r="R606" s="3"/>
      <c r="S606" s="3"/>
      <c r="T606" s="3"/>
      <c r="U606" s="3"/>
      <c r="V606" s="3"/>
      <c r="W606" s="3"/>
      <c r="X606" s="3"/>
      <c r="Y606" s="3"/>
      <c r="Z606" s="3"/>
    </row>
    <row r="607" spans="1:26" ht="12.75" customHeight="1" x14ac:dyDescent="0.25">
      <c r="A607" s="3"/>
      <c r="B607" s="3"/>
      <c r="C607" s="3"/>
      <c r="D607" s="200"/>
      <c r="E607" s="3"/>
      <c r="F607" s="3"/>
      <c r="G607" s="3"/>
      <c r="H607" s="3"/>
      <c r="I607" s="3"/>
      <c r="J607" s="3"/>
      <c r="K607" s="3"/>
      <c r="L607" s="3"/>
      <c r="M607" s="3"/>
      <c r="N607" s="3"/>
      <c r="O607" s="3"/>
      <c r="P607" s="3"/>
      <c r="Q607" s="3"/>
      <c r="R607" s="3"/>
      <c r="S607" s="3"/>
      <c r="T607" s="3"/>
      <c r="U607" s="3"/>
      <c r="V607" s="3"/>
      <c r="W607" s="3"/>
      <c r="X607" s="3"/>
      <c r="Y607" s="3"/>
      <c r="Z607" s="3"/>
    </row>
    <row r="608" spans="1:26" ht="12.75" customHeight="1" x14ac:dyDescent="0.25">
      <c r="A608" s="3"/>
      <c r="B608" s="3"/>
      <c r="C608" s="3"/>
      <c r="D608" s="200"/>
      <c r="E608" s="3"/>
      <c r="F608" s="3"/>
      <c r="G608" s="3"/>
      <c r="H608" s="3"/>
      <c r="I608" s="3"/>
      <c r="J608" s="3"/>
      <c r="K608" s="3"/>
      <c r="L608" s="3"/>
      <c r="M608" s="3"/>
      <c r="N608" s="3"/>
      <c r="O608" s="3"/>
      <c r="P608" s="3"/>
      <c r="Q608" s="3"/>
      <c r="R608" s="3"/>
      <c r="S608" s="3"/>
      <c r="T608" s="3"/>
      <c r="U608" s="3"/>
      <c r="V608" s="3"/>
      <c r="W608" s="3"/>
      <c r="X608" s="3"/>
      <c r="Y608" s="3"/>
      <c r="Z608" s="3"/>
    </row>
    <row r="609" spans="1:26" ht="12.75" customHeight="1" x14ac:dyDescent="0.25">
      <c r="A609" s="3"/>
      <c r="B609" s="3"/>
      <c r="C609" s="3"/>
      <c r="D609" s="200"/>
      <c r="E609" s="3"/>
      <c r="F609" s="3"/>
      <c r="G609" s="3"/>
      <c r="H609" s="3"/>
      <c r="I609" s="3"/>
      <c r="J609" s="3"/>
      <c r="K609" s="3"/>
      <c r="L609" s="3"/>
      <c r="M609" s="3"/>
      <c r="N609" s="3"/>
      <c r="O609" s="3"/>
      <c r="P609" s="3"/>
      <c r="Q609" s="3"/>
      <c r="R609" s="3"/>
      <c r="S609" s="3"/>
      <c r="T609" s="3"/>
      <c r="U609" s="3"/>
      <c r="V609" s="3"/>
      <c r="W609" s="3"/>
      <c r="X609" s="3"/>
      <c r="Y609" s="3"/>
      <c r="Z609" s="3"/>
    </row>
    <row r="610" spans="1:26" ht="12.75" customHeight="1" x14ac:dyDescent="0.25">
      <c r="A610" s="3"/>
      <c r="B610" s="3"/>
      <c r="C610" s="3"/>
      <c r="D610" s="200"/>
      <c r="E610" s="3"/>
      <c r="F610" s="3"/>
      <c r="G610" s="3"/>
      <c r="H610" s="3"/>
      <c r="I610" s="3"/>
      <c r="J610" s="3"/>
      <c r="K610" s="3"/>
      <c r="L610" s="3"/>
      <c r="M610" s="3"/>
      <c r="N610" s="3"/>
      <c r="O610" s="3"/>
      <c r="P610" s="3"/>
      <c r="Q610" s="3"/>
      <c r="R610" s="3"/>
      <c r="S610" s="3"/>
      <c r="T610" s="3"/>
      <c r="U610" s="3"/>
      <c r="V610" s="3"/>
      <c r="W610" s="3"/>
      <c r="X610" s="3"/>
      <c r="Y610" s="3"/>
      <c r="Z610" s="3"/>
    </row>
    <row r="611" spans="1:26" ht="12.75" customHeight="1" x14ac:dyDescent="0.25">
      <c r="A611" s="3"/>
      <c r="B611" s="3"/>
      <c r="C611" s="3"/>
      <c r="D611" s="200"/>
      <c r="E611" s="3"/>
      <c r="F611" s="3"/>
      <c r="G611" s="3"/>
      <c r="H611" s="3"/>
      <c r="I611" s="3"/>
      <c r="J611" s="3"/>
      <c r="K611" s="3"/>
      <c r="L611" s="3"/>
      <c r="M611" s="3"/>
      <c r="N611" s="3"/>
      <c r="O611" s="3"/>
      <c r="P611" s="3"/>
      <c r="Q611" s="3"/>
      <c r="R611" s="3"/>
      <c r="S611" s="3"/>
      <c r="T611" s="3"/>
      <c r="U611" s="3"/>
      <c r="V611" s="3"/>
      <c r="W611" s="3"/>
      <c r="X611" s="3"/>
      <c r="Y611" s="3"/>
      <c r="Z611" s="3"/>
    </row>
    <row r="612" spans="1:26" ht="12.75" customHeight="1" x14ac:dyDescent="0.25">
      <c r="A612" s="3"/>
      <c r="B612" s="3"/>
      <c r="C612" s="3"/>
      <c r="D612" s="200"/>
      <c r="E612" s="3"/>
      <c r="F612" s="3"/>
      <c r="G612" s="3"/>
      <c r="H612" s="3"/>
      <c r="I612" s="3"/>
      <c r="J612" s="3"/>
      <c r="K612" s="3"/>
      <c r="L612" s="3"/>
      <c r="M612" s="3"/>
      <c r="N612" s="3"/>
      <c r="O612" s="3"/>
      <c r="P612" s="3"/>
      <c r="Q612" s="3"/>
      <c r="R612" s="3"/>
      <c r="S612" s="3"/>
      <c r="T612" s="3"/>
      <c r="U612" s="3"/>
      <c r="V612" s="3"/>
      <c r="W612" s="3"/>
      <c r="X612" s="3"/>
      <c r="Y612" s="3"/>
      <c r="Z612" s="3"/>
    </row>
    <row r="613" spans="1:26" ht="12.75" customHeight="1" x14ac:dyDescent="0.25">
      <c r="A613" s="3"/>
      <c r="B613" s="3"/>
      <c r="C613" s="3"/>
      <c r="D613" s="200"/>
      <c r="E613" s="3"/>
      <c r="F613" s="3"/>
      <c r="G613" s="3"/>
      <c r="H613" s="3"/>
      <c r="I613" s="3"/>
      <c r="J613" s="3"/>
      <c r="K613" s="3"/>
      <c r="L613" s="3"/>
      <c r="M613" s="3"/>
      <c r="N613" s="3"/>
      <c r="O613" s="3"/>
      <c r="P613" s="3"/>
      <c r="Q613" s="3"/>
      <c r="R613" s="3"/>
      <c r="S613" s="3"/>
      <c r="T613" s="3"/>
      <c r="U613" s="3"/>
      <c r="V613" s="3"/>
      <c r="W613" s="3"/>
      <c r="X613" s="3"/>
      <c r="Y613" s="3"/>
      <c r="Z613" s="3"/>
    </row>
    <row r="614" spans="1:26" ht="12.75" customHeight="1" x14ac:dyDescent="0.25">
      <c r="A614" s="3"/>
      <c r="B614" s="3"/>
      <c r="C614" s="3"/>
      <c r="D614" s="200"/>
      <c r="E614" s="3"/>
      <c r="F614" s="3"/>
      <c r="G614" s="3"/>
      <c r="H614" s="3"/>
      <c r="I614" s="3"/>
      <c r="J614" s="3"/>
      <c r="K614" s="3"/>
      <c r="L614" s="3"/>
      <c r="M614" s="3"/>
      <c r="N614" s="3"/>
      <c r="O614" s="3"/>
      <c r="P614" s="3"/>
      <c r="Q614" s="3"/>
      <c r="R614" s="3"/>
      <c r="S614" s="3"/>
      <c r="T614" s="3"/>
      <c r="U614" s="3"/>
      <c r="V614" s="3"/>
      <c r="W614" s="3"/>
      <c r="X614" s="3"/>
      <c r="Y614" s="3"/>
      <c r="Z614" s="3"/>
    </row>
    <row r="615" spans="1:26" ht="12.75" customHeight="1" x14ac:dyDescent="0.25">
      <c r="A615" s="3"/>
      <c r="B615" s="3"/>
      <c r="C615" s="3"/>
      <c r="D615" s="200"/>
      <c r="E615" s="3"/>
      <c r="F615" s="3"/>
      <c r="G615" s="3"/>
      <c r="H615" s="3"/>
      <c r="I615" s="3"/>
      <c r="J615" s="3"/>
      <c r="K615" s="3"/>
      <c r="L615" s="3"/>
      <c r="M615" s="3"/>
      <c r="N615" s="3"/>
      <c r="O615" s="3"/>
      <c r="P615" s="3"/>
      <c r="Q615" s="3"/>
      <c r="R615" s="3"/>
      <c r="S615" s="3"/>
      <c r="T615" s="3"/>
      <c r="U615" s="3"/>
      <c r="V615" s="3"/>
      <c r="W615" s="3"/>
      <c r="X615" s="3"/>
      <c r="Y615" s="3"/>
      <c r="Z615" s="3"/>
    </row>
    <row r="616" spans="1:26" ht="12.75" customHeight="1" x14ac:dyDescent="0.25">
      <c r="A616" s="3"/>
      <c r="B616" s="3"/>
      <c r="C616" s="3"/>
      <c r="D616" s="200"/>
      <c r="E616" s="3"/>
      <c r="F616" s="3"/>
      <c r="G616" s="3"/>
      <c r="H616" s="3"/>
      <c r="I616" s="3"/>
      <c r="J616" s="3"/>
      <c r="K616" s="3"/>
      <c r="L616" s="3"/>
      <c r="M616" s="3"/>
      <c r="N616" s="3"/>
      <c r="O616" s="3"/>
      <c r="P616" s="3"/>
      <c r="Q616" s="3"/>
      <c r="R616" s="3"/>
      <c r="S616" s="3"/>
      <c r="T616" s="3"/>
      <c r="U616" s="3"/>
      <c r="V616" s="3"/>
      <c r="W616" s="3"/>
      <c r="X616" s="3"/>
      <c r="Y616" s="3"/>
      <c r="Z616" s="3"/>
    </row>
    <row r="617" spans="1:26" ht="12.75" customHeight="1" x14ac:dyDescent="0.25">
      <c r="A617" s="3"/>
      <c r="B617" s="3"/>
      <c r="C617" s="3"/>
      <c r="D617" s="200"/>
      <c r="E617" s="3"/>
      <c r="F617" s="3"/>
      <c r="G617" s="3"/>
      <c r="H617" s="3"/>
      <c r="I617" s="3"/>
      <c r="J617" s="3"/>
      <c r="K617" s="3"/>
      <c r="L617" s="3"/>
      <c r="M617" s="3"/>
      <c r="N617" s="3"/>
      <c r="O617" s="3"/>
      <c r="P617" s="3"/>
      <c r="Q617" s="3"/>
      <c r="R617" s="3"/>
      <c r="S617" s="3"/>
      <c r="T617" s="3"/>
      <c r="U617" s="3"/>
      <c r="V617" s="3"/>
      <c r="W617" s="3"/>
      <c r="X617" s="3"/>
      <c r="Y617" s="3"/>
      <c r="Z617" s="3"/>
    </row>
    <row r="618" spans="1:26" ht="12.75" customHeight="1" x14ac:dyDescent="0.25">
      <c r="A618" s="3"/>
      <c r="B618" s="3"/>
      <c r="C618" s="3"/>
      <c r="D618" s="200"/>
      <c r="E618" s="3"/>
      <c r="F618" s="3"/>
      <c r="G618" s="3"/>
      <c r="H618" s="3"/>
      <c r="I618" s="3"/>
      <c r="J618" s="3"/>
      <c r="K618" s="3"/>
      <c r="L618" s="3"/>
      <c r="M618" s="3"/>
      <c r="N618" s="3"/>
      <c r="O618" s="3"/>
      <c r="P618" s="3"/>
      <c r="Q618" s="3"/>
      <c r="R618" s="3"/>
      <c r="S618" s="3"/>
      <c r="T618" s="3"/>
      <c r="U618" s="3"/>
      <c r="V618" s="3"/>
      <c r="W618" s="3"/>
      <c r="X618" s="3"/>
      <c r="Y618" s="3"/>
      <c r="Z618" s="3"/>
    </row>
    <row r="619" spans="1:26" ht="12.75" customHeight="1" x14ac:dyDescent="0.25">
      <c r="A619" s="3"/>
      <c r="B619" s="3"/>
      <c r="C619" s="3"/>
      <c r="D619" s="200"/>
      <c r="E619" s="3"/>
      <c r="F619" s="3"/>
      <c r="G619" s="3"/>
      <c r="H619" s="3"/>
      <c r="I619" s="3"/>
      <c r="J619" s="3"/>
      <c r="K619" s="3"/>
      <c r="L619" s="3"/>
      <c r="M619" s="3"/>
      <c r="N619" s="3"/>
      <c r="O619" s="3"/>
      <c r="P619" s="3"/>
      <c r="Q619" s="3"/>
      <c r="R619" s="3"/>
      <c r="S619" s="3"/>
      <c r="T619" s="3"/>
      <c r="U619" s="3"/>
      <c r="V619" s="3"/>
      <c r="W619" s="3"/>
      <c r="X619" s="3"/>
      <c r="Y619" s="3"/>
      <c r="Z619" s="3"/>
    </row>
    <row r="620" spans="1:26" ht="12.75" customHeight="1" x14ac:dyDescent="0.25">
      <c r="A620" s="3"/>
      <c r="B620" s="3"/>
      <c r="C620" s="3"/>
      <c r="D620" s="200"/>
      <c r="E620" s="3"/>
      <c r="F620" s="3"/>
      <c r="G620" s="3"/>
      <c r="H620" s="3"/>
      <c r="I620" s="3"/>
      <c r="J620" s="3"/>
      <c r="K620" s="3"/>
      <c r="L620" s="3"/>
      <c r="M620" s="3"/>
      <c r="N620" s="3"/>
      <c r="O620" s="3"/>
      <c r="P620" s="3"/>
      <c r="Q620" s="3"/>
      <c r="R620" s="3"/>
      <c r="S620" s="3"/>
      <c r="T620" s="3"/>
      <c r="U620" s="3"/>
      <c r="V620" s="3"/>
      <c r="W620" s="3"/>
      <c r="X620" s="3"/>
      <c r="Y620" s="3"/>
      <c r="Z620" s="3"/>
    </row>
    <row r="621" spans="1:26" ht="12.75" customHeight="1" x14ac:dyDescent="0.25">
      <c r="A621" s="3"/>
      <c r="B621" s="3"/>
      <c r="C621" s="3"/>
      <c r="D621" s="200"/>
      <c r="E621" s="3"/>
      <c r="F621" s="3"/>
      <c r="G621" s="3"/>
      <c r="H621" s="3"/>
      <c r="I621" s="3"/>
      <c r="J621" s="3"/>
      <c r="K621" s="3"/>
      <c r="L621" s="3"/>
      <c r="M621" s="3"/>
      <c r="N621" s="3"/>
      <c r="O621" s="3"/>
      <c r="P621" s="3"/>
      <c r="Q621" s="3"/>
      <c r="R621" s="3"/>
      <c r="S621" s="3"/>
      <c r="T621" s="3"/>
      <c r="U621" s="3"/>
      <c r="V621" s="3"/>
      <c r="W621" s="3"/>
      <c r="X621" s="3"/>
      <c r="Y621" s="3"/>
      <c r="Z621" s="3"/>
    </row>
    <row r="622" spans="1:26" ht="12.75" customHeight="1" x14ac:dyDescent="0.25">
      <c r="A622" s="3"/>
      <c r="B622" s="3"/>
      <c r="C622" s="3"/>
      <c r="D622" s="200"/>
      <c r="E622" s="3"/>
      <c r="F622" s="3"/>
      <c r="G622" s="3"/>
      <c r="H622" s="3"/>
      <c r="I622" s="3"/>
      <c r="J622" s="3"/>
      <c r="K622" s="3"/>
      <c r="L622" s="3"/>
      <c r="M622" s="3"/>
      <c r="N622" s="3"/>
      <c r="O622" s="3"/>
      <c r="P622" s="3"/>
      <c r="Q622" s="3"/>
      <c r="R622" s="3"/>
      <c r="S622" s="3"/>
      <c r="T622" s="3"/>
      <c r="U622" s="3"/>
      <c r="V622" s="3"/>
      <c r="W622" s="3"/>
      <c r="X622" s="3"/>
      <c r="Y622" s="3"/>
      <c r="Z622" s="3"/>
    </row>
    <row r="623" spans="1:26" ht="12.75" customHeight="1" x14ac:dyDescent="0.25">
      <c r="A623" s="3"/>
      <c r="B623" s="3"/>
      <c r="C623" s="3"/>
      <c r="D623" s="200"/>
      <c r="E623" s="3"/>
      <c r="F623" s="3"/>
      <c r="G623" s="3"/>
      <c r="H623" s="3"/>
      <c r="I623" s="3"/>
      <c r="J623" s="3"/>
      <c r="K623" s="3"/>
      <c r="L623" s="3"/>
      <c r="M623" s="3"/>
      <c r="N623" s="3"/>
      <c r="O623" s="3"/>
      <c r="P623" s="3"/>
      <c r="Q623" s="3"/>
      <c r="R623" s="3"/>
      <c r="S623" s="3"/>
      <c r="T623" s="3"/>
      <c r="U623" s="3"/>
      <c r="V623" s="3"/>
      <c r="W623" s="3"/>
      <c r="X623" s="3"/>
      <c r="Y623" s="3"/>
      <c r="Z623" s="3"/>
    </row>
    <row r="624" spans="1:26" ht="12.75" customHeight="1" x14ac:dyDescent="0.25">
      <c r="A624" s="3"/>
      <c r="B624" s="3"/>
      <c r="C624" s="3"/>
      <c r="D624" s="200"/>
      <c r="E624" s="3"/>
      <c r="F624" s="3"/>
      <c r="G624" s="3"/>
      <c r="H624" s="3"/>
      <c r="I624" s="3"/>
      <c r="J624" s="3"/>
      <c r="K624" s="3"/>
      <c r="L624" s="3"/>
      <c r="M624" s="3"/>
      <c r="N624" s="3"/>
      <c r="O624" s="3"/>
      <c r="P624" s="3"/>
      <c r="Q624" s="3"/>
      <c r="R624" s="3"/>
      <c r="S624" s="3"/>
      <c r="T624" s="3"/>
      <c r="U624" s="3"/>
      <c r="V624" s="3"/>
      <c r="W624" s="3"/>
      <c r="X624" s="3"/>
      <c r="Y624" s="3"/>
      <c r="Z624" s="3"/>
    </row>
    <row r="625" spans="1:26" ht="12.75" customHeight="1" x14ac:dyDescent="0.25">
      <c r="A625" s="3"/>
      <c r="B625" s="3"/>
      <c r="C625" s="3"/>
      <c r="D625" s="200"/>
      <c r="E625" s="3"/>
      <c r="F625" s="3"/>
      <c r="G625" s="3"/>
      <c r="H625" s="3"/>
      <c r="I625" s="3"/>
      <c r="J625" s="3"/>
      <c r="K625" s="3"/>
      <c r="L625" s="3"/>
      <c r="M625" s="3"/>
      <c r="N625" s="3"/>
      <c r="O625" s="3"/>
      <c r="P625" s="3"/>
      <c r="Q625" s="3"/>
      <c r="R625" s="3"/>
      <c r="S625" s="3"/>
      <c r="T625" s="3"/>
      <c r="U625" s="3"/>
      <c r="V625" s="3"/>
      <c r="W625" s="3"/>
      <c r="X625" s="3"/>
      <c r="Y625" s="3"/>
      <c r="Z625" s="3"/>
    </row>
    <row r="626" spans="1:26" ht="12.75" customHeight="1" x14ac:dyDescent="0.25">
      <c r="A626" s="3"/>
      <c r="B626" s="3"/>
      <c r="C626" s="3"/>
      <c r="D626" s="200"/>
      <c r="E626" s="3"/>
      <c r="F626" s="3"/>
      <c r="G626" s="3"/>
      <c r="H626" s="3"/>
      <c r="I626" s="3"/>
      <c r="J626" s="3"/>
      <c r="K626" s="3"/>
      <c r="L626" s="3"/>
      <c r="M626" s="3"/>
      <c r="N626" s="3"/>
      <c r="O626" s="3"/>
      <c r="P626" s="3"/>
      <c r="Q626" s="3"/>
      <c r="R626" s="3"/>
      <c r="S626" s="3"/>
      <c r="T626" s="3"/>
      <c r="U626" s="3"/>
      <c r="V626" s="3"/>
      <c r="W626" s="3"/>
      <c r="X626" s="3"/>
      <c r="Y626" s="3"/>
      <c r="Z626" s="3"/>
    </row>
    <row r="627" spans="1:26" ht="12.75" customHeight="1" x14ac:dyDescent="0.25">
      <c r="A627" s="3"/>
      <c r="B627" s="3"/>
      <c r="C627" s="3"/>
      <c r="D627" s="200"/>
      <c r="E627" s="3"/>
      <c r="F627" s="3"/>
      <c r="G627" s="3"/>
      <c r="H627" s="3"/>
      <c r="I627" s="3"/>
      <c r="J627" s="3"/>
      <c r="K627" s="3"/>
      <c r="L627" s="3"/>
      <c r="M627" s="3"/>
      <c r="N627" s="3"/>
      <c r="O627" s="3"/>
      <c r="P627" s="3"/>
      <c r="Q627" s="3"/>
      <c r="R627" s="3"/>
      <c r="S627" s="3"/>
      <c r="T627" s="3"/>
      <c r="U627" s="3"/>
      <c r="V627" s="3"/>
      <c r="W627" s="3"/>
      <c r="X627" s="3"/>
      <c r="Y627" s="3"/>
      <c r="Z627" s="3"/>
    </row>
    <row r="628" spans="1:26" ht="12.75" customHeight="1" x14ac:dyDescent="0.25">
      <c r="A628" s="3"/>
      <c r="B628" s="3"/>
      <c r="C628" s="3"/>
      <c r="D628" s="200"/>
      <c r="E628" s="3"/>
      <c r="F628" s="3"/>
      <c r="G628" s="3"/>
      <c r="H628" s="3"/>
      <c r="I628" s="3"/>
      <c r="J628" s="3"/>
      <c r="K628" s="3"/>
      <c r="L628" s="3"/>
      <c r="M628" s="3"/>
      <c r="N628" s="3"/>
      <c r="O628" s="3"/>
      <c r="P628" s="3"/>
      <c r="Q628" s="3"/>
      <c r="R628" s="3"/>
      <c r="S628" s="3"/>
      <c r="T628" s="3"/>
      <c r="U628" s="3"/>
      <c r="V628" s="3"/>
      <c r="W628" s="3"/>
      <c r="X628" s="3"/>
      <c r="Y628" s="3"/>
      <c r="Z628" s="3"/>
    </row>
    <row r="629" spans="1:26" ht="12.75" customHeight="1" x14ac:dyDescent="0.25">
      <c r="A629" s="3"/>
      <c r="B629" s="3"/>
      <c r="C629" s="3"/>
      <c r="D629" s="200"/>
      <c r="E629" s="3"/>
      <c r="F629" s="3"/>
      <c r="G629" s="3"/>
      <c r="H629" s="3"/>
      <c r="I629" s="3"/>
      <c r="J629" s="3"/>
      <c r="K629" s="3"/>
      <c r="L629" s="3"/>
      <c r="M629" s="3"/>
      <c r="N629" s="3"/>
      <c r="O629" s="3"/>
      <c r="P629" s="3"/>
      <c r="Q629" s="3"/>
      <c r="R629" s="3"/>
      <c r="S629" s="3"/>
      <c r="T629" s="3"/>
      <c r="U629" s="3"/>
      <c r="V629" s="3"/>
      <c r="W629" s="3"/>
      <c r="X629" s="3"/>
      <c r="Y629" s="3"/>
      <c r="Z629" s="3"/>
    </row>
    <row r="630" spans="1:26" ht="12.75" customHeight="1" x14ac:dyDescent="0.25">
      <c r="A630" s="3"/>
      <c r="B630" s="3"/>
      <c r="C630" s="3"/>
      <c r="D630" s="200"/>
      <c r="E630" s="3"/>
      <c r="F630" s="3"/>
      <c r="G630" s="3"/>
      <c r="H630" s="3"/>
      <c r="I630" s="3"/>
      <c r="J630" s="3"/>
      <c r="K630" s="3"/>
      <c r="L630" s="3"/>
      <c r="M630" s="3"/>
      <c r="N630" s="3"/>
      <c r="O630" s="3"/>
      <c r="P630" s="3"/>
      <c r="Q630" s="3"/>
      <c r="R630" s="3"/>
      <c r="S630" s="3"/>
      <c r="T630" s="3"/>
      <c r="U630" s="3"/>
      <c r="V630" s="3"/>
      <c r="W630" s="3"/>
      <c r="X630" s="3"/>
      <c r="Y630" s="3"/>
      <c r="Z630" s="3"/>
    </row>
    <row r="631" spans="1:26" ht="12.75" customHeight="1" x14ac:dyDescent="0.25">
      <c r="A631" s="3"/>
      <c r="B631" s="3"/>
      <c r="C631" s="3"/>
      <c r="D631" s="200"/>
      <c r="E631" s="3"/>
      <c r="F631" s="3"/>
      <c r="G631" s="3"/>
      <c r="H631" s="3"/>
      <c r="I631" s="3"/>
      <c r="J631" s="3"/>
      <c r="K631" s="3"/>
      <c r="L631" s="3"/>
      <c r="M631" s="3"/>
      <c r="N631" s="3"/>
      <c r="O631" s="3"/>
      <c r="P631" s="3"/>
      <c r="Q631" s="3"/>
      <c r="R631" s="3"/>
      <c r="S631" s="3"/>
      <c r="T631" s="3"/>
      <c r="U631" s="3"/>
      <c r="V631" s="3"/>
      <c r="W631" s="3"/>
      <c r="X631" s="3"/>
      <c r="Y631" s="3"/>
      <c r="Z631" s="3"/>
    </row>
    <row r="632" spans="1:26" ht="12.75" customHeight="1" x14ac:dyDescent="0.25">
      <c r="A632" s="3"/>
      <c r="B632" s="3"/>
      <c r="C632" s="3"/>
      <c r="D632" s="200"/>
      <c r="E632" s="3"/>
      <c r="F632" s="3"/>
      <c r="G632" s="3"/>
      <c r="H632" s="3"/>
      <c r="I632" s="3"/>
      <c r="J632" s="3"/>
      <c r="K632" s="3"/>
      <c r="L632" s="3"/>
      <c r="M632" s="3"/>
      <c r="N632" s="3"/>
      <c r="O632" s="3"/>
      <c r="P632" s="3"/>
      <c r="Q632" s="3"/>
      <c r="R632" s="3"/>
      <c r="S632" s="3"/>
      <c r="T632" s="3"/>
      <c r="U632" s="3"/>
      <c r="V632" s="3"/>
      <c r="W632" s="3"/>
      <c r="X632" s="3"/>
      <c r="Y632" s="3"/>
      <c r="Z632" s="3"/>
    </row>
    <row r="633" spans="1:26" ht="12.75" customHeight="1" x14ac:dyDescent="0.25">
      <c r="A633" s="3"/>
      <c r="B633" s="3"/>
      <c r="C633" s="3"/>
      <c r="D633" s="200"/>
      <c r="E633" s="3"/>
      <c r="F633" s="3"/>
      <c r="G633" s="3"/>
      <c r="H633" s="3"/>
      <c r="I633" s="3"/>
      <c r="J633" s="3"/>
      <c r="K633" s="3"/>
      <c r="L633" s="3"/>
      <c r="M633" s="3"/>
      <c r="N633" s="3"/>
      <c r="O633" s="3"/>
      <c r="P633" s="3"/>
      <c r="Q633" s="3"/>
      <c r="R633" s="3"/>
      <c r="S633" s="3"/>
      <c r="T633" s="3"/>
      <c r="U633" s="3"/>
      <c r="V633" s="3"/>
      <c r="W633" s="3"/>
      <c r="X633" s="3"/>
      <c r="Y633" s="3"/>
      <c r="Z633" s="3"/>
    </row>
    <row r="634" spans="1:26" ht="12.75" customHeight="1" x14ac:dyDescent="0.25">
      <c r="A634" s="3"/>
      <c r="B634" s="3"/>
      <c r="C634" s="3"/>
      <c r="D634" s="200"/>
      <c r="E634" s="3"/>
      <c r="F634" s="3"/>
      <c r="G634" s="3"/>
      <c r="H634" s="3"/>
      <c r="I634" s="3"/>
      <c r="J634" s="3"/>
      <c r="K634" s="3"/>
      <c r="L634" s="3"/>
      <c r="M634" s="3"/>
      <c r="N634" s="3"/>
      <c r="O634" s="3"/>
      <c r="P634" s="3"/>
      <c r="Q634" s="3"/>
      <c r="R634" s="3"/>
      <c r="S634" s="3"/>
      <c r="T634" s="3"/>
      <c r="U634" s="3"/>
      <c r="V634" s="3"/>
      <c r="W634" s="3"/>
      <c r="X634" s="3"/>
      <c r="Y634" s="3"/>
      <c r="Z634" s="3"/>
    </row>
    <row r="635" spans="1:26" ht="12.75" customHeight="1" x14ac:dyDescent="0.25">
      <c r="A635" s="3"/>
      <c r="B635" s="3"/>
      <c r="C635" s="3"/>
      <c r="D635" s="200"/>
      <c r="E635" s="3"/>
      <c r="F635" s="3"/>
      <c r="G635" s="3"/>
      <c r="H635" s="3"/>
      <c r="I635" s="3"/>
      <c r="J635" s="3"/>
      <c r="K635" s="3"/>
      <c r="L635" s="3"/>
      <c r="M635" s="3"/>
      <c r="N635" s="3"/>
      <c r="O635" s="3"/>
      <c r="P635" s="3"/>
      <c r="Q635" s="3"/>
      <c r="R635" s="3"/>
      <c r="S635" s="3"/>
      <c r="T635" s="3"/>
      <c r="U635" s="3"/>
      <c r="V635" s="3"/>
      <c r="W635" s="3"/>
      <c r="X635" s="3"/>
      <c r="Y635" s="3"/>
      <c r="Z635" s="3"/>
    </row>
    <row r="636" spans="1:26" ht="12.75" customHeight="1" x14ac:dyDescent="0.25">
      <c r="A636" s="3"/>
      <c r="B636" s="3"/>
      <c r="C636" s="3"/>
      <c r="D636" s="200"/>
      <c r="E636" s="3"/>
      <c r="F636" s="3"/>
      <c r="G636" s="3"/>
      <c r="H636" s="3"/>
      <c r="I636" s="3"/>
      <c r="J636" s="3"/>
      <c r="K636" s="3"/>
      <c r="L636" s="3"/>
      <c r="M636" s="3"/>
      <c r="N636" s="3"/>
      <c r="O636" s="3"/>
      <c r="P636" s="3"/>
      <c r="Q636" s="3"/>
      <c r="R636" s="3"/>
      <c r="S636" s="3"/>
      <c r="T636" s="3"/>
      <c r="U636" s="3"/>
      <c r="V636" s="3"/>
      <c r="W636" s="3"/>
      <c r="X636" s="3"/>
      <c r="Y636" s="3"/>
      <c r="Z636" s="3"/>
    </row>
    <row r="637" spans="1:26" ht="12.75" customHeight="1" x14ac:dyDescent="0.25">
      <c r="A637" s="3"/>
      <c r="B637" s="3"/>
      <c r="C637" s="3"/>
      <c r="D637" s="200"/>
      <c r="E637" s="3"/>
      <c r="F637" s="3"/>
      <c r="G637" s="3"/>
      <c r="H637" s="3"/>
      <c r="I637" s="3"/>
      <c r="J637" s="3"/>
      <c r="K637" s="3"/>
      <c r="L637" s="3"/>
      <c r="M637" s="3"/>
      <c r="N637" s="3"/>
      <c r="O637" s="3"/>
      <c r="P637" s="3"/>
      <c r="Q637" s="3"/>
      <c r="R637" s="3"/>
      <c r="S637" s="3"/>
      <c r="T637" s="3"/>
      <c r="U637" s="3"/>
      <c r="V637" s="3"/>
      <c r="W637" s="3"/>
      <c r="X637" s="3"/>
      <c r="Y637" s="3"/>
      <c r="Z637" s="3"/>
    </row>
    <row r="638" spans="1:26" ht="12.75" customHeight="1" x14ac:dyDescent="0.25">
      <c r="A638" s="3"/>
      <c r="B638" s="3"/>
      <c r="C638" s="3"/>
      <c r="D638" s="200"/>
      <c r="E638" s="3"/>
      <c r="F638" s="3"/>
      <c r="G638" s="3"/>
      <c r="H638" s="3"/>
      <c r="I638" s="3"/>
      <c r="J638" s="3"/>
      <c r="K638" s="3"/>
      <c r="L638" s="3"/>
      <c r="M638" s="3"/>
      <c r="N638" s="3"/>
      <c r="O638" s="3"/>
      <c r="P638" s="3"/>
      <c r="Q638" s="3"/>
      <c r="R638" s="3"/>
      <c r="S638" s="3"/>
      <c r="T638" s="3"/>
      <c r="U638" s="3"/>
      <c r="V638" s="3"/>
      <c r="W638" s="3"/>
      <c r="X638" s="3"/>
      <c r="Y638" s="3"/>
      <c r="Z638" s="3"/>
    </row>
    <row r="639" spans="1:26" ht="12.75" customHeight="1" x14ac:dyDescent="0.25">
      <c r="A639" s="3"/>
      <c r="B639" s="3"/>
      <c r="C639" s="3"/>
      <c r="D639" s="200"/>
      <c r="E639" s="3"/>
      <c r="F639" s="3"/>
      <c r="G639" s="3"/>
      <c r="H639" s="3"/>
      <c r="I639" s="3"/>
      <c r="J639" s="3"/>
      <c r="K639" s="3"/>
      <c r="L639" s="3"/>
      <c r="M639" s="3"/>
      <c r="N639" s="3"/>
      <c r="O639" s="3"/>
      <c r="P639" s="3"/>
      <c r="Q639" s="3"/>
      <c r="R639" s="3"/>
      <c r="S639" s="3"/>
      <c r="T639" s="3"/>
      <c r="U639" s="3"/>
      <c r="V639" s="3"/>
      <c r="W639" s="3"/>
      <c r="X639" s="3"/>
      <c r="Y639" s="3"/>
      <c r="Z639" s="3"/>
    </row>
    <row r="640" spans="1:26" ht="12.75" customHeight="1" x14ac:dyDescent="0.25">
      <c r="A640" s="3"/>
      <c r="B640" s="3"/>
      <c r="C640" s="3"/>
      <c r="D640" s="200"/>
      <c r="E640" s="3"/>
      <c r="F640" s="3"/>
      <c r="G640" s="3"/>
      <c r="H640" s="3"/>
      <c r="I640" s="3"/>
      <c r="J640" s="3"/>
      <c r="K640" s="3"/>
      <c r="L640" s="3"/>
      <c r="M640" s="3"/>
      <c r="N640" s="3"/>
      <c r="O640" s="3"/>
      <c r="P640" s="3"/>
      <c r="Q640" s="3"/>
      <c r="R640" s="3"/>
      <c r="S640" s="3"/>
      <c r="T640" s="3"/>
      <c r="U640" s="3"/>
      <c r="V640" s="3"/>
      <c r="W640" s="3"/>
      <c r="X640" s="3"/>
      <c r="Y640" s="3"/>
      <c r="Z640" s="3"/>
    </row>
    <row r="641" spans="1:26" ht="12.75" customHeight="1" x14ac:dyDescent="0.25">
      <c r="A641" s="3"/>
      <c r="B641" s="3"/>
      <c r="C641" s="3"/>
      <c r="D641" s="200"/>
      <c r="E641" s="3"/>
      <c r="F641" s="3"/>
      <c r="G641" s="3"/>
      <c r="H641" s="3"/>
      <c r="I641" s="3"/>
      <c r="J641" s="3"/>
      <c r="K641" s="3"/>
      <c r="L641" s="3"/>
      <c r="M641" s="3"/>
      <c r="N641" s="3"/>
      <c r="O641" s="3"/>
      <c r="P641" s="3"/>
      <c r="Q641" s="3"/>
      <c r="R641" s="3"/>
      <c r="S641" s="3"/>
      <c r="T641" s="3"/>
      <c r="U641" s="3"/>
      <c r="V641" s="3"/>
      <c r="W641" s="3"/>
      <c r="X641" s="3"/>
      <c r="Y641" s="3"/>
      <c r="Z641" s="3"/>
    </row>
    <row r="642" spans="1:26" ht="12.75" customHeight="1" x14ac:dyDescent="0.25">
      <c r="A642" s="3"/>
      <c r="B642" s="3"/>
      <c r="C642" s="3"/>
      <c r="D642" s="200"/>
      <c r="E642" s="3"/>
      <c r="F642" s="3"/>
      <c r="G642" s="3"/>
      <c r="H642" s="3"/>
      <c r="I642" s="3"/>
      <c r="J642" s="3"/>
      <c r="K642" s="3"/>
      <c r="L642" s="3"/>
      <c r="M642" s="3"/>
      <c r="N642" s="3"/>
      <c r="O642" s="3"/>
      <c r="P642" s="3"/>
      <c r="Q642" s="3"/>
      <c r="R642" s="3"/>
      <c r="S642" s="3"/>
      <c r="T642" s="3"/>
      <c r="U642" s="3"/>
      <c r="V642" s="3"/>
      <c r="W642" s="3"/>
      <c r="X642" s="3"/>
      <c r="Y642" s="3"/>
      <c r="Z642" s="3"/>
    </row>
    <row r="643" spans="1:26" ht="12.75" customHeight="1" x14ac:dyDescent="0.25">
      <c r="A643" s="3"/>
      <c r="B643" s="3"/>
      <c r="C643" s="3"/>
      <c r="D643" s="200"/>
      <c r="E643" s="3"/>
      <c r="F643" s="3"/>
      <c r="G643" s="3"/>
      <c r="H643" s="3"/>
      <c r="I643" s="3"/>
      <c r="J643" s="3"/>
      <c r="K643" s="3"/>
      <c r="L643" s="3"/>
      <c r="M643" s="3"/>
      <c r="N643" s="3"/>
      <c r="O643" s="3"/>
      <c r="P643" s="3"/>
      <c r="Q643" s="3"/>
      <c r="R643" s="3"/>
      <c r="S643" s="3"/>
      <c r="T643" s="3"/>
      <c r="U643" s="3"/>
      <c r="V643" s="3"/>
      <c r="W643" s="3"/>
      <c r="X643" s="3"/>
      <c r="Y643" s="3"/>
      <c r="Z643" s="3"/>
    </row>
    <row r="644" spans="1:26" ht="12.75" customHeight="1" x14ac:dyDescent="0.25">
      <c r="A644" s="3"/>
      <c r="B644" s="3"/>
      <c r="C644" s="3"/>
      <c r="D644" s="200"/>
      <c r="E644" s="3"/>
      <c r="F644" s="3"/>
      <c r="G644" s="3"/>
      <c r="H644" s="3"/>
      <c r="I644" s="3"/>
      <c r="J644" s="3"/>
      <c r="K644" s="3"/>
      <c r="L644" s="3"/>
      <c r="M644" s="3"/>
      <c r="N644" s="3"/>
      <c r="O644" s="3"/>
      <c r="P644" s="3"/>
      <c r="Q644" s="3"/>
      <c r="R644" s="3"/>
      <c r="S644" s="3"/>
      <c r="T644" s="3"/>
      <c r="U644" s="3"/>
      <c r="V644" s="3"/>
      <c r="W644" s="3"/>
      <c r="X644" s="3"/>
      <c r="Y644" s="3"/>
      <c r="Z644" s="3"/>
    </row>
    <row r="645" spans="1:26" ht="12.75" customHeight="1" x14ac:dyDescent="0.25">
      <c r="A645" s="3"/>
      <c r="B645" s="3"/>
      <c r="C645" s="3"/>
      <c r="D645" s="200"/>
      <c r="E645" s="3"/>
      <c r="F645" s="3"/>
      <c r="G645" s="3"/>
      <c r="H645" s="3"/>
      <c r="I645" s="3"/>
      <c r="J645" s="3"/>
      <c r="K645" s="3"/>
      <c r="L645" s="3"/>
      <c r="M645" s="3"/>
      <c r="N645" s="3"/>
      <c r="O645" s="3"/>
      <c r="P645" s="3"/>
      <c r="Q645" s="3"/>
      <c r="R645" s="3"/>
      <c r="S645" s="3"/>
      <c r="T645" s="3"/>
      <c r="U645" s="3"/>
      <c r="V645" s="3"/>
      <c r="W645" s="3"/>
      <c r="X645" s="3"/>
      <c r="Y645" s="3"/>
      <c r="Z645" s="3"/>
    </row>
    <row r="646" spans="1:26" ht="12.75" customHeight="1" x14ac:dyDescent="0.25">
      <c r="A646" s="3"/>
      <c r="B646" s="3"/>
      <c r="C646" s="3"/>
      <c r="D646" s="200"/>
      <c r="E646" s="3"/>
      <c r="F646" s="3"/>
      <c r="G646" s="3"/>
      <c r="H646" s="3"/>
      <c r="I646" s="3"/>
      <c r="J646" s="3"/>
      <c r="K646" s="3"/>
      <c r="L646" s="3"/>
      <c r="M646" s="3"/>
      <c r="N646" s="3"/>
      <c r="O646" s="3"/>
      <c r="P646" s="3"/>
      <c r="Q646" s="3"/>
      <c r="R646" s="3"/>
      <c r="S646" s="3"/>
      <c r="T646" s="3"/>
      <c r="U646" s="3"/>
      <c r="V646" s="3"/>
      <c r="W646" s="3"/>
      <c r="X646" s="3"/>
      <c r="Y646" s="3"/>
      <c r="Z646" s="3"/>
    </row>
    <row r="647" spans="1:26" ht="12.75" customHeight="1" x14ac:dyDescent="0.25">
      <c r="A647" s="3"/>
      <c r="B647" s="3"/>
      <c r="C647" s="3"/>
      <c r="D647" s="200"/>
      <c r="E647" s="3"/>
      <c r="F647" s="3"/>
      <c r="G647" s="3"/>
      <c r="H647" s="3"/>
      <c r="I647" s="3"/>
      <c r="J647" s="3"/>
      <c r="K647" s="3"/>
      <c r="L647" s="3"/>
      <c r="M647" s="3"/>
      <c r="N647" s="3"/>
      <c r="O647" s="3"/>
      <c r="P647" s="3"/>
      <c r="Q647" s="3"/>
      <c r="R647" s="3"/>
      <c r="S647" s="3"/>
      <c r="T647" s="3"/>
      <c r="U647" s="3"/>
      <c r="V647" s="3"/>
      <c r="W647" s="3"/>
      <c r="X647" s="3"/>
      <c r="Y647" s="3"/>
      <c r="Z647" s="3"/>
    </row>
    <row r="648" spans="1:26" ht="12.75" customHeight="1" x14ac:dyDescent="0.25">
      <c r="A648" s="3"/>
      <c r="B648" s="3"/>
      <c r="C648" s="3"/>
      <c r="D648" s="200"/>
      <c r="E648" s="3"/>
      <c r="F648" s="3"/>
      <c r="G648" s="3"/>
      <c r="H648" s="3"/>
      <c r="I648" s="3"/>
      <c r="J648" s="3"/>
      <c r="K648" s="3"/>
      <c r="L648" s="3"/>
      <c r="M648" s="3"/>
      <c r="N648" s="3"/>
      <c r="O648" s="3"/>
      <c r="P648" s="3"/>
      <c r="Q648" s="3"/>
      <c r="R648" s="3"/>
      <c r="S648" s="3"/>
      <c r="T648" s="3"/>
      <c r="U648" s="3"/>
      <c r="V648" s="3"/>
      <c r="W648" s="3"/>
      <c r="X648" s="3"/>
      <c r="Y648" s="3"/>
      <c r="Z648" s="3"/>
    </row>
    <row r="649" spans="1:26" ht="12.75" customHeight="1" x14ac:dyDescent="0.25">
      <c r="A649" s="3"/>
      <c r="B649" s="3"/>
      <c r="C649" s="3"/>
      <c r="D649" s="200"/>
      <c r="E649" s="3"/>
      <c r="F649" s="3"/>
      <c r="G649" s="3"/>
      <c r="H649" s="3"/>
      <c r="I649" s="3"/>
      <c r="J649" s="3"/>
      <c r="K649" s="3"/>
      <c r="L649" s="3"/>
      <c r="M649" s="3"/>
      <c r="N649" s="3"/>
      <c r="O649" s="3"/>
      <c r="P649" s="3"/>
      <c r="Q649" s="3"/>
      <c r="R649" s="3"/>
      <c r="S649" s="3"/>
      <c r="T649" s="3"/>
      <c r="U649" s="3"/>
      <c r="V649" s="3"/>
      <c r="W649" s="3"/>
      <c r="X649" s="3"/>
      <c r="Y649" s="3"/>
      <c r="Z649" s="3"/>
    </row>
    <row r="650" spans="1:26" ht="12.75" customHeight="1" x14ac:dyDescent="0.25">
      <c r="A650" s="3"/>
      <c r="B650" s="3"/>
      <c r="C650" s="3"/>
      <c r="D650" s="200"/>
      <c r="E650" s="3"/>
      <c r="F650" s="3"/>
      <c r="G650" s="3"/>
      <c r="H650" s="3"/>
      <c r="I650" s="3"/>
      <c r="J650" s="3"/>
      <c r="K650" s="3"/>
      <c r="L650" s="3"/>
      <c r="M650" s="3"/>
      <c r="N650" s="3"/>
      <c r="O650" s="3"/>
      <c r="P650" s="3"/>
      <c r="Q650" s="3"/>
      <c r="R650" s="3"/>
      <c r="S650" s="3"/>
      <c r="T650" s="3"/>
      <c r="U650" s="3"/>
      <c r="V650" s="3"/>
      <c r="W650" s="3"/>
      <c r="X650" s="3"/>
      <c r="Y650" s="3"/>
      <c r="Z650" s="3"/>
    </row>
    <row r="651" spans="1:26" ht="12.75" customHeight="1" x14ac:dyDescent="0.25">
      <c r="A651" s="3"/>
      <c r="B651" s="3"/>
      <c r="C651" s="3"/>
      <c r="D651" s="200"/>
      <c r="E651" s="3"/>
      <c r="F651" s="3"/>
      <c r="G651" s="3"/>
      <c r="H651" s="3"/>
      <c r="I651" s="3"/>
      <c r="J651" s="3"/>
      <c r="K651" s="3"/>
      <c r="L651" s="3"/>
      <c r="M651" s="3"/>
      <c r="N651" s="3"/>
      <c r="O651" s="3"/>
      <c r="P651" s="3"/>
      <c r="Q651" s="3"/>
      <c r="R651" s="3"/>
      <c r="S651" s="3"/>
      <c r="T651" s="3"/>
      <c r="U651" s="3"/>
      <c r="V651" s="3"/>
      <c r="W651" s="3"/>
      <c r="X651" s="3"/>
      <c r="Y651" s="3"/>
      <c r="Z651" s="3"/>
    </row>
    <row r="652" spans="1:26" ht="12.75" customHeight="1" x14ac:dyDescent="0.25">
      <c r="A652" s="3"/>
      <c r="B652" s="3"/>
      <c r="C652" s="3"/>
      <c r="D652" s="200"/>
      <c r="E652" s="3"/>
      <c r="F652" s="3"/>
      <c r="G652" s="3"/>
      <c r="H652" s="3"/>
      <c r="I652" s="3"/>
      <c r="J652" s="3"/>
      <c r="K652" s="3"/>
      <c r="L652" s="3"/>
      <c r="M652" s="3"/>
      <c r="N652" s="3"/>
      <c r="O652" s="3"/>
      <c r="P652" s="3"/>
      <c r="Q652" s="3"/>
      <c r="R652" s="3"/>
      <c r="S652" s="3"/>
      <c r="T652" s="3"/>
      <c r="U652" s="3"/>
      <c r="V652" s="3"/>
      <c r="W652" s="3"/>
      <c r="X652" s="3"/>
      <c r="Y652" s="3"/>
      <c r="Z652" s="3"/>
    </row>
    <row r="653" spans="1:26" ht="12.75" customHeight="1" x14ac:dyDescent="0.25">
      <c r="A653" s="3"/>
      <c r="B653" s="3"/>
      <c r="C653" s="3"/>
      <c r="D653" s="200"/>
      <c r="E653" s="3"/>
      <c r="F653" s="3"/>
      <c r="G653" s="3"/>
      <c r="H653" s="3"/>
      <c r="I653" s="3"/>
      <c r="J653" s="3"/>
      <c r="K653" s="3"/>
      <c r="L653" s="3"/>
      <c r="M653" s="3"/>
      <c r="N653" s="3"/>
      <c r="O653" s="3"/>
      <c r="P653" s="3"/>
      <c r="Q653" s="3"/>
      <c r="R653" s="3"/>
      <c r="S653" s="3"/>
      <c r="T653" s="3"/>
      <c r="U653" s="3"/>
      <c r="V653" s="3"/>
      <c r="W653" s="3"/>
      <c r="X653" s="3"/>
      <c r="Y653" s="3"/>
      <c r="Z653" s="3"/>
    </row>
    <row r="654" spans="1:26" ht="12.75" customHeight="1" x14ac:dyDescent="0.25">
      <c r="A654" s="3"/>
      <c r="B654" s="3"/>
      <c r="C654" s="3"/>
      <c r="D654" s="200"/>
      <c r="E654" s="3"/>
      <c r="F654" s="3"/>
      <c r="G654" s="3"/>
      <c r="H654" s="3"/>
      <c r="I654" s="3"/>
      <c r="J654" s="3"/>
      <c r="K654" s="3"/>
      <c r="L654" s="3"/>
      <c r="M654" s="3"/>
      <c r="N654" s="3"/>
      <c r="O654" s="3"/>
      <c r="P654" s="3"/>
      <c r="Q654" s="3"/>
      <c r="R654" s="3"/>
      <c r="S654" s="3"/>
      <c r="T654" s="3"/>
      <c r="U654" s="3"/>
      <c r="V654" s="3"/>
      <c r="W654" s="3"/>
      <c r="X654" s="3"/>
      <c r="Y654" s="3"/>
      <c r="Z654" s="3"/>
    </row>
    <row r="655" spans="1:26" ht="12.75" customHeight="1" x14ac:dyDescent="0.25">
      <c r="A655" s="3"/>
      <c r="B655" s="3"/>
      <c r="C655" s="3"/>
      <c r="D655" s="200"/>
      <c r="E655" s="3"/>
      <c r="F655" s="3"/>
      <c r="G655" s="3"/>
      <c r="H655" s="3"/>
      <c r="I655" s="3"/>
      <c r="J655" s="3"/>
      <c r="K655" s="3"/>
      <c r="L655" s="3"/>
      <c r="M655" s="3"/>
      <c r="N655" s="3"/>
      <c r="O655" s="3"/>
      <c r="P655" s="3"/>
      <c r="Q655" s="3"/>
      <c r="R655" s="3"/>
      <c r="S655" s="3"/>
      <c r="T655" s="3"/>
      <c r="U655" s="3"/>
      <c r="V655" s="3"/>
      <c r="W655" s="3"/>
      <c r="X655" s="3"/>
      <c r="Y655" s="3"/>
      <c r="Z655" s="3"/>
    </row>
    <row r="656" spans="1:26" ht="12.75" customHeight="1" x14ac:dyDescent="0.25">
      <c r="A656" s="3"/>
      <c r="B656" s="3"/>
      <c r="C656" s="3"/>
      <c r="D656" s="200"/>
      <c r="E656" s="3"/>
      <c r="F656" s="3"/>
      <c r="G656" s="3"/>
      <c r="H656" s="3"/>
      <c r="I656" s="3"/>
      <c r="J656" s="3"/>
      <c r="K656" s="3"/>
      <c r="L656" s="3"/>
      <c r="M656" s="3"/>
      <c r="N656" s="3"/>
      <c r="O656" s="3"/>
      <c r="P656" s="3"/>
      <c r="Q656" s="3"/>
      <c r="R656" s="3"/>
      <c r="S656" s="3"/>
      <c r="T656" s="3"/>
      <c r="U656" s="3"/>
      <c r="V656" s="3"/>
      <c r="W656" s="3"/>
      <c r="X656" s="3"/>
      <c r="Y656" s="3"/>
      <c r="Z656" s="3"/>
    </row>
    <row r="657" spans="1:26" ht="12.75" customHeight="1" x14ac:dyDescent="0.25">
      <c r="A657" s="3"/>
      <c r="B657" s="3"/>
      <c r="C657" s="3"/>
      <c r="D657" s="200"/>
      <c r="E657" s="3"/>
      <c r="F657" s="3"/>
      <c r="G657" s="3"/>
      <c r="H657" s="3"/>
      <c r="I657" s="3"/>
      <c r="J657" s="3"/>
      <c r="K657" s="3"/>
      <c r="L657" s="3"/>
      <c r="M657" s="3"/>
      <c r="N657" s="3"/>
      <c r="O657" s="3"/>
      <c r="P657" s="3"/>
      <c r="Q657" s="3"/>
      <c r="R657" s="3"/>
      <c r="S657" s="3"/>
      <c r="T657" s="3"/>
      <c r="U657" s="3"/>
      <c r="V657" s="3"/>
      <c r="W657" s="3"/>
      <c r="X657" s="3"/>
      <c r="Y657" s="3"/>
      <c r="Z657" s="3"/>
    </row>
    <row r="658" spans="1:26" ht="12.75" customHeight="1" x14ac:dyDescent="0.25">
      <c r="A658" s="3"/>
      <c r="B658" s="3"/>
      <c r="C658" s="3"/>
      <c r="D658" s="200"/>
      <c r="E658" s="3"/>
      <c r="F658" s="3"/>
      <c r="G658" s="3"/>
      <c r="H658" s="3"/>
      <c r="I658" s="3"/>
      <c r="J658" s="3"/>
      <c r="K658" s="3"/>
      <c r="L658" s="3"/>
      <c r="M658" s="3"/>
      <c r="N658" s="3"/>
      <c r="O658" s="3"/>
      <c r="P658" s="3"/>
      <c r="Q658" s="3"/>
      <c r="R658" s="3"/>
      <c r="S658" s="3"/>
      <c r="T658" s="3"/>
      <c r="U658" s="3"/>
      <c r="V658" s="3"/>
      <c r="W658" s="3"/>
      <c r="X658" s="3"/>
      <c r="Y658" s="3"/>
      <c r="Z658" s="3"/>
    </row>
    <row r="659" spans="1:26" ht="12.75" customHeight="1" x14ac:dyDescent="0.25">
      <c r="A659" s="3"/>
      <c r="B659" s="3"/>
      <c r="C659" s="3"/>
      <c r="D659" s="200"/>
      <c r="E659" s="3"/>
      <c r="F659" s="3"/>
      <c r="G659" s="3"/>
      <c r="H659" s="3"/>
      <c r="I659" s="3"/>
      <c r="J659" s="3"/>
      <c r="K659" s="3"/>
      <c r="L659" s="3"/>
      <c r="M659" s="3"/>
      <c r="N659" s="3"/>
      <c r="O659" s="3"/>
      <c r="P659" s="3"/>
      <c r="Q659" s="3"/>
      <c r="R659" s="3"/>
      <c r="S659" s="3"/>
      <c r="T659" s="3"/>
      <c r="U659" s="3"/>
      <c r="V659" s="3"/>
      <c r="W659" s="3"/>
      <c r="X659" s="3"/>
      <c r="Y659" s="3"/>
      <c r="Z659" s="3"/>
    </row>
    <row r="660" spans="1:26" ht="12.75" customHeight="1" x14ac:dyDescent="0.25">
      <c r="A660" s="3"/>
      <c r="B660" s="3"/>
      <c r="C660" s="3"/>
      <c r="D660" s="200"/>
      <c r="E660" s="3"/>
      <c r="F660" s="3"/>
      <c r="G660" s="3"/>
      <c r="H660" s="3"/>
      <c r="I660" s="3"/>
      <c r="J660" s="3"/>
      <c r="K660" s="3"/>
      <c r="L660" s="3"/>
      <c r="M660" s="3"/>
      <c r="N660" s="3"/>
      <c r="O660" s="3"/>
      <c r="P660" s="3"/>
      <c r="Q660" s="3"/>
      <c r="R660" s="3"/>
      <c r="S660" s="3"/>
      <c r="T660" s="3"/>
      <c r="U660" s="3"/>
      <c r="V660" s="3"/>
      <c r="W660" s="3"/>
      <c r="X660" s="3"/>
      <c r="Y660" s="3"/>
      <c r="Z660" s="3"/>
    </row>
    <row r="661" spans="1:26" ht="12.75" customHeight="1" x14ac:dyDescent="0.25">
      <c r="A661" s="3"/>
      <c r="B661" s="3"/>
      <c r="C661" s="3"/>
      <c r="D661" s="200"/>
      <c r="E661" s="3"/>
      <c r="F661" s="3"/>
      <c r="G661" s="3"/>
      <c r="H661" s="3"/>
      <c r="I661" s="3"/>
      <c r="J661" s="3"/>
      <c r="K661" s="3"/>
      <c r="L661" s="3"/>
      <c r="M661" s="3"/>
      <c r="N661" s="3"/>
      <c r="O661" s="3"/>
      <c r="P661" s="3"/>
      <c r="Q661" s="3"/>
      <c r="R661" s="3"/>
      <c r="S661" s="3"/>
      <c r="T661" s="3"/>
      <c r="U661" s="3"/>
      <c r="V661" s="3"/>
      <c r="W661" s="3"/>
      <c r="X661" s="3"/>
      <c r="Y661" s="3"/>
      <c r="Z661" s="3"/>
    </row>
    <row r="662" spans="1:26" ht="12.75" customHeight="1" x14ac:dyDescent="0.25">
      <c r="A662" s="3"/>
      <c r="B662" s="3"/>
      <c r="C662" s="3"/>
      <c r="D662" s="200"/>
      <c r="E662" s="3"/>
      <c r="F662" s="3"/>
      <c r="G662" s="3"/>
      <c r="H662" s="3"/>
      <c r="I662" s="3"/>
      <c r="J662" s="3"/>
      <c r="K662" s="3"/>
      <c r="L662" s="3"/>
      <c r="M662" s="3"/>
      <c r="N662" s="3"/>
      <c r="O662" s="3"/>
      <c r="P662" s="3"/>
      <c r="Q662" s="3"/>
      <c r="R662" s="3"/>
      <c r="S662" s="3"/>
      <c r="T662" s="3"/>
      <c r="U662" s="3"/>
      <c r="V662" s="3"/>
      <c r="W662" s="3"/>
      <c r="X662" s="3"/>
      <c r="Y662" s="3"/>
      <c r="Z662" s="3"/>
    </row>
    <row r="663" spans="1:26" ht="12.75" customHeight="1" x14ac:dyDescent="0.25">
      <c r="A663" s="3"/>
      <c r="B663" s="3"/>
      <c r="C663" s="3"/>
      <c r="D663" s="200"/>
      <c r="E663" s="3"/>
      <c r="F663" s="3"/>
      <c r="G663" s="3"/>
      <c r="H663" s="3"/>
      <c r="I663" s="3"/>
      <c r="J663" s="3"/>
      <c r="K663" s="3"/>
      <c r="L663" s="3"/>
      <c r="M663" s="3"/>
      <c r="N663" s="3"/>
      <c r="O663" s="3"/>
      <c r="P663" s="3"/>
      <c r="Q663" s="3"/>
      <c r="R663" s="3"/>
      <c r="S663" s="3"/>
      <c r="T663" s="3"/>
      <c r="U663" s="3"/>
      <c r="V663" s="3"/>
      <c r="W663" s="3"/>
      <c r="X663" s="3"/>
      <c r="Y663" s="3"/>
      <c r="Z663" s="3"/>
    </row>
    <row r="664" spans="1:26" ht="12.75" customHeight="1" x14ac:dyDescent="0.25">
      <c r="A664" s="3"/>
      <c r="B664" s="3"/>
      <c r="C664" s="3"/>
      <c r="D664" s="200"/>
      <c r="E664" s="3"/>
      <c r="F664" s="3"/>
      <c r="G664" s="3"/>
      <c r="H664" s="3"/>
      <c r="I664" s="3"/>
      <c r="J664" s="3"/>
      <c r="K664" s="3"/>
      <c r="L664" s="3"/>
      <c r="M664" s="3"/>
      <c r="N664" s="3"/>
      <c r="O664" s="3"/>
      <c r="P664" s="3"/>
      <c r="Q664" s="3"/>
      <c r="R664" s="3"/>
      <c r="S664" s="3"/>
      <c r="T664" s="3"/>
      <c r="U664" s="3"/>
      <c r="V664" s="3"/>
      <c r="W664" s="3"/>
      <c r="X664" s="3"/>
      <c r="Y664" s="3"/>
      <c r="Z664" s="3"/>
    </row>
    <row r="665" spans="1:26" ht="12.75" customHeight="1" x14ac:dyDescent="0.25">
      <c r="A665" s="3"/>
      <c r="B665" s="3"/>
      <c r="C665" s="3"/>
      <c r="D665" s="200"/>
      <c r="E665" s="3"/>
      <c r="F665" s="3"/>
      <c r="G665" s="3"/>
      <c r="H665" s="3"/>
      <c r="I665" s="3"/>
      <c r="J665" s="3"/>
      <c r="K665" s="3"/>
      <c r="L665" s="3"/>
      <c r="M665" s="3"/>
      <c r="N665" s="3"/>
      <c r="O665" s="3"/>
      <c r="P665" s="3"/>
      <c r="Q665" s="3"/>
      <c r="R665" s="3"/>
      <c r="S665" s="3"/>
      <c r="T665" s="3"/>
      <c r="U665" s="3"/>
      <c r="V665" s="3"/>
      <c r="W665" s="3"/>
      <c r="X665" s="3"/>
      <c r="Y665" s="3"/>
      <c r="Z665" s="3"/>
    </row>
    <row r="666" spans="1:26" ht="12.75" customHeight="1" x14ac:dyDescent="0.25">
      <c r="A666" s="3"/>
      <c r="B666" s="3"/>
      <c r="C666" s="3"/>
      <c r="D666" s="200"/>
      <c r="E666" s="3"/>
      <c r="F666" s="3"/>
      <c r="G666" s="3"/>
      <c r="H666" s="3"/>
      <c r="I666" s="3"/>
      <c r="J666" s="3"/>
      <c r="K666" s="3"/>
      <c r="L666" s="3"/>
      <c r="M666" s="3"/>
      <c r="N666" s="3"/>
      <c r="O666" s="3"/>
      <c r="P666" s="3"/>
      <c r="Q666" s="3"/>
      <c r="R666" s="3"/>
      <c r="S666" s="3"/>
      <c r="T666" s="3"/>
      <c r="U666" s="3"/>
      <c r="V666" s="3"/>
      <c r="W666" s="3"/>
      <c r="X666" s="3"/>
      <c r="Y666" s="3"/>
      <c r="Z666" s="3"/>
    </row>
    <row r="667" spans="1:26" ht="12.75" customHeight="1" x14ac:dyDescent="0.25">
      <c r="A667" s="3"/>
      <c r="B667" s="3"/>
      <c r="C667" s="3"/>
      <c r="D667" s="200"/>
      <c r="E667" s="3"/>
      <c r="F667" s="3"/>
      <c r="G667" s="3"/>
      <c r="H667" s="3"/>
      <c r="I667" s="3"/>
      <c r="J667" s="3"/>
      <c r="K667" s="3"/>
      <c r="L667" s="3"/>
      <c r="M667" s="3"/>
      <c r="N667" s="3"/>
      <c r="O667" s="3"/>
      <c r="P667" s="3"/>
      <c r="Q667" s="3"/>
      <c r="R667" s="3"/>
      <c r="S667" s="3"/>
      <c r="T667" s="3"/>
      <c r="U667" s="3"/>
      <c r="V667" s="3"/>
      <c r="W667" s="3"/>
      <c r="X667" s="3"/>
      <c r="Y667" s="3"/>
      <c r="Z667" s="3"/>
    </row>
    <row r="668" spans="1:26" ht="12.75" customHeight="1" x14ac:dyDescent="0.25">
      <c r="A668" s="3"/>
      <c r="B668" s="3"/>
      <c r="C668" s="3"/>
      <c r="D668" s="200"/>
      <c r="E668" s="3"/>
      <c r="F668" s="3"/>
      <c r="G668" s="3"/>
      <c r="H668" s="3"/>
      <c r="I668" s="3"/>
      <c r="J668" s="3"/>
      <c r="K668" s="3"/>
      <c r="L668" s="3"/>
      <c r="M668" s="3"/>
      <c r="N668" s="3"/>
      <c r="O668" s="3"/>
      <c r="P668" s="3"/>
      <c r="Q668" s="3"/>
      <c r="R668" s="3"/>
      <c r="S668" s="3"/>
      <c r="T668" s="3"/>
      <c r="U668" s="3"/>
      <c r="V668" s="3"/>
      <c r="W668" s="3"/>
      <c r="X668" s="3"/>
      <c r="Y668" s="3"/>
      <c r="Z668" s="3"/>
    </row>
    <row r="669" spans="1:26" ht="12.75" customHeight="1" x14ac:dyDescent="0.25">
      <c r="A669" s="3"/>
      <c r="B669" s="3"/>
      <c r="C669" s="3"/>
      <c r="D669" s="200"/>
      <c r="E669" s="3"/>
      <c r="F669" s="3"/>
      <c r="G669" s="3"/>
      <c r="H669" s="3"/>
      <c r="I669" s="3"/>
      <c r="J669" s="3"/>
      <c r="K669" s="3"/>
      <c r="L669" s="3"/>
      <c r="M669" s="3"/>
      <c r="N669" s="3"/>
      <c r="O669" s="3"/>
      <c r="P669" s="3"/>
      <c r="Q669" s="3"/>
      <c r="R669" s="3"/>
      <c r="S669" s="3"/>
      <c r="T669" s="3"/>
      <c r="U669" s="3"/>
      <c r="V669" s="3"/>
      <c r="W669" s="3"/>
      <c r="X669" s="3"/>
      <c r="Y669" s="3"/>
      <c r="Z669" s="3"/>
    </row>
    <row r="670" spans="1:26" ht="12.75" customHeight="1" x14ac:dyDescent="0.25">
      <c r="A670" s="3"/>
      <c r="B670" s="3"/>
      <c r="C670" s="3"/>
      <c r="D670" s="200"/>
      <c r="E670" s="3"/>
      <c r="F670" s="3"/>
      <c r="G670" s="3"/>
      <c r="H670" s="3"/>
      <c r="I670" s="3"/>
      <c r="J670" s="3"/>
      <c r="K670" s="3"/>
      <c r="L670" s="3"/>
      <c r="M670" s="3"/>
      <c r="N670" s="3"/>
      <c r="O670" s="3"/>
      <c r="P670" s="3"/>
      <c r="Q670" s="3"/>
      <c r="R670" s="3"/>
      <c r="S670" s="3"/>
      <c r="T670" s="3"/>
      <c r="U670" s="3"/>
      <c r="V670" s="3"/>
      <c r="W670" s="3"/>
      <c r="X670" s="3"/>
      <c r="Y670" s="3"/>
      <c r="Z670" s="3"/>
    </row>
    <row r="671" spans="1:26" ht="12.75" customHeight="1" x14ac:dyDescent="0.25">
      <c r="A671" s="3"/>
      <c r="B671" s="3"/>
      <c r="C671" s="3"/>
      <c r="D671" s="200"/>
      <c r="E671" s="3"/>
      <c r="F671" s="3"/>
      <c r="G671" s="3"/>
      <c r="H671" s="3"/>
      <c r="I671" s="3"/>
      <c r="J671" s="3"/>
      <c r="K671" s="3"/>
      <c r="L671" s="3"/>
      <c r="M671" s="3"/>
      <c r="N671" s="3"/>
      <c r="O671" s="3"/>
      <c r="P671" s="3"/>
      <c r="Q671" s="3"/>
      <c r="R671" s="3"/>
      <c r="S671" s="3"/>
      <c r="T671" s="3"/>
      <c r="U671" s="3"/>
      <c r="V671" s="3"/>
      <c r="W671" s="3"/>
      <c r="X671" s="3"/>
      <c r="Y671" s="3"/>
      <c r="Z671" s="3"/>
    </row>
    <row r="672" spans="1:26" ht="12.75" customHeight="1" x14ac:dyDescent="0.25">
      <c r="A672" s="3"/>
      <c r="B672" s="3"/>
      <c r="C672" s="3"/>
      <c r="D672" s="200"/>
      <c r="E672" s="3"/>
      <c r="F672" s="3"/>
      <c r="G672" s="3"/>
      <c r="H672" s="3"/>
      <c r="I672" s="3"/>
      <c r="J672" s="3"/>
      <c r="K672" s="3"/>
      <c r="L672" s="3"/>
      <c r="M672" s="3"/>
      <c r="N672" s="3"/>
      <c r="O672" s="3"/>
      <c r="P672" s="3"/>
      <c r="Q672" s="3"/>
      <c r="R672" s="3"/>
      <c r="S672" s="3"/>
      <c r="T672" s="3"/>
      <c r="U672" s="3"/>
      <c r="V672" s="3"/>
      <c r="W672" s="3"/>
      <c r="X672" s="3"/>
      <c r="Y672" s="3"/>
      <c r="Z672" s="3"/>
    </row>
    <row r="673" spans="1:26" ht="12.75" customHeight="1" x14ac:dyDescent="0.25">
      <c r="A673" s="3"/>
      <c r="B673" s="3"/>
      <c r="C673" s="3"/>
      <c r="D673" s="200"/>
      <c r="E673" s="3"/>
      <c r="F673" s="3"/>
      <c r="G673" s="3"/>
      <c r="H673" s="3"/>
      <c r="I673" s="3"/>
      <c r="J673" s="3"/>
      <c r="K673" s="3"/>
      <c r="L673" s="3"/>
      <c r="M673" s="3"/>
      <c r="N673" s="3"/>
      <c r="O673" s="3"/>
      <c r="P673" s="3"/>
      <c r="Q673" s="3"/>
      <c r="R673" s="3"/>
      <c r="S673" s="3"/>
      <c r="T673" s="3"/>
      <c r="U673" s="3"/>
      <c r="V673" s="3"/>
      <c r="W673" s="3"/>
      <c r="X673" s="3"/>
      <c r="Y673" s="3"/>
      <c r="Z673" s="3"/>
    </row>
    <row r="674" spans="1:26" ht="12.75" customHeight="1" x14ac:dyDescent="0.25">
      <c r="A674" s="3"/>
      <c r="B674" s="3"/>
      <c r="C674" s="3"/>
      <c r="D674" s="200"/>
      <c r="E674" s="3"/>
      <c r="F674" s="3"/>
      <c r="G674" s="3"/>
      <c r="H674" s="3"/>
      <c r="I674" s="3"/>
      <c r="J674" s="3"/>
      <c r="K674" s="3"/>
      <c r="L674" s="3"/>
      <c r="M674" s="3"/>
      <c r="N674" s="3"/>
      <c r="O674" s="3"/>
      <c r="P674" s="3"/>
      <c r="Q674" s="3"/>
      <c r="R674" s="3"/>
      <c r="S674" s="3"/>
      <c r="T674" s="3"/>
      <c r="U674" s="3"/>
      <c r="V674" s="3"/>
      <c r="W674" s="3"/>
      <c r="X674" s="3"/>
      <c r="Y674" s="3"/>
      <c r="Z674" s="3"/>
    </row>
    <row r="675" spans="1:26" ht="12.75" customHeight="1" x14ac:dyDescent="0.25">
      <c r="A675" s="3"/>
      <c r="B675" s="3"/>
      <c r="C675" s="3"/>
      <c r="D675" s="200"/>
      <c r="E675" s="3"/>
      <c r="F675" s="3"/>
      <c r="G675" s="3"/>
      <c r="H675" s="3"/>
      <c r="I675" s="3"/>
      <c r="J675" s="3"/>
      <c r="K675" s="3"/>
      <c r="L675" s="3"/>
      <c r="M675" s="3"/>
      <c r="N675" s="3"/>
      <c r="O675" s="3"/>
      <c r="P675" s="3"/>
      <c r="Q675" s="3"/>
      <c r="R675" s="3"/>
      <c r="S675" s="3"/>
      <c r="T675" s="3"/>
      <c r="U675" s="3"/>
      <c r="V675" s="3"/>
      <c r="W675" s="3"/>
      <c r="X675" s="3"/>
      <c r="Y675" s="3"/>
      <c r="Z675" s="3"/>
    </row>
    <row r="676" spans="1:26" ht="12.75" customHeight="1" x14ac:dyDescent="0.25">
      <c r="A676" s="3"/>
      <c r="B676" s="3"/>
      <c r="C676" s="3"/>
      <c r="D676" s="200"/>
      <c r="E676" s="3"/>
      <c r="F676" s="3"/>
      <c r="G676" s="3"/>
      <c r="H676" s="3"/>
      <c r="I676" s="3"/>
      <c r="J676" s="3"/>
      <c r="K676" s="3"/>
      <c r="L676" s="3"/>
      <c r="M676" s="3"/>
      <c r="N676" s="3"/>
      <c r="O676" s="3"/>
      <c r="P676" s="3"/>
      <c r="Q676" s="3"/>
      <c r="R676" s="3"/>
      <c r="S676" s="3"/>
      <c r="T676" s="3"/>
      <c r="U676" s="3"/>
      <c r="V676" s="3"/>
      <c r="W676" s="3"/>
      <c r="X676" s="3"/>
      <c r="Y676" s="3"/>
      <c r="Z676" s="3"/>
    </row>
    <row r="677" spans="1:26" ht="12.75" customHeight="1" x14ac:dyDescent="0.25">
      <c r="A677" s="3"/>
      <c r="B677" s="3"/>
      <c r="C677" s="3"/>
      <c r="D677" s="200"/>
      <c r="E677" s="3"/>
      <c r="F677" s="3"/>
      <c r="G677" s="3"/>
      <c r="H677" s="3"/>
      <c r="I677" s="3"/>
      <c r="J677" s="3"/>
      <c r="K677" s="3"/>
      <c r="L677" s="3"/>
      <c r="M677" s="3"/>
      <c r="N677" s="3"/>
      <c r="O677" s="3"/>
      <c r="P677" s="3"/>
      <c r="Q677" s="3"/>
      <c r="R677" s="3"/>
      <c r="S677" s="3"/>
      <c r="T677" s="3"/>
      <c r="U677" s="3"/>
      <c r="V677" s="3"/>
      <c r="W677" s="3"/>
      <c r="X677" s="3"/>
      <c r="Y677" s="3"/>
      <c r="Z677" s="3"/>
    </row>
    <row r="678" spans="1:26" ht="12.75" customHeight="1" x14ac:dyDescent="0.25">
      <c r="A678" s="3"/>
      <c r="B678" s="3"/>
      <c r="C678" s="3"/>
      <c r="D678" s="200"/>
      <c r="E678" s="3"/>
      <c r="F678" s="3"/>
      <c r="G678" s="3"/>
      <c r="H678" s="3"/>
      <c r="I678" s="3"/>
      <c r="J678" s="3"/>
      <c r="K678" s="3"/>
      <c r="L678" s="3"/>
      <c r="M678" s="3"/>
      <c r="N678" s="3"/>
      <c r="O678" s="3"/>
      <c r="P678" s="3"/>
      <c r="Q678" s="3"/>
      <c r="R678" s="3"/>
      <c r="S678" s="3"/>
      <c r="T678" s="3"/>
      <c r="U678" s="3"/>
      <c r="V678" s="3"/>
      <c r="W678" s="3"/>
      <c r="X678" s="3"/>
      <c r="Y678" s="3"/>
      <c r="Z678" s="3"/>
    </row>
    <row r="679" spans="1:26" ht="12.75" customHeight="1" x14ac:dyDescent="0.25">
      <c r="A679" s="3"/>
      <c r="B679" s="3"/>
      <c r="C679" s="3"/>
      <c r="D679" s="200"/>
      <c r="E679" s="3"/>
      <c r="F679" s="3"/>
      <c r="G679" s="3"/>
      <c r="H679" s="3"/>
      <c r="I679" s="3"/>
      <c r="J679" s="3"/>
      <c r="K679" s="3"/>
      <c r="L679" s="3"/>
      <c r="M679" s="3"/>
      <c r="N679" s="3"/>
      <c r="O679" s="3"/>
      <c r="P679" s="3"/>
      <c r="Q679" s="3"/>
      <c r="R679" s="3"/>
      <c r="S679" s="3"/>
      <c r="T679" s="3"/>
      <c r="U679" s="3"/>
      <c r="V679" s="3"/>
      <c r="W679" s="3"/>
      <c r="X679" s="3"/>
      <c r="Y679" s="3"/>
      <c r="Z679" s="3"/>
    </row>
    <row r="680" spans="1:26" ht="12.75" customHeight="1" x14ac:dyDescent="0.25">
      <c r="A680" s="3"/>
      <c r="B680" s="3"/>
      <c r="C680" s="3"/>
      <c r="D680" s="200"/>
      <c r="E680" s="3"/>
      <c r="F680" s="3"/>
      <c r="G680" s="3"/>
      <c r="H680" s="3"/>
      <c r="I680" s="3"/>
      <c r="J680" s="3"/>
      <c r="K680" s="3"/>
      <c r="L680" s="3"/>
      <c r="M680" s="3"/>
      <c r="N680" s="3"/>
      <c r="O680" s="3"/>
      <c r="P680" s="3"/>
      <c r="Q680" s="3"/>
      <c r="R680" s="3"/>
      <c r="S680" s="3"/>
      <c r="T680" s="3"/>
      <c r="U680" s="3"/>
      <c r="V680" s="3"/>
      <c r="W680" s="3"/>
      <c r="X680" s="3"/>
      <c r="Y680" s="3"/>
      <c r="Z680" s="3"/>
    </row>
    <row r="681" spans="1:26" ht="12.75" customHeight="1" x14ac:dyDescent="0.25">
      <c r="A681" s="3"/>
      <c r="B681" s="3"/>
      <c r="C681" s="3"/>
      <c r="D681" s="200"/>
      <c r="E681" s="3"/>
      <c r="F681" s="3"/>
      <c r="G681" s="3"/>
      <c r="H681" s="3"/>
      <c r="I681" s="3"/>
      <c r="J681" s="3"/>
      <c r="K681" s="3"/>
      <c r="L681" s="3"/>
      <c r="M681" s="3"/>
      <c r="N681" s="3"/>
      <c r="O681" s="3"/>
      <c r="P681" s="3"/>
      <c r="Q681" s="3"/>
      <c r="R681" s="3"/>
      <c r="S681" s="3"/>
      <c r="T681" s="3"/>
      <c r="U681" s="3"/>
      <c r="V681" s="3"/>
      <c r="W681" s="3"/>
      <c r="X681" s="3"/>
      <c r="Y681" s="3"/>
      <c r="Z681" s="3"/>
    </row>
    <row r="682" spans="1:26" ht="12.75" customHeight="1" x14ac:dyDescent="0.25">
      <c r="A682" s="3"/>
      <c r="B682" s="3"/>
      <c r="C682" s="3"/>
      <c r="D682" s="200"/>
      <c r="E682" s="3"/>
      <c r="F682" s="3"/>
      <c r="G682" s="3"/>
      <c r="H682" s="3"/>
      <c r="I682" s="3"/>
      <c r="J682" s="3"/>
      <c r="K682" s="3"/>
      <c r="L682" s="3"/>
      <c r="M682" s="3"/>
      <c r="N682" s="3"/>
      <c r="O682" s="3"/>
      <c r="P682" s="3"/>
      <c r="Q682" s="3"/>
      <c r="R682" s="3"/>
      <c r="S682" s="3"/>
      <c r="T682" s="3"/>
      <c r="U682" s="3"/>
      <c r="V682" s="3"/>
      <c r="W682" s="3"/>
      <c r="X682" s="3"/>
      <c r="Y682" s="3"/>
      <c r="Z682" s="3"/>
    </row>
    <row r="683" spans="1:26" ht="12.75" customHeight="1" x14ac:dyDescent="0.25">
      <c r="A683" s="3"/>
      <c r="B683" s="3"/>
      <c r="C683" s="3"/>
      <c r="D683" s="200"/>
      <c r="E683" s="3"/>
      <c r="F683" s="3"/>
      <c r="G683" s="3"/>
      <c r="H683" s="3"/>
      <c r="I683" s="3"/>
      <c r="J683" s="3"/>
      <c r="K683" s="3"/>
      <c r="L683" s="3"/>
      <c r="M683" s="3"/>
      <c r="N683" s="3"/>
      <c r="O683" s="3"/>
      <c r="P683" s="3"/>
      <c r="Q683" s="3"/>
      <c r="R683" s="3"/>
      <c r="S683" s="3"/>
      <c r="T683" s="3"/>
      <c r="U683" s="3"/>
      <c r="V683" s="3"/>
      <c r="W683" s="3"/>
      <c r="X683" s="3"/>
      <c r="Y683" s="3"/>
      <c r="Z683" s="3"/>
    </row>
    <row r="684" spans="1:26" ht="12.75" customHeight="1" x14ac:dyDescent="0.25">
      <c r="A684" s="3"/>
      <c r="B684" s="3"/>
      <c r="C684" s="3"/>
      <c r="D684" s="200"/>
      <c r="E684" s="3"/>
      <c r="F684" s="3"/>
      <c r="G684" s="3"/>
      <c r="H684" s="3"/>
      <c r="I684" s="3"/>
      <c r="J684" s="3"/>
      <c r="K684" s="3"/>
      <c r="L684" s="3"/>
      <c r="M684" s="3"/>
      <c r="N684" s="3"/>
      <c r="O684" s="3"/>
      <c r="P684" s="3"/>
      <c r="Q684" s="3"/>
      <c r="R684" s="3"/>
      <c r="S684" s="3"/>
      <c r="T684" s="3"/>
      <c r="U684" s="3"/>
      <c r="V684" s="3"/>
      <c r="W684" s="3"/>
      <c r="X684" s="3"/>
      <c r="Y684" s="3"/>
      <c r="Z684" s="3"/>
    </row>
    <row r="685" spans="1:26" ht="12.75" customHeight="1" x14ac:dyDescent="0.25">
      <c r="A685" s="3"/>
      <c r="B685" s="3"/>
      <c r="C685" s="3"/>
      <c r="D685" s="200"/>
      <c r="E685" s="3"/>
      <c r="F685" s="3"/>
      <c r="G685" s="3"/>
      <c r="H685" s="3"/>
      <c r="I685" s="3"/>
      <c r="J685" s="3"/>
      <c r="K685" s="3"/>
      <c r="L685" s="3"/>
      <c r="M685" s="3"/>
      <c r="N685" s="3"/>
      <c r="O685" s="3"/>
      <c r="P685" s="3"/>
      <c r="Q685" s="3"/>
      <c r="R685" s="3"/>
      <c r="S685" s="3"/>
      <c r="T685" s="3"/>
      <c r="U685" s="3"/>
      <c r="V685" s="3"/>
      <c r="W685" s="3"/>
      <c r="X685" s="3"/>
      <c r="Y685" s="3"/>
      <c r="Z685" s="3"/>
    </row>
    <row r="686" spans="1:26" ht="12.75" customHeight="1" x14ac:dyDescent="0.25">
      <c r="A686" s="3"/>
      <c r="B686" s="3"/>
      <c r="C686" s="3"/>
      <c r="D686" s="200"/>
      <c r="E686" s="3"/>
      <c r="F686" s="3"/>
      <c r="G686" s="3"/>
      <c r="H686" s="3"/>
      <c r="I686" s="3"/>
      <c r="J686" s="3"/>
      <c r="K686" s="3"/>
      <c r="L686" s="3"/>
      <c r="M686" s="3"/>
      <c r="N686" s="3"/>
      <c r="O686" s="3"/>
      <c r="P686" s="3"/>
      <c r="Q686" s="3"/>
      <c r="R686" s="3"/>
      <c r="S686" s="3"/>
      <c r="T686" s="3"/>
      <c r="U686" s="3"/>
      <c r="V686" s="3"/>
      <c r="W686" s="3"/>
      <c r="X686" s="3"/>
      <c r="Y686" s="3"/>
      <c r="Z686" s="3"/>
    </row>
    <row r="687" spans="1:26" ht="12.75" customHeight="1" x14ac:dyDescent="0.25">
      <c r="A687" s="3"/>
      <c r="B687" s="3"/>
      <c r="C687" s="3"/>
      <c r="D687" s="200"/>
      <c r="E687" s="3"/>
      <c r="F687" s="3"/>
      <c r="G687" s="3"/>
      <c r="H687" s="3"/>
      <c r="I687" s="3"/>
      <c r="J687" s="3"/>
      <c r="K687" s="3"/>
      <c r="L687" s="3"/>
      <c r="M687" s="3"/>
      <c r="N687" s="3"/>
      <c r="O687" s="3"/>
      <c r="P687" s="3"/>
      <c r="Q687" s="3"/>
      <c r="R687" s="3"/>
      <c r="S687" s="3"/>
      <c r="T687" s="3"/>
      <c r="U687" s="3"/>
      <c r="V687" s="3"/>
      <c r="W687" s="3"/>
      <c r="X687" s="3"/>
      <c r="Y687" s="3"/>
      <c r="Z687" s="3"/>
    </row>
    <row r="688" spans="1:26" ht="12.75" customHeight="1" x14ac:dyDescent="0.25">
      <c r="A688" s="3"/>
      <c r="B688" s="3"/>
      <c r="C688" s="3"/>
      <c r="D688" s="200"/>
      <c r="E688" s="3"/>
      <c r="F688" s="3"/>
      <c r="G688" s="3"/>
      <c r="H688" s="3"/>
      <c r="I688" s="3"/>
      <c r="J688" s="3"/>
      <c r="K688" s="3"/>
      <c r="L688" s="3"/>
      <c r="M688" s="3"/>
      <c r="N688" s="3"/>
      <c r="O688" s="3"/>
      <c r="P688" s="3"/>
      <c r="Q688" s="3"/>
      <c r="R688" s="3"/>
      <c r="S688" s="3"/>
      <c r="T688" s="3"/>
      <c r="U688" s="3"/>
      <c r="V688" s="3"/>
      <c r="W688" s="3"/>
      <c r="X688" s="3"/>
      <c r="Y688" s="3"/>
      <c r="Z688" s="3"/>
    </row>
    <row r="689" spans="1:26" ht="12.75" customHeight="1" x14ac:dyDescent="0.25">
      <c r="A689" s="3"/>
      <c r="B689" s="3"/>
      <c r="C689" s="3"/>
      <c r="D689" s="200"/>
      <c r="E689" s="3"/>
      <c r="F689" s="3"/>
      <c r="G689" s="3"/>
      <c r="H689" s="3"/>
      <c r="I689" s="3"/>
      <c r="J689" s="3"/>
      <c r="K689" s="3"/>
      <c r="L689" s="3"/>
      <c r="M689" s="3"/>
      <c r="N689" s="3"/>
      <c r="O689" s="3"/>
      <c r="P689" s="3"/>
      <c r="Q689" s="3"/>
      <c r="R689" s="3"/>
      <c r="S689" s="3"/>
      <c r="T689" s="3"/>
      <c r="U689" s="3"/>
      <c r="V689" s="3"/>
      <c r="W689" s="3"/>
      <c r="X689" s="3"/>
      <c r="Y689" s="3"/>
      <c r="Z689" s="3"/>
    </row>
    <row r="690" spans="1:26" ht="12.75" customHeight="1" x14ac:dyDescent="0.25">
      <c r="A690" s="3"/>
      <c r="B690" s="3"/>
      <c r="C690" s="3"/>
      <c r="D690" s="200"/>
      <c r="E690" s="3"/>
      <c r="F690" s="3"/>
      <c r="G690" s="3"/>
      <c r="H690" s="3"/>
      <c r="I690" s="3"/>
      <c r="J690" s="3"/>
      <c r="K690" s="3"/>
      <c r="L690" s="3"/>
      <c r="M690" s="3"/>
      <c r="N690" s="3"/>
      <c r="O690" s="3"/>
      <c r="P690" s="3"/>
      <c r="Q690" s="3"/>
      <c r="R690" s="3"/>
      <c r="S690" s="3"/>
      <c r="T690" s="3"/>
      <c r="U690" s="3"/>
      <c r="V690" s="3"/>
      <c r="W690" s="3"/>
      <c r="X690" s="3"/>
      <c r="Y690" s="3"/>
      <c r="Z690" s="3"/>
    </row>
    <row r="691" spans="1:26" ht="12.75" customHeight="1" x14ac:dyDescent="0.25">
      <c r="A691" s="3"/>
      <c r="B691" s="3"/>
      <c r="C691" s="3"/>
      <c r="D691" s="200"/>
      <c r="E691" s="3"/>
      <c r="F691" s="3"/>
      <c r="G691" s="3"/>
      <c r="H691" s="3"/>
      <c r="I691" s="3"/>
      <c r="J691" s="3"/>
      <c r="K691" s="3"/>
      <c r="L691" s="3"/>
      <c r="M691" s="3"/>
      <c r="N691" s="3"/>
      <c r="O691" s="3"/>
      <c r="P691" s="3"/>
      <c r="Q691" s="3"/>
      <c r="R691" s="3"/>
      <c r="S691" s="3"/>
      <c r="T691" s="3"/>
      <c r="U691" s="3"/>
      <c r="V691" s="3"/>
      <c r="W691" s="3"/>
      <c r="X691" s="3"/>
      <c r="Y691" s="3"/>
      <c r="Z691" s="3"/>
    </row>
    <row r="692" spans="1:26" ht="12.75" customHeight="1" x14ac:dyDescent="0.25">
      <c r="A692" s="3"/>
      <c r="B692" s="3"/>
      <c r="C692" s="3"/>
      <c r="D692" s="200"/>
      <c r="E692" s="3"/>
      <c r="F692" s="3"/>
      <c r="G692" s="3"/>
      <c r="H692" s="3"/>
      <c r="I692" s="3"/>
      <c r="J692" s="3"/>
      <c r="K692" s="3"/>
      <c r="L692" s="3"/>
      <c r="M692" s="3"/>
      <c r="N692" s="3"/>
      <c r="O692" s="3"/>
      <c r="P692" s="3"/>
      <c r="Q692" s="3"/>
      <c r="R692" s="3"/>
      <c r="S692" s="3"/>
      <c r="T692" s="3"/>
      <c r="U692" s="3"/>
      <c r="V692" s="3"/>
      <c r="W692" s="3"/>
      <c r="X692" s="3"/>
      <c r="Y692" s="3"/>
      <c r="Z692" s="3"/>
    </row>
    <row r="693" spans="1:26" ht="12.75" customHeight="1" x14ac:dyDescent="0.25">
      <c r="A693" s="3"/>
      <c r="B693" s="3"/>
      <c r="C693" s="3"/>
      <c r="D693" s="200"/>
      <c r="E693" s="3"/>
      <c r="F693" s="3"/>
      <c r="G693" s="3"/>
      <c r="H693" s="3"/>
      <c r="I693" s="3"/>
      <c r="J693" s="3"/>
      <c r="K693" s="3"/>
      <c r="L693" s="3"/>
      <c r="M693" s="3"/>
      <c r="N693" s="3"/>
      <c r="O693" s="3"/>
      <c r="P693" s="3"/>
      <c r="Q693" s="3"/>
      <c r="R693" s="3"/>
      <c r="S693" s="3"/>
      <c r="T693" s="3"/>
      <c r="U693" s="3"/>
      <c r="V693" s="3"/>
      <c r="W693" s="3"/>
      <c r="X693" s="3"/>
      <c r="Y693" s="3"/>
      <c r="Z693" s="3"/>
    </row>
    <row r="694" spans="1:26" ht="12.75" customHeight="1" x14ac:dyDescent="0.25">
      <c r="A694" s="3"/>
      <c r="B694" s="3"/>
      <c r="C694" s="3"/>
      <c r="D694" s="200"/>
      <c r="E694" s="3"/>
      <c r="F694" s="3"/>
      <c r="G694" s="3"/>
      <c r="H694" s="3"/>
      <c r="I694" s="3"/>
      <c r="J694" s="3"/>
      <c r="K694" s="3"/>
      <c r="L694" s="3"/>
      <c r="M694" s="3"/>
      <c r="N694" s="3"/>
      <c r="O694" s="3"/>
      <c r="P694" s="3"/>
      <c r="Q694" s="3"/>
      <c r="R694" s="3"/>
      <c r="S694" s="3"/>
      <c r="T694" s="3"/>
      <c r="U694" s="3"/>
      <c r="V694" s="3"/>
      <c r="W694" s="3"/>
      <c r="X694" s="3"/>
      <c r="Y694" s="3"/>
      <c r="Z694" s="3"/>
    </row>
    <row r="695" spans="1:26" ht="12.75" customHeight="1" x14ac:dyDescent="0.25">
      <c r="A695" s="3"/>
      <c r="B695" s="3"/>
      <c r="C695" s="3"/>
      <c r="D695" s="200"/>
      <c r="E695" s="3"/>
      <c r="F695" s="3"/>
      <c r="G695" s="3"/>
      <c r="H695" s="3"/>
      <c r="I695" s="3"/>
      <c r="J695" s="3"/>
      <c r="K695" s="3"/>
      <c r="L695" s="3"/>
      <c r="M695" s="3"/>
      <c r="N695" s="3"/>
      <c r="O695" s="3"/>
      <c r="P695" s="3"/>
      <c r="Q695" s="3"/>
      <c r="R695" s="3"/>
      <c r="S695" s="3"/>
      <c r="T695" s="3"/>
      <c r="U695" s="3"/>
      <c r="V695" s="3"/>
      <c r="W695" s="3"/>
      <c r="X695" s="3"/>
      <c r="Y695" s="3"/>
      <c r="Z695" s="3"/>
    </row>
    <row r="696" spans="1:26" ht="12.75" customHeight="1" x14ac:dyDescent="0.25">
      <c r="A696" s="3"/>
      <c r="B696" s="3"/>
      <c r="C696" s="3"/>
      <c r="D696" s="200"/>
      <c r="E696" s="3"/>
      <c r="F696" s="3"/>
      <c r="G696" s="3"/>
      <c r="H696" s="3"/>
      <c r="I696" s="3"/>
      <c r="J696" s="3"/>
      <c r="K696" s="3"/>
      <c r="L696" s="3"/>
      <c r="M696" s="3"/>
      <c r="N696" s="3"/>
      <c r="O696" s="3"/>
      <c r="P696" s="3"/>
      <c r="Q696" s="3"/>
      <c r="R696" s="3"/>
      <c r="S696" s="3"/>
      <c r="T696" s="3"/>
      <c r="U696" s="3"/>
      <c r="V696" s="3"/>
      <c r="W696" s="3"/>
      <c r="X696" s="3"/>
      <c r="Y696" s="3"/>
      <c r="Z696" s="3"/>
    </row>
    <row r="697" spans="1:26" ht="12.75" customHeight="1" x14ac:dyDescent="0.25">
      <c r="A697" s="3"/>
      <c r="B697" s="3"/>
      <c r="C697" s="3"/>
      <c r="D697" s="200"/>
      <c r="E697" s="3"/>
      <c r="F697" s="3"/>
      <c r="G697" s="3"/>
      <c r="H697" s="3"/>
      <c r="I697" s="3"/>
      <c r="J697" s="3"/>
      <c r="K697" s="3"/>
      <c r="L697" s="3"/>
      <c r="M697" s="3"/>
      <c r="N697" s="3"/>
      <c r="O697" s="3"/>
      <c r="P697" s="3"/>
      <c r="Q697" s="3"/>
      <c r="R697" s="3"/>
      <c r="S697" s="3"/>
      <c r="T697" s="3"/>
      <c r="U697" s="3"/>
      <c r="V697" s="3"/>
      <c r="W697" s="3"/>
      <c r="X697" s="3"/>
      <c r="Y697" s="3"/>
      <c r="Z697" s="3"/>
    </row>
    <row r="698" spans="1:26" ht="12.75" customHeight="1" x14ac:dyDescent="0.25">
      <c r="A698" s="3"/>
      <c r="B698" s="3"/>
      <c r="C698" s="3"/>
      <c r="D698" s="200"/>
      <c r="E698" s="3"/>
      <c r="F698" s="3"/>
      <c r="G698" s="3"/>
      <c r="H698" s="3"/>
      <c r="I698" s="3"/>
      <c r="J698" s="3"/>
      <c r="K698" s="3"/>
      <c r="L698" s="3"/>
      <c r="M698" s="3"/>
      <c r="N698" s="3"/>
      <c r="O698" s="3"/>
      <c r="P698" s="3"/>
      <c r="Q698" s="3"/>
      <c r="R698" s="3"/>
      <c r="S698" s="3"/>
      <c r="T698" s="3"/>
      <c r="U698" s="3"/>
      <c r="V698" s="3"/>
      <c r="W698" s="3"/>
      <c r="X698" s="3"/>
      <c r="Y698" s="3"/>
      <c r="Z698" s="3"/>
    </row>
    <row r="699" spans="1:26" ht="12.75" customHeight="1" x14ac:dyDescent="0.25">
      <c r="A699" s="3"/>
      <c r="B699" s="3"/>
      <c r="C699" s="3"/>
      <c r="D699" s="200"/>
      <c r="E699" s="3"/>
      <c r="F699" s="3"/>
      <c r="G699" s="3"/>
      <c r="H699" s="3"/>
      <c r="I699" s="3"/>
      <c r="J699" s="3"/>
      <c r="K699" s="3"/>
      <c r="L699" s="3"/>
      <c r="M699" s="3"/>
      <c r="N699" s="3"/>
      <c r="O699" s="3"/>
      <c r="P699" s="3"/>
      <c r="Q699" s="3"/>
      <c r="R699" s="3"/>
      <c r="S699" s="3"/>
      <c r="T699" s="3"/>
      <c r="U699" s="3"/>
      <c r="V699" s="3"/>
      <c r="W699" s="3"/>
      <c r="X699" s="3"/>
      <c r="Y699" s="3"/>
      <c r="Z699" s="3"/>
    </row>
    <row r="700" spans="1:26" ht="12.75" customHeight="1" x14ac:dyDescent="0.25">
      <c r="A700" s="3"/>
      <c r="B700" s="3"/>
      <c r="C700" s="3"/>
      <c r="D700" s="200"/>
      <c r="E700" s="3"/>
      <c r="F700" s="3"/>
      <c r="G700" s="3"/>
      <c r="H700" s="3"/>
      <c r="I700" s="3"/>
      <c r="J700" s="3"/>
      <c r="K700" s="3"/>
      <c r="L700" s="3"/>
      <c r="M700" s="3"/>
      <c r="N700" s="3"/>
      <c r="O700" s="3"/>
      <c r="P700" s="3"/>
      <c r="Q700" s="3"/>
      <c r="R700" s="3"/>
      <c r="S700" s="3"/>
      <c r="T700" s="3"/>
      <c r="U700" s="3"/>
      <c r="V700" s="3"/>
      <c r="W700" s="3"/>
      <c r="X700" s="3"/>
      <c r="Y700" s="3"/>
      <c r="Z700" s="3"/>
    </row>
    <row r="701" spans="1:26" ht="12.75" customHeight="1" x14ac:dyDescent="0.25">
      <c r="A701" s="3"/>
      <c r="B701" s="3"/>
      <c r="C701" s="3"/>
      <c r="D701" s="200"/>
      <c r="E701" s="3"/>
      <c r="F701" s="3"/>
      <c r="G701" s="3"/>
      <c r="H701" s="3"/>
      <c r="I701" s="3"/>
      <c r="J701" s="3"/>
      <c r="K701" s="3"/>
      <c r="L701" s="3"/>
      <c r="M701" s="3"/>
      <c r="N701" s="3"/>
      <c r="O701" s="3"/>
      <c r="P701" s="3"/>
      <c r="Q701" s="3"/>
      <c r="R701" s="3"/>
      <c r="S701" s="3"/>
      <c r="T701" s="3"/>
      <c r="U701" s="3"/>
      <c r="V701" s="3"/>
      <c r="W701" s="3"/>
      <c r="X701" s="3"/>
      <c r="Y701" s="3"/>
      <c r="Z701" s="3"/>
    </row>
    <row r="702" spans="1:26" ht="12.75" customHeight="1" x14ac:dyDescent="0.25">
      <c r="A702" s="3"/>
      <c r="B702" s="3"/>
      <c r="C702" s="3"/>
      <c r="D702" s="200"/>
      <c r="E702" s="3"/>
      <c r="F702" s="3"/>
      <c r="G702" s="3"/>
      <c r="H702" s="3"/>
      <c r="I702" s="3"/>
      <c r="J702" s="3"/>
      <c r="K702" s="3"/>
      <c r="L702" s="3"/>
      <c r="M702" s="3"/>
      <c r="N702" s="3"/>
      <c r="O702" s="3"/>
      <c r="P702" s="3"/>
      <c r="Q702" s="3"/>
      <c r="R702" s="3"/>
      <c r="S702" s="3"/>
      <c r="T702" s="3"/>
      <c r="U702" s="3"/>
      <c r="V702" s="3"/>
      <c r="W702" s="3"/>
      <c r="X702" s="3"/>
      <c r="Y702" s="3"/>
      <c r="Z702" s="3"/>
    </row>
    <row r="703" spans="1:26" ht="12.75" customHeight="1" x14ac:dyDescent="0.25">
      <c r="A703" s="3"/>
      <c r="B703" s="3"/>
      <c r="C703" s="3"/>
      <c r="D703" s="200"/>
      <c r="E703" s="3"/>
      <c r="F703" s="3"/>
      <c r="G703" s="3"/>
      <c r="H703" s="3"/>
      <c r="I703" s="3"/>
      <c r="J703" s="3"/>
      <c r="K703" s="3"/>
      <c r="L703" s="3"/>
      <c r="M703" s="3"/>
      <c r="N703" s="3"/>
      <c r="O703" s="3"/>
      <c r="P703" s="3"/>
      <c r="Q703" s="3"/>
      <c r="R703" s="3"/>
      <c r="S703" s="3"/>
      <c r="T703" s="3"/>
      <c r="U703" s="3"/>
      <c r="V703" s="3"/>
      <c r="W703" s="3"/>
      <c r="X703" s="3"/>
      <c r="Y703" s="3"/>
      <c r="Z703" s="3"/>
    </row>
    <row r="704" spans="1:26" ht="12.75" customHeight="1" x14ac:dyDescent="0.25">
      <c r="A704" s="3"/>
      <c r="B704" s="3"/>
      <c r="C704" s="3"/>
      <c r="D704" s="200"/>
      <c r="E704" s="3"/>
      <c r="F704" s="3"/>
      <c r="G704" s="3"/>
      <c r="H704" s="3"/>
      <c r="I704" s="3"/>
      <c r="J704" s="3"/>
      <c r="K704" s="3"/>
      <c r="L704" s="3"/>
      <c r="M704" s="3"/>
      <c r="N704" s="3"/>
      <c r="O704" s="3"/>
      <c r="P704" s="3"/>
      <c r="Q704" s="3"/>
      <c r="R704" s="3"/>
      <c r="S704" s="3"/>
      <c r="T704" s="3"/>
      <c r="U704" s="3"/>
      <c r="V704" s="3"/>
      <c r="W704" s="3"/>
      <c r="X704" s="3"/>
      <c r="Y704" s="3"/>
      <c r="Z704" s="3"/>
    </row>
    <row r="705" spans="1:26" ht="12.75" customHeight="1" x14ac:dyDescent="0.25">
      <c r="A705" s="3"/>
      <c r="B705" s="3"/>
      <c r="C705" s="3"/>
      <c r="D705" s="200"/>
      <c r="E705" s="3"/>
      <c r="F705" s="3"/>
      <c r="G705" s="3"/>
      <c r="H705" s="3"/>
      <c r="I705" s="3"/>
      <c r="J705" s="3"/>
      <c r="K705" s="3"/>
      <c r="L705" s="3"/>
      <c r="M705" s="3"/>
      <c r="N705" s="3"/>
      <c r="O705" s="3"/>
      <c r="P705" s="3"/>
      <c r="Q705" s="3"/>
      <c r="R705" s="3"/>
      <c r="S705" s="3"/>
      <c r="T705" s="3"/>
      <c r="U705" s="3"/>
      <c r="V705" s="3"/>
      <c r="W705" s="3"/>
      <c r="X705" s="3"/>
      <c r="Y705" s="3"/>
      <c r="Z705" s="3"/>
    </row>
    <row r="706" spans="1:26" ht="12.75" customHeight="1" x14ac:dyDescent="0.25">
      <c r="A706" s="3"/>
      <c r="B706" s="3"/>
      <c r="C706" s="3"/>
      <c r="D706" s="200"/>
      <c r="E706" s="3"/>
      <c r="F706" s="3"/>
      <c r="G706" s="3"/>
      <c r="H706" s="3"/>
      <c r="I706" s="3"/>
      <c r="J706" s="3"/>
      <c r="K706" s="3"/>
      <c r="L706" s="3"/>
      <c r="M706" s="3"/>
      <c r="N706" s="3"/>
      <c r="O706" s="3"/>
      <c r="P706" s="3"/>
      <c r="Q706" s="3"/>
      <c r="R706" s="3"/>
      <c r="S706" s="3"/>
      <c r="T706" s="3"/>
      <c r="U706" s="3"/>
      <c r="V706" s="3"/>
      <c r="W706" s="3"/>
      <c r="X706" s="3"/>
      <c r="Y706" s="3"/>
      <c r="Z706" s="3"/>
    </row>
    <row r="707" spans="1:26" ht="12.75" customHeight="1" x14ac:dyDescent="0.25">
      <c r="A707" s="3"/>
      <c r="B707" s="3"/>
      <c r="C707" s="3"/>
      <c r="D707" s="200"/>
      <c r="E707" s="3"/>
      <c r="F707" s="3"/>
      <c r="G707" s="3"/>
      <c r="H707" s="3"/>
      <c r="I707" s="3"/>
      <c r="J707" s="3"/>
      <c r="K707" s="3"/>
      <c r="L707" s="3"/>
      <c r="M707" s="3"/>
      <c r="N707" s="3"/>
      <c r="O707" s="3"/>
      <c r="P707" s="3"/>
      <c r="Q707" s="3"/>
      <c r="R707" s="3"/>
      <c r="S707" s="3"/>
      <c r="T707" s="3"/>
      <c r="U707" s="3"/>
      <c r="V707" s="3"/>
      <c r="W707" s="3"/>
      <c r="X707" s="3"/>
      <c r="Y707" s="3"/>
      <c r="Z707" s="3"/>
    </row>
    <row r="708" spans="1:26" ht="12.75" customHeight="1" x14ac:dyDescent="0.25">
      <c r="A708" s="3"/>
      <c r="B708" s="3"/>
      <c r="C708" s="3"/>
      <c r="D708" s="200"/>
      <c r="E708" s="3"/>
      <c r="F708" s="3"/>
      <c r="G708" s="3"/>
      <c r="H708" s="3"/>
      <c r="I708" s="3"/>
      <c r="J708" s="3"/>
      <c r="K708" s="3"/>
      <c r="L708" s="3"/>
      <c r="M708" s="3"/>
      <c r="N708" s="3"/>
      <c r="O708" s="3"/>
      <c r="P708" s="3"/>
      <c r="Q708" s="3"/>
      <c r="R708" s="3"/>
      <c r="S708" s="3"/>
      <c r="T708" s="3"/>
      <c r="U708" s="3"/>
      <c r="V708" s="3"/>
      <c r="W708" s="3"/>
      <c r="X708" s="3"/>
      <c r="Y708" s="3"/>
      <c r="Z708" s="3"/>
    </row>
    <row r="709" spans="1:26" ht="12.75" customHeight="1" x14ac:dyDescent="0.25">
      <c r="A709" s="3"/>
      <c r="B709" s="3"/>
      <c r="C709" s="3"/>
      <c r="D709" s="200"/>
      <c r="E709" s="3"/>
      <c r="F709" s="3"/>
      <c r="G709" s="3"/>
      <c r="H709" s="3"/>
      <c r="I709" s="3"/>
      <c r="J709" s="3"/>
      <c r="K709" s="3"/>
      <c r="L709" s="3"/>
      <c r="M709" s="3"/>
      <c r="N709" s="3"/>
      <c r="O709" s="3"/>
      <c r="P709" s="3"/>
      <c r="Q709" s="3"/>
      <c r="R709" s="3"/>
      <c r="S709" s="3"/>
      <c r="T709" s="3"/>
      <c r="U709" s="3"/>
      <c r="V709" s="3"/>
      <c r="W709" s="3"/>
      <c r="X709" s="3"/>
      <c r="Y709" s="3"/>
      <c r="Z709" s="3"/>
    </row>
    <row r="710" spans="1:26" ht="12.75" customHeight="1" x14ac:dyDescent="0.25">
      <c r="A710" s="3"/>
      <c r="B710" s="3"/>
      <c r="C710" s="3"/>
      <c r="D710" s="200"/>
      <c r="E710" s="3"/>
      <c r="F710" s="3"/>
      <c r="G710" s="3"/>
      <c r="H710" s="3"/>
      <c r="I710" s="3"/>
      <c r="J710" s="3"/>
      <c r="K710" s="3"/>
      <c r="L710" s="3"/>
      <c r="M710" s="3"/>
      <c r="N710" s="3"/>
      <c r="O710" s="3"/>
      <c r="P710" s="3"/>
      <c r="Q710" s="3"/>
      <c r="R710" s="3"/>
      <c r="S710" s="3"/>
      <c r="T710" s="3"/>
      <c r="U710" s="3"/>
      <c r="V710" s="3"/>
      <c r="W710" s="3"/>
      <c r="X710" s="3"/>
      <c r="Y710" s="3"/>
      <c r="Z710" s="3"/>
    </row>
    <row r="711" spans="1:26" ht="12.75" customHeight="1" x14ac:dyDescent="0.25">
      <c r="A711" s="3"/>
      <c r="B711" s="3"/>
      <c r="C711" s="3"/>
      <c r="D711" s="200"/>
      <c r="E711" s="3"/>
      <c r="F711" s="3"/>
      <c r="G711" s="3"/>
      <c r="H711" s="3"/>
      <c r="I711" s="3"/>
      <c r="J711" s="3"/>
      <c r="K711" s="3"/>
      <c r="L711" s="3"/>
      <c r="M711" s="3"/>
      <c r="N711" s="3"/>
      <c r="O711" s="3"/>
      <c r="P711" s="3"/>
      <c r="Q711" s="3"/>
      <c r="R711" s="3"/>
      <c r="S711" s="3"/>
      <c r="T711" s="3"/>
      <c r="U711" s="3"/>
      <c r="V711" s="3"/>
      <c r="W711" s="3"/>
      <c r="X711" s="3"/>
      <c r="Y711" s="3"/>
      <c r="Z711" s="3"/>
    </row>
    <row r="712" spans="1:26" ht="12.75" customHeight="1" x14ac:dyDescent="0.25">
      <c r="A712" s="3"/>
      <c r="B712" s="3"/>
      <c r="C712" s="3"/>
      <c r="D712" s="200"/>
      <c r="E712" s="3"/>
      <c r="F712" s="3"/>
      <c r="G712" s="3"/>
      <c r="H712" s="3"/>
      <c r="I712" s="3"/>
      <c r="J712" s="3"/>
      <c r="K712" s="3"/>
      <c r="L712" s="3"/>
      <c r="M712" s="3"/>
      <c r="N712" s="3"/>
      <c r="O712" s="3"/>
      <c r="P712" s="3"/>
      <c r="Q712" s="3"/>
      <c r="R712" s="3"/>
      <c r="S712" s="3"/>
      <c r="T712" s="3"/>
      <c r="U712" s="3"/>
      <c r="V712" s="3"/>
      <c r="W712" s="3"/>
      <c r="X712" s="3"/>
      <c r="Y712" s="3"/>
      <c r="Z712" s="3"/>
    </row>
    <row r="713" spans="1:26" ht="12.75" customHeight="1" x14ac:dyDescent="0.25">
      <c r="A713" s="3"/>
      <c r="B713" s="3"/>
      <c r="C713" s="3"/>
      <c r="D713" s="200"/>
      <c r="E713" s="3"/>
      <c r="F713" s="3"/>
      <c r="G713" s="3"/>
      <c r="H713" s="3"/>
      <c r="I713" s="3"/>
      <c r="J713" s="3"/>
      <c r="K713" s="3"/>
      <c r="L713" s="3"/>
      <c r="M713" s="3"/>
      <c r="N713" s="3"/>
      <c r="O713" s="3"/>
      <c r="P713" s="3"/>
      <c r="Q713" s="3"/>
      <c r="R713" s="3"/>
      <c r="S713" s="3"/>
      <c r="T713" s="3"/>
      <c r="U713" s="3"/>
      <c r="V713" s="3"/>
      <c r="W713" s="3"/>
      <c r="X713" s="3"/>
      <c r="Y713" s="3"/>
      <c r="Z713" s="3"/>
    </row>
    <row r="714" spans="1:26" ht="12.75" customHeight="1" x14ac:dyDescent="0.25">
      <c r="A714" s="3"/>
      <c r="B714" s="3"/>
      <c r="C714" s="3"/>
      <c r="D714" s="200"/>
      <c r="E714" s="3"/>
      <c r="F714" s="3"/>
      <c r="G714" s="3"/>
      <c r="H714" s="3"/>
      <c r="I714" s="3"/>
      <c r="J714" s="3"/>
      <c r="K714" s="3"/>
      <c r="L714" s="3"/>
      <c r="M714" s="3"/>
      <c r="N714" s="3"/>
      <c r="O714" s="3"/>
      <c r="P714" s="3"/>
      <c r="Q714" s="3"/>
      <c r="R714" s="3"/>
      <c r="S714" s="3"/>
      <c r="T714" s="3"/>
      <c r="U714" s="3"/>
      <c r="V714" s="3"/>
      <c r="W714" s="3"/>
      <c r="X714" s="3"/>
      <c r="Y714" s="3"/>
      <c r="Z714" s="3"/>
    </row>
    <row r="715" spans="1:26" ht="12.75" customHeight="1" x14ac:dyDescent="0.25">
      <c r="A715" s="3"/>
      <c r="B715" s="3"/>
      <c r="C715" s="3"/>
      <c r="D715" s="200"/>
      <c r="E715" s="3"/>
      <c r="F715" s="3"/>
      <c r="G715" s="3"/>
      <c r="H715" s="3"/>
      <c r="I715" s="3"/>
      <c r="J715" s="3"/>
      <c r="K715" s="3"/>
      <c r="L715" s="3"/>
      <c r="M715" s="3"/>
      <c r="N715" s="3"/>
      <c r="O715" s="3"/>
      <c r="P715" s="3"/>
      <c r="Q715" s="3"/>
      <c r="R715" s="3"/>
      <c r="S715" s="3"/>
      <c r="T715" s="3"/>
      <c r="U715" s="3"/>
      <c r="V715" s="3"/>
      <c r="W715" s="3"/>
      <c r="X715" s="3"/>
      <c r="Y715" s="3"/>
      <c r="Z715" s="3"/>
    </row>
    <row r="716" spans="1:26" ht="12.75" customHeight="1" x14ac:dyDescent="0.25">
      <c r="A716" s="3"/>
      <c r="B716" s="3"/>
      <c r="C716" s="3"/>
      <c r="D716" s="200"/>
      <c r="E716" s="3"/>
      <c r="F716" s="3"/>
      <c r="G716" s="3"/>
      <c r="H716" s="3"/>
      <c r="I716" s="3"/>
      <c r="J716" s="3"/>
      <c r="K716" s="3"/>
      <c r="L716" s="3"/>
      <c r="M716" s="3"/>
      <c r="N716" s="3"/>
      <c r="O716" s="3"/>
      <c r="P716" s="3"/>
      <c r="Q716" s="3"/>
      <c r="R716" s="3"/>
      <c r="S716" s="3"/>
      <c r="T716" s="3"/>
      <c r="U716" s="3"/>
      <c r="V716" s="3"/>
      <c r="W716" s="3"/>
      <c r="X716" s="3"/>
      <c r="Y716" s="3"/>
      <c r="Z716" s="3"/>
    </row>
    <row r="717" spans="1:26" ht="12.75" customHeight="1" x14ac:dyDescent="0.25">
      <c r="A717" s="3"/>
      <c r="B717" s="3"/>
      <c r="C717" s="3"/>
      <c r="D717" s="200"/>
      <c r="E717" s="3"/>
      <c r="F717" s="3"/>
      <c r="G717" s="3"/>
      <c r="H717" s="3"/>
      <c r="I717" s="3"/>
      <c r="J717" s="3"/>
      <c r="K717" s="3"/>
      <c r="L717" s="3"/>
      <c r="M717" s="3"/>
      <c r="N717" s="3"/>
      <c r="O717" s="3"/>
      <c r="P717" s="3"/>
      <c r="Q717" s="3"/>
      <c r="R717" s="3"/>
      <c r="S717" s="3"/>
      <c r="T717" s="3"/>
      <c r="U717" s="3"/>
      <c r="V717" s="3"/>
      <c r="W717" s="3"/>
      <c r="X717" s="3"/>
      <c r="Y717" s="3"/>
      <c r="Z717" s="3"/>
    </row>
    <row r="718" spans="1:26" ht="12.75" customHeight="1" x14ac:dyDescent="0.25">
      <c r="A718" s="3"/>
      <c r="B718" s="3"/>
      <c r="C718" s="3"/>
      <c r="D718" s="200"/>
      <c r="E718" s="3"/>
      <c r="F718" s="3"/>
      <c r="G718" s="3"/>
      <c r="H718" s="3"/>
      <c r="I718" s="3"/>
      <c r="J718" s="3"/>
      <c r="K718" s="3"/>
      <c r="L718" s="3"/>
      <c r="M718" s="3"/>
      <c r="N718" s="3"/>
      <c r="O718" s="3"/>
      <c r="P718" s="3"/>
      <c r="Q718" s="3"/>
      <c r="R718" s="3"/>
      <c r="S718" s="3"/>
      <c r="T718" s="3"/>
      <c r="U718" s="3"/>
      <c r="V718" s="3"/>
      <c r="W718" s="3"/>
      <c r="X718" s="3"/>
      <c r="Y718" s="3"/>
      <c r="Z718" s="3"/>
    </row>
    <row r="719" spans="1:26" ht="12.75" customHeight="1" x14ac:dyDescent="0.25">
      <c r="A719" s="3"/>
      <c r="B719" s="3"/>
      <c r="C719" s="3"/>
      <c r="D719" s="200"/>
      <c r="E719" s="3"/>
      <c r="F719" s="3"/>
      <c r="G719" s="3"/>
      <c r="H719" s="3"/>
      <c r="I719" s="3"/>
      <c r="J719" s="3"/>
      <c r="K719" s="3"/>
      <c r="L719" s="3"/>
      <c r="M719" s="3"/>
      <c r="N719" s="3"/>
      <c r="O719" s="3"/>
      <c r="P719" s="3"/>
      <c r="Q719" s="3"/>
      <c r="R719" s="3"/>
      <c r="S719" s="3"/>
      <c r="T719" s="3"/>
      <c r="U719" s="3"/>
      <c r="V719" s="3"/>
      <c r="W719" s="3"/>
      <c r="X719" s="3"/>
      <c r="Y719" s="3"/>
      <c r="Z719" s="3"/>
    </row>
    <row r="720" spans="1:26" ht="12.75" customHeight="1" x14ac:dyDescent="0.25">
      <c r="A720" s="3"/>
      <c r="B720" s="3"/>
      <c r="C720" s="3"/>
      <c r="D720" s="200"/>
      <c r="E720" s="3"/>
      <c r="F720" s="3"/>
      <c r="G720" s="3"/>
      <c r="H720" s="3"/>
      <c r="I720" s="3"/>
      <c r="J720" s="3"/>
      <c r="K720" s="3"/>
      <c r="L720" s="3"/>
      <c r="M720" s="3"/>
      <c r="N720" s="3"/>
      <c r="O720" s="3"/>
      <c r="P720" s="3"/>
      <c r="Q720" s="3"/>
      <c r="R720" s="3"/>
      <c r="S720" s="3"/>
      <c r="T720" s="3"/>
      <c r="U720" s="3"/>
      <c r="V720" s="3"/>
      <c r="W720" s="3"/>
      <c r="X720" s="3"/>
      <c r="Y720" s="3"/>
      <c r="Z720" s="3"/>
    </row>
    <row r="721" spans="1:26" ht="12.75" customHeight="1" x14ac:dyDescent="0.25">
      <c r="A721" s="3"/>
      <c r="B721" s="3"/>
      <c r="C721" s="3"/>
      <c r="D721" s="200"/>
      <c r="E721" s="3"/>
      <c r="F721" s="3"/>
      <c r="G721" s="3"/>
      <c r="H721" s="3"/>
      <c r="I721" s="3"/>
      <c r="J721" s="3"/>
      <c r="K721" s="3"/>
      <c r="L721" s="3"/>
      <c r="M721" s="3"/>
      <c r="N721" s="3"/>
      <c r="O721" s="3"/>
      <c r="P721" s="3"/>
      <c r="Q721" s="3"/>
      <c r="R721" s="3"/>
      <c r="S721" s="3"/>
      <c r="T721" s="3"/>
      <c r="U721" s="3"/>
      <c r="V721" s="3"/>
      <c r="W721" s="3"/>
      <c r="X721" s="3"/>
      <c r="Y721" s="3"/>
      <c r="Z721" s="3"/>
    </row>
    <row r="722" spans="1:26" ht="12.75" customHeight="1" x14ac:dyDescent="0.25">
      <c r="A722" s="3"/>
      <c r="B722" s="3"/>
      <c r="C722" s="3"/>
      <c r="D722" s="200"/>
      <c r="E722" s="3"/>
      <c r="F722" s="3"/>
      <c r="G722" s="3"/>
      <c r="H722" s="3"/>
      <c r="I722" s="3"/>
      <c r="J722" s="3"/>
      <c r="K722" s="3"/>
      <c r="L722" s="3"/>
      <c r="M722" s="3"/>
      <c r="N722" s="3"/>
      <c r="O722" s="3"/>
      <c r="P722" s="3"/>
      <c r="Q722" s="3"/>
      <c r="R722" s="3"/>
      <c r="S722" s="3"/>
      <c r="T722" s="3"/>
      <c r="U722" s="3"/>
      <c r="V722" s="3"/>
      <c r="W722" s="3"/>
      <c r="X722" s="3"/>
      <c r="Y722" s="3"/>
      <c r="Z722" s="3"/>
    </row>
    <row r="723" spans="1:26" ht="12.75" customHeight="1" x14ac:dyDescent="0.25">
      <c r="A723" s="3"/>
      <c r="B723" s="3"/>
      <c r="C723" s="3"/>
      <c r="D723" s="200"/>
      <c r="E723" s="3"/>
      <c r="F723" s="3"/>
      <c r="G723" s="3"/>
      <c r="H723" s="3"/>
      <c r="I723" s="3"/>
      <c r="J723" s="3"/>
      <c r="K723" s="3"/>
      <c r="L723" s="3"/>
      <c r="M723" s="3"/>
      <c r="N723" s="3"/>
      <c r="O723" s="3"/>
      <c r="P723" s="3"/>
      <c r="Q723" s="3"/>
      <c r="R723" s="3"/>
      <c r="S723" s="3"/>
      <c r="T723" s="3"/>
      <c r="U723" s="3"/>
      <c r="V723" s="3"/>
      <c r="W723" s="3"/>
      <c r="X723" s="3"/>
      <c r="Y723" s="3"/>
      <c r="Z723" s="3"/>
    </row>
    <row r="724" spans="1:26" ht="12.75" customHeight="1" x14ac:dyDescent="0.25">
      <c r="A724" s="3"/>
      <c r="B724" s="3"/>
      <c r="C724" s="3"/>
      <c r="D724" s="200"/>
      <c r="E724" s="3"/>
      <c r="F724" s="3"/>
      <c r="G724" s="3"/>
      <c r="H724" s="3"/>
      <c r="I724" s="3"/>
      <c r="J724" s="3"/>
      <c r="K724" s="3"/>
      <c r="L724" s="3"/>
      <c r="M724" s="3"/>
      <c r="N724" s="3"/>
      <c r="O724" s="3"/>
      <c r="P724" s="3"/>
      <c r="Q724" s="3"/>
      <c r="R724" s="3"/>
      <c r="S724" s="3"/>
      <c r="T724" s="3"/>
      <c r="U724" s="3"/>
      <c r="V724" s="3"/>
      <c r="W724" s="3"/>
      <c r="X724" s="3"/>
      <c r="Y724" s="3"/>
      <c r="Z724" s="3"/>
    </row>
    <row r="725" spans="1:26" ht="12.75" customHeight="1" x14ac:dyDescent="0.25">
      <c r="A725" s="3"/>
      <c r="B725" s="3"/>
      <c r="C725" s="3"/>
      <c r="D725" s="200"/>
      <c r="E725" s="3"/>
      <c r="F725" s="3"/>
      <c r="G725" s="3"/>
      <c r="H725" s="3"/>
      <c r="I725" s="3"/>
      <c r="J725" s="3"/>
      <c r="K725" s="3"/>
      <c r="L725" s="3"/>
      <c r="M725" s="3"/>
      <c r="N725" s="3"/>
      <c r="O725" s="3"/>
      <c r="P725" s="3"/>
      <c r="Q725" s="3"/>
      <c r="R725" s="3"/>
      <c r="S725" s="3"/>
      <c r="T725" s="3"/>
      <c r="U725" s="3"/>
      <c r="V725" s="3"/>
      <c r="W725" s="3"/>
      <c r="X725" s="3"/>
      <c r="Y725" s="3"/>
      <c r="Z725" s="3"/>
    </row>
    <row r="726" spans="1:26" ht="12.75" customHeight="1" x14ac:dyDescent="0.25">
      <c r="A726" s="3"/>
      <c r="B726" s="3"/>
      <c r="C726" s="3"/>
      <c r="D726" s="200"/>
      <c r="E726" s="3"/>
      <c r="F726" s="3"/>
      <c r="G726" s="3"/>
      <c r="H726" s="3"/>
      <c r="I726" s="3"/>
      <c r="J726" s="3"/>
      <c r="K726" s="3"/>
      <c r="L726" s="3"/>
      <c r="M726" s="3"/>
      <c r="N726" s="3"/>
      <c r="O726" s="3"/>
      <c r="P726" s="3"/>
      <c r="Q726" s="3"/>
      <c r="R726" s="3"/>
      <c r="S726" s="3"/>
      <c r="T726" s="3"/>
      <c r="U726" s="3"/>
      <c r="V726" s="3"/>
      <c r="W726" s="3"/>
      <c r="X726" s="3"/>
      <c r="Y726" s="3"/>
      <c r="Z726" s="3"/>
    </row>
    <row r="727" spans="1:26" ht="12.75" customHeight="1" x14ac:dyDescent="0.25">
      <c r="A727" s="3"/>
      <c r="B727" s="3"/>
      <c r="C727" s="3"/>
      <c r="D727" s="200"/>
      <c r="E727" s="3"/>
      <c r="F727" s="3"/>
      <c r="G727" s="3"/>
      <c r="H727" s="3"/>
      <c r="I727" s="3"/>
      <c r="J727" s="3"/>
      <c r="K727" s="3"/>
      <c r="L727" s="3"/>
      <c r="M727" s="3"/>
      <c r="N727" s="3"/>
      <c r="O727" s="3"/>
      <c r="P727" s="3"/>
      <c r="Q727" s="3"/>
      <c r="R727" s="3"/>
      <c r="S727" s="3"/>
      <c r="T727" s="3"/>
      <c r="U727" s="3"/>
      <c r="V727" s="3"/>
      <c r="W727" s="3"/>
      <c r="X727" s="3"/>
      <c r="Y727" s="3"/>
      <c r="Z727" s="3"/>
    </row>
    <row r="728" spans="1:26" ht="12.75" customHeight="1" x14ac:dyDescent="0.25">
      <c r="A728" s="3"/>
      <c r="B728" s="3"/>
      <c r="C728" s="3"/>
      <c r="D728" s="200"/>
      <c r="E728" s="3"/>
      <c r="F728" s="3"/>
      <c r="G728" s="3"/>
      <c r="H728" s="3"/>
      <c r="I728" s="3"/>
      <c r="J728" s="3"/>
      <c r="K728" s="3"/>
      <c r="L728" s="3"/>
      <c r="M728" s="3"/>
      <c r="N728" s="3"/>
      <c r="O728" s="3"/>
      <c r="P728" s="3"/>
      <c r="Q728" s="3"/>
      <c r="R728" s="3"/>
      <c r="S728" s="3"/>
      <c r="T728" s="3"/>
      <c r="U728" s="3"/>
      <c r="V728" s="3"/>
      <c r="W728" s="3"/>
      <c r="X728" s="3"/>
      <c r="Y728" s="3"/>
      <c r="Z728" s="3"/>
    </row>
    <row r="729" spans="1:26" ht="12.75" customHeight="1" x14ac:dyDescent="0.25">
      <c r="A729" s="3"/>
      <c r="B729" s="3"/>
      <c r="C729" s="3"/>
      <c r="D729" s="200"/>
      <c r="E729" s="3"/>
      <c r="F729" s="3"/>
      <c r="G729" s="3"/>
      <c r="H729" s="3"/>
      <c r="I729" s="3"/>
      <c r="J729" s="3"/>
      <c r="K729" s="3"/>
      <c r="L729" s="3"/>
      <c r="M729" s="3"/>
      <c r="N729" s="3"/>
      <c r="O729" s="3"/>
      <c r="P729" s="3"/>
      <c r="Q729" s="3"/>
      <c r="R729" s="3"/>
      <c r="S729" s="3"/>
      <c r="T729" s="3"/>
      <c r="U729" s="3"/>
      <c r="V729" s="3"/>
      <c r="W729" s="3"/>
      <c r="X729" s="3"/>
      <c r="Y729" s="3"/>
      <c r="Z729" s="3"/>
    </row>
    <row r="730" spans="1:26" ht="12.75" customHeight="1" x14ac:dyDescent="0.25">
      <c r="A730" s="3"/>
      <c r="B730" s="3"/>
      <c r="C730" s="3"/>
      <c r="D730" s="200"/>
      <c r="E730" s="3"/>
      <c r="F730" s="3"/>
      <c r="G730" s="3"/>
      <c r="H730" s="3"/>
      <c r="I730" s="3"/>
      <c r="J730" s="3"/>
      <c r="K730" s="3"/>
      <c r="L730" s="3"/>
      <c r="M730" s="3"/>
      <c r="N730" s="3"/>
      <c r="O730" s="3"/>
      <c r="P730" s="3"/>
      <c r="Q730" s="3"/>
      <c r="R730" s="3"/>
      <c r="S730" s="3"/>
      <c r="T730" s="3"/>
      <c r="U730" s="3"/>
      <c r="V730" s="3"/>
      <c r="W730" s="3"/>
      <c r="X730" s="3"/>
      <c r="Y730" s="3"/>
      <c r="Z730" s="3"/>
    </row>
    <row r="731" spans="1:26" ht="12.75" customHeight="1" x14ac:dyDescent="0.25">
      <c r="A731" s="3"/>
      <c r="B731" s="3"/>
      <c r="C731" s="3"/>
      <c r="D731" s="200"/>
      <c r="E731" s="3"/>
      <c r="F731" s="3"/>
      <c r="G731" s="3"/>
      <c r="H731" s="3"/>
      <c r="I731" s="3"/>
      <c r="J731" s="3"/>
      <c r="K731" s="3"/>
      <c r="L731" s="3"/>
      <c r="M731" s="3"/>
      <c r="N731" s="3"/>
      <c r="O731" s="3"/>
      <c r="P731" s="3"/>
      <c r="Q731" s="3"/>
      <c r="R731" s="3"/>
      <c r="S731" s="3"/>
      <c r="T731" s="3"/>
      <c r="U731" s="3"/>
      <c r="V731" s="3"/>
      <c r="W731" s="3"/>
      <c r="X731" s="3"/>
      <c r="Y731" s="3"/>
      <c r="Z731" s="3"/>
    </row>
    <row r="732" spans="1:26" ht="12.75" customHeight="1" x14ac:dyDescent="0.25">
      <c r="A732" s="3"/>
      <c r="B732" s="3"/>
      <c r="C732" s="3"/>
      <c r="D732" s="200"/>
      <c r="E732" s="3"/>
      <c r="F732" s="3"/>
      <c r="G732" s="3"/>
      <c r="H732" s="3"/>
      <c r="I732" s="3"/>
      <c r="J732" s="3"/>
      <c r="K732" s="3"/>
      <c r="L732" s="3"/>
      <c r="M732" s="3"/>
      <c r="N732" s="3"/>
      <c r="O732" s="3"/>
      <c r="P732" s="3"/>
      <c r="Q732" s="3"/>
      <c r="R732" s="3"/>
      <c r="S732" s="3"/>
      <c r="T732" s="3"/>
      <c r="U732" s="3"/>
      <c r="V732" s="3"/>
      <c r="W732" s="3"/>
      <c r="X732" s="3"/>
      <c r="Y732" s="3"/>
      <c r="Z732" s="3"/>
    </row>
    <row r="733" spans="1:26" ht="12.75" customHeight="1" x14ac:dyDescent="0.25">
      <c r="A733" s="3"/>
      <c r="B733" s="3"/>
      <c r="C733" s="3"/>
      <c r="D733" s="200"/>
      <c r="E733" s="3"/>
      <c r="F733" s="3"/>
      <c r="G733" s="3"/>
      <c r="H733" s="3"/>
      <c r="I733" s="3"/>
      <c r="J733" s="3"/>
      <c r="K733" s="3"/>
      <c r="L733" s="3"/>
      <c r="M733" s="3"/>
      <c r="N733" s="3"/>
      <c r="O733" s="3"/>
      <c r="P733" s="3"/>
      <c r="Q733" s="3"/>
      <c r="R733" s="3"/>
      <c r="S733" s="3"/>
      <c r="T733" s="3"/>
      <c r="U733" s="3"/>
      <c r="V733" s="3"/>
      <c r="W733" s="3"/>
      <c r="X733" s="3"/>
      <c r="Y733" s="3"/>
      <c r="Z733" s="3"/>
    </row>
    <row r="734" spans="1:26" ht="12.75" customHeight="1" x14ac:dyDescent="0.25">
      <c r="A734" s="3"/>
      <c r="B734" s="3"/>
      <c r="C734" s="3"/>
      <c r="D734" s="200"/>
      <c r="E734" s="3"/>
      <c r="F734" s="3"/>
      <c r="G734" s="3"/>
      <c r="H734" s="3"/>
      <c r="I734" s="3"/>
      <c r="J734" s="3"/>
      <c r="K734" s="3"/>
      <c r="L734" s="3"/>
      <c r="M734" s="3"/>
      <c r="N734" s="3"/>
      <c r="O734" s="3"/>
      <c r="P734" s="3"/>
      <c r="Q734" s="3"/>
      <c r="R734" s="3"/>
      <c r="S734" s="3"/>
      <c r="T734" s="3"/>
      <c r="U734" s="3"/>
      <c r="V734" s="3"/>
      <c r="W734" s="3"/>
      <c r="X734" s="3"/>
      <c r="Y734" s="3"/>
      <c r="Z734" s="3"/>
    </row>
    <row r="735" spans="1:26" ht="12.75" customHeight="1" x14ac:dyDescent="0.25">
      <c r="A735" s="3"/>
      <c r="B735" s="3"/>
      <c r="C735" s="3"/>
      <c r="D735" s="200"/>
      <c r="E735" s="3"/>
      <c r="F735" s="3"/>
      <c r="G735" s="3"/>
      <c r="H735" s="3"/>
      <c r="I735" s="3"/>
      <c r="J735" s="3"/>
      <c r="K735" s="3"/>
      <c r="L735" s="3"/>
      <c r="M735" s="3"/>
      <c r="N735" s="3"/>
      <c r="O735" s="3"/>
      <c r="P735" s="3"/>
      <c r="Q735" s="3"/>
      <c r="R735" s="3"/>
      <c r="S735" s="3"/>
      <c r="T735" s="3"/>
      <c r="U735" s="3"/>
      <c r="V735" s="3"/>
      <c r="W735" s="3"/>
      <c r="X735" s="3"/>
      <c r="Y735" s="3"/>
      <c r="Z735" s="3"/>
    </row>
    <row r="736" spans="1:26" ht="12.75" customHeight="1" x14ac:dyDescent="0.25">
      <c r="A736" s="3"/>
      <c r="B736" s="3"/>
      <c r="C736" s="3"/>
      <c r="D736" s="200"/>
      <c r="E736" s="3"/>
      <c r="F736" s="3"/>
      <c r="G736" s="3"/>
      <c r="H736" s="3"/>
      <c r="I736" s="3"/>
      <c r="J736" s="3"/>
      <c r="K736" s="3"/>
      <c r="L736" s="3"/>
      <c r="M736" s="3"/>
      <c r="N736" s="3"/>
      <c r="O736" s="3"/>
      <c r="P736" s="3"/>
      <c r="Q736" s="3"/>
      <c r="R736" s="3"/>
      <c r="S736" s="3"/>
      <c r="T736" s="3"/>
      <c r="U736" s="3"/>
      <c r="V736" s="3"/>
      <c r="W736" s="3"/>
      <c r="X736" s="3"/>
      <c r="Y736" s="3"/>
      <c r="Z736" s="3"/>
    </row>
    <row r="737" spans="1:26" ht="12.75" customHeight="1" x14ac:dyDescent="0.25">
      <c r="A737" s="3"/>
      <c r="B737" s="3"/>
      <c r="C737" s="3"/>
      <c r="D737" s="200"/>
      <c r="E737" s="3"/>
      <c r="F737" s="3"/>
      <c r="G737" s="3"/>
      <c r="H737" s="3"/>
      <c r="I737" s="3"/>
      <c r="J737" s="3"/>
      <c r="K737" s="3"/>
      <c r="L737" s="3"/>
      <c r="M737" s="3"/>
      <c r="N737" s="3"/>
      <c r="O737" s="3"/>
      <c r="P737" s="3"/>
      <c r="Q737" s="3"/>
      <c r="R737" s="3"/>
      <c r="S737" s="3"/>
      <c r="T737" s="3"/>
      <c r="U737" s="3"/>
      <c r="V737" s="3"/>
      <c r="W737" s="3"/>
      <c r="X737" s="3"/>
      <c r="Y737" s="3"/>
      <c r="Z737" s="3"/>
    </row>
    <row r="738" spans="1:26" ht="12.75" customHeight="1" x14ac:dyDescent="0.25">
      <c r="A738" s="3"/>
      <c r="B738" s="3"/>
      <c r="C738" s="3"/>
      <c r="D738" s="200"/>
      <c r="E738" s="3"/>
      <c r="F738" s="3"/>
      <c r="G738" s="3"/>
      <c r="H738" s="3"/>
      <c r="I738" s="3"/>
      <c r="J738" s="3"/>
      <c r="K738" s="3"/>
      <c r="L738" s="3"/>
      <c r="M738" s="3"/>
      <c r="N738" s="3"/>
      <c r="O738" s="3"/>
      <c r="P738" s="3"/>
      <c r="Q738" s="3"/>
      <c r="R738" s="3"/>
      <c r="S738" s="3"/>
      <c r="T738" s="3"/>
      <c r="U738" s="3"/>
      <c r="V738" s="3"/>
      <c r="W738" s="3"/>
      <c r="X738" s="3"/>
      <c r="Y738" s="3"/>
      <c r="Z738" s="3"/>
    </row>
    <row r="739" spans="1:26" ht="12.75" customHeight="1" x14ac:dyDescent="0.25">
      <c r="A739" s="3"/>
      <c r="B739" s="3"/>
      <c r="C739" s="3"/>
      <c r="D739" s="200"/>
      <c r="E739" s="3"/>
      <c r="F739" s="3"/>
      <c r="G739" s="3"/>
      <c r="H739" s="3"/>
      <c r="I739" s="3"/>
      <c r="J739" s="3"/>
      <c r="K739" s="3"/>
      <c r="L739" s="3"/>
      <c r="M739" s="3"/>
      <c r="N739" s="3"/>
      <c r="O739" s="3"/>
      <c r="P739" s="3"/>
      <c r="Q739" s="3"/>
      <c r="R739" s="3"/>
      <c r="S739" s="3"/>
      <c r="T739" s="3"/>
      <c r="U739" s="3"/>
      <c r="V739" s="3"/>
      <c r="W739" s="3"/>
      <c r="X739" s="3"/>
      <c r="Y739" s="3"/>
      <c r="Z739" s="3"/>
    </row>
    <row r="740" spans="1:26" ht="12.75" customHeight="1" x14ac:dyDescent="0.25">
      <c r="A740" s="3"/>
      <c r="B740" s="3"/>
      <c r="C740" s="3"/>
      <c r="D740" s="200"/>
      <c r="E740" s="3"/>
      <c r="F740" s="3"/>
      <c r="G740" s="3"/>
      <c r="H740" s="3"/>
      <c r="I740" s="3"/>
      <c r="J740" s="3"/>
      <c r="K740" s="3"/>
      <c r="L740" s="3"/>
      <c r="M740" s="3"/>
      <c r="N740" s="3"/>
      <c r="O740" s="3"/>
      <c r="P740" s="3"/>
      <c r="Q740" s="3"/>
      <c r="R740" s="3"/>
      <c r="S740" s="3"/>
      <c r="T740" s="3"/>
      <c r="U740" s="3"/>
      <c r="V740" s="3"/>
      <c r="W740" s="3"/>
      <c r="X740" s="3"/>
      <c r="Y740" s="3"/>
      <c r="Z740" s="3"/>
    </row>
    <row r="741" spans="1:26" ht="12.75" customHeight="1" x14ac:dyDescent="0.25">
      <c r="A741" s="3"/>
      <c r="B741" s="3"/>
      <c r="C741" s="3"/>
      <c r="D741" s="200"/>
      <c r="E741" s="3"/>
      <c r="F741" s="3"/>
      <c r="G741" s="3"/>
      <c r="H741" s="3"/>
      <c r="I741" s="3"/>
      <c r="J741" s="3"/>
      <c r="K741" s="3"/>
      <c r="L741" s="3"/>
      <c r="M741" s="3"/>
      <c r="N741" s="3"/>
      <c r="O741" s="3"/>
      <c r="P741" s="3"/>
      <c r="Q741" s="3"/>
      <c r="R741" s="3"/>
      <c r="S741" s="3"/>
      <c r="T741" s="3"/>
      <c r="U741" s="3"/>
      <c r="V741" s="3"/>
      <c r="W741" s="3"/>
      <c r="X741" s="3"/>
      <c r="Y741" s="3"/>
      <c r="Z741" s="3"/>
    </row>
    <row r="742" spans="1:26" ht="12.75" customHeight="1" x14ac:dyDescent="0.25">
      <c r="A742" s="3"/>
      <c r="B742" s="3"/>
      <c r="C742" s="3"/>
      <c r="D742" s="200"/>
      <c r="E742" s="3"/>
      <c r="F742" s="3"/>
      <c r="G742" s="3"/>
      <c r="H742" s="3"/>
      <c r="I742" s="3"/>
      <c r="J742" s="3"/>
      <c r="K742" s="3"/>
      <c r="L742" s="3"/>
      <c r="M742" s="3"/>
      <c r="N742" s="3"/>
      <c r="O742" s="3"/>
      <c r="P742" s="3"/>
      <c r="Q742" s="3"/>
      <c r="R742" s="3"/>
      <c r="S742" s="3"/>
      <c r="T742" s="3"/>
      <c r="U742" s="3"/>
      <c r="V742" s="3"/>
      <c r="W742" s="3"/>
      <c r="X742" s="3"/>
      <c r="Y742" s="3"/>
      <c r="Z742" s="3"/>
    </row>
    <row r="743" spans="1:26" ht="12.75" customHeight="1" x14ac:dyDescent="0.25">
      <c r="A743" s="3"/>
      <c r="B743" s="3"/>
      <c r="C743" s="3"/>
      <c r="D743" s="200"/>
      <c r="E743" s="3"/>
      <c r="F743" s="3"/>
      <c r="G743" s="3"/>
      <c r="H743" s="3"/>
      <c r="I743" s="3"/>
      <c r="J743" s="3"/>
      <c r="K743" s="3"/>
      <c r="L743" s="3"/>
      <c r="M743" s="3"/>
      <c r="N743" s="3"/>
      <c r="O743" s="3"/>
      <c r="P743" s="3"/>
      <c r="Q743" s="3"/>
      <c r="R743" s="3"/>
      <c r="S743" s="3"/>
      <c r="T743" s="3"/>
      <c r="U743" s="3"/>
      <c r="V743" s="3"/>
      <c r="W743" s="3"/>
      <c r="X743" s="3"/>
      <c r="Y743" s="3"/>
      <c r="Z743" s="3"/>
    </row>
    <row r="744" spans="1:26" ht="12.75" customHeight="1" x14ac:dyDescent="0.25">
      <c r="A744" s="3"/>
      <c r="B744" s="3"/>
      <c r="C744" s="3"/>
      <c r="D744" s="200"/>
      <c r="E744" s="3"/>
      <c r="F744" s="3"/>
      <c r="G744" s="3"/>
      <c r="H744" s="3"/>
      <c r="I744" s="3"/>
      <c r="J744" s="3"/>
      <c r="K744" s="3"/>
      <c r="L744" s="3"/>
      <c r="M744" s="3"/>
      <c r="N744" s="3"/>
      <c r="O744" s="3"/>
      <c r="P744" s="3"/>
      <c r="Q744" s="3"/>
      <c r="R744" s="3"/>
      <c r="S744" s="3"/>
      <c r="T744" s="3"/>
      <c r="U744" s="3"/>
      <c r="V744" s="3"/>
      <c r="W744" s="3"/>
      <c r="X744" s="3"/>
      <c r="Y744" s="3"/>
      <c r="Z744" s="3"/>
    </row>
    <row r="745" spans="1:26" ht="12.75" customHeight="1" x14ac:dyDescent="0.25">
      <c r="A745" s="3"/>
      <c r="B745" s="3"/>
      <c r="C745" s="3"/>
      <c r="D745" s="200"/>
      <c r="E745" s="3"/>
      <c r="F745" s="3"/>
      <c r="G745" s="3"/>
      <c r="H745" s="3"/>
      <c r="I745" s="3"/>
      <c r="J745" s="3"/>
      <c r="K745" s="3"/>
      <c r="L745" s="3"/>
      <c r="M745" s="3"/>
      <c r="N745" s="3"/>
      <c r="O745" s="3"/>
      <c r="P745" s="3"/>
      <c r="Q745" s="3"/>
      <c r="R745" s="3"/>
      <c r="S745" s="3"/>
      <c r="T745" s="3"/>
      <c r="U745" s="3"/>
      <c r="V745" s="3"/>
      <c r="W745" s="3"/>
      <c r="X745" s="3"/>
      <c r="Y745" s="3"/>
      <c r="Z745" s="3"/>
    </row>
    <row r="746" spans="1:26" ht="12.75" customHeight="1" x14ac:dyDescent="0.25">
      <c r="A746" s="3"/>
      <c r="B746" s="3"/>
      <c r="C746" s="3"/>
      <c r="D746" s="200"/>
      <c r="E746" s="3"/>
      <c r="F746" s="3"/>
      <c r="G746" s="3"/>
      <c r="H746" s="3"/>
      <c r="I746" s="3"/>
      <c r="J746" s="3"/>
      <c r="K746" s="3"/>
      <c r="L746" s="3"/>
      <c r="M746" s="3"/>
      <c r="N746" s="3"/>
      <c r="O746" s="3"/>
      <c r="P746" s="3"/>
      <c r="Q746" s="3"/>
      <c r="R746" s="3"/>
      <c r="S746" s="3"/>
      <c r="T746" s="3"/>
      <c r="U746" s="3"/>
      <c r="V746" s="3"/>
      <c r="W746" s="3"/>
      <c r="X746" s="3"/>
      <c r="Y746" s="3"/>
      <c r="Z746" s="3"/>
    </row>
    <row r="747" spans="1:26" ht="12.75" customHeight="1" x14ac:dyDescent="0.25">
      <c r="A747" s="3"/>
      <c r="B747" s="3"/>
      <c r="C747" s="3"/>
      <c r="D747" s="200"/>
      <c r="E747" s="3"/>
      <c r="F747" s="3"/>
      <c r="G747" s="3"/>
      <c r="H747" s="3"/>
      <c r="I747" s="3"/>
      <c r="J747" s="3"/>
      <c r="K747" s="3"/>
      <c r="L747" s="3"/>
      <c r="M747" s="3"/>
      <c r="N747" s="3"/>
      <c r="O747" s="3"/>
      <c r="P747" s="3"/>
      <c r="Q747" s="3"/>
      <c r="R747" s="3"/>
      <c r="S747" s="3"/>
      <c r="T747" s="3"/>
      <c r="U747" s="3"/>
      <c r="V747" s="3"/>
      <c r="W747" s="3"/>
      <c r="X747" s="3"/>
      <c r="Y747" s="3"/>
      <c r="Z747" s="3"/>
    </row>
    <row r="748" spans="1:26" ht="12.75" customHeight="1" x14ac:dyDescent="0.25">
      <c r="A748" s="3"/>
      <c r="B748" s="3"/>
      <c r="C748" s="3"/>
      <c r="D748" s="200"/>
      <c r="E748" s="3"/>
      <c r="F748" s="3"/>
      <c r="G748" s="3"/>
      <c r="H748" s="3"/>
      <c r="I748" s="3"/>
      <c r="J748" s="3"/>
      <c r="K748" s="3"/>
      <c r="L748" s="3"/>
      <c r="M748" s="3"/>
      <c r="N748" s="3"/>
      <c r="O748" s="3"/>
      <c r="P748" s="3"/>
      <c r="Q748" s="3"/>
      <c r="R748" s="3"/>
      <c r="S748" s="3"/>
      <c r="T748" s="3"/>
      <c r="U748" s="3"/>
      <c r="V748" s="3"/>
      <c r="W748" s="3"/>
      <c r="X748" s="3"/>
      <c r="Y748" s="3"/>
      <c r="Z748" s="3"/>
    </row>
    <row r="749" spans="1:26" ht="12.75" customHeight="1" x14ac:dyDescent="0.25">
      <c r="A749" s="3"/>
      <c r="B749" s="3"/>
      <c r="C749" s="3"/>
      <c r="D749" s="200"/>
      <c r="E749" s="3"/>
      <c r="F749" s="3"/>
      <c r="G749" s="3"/>
      <c r="H749" s="3"/>
      <c r="I749" s="3"/>
      <c r="J749" s="3"/>
      <c r="K749" s="3"/>
      <c r="L749" s="3"/>
      <c r="M749" s="3"/>
      <c r="N749" s="3"/>
      <c r="O749" s="3"/>
      <c r="P749" s="3"/>
      <c r="Q749" s="3"/>
      <c r="R749" s="3"/>
      <c r="S749" s="3"/>
      <c r="T749" s="3"/>
      <c r="U749" s="3"/>
      <c r="V749" s="3"/>
      <c r="W749" s="3"/>
      <c r="X749" s="3"/>
      <c r="Y749" s="3"/>
      <c r="Z749" s="3"/>
    </row>
    <row r="750" spans="1:26" ht="12.75" customHeight="1" x14ac:dyDescent="0.25">
      <c r="A750" s="3"/>
      <c r="B750" s="3"/>
      <c r="C750" s="3"/>
      <c r="D750" s="200"/>
      <c r="E750" s="3"/>
      <c r="F750" s="3"/>
      <c r="G750" s="3"/>
      <c r="H750" s="3"/>
      <c r="I750" s="3"/>
      <c r="J750" s="3"/>
      <c r="K750" s="3"/>
      <c r="L750" s="3"/>
      <c r="M750" s="3"/>
      <c r="N750" s="3"/>
      <c r="O750" s="3"/>
      <c r="P750" s="3"/>
      <c r="Q750" s="3"/>
      <c r="R750" s="3"/>
      <c r="S750" s="3"/>
      <c r="T750" s="3"/>
      <c r="U750" s="3"/>
      <c r="V750" s="3"/>
      <c r="W750" s="3"/>
      <c r="X750" s="3"/>
      <c r="Y750" s="3"/>
      <c r="Z750" s="3"/>
    </row>
    <row r="751" spans="1:26" ht="12.75" customHeight="1" x14ac:dyDescent="0.25">
      <c r="A751" s="3"/>
      <c r="B751" s="3"/>
      <c r="C751" s="3"/>
      <c r="D751" s="200"/>
      <c r="E751" s="3"/>
      <c r="F751" s="3"/>
      <c r="G751" s="3"/>
      <c r="H751" s="3"/>
      <c r="I751" s="3"/>
      <c r="J751" s="3"/>
      <c r="K751" s="3"/>
      <c r="L751" s="3"/>
      <c r="M751" s="3"/>
      <c r="N751" s="3"/>
      <c r="O751" s="3"/>
      <c r="P751" s="3"/>
      <c r="Q751" s="3"/>
      <c r="R751" s="3"/>
      <c r="S751" s="3"/>
      <c r="T751" s="3"/>
      <c r="U751" s="3"/>
      <c r="V751" s="3"/>
      <c r="W751" s="3"/>
      <c r="X751" s="3"/>
      <c r="Y751" s="3"/>
      <c r="Z751" s="3"/>
    </row>
    <row r="752" spans="1:26" ht="12.75" customHeight="1" x14ac:dyDescent="0.25">
      <c r="A752" s="3"/>
      <c r="B752" s="3"/>
      <c r="C752" s="3"/>
      <c r="D752" s="200"/>
      <c r="E752" s="3"/>
      <c r="F752" s="3"/>
      <c r="G752" s="3"/>
      <c r="H752" s="3"/>
      <c r="I752" s="3"/>
      <c r="J752" s="3"/>
      <c r="K752" s="3"/>
      <c r="L752" s="3"/>
      <c r="M752" s="3"/>
      <c r="N752" s="3"/>
      <c r="O752" s="3"/>
      <c r="P752" s="3"/>
      <c r="Q752" s="3"/>
      <c r="R752" s="3"/>
      <c r="S752" s="3"/>
      <c r="T752" s="3"/>
      <c r="U752" s="3"/>
      <c r="V752" s="3"/>
      <c r="W752" s="3"/>
      <c r="X752" s="3"/>
      <c r="Y752" s="3"/>
      <c r="Z752" s="3"/>
    </row>
    <row r="753" spans="1:26" ht="12.75" customHeight="1" x14ac:dyDescent="0.25">
      <c r="A753" s="3"/>
      <c r="B753" s="3"/>
      <c r="C753" s="3"/>
      <c r="D753" s="200"/>
      <c r="E753" s="3"/>
      <c r="F753" s="3"/>
      <c r="G753" s="3"/>
      <c r="H753" s="3"/>
      <c r="I753" s="3"/>
      <c r="J753" s="3"/>
      <c r="K753" s="3"/>
      <c r="L753" s="3"/>
      <c r="M753" s="3"/>
      <c r="N753" s="3"/>
      <c r="O753" s="3"/>
      <c r="P753" s="3"/>
      <c r="Q753" s="3"/>
      <c r="R753" s="3"/>
      <c r="S753" s="3"/>
      <c r="T753" s="3"/>
      <c r="U753" s="3"/>
      <c r="V753" s="3"/>
      <c r="W753" s="3"/>
      <c r="X753" s="3"/>
      <c r="Y753" s="3"/>
      <c r="Z753" s="3"/>
    </row>
    <row r="754" spans="1:26" ht="12.75" customHeight="1" x14ac:dyDescent="0.25">
      <c r="A754" s="3"/>
      <c r="B754" s="3"/>
      <c r="C754" s="3"/>
      <c r="D754" s="200"/>
      <c r="E754" s="3"/>
      <c r="F754" s="3"/>
      <c r="G754" s="3"/>
      <c r="H754" s="3"/>
      <c r="I754" s="3"/>
      <c r="J754" s="3"/>
      <c r="K754" s="3"/>
      <c r="L754" s="3"/>
      <c r="M754" s="3"/>
      <c r="N754" s="3"/>
      <c r="O754" s="3"/>
      <c r="P754" s="3"/>
      <c r="Q754" s="3"/>
      <c r="R754" s="3"/>
      <c r="S754" s="3"/>
      <c r="T754" s="3"/>
      <c r="U754" s="3"/>
      <c r="V754" s="3"/>
      <c r="W754" s="3"/>
      <c r="X754" s="3"/>
      <c r="Y754" s="3"/>
      <c r="Z754" s="3"/>
    </row>
    <row r="755" spans="1:26" ht="12.75" customHeight="1" x14ac:dyDescent="0.25">
      <c r="A755" s="3"/>
      <c r="B755" s="3"/>
      <c r="C755" s="3"/>
      <c r="D755" s="200"/>
      <c r="E755" s="3"/>
      <c r="F755" s="3"/>
      <c r="G755" s="3"/>
      <c r="H755" s="3"/>
      <c r="I755" s="3"/>
      <c r="J755" s="3"/>
      <c r="K755" s="3"/>
      <c r="L755" s="3"/>
      <c r="M755" s="3"/>
      <c r="N755" s="3"/>
      <c r="O755" s="3"/>
      <c r="P755" s="3"/>
      <c r="Q755" s="3"/>
      <c r="R755" s="3"/>
      <c r="S755" s="3"/>
      <c r="T755" s="3"/>
      <c r="U755" s="3"/>
      <c r="V755" s="3"/>
      <c r="W755" s="3"/>
      <c r="X755" s="3"/>
      <c r="Y755" s="3"/>
      <c r="Z755" s="3"/>
    </row>
    <row r="756" spans="1:26" ht="12.75" customHeight="1" x14ac:dyDescent="0.25">
      <c r="A756" s="3"/>
      <c r="B756" s="3"/>
      <c r="C756" s="3"/>
      <c r="D756" s="200"/>
      <c r="E756" s="3"/>
      <c r="F756" s="3"/>
      <c r="G756" s="3"/>
      <c r="H756" s="3"/>
      <c r="I756" s="3"/>
      <c r="J756" s="3"/>
      <c r="K756" s="3"/>
      <c r="L756" s="3"/>
      <c r="M756" s="3"/>
      <c r="N756" s="3"/>
      <c r="O756" s="3"/>
      <c r="P756" s="3"/>
      <c r="Q756" s="3"/>
      <c r="R756" s="3"/>
      <c r="S756" s="3"/>
      <c r="T756" s="3"/>
      <c r="U756" s="3"/>
      <c r="V756" s="3"/>
      <c r="W756" s="3"/>
      <c r="X756" s="3"/>
      <c r="Y756" s="3"/>
      <c r="Z756" s="3"/>
    </row>
    <row r="757" spans="1:26" ht="12.75" customHeight="1" x14ac:dyDescent="0.25">
      <c r="A757" s="3"/>
      <c r="B757" s="3"/>
      <c r="C757" s="3"/>
      <c r="D757" s="200"/>
      <c r="E757" s="3"/>
      <c r="F757" s="3"/>
      <c r="G757" s="3"/>
      <c r="H757" s="3"/>
      <c r="I757" s="3"/>
      <c r="J757" s="3"/>
      <c r="K757" s="3"/>
      <c r="L757" s="3"/>
      <c r="M757" s="3"/>
      <c r="N757" s="3"/>
      <c r="O757" s="3"/>
      <c r="P757" s="3"/>
      <c r="Q757" s="3"/>
      <c r="R757" s="3"/>
      <c r="S757" s="3"/>
      <c r="T757" s="3"/>
      <c r="U757" s="3"/>
      <c r="V757" s="3"/>
      <c r="W757" s="3"/>
      <c r="X757" s="3"/>
      <c r="Y757" s="3"/>
      <c r="Z757" s="3"/>
    </row>
    <row r="758" spans="1:26" ht="12.75" customHeight="1" x14ac:dyDescent="0.25">
      <c r="A758" s="3"/>
      <c r="B758" s="3"/>
      <c r="C758" s="3"/>
      <c r="D758" s="200"/>
      <c r="E758" s="3"/>
      <c r="F758" s="3"/>
      <c r="G758" s="3"/>
      <c r="H758" s="3"/>
      <c r="I758" s="3"/>
      <c r="J758" s="3"/>
      <c r="K758" s="3"/>
      <c r="L758" s="3"/>
      <c r="M758" s="3"/>
      <c r="N758" s="3"/>
      <c r="O758" s="3"/>
      <c r="P758" s="3"/>
      <c r="Q758" s="3"/>
      <c r="R758" s="3"/>
      <c r="S758" s="3"/>
      <c r="T758" s="3"/>
      <c r="U758" s="3"/>
      <c r="V758" s="3"/>
      <c r="W758" s="3"/>
      <c r="X758" s="3"/>
      <c r="Y758" s="3"/>
      <c r="Z758" s="3"/>
    </row>
    <row r="759" spans="1:26" ht="12.75" customHeight="1" x14ac:dyDescent="0.25">
      <c r="A759" s="3"/>
      <c r="B759" s="3"/>
      <c r="C759" s="3"/>
      <c r="D759" s="200"/>
      <c r="E759" s="3"/>
      <c r="F759" s="3"/>
      <c r="G759" s="3"/>
      <c r="H759" s="3"/>
      <c r="I759" s="3"/>
      <c r="J759" s="3"/>
      <c r="K759" s="3"/>
      <c r="L759" s="3"/>
      <c r="M759" s="3"/>
      <c r="N759" s="3"/>
      <c r="O759" s="3"/>
      <c r="P759" s="3"/>
      <c r="Q759" s="3"/>
      <c r="R759" s="3"/>
      <c r="S759" s="3"/>
      <c r="T759" s="3"/>
      <c r="U759" s="3"/>
      <c r="V759" s="3"/>
      <c r="W759" s="3"/>
      <c r="X759" s="3"/>
      <c r="Y759" s="3"/>
      <c r="Z759" s="3"/>
    </row>
    <row r="760" spans="1:26" ht="12.75" customHeight="1" x14ac:dyDescent="0.25">
      <c r="A760" s="3"/>
      <c r="B760" s="3"/>
      <c r="C760" s="3"/>
      <c r="D760" s="200"/>
      <c r="E760" s="3"/>
      <c r="F760" s="3"/>
      <c r="G760" s="3"/>
      <c r="H760" s="3"/>
      <c r="I760" s="3"/>
      <c r="J760" s="3"/>
      <c r="K760" s="3"/>
      <c r="L760" s="3"/>
      <c r="M760" s="3"/>
      <c r="N760" s="3"/>
      <c r="O760" s="3"/>
      <c r="P760" s="3"/>
      <c r="Q760" s="3"/>
      <c r="R760" s="3"/>
      <c r="S760" s="3"/>
      <c r="T760" s="3"/>
      <c r="U760" s="3"/>
      <c r="V760" s="3"/>
      <c r="W760" s="3"/>
      <c r="X760" s="3"/>
      <c r="Y760" s="3"/>
      <c r="Z760" s="3"/>
    </row>
    <row r="761" spans="1:26" ht="12.75" customHeight="1" x14ac:dyDescent="0.25">
      <c r="A761" s="3"/>
      <c r="B761" s="3"/>
      <c r="C761" s="3"/>
      <c r="D761" s="200"/>
      <c r="E761" s="3"/>
      <c r="F761" s="3"/>
      <c r="G761" s="3"/>
      <c r="H761" s="3"/>
      <c r="I761" s="3"/>
      <c r="J761" s="3"/>
      <c r="K761" s="3"/>
      <c r="L761" s="3"/>
      <c r="M761" s="3"/>
      <c r="N761" s="3"/>
      <c r="O761" s="3"/>
      <c r="P761" s="3"/>
      <c r="Q761" s="3"/>
      <c r="R761" s="3"/>
      <c r="S761" s="3"/>
      <c r="T761" s="3"/>
      <c r="U761" s="3"/>
      <c r="V761" s="3"/>
      <c r="W761" s="3"/>
      <c r="X761" s="3"/>
      <c r="Y761" s="3"/>
      <c r="Z761" s="3"/>
    </row>
    <row r="762" spans="1:26" ht="12.75" customHeight="1" x14ac:dyDescent="0.25">
      <c r="A762" s="3"/>
      <c r="B762" s="3"/>
      <c r="C762" s="3"/>
      <c r="D762" s="200"/>
      <c r="E762" s="3"/>
      <c r="F762" s="3"/>
      <c r="G762" s="3"/>
      <c r="H762" s="3"/>
      <c r="I762" s="3"/>
      <c r="J762" s="3"/>
      <c r="K762" s="3"/>
      <c r="L762" s="3"/>
      <c r="M762" s="3"/>
      <c r="N762" s="3"/>
      <c r="O762" s="3"/>
      <c r="P762" s="3"/>
      <c r="Q762" s="3"/>
      <c r="R762" s="3"/>
      <c r="S762" s="3"/>
      <c r="T762" s="3"/>
      <c r="U762" s="3"/>
      <c r="V762" s="3"/>
      <c r="W762" s="3"/>
      <c r="X762" s="3"/>
      <c r="Y762" s="3"/>
      <c r="Z762" s="3"/>
    </row>
    <row r="763" spans="1:26" ht="12.75" customHeight="1" x14ac:dyDescent="0.25">
      <c r="A763" s="3"/>
      <c r="B763" s="3"/>
      <c r="C763" s="3"/>
      <c r="D763" s="200"/>
      <c r="E763" s="3"/>
      <c r="F763" s="3"/>
      <c r="G763" s="3"/>
      <c r="H763" s="3"/>
      <c r="I763" s="3"/>
      <c r="J763" s="3"/>
      <c r="K763" s="3"/>
      <c r="L763" s="3"/>
      <c r="M763" s="3"/>
      <c r="N763" s="3"/>
      <c r="O763" s="3"/>
      <c r="P763" s="3"/>
      <c r="Q763" s="3"/>
      <c r="R763" s="3"/>
      <c r="S763" s="3"/>
      <c r="T763" s="3"/>
      <c r="U763" s="3"/>
      <c r="V763" s="3"/>
      <c r="W763" s="3"/>
      <c r="X763" s="3"/>
      <c r="Y763" s="3"/>
      <c r="Z763" s="3"/>
    </row>
    <row r="764" spans="1:26" ht="12.75" customHeight="1" x14ac:dyDescent="0.25">
      <c r="A764" s="3"/>
      <c r="B764" s="3"/>
      <c r="C764" s="3"/>
      <c r="D764" s="200"/>
      <c r="E764" s="3"/>
      <c r="F764" s="3"/>
      <c r="G764" s="3"/>
      <c r="H764" s="3"/>
      <c r="I764" s="3"/>
      <c r="J764" s="3"/>
      <c r="K764" s="3"/>
      <c r="L764" s="3"/>
      <c r="M764" s="3"/>
      <c r="N764" s="3"/>
      <c r="O764" s="3"/>
      <c r="P764" s="3"/>
      <c r="Q764" s="3"/>
      <c r="R764" s="3"/>
      <c r="S764" s="3"/>
      <c r="T764" s="3"/>
      <c r="U764" s="3"/>
      <c r="V764" s="3"/>
      <c r="W764" s="3"/>
      <c r="X764" s="3"/>
      <c r="Y764" s="3"/>
      <c r="Z764" s="3"/>
    </row>
    <row r="765" spans="1:26" ht="12.75" customHeight="1" x14ac:dyDescent="0.25">
      <c r="A765" s="3"/>
      <c r="B765" s="3"/>
      <c r="C765" s="3"/>
      <c r="D765" s="200"/>
      <c r="E765" s="3"/>
      <c r="F765" s="3"/>
      <c r="G765" s="3"/>
      <c r="H765" s="3"/>
      <c r="I765" s="3"/>
      <c r="J765" s="3"/>
      <c r="K765" s="3"/>
      <c r="L765" s="3"/>
      <c r="M765" s="3"/>
      <c r="N765" s="3"/>
      <c r="O765" s="3"/>
      <c r="P765" s="3"/>
      <c r="Q765" s="3"/>
      <c r="R765" s="3"/>
      <c r="S765" s="3"/>
      <c r="T765" s="3"/>
      <c r="U765" s="3"/>
      <c r="V765" s="3"/>
      <c r="W765" s="3"/>
      <c r="X765" s="3"/>
      <c r="Y765" s="3"/>
      <c r="Z765" s="3"/>
    </row>
    <row r="766" spans="1:26" ht="12.75" customHeight="1" x14ac:dyDescent="0.25">
      <c r="A766" s="3"/>
      <c r="B766" s="3"/>
      <c r="C766" s="3"/>
      <c r="D766" s="200"/>
      <c r="E766" s="3"/>
      <c r="F766" s="3"/>
      <c r="G766" s="3"/>
      <c r="H766" s="3"/>
      <c r="I766" s="3"/>
      <c r="J766" s="3"/>
      <c r="K766" s="3"/>
      <c r="L766" s="3"/>
      <c r="M766" s="3"/>
      <c r="N766" s="3"/>
      <c r="O766" s="3"/>
      <c r="P766" s="3"/>
      <c r="Q766" s="3"/>
      <c r="R766" s="3"/>
      <c r="S766" s="3"/>
      <c r="T766" s="3"/>
      <c r="U766" s="3"/>
      <c r="V766" s="3"/>
      <c r="W766" s="3"/>
      <c r="X766" s="3"/>
      <c r="Y766" s="3"/>
      <c r="Z766" s="3"/>
    </row>
    <row r="767" spans="1:26" ht="12.75" customHeight="1" x14ac:dyDescent="0.25">
      <c r="A767" s="3"/>
      <c r="B767" s="3"/>
      <c r="C767" s="3"/>
      <c r="D767" s="200"/>
      <c r="E767" s="3"/>
      <c r="F767" s="3"/>
      <c r="G767" s="3"/>
      <c r="H767" s="3"/>
      <c r="I767" s="3"/>
      <c r="J767" s="3"/>
      <c r="K767" s="3"/>
      <c r="L767" s="3"/>
      <c r="M767" s="3"/>
      <c r="N767" s="3"/>
      <c r="O767" s="3"/>
      <c r="P767" s="3"/>
      <c r="Q767" s="3"/>
      <c r="R767" s="3"/>
      <c r="S767" s="3"/>
      <c r="T767" s="3"/>
      <c r="U767" s="3"/>
      <c r="V767" s="3"/>
      <c r="W767" s="3"/>
      <c r="X767" s="3"/>
      <c r="Y767" s="3"/>
      <c r="Z767" s="3"/>
    </row>
    <row r="768" spans="1:26" ht="12.75" customHeight="1" x14ac:dyDescent="0.25">
      <c r="A768" s="3"/>
      <c r="B768" s="3"/>
      <c r="C768" s="3"/>
      <c r="D768" s="200"/>
      <c r="E768" s="3"/>
      <c r="F768" s="3"/>
      <c r="G768" s="3"/>
      <c r="H768" s="3"/>
      <c r="I768" s="3"/>
      <c r="J768" s="3"/>
      <c r="K768" s="3"/>
      <c r="L768" s="3"/>
      <c r="M768" s="3"/>
      <c r="N768" s="3"/>
      <c r="O768" s="3"/>
      <c r="P768" s="3"/>
      <c r="Q768" s="3"/>
      <c r="R768" s="3"/>
      <c r="S768" s="3"/>
      <c r="T768" s="3"/>
      <c r="U768" s="3"/>
      <c r="V768" s="3"/>
      <c r="W768" s="3"/>
      <c r="X768" s="3"/>
      <c r="Y768" s="3"/>
      <c r="Z768" s="3"/>
    </row>
    <row r="769" spans="1:26" ht="12.75" customHeight="1" x14ac:dyDescent="0.25">
      <c r="A769" s="3"/>
      <c r="B769" s="3"/>
      <c r="C769" s="3"/>
      <c r="D769" s="200"/>
      <c r="E769" s="3"/>
      <c r="F769" s="3"/>
      <c r="G769" s="3"/>
      <c r="H769" s="3"/>
      <c r="I769" s="3"/>
      <c r="J769" s="3"/>
      <c r="K769" s="3"/>
      <c r="L769" s="3"/>
      <c r="M769" s="3"/>
      <c r="N769" s="3"/>
      <c r="O769" s="3"/>
      <c r="P769" s="3"/>
      <c r="Q769" s="3"/>
      <c r="R769" s="3"/>
      <c r="S769" s="3"/>
      <c r="T769" s="3"/>
      <c r="U769" s="3"/>
      <c r="V769" s="3"/>
      <c r="W769" s="3"/>
      <c r="X769" s="3"/>
      <c r="Y769" s="3"/>
      <c r="Z769" s="3"/>
    </row>
    <row r="770" spans="1:26" ht="12.75" customHeight="1" x14ac:dyDescent="0.25">
      <c r="A770" s="3"/>
      <c r="B770" s="3"/>
      <c r="C770" s="3"/>
      <c r="D770" s="200"/>
      <c r="E770" s="3"/>
      <c r="F770" s="3"/>
      <c r="G770" s="3"/>
      <c r="H770" s="3"/>
      <c r="I770" s="3"/>
      <c r="J770" s="3"/>
      <c r="K770" s="3"/>
      <c r="L770" s="3"/>
      <c r="M770" s="3"/>
      <c r="N770" s="3"/>
      <c r="O770" s="3"/>
      <c r="P770" s="3"/>
      <c r="Q770" s="3"/>
      <c r="R770" s="3"/>
      <c r="S770" s="3"/>
      <c r="T770" s="3"/>
      <c r="U770" s="3"/>
      <c r="V770" s="3"/>
      <c r="W770" s="3"/>
      <c r="X770" s="3"/>
      <c r="Y770" s="3"/>
      <c r="Z770" s="3"/>
    </row>
    <row r="771" spans="1:26" ht="12.75" customHeight="1" x14ac:dyDescent="0.25">
      <c r="A771" s="3"/>
      <c r="B771" s="3"/>
      <c r="C771" s="3"/>
      <c r="D771" s="200"/>
      <c r="E771" s="3"/>
      <c r="F771" s="3"/>
      <c r="G771" s="3"/>
      <c r="H771" s="3"/>
      <c r="I771" s="3"/>
      <c r="J771" s="3"/>
      <c r="K771" s="3"/>
      <c r="L771" s="3"/>
      <c r="M771" s="3"/>
      <c r="N771" s="3"/>
      <c r="O771" s="3"/>
      <c r="P771" s="3"/>
      <c r="Q771" s="3"/>
      <c r="R771" s="3"/>
      <c r="S771" s="3"/>
      <c r="T771" s="3"/>
      <c r="U771" s="3"/>
      <c r="V771" s="3"/>
      <c r="W771" s="3"/>
      <c r="X771" s="3"/>
      <c r="Y771" s="3"/>
      <c r="Z771" s="3"/>
    </row>
    <row r="772" spans="1:26" ht="12.75" customHeight="1" x14ac:dyDescent="0.25">
      <c r="A772" s="3"/>
      <c r="B772" s="3"/>
      <c r="C772" s="3"/>
      <c r="D772" s="200"/>
      <c r="E772" s="3"/>
      <c r="F772" s="3"/>
      <c r="G772" s="3"/>
      <c r="H772" s="3"/>
      <c r="I772" s="3"/>
      <c r="J772" s="3"/>
      <c r="K772" s="3"/>
      <c r="L772" s="3"/>
      <c r="M772" s="3"/>
      <c r="N772" s="3"/>
      <c r="O772" s="3"/>
      <c r="P772" s="3"/>
      <c r="Q772" s="3"/>
      <c r="R772" s="3"/>
      <c r="S772" s="3"/>
      <c r="T772" s="3"/>
      <c r="U772" s="3"/>
      <c r="V772" s="3"/>
      <c r="W772" s="3"/>
      <c r="X772" s="3"/>
      <c r="Y772" s="3"/>
      <c r="Z772" s="3"/>
    </row>
    <row r="773" spans="1:26" ht="12.75" customHeight="1" x14ac:dyDescent="0.25">
      <c r="A773" s="3"/>
      <c r="B773" s="3"/>
      <c r="C773" s="3"/>
      <c r="D773" s="200"/>
      <c r="E773" s="3"/>
      <c r="F773" s="3"/>
      <c r="G773" s="3"/>
      <c r="H773" s="3"/>
      <c r="I773" s="3"/>
      <c r="J773" s="3"/>
      <c r="K773" s="3"/>
      <c r="L773" s="3"/>
      <c r="M773" s="3"/>
      <c r="N773" s="3"/>
      <c r="O773" s="3"/>
      <c r="P773" s="3"/>
      <c r="Q773" s="3"/>
      <c r="R773" s="3"/>
      <c r="S773" s="3"/>
      <c r="T773" s="3"/>
      <c r="U773" s="3"/>
      <c r="V773" s="3"/>
      <c r="W773" s="3"/>
      <c r="X773" s="3"/>
      <c r="Y773" s="3"/>
      <c r="Z773" s="3"/>
    </row>
    <row r="774" spans="1:26" ht="12.75" customHeight="1" x14ac:dyDescent="0.25">
      <c r="A774" s="3"/>
      <c r="B774" s="3"/>
      <c r="C774" s="3"/>
      <c r="D774" s="200"/>
      <c r="E774" s="3"/>
      <c r="F774" s="3"/>
      <c r="G774" s="3"/>
      <c r="H774" s="3"/>
      <c r="I774" s="3"/>
      <c r="J774" s="3"/>
      <c r="K774" s="3"/>
      <c r="L774" s="3"/>
      <c r="M774" s="3"/>
      <c r="N774" s="3"/>
      <c r="O774" s="3"/>
      <c r="P774" s="3"/>
      <c r="Q774" s="3"/>
      <c r="R774" s="3"/>
      <c r="S774" s="3"/>
      <c r="T774" s="3"/>
      <c r="U774" s="3"/>
      <c r="V774" s="3"/>
      <c r="W774" s="3"/>
      <c r="X774" s="3"/>
      <c r="Y774" s="3"/>
      <c r="Z774" s="3"/>
    </row>
    <row r="775" spans="1:26" ht="12.75" customHeight="1" x14ac:dyDescent="0.25">
      <c r="A775" s="3"/>
      <c r="B775" s="3"/>
      <c r="C775" s="3"/>
      <c r="D775" s="200"/>
      <c r="E775" s="3"/>
      <c r="F775" s="3"/>
      <c r="G775" s="3"/>
      <c r="H775" s="3"/>
      <c r="I775" s="3"/>
      <c r="J775" s="3"/>
      <c r="K775" s="3"/>
      <c r="L775" s="3"/>
      <c r="M775" s="3"/>
      <c r="N775" s="3"/>
      <c r="O775" s="3"/>
      <c r="P775" s="3"/>
      <c r="Q775" s="3"/>
      <c r="R775" s="3"/>
      <c r="S775" s="3"/>
      <c r="T775" s="3"/>
      <c r="U775" s="3"/>
      <c r="V775" s="3"/>
      <c r="W775" s="3"/>
      <c r="X775" s="3"/>
      <c r="Y775" s="3"/>
      <c r="Z775" s="3"/>
    </row>
    <row r="776" spans="1:26" ht="12.75" customHeight="1" x14ac:dyDescent="0.25">
      <c r="A776" s="3"/>
      <c r="B776" s="3"/>
      <c r="C776" s="3"/>
      <c r="D776" s="200"/>
      <c r="E776" s="3"/>
      <c r="F776" s="3"/>
      <c r="G776" s="3"/>
      <c r="H776" s="3"/>
      <c r="I776" s="3"/>
      <c r="J776" s="3"/>
      <c r="K776" s="3"/>
      <c r="L776" s="3"/>
      <c r="M776" s="3"/>
      <c r="N776" s="3"/>
      <c r="O776" s="3"/>
      <c r="P776" s="3"/>
      <c r="Q776" s="3"/>
      <c r="R776" s="3"/>
      <c r="S776" s="3"/>
      <c r="T776" s="3"/>
      <c r="U776" s="3"/>
      <c r="V776" s="3"/>
      <c r="W776" s="3"/>
      <c r="X776" s="3"/>
      <c r="Y776" s="3"/>
      <c r="Z776" s="3"/>
    </row>
    <row r="777" spans="1:26" ht="12.75" customHeight="1" x14ac:dyDescent="0.25">
      <c r="A777" s="3"/>
      <c r="B777" s="3"/>
      <c r="C777" s="3"/>
      <c r="D777" s="200"/>
      <c r="E777" s="3"/>
      <c r="F777" s="3"/>
      <c r="G777" s="3"/>
      <c r="H777" s="3"/>
      <c r="I777" s="3"/>
      <c r="J777" s="3"/>
      <c r="K777" s="3"/>
      <c r="L777" s="3"/>
      <c r="M777" s="3"/>
      <c r="N777" s="3"/>
      <c r="O777" s="3"/>
      <c r="P777" s="3"/>
      <c r="Q777" s="3"/>
      <c r="R777" s="3"/>
      <c r="S777" s="3"/>
      <c r="T777" s="3"/>
      <c r="U777" s="3"/>
      <c r="V777" s="3"/>
      <c r="W777" s="3"/>
      <c r="X777" s="3"/>
      <c r="Y777" s="3"/>
      <c r="Z777" s="3"/>
    </row>
    <row r="778" spans="1:26" ht="12.75" customHeight="1" x14ac:dyDescent="0.25">
      <c r="A778" s="3"/>
      <c r="B778" s="3"/>
      <c r="C778" s="3"/>
      <c r="D778" s="200"/>
      <c r="E778" s="3"/>
      <c r="F778" s="3"/>
      <c r="G778" s="3"/>
      <c r="H778" s="3"/>
      <c r="I778" s="3"/>
      <c r="J778" s="3"/>
      <c r="K778" s="3"/>
      <c r="L778" s="3"/>
      <c r="M778" s="3"/>
      <c r="N778" s="3"/>
      <c r="O778" s="3"/>
      <c r="P778" s="3"/>
      <c r="Q778" s="3"/>
      <c r="R778" s="3"/>
      <c r="S778" s="3"/>
      <c r="T778" s="3"/>
      <c r="U778" s="3"/>
      <c r="V778" s="3"/>
      <c r="W778" s="3"/>
      <c r="X778" s="3"/>
      <c r="Y778" s="3"/>
      <c r="Z778" s="3"/>
    </row>
    <row r="779" spans="1:26" ht="12.75" customHeight="1" x14ac:dyDescent="0.25">
      <c r="A779" s="3"/>
      <c r="B779" s="3"/>
      <c r="C779" s="3"/>
      <c r="D779" s="200"/>
      <c r="E779" s="3"/>
      <c r="F779" s="3"/>
      <c r="G779" s="3"/>
      <c r="H779" s="3"/>
      <c r="I779" s="3"/>
      <c r="J779" s="3"/>
      <c r="K779" s="3"/>
      <c r="L779" s="3"/>
      <c r="M779" s="3"/>
      <c r="N779" s="3"/>
      <c r="O779" s="3"/>
      <c r="P779" s="3"/>
      <c r="Q779" s="3"/>
      <c r="R779" s="3"/>
      <c r="S779" s="3"/>
      <c r="T779" s="3"/>
      <c r="U779" s="3"/>
      <c r="V779" s="3"/>
      <c r="W779" s="3"/>
      <c r="X779" s="3"/>
      <c r="Y779" s="3"/>
      <c r="Z779" s="3"/>
    </row>
    <row r="780" spans="1:26" ht="12.75" customHeight="1" x14ac:dyDescent="0.25">
      <c r="A780" s="3"/>
      <c r="B780" s="3"/>
      <c r="C780" s="3"/>
      <c r="D780" s="200"/>
      <c r="E780" s="3"/>
      <c r="F780" s="3"/>
      <c r="G780" s="3"/>
      <c r="H780" s="3"/>
      <c r="I780" s="3"/>
      <c r="J780" s="3"/>
      <c r="K780" s="3"/>
      <c r="L780" s="3"/>
      <c r="M780" s="3"/>
      <c r="N780" s="3"/>
      <c r="O780" s="3"/>
      <c r="P780" s="3"/>
      <c r="Q780" s="3"/>
      <c r="R780" s="3"/>
      <c r="S780" s="3"/>
      <c r="T780" s="3"/>
      <c r="U780" s="3"/>
      <c r="V780" s="3"/>
      <c r="W780" s="3"/>
      <c r="X780" s="3"/>
      <c r="Y780" s="3"/>
      <c r="Z780" s="3"/>
    </row>
    <row r="781" spans="1:26" ht="12.75" customHeight="1" x14ac:dyDescent="0.25">
      <c r="A781" s="3"/>
      <c r="B781" s="3"/>
      <c r="C781" s="3"/>
      <c r="D781" s="200"/>
      <c r="E781" s="3"/>
      <c r="F781" s="3"/>
      <c r="G781" s="3"/>
      <c r="H781" s="3"/>
      <c r="I781" s="3"/>
      <c r="J781" s="3"/>
      <c r="K781" s="3"/>
      <c r="L781" s="3"/>
      <c r="M781" s="3"/>
      <c r="N781" s="3"/>
      <c r="O781" s="3"/>
      <c r="P781" s="3"/>
      <c r="Q781" s="3"/>
      <c r="R781" s="3"/>
      <c r="S781" s="3"/>
      <c r="T781" s="3"/>
      <c r="U781" s="3"/>
      <c r="V781" s="3"/>
      <c r="W781" s="3"/>
      <c r="X781" s="3"/>
      <c r="Y781" s="3"/>
      <c r="Z781" s="3"/>
    </row>
    <row r="782" spans="1:26" ht="12.75" customHeight="1" x14ac:dyDescent="0.25">
      <c r="A782" s="3"/>
      <c r="B782" s="3"/>
      <c r="C782" s="3"/>
      <c r="D782" s="200"/>
      <c r="E782" s="3"/>
      <c r="F782" s="3"/>
      <c r="G782" s="3"/>
      <c r="H782" s="3"/>
      <c r="I782" s="3"/>
      <c r="J782" s="3"/>
      <c r="K782" s="3"/>
      <c r="L782" s="3"/>
      <c r="M782" s="3"/>
      <c r="N782" s="3"/>
      <c r="O782" s="3"/>
      <c r="P782" s="3"/>
      <c r="Q782" s="3"/>
      <c r="R782" s="3"/>
      <c r="S782" s="3"/>
      <c r="T782" s="3"/>
      <c r="U782" s="3"/>
      <c r="V782" s="3"/>
      <c r="W782" s="3"/>
      <c r="X782" s="3"/>
      <c r="Y782" s="3"/>
      <c r="Z782" s="3"/>
    </row>
    <row r="783" spans="1:26" ht="12.75" customHeight="1" x14ac:dyDescent="0.25">
      <c r="A783" s="3"/>
      <c r="B783" s="3"/>
      <c r="C783" s="3"/>
      <c r="D783" s="200"/>
      <c r="E783" s="3"/>
      <c r="F783" s="3"/>
      <c r="G783" s="3"/>
      <c r="H783" s="3"/>
      <c r="I783" s="3"/>
      <c r="J783" s="3"/>
      <c r="K783" s="3"/>
      <c r="L783" s="3"/>
      <c r="M783" s="3"/>
      <c r="N783" s="3"/>
      <c r="O783" s="3"/>
      <c r="P783" s="3"/>
      <c r="Q783" s="3"/>
      <c r="R783" s="3"/>
      <c r="S783" s="3"/>
      <c r="T783" s="3"/>
      <c r="U783" s="3"/>
      <c r="V783" s="3"/>
      <c r="W783" s="3"/>
      <c r="X783" s="3"/>
      <c r="Y783" s="3"/>
      <c r="Z783" s="3"/>
    </row>
    <row r="784" spans="1:26" ht="12.75" customHeight="1" x14ac:dyDescent="0.25">
      <c r="A784" s="3"/>
      <c r="B784" s="3"/>
      <c r="C784" s="3"/>
      <c r="D784" s="200"/>
      <c r="E784" s="3"/>
      <c r="F784" s="3"/>
      <c r="G784" s="3"/>
      <c r="H784" s="3"/>
      <c r="I784" s="3"/>
      <c r="J784" s="3"/>
      <c r="K784" s="3"/>
      <c r="L784" s="3"/>
      <c r="M784" s="3"/>
      <c r="N784" s="3"/>
      <c r="O784" s="3"/>
      <c r="P784" s="3"/>
      <c r="Q784" s="3"/>
      <c r="R784" s="3"/>
      <c r="S784" s="3"/>
      <c r="T784" s="3"/>
      <c r="U784" s="3"/>
      <c r="V784" s="3"/>
      <c r="W784" s="3"/>
      <c r="X784" s="3"/>
      <c r="Y784" s="3"/>
      <c r="Z784" s="3"/>
    </row>
    <row r="785" spans="1:26" ht="12.75" customHeight="1" x14ac:dyDescent="0.25">
      <c r="A785" s="3"/>
      <c r="B785" s="3"/>
      <c r="C785" s="3"/>
      <c r="D785" s="200"/>
      <c r="E785" s="3"/>
      <c r="F785" s="3"/>
      <c r="G785" s="3"/>
      <c r="H785" s="3"/>
      <c r="I785" s="3"/>
      <c r="J785" s="3"/>
      <c r="K785" s="3"/>
      <c r="L785" s="3"/>
      <c r="M785" s="3"/>
      <c r="N785" s="3"/>
      <c r="O785" s="3"/>
      <c r="P785" s="3"/>
      <c r="Q785" s="3"/>
      <c r="R785" s="3"/>
      <c r="S785" s="3"/>
      <c r="T785" s="3"/>
      <c r="U785" s="3"/>
      <c r="V785" s="3"/>
      <c r="W785" s="3"/>
      <c r="X785" s="3"/>
      <c r="Y785" s="3"/>
      <c r="Z785" s="3"/>
    </row>
    <row r="786" spans="1:26" ht="12.75" customHeight="1" x14ac:dyDescent="0.25">
      <c r="A786" s="3"/>
      <c r="B786" s="3"/>
      <c r="C786" s="3"/>
      <c r="D786" s="200"/>
      <c r="E786" s="3"/>
      <c r="F786" s="3"/>
      <c r="G786" s="3"/>
      <c r="H786" s="3"/>
      <c r="I786" s="3"/>
      <c r="J786" s="3"/>
      <c r="K786" s="3"/>
      <c r="L786" s="3"/>
      <c r="M786" s="3"/>
      <c r="N786" s="3"/>
      <c r="O786" s="3"/>
      <c r="P786" s="3"/>
      <c r="Q786" s="3"/>
      <c r="R786" s="3"/>
      <c r="S786" s="3"/>
      <c r="T786" s="3"/>
      <c r="U786" s="3"/>
      <c r="V786" s="3"/>
      <c r="W786" s="3"/>
      <c r="X786" s="3"/>
      <c r="Y786" s="3"/>
      <c r="Z786" s="3"/>
    </row>
    <row r="787" spans="1:26" ht="12.75" customHeight="1" x14ac:dyDescent="0.25">
      <c r="A787" s="3"/>
      <c r="B787" s="3"/>
      <c r="C787" s="3"/>
      <c r="D787" s="200"/>
      <c r="E787" s="3"/>
      <c r="F787" s="3"/>
      <c r="G787" s="3"/>
      <c r="H787" s="3"/>
      <c r="I787" s="3"/>
      <c r="J787" s="3"/>
      <c r="K787" s="3"/>
      <c r="L787" s="3"/>
      <c r="M787" s="3"/>
      <c r="N787" s="3"/>
      <c r="O787" s="3"/>
      <c r="P787" s="3"/>
      <c r="Q787" s="3"/>
      <c r="R787" s="3"/>
      <c r="S787" s="3"/>
      <c r="T787" s="3"/>
      <c r="U787" s="3"/>
      <c r="V787" s="3"/>
      <c r="W787" s="3"/>
      <c r="X787" s="3"/>
      <c r="Y787" s="3"/>
      <c r="Z787" s="3"/>
    </row>
    <row r="788" spans="1:26" ht="12.75" customHeight="1" x14ac:dyDescent="0.25">
      <c r="A788" s="3"/>
      <c r="B788" s="3"/>
      <c r="C788" s="3"/>
      <c r="D788" s="200"/>
      <c r="E788" s="3"/>
      <c r="F788" s="3"/>
      <c r="G788" s="3"/>
      <c r="H788" s="3"/>
      <c r="I788" s="3"/>
      <c r="J788" s="3"/>
      <c r="K788" s="3"/>
      <c r="L788" s="3"/>
      <c r="M788" s="3"/>
      <c r="N788" s="3"/>
      <c r="O788" s="3"/>
      <c r="P788" s="3"/>
      <c r="Q788" s="3"/>
      <c r="R788" s="3"/>
      <c r="S788" s="3"/>
      <c r="T788" s="3"/>
      <c r="U788" s="3"/>
      <c r="V788" s="3"/>
      <c r="W788" s="3"/>
      <c r="X788" s="3"/>
      <c r="Y788" s="3"/>
      <c r="Z788" s="3"/>
    </row>
    <row r="789" spans="1:26" ht="12.75" customHeight="1" x14ac:dyDescent="0.25">
      <c r="A789" s="3"/>
      <c r="B789" s="3"/>
      <c r="C789" s="3"/>
      <c r="D789" s="200"/>
      <c r="E789" s="3"/>
      <c r="F789" s="3"/>
      <c r="G789" s="3"/>
      <c r="H789" s="3"/>
      <c r="I789" s="3"/>
      <c r="J789" s="3"/>
      <c r="K789" s="3"/>
      <c r="L789" s="3"/>
      <c r="M789" s="3"/>
      <c r="N789" s="3"/>
      <c r="O789" s="3"/>
      <c r="P789" s="3"/>
      <c r="Q789" s="3"/>
      <c r="R789" s="3"/>
      <c r="S789" s="3"/>
      <c r="T789" s="3"/>
      <c r="U789" s="3"/>
      <c r="V789" s="3"/>
      <c r="W789" s="3"/>
      <c r="X789" s="3"/>
      <c r="Y789" s="3"/>
      <c r="Z789" s="3"/>
    </row>
    <row r="790" spans="1:26" ht="12.75" customHeight="1" x14ac:dyDescent="0.25">
      <c r="A790" s="3"/>
      <c r="B790" s="3"/>
      <c r="C790" s="3"/>
      <c r="D790" s="200"/>
      <c r="E790" s="3"/>
      <c r="F790" s="3"/>
      <c r="G790" s="3"/>
      <c r="H790" s="3"/>
      <c r="I790" s="3"/>
      <c r="J790" s="3"/>
      <c r="K790" s="3"/>
      <c r="L790" s="3"/>
      <c r="M790" s="3"/>
      <c r="N790" s="3"/>
      <c r="O790" s="3"/>
      <c r="P790" s="3"/>
      <c r="Q790" s="3"/>
      <c r="R790" s="3"/>
      <c r="S790" s="3"/>
      <c r="T790" s="3"/>
      <c r="U790" s="3"/>
      <c r="V790" s="3"/>
      <c r="W790" s="3"/>
      <c r="X790" s="3"/>
      <c r="Y790" s="3"/>
      <c r="Z790" s="3"/>
    </row>
    <row r="791" spans="1:26" ht="12.75" customHeight="1" x14ac:dyDescent="0.25">
      <c r="A791" s="3"/>
      <c r="B791" s="3"/>
      <c r="C791" s="3"/>
      <c r="D791" s="200"/>
      <c r="E791" s="3"/>
      <c r="F791" s="3"/>
      <c r="G791" s="3"/>
      <c r="H791" s="3"/>
      <c r="I791" s="3"/>
      <c r="J791" s="3"/>
      <c r="K791" s="3"/>
      <c r="L791" s="3"/>
      <c r="M791" s="3"/>
      <c r="N791" s="3"/>
      <c r="O791" s="3"/>
      <c r="P791" s="3"/>
      <c r="Q791" s="3"/>
      <c r="R791" s="3"/>
      <c r="S791" s="3"/>
      <c r="T791" s="3"/>
      <c r="U791" s="3"/>
      <c r="V791" s="3"/>
      <c r="W791" s="3"/>
      <c r="X791" s="3"/>
      <c r="Y791" s="3"/>
      <c r="Z791" s="3"/>
    </row>
    <row r="792" spans="1:26" ht="12.75" customHeight="1" x14ac:dyDescent="0.25">
      <c r="A792" s="3"/>
      <c r="B792" s="3"/>
      <c r="C792" s="3"/>
      <c r="D792" s="200"/>
      <c r="E792" s="3"/>
      <c r="F792" s="3"/>
      <c r="G792" s="3"/>
      <c r="H792" s="3"/>
      <c r="I792" s="3"/>
      <c r="J792" s="3"/>
      <c r="K792" s="3"/>
      <c r="L792" s="3"/>
      <c r="M792" s="3"/>
      <c r="N792" s="3"/>
      <c r="O792" s="3"/>
      <c r="P792" s="3"/>
      <c r="Q792" s="3"/>
      <c r="R792" s="3"/>
      <c r="S792" s="3"/>
      <c r="T792" s="3"/>
      <c r="U792" s="3"/>
      <c r="V792" s="3"/>
      <c r="W792" s="3"/>
      <c r="X792" s="3"/>
      <c r="Y792" s="3"/>
      <c r="Z792" s="3"/>
    </row>
    <row r="793" spans="1:26" ht="12.75" customHeight="1" x14ac:dyDescent="0.25">
      <c r="A793" s="3"/>
      <c r="B793" s="3"/>
      <c r="C793" s="3"/>
      <c r="D793" s="200"/>
      <c r="E793" s="3"/>
      <c r="F793" s="3"/>
      <c r="G793" s="3"/>
      <c r="H793" s="3"/>
      <c r="I793" s="3"/>
      <c r="J793" s="3"/>
      <c r="K793" s="3"/>
      <c r="L793" s="3"/>
      <c r="M793" s="3"/>
      <c r="N793" s="3"/>
      <c r="O793" s="3"/>
      <c r="P793" s="3"/>
      <c r="Q793" s="3"/>
      <c r="R793" s="3"/>
      <c r="S793" s="3"/>
      <c r="T793" s="3"/>
      <c r="U793" s="3"/>
      <c r="V793" s="3"/>
      <c r="W793" s="3"/>
      <c r="X793" s="3"/>
      <c r="Y793" s="3"/>
      <c r="Z793" s="3"/>
    </row>
    <row r="794" spans="1:26" ht="12.75" customHeight="1" x14ac:dyDescent="0.25">
      <c r="A794" s="3"/>
      <c r="B794" s="3"/>
      <c r="C794" s="3"/>
      <c r="D794" s="200"/>
      <c r="E794" s="3"/>
      <c r="F794" s="3"/>
      <c r="G794" s="3"/>
      <c r="H794" s="3"/>
      <c r="I794" s="3"/>
      <c r="J794" s="3"/>
      <c r="K794" s="3"/>
      <c r="L794" s="3"/>
      <c r="M794" s="3"/>
      <c r="N794" s="3"/>
      <c r="O794" s="3"/>
      <c r="P794" s="3"/>
      <c r="Q794" s="3"/>
      <c r="R794" s="3"/>
      <c r="S794" s="3"/>
      <c r="T794" s="3"/>
      <c r="U794" s="3"/>
      <c r="V794" s="3"/>
      <c r="W794" s="3"/>
      <c r="X794" s="3"/>
      <c r="Y794" s="3"/>
      <c r="Z794" s="3"/>
    </row>
    <row r="795" spans="1:26" ht="12.75" customHeight="1" x14ac:dyDescent="0.25">
      <c r="A795" s="3"/>
      <c r="B795" s="3"/>
      <c r="C795" s="3"/>
      <c r="D795" s="200"/>
      <c r="E795" s="3"/>
      <c r="F795" s="3"/>
      <c r="G795" s="3"/>
      <c r="H795" s="3"/>
      <c r="I795" s="3"/>
      <c r="J795" s="3"/>
      <c r="K795" s="3"/>
      <c r="L795" s="3"/>
      <c r="M795" s="3"/>
      <c r="N795" s="3"/>
      <c r="O795" s="3"/>
      <c r="P795" s="3"/>
      <c r="Q795" s="3"/>
      <c r="R795" s="3"/>
      <c r="S795" s="3"/>
      <c r="T795" s="3"/>
      <c r="U795" s="3"/>
      <c r="V795" s="3"/>
      <c r="W795" s="3"/>
      <c r="X795" s="3"/>
      <c r="Y795" s="3"/>
      <c r="Z795" s="3"/>
    </row>
    <row r="796" spans="1:26" ht="12.75" customHeight="1" x14ac:dyDescent="0.25">
      <c r="A796" s="3"/>
      <c r="B796" s="3"/>
      <c r="C796" s="3"/>
      <c r="D796" s="200"/>
      <c r="E796" s="3"/>
      <c r="F796" s="3"/>
      <c r="G796" s="3"/>
      <c r="H796" s="3"/>
      <c r="I796" s="3"/>
      <c r="J796" s="3"/>
      <c r="K796" s="3"/>
      <c r="L796" s="3"/>
      <c r="M796" s="3"/>
      <c r="N796" s="3"/>
      <c r="O796" s="3"/>
      <c r="P796" s="3"/>
      <c r="Q796" s="3"/>
      <c r="R796" s="3"/>
      <c r="S796" s="3"/>
      <c r="T796" s="3"/>
      <c r="U796" s="3"/>
      <c r="V796" s="3"/>
      <c r="W796" s="3"/>
      <c r="X796" s="3"/>
      <c r="Y796" s="3"/>
      <c r="Z796" s="3"/>
    </row>
    <row r="797" spans="1:26" ht="12.75" customHeight="1" x14ac:dyDescent="0.25">
      <c r="A797" s="3"/>
      <c r="B797" s="3"/>
      <c r="C797" s="3"/>
      <c r="D797" s="200"/>
      <c r="E797" s="3"/>
      <c r="F797" s="3"/>
      <c r="G797" s="3"/>
      <c r="H797" s="3"/>
      <c r="I797" s="3"/>
      <c r="J797" s="3"/>
      <c r="K797" s="3"/>
      <c r="L797" s="3"/>
      <c r="M797" s="3"/>
      <c r="N797" s="3"/>
      <c r="O797" s="3"/>
      <c r="P797" s="3"/>
      <c r="Q797" s="3"/>
      <c r="R797" s="3"/>
      <c r="S797" s="3"/>
      <c r="T797" s="3"/>
      <c r="U797" s="3"/>
      <c r="V797" s="3"/>
      <c r="W797" s="3"/>
      <c r="X797" s="3"/>
      <c r="Y797" s="3"/>
      <c r="Z797" s="3"/>
    </row>
    <row r="798" spans="1:26" ht="12.75" customHeight="1" x14ac:dyDescent="0.25">
      <c r="A798" s="3"/>
      <c r="B798" s="3"/>
      <c r="C798" s="3"/>
      <c r="D798" s="200"/>
      <c r="E798" s="3"/>
      <c r="F798" s="3"/>
      <c r="G798" s="3"/>
      <c r="H798" s="3"/>
      <c r="I798" s="3"/>
      <c r="J798" s="3"/>
      <c r="K798" s="3"/>
      <c r="L798" s="3"/>
      <c r="M798" s="3"/>
      <c r="N798" s="3"/>
      <c r="O798" s="3"/>
      <c r="P798" s="3"/>
      <c r="Q798" s="3"/>
      <c r="R798" s="3"/>
      <c r="S798" s="3"/>
      <c r="T798" s="3"/>
      <c r="U798" s="3"/>
      <c r="V798" s="3"/>
      <c r="W798" s="3"/>
      <c r="X798" s="3"/>
      <c r="Y798" s="3"/>
      <c r="Z798" s="3"/>
    </row>
    <row r="799" spans="1:26" ht="12.75" customHeight="1" x14ac:dyDescent="0.25">
      <c r="A799" s="3"/>
      <c r="B799" s="3"/>
      <c r="C799" s="3"/>
      <c r="D799" s="200"/>
      <c r="E799" s="3"/>
      <c r="F799" s="3"/>
      <c r="G799" s="3"/>
      <c r="H799" s="3"/>
      <c r="I799" s="3"/>
      <c r="J799" s="3"/>
      <c r="K799" s="3"/>
      <c r="L799" s="3"/>
      <c r="M799" s="3"/>
      <c r="N799" s="3"/>
      <c r="O799" s="3"/>
      <c r="P799" s="3"/>
      <c r="Q799" s="3"/>
      <c r="R799" s="3"/>
      <c r="S799" s="3"/>
      <c r="T799" s="3"/>
      <c r="U799" s="3"/>
      <c r="V799" s="3"/>
      <c r="W799" s="3"/>
      <c r="X799" s="3"/>
      <c r="Y799" s="3"/>
      <c r="Z799" s="3"/>
    </row>
    <row r="800" spans="1:26" ht="12.75" customHeight="1" x14ac:dyDescent="0.25">
      <c r="A800" s="3"/>
      <c r="B800" s="3"/>
      <c r="C800" s="3"/>
      <c r="D800" s="200"/>
      <c r="E800" s="3"/>
      <c r="F800" s="3"/>
      <c r="G800" s="3"/>
      <c r="H800" s="3"/>
      <c r="I800" s="3"/>
      <c r="J800" s="3"/>
      <c r="K800" s="3"/>
      <c r="L800" s="3"/>
      <c r="M800" s="3"/>
      <c r="N800" s="3"/>
      <c r="O800" s="3"/>
      <c r="P800" s="3"/>
      <c r="Q800" s="3"/>
      <c r="R800" s="3"/>
      <c r="S800" s="3"/>
      <c r="T800" s="3"/>
      <c r="U800" s="3"/>
      <c r="V800" s="3"/>
      <c r="W800" s="3"/>
      <c r="X800" s="3"/>
      <c r="Y800" s="3"/>
      <c r="Z800" s="3"/>
    </row>
    <row r="801" spans="1:26" ht="12.75" customHeight="1" x14ac:dyDescent="0.25">
      <c r="A801" s="3"/>
      <c r="B801" s="3"/>
      <c r="C801" s="3"/>
      <c r="D801" s="200"/>
      <c r="E801" s="3"/>
      <c r="F801" s="3"/>
      <c r="G801" s="3"/>
      <c r="H801" s="3"/>
      <c r="I801" s="3"/>
      <c r="J801" s="3"/>
      <c r="K801" s="3"/>
      <c r="L801" s="3"/>
      <c r="M801" s="3"/>
      <c r="N801" s="3"/>
      <c r="O801" s="3"/>
      <c r="P801" s="3"/>
      <c r="Q801" s="3"/>
      <c r="R801" s="3"/>
      <c r="S801" s="3"/>
      <c r="T801" s="3"/>
      <c r="U801" s="3"/>
      <c r="V801" s="3"/>
      <c r="W801" s="3"/>
      <c r="X801" s="3"/>
      <c r="Y801" s="3"/>
      <c r="Z801" s="3"/>
    </row>
    <row r="802" spans="1:26" ht="12.75" customHeight="1" x14ac:dyDescent="0.25">
      <c r="A802" s="3"/>
      <c r="B802" s="3"/>
      <c r="C802" s="3"/>
      <c r="D802" s="200"/>
      <c r="E802" s="3"/>
      <c r="F802" s="3"/>
      <c r="G802" s="3"/>
      <c r="H802" s="3"/>
      <c r="I802" s="3"/>
      <c r="J802" s="3"/>
      <c r="K802" s="3"/>
      <c r="L802" s="3"/>
      <c r="M802" s="3"/>
      <c r="N802" s="3"/>
      <c r="O802" s="3"/>
      <c r="P802" s="3"/>
      <c r="Q802" s="3"/>
      <c r="R802" s="3"/>
      <c r="S802" s="3"/>
      <c r="T802" s="3"/>
      <c r="U802" s="3"/>
      <c r="V802" s="3"/>
      <c r="W802" s="3"/>
      <c r="X802" s="3"/>
      <c r="Y802" s="3"/>
      <c r="Z802" s="3"/>
    </row>
    <row r="803" spans="1:26" ht="12.75" customHeight="1" x14ac:dyDescent="0.25">
      <c r="A803" s="3"/>
      <c r="B803" s="3"/>
      <c r="C803" s="3"/>
      <c r="D803" s="200"/>
      <c r="E803" s="3"/>
      <c r="F803" s="3"/>
      <c r="G803" s="3"/>
      <c r="H803" s="3"/>
      <c r="I803" s="3"/>
      <c r="J803" s="3"/>
      <c r="K803" s="3"/>
      <c r="L803" s="3"/>
      <c r="M803" s="3"/>
      <c r="N803" s="3"/>
      <c r="O803" s="3"/>
      <c r="P803" s="3"/>
      <c r="Q803" s="3"/>
      <c r="R803" s="3"/>
      <c r="S803" s="3"/>
      <c r="T803" s="3"/>
      <c r="U803" s="3"/>
      <c r="V803" s="3"/>
      <c r="W803" s="3"/>
      <c r="X803" s="3"/>
      <c r="Y803" s="3"/>
      <c r="Z803" s="3"/>
    </row>
    <row r="804" spans="1:26" ht="12.75" customHeight="1" x14ac:dyDescent="0.25">
      <c r="A804" s="3"/>
      <c r="B804" s="3"/>
      <c r="C804" s="3"/>
      <c r="D804" s="200"/>
      <c r="E804" s="3"/>
      <c r="F804" s="3"/>
      <c r="G804" s="3"/>
      <c r="H804" s="3"/>
      <c r="I804" s="3"/>
      <c r="J804" s="3"/>
      <c r="K804" s="3"/>
      <c r="L804" s="3"/>
      <c r="M804" s="3"/>
      <c r="N804" s="3"/>
      <c r="O804" s="3"/>
      <c r="P804" s="3"/>
      <c r="Q804" s="3"/>
      <c r="R804" s="3"/>
      <c r="S804" s="3"/>
      <c r="T804" s="3"/>
      <c r="U804" s="3"/>
      <c r="V804" s="3"/>
      <c r="W804" s="3"/>
      <c r="X804" s="3"/>
      <c r="Y804" s="3"/>
      <c r="Z804" s="3"/>
    </row>
    <row r="805" spans="1:26" ht="12.75" customHeight="1" x14ac:dyDescent="0.25">
      <c r="A805" s="3"/>
      <c r="B805" s="3"/>
      <c r="C805" s="3"/>
      <c r="D805" s="200"/>
      <c r="E805" s="3"/>
      <c r="F805" s="3"/>
      <c r="G805" s="3"/>
      <c r="H805" s="3"/>
      <c r="I805" s="3"/>
      <c r="J805" s="3"/>
      <c r="K805" s="3"/>
      <c r="L805" s="3"/>
      <c r="M805" s="3"/>
      <c r="N805" s="3"/>
      <c r="O805" s="3"/>
      <c r="P805" s="3"/>
      <c r="Q805" s="3"/>
      <c r="R805" s="3"/>
      <c r="S805" s="3"/>
      <c r="T805" s="3"/>
      <c r="U805" s="3"/>
      <c r="V805" s="3"/>
      <c r="W805" s="3"/>
      <c r="X805" s="3"/>
      <c r="Y805" s="3"/>
      <c r="Z805" s="3"/>
    </row>
    <row r="806" spans="1:26" ht="12.75" customHeight="1" x14ac:dyDescent="0.25">
      <c r="A806" s="3"/>
      <c r="B806" s="3"/>
      <c r="C806" s="3"/>
      <c r="D806" s="200"/>
      <c r="E806" s="3"/>
      <c r="F806" s="3"/>
      <c r="G806" s="3"/>
      <c r="H806" s="3"/>
      <c r="I806" s="3"/>
      <c r="J806" s="3"/>
      <c r="K806" s="3"/>
      <c r="L806" s="3"/>
      <c r="M806" s="3"/>
      <c r="N806" s="3"/>
      <c r="O806" s="3"/>
      <c r="P806" s="3"/>
      <c r="Q806" s="3"/>
      <c r="R806" s="3"/>
      <c r="S806" s="3"/>
      <c r="T806" s="3"/>
      <c r="U806" s="3"/>
      <c r="V806" s="3"/>
      <c r="W806" s="3"/>
      <c r="X806" s="3"/>
      <c r="Y806" s="3"/>
      <c r="Z806" s="3"/>
    </row>
    <row r="807" spans="1:26" ht="12.75" customHeight="1" x14ac:dyDescent="0.25">
      <c r="A807" s="3"/>
      <c r="B807" s="3"/>
      <c r="C807" s="3"/>
      <c r="D807" s="200"/>
      <c r="E807" s="3"/>
      <c r="F807" s="3"/>
      <c r="G807" s="3"/>
      <c r="H807" s="3"/>
      <c r="I807" s="3"/>
      <c r="J807" s="3"/>
      <c r="K807" s="3"/>
      <c r="L807" s="3"/>
      <c r="M807" s="3"/>
      <c r="N807" s="3"/>
      <c r="O807" s="3"/>
      <c r="P807" s="3"/>
      <c r="Q807" s="3"/>
      <c r="R807" s="3"/>
      <c r="S807" s="3"/>
      <c r="T807" s="3"/>
      <c r="U807" s="3"/>
      <c r="V807" s="3"/>
      <c r="W807" s="3"/>
      <c r="X807" s="3"/>
      <c r="Y807" s="3"/>
      <c r="Z807" s="3"/>
    </row>
    <row r="808" spans="1:26" ht="12.75" customHeight="1" x14ac:dyDescent="0.25">
      <c r="A808" s="3"/>
      <c r="B808" s="3"/>
      <c r="C808" s="3"/>
      <c r="D808" s="200"/>
      <c r="E808" s="3"/>
      <c r="F808" s="3"/>
      <c r="G808" s="3"/>
      <c r="H808" s="3"/>
      <c r="I808" s="3"/>
      <c r="J808" s="3"/>
      <c r="K808" s="3"/>
      <c r="L808" s="3"/>
      <c r="M808" s="3"/>
      <c r="N808" s="3"/>
      <c r="O808" s="3"/>
      <c r="P808" s="3"/>
      <c r="Q808" s="3"/>
      <c r="R808" s="3"/>
      <c r="S808" s="3"/>
      <c r="T808" s="3"/>
      <c r="U808" s="3"/>
      <c r="V808" s="3"/>
      <c r="W808" s="3"/>
      <c r="X808" s="3"/>
      <c r="Y808" s="3"/>
      <c r="Z808" s="3"/>
    </row>
    <row r="809" spans="1:26" ht="12.75" customHeight="1" x14ac:dyDescent="0.25">
      <c r="A809" s="3"/>
      <c r="B809" s="3"/>
      <c r="C809" s="3"/>
      <c r="D809" s="200"/>
      <c r="E809" s="3"/>
      <c r="F809" s="3"/>
      <c r="G809" s="3"/>
      <c r="H809" s="3"/>
      <c r="I809" s="3"/>
      <c r="J809" s="3"/>
      <c r="K809" s="3"/>
      <c r="L809" s="3"/>
      <c r="M809" s="3"/>
      <c r="N809" s="3"/>
      <c r="O809" s="3"/>
      <c r="P809" s="3"/>
      <c r="Q809" s="3"/>
      <c r="R809" s="3"/>
      <c r="S809" s="3"/>
      <c r="T809" s="3"/>
      <c r="U809" s="3"/>
      <c r="V809" s="3"/>
      <c r="W809" s="3"/>
      <c r="X809" s="3"/>
      <c r="Y809" s="3"/>
      <c r="Z809" s="3"/>
    </row>
    <row r="810" spans="1:26" ht="12.75" customHeight="1" x14ac:dyDescent="0.25">
      <c r="A810" s="3"/>
      <c r="B810" s="3"/>
      <c r="C810" s="3"/>
      <c r="D810" s="200"/>
      <c r="E810" s="3"/>
      <c r="F810" s="3"/>
      <c r="G810" s="3"/>
      <c r="H810" s="3"/>
      <c r="I810" s="3"/>
      <c r="J810" s="3"/>
      <c r="K810" s="3"/>
      <c r="L810" s="3"/>
      <c r="M810" s="3"/>
      <c r="N810" s="3"/>
      <c r="O810" s="3"/>
      <c r="P810" s="3"/>
      <c r="Q810" s="3"/>
      <c r="R810" s="3"/>
      <c r="S810" s="3"/>
      <c r="T810" s="3"/>
      <c r="U810" s="3"/>
      <c r="V810" s="3"/>
      <c r="W810" s="3"/>
      <c r="X810" s="3"/>
      <c r="Y810" s="3"/>
      <c r="Z810" s="3"/>
    </row>
    <row r="811" spans="1:26" ht="12.75" customHeight="1" x14ac:dyDescent="0.25">
      <c r="A811" s="3"/>
      <c r="B811" s="3"/>
      <c r="C811" s="3"/>
      <c r="D811" s="200"/>
      <c r="E811" s="3"/>
      <c r="F811" s="3"/>
      <c r="G811" s="3"/>
      <c r="H811" s="3"/>
      <c r="I811" s="3"/>
      <c r="J811" s="3"/>
      <c r="K811" s="3"/>
      <c r="L811" s="3"/>
      <c r="M811" s="3"/>
      <c r="N811" s="3"/>
      <c r="O811" s="3"/>
      <c r="P811" s="3"/>
      <c r="Q811" s="3"/>
      <c r="R811" s="3"/>
      <c r="S811" s="3"/>
      <c r="T811" s="3"/>
      <c r="U811" s="3"/>
      <c r="V811" s="3"/>
      <c r="W811" s="3"/>
      <c r="X811" s="3"/>
      <c r="Y811" s="3"/>
      <c r="Z811" s="3"/>
    </row>
    <row r="812" spans="1:26" ht="12.75" customHeight="1" x14ac:dyDescent="0.25">
      <c r="A812" s="3"/>
      <c r="B812" s="3"/>
      <c r="C812" s="3"/>
      <c r="D812" s="200"/>
      <c r="E812" s="3"/>
      <c r="F812" s="3"/>
      <c r="G812" s="3"/>
      <c r="H812" s="3"/>
      <c r="I812" s="3"/>
      <c r="J812" s="3"/>
      <c r="K812" s="3"/>
      <c r="L812" s="3"/>
      <c r="M812" s="3"/>
      <c r="N812" s="3"/>
      <c r="O812" s="3"/>
      <c r="P812" s="3"/>
      <c r="Q812" s="3"/>
      <c r="R812" s="3"/>
      <c r="S812" s="3"/>
      <c r="T812" s="3"/>
      <c r="U812" s="3"/>
      <c r="V812" s="3"/>
      <c r="W812" s="3"/>
      <c r="X812" s="3"/>
      <c r="Y812" s="3"/>
      <c r="Z812" s="3"/>
    </row>
    <row r="813" spans="1:26" ht="12.75" customHeight="1" x14ac:dyDescent="0.25">
      <c r="A813" s="3"/>
      <c r="B813" s="3"/>
      <c r="C813" s="3"/>
      <c r="D813" s="200"/>
      <c r="E813" s="3"/>
      <c r="F813" s="3"/>
      <c r="G813" s="3"/>
      <c r="H813" s="3"/>
      <c r="I813" s="3"/>
      <c r="J813" s="3"/>
      <c r="K813" s="3"/>
      <c r="L813" s="3"/>
      <c r="M813" s="3"/>
      <c r="N813" s="3"/>
      <c r="O813" s="3"/>
      <c r="P813" s="3"/>
      <c r="Q813" s="3"/>
      <c r="R813" s="3"/>
      <c r="S813" s="3"/>
      <c r="T813" s="3"/>
      <c r="U813" s="3"/>
      <c r="V813" s="3"/>
      <c r="W813" s="3"/>
      <c r="X813" s="3"/>
      <c r="Y813" s="3"/>
      <c r="Z813" s="3"/>
    </row>
    <row r="814" spans="1:26" ht="12.75" customHeight="1" x14ac:dyDescent="0.25">
      <c r="A814" s="3"/>
      <c r="B814" s="3"/>
      <c r="C814" s="3"/>
      <c r="D814" s="200"/>
      <c r="E814" s="3"/>
      <c r="F814" s="3"/>
      <c r="G814" s="3"/>
      <c r="H814" s="3"/>
      <c r="I814" s="3"/>
      <c r="J814" s="3"/>
      <c r="K814" s="3"/>
      <c r="L814" s="3"/>
      <c r="M814" s="3"/>
      <c r="N814" s="3"/>
      <c r="O814" s="3"/>
      <c r="P814" s="3"/>
      <c r="Q814" s="3"/>
      <c r="R814" s="3"/>
      <c r="S814" s="3"/>
      <c r="T814" s="3"/>
      <c r="U814" s="3"/>
      <c r="V814" s="3"/>
      <c r="W814" s="3"/>
      <c r="X814" s="3"/>
      <c r="Y814" s="3"/>
      <c r="Z814" s="3"/>
    </row>
    <row r="815" spans="1:26" ht="12.75" customHeight="1" x14ac:dyDescent="0.25">
      <c r="A815" s="3"/>
      <c r="B815" s="3"/>
      <c r="C815" s="3"/>
      <c r="D815" s="200"/>
      <c r="E815" s="3"/>
      <c r="F815" s="3"/>
      <c r="G815" s="3"/>
      <c r="H815" s="3"/>
      <c r="I815" s="3"/>
      <c r="J815" s="3"/>
      <c r="K815" s="3"/>
      <c r="L815" s="3"/>
      <c r="M815" s="3"/>
      <c r="N815" s="3"/>
      <c r="O815" s="3"/>
      <c r="P815" s="3"/>
      <c r="Q815" s="3"/>
      <c r="R815" s="3"/>
      <c r="S815" s="3"/>
      <c r="T815" s="3"/>
      <c r="U815" s="3"/>
      <c r="V815" s="3"/>
      <c r="W815" s="3"/>
      <c r="X815" s="3"/>
      <c r="Y815" s="3"/>
      <c r="Z815" s="3"/>
    </row>
    <row r="816" spans="1:26" ht="12.75" customHeight="1" x14ac:dyDescent="0.25">
      <c r="A816" s="3"/>
      <c r="B816" s="3"/>
      <c r="C816" s="3"/>
      <c r="D816" s="200"/>
      <c r="E816" s="3"/>
      <c r="F816" s="3"/>
      <c r="G816" s="3"/>
      <c r="H816" s="3"/>
      <c r="I816" s="3"/>
      <c r="J816" s="3"/>
      <c r="K816" s="3"/>
      <c r="L816" s="3"/>
      <c r="M816" s="3"/>
      <c r="N816" s="3"/>
      <c r="O816" s="3"/>
      <c r="P816" s="3"/>
      <c r="Q816" s="3"/>
      <c r="R816" s="3"/>
      <c r="S816" s="3"/>
      <c r="T816" s="3"/>
      <c r="U816" s="3"/>
      <c r="V816" s="3"/>
      <c r="W816" s="3"/>
      <c r="X816" s="3"/>
      <c r="Y816" s="3"/>
      <c r="Z816" s="3"/>
    </row>
    <row r="817" spans="1:26" ht="12.75" customHeight="1" x14ac:dyDescent="0.25">
      <c r="A817" s="3"/>
      <c r="B817" s="3"/>
      <c r="C817" s="3"/>
      <c r="D817" s="200"/>
      <c r="E817" s="3"/>
      <c r="F817" s="3"/>
      <c r="G817" s="3"/>
      <c r="H817" s="3"/>
      <c r="I817" s="3"/>
      <c r="J817" s="3"/>
      <c r="K817" s="3"/>
      <c r="L817" s="3"/>
      <c r="M817" s="3"/>
      <c r="N817" s="3"/>
      <c r="O817" s="3"/>
      <c r="P817" s="3"/>
      <c r="Q817" s="3"/>
      <c r="R817" s="3"/>
      <c r="S817" s="3"/>
      <c r="T817" s="3"/>
      <c r="U817" s="3"/>
      <c r="V817" s="3"/>
      <c r="W817" s="3"/>
      <c r="X817" s="3"/>
      <c r="Y817" s="3"/>
      <c r="Z817" s="3"/>
    </row>
    <row r="818" spans="1:26" ht="12.75" customHeight="1" x14ac:dyDescent="0.25">
      <c r="A818" s="3"/>
      <c r="B818" s="3"/>
      <c r="C818" s="3"/>
      <c r="D818" s="200"/>
      <c r="E818" s="3"/>
      <c r="F818" s="3"/>
      <c r="G818" s="3"/>
      <c r="H818" s="3"/>
      <c r="I818" s="3"/>
      <c r="J818" s="3"/>
      <c r="K818" s="3"/>
      <c r="L818" s="3"/>
      <c r="M818" s="3"/>
      <c r="N818" s="3"/>
      <c r="O818" s="3"/>
      <c r="P818" s="3"/>
      <c r="Q818" s="3"/>
      <c r="R818" s="3"/>
      <c r="S818" s="3"/>
      <c r="T818" s="3"/>
      <c r="U818" s="3"/>
      <c r="V818" s="3"/>
      <c r="W818" s="3"/>
      <c r="X818" s="3"/>
      <c r="Y818" s="3"/>
      <c r="Z818" s="3"/>
    </row>
    <row r="819" spans="1:26" ht="12.75" customHeight="1" x14ac:dyDescent="0.25">
      <c r="A819" s="3"/>
      <c r="B819" s="3"/>
      <c r="C819" s="3"/>
      <c r="D819" s="200"/>
      <c r="E819" s="3"/>
      <c r="F819" s="3"/>
      <c r="G819" s="3"/>
      <c r="H819" s="3"/>
      <c r="I819" s="3"/>
      <c r="J819" s="3"/>
      <c r="K819" s="3"/>
      <c r="L819" s="3"/>
      <c r="M819" s="3"/>
      <c r="N819" s="3"/>
      <c r="O819" s="3"/>
      <c r="P819" s="3"/>
      <c r="Q819" s="3"/>
      <c r="R819" s="3"/>
      <c r="S819" s="3"/>
      <c r="T819" s="3"/>
      <c r="U819" s="3"/>
      <c r="V819" s="3"/>
      <c r="W819" s="3"/>
      <c r="X819" s="3"/>
      <c r="Y819" s="3"/>
      <c r="Z819" s="3"/>
    </row>
    <row r="820" spans="1:26" ht="12.75" customHeight="1" x14ac:dyDescent="0.25">
      <c r="A820" s="3"/>
      <c r="B820" s="3"/>
      <c r="C820" s="3"/>
      <c r="D820" s="200"/>
      <c r="E820" s="3"/>
      <c r="F820" s="3"/>
      <c r="G820" s="3"/>
      <c r="H820" s="3"/>
      <c r="I820" s="3"/>
      <c r="J820" s="3"/>
      <c r="K820" s="3"/>
      <c r="L820" s="3"/>
      <c r="M820" s="3"/>
      <c r="N820" s="3"/>
      <c r="O820" s="3"/>
      <c r="P820" s="3"/>
      <c r="Q820" s="3"/>
      <c r="R820" s="3"/>
      <c r="S820" s="3"/>
      <c r="T820" s="3"/>
      <c r="U820" s="3"/>
      <c r="V820" s="3"/>
      <c r="W820" s="3"/>
      <c r="X820" s="3"/>
      <c r="Y820" s="3"/>
      <c r="Z820" s="3"/>
    </row>
    <row r="821" spans="1:26" ht="12.75" customHeight="1" x14ac:dyDescent="0.25">
      <c r="A821" s="3"/>
      <c r="B821" s="3"/>
      <c r="C821" s="3"/>
      <c r="D821" s="200"/>
      <c r="E821" s="3"/>
      <c r="F821" s="3"/>
      <c r="G821" s="3"/>
      <c r="H821" s="3"/>
      <c r="I821" s="3"/>
      <c r="J821" s="3"/>
      <c r="K821" s="3"/>
      <c r="L821" s="3"/>
      <c r="M821" s="3"/>
      <c r="N821" s="3"/>
      <c r="O821" s="3"/>
      <c r="P821" s="3"/>
      <c r="Q821" s="3"/>
      <c r="R821" s="3"/>
      <c r="S821" s="3"/>
      <c r="T821" s="3"/>
      <c r="U821" s="3"/>
      <c r="V821" s="3"/>
      <c r="W821" s="3"/>
      <c r="X821" s="3"/>
      <c r="Y821" s="3"/>
      <c r="Z821" s="3"/>
    </row>
    <row r="822" spans="1:26" ht="12.75" customHeight="1" x14ac:dyDescent="0.25">
      <c r="A822" s="3"/>
      <c r="B822" s="3"/>
      <c r="C822" s="3"/>
      <c r="D822" s="200"/>
      <c r="E822" s="3"/>
      <c r="F822" s="3"/>
      <c r="G822" s="3"/>
      <c r="H822" s="3"/>
      <c r="I822" s="3"/>
      <c r="J822" s="3"/>
      <c r="K822" s="3"/>
      <c r="L822" s="3"/>
      <c r="M822" s="3"/>
      <c r="N822" s="3"/>
      <c r="O822" s="3"/>
      <c r="P822" s="3"/>
      <c r="Q822" s="3"/>
      <c r="R822" s="3"/>
      <c r="S822" s="3"/>
      <c r="T822" s="3"/>
      <c r="U822" s="3"/>
      <c r="V822" s="3"/>
      <c r="W822" s="3"/>
      <c r="X822" s="3"/>
      <c r="Y822" s="3"/>
      <c r="Z822" s="3"/>
    </row>
    <row r="823" spans="1:26" ht="12.75" customHeight="1" x14ac:dyDescent="0.25">
      <c r="A823" s="3"/>
      <c r="B823" s="3"/>
      <c r="C823" s="3"/>
      <c r="D823" s="200"/>
      <c r="E823" s="3"/>
      <c r="F823" s="3"/>
      <c r="G823" s="3"/>
      <c r="H823" s="3"/>
      <c r="I823" s="3"/>
      <c r="J823" s="3"/>
      <c r="K823" s="3"/>
      <c r="L823" s="3"/>
      <c r="M823" s="3"/>
      <c r="N823" s="3"/>
      <c r="O823" s="3"/>
      <c r="P823" s="3"/>
      <c r="Q823" s="3"/>
      <c r="R823" s="3"/>
      <c r="S823" s="3"/>
      <c r="T823" s="3"/>
      <c r="U823" s="3"/>
      <c r="V823" s="3"/>
      <c r="W823" s="3"/>
      <c r="X823" s="3"/>
      <c r="Y823" s="3"/>
      <c r="Z823" s="3"/>
    </row>
    <row r="824" spans="1:26" ht="12.75" customHeight="1" x14ac:dyDescent="0.25">
      <c r="A824" s="3"/>
      <c r="B824" s="3"/>
      <c r="C824" s="3"/>
      <c r="D824" s="200"/>
      <c r="E824" s="3"/>
      <c r="F824" s="3"/>
      <c r="G824" s="3"/>
      <c r="H824" s="3"/>
      <c r="I824" s="3"/>
      <c r="J824" s="3"/>
      <c r="K824" s="3"/>
      <c r="L824" s="3"/>
      <c r="M824" s="3"/>
      <c r="N824" s="3"/>
      <c r="O824" s="3"/>
      <c r="P824" s="3"/>
      <c r="Q824" s="3"/>
      <c r="R824" s="3"/>
      <c r="S824" s="3"/>
      <c r="T824" s="3"/>
      <c r="U824" s="3"/>
      <c r="V824" s="3"/>
      <c r="W824" s="3"/>
      <c r="X824" s="3"/>
      <c r="Y824" s="3"/>
      <c r="Z824" s="3"/>
    </row>
    <row r="825" spans="1:26" ht="12.75" customHeight="1" x14ac:dyDescent="0.25">
      <c r="A825" s="3"/>
      <c r="B825" s="3"/>
      <c r="C825" s="3"/>
      <c r="D825" s="200"/>
      <c r="E825" s="3"/>
      <c r="F825" s="3"/>
      <c r="G825" s="3"/>
      <c r="H825" s="3"/>
      <c r="I825" s="3"/>
      <c r="J825" s="3"/>
      <c r="K825" s="3"/>
      <c r="L825" s="3"/>
      <c r="M825" s="3"/>
      <c r="N825" s="3"/>
      <c r="O825" s="3"/>
      <c r="P825" s="3"/>
      <c r="Q825" s="3"/>
      <c r="R825" s="3"/>
      <c r="S825" s="3"/>
      <c r="T825" s="3"/>
      <c r="U825" s="3"/>
      <c r="V825" s="3"/>
      <c r="W825" s="3"/>
      <c r="X825" s="3"/>
      <c r="Y825" s="3"/>
      <c r="Z825" s="3"/>
    </row>
    <row r="826" spans="1:26" ht="12.75" customHeight="1" x14ac:dyDescent="0.25">
      <c r="A826" s="3"/>
      <c r="B826" s="3"/>
      <c r="C826" s="3"/>
      <c r="D826" s="200"/>
      <c r="E826" s="3"/>
      <c r="F826" s="3"/>
      <c r="G826" s="3"/>
      <c r="H826" s="3"/>
      <c r="I826" s="3"/>
      <c r="J826" s="3"/>
      <c r="K826" s="3"/>
      <c r="L826" s="3"/>
      <c r="M826" s="3"/>
      <c r="N826" s="3"/>
      <c r="O826" s="3"/>
      <c r="P826" s="3"/>
      <c r="Q826" s="3"/>
      <c r="R826" s="3"/>
      <c r="S826" s="3"/>
      <c r="T826" s="3"/>
      <c r="U826" s="3"/>
      <c r="V826" s="3"/>
      <c r="W826" s="3"/>
      <c r="X826" s="3"/>
      <c r="Y826" s="3"/>
      <c r="Z826" s="3"/>
    </row>
    <row r="827" spans="1:26" ht="12.75" customHeight="1" x14ac:dyDescent="0.25">
      <c r="A827" s="3"/>
      <c r="B827" s="3"/>
      <c r="C827" s="3"/>
      <c r="D827" s="200"/>
      <c r="E827" s="3"/>
      <c r="F827" s="3"/>
      <c r="G827" s="3"/>
      <c r="H827" s="3"/>
      <c r="I827" s="3"/>
      <c r="J827" s="3"/>
      <c r="K827" s="3"/>
      <c r="L827" s="3"/>
      <c r="M827" s="3"/>
      <c r="N827" s="3"/>
      <c r="O827" s="3"/>
      <c r="P827" s="3"/>
      <c r="Q827" s="3"/>
      <c r="R827" s="3"/>
      <c r="S827" s="3"/>
      <c r="T827" s="3"/>
      <c r="U827" s="3"/>
      <c r="V827" s="3"/>
      <c r="W827" s="3"/>
      <c r="X827" s="3"/>
      <c r="Y827" s="3"/>
      <c r="Z827" s="3"/>
    </row>
    <row r="828" spans="1:26" ht="12.75" customHeight="1" x14ac:dyDescent="0.25">
      <c r="A828" s="3"/>
      <c r="B828" s="3"/>
      <c r="C828" s="3"/>
      <c r="D828" s="200"/>
      <c r="E828" s="3"/>
      <c r="F828" s="3"/>
      <c r="G828" s="3"/>
      <c r="H828" s="3"/>
      <c r="I828" s="3"/>
      <c r="J828" s="3"/>
      <c r="K828" s="3"/>
      <c r="L828" s="3"/>
      <c r="M828" s="3"/>
      <c r="N828" s="3"/>
      <c r="O828" s="3"/>
      <c r="P828" s="3"/>
      <c r="Q828" s="3"/>
      <c r="R828" s="3"/>
      <c r="S828" s="3"/>
      <c r="T828" s="3"/>
      <c r="U828" s="3"/>
      <c r="V828" s="3"/>
      <c r="W828" s="3"/>
      <c r="X828" s="3"/>
      <c r="Y828" s="3"/>
      <c r="Z828" s="3"/>
    </row>
    <row r="829" spans="1:26" ht="12.75" customHeight="1" x14ac:dyDescent="0.25">
      <c r="A829" s="3"/>
      <c r="B829" s="3"/>
      <c r="C829" s="3"/>
      <c r="D829" s="200"/>
      <c r="E829" s="3"/>
      <c r="F829" s="3"/>
      <c r="G829" s="3"/>
      <c r="H829" s="3"/>
      <c r="I829" s="3"/>
      <c r="J829" s="3"/>
      <c r="K829" s="3"/>
      <c r="L829" s="3"/>
      <c r="M829" s="3"/>
      <c r="N829" s="3"/>
      <c r="O829" s="3"/>
      <c r="P829" s="3"/>
      <c r="Q829" s="3"/>
      <c r="R829" s="3"/>
      <c r="S829" s="3"/>
      <c r="T829" s="3"/>
      <c r="U829" s="3"/>
      <c r="V829" s="3"/>
      <c r="W829" s="3"/>
      <c r="X829" s="3"/>
      <c r="Y829" s="3"/>
      <c r="Z829" s="3"/>
    </row>
    <row r="830" spans="1:26" ht="12.75" customHeight="1" x14ac:dyDescent="0.25">
      <c r="A830" s="3"/>
      <c r="B830" s="3"/>
      <c r="C830" s="3"/>
      <c r="D830" s="200"/>
      <c r="E830" s="3"/>
      <c r="F830" s="3"/>
      <c r="G830" s="3"/>
      <c r="H830" s="3"/>
      <c r="I830" s="3"/>
      <c r="J830" s="3"/>
      <c r="K830" s="3"/>
      <c r="L830" s="3"/>
      <c r="M830" s="3"/>
      <c r="N830" s="3"/>
      <c r="O830" s="3"/>
      <c r="P830" s="3"/>
      <c r="Q830" s="3"/>
      <c r="R830" s="3"/>
      <c r="S830" s="3"/>
      <c r="T830" s="3"/>
      <c r="U830" s="3"/>
      <c r="V830" s="3"/>
      <c r="W830" s="3"/>
      <c r="X830" s="3"/>
      <c r="Y830" s="3"/>
      <c r="Z830" s="3"/>
    </row>
    <row r="831" spans="1:26" ht="12.75" customHeight="1" x14ac:dyDescent="0.25">
      <c r="A831" s="3"/>
      <c r="B831" s="3"/>
      <c r="C831" s="3"/>
      <c r="D831" s="200"/>
      <c r="E831" s="3"/>
      <c r="F831" s="3"/>
      <c r="G831" s="3"/>
      <c r="H831" s="3"/>
      <c r="I831" s="3"/>
      <c r="J831" s="3"/>
      <c r="K831" s="3"/>
      <c r="L831" s="3"/>
      <c r="M831" s="3"/>
      <c r="N831" s="3"/>
      <c r="O831" s="3"/>
      <c r="P831" s="3"/>
      <c r="Q831" s="3"/>
      <c r="R831" s="3"/>
      <c r="S831" s="3"/>
      <c r="T831" s="3"/>
      <c r="U831" s="3"/>
      <c r="V831" s="3"/>
      <c r="W831" s="3"/>
      <c r="X831" s="3"/>
      <c r="Y831" s="3"/>
      <c r="Z831" s="3"/>
    </row>
    <row r="832" spans="1:26" ht="12.75" customHeight="1" x14ac:dyDescent="0.25">
      <c r="A832" s="3"/>
      <c r="B832" s="3"/>
      <c r="C832" s="3"/>
      <c r="D832" s="200"/>
      <c r="E832" s="3"/>
      <c r="F832" s="3"/>
      <c r="G832" s="3"/>
      <c r="H832" s="3"/>
      <c r="I832" s="3"/>
      <c r="J832" s="3"/>
      <c r="K832" s="3"/>
      <c r="L832" s="3"/>
      <c r="M832" s="3"/>
      <c r="N832" s="3"/>
      <c r="O832" s="3"/>
      <c r="P832" s="3"/>
      <c r="Q832" s="3"/>
      <c r="R832" s="3"/>
      <c r="S832" s="3"/>
      <c r="T832" s="3"/>
      <c r="U832" s="3"/>
      <c r="V832" s="3"/>
      <c r="W832" s="3"/>
      <c r="X832" s="3"/>
      <c r="Y832" s="3"/>
      <c r="Z832" s="3"/>
    </row>
    <row r="833" spans="1:26" ht="12.75" customHeight="1" x14ac:dyDescent="0.25">
      <c r="A833" s="3"/>
      <c r="B833" s="3"/>
      <c r="C833" s="3"/>
      <c r="D833" s="200"/>
      <c r="E833" s="3"/>
      <c r="F833" s="3"/>
      <c r="G833" s="3"/>
      <c r="H833" s="3"/>
      <c r="I833" s="3"/>
      <c r="J833" s="3"/>
      <c r="K833" s="3"/>
      <c r="L833" s="3"/>
      <c r="M833" s="3"/>
      <c r="N833" s="3"/>
      <c r="O833" s="3"/>
      <c r="P833" s="3"/>
      <c r="Q833" s="3"/>
      <c r="R833" s="3"/>
      <c r="S833" s="3"/>
      <c r="T833" s="3"/>
      <c r="U833" s="3"/>
      <c r="V833" s="3"/>
      <c r="W833" s="3"/>
      <c r="X833" s="3"/>
      <c r="Y833" s="3"/>
      <c r="Z833" s="3"/>
    </row>
    <row r="834" spans="1:26" ht="12.75" customHeight="1" x14ac:dyDescent="0.25">
      <c r="A834" s="3"/>
      <c r="B834" s="3"/>
      <c r="C834" s="3"/>
      <c r="D834" s="200"/>
      <c r="E834" s="3"/>
      <c r="F834" s="3"/>
      <c r="G834" s="3"/>
      <c r="H834" s="3"/>
      <c r="I834" s="3"/>
      <c r="J834" s="3"/>
      <c r="K834" s="3"/>
      <c r="L834" s="3"/>
      <c r="M834" s="3"/>
      <c r="N834" s="3"/>
      <c r="O834" s="3"/>
      <c r="P834" s="3"/>
      <c r="Q834" s="3"/>
      <c r="R834" s="3"/>
      <c r="S834" s="3"/>
      <c r="T834" s="3"/>
      <c r="U834" s="3"/>
      <c r="V834" s="3"/>
      <c r="W834" s="3"/>
      <c r="X834" s="3"/>
      <c r="Y834" s="3"/>
      <c r="Z834" s="3"/>
    </row>
    <row r="835" spans="1:26" ht="12.75" customHeight="1" x14ac:dyDescent="0.25">
      <c r="A835" s="3"/>
      <c r="B835" s="3"/>
      <c r="C835" s="3"/>
      <c r="D835" s="200"/>
      <c r="E835" s="3"/>
      <c r="F835" s="3"/>
      <c r="G835" s="3"/>
      <c r="H835" s="3"/>
      <c r="I835" s="3"/>
      <c r="J835" s="3"/>
      <c r="K835" s="3"/>
      <c r="L835" s="3"/>
      <c r="M835" s="3"/>
      <c r="N835" s="3"/>
      <c r="O835" s="3"/>
      <c r="P835" s="3"/>
      <c r="Q835" s="3"/>
      <c r="R835" s="3"/>
      <c r="S835" s="3"/>
      <c r="T835" s="3"/>
      <c r="U835" s="3"/>
      <c r="V835" s="3"/>
      <c r="W835" s="3"/>
      <c r="X835" s="3"/>
      <c r="Y835" s="3"/>
      <c r="Z835" s="3"/>
    </row>
    <row r="836" spans="1:26" ht="12.75" customHeight="1" x14ac:dyDescent="0.25">
      <c r="A836" s="3"/>
      <c r="B836" s="3"/>
      <c r="C836" s="3"/>
      <c r="D836" s="200"/>
      <c r="E836" s="3"/>
      <c r="F836" s="3"/>
      <c r="G836" s="3"/>
      <c r="H836" s="3"/>
      <c r="I836" s="3"/>
      <c r="J836" s="3"/>
      <c r="K836" s="3"/>
      <c r="L836" s="3"/>
      <c r="M836" s="3"/>
      <c r="N836" s="3"/>
      <c r="O836" s="3"/>
      <c r="P836" s="3"/>
      <c r="Q836" s="3"/>
      <c r="R836" s="3"/>
      <c r="S836" s="3"/>
      <c r="T836" s="3"/>
      <c r="U836" s="3"/>
      <c r="V836" s="3"/>
      <c r="W836" s="3"/>
      <c r="X836" s="3"/>
      <c r="Y836" s="3"/>
      <c r="Z836" s="3"/>
    </row>
    <row r="837" spans="1:26" ht="12.75" customHeight="1" x14ac:dyDescent="0.25">
      <c r="A837" s="3"/>
      <c r="B837" s="3"/>
      <c r="C837" s="3"/>
      <c r="D837" s="200"/>
      <c r="E837" s="3"/>
      <c r="F837" s="3"/>
      <c r="G837" s="3"/>
      <c r="H837" s="3"/>
      <c r="I837" s="3"/>
      <c r="J837" s="3"/>
      <c r="K837" s="3"/>
      <c r="L837" s="3"/>
      <c r="M837" s="3"/>
      <c r="N837" s="3"/>
      <c r="O837" s="3"/>
      <c r="P837" s="3"/>
      <c r="Q837" s="3"/>
      <c r="R837" s="3"/>
      <c r="S837" s="3"/>
      <c r="T837" s="3"/>
      <c r="U837" s="3"/>
      <c r="V837" s="3"/>
      <c r="W837" s="3"/>
      <c r="X837" s="3"/>
      <c r="Y837" s="3"/>
      <c r="Z837" s="3"/>
    </row>
    <row r="838" spans="1:26" ht="12.75" customHeight="1" x14ac:dyDescent="0.25">
      <c r="A838" s="3"/>
      <c r="B838" s="3"/>
      <c r="C838" s="3"/>
      <c r="D838" s="200"/>
      <c r="E838" s="3"/>
      <c r="F838" s="3"/>
      <c r="G838" s="3"/>
      <c r="H838" s="3"/>
      <c r="I838" s="3"/>
      <c r="J838" s="3"/>
      <c r="K838" s="3"/>
      <c r="L838" s="3"/>
      <c r="M838" s="3"/>
      <c r="N838" s="3"/>
      <c r="O838" s="3"/>
      <c r="P838" s="3"/>
      <c r="Q838" s="3"/>
      <c r="R838" s="3"/>
      <c r="S838" s="3"/>
      <c r="T838" s="3"/>
      <c r="U838" s="3"/>
      <c r="V838" s="3"/>
      <c r="W838" s="3"/>
      <c r="X838" s="3"/>
      <c r="Y838" s="3"/>
      <c r="Z838" s="3"/>
    </row>
    <row r="839" spans="1:26" ht="12.75" customHeight="1" x14ac:dyDescent="0.25">
      <c r="A839" s="3"/>
      <c r="B839" s="3"/>
      <c r="C839" s="3"/>
      <c r="D839" s="200"/>
      <c r="E839" s="3"/>
      <c r="F839" s="3"/>
      <c r="G839" s="3"/>
      <c r="H839" s="3"/>
      <c r="I839" s="3"/>
      <c r="J839" s="3"/>
      <c r="K839" s="3"/>
      <c r="L839" s="3"/>
      <c r="M839" s="3"/>
      <c r="N839" s="3"/>
      <c r="O839" s="3"/>
      <c r="P839" s="3"/>
      <c r="Q839" s="3"/>
      <c r="R839" s="3"/>
      <c r="S839" s="3"/>
      <c r="T839" s="3"/>
      <c r="U839" s="3"/>
      <c r="V839" s="3"/>
      <c r="W839" s="3"/>
      <c r="X839" s="3"/>
      <c r="Y839" s="3"/>
      <c r="Z839" s="3"/>
    </row>
    <row r="840" spans="1:26" ht="12.75" customHeight="1" x14ac:dyDescent="0.25">
      <c r="A840" s="3"/>
      <c r="B840" s="3"/>
      <c r="C840" s="3"/>
      <c r="D840" s="200"/>
      <c r="E840" s="3"/>
      <c r="F840" s="3"/>
      <c r="G840" s="3"/>
      <c r="H840" s="3"/>
      <c r="I840" s="3"/>
      <c r="J840" s="3"/>
      <c r="K840" s="3"/>
      <c r="L840" s="3"/>
      <c r="M840" s="3"/>
      <c r="N840" s="3"/>
      <c r="O840" s="3"/>
      <c r="P840" s="3"/>
      <c r="Q840" s="3"/>
      <c r="R840" s="3"/>
      <c r="S840" s="3"/>
      <c r="T840" s="3"/>
      <c r="U840" s="3"/>
      <c r="V840" s="3"/>
      <c r="W840" s="3"/>
      <c r="X840" s="3"/>
      <c r="Y840" s="3"/>
      <c r="Z840" s="3"/>
    </row>
    <row r="841" spans="1:26" ht="12.75" customHeight="1" x14ac:dyDescent="0.25">
      <c r="A841" s="3"/>
      <c r="B841" s="3"/>
      <c r="C841" s="3"/>
      <c r="D841" s="200"/>
      <c r="E841" s="3"/>
      <c r="F841" s="3"/>
      <c r="G841" s="3"/>
      <c r="H841" s="3"/>
      <c r="I841" s="3"/>
      <c r="J841" s="3"/>
      <c r="K841" s="3"/>
      <c r="L841" s="3"/>
      <c r="M841" s="3"/>
      <c r="N841" s="3"/>
      <c r="O841" s="3"/>
      <c r="P841" s="3"/>
      <c r="Q841" s="3"/>
      <c r="R841" s="3"/>
      <c r="S841" s="3"/>
      <c r="T841" s="3"/>
      <c r="U841" s="3"/>
      <c r="V841" s="3"/>
      <c r="W841" s="3"/>
      <c r="X841" s="3"/>
      <c r="Y841" s="3"/>
      <c r="Z841" s="3"/>
    </row>
    <row r="842" spans="1:26" ht="12.75" customHeight="1" x14ac:dyDescent="0.25">
      <c r="A842" s="3"/>
      <c r="B842" s="3"/>
      <c r="C842" s="3"/>
      <c r="D842" s="200"/>
      <c r="E842" s="3"/>
      <c r="F842" s="3"/>
      <c r="G842" s="3"/>
      <c r="H842" s="3"/>
      <c r="I842" s="3"/>
      <c r="J842" s="3"/>
      <c r="K842" s="3"/>
      <c r="L842" s="3"/>
      <c r="M842" s="3"/>
      <c r="N842" s="3"/>
      <c r="O842" s="3"/>
      <c r="P842" s="3"/>
      <c r="Q842" s="3"/>
      <c r="R842" s="3"/>
      <c r="S842" s="3"/>
      <c r="T842" s="3"/>
      <c r="U842" s="3"/>
      <c r="V842" s="3"/>
      <c r="W842" s="3"/>
      <c r="X842" s="3"/>
      <c r="Y842" s="3"/>
      <c r="Z842" s="3"/>
    </row>
    <row r="843" spans="1:26" ht="12.75" customHeight="1" x14ac:dyDescent="0.25">
      <c r="A843" s="3"/>
      <c r="B843" s="3"/>
      <c r="C843" s="3"/>
      <c r="D843" s="200"/>
      <c r="E843" s="3"/>
      <c r="F843" s="3"/>
      <c r="G843" s="3"/>
      <c r="H843" s="3"/>
      <c r="I843" s="3"/>
      <c r="J843" s="3"/>
      <c r="K843" s="3"/>
      <c r="L843" s="3"/>
      <c r="M843" s="3"/>
      <c r="N843" s="3"/>
      <c r="O843" s="3"/>
      <c r="P843" s="3"/>
      <c r="Q843" s="3"/>
      <c r="R843" s="3"/>
      <c r="S843" s="3"/>
      <c r="T843" s="3"/>
      <c r="U843" s="3"/>
      <c r="V843" s="3"/>
      <c r="W843" s="3"/>
      <c r="X843" s="3"/>
      <c r="Y843" s="3"/>
      <c r="Z843" s="3"/>
    </row>
    <row r="844" spans="1:26" ht="12.75" customHeight="1" x14ac:dyDescent="0.25">
      <c r="A844" s="3"/>
      <c r="B844" s="3"/>
      <c r="C844" s="3"/>
      <c r="D844" s="200"/>
      <c r="E844" s="3"/>
      <c r="F844" s="3"/>
      <c r="G844" s="3"/>
      <c r="H844" s="3"/>
      <c r="I844" s="3"/>
      <c r="J844" s="3"/>
      <c r="K844" s="3"/>
      <c r="L844" s="3"/>
      <c r="M844" s="3"/>
      <c r="N844" s="3"/>
      <c r="O844" s="3"/>
      <c r="P844" s="3"/>
      <c r="Q844" s="3"/>
      <c r="R844" s="3"/>
      <c r="S844" s="3"/>
      <c r="T844" s="3"/>
      <c r="U844" s="3"/>
      <c r="V844" s="3"/>
      <c r="W844" s="3"/>
      <c r="X844" s="3"/>
      <c r="Y844" s="3"/>
      <c r="Z844" s="3"/>
    </row>
    <row r="845" spans="1:26" ht="12.75" customHeight="1" x14ac:dyDescent="0.25">
      <c r="A845" s="3"/>
      <c r="B845" s="3"/>
      <c r="C845" s="3"/>
      <c r="D845" s="200"/>
      <c r="E845" s="3"/>
      <c r="F845" s="3"/>
      <c r="G845" s="3"/>
      <c r="H845" s="3"/>
      <c r="I845" s="3"/>
      <c r="J845" s="3"/>
      <c r="K845" s="3"/>
      <c r="L845" s="3"/>
      <c r="M845" s="3"/>
      <c r="N845" s="3"/>
      <c r="O845" s="3"/>
      <c r="P845" s="3"/>
      <c r="Q845" s="3"/>
      <c r="R845" s="3"/>
      <c r="S845" s="3"/>
      <c r="T845" s="3"/>
      <c r="U845" s="3"/>
      <c r="V845" s="3"/>
      <c r="W845" s="3"/>
      <c r="X845" s="3"/>
      <c r="Y845" s="3"/>
      <c r="Z845" s="3"/>
    </row>
    <row r="846" spans="1:26" ht="12.75" customHeight="1" x14ac:dyDescent="0.25">
      <c r="A846" s="3"/>
      <c r="B846" s="3"/>
      <c r="C846" s="3"/>
      <c r="D846" s="200"/>
      <c r="E846" s="3"/>
      <c r="F846" s="3"/>
      <c r="G846" s="3"/>
      <c r="H846" s="3"/>
      <c r="I846" s="3"/>
      <c r="J846" s="3"/>
      <c r="K846" s="3"/>
      <c r="L846" s="3"/>
      <c r="M846" s="3"/>
      <c r="N846" s="3"/>
      <c r="O846" s="3"/>
      <c r="P846" s="3"/>
      <c r="Q846" s="3"/>
      <c r="R846" s="3"/>
      <c r="S846" s="3"/>
      <c r="T846" s="3"/>
      <c r="U846" s="3"/>
      <c r="V846" s="3"/>
      <c r="W846" s="3"/>
      <c r="X846" s="3"/>
      <c r="Y846" s="3"/>
      <c r="Z846" s="3"/>
    </row>
    <row r="847" spans="1:26" ht="12.75" customHeight="1" x14ac:dyDescent="0.25">
      <c r="A847" s="3"/>
      <c r="B847" s="3"/>
      <c r="C847" s="3"/>
      <c r="D847" s="200"/>
      <c r="E847" s="3"/>
      <c r="F847" s="3"/>
      <c r="G847" s="3"/>
      <c r="H847" s="3"/>
      <c r="I847" s="3"/>
      <c r="J847" s="3"/>
      <c r="K847" s="3"/>
      <c r="L847" s="3"/>
      <c r="M847" s="3"/>
      <c r="N847" s="3"/>
      <c r="O847" s="3"/>
      <c r="P847" s="3"/>
      <c r="Q847" s="3"/>
      <c r="R847" s="3"/>
      <c r="S847" s="3"/>
      <c r="T847" s="3"/>
      <c r="U847" s="3"/>
      <c r="V847" s="3"/>
      <c r="W847" s="3"/>
      <c r="X847" s="3"/>
      <c r="Y847" s="3"/>
      <c r="Z847" s="3"/>
    </row>
    <row r="848" spans="1:26" ht="12.75" customHeight="1" x14ac:dyDescent="0.25">
      <c r="A848" s="3"/>
      <c r="B848" s="3"/>
      <c r="C848" s="3"/>
      <c r="D848" s="200"/>
      <c r="E848" s="3"/>
      <c r="F848" s="3"/>
      <c r="G848" s="3"/>
      <c r="H848" s="3"/>
      <c r="I848" s="3"/>
      <c r="J848" s="3"/>
      <c r="K848" s="3"/>
      <c r="L848" s="3"/>
      <c r="M848" s="3"/>
      <c r="N848" s="3"/>
      <c r="O848" s="3"/>
      <c r="P848" s="3"/>
      <c r="Q848" s="3"/>
      <c r="R848" s="3"/>
      <c r="S848" s="3"/>
      <c r="T848" s="3"/>
      <c r="U848" s="3"/>
      <c r="V848" s="3"/>
      <c r="W848" s="3"/>
      <c r="X848" s="3"/>
      <c r="Y848" s="3"/>
      <c r="Z848" s="3"/>
    </row>
    <row r="849" spans="1:26" ht="12.75" customHeight="1" x14ac:dyDescent="0.25">
      <c r="A849" s="3"/>
      <c r="B849" s="3"/>
      <c r="C849" s="3"/>
      <c r="D849" s="200"/>
      <c r="E849" s="3"/>
      <c r="F849" s="3"/>
      <c r="G849" s="3"/>
      <c r="H849" s="3"/>
      <c r="I849" s="3"/>
      <c r="J849" s="3"/>
      <c r="K849" s="3"/>
      <c r="L849" s="3"/>
      <c r="M849" s="3"/>
      <c r="N849" s="3"/>
      <c r="O849" s="3"/>
      <c r="P849" s="3"/>
      <c r="Q849" s="3"/>
      <c r="R849" s="3"/>
      <c r="S849" s="3"/>
      <c r="T849" s="3"/>
      <c r="U849" s="3"/>
      <c r="V849" s="3"/>
      <c r="W849" s="3"/>
      <c r="X849" s="3"/>
      <c r="Y849" s="3"/>
      <c r="Z849" s="3"/>
    </row>
    <row r="850" spans="1:26" ht="12.75" customHeight="1" x14ac:dyDescent="0.25">
      <c r="A850" s="3"/>
      <c r="B850" s="3"/>
      <c r="C850" s="3"/>
      <c r="D850" s="200"/>
      <c r="E850" s="3"/>
      <c r="F850" s="3"/>
      <c r="G850" s="3"/>
      <c r="H850" s="3"/>
      <c r="I850" s="3"/>
      <c r="J850" s="3"/>
      <c r="K850" s="3"/>
      <c r="L850" s="3"/>
      <c r="M850" s="3"/>
      <c r="N850" s="3"/>
      <c r="O850" s="3"/>
      <c r="P850" s="3"/>
      <c r="Q850" s="3"/>
      <c r="R850" s="3"/>
      <c r="S850" s="3"/>
      <c r="T850" s="3"/>
      <c r="U850" s="3"/>
      <c r="V850" s="3"/>
      <c r="W850" s="3"/>
      <c r="X850" s="3"/>
      <c r="Y850" s="3"/>
      <c r="Z850" s="3"/>
    </row>
    <row r="851" spans="1:26" ht="12.75" customHeight="1" x14ac:dyDescent="0.25">
      <c r="A851" s="3"/>
      <c r="B851" s="3"/>
      <c r="C851" s="3"/>
      <c r="D851" s="200"/>
      <c r="E851" s="3"/>
      <c r="F851" s="3"/>
      <c r="G851" s="3"/>
      <c r="H851" s="3"/>
      <c r="I851" s="3"/>
      <c r="J851" s="3"/>
      <c r="K851" s="3"/>
      <c r="L851" s="3"/>
      <c r="M851" s="3"/>
      <c r="N851" s="3"/>
      <c r="O851" s="3"/>
      <c r="P851" s="3"/>
      <c r="Q851" s="3"/>
      <c r="R851" s="3"/>
      <c r="S851" s="3"/>
      <c r="T851" s="3"/>
      <c r="U851" s="3"/>
      <c r="V851" s="3"/>
      <c r="W851" s="3"/>
      <c r="X851" s="3"/>
      <c r="Y851" s="3"/>
      <c r="Z851" s="3"/>
    </row>
    <row r="852" spans="1:26" ht="12.75" customHeight="1" x14ac:dyDescent="0.25">
      <c r="A852" s="3"/>
      <c r="B852" s="3"/>
      <c r="C852" s="3"/>
      <c r="D852" s="200"/>
      <c r="E852" s="3"/>
      <c r="F852" s="3"/>
      <c r="G852" s="3"/>
      <c r="H852" s="3"/>
      <c r="I852" s="3"/>
      <c r="J852" s="3"/>
      <c r="K852" s="3"/>
      <c r="L852" s="3"/>
      <c r="M852" s="3"/>
      <c r="N852" s="3"/>
      <c r="O852" s="3"/>
      <c r="P852" s="3"/>
      <c r="Q852" s="3"/>
      <c r="R852" s="3"/>
      <c r="S852" s="3"/>
      <c r="T852" s="3"/>
      <c r="U852" s="3"/>
      <c r="V852" s="3"/>
      <c r="W852" s="3"/>
      <c r="X852" s="3"/>
      <c r="Y852" s="3"/>
      <c r="Z852" s="3"/>
    </row>
    <row r="853" spans="1:26" ht="12.75" customHeight="1" x14ac:dyDescent="0.25">
      <c r="A853" s="3"/>
      <c r="B853" s="3"/>
      <c r="C853" s="3"/>
      <c r="D853" s="200"/>
      <c r="E853" s="3"/>
      <c r="F853" s="3"/>
      <c r="G853" s="3"/>
      <c r="H853" s="3"/>
      <c r="I853" s="3"/>
      <c r="J853" s="3"/>
      <c r="K853" s="3"/>
      <c r="L853" s="3"/>
      <c r="M853" s="3"/>
      <c r="N853" s="3"/>
      <c r="O853" s="3"/>
      <c r="P853" s="3"/>
      <c r="Q853" s="3"/>
      <c r="R853" s="3"/>
      <c r="S853" s="3"/>
      <c r="T853" s="3"/>
      <c r="U853" s="3"/>
      <c r="V853" s="3"/>
      <c r="W853" s="3"/>
      <c r="X853" s="3"/>
      <c r="Y853" s="3"/>
      <c r="Z853" s="3"/>
    </row>
    <row r="854" spans="1:26" ht="12.75" customHeight="1" x14ac:dyDescent="0.25">
      <c r="A854" s="3"/>
      <c r="B854" s="3"/>
      <c r="C854" s="3"/>
      <c r="D854" s="200"/>
      <c r="E854" s="3"/>
      <c r="F854" s="3"/>
      <c r="G854" s="3"/>
      <c r="H854" s="3"/>
      <c r="I854" s="3"/>
      <c r="J854" s="3"/>
      <c r="K854" s="3"/>
      <c r="L854" s="3"/>
      <c r="M854" s="3"/>
      <c r="N854" s="3"/>
      <c r="O854" s="3"/>
      <c r="P854" s="3"/>
      <c r="Q854" s="3"/>
      <c r="R854" s="3"/>
      <c r="S854" s="3"/>
      <c r="T854" s="3"/>
      <c r="U854" s="3"/>
      <c r="V854" s="3"/>
      <c r="W854" s="3"/>
      <c r="X854" s="3"/>
      <c r="Y854" s="3"/>
      <c r="Z854" s="3"/>
    </row>
    <row r="855" spans="1:26" ht="12.75" customHeight="1" x14ac:dyDescent="0.25">
      <c r="A855" s="3"/>
      <c r="B855" s="3"/>
      <c r="C855" s="3"/>
      <c r="D855" s="200"/>
      <c r="E855" s="3"/>
      <c r="F855" s="3"/>
      <c r="G855" s="3"/>
      <c r="H855" s="3"/>
      <c r="I855" s="3"/>
      <c r="J855" s="3"/>
      <c r="K855" s="3"/>
      <c r="L855" s="3"/>
      <c r="M855" s="3"/>
      <c r="N855" s="3"/>
      <c r="O855" s="3"/>
      <c r="P855" s="3"/>
      <c r="Q855" s="3"/>
      <c r="R855" s="3"/>
      <c r="S855" s="3"/>
      <c r="T855" s="3"/>
      <c r="U855" s="3"/>
      <c r="V855" s="3"/>
      <c r="W855" s="3"/>
      <c r="X855" s="3"/>
      <c r="Y855" s="3"/>
      <c r="Z855" s="3"/>
    </row>
    <row r="856" spans="1:26" ht="12.75" customHeight="1" x14ac:dyDescent="0.25">
      <c r="A856" s="3"/>
      <c r="B856" s="3"/>
      <c r="C856" s="3"/>
      <c r="D856" s="200"/>
      <c r="E856" s="3"/>
      <c r="F856" s="3"/>
      <c r="G856" s="3"/>
      <c r="H856" s="3"/>
      <c r="I856" s="3"/>
      <c r="J856" s="3"/>
      <c r="K856" s="3"/>
      <c r="L856" s="3"/>
      <c r="M856" s="3"/>
      <c r="N856" s="3"/>
      <c r="O856" s="3"/>
      <c r="P856" s="3"/>
      <c r="Q856" s="3"/>
      <c r="R856" s="3"/>
      <c r="S856" s="3"/>
      <c r="T856" s="3"/>
      <c r="U856" s="3"/>
      <c r="V856" s="3"/>
      <c r="W856" s="3"/>
      <c r="X856" s="3"/>
      <c r="Y856" s="3"/>
      <c r="Z856" s="3"/>
    </row>
    <row r="857" spans="1:26" ht="12.75" customHeight="1" x14ac:dyDescent="0.25">
      <c r="A857" s="3"/>
      <c r="B857" s="3"/>
      <c r="C857" s="3"/>
      <c r="D857" s="200"/>
      <c r="E857" s="3"/>
      <c r="F857" s="3"/>
      <c r="G857" s="3"/>
      <c r="H857" s="3"/>
      <c r="I857" s="3"/>
      <c r="J857" s="3"/>
      <c r="K857" s="3"/>
      <c r="L857" s="3"/>
      <c r="M857" s="3"/>
      <c r="N857" s="3"/>
      <c r="O857" s="3"/>
      <c r="P857" s="3"/>
      <c r="Q857" s="3"/>
      <c r="R857" s="3"/>
      <c r="S857" s="3"/>
      <c r="T857" s="3"/>
      <c r="U857" s="3"/>
      <c r="V857" s="3"/>
      <c r="W857" s="3"/>
      <c r="X857" s="3"/>
      <c r="Y857" s="3"/>
      <c r="Z857" s="3"/>
    </row>
    <row r="858" spans="1:26" ht="12.75" customHeight="1" x14ac:dyDescent="0.25">
      <c r="A858" s="3"/>
      <c r="B858" s="3"/>
      <c r="C858" s="3"/>
      <c r="D858" s="200"/>
      <c r="E858" s="3"/>
      <c r="F858" s="3"/>
      <c r="G858" s="3"/>
      <c r="H858" s="3"/>
      <c r="I858" s="3"/>
      <c r="J858" s="3"/>
      <c r="K858" s="3"/>
      <c r="L858" s="3"/>
      <c r="M858" s="3"/>
      <c r="N858" s="3"/>
      <c r="O858" s="3"/>
      <c r="P858" s="3"/>
      <c r="Q858" s="3"/>
      <c r="R858" s="3"/>
      <c r="S858" s="3"/>
      <c r="T858" s="3"/>
      <c r="U858" s="3"/>
      <c r="V858" s="3"/>
      <c r="W858" s="3"/>
      <c r="X858" s="3"/>
      <c r="Y858" s="3"/>
      <c r="Z858" s="3"/>
    </row>
    <row r="859" spans="1:26" ht="12.75" customHeight="1" x14ac:dyDescent="0.25">
      <c r="A859" s="3"/>
      <c r="B859" s="3"/>
      <c r="C859" s="3"/>
      <c r="D859" s="200"/>
      <c r="E859" s="3"/>
      <c r="F859" s="3"/>
      <c r="G859" s="3"/>
      <c r="H859" s="3"/>
      <c r="I859" s="3"/>
      <c r="J859" s="3"/>
      <c r="K859" s="3"/>
      <c r="L859" s="3"/>
      <c r="M859" s="3"/>
      <c r="N859" s="3"/>
      <c r="O859" s="3"/>
      <c r="P859" s="3"/>
      <c r="Q859" s="3"/>
      <c r="R859" s="3"/>
      <c r="S859" s="3"/>
      <c r="T859" s="3"/>
      <c r="U859" s="3"/>
      <c r="V859" s="3"/>
      <c r="W859" s="3"/>
      <c r="X859" s="3"/>
      <c r="Y859" s="3"/>
      <c r="Z859" s="3"/>
    </row>
    <row r="860" spans="1:26" ht="12.75" customHeight="1" x14ac:dyDescent="0.25">
      <c r="A860" s="3"/>
      <c r="B860" s="3"/>
      <c r="C860" s="3"/>
      <c r="D860" s="200"/>
      <c r="E860" s="3"/>
      <c r="F860" s="3"/>
      <c r="G860" s="3"/>
      <c r="H860" s="3"/>
      <c r="I860" s="3"/>
      <c r="J860" s="3"/>
      <c r="K860" s="3"/>
      <c r="L860" s="3"/>
      <c r="M860" s="3"/>
      <c r="N860" s="3"/>
      <c r="O860" s="3"/>
      <c r="P860" s="3"/>
      <c r="Q860" s="3"/>
      <c r="R860" s="3"/>
      <c r="S860" s="3"/>
      <c r="T860" s="3"/>
      <c r="U860" s="3"/>
      <c r="V860" s="3"/>
      <c r="W860" s="3"/>
      <c r="X860" s="3"/>
      <c r="Y860" s="3"/>
      <c r="Z860" s="3"/>
    </row>
    <row r="861" spans="1:26" ht="12.75" customHeight="1" x14ac:dyDescent="0.25">
      <c r="A861" s="3"/>
      <c r="B861" s="3"/>
      <c r="C861" s="3"/>
      <c r="D861" s="200"/>
      <c r="E861" s="3"/>
      <c r="F861" s="3"/>
      <c r="G861" s="3"/>
      <c r="H861" s="3"/>
      <c r="I861" s="3"/>
      <c r="J861" s="3"/>
      <c r="K861" s="3"/>
      <c r="L861" s="3"/>
      <c r="M861" s="3"/>
      <c r="N861" s="3"/>
      <c r="O861" s="3"/>
      <c r="P861" s="3"/>
      <c r="Q861" s="3"/>
      <c r="R861" s="3"/>
      <c r="S861" s="3"/>
      <c r="T861" s="3"/>
      <c r="U861" s="3"/>
      <c r="V861" s="3"/>
      <c r="W861" s="3"/>
      <c r="X861" s="3"/>
      <c r="Y861" s="3"/>
      <c r="Z861" s="3"/>
    </row>
    <row r="862" spans="1:26" ht="12.75" customHeight="1" x14ac:dyDescent="0.25">
      <c r="A862" s="3"/>
      <c r="B862" s="3"/>
      <c r="C862" s="3"/>
      <c r="D862" s="200"/>
      <c r="E862" s="3"/>
      <c r="F862" s="3"/>
      <c r="G862" s="3"/>
      <c r="H862" s="3"/>
      <c r="I862" s="3"/>
      <c r="J862" s="3"/>
      <c r="K862" s="3"/>
      <c r="L862" s="3"/>
      <c r="M862" s="3"/>
      <c r="N862" s="3"/>
      <c r="O862" s="3"/>
      <c r="P862" s="3"/>
      <c r="Q862" s="3"/>
      <c r="R862" s="3"/>
      <c r="S862" s="3"/>
      <c r="T862" s="3"/>
      <c r="U862" s="3"/>
      <c r="V862" s="3"/>
      <c r="W862" s="3"/>
      <c r="X862" s="3"/>
      <c r="Y862" s="3"/>
      <c r="Z862" s="3"/>
    </row>
    <row r="863" spans="1:26" ht="12.75" customHeight="1" x14ac:dyDescent="0.25">
      <c r="A863" s="3"/>
      <c r="B863" s="3"/>
      <c r="C863" s="3"/>
      <c r="D863" s="200"/>
      <c r="E863" s="3"/>
      <c r="F863" s="3"/>
      <c r="G863" s="3"/>
      <c r="H863" s="3"/>
      <c r="I863" s="3"/>
      <c r="J863" s="3"/>
      <c r="K863" s="3"/>
      <c r="L863" s="3"/>
      <c r="M863" s="3"/>
      <c r="N863" s="3"/>
      <c r="O863" s="3"/>
      <c r="P863" s="3"/>
      <c r="Q863" s="3"/>
      <c r="R863" s="3"/>
      <c r="S863" s="3"/>
      <c r="T863" s="3"/>
      <c r="U863" s="3"/>
      <c r="V863" s="3"/>
      <c r="W863" s="3"/>
      <c r="X863" s="3"/>
      <c r="Y863" s="3"/>
      <c r="Z863" s="3"/>
    </row>
    <row r="864" spans="1:26" ht="12.75" customHeight="1" x14ac:dyDescent="0.25">
      <c r="A864" s="3"/>
      <c r="B864" s="3"/>
      <c r="C864" s="3"/>
      <c r="D864" s="200"/>
      <c r="E864" s="3"/>
      <c r="F864" s="3"/>
      <c r="G864" s="3"/>
      <c r="H864" s="3"/>
      <c r="I864" s="3"/>
      <c r="J864" s="3"/>
      <c r="K864" s="3"/>
      <c r="L864" s="3"/>
      <c r="M864" s="3"/>
      <c r="N864" s="3"/>
      <c r="O864" s="3"/>
      <c r="P864" s="3"/>
      <c r="Q864" s="3"/>
      <c r="R864" s="3"/>
      <c r="S864" s="3"/>
      <c r="T864" s="3"/>
      <c r="U864" s="3"/>
      <c r="V864" s="3"/>
      <c r="W864" s="3"/>
      <c r="X864" s="3"/>
      <c r="Y864" s="3"/>
      <c r="Z864" s="3"/>
    </row>
    <row r="865" spans="1:26" ht="12.75" customHeight="1" x14ac:dyDescent="0.25">
      <c r="A865" s="3"/>
      <c r="B865" s="3"/>
      <c r="C865" s="3"/>
      <c r="D865" s="200"/>
      <c r="E865" s="3"/>
      <c r="F865" s="3"/>
      <c r="G865" s="3"/>
      <c r="H865" s="3"/>
      <c r="I865" s="3"/>
      <c r="J865" s="3"/>
      <c r="K865" s="3"/>
      <c r="L865" s="3"/>
      <c r="M865" s="3"/>
      <c r="N865" s="3"/>
      <c r="O865" s="3"/>
      <c r="P865" s="3"/>
      <c r="Q865" s="3"/>
      <c r="R865" s="3"/>
      <c r="S865" s="3"/>
      <c r="T865" s="3"/>
      <c r="U865" s="3"/>
      <c r="V865" s="3"/>
      <c r="W865" s="3"/>
      <c r="X865" s="3"/>
      <c r="Y865" s="3"/>
      <c r="Z865" s="3"/>
    </row>
    <row r="866" spans="1:26" ht="12.75" customHeight="1" x14ac:dyDescent="0.25">
      <c r="A866" s="3"/>
      <c r="B866" s="3"/>
      <c r="C866" s="3"/>
      <c r="D866" s="200"/>
      <c r="E866" s="3"/>
      <c r="F866" s="3"/>
      <c r="G866" s="3"/>
      <c r="H866" s="3"/>
      <c r="I866" s="3"/>
      <c r="J866" s="3"/>
      <c r="K866" s="3"/>
      <c r="L866" s="3"/>
      <c r="M866" s="3"/>
      <c r="N866" s="3"/>
      <c r="O866" s="3"/>
      <c r="P866" s="3"/>
      <c r="Q866" s="3"/>
      <c r="R866" s="3"/>
      <c r="S866" s="3"/>
      <c r="T866" s="3"/>
      <c r="U866" s="3"/>
      <c r="V866" s="3"/>
      <c r="W866" s="3"/>
      <c r="X866" s="3"/>
      <c r="Y866" s="3"/>
      <c r="Z866" s="3"/>
    </row>
    <row r="867" spans="1:26" ht="12.75" customHeight="1" x14ac:dyDescent="0.25">
      <c r="A867" s="3"/>
      <c r="B867" s="3"/>
      <c r="C867" s="3"/>
      <c r="D867" s="200"/>
      <c r="E867" s="3"/>
      <c r="F867" s="3"/>
      <c r="G867" s="3"/>
      <c r="H867" s="3"/>
      <c r="I867" s="3"/>
      <c r="J867" s="3"/>
      <c r="K867" s="3"/>
      <c r="L867" s="3"/>
      <c r="M867" s="3"/>
      <c r="N867" s="3"/>
      <c r="O867" s="3"/>
      <c r="P867" s="3"/>
      <c r="Q867" s="3"/>
      <c r="R867" s="3"/>
      <c r="S867" s="3"/>
      <c r="T867" s="3"/>
      <c r="U867" s="3"/>
      <c r="V867" s="3"/>
      <c r="W867" s="3"/>
      <c r="X867" s="3"/>
      <c r="Y867" s="3"/>
      <c r="Z867" s="3"/>
    </row>
    <row r="868" spans="1:26" ht="12.75" customHeight="1" x14ac:dyDescent="0.25">
      <c r="A868" s="3"/>
      <c r="B868" s="3"/>
      <c r="C868" s="3"/>
      <c r="D868" s="200"/>
      <c r="E868" s="3"/>
      <c r="F868" s="3"/>
      <c r="G868" s="3"/>
      <c r="H868" s="3"/>
      <c r="I868" s="3"/>
      <c r="J868" s="3"/>
      <c r="K868" s="3"/>
      <c r="L868" s="3"/>
      <c r="M868" s="3"/>
      <c r="N868" s="3"/>
      <c r="O868" s="3"/>
      <c r="P868" s="3"/>
      <c r="Q868" s="3"/>
      <c r="R868" s="3"/>
      <c r="S868" s="3"/>
      <c r="T868" s="3"/>
      <c r="U868" s="3"/>
      <c r="V868" s="3"/>
      <c r="W868" s="3"/>
      <c r="X868" s="3"/>
      <c r="Y868" s="3"/>
      <c r="Z868" s="3"/>
    </row>
    <row r="869" spans="1:26" ht="12.75" customHeight="1" x14ac:dyDescent="0.25">
      <c r="A869" s="3"/>
      <c r="B869" s="3"/>
      <c r="C869" s="3"/>
      <c r="D869" s="200"/>
      <c r="E869" s="3"/>
      <c r="F869" s="3"/>
      <c r="G869" s="3"/>
      <c r="H869" s="3"/>
      <c r="I869" s="3"/>
      <c r="J869" s="3"/>
      <c r="K869" s="3"/>
      <c r="L869" s="3"/>
      <c r="M869" s="3"/>
      <c r="N869" s="3"/>
      <c r="O869" s="3"/>
      <c r="P869" s="3"/>
      <c r="Q869" s="3"/>
      <c r="R869" s="3"/>
      <c r="S869" s="3"/>
      <c r="T869" s="3"/>
      <c r="U869" s="3"/>
      <c r="V869" s="3"/>
      <c r="W869" s="3"/>
      <c r="X869" s="3"/>
      <c r="Y869" s="3"/>
      <c r="Z869" s="3"/>
    </row>
    <row r="870" spans="1:26" ht="12.75" customHeight="1" x14ac:dyDescent="0.25">
      <c r="A870" s="3"/>
      <c r="B870" s="3"/>
      <c r="C870" s="3"/>
      <c r="D870" s="200"/>
      <c r="E870" s="3"/>
      <c r="F870" s="3"/>
      <c r="G870" s="3"/>
      <c r="H870" s="3"/>
      <c r="I870" s="3"/>
      <c r="J870" s="3"/>
      <c r="K870" s="3"/>
      <c r="L870" s="3"/>
      <c r="M870" s="3"/>
      <c r="N870" s="3"/>
      <c r="O870" s="3"/>
      <c r="P870" s="3"/>
      <c r="Q870" s="3"/>
      <c r="R870" s="3"/>
      <c r="S870" s="3"/>
      <c r="T870" s="3"/>
      <c r="U870" s="3"/>
      <c r="V870" s="3"/>
      <c r="W870" s="3"/>
      <c r="X870" s="3"/>
      <c r="Y870" s="3"/>
      <c r="Z870" s="3"/>
    </row>
    <row r="871" spans="1:26" ht="12.75" customHeight="1" x14ac:dyDescent="0.25">
      <c r="A871" s="3"/>
      <c r="B871" s="3"/>
      <c r="C871" s="3"/>
      <c r="D871" s="200"/>
      <c r="E871" s="3"/>
      <c r="F871" s="3"/>
      <c r="G871" s="3"/>
      <c r="H871" s="3"/>
      <c r="I871" s="3"/>
      <c r="J871" s="3"/>
      <c r="K871" s="3"/>
      <c r="L871" s="3"/>
      <c r="M871" s="3"/>
      <c r="N871" s="3"/>
      <c r="O871" s="3"/>
      <c r="P871" s="3"/>
      <c r="Q871" s="3"/>
      <c r="R871" s="3"/>
      <c r="S871" s="3"/>
      <c r="T871" s="3"/>
      <c r="U871" s="3"/>
      <c r="V871" s="3"/>
      <c r="W871" s="3"/>
      <c r="X871" s="3"/>
      <c r="Y871" s="3"/>
      <c r="Z871" s="3"/>
    </row>
    <row r="872" spans="1:26" ht="12.75" customHeight="1" x14ac:dyDescent="0.25">
      <c r="A872" s="3"/>
      <c r="B872" s="3"/>
      <c r="C872" s="3"/>
      <c r="D872" s="200"/>
      <c r="E872" s="3"/>
      <c r="F872" s="3"/>
      <c r="G872" s="3"/>
      <c r="H872" s="3"/>
      <c r="I872" s="3"/>
      <c r="J872" s="3"/>
      <c r="K872" s="3"/>
      <c r="L872" s="3"/>
      <c r="M872" s="3"/>
      <c r="N872" s="3"/>
      <c r="O872" s="3"/>
      <c r="P872" s="3"/>
      <c r="Q872" s="3"/>
      <c r="R872" s="3"/>
      <c r="S872" s="3"/>
      <c r="T872" s="3"/>
      <c r="U872" s="3"/>
      <c r="V872" s="3"/>
      <c r="W872" s="3"/>
      <c r="X872" s="3"/>
      <c r="Y872" s="3"/>
      <c r="Z872" s="3"/>
    </row>
    <row r="873" spans="1:26" ht="12.75" customHeight="1" x14ac:dyDescent="0.25">
      <c r="A873" s="3"/>
      <c r="B873" s="3"/>
      <c r="C873" s="3"/>
      <c r="D873" s="200"/>
      <c r="E873" s="3"/>
      <c r="F873" s="3"/>
      <c r="G873" s="3"/>
      <c r="H873" s="3"/>
      <c r="I873" s="3"/>
      <c r="J873" s="3"/>
      <c r="K873" s="3"/>
      <c r="L873" s="3"/>
      <c r="M873" s="3"/>
      <c r="N873" s="3"/>
      <c r="O873" s="3"/>
      <c r="P873" s="3"/>
      <c r="Q873" s="3"/>
      <c r="R873" s="3"/>
      <c r="S873" s="3"/>
      <c r="T873" s="3"/>
      <c r="U873" s="3"/>
      <c r="V873" s="3"/>
      <c r="W873" s="3"/>
      <c r="X873" s="3"/>
      <c r="Y873" s="3"/>
      <c r="Z873" s="3"/>
    </row>
    <row r="874" spans="1:26" ht="12.75" customHeight="1" x14ac:dyDescent="0.25">
      <c r="A874" s="3"/>
      <c r="B874" s="3"/>
      <c r="C874" s="3"/>
      <c r="D874" s="200"/>
      <c r="E874" s="3"/>
      <c r="F874" s="3"/>
      <c r="G874" s="3"/>
      <c r="H874" s="3"/>
      <c r="I874" s="3"/>
      <c r="J874" s="3"/>
      <c r="K874" s="3"/>
      <c r="L874" s="3"/>
      <c r="M874" s="3"/>
      <c r="N874" s="3"/>
      <c r="O874" s="3"/>
      <c r="P874" s="3"/>
      <c r="Q874" s="3"/>
      <c r="R874" s="3"/>
      <c r="S874" s="3"/>
      <c r="T874" s="3"/>
      <c r="U874" s="3"/>
      <c r="V874" s="3"/>
      <c r="W874" s="3"/>
      <c r="X874" s="3"/>
      <c r="Y874" s="3"/>
      <c r="Z874" s="3"/>
    </row>
    <row r="875" spans="1:26" ht="12.75" customHeight="1" x14ac:dyDescent="0.25">
      <c r="A875" s="3"/>
      <c r="B875" s="3"/>
      <c r="C875" s="3"/>
      <c r="D875" s="200"/>
      <c r="E875" s="3"/>
      <c r="F875" s="3"/>
      <c r="G875" s="3"/>
      <c r="H875" s="3"/>
      <c r="I875" s="3"/>
      <c r="J875" s="3"/>
      <c r="K875" s="3"/>
      <c r="L875" s="3"/>
      <c r="M875" s="3"/>
      <c r="N875" s="3"/>
      <c r="O875" s="3"/>
      <c r="P875" s="3"/>
      <c r="Q875" s="3"/>
      <c r="R875" s="3"/>
      <c r="S875" s="3"/>
      <c r="T875" s="3"/>
      <c r="U875" s="3"/>
      <c r="V875" s="3"/>
      <c r="W875" s="3"/>
      <c r="X875" s="3"/>
      <c r="Y875" s="3"/>
      <c r="Z875" s="3"/>
    </row>
    <row r="876" spans="1:26" ht="12.75" customHeight="1" x14ac:dyDescent="0.25">
      <c r="A876" s="3"/>
      <c r="B876" s="3"/>
      <c r="C876" s="3"/>
      <c r="D876" s="200"/>
      <c r="E876" s="3"/>
      <c r="F876" s="3"/>
      <c r="G876" s="3"/>
      <c r="H876" s="3"/>
      <c r="I876" s="3"/>
      <c r="J876" s="3"/>
      <c r="K876" s="3"/>
      <c r="L876" s="3"/>
      <c r="M876" s="3"/>
      <c r="N876" s="3"/>
      <c r="O876" s="3"/>
      <c r="P876" s="3"/>
      <c r="Q876" s="3"/>
      <c r="R876" s="3"/>
      <c r="S876" s="3"/>
      <c r="T876" s="3"/>
      <c r="U876" s="3"/>
      <c r="V876" s="3"/>
      <c r="W876" s="3"/>
      <c r="X876" s="3"/>
      <c r="Y876" s="3"/>
      <c r="Z876" s="3"/>
    </row>
    <row r="877" spans="1:26" ht="12.75" customHeight="1" x14ac:dyDescent="0.25">
      <c r="A877" s="3"/>
      <c r="B877" s="3"/>
      <c r="C877" s="3"/>
      <c r="D877" s="200"/>
      <c r="E877" s="3"/>
      <c r="F877" s="3"/>
      <c r="G877" s="3"/>
      <c r="H877" s="3"/>
      <c r="I877" s="3"/>
      <c r="J877" s="3"/>
      <c r="K877" s="3"/>
      <c r="L877" s="3"/>
      <c r="M877" s="3"/>
      <c r="N877" s="3"/>
      <c r="O877" s="3"/>
      <c r="P877" s="3"/>
      <c r="Q877" s="3"/>
      <c r="R877" s="3"/>
      <c r="S877" s="3"/>
      <c r="T877" s="3"/>
      <c r="U877" s="3"/>
      <c r="V877" s="3"/>
      <c r="W877" s="3"/>
      <c r="X877" s="3"/>
      <c r="Y877" s="3"/>
      <c r="Z877" s="3"/>
    </row>
    <row r="878" spans="1:26" ht="12.75" customHeight="1" x14ac:dyDescent="0.25">
      <c r="A878" s="3"/>
      <c r="B878" s="3"/>
      <c r="C878" s="3"/>
      <c r="D878" s="200"/>
      <c r="E878" s="3"/>
      <c r="F878" s="3"/>
      <c r="G878" s="3"/>
      <c r="H878" s="3"/>
      <c r="I878" s="3"/>
      <c r="J878" s="3"/>
      <c r="K878" s="3"/>
      <c r="L878" s="3"/>
      <c r="M878" s="3"/>
      <c r="N878" s="3"/>
      <c r="O878" s="3"/>
      <c r="P878" s="3"/>
      <c r="Q878" s="3"/>
      <c r="R878" s="3"/>
      <c r="S878" s="3"/>
      <c r="T878" s="3"/>
      <c r="U878" s="3"/>
      <c r="V878" s="3"/>
      <c r="W878" s="3"/>
      <c r="X878" s="3"/>
      <c r="Y878" s="3"/>
      <c r="Z878" s="3"/>
    </row>
    <row r="879" spans="1:26" ht="12.75" customHeight="1" x14ac:dyDescent="0.25">
      <c r="A879" s="3"/>
      <c r="B879" s="3"/>
      <c r="C879" s="3"/>
      <c r="D879" s="200"/>
      <c r="E879" s="3"/>
      <c r="F879" s="3"/>
      <c r="G879" s="3"/>
      <c r="H879" s="3"/>
      <c r="I879" s="3"/>
      <c r="J879" s="3"/>
      <c r="K879" s="3"/>
      <c r="L879" s="3"/>
      <c r="M879" s="3"/>
      <c r="N879" s="3"/>
      <c r="O879" s="3"/>
      <c r="P879" s="3"/>
      <c r="Q879" s="3"/>
      <c r="R879" s="3"/>
      <c r="S879" s="3"/>
      <c r="T879" s="3"/>
      <c r="U879" s="3"/>
      <c r="V879" s="3"/>
      <c r="W879" s="3"/>
      <c r="X879" s="3"/>
      <c r="Y879" s="3"/>
      <c r="Z879" s="3"/>
    </row>
    <row r="880" spans="1:26" ht="12.75" customHeight="1" x14ac:dyDescent="0.25">
      <c r="A880" s="3"/>
      <c r="B880" s="3"/>
      <c r="C880" s="3"/>
      <c r="D880" s="200"/>
      <c r="E880" s="3"/>
      <c r="F880" s="3"/>
      <c r="G880" s="3"/>
      <c r="H880" s="3"/>
      <c r="I880" s="3"/>
      <c r="J880" s="3"/>
      <c r="K880" s="3"/>
      <c r="L880" s="3"/>
      <c r="M880" s="3"/>
      <c r="N880" s="3"/>
      <c r="O880" s="3"/>
      <c r="P880" s="3"/>
      <c r="Q880" s="3"/>
      <c r="R880" s="3"/>
      <c r="S880" s="3"/>
      <c r="T880" s="3"/>
      <c r="U880" s="3"/>
      <c r="V880" s="3"/>
      <c r="W880" s="3"/>
      <c r="X880" s="3"/>
      <c r="Y880" s="3"/>
      <c r="Z880" s="3"/>
    </row>
    <row r="881" spans="1:26" ht="12.75" customHeight="1" x14ac:dyDescent="0.25">
      <c r="A881" s="3"/>
      <c r="B881" s="3"/>
      <c r="C881" s="3"/>
      <c r="D881" s="200"/>
      <c r="E881" s="3"/>
      <c r="F881" s="3"/>
      <c r="G881" s="3"/>
      <c r="H881" s="3"/>
      <c r="I881" s="3"/>
      <c r="J881" s="3"/>
      <c r="K881" s="3"/>
      <c r="L881" s="3"/>
      <c r="M881" s="3"/>
      <c r="N881" s="3"/>
      <c r="O881" s="3"/>
      <c r="P881" s="3"/>
      <c r="Q881" s="3"/>
      <c r="R881" s="3"/>
      <c r="S881" s="3"/>
      <c r="T881" s="3"/>
      <c r="U881" s="3"/>
      <c r="V881" s="3"/>
      <c r="W881" s="3"/>
      <c r="X881" s="3"/>
      <c r="Y881" s="3"/>
      <c r="Z881" s="3"/>
    </row>
    <row r="882" spans="1:26" ht="12.75" customHeight="1" x14ac:dyDescent="0.25">
      <c r="A882" s="3"/>
      <c r="B882" s="3"/>
      <c r="C882" s="3"/>
      <c r="D882" s="200"/>
      <c r="E882" s="3"/>
      <c r="F882" s="3"/>
      <c r="G882" s="3"/>
      <c r="H882" s="3"/>
      <c r="I882" s="3"/>
      <c r="J882" s="3"/>
      <c r="K882" s="3"/>
      <c r="L882" s="3"/>
      <c r="M882" s="3"/>
      <c r="N882" s="3"/>
      <c r="O882" s="3"/>
      <c r="P882" s="3"/>
      <c r="Q882" s="3"/>
      <c r="R882" s="3"/>
      <c r="S882" s="3"/>
      <c r="T882" s="3"/>
      <c r="U882" s="3"/>
      <c r="V882" s="3"/>
      <c r="W882" s="3"/>
      <c r="X882" s="3"/>
      <c r="Y882" s="3"/>
      <c r="Z882" s="3"/>
    </row>
    <row r="883" spans="1:26" ht="12.75" customHeight="1" x14ac:dyDescent="0.25">
      <c r="A883" s="3"/>
      <c r="B883" s="3"/>
      <c r="C883" s="3"/>
      <c r="D883" s="200"/>
      <c r="E883" s="3"/>
      <c r="F883" s="3"/>
      <c r="G883" s="3"/>
      <c r="H883" s="3"/>
      <c r="I883" s="3"/>
      <c r="J883" s="3"/>
      <c r="K883" s="3"/>
      <c r="L883" s="3"/>
      <c r="M883" s="3"/>
      <c r="N883" s="3"/>
      <c r="O883" s="3"/>
      <c r="P883" s="3"/>
      <c r="Q883" s="3"/>
      <c r="R883" s="3"/>
      <c r="S883" s="3"/>
      <c r="T883" s="3"/>
      <c r="U883" s="3"/>
      <c r="V883" s="3"/>
      <c r="W883" s="3"/>
      <c r="X883" s="3"/>
      <c r="Y883" s="3"/>
      <c r="Z883" s="3"/>
    </row>
    <row r="884" spans="1:26" ht="12.75" customHeight="1" x14ac:dyDescent="0.25">
      <c r="A884" s="3"/>
      <c r="B884" s="3"/>
      <c r="C884" s="3"/>
      <c r="D884" s="200"/>
      <c r="E884" s="3"/>
      <c r="F884" s="3"/>
      <c r="G884" s="3"/>
      <c r="H884" s="3"/>
      <c r="I884" s="3"/>
      <c r="J884" s="3"/>
      <c r="K884" s="3"/>
      <c r="L884" s="3"/>
      <c r="M884" s="3"/>
      <c r="N884" s="3"/>
      <c r="O884" s="3"/>
      <c r="P884" s="3"/>
      <c r="Q884" s="3"/>
      <c r="R884" s="3"/>
      <c r="S884" s="3"/>
      <c r="T884" s="3"/>
      <c r="U884" s="3"/>
      <c r="V884" s="3"/>
      <c r="W884" s="3"/>
      <c r="X884" s="3"/>
      <c r="Y884" s="3"/>
      <c r="Z884" s="3"/>
    </row>
    <row r="885" spans="1:26" ht="12.75" customHeight="1" x14ac:dyDescent="0.25">
      <c r="A885" s="3"/>
      <c r="B885" s="3"/>
      <c r="C885" s="3"/>
      <c r="D885" s="200"/>
      <c r="E885" s="3"/>
      <c r="F885" s="3"/>
      <c r="G885" s="3"/>
      <c r="H885" s="3"/>
      <c r="I885" s="3"/>
      <c r="J885" s="3"/>
      <c r="K885" s="3"/>
      <c r="L885" s="3"/>
      <c r="M885" s="3"/>
      <c r="N885" s="3"/>
      <c r="O885" s="3"/>
      <c r="P885" s="3"/>
      <c r="Q885" s="3"/>
      <c r="R885" s="3"/>
      <c r="S885" s="3"/>
      <c r="T885" s="3"/>
      <c r="U885" s="3"/>
      <c r="V885" s="3"/>
      <c r="W885" s="3"/>
      <c r="X885" s="3"/>
      <c r="Y885" s="3"/>
      <c r="Z885" s="3"/>
    </row>
    <row r="886" spans="1:26" ht="12.75" customHeight="1" x14ac:dyDescent="0.25">
      <c r="A886" s="3"/>
      <c r="B886" s="3"/>
      <c r="C886" s="3"/>
      <c r="D886" s="200"/>
      <c r="E886" s="3"/>
      <c r="F886" s="3"/>
      <c r="G886" s="3"/>
      <c r="H886" s="3"/>
      <c r="I886" s="3"/>
      <c r="J886" s="3"/>
      <c r="K886" s="3"/>
      <c r="L886" s="3"/>
      <c r="M886" s="3"/>
      <c r="N886" s="3"/>
      <c r="O886" s="3"/>
      <c r="P886" s="3"/>
      <c r="Q886" s="3"/>
      <c r="R886" s="3"/>
      <c r="S886" s="3"/>
      <c r="T886" s="3"/>
      <c r="U886" s="3"/>
      <c r="V886" s="3"/>
      <c r="W886" s="3"/>
      <c r="X886" s="3"/>
      <c r="Y886" s="3"/>
      <c r="Z886" s="3"/>
    </row>
    <row r="887" spans="1:26" ht="12.75" customHeight="1" x14ac:dyDescent="0.25">
      <c r="A887" s="3"/>
      <c r="B887" s="3"/>
      <c r="C887" s="3"/>
      <c r="D887" s="200"/>
      <c r="E887" s="3"/>
      <c r="F887" s="3"/>
      <c r="G887" s="3"/>
      <c r="H887" s="3"/>
      <c r="I887" s="3"/>
      <c r="J887" s="3"/>
      <c r="K887" s="3"/>
      <c r="L887" s="3"/>
      <c r="M887" s="3"/>
      <c r="N887" s="3"/>
      <c r="O887" s="3"/>
      <c r="P887" s="3"/>
      <c r="Q887" s="3"/>
      <c r="R887" s="3"/>
      <c r="S887" s="3"/>
      <c r="T887" s="3"/>
      <c r="U887" s="3"/>
      <c r="V887" s="3"/>
      <c r="W887" s="3"/>
      <c r="X887" s="3"/>
      <c r="Y887" s="3"/>
      <c r="Z887" s="3"/>
    </row>
    <row r="888" spans="1:26" ht="12.75" customHeight="1" x14ac:dyDescent="0.25">
      <c r="A888" s="3"/>
      <c r="B888" s="3"/>
      <c r="C888" s="3"/>
      <c r="D888" s="200"/>
      <c r="E888" s="3"/>
      <c r="F888" s="3"/>
      <c r="G888" s="3"/>
      <c r="H888" s="3"/>
      <c r="I888" s="3"/>
      <c r="J888" s="3"/>
      <c r="K888" s="3"/>
      <c r="L888" s="3"/>
      <c r="M888" s="3"/>
      <c r="N888" s="3"/>
      <c r="O888" s="3"/>
      <c r="P888" s="3"/>
      <c r="Q888" s="3"/>
      <c r="R888" s="3"/>
      <c r="S888" s="3"/>
      <c r="T888" s="3"/>
      <c r="U888" s="3"/>
      <c r="V888" s="3"/>
      <c r="W888" s="3"/>
      <c r="X888" s="3"/>
      <c r="Y888" s="3"/>
      <c r="Z888" s="3"/>
    </row>
    <row r="889" spans="1:26" ht="12.75" customHeight="1" x14ac:dyDescent="0.25">
      <c r="A889" s="3"/>
      <c r="B889" s="3"/>
      <c r="C889" s="3"/>
      <c r="D889" s="200"/>
      <c r="E889" s="3"/>
      <c r="F889" s="3"/>
      <c r="G889" s="3"/>
      <c r="H889" s="3"/>
      <c r="I889" s="3"/>
      <c r="J889" s="3"/>
      <c r="K889" s="3"/>
      <c r="L889" s="3"/>
      <c r="M889" s="3"/>
      <c r="N889" s="3"/>
      <c r="O889" s="3"/>
      <c r="P889" s="3"/>
      <c r="Q889" s="3"/>
      <c r="R889" s="3"/>
      <c r="S889" s="3"/>
      <c r="T889" s="3"/>
      <c r="U889" s="3"/>
      <c r="V889" s="3"/>
      <c r="W889" s="3"/>
      <c r="X889" s="3"/>
      <c r="Y889" s="3"/>
      <c r="Z889" s="3"/>
    </row>
    <row r="890" spans="1:26" ht="12.75" customHeight="1" x14ac:dyDescent="0.25">
      <c r="A890" s="3"/>
      <c r="B890" s="3"/>
      <c r="C890" s="3"/>
      <c r="D890" s="200"/>
      <c r="E890" s="3"/>
      <c r="F890" s="3"/>
      <c r="G890" s="3"/>
      <c r="H890" s="3"/>
      <c r="I890" s="3"/>
      <c r="J890" s="3"/>
      <c r="K890" s="3"/>
      <c r="L890" s="3"/>
      <c r="M890" s="3"/>
      <c r="N890" s="3"/>
      <c r="O890" s="3"/>
      <c r="P890" s="3"/>
      <c r="Q890" s="3"/>
      <c r="R890" s="3"/>
      <c r="S890" s="3"/>
      <c r="T890" s="3"/>
      <c r="U890" s="3"/>
      <c r="V890" s="3"/>
      <c r="W890" s="3"/>
      <c r="X890" s="3"/>
      <c r="Y890" s="3"/>
      <c r="Z890" s="3"/>
    </row>
    <row r="891" spans="1:26" ht="12.75" customHeight="1" x14ac:dyDescent="0.25">
      <c r="A891" s="3"/>
      <c r="B891" s="3"/>
      <c r="C891" s="3"/>
      <c r="D891" s="200"/>
      <c r="E891" s="3"/>
      <c r="F891" s="3"/>
      <c r="G891" s="3"/>
      <c r="H891" s="3"/>
      <c r="I891" s="3"/>
      <c r="J891" s="3"/>
      <c r="K891" s="3"/>
      <c r="L891" s="3"/>
      <c r="M891" s="3"/>
      <c r="N891" s="3"/>
      <c r="O891" s="3"/>
      <c r="P891" s="3"/>
      <c r="Q891" s="3"/>
      <c r="R891" s="3"/>
      <c r="S891" s="3"/>
      <c r="T891" s="3"/>
      <c r="U891" s="3"/>
      <c r="V891" s="3"/>
      <c r="W891" s="3"/>
      <c r="X891" s="3"/>
      <c r="Y891" s="3"/>
      <c r="Z891" s="3"/>
    </row>
    <row r="892" spans="1:26" ht="12.75" customHeight="1" x14ac:dyDescent="0.25">
      <c r="A892" s="3"/>
      <c r="B892" s="3"/>
      <c r="C892" s="3"/>
      <c r="D892" s="200"/>
      <c r="E892" s="3"/>
      <c r="F892" s="3"/>
      <c r="G892" s="3"/>
      <c r="H892" s="3"/>
      <c r="I892" s="3"/>
      <c r="J892" s="3"/>
      <c r="K892" s="3"/>
      <c r="L892" s="3"/>
      <c r="M892" s="3"/>
      <c r="N892" s="3"/>
      <c r="O892" s="3"/>
      <c r="P892" s="3"/>
      <c r="Q892" s="3"/>
      <c r="R892" s="3"/>
      <c r="S892" s="3"/>
      <c r="T892" s="3"/>
      <c r="U892" s="3"/>
      <c r="V892" s="3"/>
      <c r="W892" s="3"/>
      <c r="X892" s="3"/>
      <c r="Y892" s="3"/>
      <c r="Z892" s="3"/>
    </row>
    <row r="893" spans="1:26" ht="12.75" customHeight="1" x14ac:dyDescent="0.25">
      <c r="A893" s="3"/>
      <c r="B893" s="3"/>
      <c r="C893" s="3"/>
      <c r="D893" s="200"/>
      <c r="E893" s="3"/>
      <c r="F893" s="3"/>
      <c r="G893" s="3"/>
      <c r="H893" s="3"/>
      <c r="I893" s="3"/>
      <c r="J893" s="3"/>
      <c r="K893" s="3"/>
      <c r="L893" s="3"/>
      <c r="M893" s="3"/>
      <c r="N893" s="3"/>
      <c r="O893" s="3"/>
      <c r="P893" s="3"/>
      <c r="Q893" s="3"/>
      <c r="R893" s="3"/>
      <c r="S893" s="3"/>
      <c r="T893" s="3"/>
      <c r="U893" s="3"/>
      <c r="V893" s="3"/>
      <c r="W893" s="3"/>
      <c r="X893" s="3"/>
      <c r="Y893" s="3"/>
      <c r="Z893" s="3"/>
    </row>
    <row r="894" spans="1:26" ht="12.75" customHeight="1" x14ac:dyDescent="0.25">
      <c r="A894" s="3"/>
      <c r="B894" s="3"/>
      <c r="C894" s="3"/>
      <c r="D894" s="200"/>
      <c r="E894" s="3"/>
      <c r="F894" s="3"/>
      <c r="G894" s="3"/>
      <c r="H894" s="3"/>
      <c r="I894" s="3"/>
      <c r="J894" s="3"/>
      <c r="K894" s="3"/>
      <c r="L894" s="3"/>
      <c r="M894" s="3"/>
      <c r="N894" s="3"/>
      <c r="O894" s="3"/>
      <c r="P894" s="3"/>
      <c r="Q894" s="3"/>
      <c r="R894" s="3"/>
      <c r="S894" s="3"/>
      <c r="T894" s="3"/>
      <c r="U894" s="3"/>
      <c r="V894" s="3"/>
      <c r="W894" s="3"/>
      <c r="X894" s="3"/>
      <c r="Y894" s="3"/>
      <c r="Z894" s="3"/>
    </row>
    <row r="895" spans="1:26" ht="12.75" customHeight="1" x14ac:dyDescent="0.25">
      <c r="A895" s="3"/>
      <c r="B895" s="3"/>
      <c r="C895" s="3"/>
      <c r="D895" s="200"/>
      <c r="E895" s="3"/>
      <c r="F895" s="3"/>
      <c r="G895" s="3"/>
      <c r="H895" s="3"/>
      <c r="I895" s="3"/>
      <c r="J895" s="3"/>
      <c r="K895" s="3"/>
      <c r="L895" s="3"/>
      <c r="M895" s="3"/>
      <c r="N895" s="3"/>
      <c r="O895" s="3"/>
      <c r="P895" s="3"/>
      <c r="Q895" s="3"/>
      <c r="R895" s="3"/>
      <c r="S895" s="3"/>
      <c r="T895" s="3"/>
      <c r="U895" s="3"/>
      <c r="V895" s="3"/>
      <c r="W895" s="3"/>
      <c r="X895" s="3"/>
      <c r="Y895" s="3"/>
      <c r="Z895" s="3"/>
    </row>
    <row r="896" spans="1:26" ht="12.75" customHeight="1" x14ac:dyDescent="0.25">
      <c r="A896" s="3"/>
      <c r="B896" s="3"/>
      <c r="C896" s="3"/>
      <c r="D896" s="200"/>
      <c r="E896" s="3"/>
      <c r="F896" s="3"/>
      <c r="G896" s="3"/>
      <c r="H896" s="3"/>
      <c r="I896" s="3"/>
      <c r="J896" s="3"/>
      <c r="K896" s="3"/>
      <c r="L896" s="3"/>
      <c r="M896" s="3"/>
      <c r="N896" s="3"/>
      <c r="O896" s="3"/>
      <c r="P896" s="3"/>
      <c r="Q896" s="3"/>
      <c r="R896" s="3"/>
      <c r="S896" s="3"/>
      <c r="T896" s="3"/>
      <c r="U896" s="3"/>
      <c r="V896" s="3"/>
      <c r="W896" s="3"/>
      <c r="X896" s="3"/>
      <c r="Y896" s="3"/>
      <c r="Z896" s="3"/>
    </row>
    <row r="897" spans="1:26" ht="12.75" customHeight="1" x14ac:dyDescent="0.25">
      <c r="A897" s="3"/>
      <c r="B897" s="3"/>
      <c r="C897" s="3"/>
      <c r="D897" s="200"/>
      <c r="E897" s="3"/>
      <c r="F897" s="3"/>
      <c r="G897" s="3"/>
      <c r="H897" s="3"/>
      <c r="I897" s="3"/>
      <c r="J897" s="3"/>
      <c r="K897" s="3"/>
      <c r="L897" s="3"/>
      <c r="M897" s="3"/>
      <c r="N897" s="3"/>
      <c r="O897" s="3"/>
      <c r="P897" s="3"/>
      <c r="Q897" s="3"/>
      <c r="R897" s="3"/>
      <c r="S897" s="3"/>
      <c r="T897" s="3"/>
      <c r="U897" s="3"/>
      <c r="V897" s="3"/>
      <c r="W897" s="3"/>
      <c r="X897" s="3"/>
      <c r="Y897" s="3"/>
      <c r="Z897" s="3"/>
    </row>
    <row r="898" spans="1:26" ht="12.75" customHeight="1" x14ac:dyDescent="0.25">
      <c r="A898" s="3"/>
      <c r="B898" s="3"/>
      <c r="C898" s="3"/>
      <c r="D898" s="200"/>
      <c r="E898" s="3"/>
      <c r="F898" s="3"/>
      <c r="G898" s="3"/>
      <c r="H898" s="3"/>
      <c r="I898" s="3"/>
      <c r="J898" s="3"/>
      <c r="K898" s="3"/>
      <c r="L898" s="3"/>
      <c r="M898" s="3"/>
      <c r="N898" s="3"/>
      <c r="O898" s="3"/>
      <c r="P898" s="3"/>
      <c r="Q898" s="3"/>
      <c r="R898" s="3"/>
      <c r="S898" s="3"/>
      <c r="T898" s="3"/>
      <c r="U898" s="3"/>
      <c r="V898" s="3"/>
      <c r="W898" s="3"/>
      <c r="X898" s="3"/>
      <c r="Y898" s="3"/>
      <c r="Z898" s="3"/>
    </row>
    <row r="899" spans="1:26" ht="12.75" customHeight="1" x14ac:dyDescent="0.25">
      <c r="A899" s="3"/>
      <c r="B899" s="3"/>
      <c r="C899" s="3"/>
      <c r="D899" s="200"/>
      <c r="E899" s="3"/>
      <c r="F899" s="3"/>
      <c r="G899" s="3"/>
      <c r="H899" s="3"/>
      <c r="I899" s="3"/>
      <c r="J899" s="3"/>
      <c r="K899" s="3"/>
      <c r="L899" s="3"/>
      <c r="M899" s="3"/>
      <c r="N899" s="3"/>
      <c r="O899" s="3"/>
      <c r="P899" s="3"/>
      <c r="Q899" s="3"/>
      <c r="R899" s="3"/>
      <c r="S899" s="3"/>
      <c r="T899" s="3"/>
      <c r="U899" s="3"/>
      <c r="V899" s="3"/>
      <c r="W899" s="3"/>
      <c r="X899" s="3"/>
      <c r="Y899" s="3"/>
      <c r="Z899" s="3"/>
    </row>
    <row r="900" spans="1:26" ht="12.75" customHeight="1" x14ac:dyDescent="0.25">
      <c r="A900" s="3"/>
      <c r="B900" s="3"/>
      <c r="C900" s="3"/>
      <c r="D900" s="200"/>
      <c r="E900" s="3"/>
      <c r="F900" s="3"/>
      <c r="G900" s="3"/>
      <c r="H900" s="3"/>
      <c r="I900" s="3"/>
      <c r="J900" s="3"/>
      <c r="K900" s="3"/>
      <c r="L900" s="3"/>
      <c r="M900" s="3"/>
      <c r="N900" s="3"/>
      <c r="O900" s="3"/>
      <c r="P900" s="3"/>
      <c r="Q900" s="3"/>
      <c r="R900" s="3"/>
      <c r="S900" s="3"/>
      <c r="T900" s="3"/>
      <c r="U900" s="3"/>
      <c r="V900" s="3"/>
      <c r="W900" s="3"/>
      <c r="X900" s="3"/>
      <c r="Y900" s="3"/>
      <c r="Z900" s="3"/>
    </row>
    <row r="901" spans="1:26" ht="12.75" customHeight="1" x14ac:dyDescent="0.25">
      <c r="A901" s="3"/>
      <c r="B901" s="3"/>
      <c r="C901" s="3"/>
      <c r="D901" s="200"/>
      <c r="E901" s="3"/>
      <c r="F901" s="3"/>
      <c r="G901" s="3"/>
      <c r="H901" s="3"/>
      <c r="I901" s="3"/>
      <c r="J901" s="3"/>
      <c r="K901" s="3"/>
      <c r="L901" s="3"/>
      <c r="M901" s="3"/>
      <c r="N901" s="3"/>
      <c r="O901" s="3"/>
      <c r="P901" s="3"/>
      <c r="Q901" s="3"/>
      <c r="R901" s="3"/>
      <c r="S901" s="3"/>
      <c r="T901" s="3"/>
      <c r="U901" s="3"/>
      <c r="V901" s="3"/>
      <c r="W901" s="3"/>
      <c r="X901" s="3"/>
      <c r="Y901" s="3"/>
      <c r="Z901" s="3"/>
    </row>
    <row r="902" spans="1:26" ht="12.75" customHeight="1" x14ac:dyDescent="0.25">
      <c r="A902" s="3"/>
      <c r="B902" s="3"/>
      <c r="C902" s="3"/>
      <c r="D902" s="200"/>
      <c r="E902" s="3"/>
      <c r="F902" s="3"/>
      <c r="G902" s="3"/>
      <c r="H902" s="3"/>
      <c r="I902" s="3"/>
      <c r="J902" s="3"/>
      <c r="K902" s="3"/>
      <c r="L902" s="3"/>
      <c r="M902" s="3"/>
      <c r="N902" s="3"/>
      <c r="O902" s="3"/>
      <c r="P902" s="3"/>
      <c r="Q902" s="3"/>
      <c r="R902" s="3"/>
      <c r="S902" s="3"/>
      <c r="T902" s="3"/>
      <c r="U902" s="3"/>
      <c r="V902" s="3"/>
      <c r="W902" s="3"/>
      <c r="X902" s="3"/>
      <c r="Y902" s="3"/>
      <c r="Z902" s="3"/>
    </row>
    <row r="903" spans="1:26" ht="12.75" customHeight="1" x14ac:dyDescent="0.25">
      <c r="A903" s="3"/>
      <c r="B903" s="3"/>
      <c r="C903" s="3"/>
      <c r="D903" s="200"/>
      <c r="E903" s="3"/>
      <c r="F903" s="3"/>
      <c r="G903" s="3"/>
      <c r="H903" s="3"/>
      <c r="I903" s="3"/>
      <c r="J903" s="3"/>
      <c r="K903" s="3"/>
      <c r="L903" s="3"/>
      <c r="M903" s="3"/>
      <c r="N903" s="3"/>
      <c r="O903" s="3"/>
      <c r="P903" s="3"/>
      <c r="Q903" s="3"/>
      <c r="R903" s="3"/>
      <c r="S903" s="3"/>
      <c r="T903" s="3"/>
      <c r="U903" s="3"/>
      <c r="V903" s="3"/>
      <c r="W903" s="3"/>
      <c r="X903" s="3"/>
      <c r="Y903" s="3"/>
      <c r="Z903" s="3"/>
    </row>
    <row r="904" spans="1:26" ht="12.75" customHeight="1" x14ac:dyDescent="0.25">
      <c r="A904" s="3"/>
      <c r="B904" s="3"/>
      <c r="C904" s="3"/>
      <c r="D904" s="200"/>
      <c r="E904" s="3"/>
      <c r="F904" s="3"/>
      <c r="G904" s="3"/>
      <c r="H904" s="3"/>
      <c r="I904" s="3"/>
      <c r="J904" s="3"/>
      <c r="K904" s="3"/>
      <c r="L904" s="3"/>
      <c r="M904" s="3"/>
      <c r="N904" s="3"/>
      <c r="O904" s="3"/>
      <c r="P904" s="3"/>
      <c r="Q904" s="3"/>
      <c r="R904" s="3"/>
      <c r="S904" s="3"/>
      <c r="T904" s="3"/>
      <c r="U904" s="3"/>
      <c r="V904" s="3"/>
      <c r="W904" s="3"/>
      <c r="X904" s="3"/>
      <c r="Y904" s="3"/>
      <c r="Z904" s="3"/>
    </row>
    <row r="905" spans="1:26" ht="12.75" customHeight="1" x14ac:dyDescent="0.25">
      <c r="A905" s="3"/>
      <c r="B905" s="3"/>
      <c r="C905" s="3"/>
      <c r="D905" s="200"/>
      <c r="E905" s="3"/>
      <c r="F905" s="3"/>
      <c r="G905" s="3"/>
      <c r="H905" s="3"/>
      <c r="I905" s="3"/>
      <c r="J905" s="3"/>
      <c r="K905" s="3"/>
      <c r="L905" s="3"/>
      <c r="M905" s="3"/>
      <c r="N905" s="3"/>
      <c r="O905" s="3"/>
      <c r="P905" s="3"/>
      <c r="Q905" s="3"/>
      <c r="R905" s="3"/>
      <c r="S905" s="3"/>
      <c r="T905" s="3"/>
      <c r="U905" s="3"/>
      <c r="V905" s="3"/>
      <c r="W905" s="3"/>
      <c r="X905" s="3"/>
      <c r="Y905" s="3"/>
      <c r="Z905" s="3"/>
    </row>
    <row r="906" spans="1:26" ht="12.75" customHeight="1" x14ac:dyDescent="0.25">
      <c r="A906" s="3"/>
      <c r="B906" s="3"/>
      <c r="C906" s="3"/>
      <c r="D906" s="200"/>
      <c r="E906" s="3"/>
      <c r="F906" s="3"/>
      <c r="G906" s="3"/>
      <c r="H906" s="3"/>
      <c r="I906" s="3"/>
      <c r="J906" s="3"/>
      <c r="K906" s="3"/>
      <c r="L906" s="3"/>
      <c r="M906" s="3"/>
      <c r="N906" s="3"/>
      <c r="O906" s="3"/>
      <c r="P906" s="3"/>
      <c r="Q906" s="3"/>
      <c r="R906" s="3"/>
      <c r="S906" s="3"/>
      <c r="T906" s="3"/>
      <c r="U906" s="3"/>
      <c r="V906" s="3"/>
      <c r="W906" s="3"/>
      <c r="X906" s="3"/>
      <c r="Y906" s="3"/>
      <c r="Z906" s="3"/>
    </row>
    <row r="907" spans="1:26" ht="12.75" customHeight="1" x14ac:dyDescent="0.25">
      <c r="A907" s="3"/>
      <c r="B907" s="3"/>
      <c r="C907" s="3"/>
      <c r="D907" s="200"/>
      <c r="E907" s="3"/>
      <c r="F907" s="3"/>
      <c r="G907" s="3"/>
      <c r="H907" s="3"/>
      <c r="I907" s="3"/>
      <c r="J907" s="3"/>
      <c r="K907" s="3"/>
      <c r="L907" s="3"/>
      <c r="M907" s="3"/>
      <c r="N907" s="3"/>
      <c r="O907" s="3"/>
      <c r="P907" s="3"/>
      <c r="Q907" s="3"/>
      <c r="R907" s="3"/>
      <c r="S907" s="3"/>
      <c r="T907" s="3"/>
      <c r="U907" s="3"/>
      <c r="V907" s="3"/>
      <c r="W907" s="3"/>
      <c r="X907" s="3"/>
      <c r="Y907" s="3"/>
      <c r="Z907" s="3"/>
    </row>
    <row r="908" spans="1:26" ht="12.75" customHeight="1" x14ac:dyDescent="0.25">
      <c r="A908" s="3"/>
      <c r="B908" s="3"/>
      <c r="C908" s="3"/>
      <c r="D908" s="200"/>
      <c r="E908" s="3"/>
      <c r="F908" s="3"/>
      <c r="G908" s="3"/>
      <c r="H908" s="3"/>
      <c r="I908" s="3"/>
      <c r="J908" s="3"/>
      <c r="K908" s="3"/>
      <c r="L908" s="3"/>
      <c r="M908" s="3"/>
      <c r="N908" s="3"/>
      <c r="O908" s="3"/>
      <c r="P908" s="3"/>
      <c r="Q908" s="3"/>
      <c r="R908" s="3"/>
      <c r="S908" s="3"/>
      <c r="T908" s="3"/>
      <c r="U908" s="3"/>
      <c r="V908" s="3"/>
      <c r="W908" s="3"/>
      <c r="X908" s="3"/>
      <c r="Y908" s="3"/>
      <c r="Z908" s="3"/>
    </row>
    <row r="909" spans="1:26" ht="12.75" customHeight="1" x14ac:dyDescent="0.25">
      <c r="A909" s="3"/>
      <c r="B909" s="3"/>
      <c r="C909" s="3"/>
      <c r="D909" s="200"/>
      <c r="E909" s="3"/>
      <c r="F909" s="3"/>
      <c r="G909" s="3"/>
      <c r="H909" s="3"/>
      <c r="I909" s="3"/>
      <c r="J909" s="3"/>
      <c r="K909" s="3"/>
      <c r="L909" s="3"/>
      <c r="M909" s="3"/>
      <c r="N909" s="3"/>
      <c r="O909" s="3"/>
      <c r="P909" s="3"/>
      <c r="Q909" s="3"/>
      <c r="R909" s="3"/>
      <c r="S909" s="3"/>
      <c r="T909" s="3"/>
      <c r="U909" s="3"/>
      <c r="V909" s="3"/>
      <c r="W909" s="3"/>
      <c r="X909" s="3"/>
      <c r="Y909" s="3"/>
      <c r="Z909" s="3"/>
    </row>
    <row r="910" spans="1:26" ht="12.75" customHeight="1" x14ac:dyDescent="0.25">
      <c r="A910" s="3"/>
      <c r="B910" s="3"/>
      <c r="C910" s="3"/>
      <c r="D910" s="200"/>
      <c r="E910" s="3"/>
      <c r="F910" s="3"/>
      <c r="G910" s="3"/>
      <c r="H910" s="3"/>
      <c r="I910" s="3"/>
      <c r="J910" s="3"/>
      <c r="K910" s="3"/>
      <c r="L910" s="3"/>
      <c r="M910" s="3"/>
      <c r="N910" s="3"/>
      <c r="O910" s="3"/>
      <c r="P910" s="3"/>
      <c r="Q910" s="3"/>
      <c r="R910" s="3"/>
      <c r="S910" s="3"/>
      <c r="T910" s="3"/>
      <c r="U910" s="3"/>
      <c r="V910" s="3"/>
      <c r="W910" s="3"/>
      <c r="X910" s="3"/>
      <c r="Y910" s="3"/>
      <c r="Z910" s="3"/>
    </row>
    <row r="911" spans="1:26" ht="12.75" customHeight="1" x14ac:dyDescent="0.25">
      <c r="A911" s="3"/>
      <c r="B911" s="3"/>
      <c r="C911" s="3"/>
      <c r="D911" s="200"/>
      <c r="E911" s="3"/>
      <c r="F911" s="3"/>
      <c r="G911" s="3"/>
      <c r="H911" s="3"/>
      <c r="I911" s="3"/>
      <c r="J911" s="3"/>
      <c r="K911" s="3"/>
      <c r="L911" s="3"/>
      <c r="M911" s="3"/>
      <c r="N911" s="3"/>
      <c r="O911" s="3"/>
      <c r="P911" s="3"/>
      <c r="Q911" s="3"/>
      <c r="R911" s="3"/>
      <c r="S911" s="3"/>
      <c r="T911" s="3"/>
      <c r="U911" s="3"/>
      <c r="V911" s="3"/>
      <c r="W911" s="3"/>
      <c r="X911" s="3"/>
      <c r="Y911" s="3"/>
      <c r="Z911" s="3"/>
    </row>
    <row r="912" spans="1:26" ht="12.75" customHeight="1" x14ac:dyDescent="0.25">
      <c r="A912" s="3"/>
      <c r="B912" s="3"/>
      <c r="C912" s="3"/>
      <c r="D912" s="200"/>
      <c r="E912" s="3"/>
      <c r="F912" s="3"/>
      <c r="G912" s="3"/>
      <c r="H912" s="3"/>
      <c r="I912" s="3"/>
      <c r="J912" s="3"/>
      <c r="K912" s="3"/>
      <c r="L912" s="3"/>
      <c r="M912" s="3"/>
      <c r="N912" s="3"/>
      <c r="O912" s="3"/>
      <c r="P912" s="3"/>
      <c r="Q912" s="3"/>
      <c r="R912" s="3"/>
      <c r="S912" s="3"/>
      <c r="T912" s="3"/>
      <c r="U912" s="3"/>
      <c r="V912" s="3"/>
      <c r="W912" s="3"/>
      <c r="X912" s="3"/>
      <c r="Y912" s="3"/>
      <c r="Z912" s="3"/>
    </row>
    <row r="913" spans="1:26" ht="12.75" customHeight="1" x14ac:dyDescent="0.25">
      <c r="A913" s="3"/>
      <c r="B913" s="3"/>
      <c r="C913" s="3"/>
      <c r="D913" s="200"/>
      <c r="E913" s="3"/>
      <c r="F913" s="3"/>
      <c r="G913" s="3"/>
      <c r="H913" s="3"/>
      <c r="I913" s="3"/>
      <c r="J913" s="3"/>
      <c r="K913" s="3"/>
      <c r="L913" s="3"/>
      <c r="M913" s="3"/>
      <c r="N913" s="3"/>
      <c r="O913" s="3"/>
      <c r="P913" s="3"/>
      <c r="Q913" s="3"/>
      <c r="R913" s="3"/>
      <c r="S913" s="3"/>
      <c r="T913" s="3"/>
      <c r="U913" s="3"/>
      <c r="V913" s="3"/>
      <c r="W913" s="3"/>
      <c r="X913" s="3"/>
      <c r="Y913" s="3"/>
      <c r="Z913" s="3"/>
    </row>
    <row r="914" spans="1:26" ht="12.75" customHeight="1" x14ac:dyDescent="0.25">
      <c r="A914" s="3"/>
      <c r="B914" s="3"/>
      <c r="C914" s="3"/>
      <c r="D914" s="200"/>
      <c r="E914" s="3"/>
      <c r="F914" s="3"/>
      <c r="G914" s="3"/>
      <c r="H914" s="3"/>
      <c r="I914" s="3"/>
      <c r="J914" s="3"/>
      <c r="K914" s="3"/>
      <c r="L914" s="3"/>
      <c r="M914" s="3"/>
      <c r="N914" s="3"/>
      <c r="O914" s="3"/>
      <c r="P914" s="3"/>
      <c r="Q914" s="3"/>
      <c r="R914" s="3"/>
      <c r="S914" s="3"/>
      <c r="T914" s="3"/>
      <c r="U914" s="3"/>
      <c r="V914" s="3"/>
      <c r="W914" s="3"/>
      <c r="X914" s="3"/>
      <c r="Y914" s="3"/>
      <c r="Z914" s="3"/>
    </row>
    <row r="915" spans="1:26" ht="12.75" customHeight="1" x14ac:dyDescent="0.25">
      <c r="A915" s="3"/>
      <c r="B915" s="3"/>
      <c r="C915" s="3"/>
      <c r="D915" s="200"/>
      <c r="E915" s="3"/>
      <c r="F915" s="3"/>
      <c r="G915" s="3"/>
      <c r="H915" s="3"/>
      <c r="I915" s="3"/>
      <c r="J915" s="3"/>
      <c r="K915" s="3"/>
      <c r="L915" s="3"/>
      <c r="M915" s="3"/>
      <c r="N915" s="3"/>
      <c r="O915" s="3"/>
      <c r="P915" s="3"/>
      <c r="Q915" s="3"/>
      <c r="R915" s="3"/>
      <c r="S915" s="3"/>
      <c r="T915" s="3"/>
      <c r="U915" s="3"/>
      <c r="V915" s="3"/>
      <c r="W915" s="3"/>
      <c r="X915" s="3"/>
      <c r="Y915" s="3"/>
      <c r="Z915" s="3"/>
    </row>
    <row r="916" spans="1:26" ht="12.75" customHeight="1" x14ac:dyDescent="0.25">
      <c r="A916" s="3"/>
      <c r="B916" s="3"/>
      <c r="C916" s="3"/>
      <c r="D916" s="200"/>
      <c r="E916" s="3"/>
      <c r="F916" s="3"/>
      <c r="G916" s="3"/>
      <c r="H916" s="3"/>
      <c r="I916" s="3"/>
      <c r="J916" s="3"/>
      <c r="K916" s="3"/>
      <c r="L916" s="3"/>
      <c r="M916" s="3"/>
      <c r="N916" s="3"/>
      <c r="O916" s="3"/>
      <c r="P916" s="3"/>
      <c r="Q916" s="3"/>
      <c r="R916" s="3"/>
      <c r="S916" s="3"/>
      <c r="T916" s="3"/>
      <c r="U916" s="3"/>
      <c r="V916" s="3"/>
      <c r="W916" s="3"/>
      <c r="X916" s="3"/>
      <c r="Y916" s="3"/>
      <c r="Z916" s="3"/>
    </row>
    <row r="917" spans="1:26" ht="12.75" customHeight="1" x14ac:dyDescent="0.25">
      <c r="A917" s="3"/>
      <c r="B917" s="3"/>
      <c r="C917" s="3"/>
      <c r="D917" s="200"/>
      <c r="E917" s="3"/>
      <c r="F917" s="3"/>
      <c r="G917" s="3"/>
      <c r="H917" s="3"/>
      <c r="I917" s="3"/>
      <c r="J917" s="3"/>
      <c r="K917" s="3"/>
      <c r="L917" s="3"/>
      <c r="M917" s="3"/>
      <c r="N917" s="3"/>
      <c r="O917" s="3"/>
      <c r="P917" s="3"/>
      <c r="Q917" s="3"/>
      <c r="R917" s="3"/>
      <c r="S917" s="3"/>
      <c r="T917" s="3"/>
      <c r="U917" s="3"/>
      <c r="V917" s="3"/>
      <c r="W917" s="3"/>
      <c r="X917" s="3"/>
      <c r="Y917" s="3"/>
      <c r="Z917" s="3"/>
    </row>
    <row r="918" spans="1:26" ht="12.75" customHeight="1" x14ac:dyDescent="0.25">
      <c r="A918" s="3"/>
      <c r="B918" s="3"/>
      <c r="C918" s="3"/>
      <c r="D918" s="200"/>
      <c r="E918" s="3"/>
      <c r="F918" s="3"/>
      <c r="G918" s="3"/>
      <c r="H918" s="3"/>
      <c r="I918" s="3"/>
      <c r="J918" s="3"/>
      <c r="K918" s="3"/>
      <c r="L918" s="3"/>
      <c r="M918" s="3"/>
      <c r="N918" s="3"/>
      <c r="O918" s="3"/>
      <c r="P918" s="3"/>
      <c r="Q918" s="3"/>
      <c r="R918" s="3"/>
      <c r="S918" s="3"/>
      <c r="T918" s="3"/>
      <c r="U918" s="3"/>
      <c r="V918" s="3"/>
      <c r="W918" s="3"/>
      <c r="X918" s="3"/>
      <c r="Y918" s="3"/>
      <c r="Z918" s="3"/>
    </row>
    <row r="919" spans="1:26" ht="12.75" customHeight="1" x14ac:dyDescent="0.25">
      <c r="A919" s="3"/>
      <c r="B919" s="3"/>
      <c r="C919" s="3"/>
      <c r="D919" s="200"/>
      <c r="E919" s="3"/>
      <c r="F919" s="3"/>
      <c r="G919" s="3"/>
      <c r="H919" s="3"/>
      <c r="I919" s="3"/>
      <c r="J919" s="3"/>
      <c r="K919" s="3"/>
      <c r="L919" s="3"/>
      <c r="M919" s="3"/>
      <c r="N919" s="3"/>
      <c r="O919" s="3"/>
      <c r="P919" s="3"/>
      <c r="Q919" s="3"/>
      <c r="R919" s="3"/>
      <c r="S919" s="3"/>
      <c r="T919" s="3"/>
      <c r="U919" s="3"/>
      <c r="V919" s="3"/>
      <c r="W919" s="3"/>
      <c r="X919" s="3"/>
      <c r="Y919" s="3"/>
      <c r="Z919" s="3"/>
    </row>
    <row r="920" spans="1:26" ht="12.75" customHeight="1" x14ac:dyDescent="0.25">
      <c r="A920" s="3"/>
      <c r="B920" s="3"/>
      <c r="C920" s="3"/>
      <c r="D920" s="200"/>
      <c r="E920" s="3"/>
      <c r="F920" s="3"/>
      <c r="G920" s="3"/>
      <c r="H920" s="3"/>
      <c r="I920" s="3"/>
      <c r="J920" s="3"/>
      <c r="K920" s="3"/>
      <c r="L920" s="3"/>
      <c r="M920" s="3"/>
      <c r="N920" s="3"/>
      <c r="O920" s="3"/>
      <c r="P920" s="3"/>
      <c r="Q920" s="3"/>
      <c r="R920" s="3"/>
      <c r="S920" s="3"/>
      <c r="T920" s="3"/>
      <c r="U920" s="3"/>
      <c r="V920" s="3"/>
      <c r="W920" s="3"/>
      <c r="X920" s="3"/>
      <c r="Y920" s="3"/>
      <c r="Z920" s="3"/>
    </row>
    <row r="921" spans="1:26" ht="12.75" customHeight="1" x14ac:dyDescent="0.25">
      <c r="A921" s="3"/>
      <c r="B921" s="3"/>
      <c r="C921" s="3"/>
      <c r="D921" s="200"/>
      <c r="E921" s="3"/>
      <c r="F921" s="3"/>
      <c r="G921" s="3"/>
      <c r="H921" s="3"/>
      <c r="I921" s="3"/>
      <c r="J921" s="3"/>
      <c r="K921" s="3"/>
      <c r="L921" s="3"/>
      <c r="M921" s="3"/>
      <c r="N921" s="3"/>
      <c r="O921" s="3"/>
      <c r="P921" s="3"/>
      <c r="Q921" s="3"/>
      <c r="R921" s="3"/>
      <c r="S921" s="3"/>
      <c r="T921" s="3"/>
      <c r="U921" s="3"/>
      <c r="V921" s="3"/>
      <c r="W921" s="3"/>
      <c r="X921" s="3"/>
      <c r="Y921" s="3"/>
      <c r="Z921" s="3"/>
    </row>
    <row r="922" spans="1:26" ht="12.75" customHeight="1" x14ac:dyDescent="0.25">
      <c r="A922" s="3"/>
      <c r="B922" s="3"/>
      <c r="C922" s="3"/>
      <c r="D922" s="200"/>
      <c r="E922" s="3"/>
      <c r="F922" s="3"/>
      <c r="G922" s="3"/>
      <c r="H922" s="3"/>
      <c r="I922" s="3"/>
      <c r="J922" s="3"/>
      <c r="K922" s="3"/>
      <c r="L922" s="3"/>
      <c r="M922" s="3"/>
      <c r="N922" s="3"/>
      <c r="O922" s="3"/>
      <c r="P922" s="3"/>
      <c r="Q922" s="3"/>
      <c r="R922" s="3"/>
      <c r="S922" s="3"/>
      <c r="T922" s="3"/>
      <c r="U922" s="3"/>
      <c r="V922" s="3"/>
      <c r="W922" s="3"/>
      <c r="X922" s="3"/>
      <c r="Y922" s="3"/>
      <c r="Z922" s="3"/>
    </row>
    <row r="923" spans="1:26" ht="12.75" customHeight="1" x14ac:dyDescent="0.25">
      <c r="A923" s="3"/>
      <c r="B923" s="3"/>
      <c r="C923" s="3"/>
      <c r="D923" s="200"/>
      <c r="E923" s="3"/>
      <c r="F923" s="3"/>
      <c r="G923" s="3"/>
      <c r="H923" s="3"/>
      <c r="I923" s="3"/>
      <c r="J923" s="3"/>
      <c r="K923" s="3"/>
      <c r="L923" s="3"/>
      <c r="M923" s="3"/>
      <c r="N923" s="3"/>
      <c r="O923" s="3"/>
      <c r="P923" s="3"/>
      <c r="Q923" s="3"/>
      <c r="R923" s="3"/>
      <c r="S923" s="3"/>
      <c r="T923" s="3"/>
      <c r="U923" s="3"/>
      <c r="V923" s="3"/>
      <c r="W923" s="3"/>
      <c r="X923" s="3"/>
      <c r="Y923" s="3"/>
      <c r="Z923" s="3"/>
    </row>
    <row r="924" spans="1:26" ht="12.75" customHeight="1" x14ac:dyDescent="0.25">
      <c r="A924" s="3"/>
      <c r="B924" s="3"/>
      <c r="C924" s="3"/>
      <c r="D924" s="200"/>
      <c r="E924" s="3"/>
      <c r="F924" s="3"/>
      <c r="G924" s="3"/>
      <c r="H924" s="3"/>
      <c r="I924" s="3"/>
      <c r="J924" s="3"/>
      <c r="K924" s="3"/>
      <c r="L924" s="3"/>
      <c r="M924" s="3"/>
      <c r="N924" s="3"/>
      <c r="O924" s="3"/>
      <c r="P924" s="3"/>
      <c r="Q924" s="3"/>
      <c r="R924" s="3"/>
      <c r="S924" s="3"/>
      <c r="T924" s="3"/>
      <c r="U924" s="3"/>
      <c r="V924" s="3"/>
      <c r="W924" s="3"/>
      <c r="X924" s="3"/>
      <c r="Y924" s="3"/>
      <c r="Z924" s="3"/>
    </row>
    <row r="925" spans="1:26" ht="12.75" customHeight="1" x14ac:dyDescent="0.25">
      <c r="A925" s="3"/>
      <c r="B925" s="3"/>
      <c r="C925" s="3"/>
      <c r="D925" s="200"/>
      <c r="E925" s="3"/>
      <c r="F925" s="3"/>
      <c r="G925" s="3"/>
      <c r="H925" s="3"/>
      <c r="I925" s="3"/>
      <c r="J925" s="3"/>
      <c r="K925" s="3"/>
      <c r="L925" s="3"/>
      <c r="M925" s="3"/>
      <c r="N925" s="3"/>
      <c r="O925" s="3"/>
      <c r="P925" s="3"/>
      <c r="Q925" s="3"/>
      <c r="R925" s="3"/>
      <c r="S925" s="3"/>
      <c r="T925" s="3"/>
      <c r="U925" s="3"/>
      <c r="V925" s="3"/>
      <c r="W925" s="3"/>
      <c r="X925" s="3"/>
      <c r="Y925" s="3"/>
      <c r="Z925" s="3"/>
    </row>
    <row r="926" spans="1:26" ht="12.75" customHeight="1" x14ac:dyDescent="0.25">
      <c r="A926" s="3"/>
      <c r="B926" s="3"/>
      <c r="C926" s="3"/>
      <c r="D926" s="200"/>
      <c r="E926" s="3"/>
      <c r="F926" s="3"/>
      <c r="G926" s="3"/>
      <c r="H926" s="3"/>
      <c r="I926" s="3"/>
      <c r="J926" s="3"/>
      <c r="K926" s="3"/>
      <c r="L926" s="3"/>
      <c r="M926" s="3"/>
      <c r="N926" s="3"/>
      <c r="O926" s="3"/>
      <c r="P926" s="3"/>
      <c r="Q926" s="3"/>
      <c r="R926" s="3"/>
      <c r="S926" s="3"/>
      <c r="T926" s="3"/>
      <c r="U926" s="3"/>
      <c r="V926" s="3"/>
      <c r="W926" s="3"/>
      <c r="X926" s="3"/>
      <c r="Y926" s="3"/>
      <c r="Z926" s="3"/>
    </row>
    <row r="927" spans="1:26" ht="12.75" customHeight="1" x14ac:dyDescent="0.25">
      <c r="A927" s="3"/>
      <c r="B927" s="3"/>
      <c r="C927" s="3"/>
      <c r="D927" s="200"/>
      <c r="E927" s="3"/>
      <c r="F927" s="3"/>
      <c r="G927" s="3"/>
      <c r="H927" s="3"/>
      <c r="I927" s="3"/>
      <c r="J927" s="3"/>
      <c r="K927" s="3"/>
      <c r="L927" s="3"/>
      <c r="M927" s="3"/>
      <c r="N927" s="3"/>
      <c r="O927" s="3"/>
      <c r="P927" s="3"/>
      <c r="Q927" s="3"/>
      <c r="R927" s="3"/>
      <c r="S927" s="3"/>
      <c r="T927" s="3"/>
      <c r="U927" s="3"/>
      <c r="V927" s="3"/>
      <c r="W927" s="3"/>
      <c r="X927" s="3"/>
      <c r="Y927" s="3"/>
      <c r="Z927" s="3"/>
    </row>
    <row r="928" spans="1:26" ht="12.75" customHeight="1" x14ac:dyDescent="0.25">
      <c r="A928" s="3"/>
      <c r="B928" s="3"/>
      <c r="C928" s="3"/>
      <c r="D928" s="200"/>
      <c r="E928" s="3"/>
      <c r="F928" s="3"/>
      <c r="G928" s="3"/>
      <c r="H928" s="3"/>
      <c r="I928" s="3"/>
      <c r="J928" s="3"/>
      <c r="K928" s="3"/>
      <c r="L928" s="3"/>
      <c r="M928" s="3"/>
      <c r="N928" s="3"/>
      <c r="O928" s="3"/>
      <c r="P928" s="3"/>
      <c r="Q928" s="3"/>
      <c r="R928" s="3"/>
      <c r="S928" s="3"/>
      <c r="T928" s="3"/>
      <c r="U928" s="3"/>
      <c r="V928" s="3"/>
      <c r="W928" s="3"/>
      <c r="X928" s="3"/>
      <c r="Y928" s="3"/>
      <c r="Z928" s="3"/>
    </row>
    <row r="929" spans="1:26" ht="12.75" customHeight="1" x14ac:dyDescent="0.25">
      <c r="A929" s="3"/>
      <c r="B929" s="3"/>
      <c r="C929" s="3"/>
      <c r="D929" s="200"/>
      <c r="E929" s="3"/>
      <c r="F929" s="3"/>
      <c r="G929" s="3"/>
      <c r="H929" s="3"/>
      <c r="I929" s="3"/>
      <c r="J929" s="3"/>
      <c r="K929" s="3"/>
      <c r="L929" s="3"/>
      <c r="M929" s="3"/>
      <c r="N929" s="3"/>
      <c r="O929" s="3"/>
      <c r="P929" s="3"/>
      <c r="Q929" s="3"/>
      <c r="R929" s="3"/>
      <c r="S929" s="3"/>
      <c r="T929" s="3"/>
      <c r="U929" s="3"/>
      <c r="V929" s="3"/>
      <c r="W929" s="3"/>
      <c r="X929" s="3"/>
      <c r="Y929" s="3"/>
      <c r="Z929" s="3"/>
    </row>
    <row r="930" spans="1:26" ht="12.75" customHeight="1" x14ac:dyDescent="0.25">
      <c r="A930" s="3"/>
      <c r="B930" s="3"/>
      <c r="C930" s="3"/>
      <c r="D930" s="200"/>
      <c r="E930" s="3"/>
      <c r="F930" s="3"/>
      <c r="G930" s="3"/>
      <c r="H930" s="3"/>
      <c r="I930" s="3"/>
      <c r="J930" s="3"/>
      <c r="K930" s="3"/>
      <c r="L930" s="3"/>
      <c r="M930" s="3"/>
      <c r="N930" s="3"/>
      <c r="O930" s="3"/>
      <c r="P930" s="3"/>
      <c r="Q930" s="3"/>
      <c r="R930" s="3"/>
      <c r="S930" s="3"/>
      <c r="T930" s="3"/>
      <c r="U930" s="3"/>
      <c r="V930" s="3"/>
      <c r="W930" s="3"/>
      <c r="X930" s="3"/>
      <c r="Y930" s="3"/>
      <c r="Z930" s="3"/>
    </row>
    <row r="931" spans="1:26" ht="12.75" customHeight="1" x14ac:dyDescent="0.25">
      <c r="A931" s="3"/>
      <c r="B931" s="3"/>
      <c r="C931" s="3"/>
      <c r="D931" s="200"/>
      <c r="E931" s="3"/>
      <c r="F931" s="3"/>
      <c r="G931" s="3"/>
      <c r="H931" s="3"/>
      <c r="I931" s="3"/>
      <c r="J931" s="3"/>
      <c r="K931" s="3"/>
      <c r="L931" s="3"/>
      <c r="M931" s="3"/>
      <c r="N931" s="3"/>
      <c r="O931" s="3"/>
      <c r="P931" s="3"/>
      <c r="Q931" s="3"/>
      <c r="R931" s="3"/>
      <c r="S931" s="3"/>
      <c r="T931" s="3"/>
      <c r="U931" s="3"/>
      <c r="V931" s="3"/>
      <c r="W931" s="3"/>
      <c r="X931" s="3"/>
      <c r="Y931" s="3"/>
      <c r="Z931" s="3"/>
    </row>
    <row r="932" spans="1:26" ht="12.75" customHeight="1" x14ac:dyDescent="0.25">
      <c r="A932" s="3"/>
      <c r="B932" s="3"/>
      <c r="C932" s="3"/>
      <c r="D932" s="200"/>
      <c r="E932" s="3"/>
      <c r="F932" s="3"/>
      <c r="G932" s="3"/>
      <c r="H932" s="3"/>
      <c r="I932" s="3"/>
      <c r="J932" s="3"/>
      <c r="K932" s="3"/>
      <c r="L932" s="3"/>
      <c r="M932" s="3"/>
      <c r="N932" s="3"/>
      <c r="O932" s="3"/>
      <c r="P932" s="3"/>
      <c r="Q932" s="3"/>
      <c r="R932" s="3"/>
      <c r="S932" s="3"/>
      <c r="T932" s="3"/>
      <c r="U932" s="3"/>
      <c r="V932" s="3"/>
      <c r="W932" s="3"/>
      <c r="X932" s="3"/>
      <c r="Y932" s="3"/>
      <c r="Z932" s="3"/>
    </row>
    <row r="933" spans="1:26" ht="12.75" customHeight="1" x14ac:dyDescent="0.25">
      <c r="A933" s="3"/>
      <c r="B933" s="3"/>
      <c r="C933" s="3"/>
      <c r="D933" s="200"/>
      <c r="E933" s="3"/>
      <c r="F933" s="3"/>
      <c r="G933" s="3"/>
      <c r="H933" s="3"/>
      <c r="I933" s="3"/>
      <c r="J933" s="3"/>
      <c r="K933" s="3"/>
      <c r="L933" s="3"/>
      <c r="M933" s="3"/>
      <c r="N933" s="3"/>
      <c r="O933" s="3"/>
      <c r="P933" s="3"/>
      <c r="Q933" s="3"/>
      <c r="R933" s="3"/>
      <c r="S933" s="3"/>
      <c r="T933" s="3"/>
      <c r="U933" s="3"/>
      <c r="V933" s="3"/>
      <c r="W933" s="3"/>
      <c r="X933" s="3"/>
      <c r="Y933" s="3"/>
      <c r="Z933" s="3"/>
    </row>
    <row r="934" spans="1:26" ht="12.75" customHeight="1" x14ac:dyDescent="0.25">
      <c r="A934" s="3"/>
      <c r="B934" s="3"/>
      <c r="C934" s="3"/>
      <c r="D934" s="200"/>
      <c r="E934" s="3"/>
      <c r="F934" s="3"/>
      <c r="G934" s="3"/>
      <c r="H934" s="3"/>
      <c r="I934" s="3"/>
      <c r="J934" s="3"/>
      <c r="K934" s="3"/>
      <c r="L934" s="3"/>
      <c r="M934" s="3"/>
      <c r="N934" s="3"/>
      <c r="O934" s="3"/>
      <c r="P934" s="3"/>
      <c r="Q934" s="3"/>
      <c r="R934" s="3"/>
      <c r="S934" s="3"/>
      <c r="T934" s="3"/>
      <c r="U934" s="3"/>
      <c r="V934" s="3"/>
      <c r="W934" s="3"/>
      <c r="X934" s="3"/>
      <c r="Y934" s="3"/>
      <c r="Z934" s="3"/>
    </row>
    <row r="935" spans="1:26" ht="12.75" customHeight="1" x14ac:dyDescent="0.25">
      <c r="A935" s="3"/>
      <c r="B935" s="3"/>
      <c r="C935" s="3"/>
      <c r="D935" s="200"/>
      <c r="E935" s="3"/>
      <c r="F935" s="3"/>
      <c r="G935" s="3"/>
      <c r="H935" s="3"/>
      <c r="I935" s="3"/>
      <c r="J935" s="3"/>
      <c r="K935" s="3"/>
      <c r="L935" s="3"/>
      <c r="M935" s="3"/>
      <c r="N935" s="3"/>
      <c r="O935" s="3"/>
      <c r="P935" s="3"/>
      <c r="Q935" s="3"/>
      <c r="R935" s="3"/>
      <c r="S935" s="3"/>
      <c r="T935" s="3"/>
      <c r="U935" s="3"/>
      <c r="V935" s="3"/>
      <c r="W935" s="3"/>
      <c r="X935" s="3"/>
      <c r="Y935" s="3"/>
      <c r="Z935" s="3"/>
    </row>
    <row r="936" spans="1:26" ht="12.75" customHeight="1" x14ac:dyDescent="0.25">
      <c r="A936" s="3"/>
      <c r="B936" s="3"/>
      <c r="C936" s="3"/>
      <c r="D936" s="200"/>
      <c r="E936" s="3"/>
      <c r="F936" s="3"/>
      <c r="G936" s="3"/>
      <c r="H936" s="3"/>
      <c r="I936" s="3"/>
      <c r="J936" s="3"/>
      <c r="K936" s="3"/>
      <c r="L936" s="3"/>
      <c r="M936" s="3"/>
      <c r="N936" s="3"/>
      <c r="O936" s="3"/>
      <c r="P936" s="3"/>
      <c r="Q936" s="3"/>
      <c r="R936" s="3"/>
      <c r="S936" s="3"/>
      <c r="T936" s="3"/>
      <c r="U936" s="3"/>
      <c r="V936" s="3"/>
      <c r="W936" s="3"/>
      <c r="X936" s="3"/>
      <c r="Y936" s="3"/>
      <c r="Z936" s="3"/>
    </row>
    <row r="937" spans="1:26" ht="12.75" customHeight="1" x14ac:dyDescent="0.25">
      <c r="A937" s="3"/>
      <c r="B937" s="3"/>
      <c r="C937" s="3"/>
      <c r="D937" s="200"/>
      <c r="E937" s="3"/>
      <c r="F937" s="3"/>
      <c r="G937" s="3"/>
      <c r="H937" s="3"/>
      <c r="I937" s="3"/>
      <c r="J937" s="3"/>
      <c r="K937" s="3"/>
      <c r="L937" s="3"/>
      <c r="M937" s="3"/>
      <c r="N937" s="3"/>
      <c r="O937" s="3"/>
      <c r="P937" s="3"/>
      <c r="Q937" s="3"/>
      <c r="R937" s="3"/>
      <c r="S937" s="3"/>
      <c r="T937" s="3"/>
      <c r="U937" s="3"/>
      <c r="V937" s="3"/>
      <c r="W937" s="3"/>
      <c r="X937" s="3"/>
      <c r="Y937" s="3"/>
      <c r="Z937" s="3"/>
    </row>
    <row r="938" spans="1:26" ht="12.75" customHeight="1" x14ac:dyDescent="0.25">
      <c r="A938" s="3"/>
      <c r="B938" s="3"/>
      <c r="C938" s="3"/>
      <c r="D938" s="200"/>
      <c r="E938" s="3"/>
      <c r="F938" s="3"/>
      <c r="G938" s="3"/>
      <c r="H938" s="3"/>
      <c r="I938" s="3"/>
      <c r="J938" s="3"/>
      <c r="K938" s="3"/>
      <c r="L938" s="3"/>
      <c r="M938" s="3"/>
      <c r="N938" s="3"/>
      <c r="O938" s="3"/>
      <c r="P938" s="3"/>
      <c r="Q938" s="3"/>
      <c r="R938" s="3"/>
      <c r="S938" s="3"/>
      <c r="T938" s="3"/>
      <c r="U938" s="3"/>
      <c r="V938" s="3"/>
      <c r="W938" s="3"/>
      <c r="X938" s="3"/>
      <c r="Y938" s="3"/>
      <c r="Z938" s="3"/>
    </row>
    <row r="939" spans="1:26" ht="12.75" customHeight="1" x14ac:dyDescent="0.25">
      <c r="A939" s="3"/>
      <c r="B939" s="3"/>
      <c r="C939" s="3"/>
      <c r="D939" s="200"/>
      <c r="E939" s="3"/>
      <c r="F939" s="3"/>
      <c r="G939" s="3"/>
      <c r="H939" s="3"/>
      <c r="I939" s="3"/>
      <c r="J939" s="3"/>
      <c r="K939" s="3"/>
      <c r="L939" s="3"/>
      <c r="M939" s="3"/>
      <c r="N939" s="3"/>
      <c r="O939" s="3"/>
      <c r="P939" s="3"/>
      <c r="Q939" s="3"/>
      <c r="R939" s="3"/>
      <c r="S939" s="3"/>
      <c r="T939" s="3"/>
      <c r="U939" s="3"/>
      <c r="V939" s="3"/>
      <c r="W939" s="3"/>
      <c r="X939" s="3"/>
      <c r="Y939" s="3"/>
      <c r="Z939" s="3"/>
    </row>
    <row r="940" spans="1:26" ht="12.75" customHeight="1" x14ac:dyDescent="0.25">
      <c r="A940" s="3"/>
      <c r="B940" s="3"/>
      <c r="C940" s="3"/>
      <c r="D940" s="200"/>
      <c r="E940" s="3"/>
      <c r="F940" s="3"/>
      <c r="G940" s="3"/>
      <c r="H940" s="3"/>
      <c r="I940" s="3"/>
      <c r="J940" s="3"/>
      <c r="K940" s="3"/>
      <c r="L940" s="3"/>
      <c r="M940" s="3"/>
      <c r="N940" s="3"/>
      <c r="O940" s="3"/>
      <c r="P940" s="3"/>
      <c r="Q940" s="3"/>
      <c r="R940" s="3"/>
      <c r="S940" s="3"/>
      <c r="T940" s="3"/>
      <c r="U940" s="3"/>
      <c r="V940" s="3"/>
      <c r="W940" s="3"/>
      <c r="X940" s="3"/>
      <c r="Y940" s="3"/>
      <c r="Z940" s="3"/>
    </row>
    <row r="941" spans="1:26" ht="12.75" customHeight="1" x14ac:dyDescent="0.25">
      <c r="A941" s="3"/>
      <c r="B941" s="3"/>
      <c r="C941" s="3"/>
      <c r="D941" s="200"/>
      <c r="E941" s="3"/>
      <c r="F941" s="3"/>
      <c r="G941" s="3"/>
      <c r="H941" s="3"/>
      <c r="I941" s="3"/>
      <c r="J941" s="3"/>
      <c r="K941" s="3"/>
      <c r="L941" s="3"/>
      <c r="M941" s="3"/>
      <c r="N941" s="3"/>
      <c r="O941" s="3"/>
      <c r="P941" s="3"/>
      <c r="Q941" s="3"/>
      <c r="R941" s="3"/>
      <c r="S941" s="3"/>
      <c r="T941" s="3"/>
      <c r="U941" s="3"/>
      <c r="V941" s="3"/>
      <c r="W941" s="3"/>
      <c r="X941" s="3"/>
      <c r="Y941" s="3"/>
      <c r="Z941" s="3"/>
    </row>
    <row r="942" spans="1:26" ht="12.75" customHeight="1" x14ac:dyDescent="0.25">
      <c r="A942" s="3"/>
      <c r="B942" s="3"/>
      <c r="C942" s="3"/>
      <c r="D942" s="200"/>
      <c r="E942" s="3"/>
      <c r="F942" s="3"/>
      <c r="G942" s="3"/>
      <c r="H942" s="3"/>
      <c r="I942" s="3"/>
      <c r="J942" s="3"/>
      <c r="K942" s="3"/>
      <c r="L942" s="3"/>
      <c r="M942" s="3"/>
      <c r="N942" s="3"/>
      <c r="O942" s="3"/>
      <c r="P942" s="3"/>
      <c r="Q942" s="3"/>
      <c r="R942" s="3"/>
      <c r="S942" s="3"/>
      <c r="T942" s="3"/>
      <c r="U942" s="3"/>
      <c r="V942" s="3"/>
      <c r="W942" s="3"/>
      <c r="X942" s="3"/>
      <c r="Y942" s="3"/>
      <c r="Z942" s="3"/>
    </row>
    <row r="943" spans="1:26" ht="12.75" customHeight="1" x14ac:dyDescent="0.25">
      <c r="A943" s="3"/>
      <c r="B943" s="3"/>
      <c r="C943" s="3"/>
      <c r="D943" s="200"/>
      <c r="E943" s="3"/>
      <c r="F943" s="3"/>
      <c r="G943" s="3"/>
      <c r="H943" s="3"/>
      <c r="I943" s="3"/>
      <c r="J943" s="3"/>
      <c r="K943" s="3"/>
      <c r="L943" s="3"/>
      <c r="M943" s="3"/>
      <c r="N943" s="3"/>
      <c r="O943" s="3"/>
      <c r="P943" s="3"/>
      <c r="Q943" s="3"/>
      <c r="R943" s="3"/>
      <c r="S943" s="3"/>
      <c r="T943" s="3"/>
      <c r="U943" s="3"/>
      <c r="V943" s="3"/>
      <c r="W943" s="3"/>
      <c r="X943" s="3"/>
      <c r="Y943" s="3"/>
      <c r="Z943" s="3"/>
    </row>
    <row r="944" spans="1:26" ht="12.75" customHeight="1" x14ac:dyDescent="0.25">
      <c r="A944" s="3"/>
      <c r="B944" s="3"/>
      <c r="C944" s="3"/>
      <c r="D944" s="200"/>
      <c r="E944" s="3"/>
      <c r="F944" s="3"/>
      <c r="G944" s="3"/>
      <c r="H944" s="3"/>
      <c r="I944" s="3"/>
      <c r="J944" s="3"/>
      <c r="K944" s="3"/>
      <c r="L944" s="3"/>
      <c r="M944" s="3"/>
      <c r="N944" s="3"/>
      <c r="O944" s="3"/>
      <c r="P944" s="3"/>
      <c r="Q944" s="3"/>
      <c r="R944" s="3"/>
      <c r="S944" s="3"/>
      <c r="T944" s="3"/>
      <c r="U944" s="3"/>
      <c r="V944" s="3"/>
      <c r="W944" s="3"/>
      <c r="X944" s="3"/>
      <c r="Y944" s="3"/>
      <c r="Z944" s="3"/>
    </row>
    <row r="945" spans="1:26" ht="12.75" customHeight="1" x14ac:dyDescent="0.25">
      <c r="A945" s="3"/>
      <c r="B945" s="3"/>
      <c r="C945" s="3"/>
      <c r="D945" s="200"/>
      <c r="E945" s="3"/>
      <c r="F945" s="3"/>
      <c r="G945" s="3"/>
      <c r="H945" s="3"/>
      <c r="I945" s="3"/>
      <c r="J945" s="3"/>
      <c r="K945" s="3"/>
      <c r="L945" s="3"/>
      <c r="M945" s="3"/>
      <c r="N945" s="3"/>
      <c r="O945" s="3"/>
      <c r="P945" s="3"/>
      <c r="Q945" s="3"/>
      <c r="R945" s="3"/>
      <c r="S945" s="3"/>
      <c r="T945" s="3"/>
      <c r="U945" s="3"/>
      <c r="V945" s="3"/>
      <c r="W945" s="3"/>
      <c r="X945" s="3"/>
      <c r="Y945" s="3"/>
      <c r="Z945" s="3"/>
    </row>
    <row r="946" spans="1:26" ht="12.75" customHeight="1" x14ac:dyDescent="0.25">
      <c r="A946" s="3"/>
      <c r="B946" s="3"/>
      <c r="C946" s="3"/>
      <c r="D946" s="200"/>
      <c r="E946" s="3"/>
      <c r="F946" s="3"/>
      <c r="G946" s="3"/>
      <c r="H946" s="3"/>
      <c r="I946" s="3"/>
      <c r="J946" s="3"/>
      <c r="K946" s="3"/>
      <c r="L946" s="3"/>
      <c r="M946" s="3"/>
      <c r="N946" s="3"/>
      <c r="O946" s="3"/>
      <c r="P946" s="3"/>
      <c r="Q946" s="3"/>
      <c r="R946" s="3"/>
      <c r="S946" s="3"/>
      <c r="T946" s="3"/>
      <c r="U946" s="3"/>
      <c r="V946" s="3"/>
      <c r="W946" s="3"/>
      <c r="X946" s="3"/>
      <c r="Y946" s="3"/>
      <c r="Z946" s="3"/>
    </row>
    <row r="947" spans="1:26" ht="12.75" customHeight="1" x14ac:dyDescent="0.25">
      <c r="A947" s="3"/>
      <c r="B947" s="3"/>
      <c r="C947" s="3"/>
      <c r="D947" s="200"/>
      <c r="E947" s="3"/>
      <c r="F947" s="3"/>
      <c r="G947" s="3"/>
      <c r="H947" s="3"/>
      <c r="I947" s="3"/>
      <c r="J947" s="3"/>
      <c r="K947" s="3"/>
      <c r="L947" s="3"/>
      <c r="M947" s="3"/>
      <c r="N947" s="3"/>
      <c r="O947" s="3"/>
      <c r="P947" s="3"/>
      <c r="Q947" s="3"/>
      <c r="R947" s="3"/>
      <c r="S947" s="3"/>
      <c r="T947" s="3"/>
      <c r="U947" s="3"/>
      <c r="V947" s="3"/>
      <c r="W947" s="3"/>
      <c r="X947" s="3"/>
      <c r="Y947" s="3"/>
      <c r="Z947" s="3"/>
    </row>
    <row r="948" spans="1:26" ht="12.75" customHeight="1" x14ac:dyDescent="0.25">
      <c r="A948" s="3"/>
      <c r="B948" s="3"/>
      <c r="C948" s="3"/>
      <c r="D948" s="200"/>
      <c r="E948" s="3"/>
      <c r="F948" s="3"/>
      <c r="G948" s="3"/>
      <c r="H948" s="3"/>
      <c r="I948" s="3"/>
      <c r="J948" s="3"/>
      <c r="K948" s="3"/>
      <c r="L948" s="3"/>
      <c r="M948" s="3"/>
      <c r="N948" s="3"/>
      <c r="O948" s="3"/>
      <c r="P948" s="3"/>
      <c r="Q948" s="3"/>
      <c r="R948" s="3"/>
      <c r="S948" s="3"/>
      <c r="T948" s="3"/>
      <c r="U948" s="3"/>
      <c r="V948" s="3"/>
      <c r="W948" s="3"/>
      <c r="X948" s="3"/>
      <c r="Y948" s="3"/>
      <c r="Z948" s="3"/>
    </row>
    <row r="949" spans="1:26" ht="12.75" customHeight="1" x14ac:dyDescent="0.25">
      <c r="A949" s="3"/>
      <c r="B949" s="3"/>
      <c r="C949" s="3"/>
      <c r="D949" s="200"/>
      <c r="E949" s="3"/>
      <c r="F949" s="3"/>
      <c r="G949" s="3"/>
      <c r="H949" s="3"/>
      <c r="I949" s="3"/>
      <c r="J949" s="3"/>
      <c r="K949" s="3"/>
      <c r="L949" s="3"/>
      <c r="M949" s="3"/>
      <c r="N949" s="3"/>
      <c r="O949" s="3"/>
      <c r="P949" s="3"/>
      <c r="Q949" s="3"/>
      <c r="R949" s="3"/>
      <c r="S949" s="3"/>
      <c r="T949" s="3"/>
      <c r="U949" s="3"/>
      <c r="V949" s="3"/>
      <c r="W949" s="3"/>
      <c r="X949" s="3"/>
      <c r="Y949" s="3"/>
      <c r="Z949" s="3"/>
    </row>
    <row r="950" spans="1:26" ht="12.75" customHeight="1" x14ac:dyDescent="0.25">
      <c r="A950" s="3"/>
      <c r="B950" s="3"/>
      <c r="C950" s="3"/>
      <c r="D950" s="200"/>
      <c r="E950" s="3"/>
      <c r="F950" s="3"/>
      <c r="G950" s="3"/>
      <c r="H950" s="3"/>
      <c r="I950" s="3"/>
      <c r="J950" s="3"/>
      <c r="K950" s="3"/>
      <c r="L950" s="3"/>
      <c r="M950" s="3"/>
      <c r="N950" s="3"/>
      <c r="O950" s="3"/>
      <c r="P950" s="3"/>
      <c r="Q950" s="3"/>
      <c r="R950" s="3"/>
      <c r="S950" s="3"/>
      <c r="T950" s="3"/>
      <c r="U950" s="3"/>
      <c r="V950" s="3"/>
      <c r="W950" s="3"/>
      <c r="X950" s="3"/>
      <c r="Y950" s="3"/>
      <c r="Z950" s="3"/>
    </row>
    <row r="951" spans="1:26" ht="12.75" customHeight="1" x14ac:dyDescent="0.25">
      <c r="A951" s="3"/>
      <c r="B951" s="3"/>
      <c r="C951" s="3"/>
      <c r="D951" s="200"/>
      <c r="E951" s="3"/>
      <c r="F951" s="3"/>
      <c r="G951" s="3"/>
      <c r="H951" s="3"/>
      <c r="I951" s="3"/>
      <c r="J951" s="3"/>
      <c r="K951" s="3"/>
      <c r="L951" s="3"/>
      <c r="M951" s="3"/>
      <c r="N951" s="3"/>
      <c r="O951" s="3"/>
      <c r="P951" s="3"/>
      <c r="Q951" s="3"/>
      <c r="R951" s="3"/>
      <c r="S951" s="3"/>
      <c r="T951" s="3"/>
      <c r="U951" s="3"/>
      <c r="V951" s="3"/>
      <c r="W951" s="3"/>
      <c r="X951" s="3"/>
      <c r="Y951" s="3"/>
      <c r="Z951" s="3"/>
    </row>
    <row r="952" spans="1:26" ht="12.75" customHeight="1" x14ac:dyDescent="0.25">
      <c r="A952" s="3"/>
      <c r="B952" s="3"/>
      <c r="C952" s="3"/>
      <c r="D952" s="200"/>
      <c r="E952" s="3"/>
      <c r="F952" s="3"/>
      <c r="G952" s="3"/>
      <c r="H952" s="3"/>
      <c r="I952" s="3"/>
      <c r="J952" s="3"/>
      <c r="K952" s="3"/>
      <c r="L952" s="3"/>
      <c r="M952" s="3"/>
      <c r="N952" s="3"/>
      <c r="O952" s="3"/>
      <c r="P952" s="3"/>
      <c r="Q952" s="3"/>
      <c r="R952" s="3"/>
      <c r="S952" s="3"/>
      <c r="T952" s="3"/>
      <c r="U952" s="3"/>
      <c r="V952" s="3"/>
      <c r="W952" s="3"/>
      <c r="X952" s="3"/>
      <c r="Y952" s="3"/>
      <c r="Z952" s="3"/>
    </row>
    <row r="953" spans="1:26" ht="12.75" customHeight="1" x14ac:dyDescent="0.25">
      <c r="A953" s="3"/>
      <c r="B953" s="3"/>
      <c r="C953" s="3"/>
      <c r="D953" s="200"/>
      <c r="E953" s="3"/>
      <c r="F953" s="3"/>
      <c r="G953" s="3"/>
      <c r="H953" s="3"/>
      <c r="I953" s="3"/>
      <c r="J953" s="3"/>
      <c r="K953" s="3"/>
      <c r="L953" s="3"/>
      <c r="M953" s="3"/>
      <c r="N953" s="3"/>
      <c r="O953" s="3"/>
      <c r="P953" s="3"/>
      <c r="Q953" s="3"/>
      <c r="R953" s="3"/>
      <c r="S953" s="3"/>
      <c r="T953" s="3"/>
      <c r="U953" s="3"/>
      <c r="V953" s="3"/>
      <c r="W953" s="3"/>
      <c r="X953" s="3"/>
      <c r="Y953" s="3"/>
      <c r="Z953" s="3"/>
    </row>
    <row r="954" spans="1:26" ht="12.75" customHeight="1" x14ac:dyDescent="0.25">
      <c r="A954" s="3"/>
      <c r="B954" s="3"/>
      <c r="C954" s="3"/>
      <c r="D954" s="200"/>
      <c r="E954" s="3"/>
      <c r="F954" s="3"/>
      <c r="G954" s="3"/>
      <c r="H954" s="3"/>
      <c r="I954" s="3"/>
      <c r="J954" s="3"/>
      <c r="K954" s="3"/>
      <c r="L954" s="3"/>
      <c r="M954" s="3"/>
      <c r="N954" s="3"/>
      <c r="O954" s="3"/>
      <c r="P954" s="3"/>
      <c r="Q954" s="3"/>
      <c r="R954" s="3"/>
      <c r="S954" s="3"/>
      <c r="T954" s="3"/>
      <c r="U954" s="3"/>
      <c r="V954" s="3"/>
      <c r="W954" s="3"/>
      <c r="X954" s="3"/>
      <c r="Y954" s="3"/>
      <c r="Z954" s="3"/>
    </row>
    <row r="955" spans="1:26" ht="12.75" customHeight="1" x14ac:dyDescent="0.25">
      <c r="A955" s="3"/>
      <c r="B955" s="3"/>
      <c r="C955" s="3"/>
      <c r="D955" s="200"/>
      <c r="E955" s="3"/>
      <c r="F955" s="3"/>
      <c r="G955" s="3"/>
      <c r="H955" s="3"/>
      <c r="I955" s="3"/>
      <c r="J955" s="3"/>
      <c r="K955" s="3"/>
      <c r="L955" s="3"/>
      <c r="M955" s="3"/>
      <c r="N955" s="3"/>
      <c r="O955" s="3"/>
      <c r="P955" s="3"/>
      <c r="Q955" s="3"/>
      <c r="R955" s="3"/>
      <c r="S955" s="3"/>
      <c r="T955" s="3"/>
      <c r="U955" s="3"/>
      <c r="V955" s="3"/>
      <c r="W955" s="3"/>
      <c r="X955" s="3"/>
      <c r="Y955" s="3"/>
      <c r="Z955" s="3"/>
    </row>
    <row r="956" spans="1:26" ht="12.75" customHeight="1" x14ac:dyDescent="0.25">
      <c r="A956" s="3"/>
      <c r="B956" s="3"/>
      <c r="C956" s="3"/>
      <c r="D956" s="200"/>
      <c r="E956" s="3"/>
      <c r="F956" s="3"/>
      <c r="G956" s="3"/>
      <c r="H956" s="3"/>
      <c r="I956" s="3"/>
      <c r="J956" s="3"/>
      <c r="K956" s="3"/>
      <c r="L956" s="3"/>
      <c r="M956" s="3"/>
      <c r="N956" s="3"/>
      <c r="O956" s="3"/>
      <c r="P956" s="3"/>
      <c r="Q956" s="3"/>
      <c r="R956" s="3"/>
      <c r="S956" s="3"/>
      <c r="T956" s="3"/>
      <c r="U956" s="3"/>
      <c r="V956" s="3"/>
      <c r="W956" s="3"/>
      <c r="X956" s="3"/>
      <c r="Y956" s="3"/>
      <c r="Z956" s="3"/>
    </row>
    <row r="957" spans="1:26" ht="12.75" customHeight="1" x14ac:dyDescent="0.25">
      <c r="A957" s="3"/>
      <c r="B957" s="3"/>
      <c r="C957" s="3"/>
      <c r="D957" s="200"/>
      <c r="E957" s="3"/>
      <c r="F957" s="3"/>
      <c r="G957" s="3"/>
      <c r="H957" s="3"/>
      <c r="I957" s="3"/>
      <c r="J957" s="3"/>
      <c r="K957" s="3"/>
      <c r="L957" s="3"/>
      <c r="M957" s="3"/>
      <c r="N957" s="3"/>
      <c r="O957" s="3"/>
      <c r="P957" s="3"/>
      <c r="Q957" s="3"/>
      <c r="R957" s="3"/>
      <c r="S957" s="3"/>
      <c r="T957" s="3"/>
      <c r="U957" s="3"/>
      <c r="V957" s="3"/>
      <c r="W957" s="3"/>
      <c r="X957" s="3"/>
      <c r="Y957" s="3"/>
      <c r="Z957" s="3"/>
    </row>
    <row r="958" spans="1:26" ht="12.75" customHeight="1" x14ac:dyDescent="0.25">
      <c r="A958" s="3"/>
      <c r="B958" s="3"/>
      <c r="C958" s="3"/>
      <c r="D958" s="200"/>
      <c r="E958" s="3"/>
      <c r="F958" s="3"/>
      <c r="G958" s="3"/>
      <c r="H958" s="3"/>
      <c r="I958" s="3"/>
      <c r="J958" s="3"/>
      <c r="K958" s="3"/>
      <c r="L958" s="3"/>
      <c r="M958" s="3"/>
      <c r="N958" s="3"/>
      <c r="O958" s="3"/>
      <c r="P958" s="3"/>
      <c r="Q958" s="3"/>
      <c r="R958" s="3"/>
      <c r="S958" s="3"/>
      <c r="T958" s="3"/>
      <c r="U958" s="3"/>
      <c r="V958" s="3"/>
      <c r="W958" s="3"/>
      <c r="X958" s="3"/>
      <c r="Y958" s="3"/>
      <c r="Z958" s="3"/>
    </row>
    <row r="959" spans="1:26" ht="12.75" customHeight="1" x14ac:dyDescent="0.25">
      <c r="A959" s="3"/>
      <c r="B959" s="3"/>
      <c r="C959" s="3"/>
      <c r="D959" s="200"/>
      <c r="E959" s="3"/>
      <c r="F959" s="3"/>
      <c r="G959" s="3"/>
      <c r="H959" s="3"/>
      <c r="I959" s="3"/>
      <c r="J959" s="3"/>
      <c r="K959" s="3"/>
      <c r="L959" s="3"/>
      <c r="M959" s="3"/>
      <c r="N959" s="3"/>
      <c r="O959" s="3"/>
      <c r="P959" s="3"/>
      <c r="Q959" s="3"/>
      <c r="R959" s="3"/>
      <c r="S959" s="3"/>
      <c r="T959" s="3"/>
      <c r="U959" s="3"/>
      <c r="V959" s="3"/>
      <c r="W959" s="3"/>
      <c r="X959" s="3"/>
      <c r="Y959" s="3"/>
      <c r="Z959" s="3"/>
    </row>
    <row r="960" spans="1:26" ht="12.75" customHeight="1" x14ac:dyDescent="0.25">
      <c r="A960" s="3"/>
      <c r="B960" s="3"/>
      <c r="C960" s="3"/>
      <c r="D960" s="200"/>
      <c r="E960" s="3"/>
      <c r="F960" s="3"/>
      <c r="G960" s="3"/>
      <c r="H960" s="3"/>
      <c r="I960" s="3"/>
      <c r="J960" s="3"/>
      <c r="K960" s="3"/>
      <c r="L960" s="3"/>
      <c r="M960" s="3"/>
      <c r="N960" s="3"/>
      <c r="O960" s="3"/>
      <c r="P960" s="3"/>
      <c r="Q960" s="3"/>
      <c r="R960" s="3"/>
      <c r="S960" s="3"/>
      <c r="T960" s="3"/>
      <c r="U960" s="3"/>
      <c r="V960" s="3"/>
      <c r="W960" s="3"/>
      <c r="X960" s="3"/>
      <c r="Y960" s="3"/>
      <c r="Z960" s="3"/>
    </row>
    <row r="961" spans="1:26" ht="12.75" customHeight="1" x14ac:dyDescent="0.25">
      <c r="A961" s="3"/>
      <c r="B961" s="3"/>
      <c r="C961" s="3"/>
      <c r="D961" s="200"/>
      <c r="E961" s="3"/>
      <c r="F961" s="3"/>
      <c r="G961" s="3"/>
      <c r="H961" s="3"/>
      <c r="I961" s="3"/>
      <c r="J961" s="3"/>
      <c r="K961" s="3"/>
      <c r="L961" s="3"/>
      <c r="M961" s="3"/>
      <c r="N961" s="3"/>
      <c r="O961" s="3"/>
      <c r="P961" s="3"/>
      <c r="Q961" s="3"/>
      <c r="R961" s="3"/>
      <c r="S961" s="3"/>
      <c r="T961" s="3"/>
      <c r="U961" s="3"/>
      <c r="V961" s="3"/>
      <c r="W961" s="3"/>
      <c r="X961" s="3"/>
      <c r="Y961" s="3"/>
      <c r="Z961" s="3"/>
    </row>
    <row r="962" spans="1:26" ht="12.75" customHeight="1" x14ac:dyDescent="0.25">
      <c r="A962" s="3"/>
      <c r="B962" s="3"/>
      <c r="C962" s="3"/>
      <c r="D962" s="200"/>
      <c r="E962" s="3"/>
      <c r="F962" s="3"/>
      <c r="G962" s="3"/>
      <c r="H962" s="3"/>
      <c r="I962" s="3"/>
      <c r="J962" s="3"/>
      <c r="K962" s="3"/>
      <c r="L962" s="3"/>
      <c r="M962" s="3"/>
      <c r="N962" s="3"/>
      <c r="O962" s="3"/>
      <c r="P962" s="3"/>
      <c r="Q962" s="3"/>
      <c r="R962" s="3"/>
      <c r="S962" s="3"/>
      <c r="T962" s="3"/>
      <c r="U962" s="3"/>
      <c r="V962" s="3"/>
      <c r="W962" s="3"/>
      <c r="X962" s="3"/>
      <c r="Y962" s="3"/>
      <c r="Z962" s="3"/>
    </row>
    <row r="963" spans="1:26" ht="12.75" customHeight="1" x14ac:dyDescent="0.25">
      <c r="A963" s="3"/>
      <c r="B963" s="3"/>
      <c r="C963" s="3"/>
      <c r="D963" s="200"/>
      <c r="E963" s="3"/>
      <c r="F963" s="3"/>
      <c r="G963" s="3"/>
      <c r="H963" s="3"/>
      <c r="I963" s="3"/>
      <c r="J963" s="3"/>
      <c r="K963" s="3"/>
      <c r="L963" s="3"/>
      <c r="M963" s="3"/>
      <c r="N963" s="3"/>
      <c r="O963" s="3"/>
      <c r="P963" s="3"/>
      <c r="Q963" s="3"/>
      <c r="R963" s="3"/>
      <c r="S963" s="3"/>
      <c r="T963" s="3"/>
      <c r="U963" s="3"/>
      <c r="V963" s="3"/>
      <c r="W963" s="3"/>
      <c r="X963" s="3"/>
      <c r="Y963" s="3"/>
      <c r="Z963" s="3"/>
    </row>
    <row r="964" spans="1:26" ht="12.75" customHeight="1" x14ac:dyDescent="0.25">
      <c r="A964" s="3"/>
      <c r="B964" s="3"/>
      <c r="C964" s="3"/>
      <c r="D964" s="200"/>
      <c r="E964" s="3"/>
      <c r="F964" s="3"/>
      <c r="G964" s="3"/>
      <c r="H964" s="3"/>
      <c r="I964" s="3"/>
      <c r="J964" s="3"/>
      <c r="K964" s="3"/>
      <c r="L964" s="3"/>
      <c r="M964" s="3"/>
      <c r="N964" s="3"/>
      <c r="O964" s="3"/>
      <c r="P964" s="3"/>
      <c r="Q964" s="3"/>
      <c r="R964" s="3"/>
      <c r="S964" s="3"/>
      <c r="T964" s="3"/>
      <c r="U964" s="3"/>
      <c r="V964" s="3"/>
      <c r="W964" s="3"/>
      <c r="X964" s="3"/>
      <c r="Y964" s="3"/>
      <c r="Z964" s="3"/>
    </row>
    <row r="965" spans="1:26" ht="12.75" customHeight="1" x14ac:dyDescent="0.25">
      <c r="A965" s="3"/>
      <c r="B965" s="3"/>
      <c r="C965" s="3"/>
      <c r="D965" s="200"/>
      <c r="E965" s="3"/>
      <c r="F965" s="3"/>
      <c r="G965" s="3"/>
      <c r="H965" s="3"/>
      <c r="I965" s="3"/>
      <c r="J965" s="3"/>
      <c r="K965" s="3"/>
      <c r="L965" s="3"/>
      <c r="M965" s="3"/>
      <c r="N965" s="3"/>
      <c r="O965" s="3"/>
      <c r="P965" s="3"/>
      <c r="Q965" s="3"/>
      <c r="R965" s="3"/>
      <c r="S965" s="3"/>
      <c r="T965" s="3"/>
      <c r="U965" s="3"/>
      <c r="V965" s="3"/>
      <c r="W965" s="3"/>
      <c r="X965" s="3"/>
      <c r="Y965" s="3"/>
      <c r="Z965" s="3"/>
    </row>
    <row r="966" spans="1:26" ht="12.75" customHeight="1" x14ac:dyDescent="0.25">
      <c r="A966" s="3"/>
      <c r="B966" s="3"/>
      <c r="C966" s="3"/>
      <c r="D966" s="200"/>
      <c r="E966" s="3"/>
      <c r="F966" s="3"/>
      <c r="G966" s="3"/>
      <c r="H966" s="3"/>
      <c r="I966" s="3"/>
      <c r="J966" s="3"/>
      <c r="K966" s="3"/>
      <c r="L966" s="3"/>
      <c r="M966" s="3"/>
      <c r="N966" s="3"/>
      <c r="O966" s="3"/>
      <c r="P966" s="3"/>
      <c r="Q966" s="3"/>
      <c r="R966" s="3"/>
      <c r="S966" s="3"/>
      <c r="T966" s="3"/>
      <c r="U966" s="3"/>
      <c r="V966" s="3"/>
      <c r="W966" s="3"/>
      <c r="X966" s="3"/>
      <c r="Y966" s="3"/>
      <c r="Z966" s="3"/>
    </row>
    <row r="967" spans="1:26" ht="12.75" customHeight="1" x14ac:dyDescent="0.25">
      <c r="A967" s="3"/>
      <c r="B967" s="3"/>
      <c r="C967" s="3"/>
      <c r="D967" s="200"/>
      <c r="E967" s="3"/>
      <c r="F967" s="3"/>
      <c r="G967" s="3"/>
      <c r="H967" s="3"/>
      <c r="I967" s="3"/>
      <c r="J967" s="3"/>
      <c r="K967" s="3"/>
      <c r="L967" s="3"/>
      <c r="M967" s="3"/>
      <c r="N967" s="3"/>
      <c r="O967" s="3"/>
      <c r="P967" s="3"/>
      <c r="Q967" s="3"/>
      <c r="R967" s="3"/>
      <c r="S967" s="3"/>
      <c r="T967" s="3"/>
      <c r="U967" s="3"/>
      <c r="V967" s="3"/>
      <c r="W967" s="3"/>
      <c r="X967" s="3"/>
      <c r="Y967" s="3"/>
      <c r="Z967" s="3"/>
    </row>
    <row r="968" spans="1:26" ht="12.75" customHeight="1" x14ac:dyDescent="0.25">
      <c r="A968" s="3"/>
      <c r="B968" s="3"/>
      <c r="C968" s="3"/>
      <c r="D968" s="200"/>
      <c r="E968" s="3"/>
      <c r="F968" s="3"/>
      <c r="G968" s="3"/>
      <c r="H968" s="3"/>
      <c r="I968" s="3"/>
      <c r="J968" s="3"/>
      <c r="K968" s="3"/>
      <c r="L968" s="3"/>
      <c r="M968" s="3"/>
      <c r="N968" s="3"/>
      <c r="O968" s="3"/>
      <c r="P968" s="3"/>
      <c r="Q968" s="3"/>
      <c r="R968" s="3"/>
      <c r="S968" s="3"/>
      <c r="T968" s="3"/>
      <c r="U968" s="3"/>
      <c r="V968" s="3"/>
      <c r="W968" s="3"/>
      <c r="X968" s="3"/>
      <c r="Y968" s="3"/>
      <c r="Z968" s="3"/>
    </row>
    <row r="969" spans="1:26" ht="12.75" customHeight="1" x14ac:dyDescent="0.25">
      <c r="A969" s="3"/>
      <c r="B969" s="3"/>
      <c r="C969" s="3"/>
      <c r="D969" s="200"/>
      <c r="E969" s="3"/>
      <c r="F969" s="3"/>
      <c r="G969" s="3"/>
      <c r="H969" s="3"/>
      <c r="I969" s="3"/>
      <c r="J969" s="3"/>
      <c r="K969" s="3"/>
      <c r="L969" s="3"/>
      <c r="M969" s="3"/>
      <c r="N969" s="3"/>
      <c r="O969" s="3"/>
      <c r="P969" s="3"/>
      <c r="Q969" s="3"/>
      <c r="R969" s="3"/>
      <c r="S969" s="3"/>
      <c r="T969" s="3"/>
      <c r="U969" s="3"/>
      <c r="V969" s="3"/>
      <c r="W969" s="3"/>
      <c r="X969" s="3"/>
      <c r="Y969" s="3"/>
      <c r="Z969" s="3"/>
    </row>
    <row r="970" spans="1:26" ht="12.75" customHeight="1" x14ac:dyDescent="0.25">
      <c r="A970" s="3"/>
      <c r="B970" s="3"/>
      <c r="C970" s="3"/>
      <c r="D970" s="200"/>
      <c r="E970" s="3"/>
      <c r="F970" s="3"/>
      <c r="G970" s="3"/>
      <c r="H970" s="3"/>
      <c r="I970" s="3"/>
      <c r="J970" s="3"/>
      <c r="K970" s="3"/>
      <c r="L970" s="3"/>
      <c r="M970" s="3"/>
      <c r="N970" s="3"/>
      <c r="O970" s="3"/>
      <c r="P970" s="3"/>
      <c r="Q970" s="3"/>
      <c r="R970" s="3"/>
      <c r="S970" s="3"/>
      <c r="T970" s="3"/>
      <c r="U970" s="3"/>
      <c r="V970" s="3"/>
      <c r="W970" s="3"/>
      <c r="X970" s="3"/>
      <c r="Y970" s="3"/>
      <c r="Z970" s="3"/>
    </row>
    <row r="971" spans="1:26" ht="12.75" customHeight="1" x14ac:dyDescent="0.25">
      <c r="A971" s="3"/>
      <c r="B971" s="3"/>
      <c r="C971" s="3"/>
      <c r="D971" s="200"/>
      <c r="E971" s="3"/>
      <c r="F971" s="3"/>
      <c r="G971" s="3"/>
      <c r="H971" s="3"/>
      <c r="I971" s="3"/>
      <c r="J971" s="3"/>
      <c r="K971" s="3"/>
      <c r="L971" s="3"/>
      <c r="M971" s="3"/>
      <c r="N971" s="3"/>
      <c r="O971" s="3"/>
      <c r="P971" s="3"/>
      <c r="Q971" s="3"/>
      <c r="R971" s="3"/>
      <c r="S971" s="3"/>
      <c r="T971" s="3"/>
      <c r="U971" s="3"/>
      <c r="V971" s="3"/>
      <c r="W971" s="3"/>
      <c r="X971" s="3"/>
      <c r="Y971" s="3"/>
      <c r="Z971" s="3"/>
    </row>
    <row r="972" spans="1:26" ht="12.75" customHeight="1" x14ac:dyDescent="0.25">
      <c r="A972" s="3"/>
      <c r="B972" s="3"/>
      <c r="C972" s="3"/>
      <c r="D972" s="200"/>
      <c r="E972" s="3"/>
      <c r="F972" s="3"/>
      <c r="G972" s="3"/>
      <c r="H972" s="3"/>
      <c r="I972" s="3"/>
      <c r="J972" s="3"/>
      <c r="K972" s="3"/>
      <c r="L972" s="3"/>
      <c r="M972" s="3"/>
      <c r="N972" s="3"/>
      <c r="O972" s="3"/>
      <c r="P972" s="3"/>
      <c r="Q972" s="3"/>
      <c r="R972" s="3"/>
      <c r="S972" s="3"/>
      <c r="T972" s="3"/>
      <c r="U972" s="3"/>
      <c r="V972" s="3"/>
      <c r="W972" s="3"/>
      <c r="X972" s="3"/>
      <c r="Y972" s="3"/>
      <c r="Z972" s="3"/>
    </row>
    <row r="973" spans="1:26" ht="12.75" customHeight="1" x14ac:dyDescent="0.25">
      <c r="A973" s="3"/>
      <c r="B973" s="3"/>
      <c r="C973" s="3"/>
      <c r="D973" s="200"/>
      <c r="E973" s="3"/>
      <c r="F973" s="3"/>
      <c r="G973" s="3"/>
      <c r="H973" s="3"/>
      <c r="I973" s="3"/>
      <c r="J973" s="3"/>
      <c r="K973" s="3"/>
      <c r="L973" s="3"/>
      <c r="M973" s="3"/>
      <c r="N973" s="3"/>
      <c r="O973" s="3"/>
      <c r="P973" s="3"/>
      <c r="Q973" s="3"/>
      <c r="R973" s="3"/>
      <c r="S973" s="3"/>
      <c r="T973" s="3"/>
      <c r="U973" s="3"/>
      <c r="V973" s="3"/>
      <c r="W973" s="3"/>
      <c r="X973" s="3"/>
      <c r="Y973" s="3"/>
      <c r="Z973" s="3"/>
    </row>
    <row r="974" spans="1:26" ht="12.75" customHeight="1" x14ac:dyDescent="0.25">
      <c r="A974" s="3"/>
      <c r="B974" s="3"/>
      <c r="C974" s="3"/>
      <c r="D974" s="200"/>
      <c r="E974" s="3"/>
      <c r="F974" s="3"/>
      <c r="G974" s="3"/>
      <c r="H974" s="3"/>
      <c r="I974" s="3"/>
      <c r="J974" s="3"/>
      <c r="K974" s="3"/>
      <c r="L974" s="3"/>
      <c r="M974" s="3"/>
      <c r="N974" s="3"/>
      <c r="O974" s="3"/>
      <c r="P974" s="3"/>
      <c r="Q974" s="3"/>
      <c r="R974" s="3"/>
      <c r="S974" s="3"/>
      <c r="T974" s="3"/>
      <c r="U974" s="3"/>
      <c r="V974" s="3"/>
      <c r="W974" s="3"/>
      <c r="X974" s="3"/>
      <c r="Y974" s="3"/>
      <c r="Z974" s="3"/>
    </row>
    <row r="975" spans="1:26" ht="12.75" customHeight="1" x14ac:dyDescent="0.25">
      <c r="A975" s="3"/>
      <c r="B975" s="3"/>
      <c r="C975" s="3"/>
      <c r="D975" s="200"/>
      <c r="E975" s="3"/>
      <c r="F975" s="3"/>
      <c r="G975" s="3"/>
      <c r="H975" s="3"/>
      <c r="I975" s="3"/>
      <c r="J975" s="3"/>
      <c r="K975" s="3"/>
      <c r="L975" s="3"/>
      <c r="M975" s="3"/>
      <c r="N975" s="3"/>
      <c r="O975" s="3"/>
      <c r="P975" s="3"/>
      <c r="Q975" s="3"/>
      <c r="R975" s="3"/>
      <c r="S975" s="3"/>
      <c r="T975" s="3"/>
      <c r="U975" s="3"/>
      <c r="V975" s="3"/>
      <c r="W975" s="3"/>
      <c r="X975" s="3"/>
      <c r="Y975" s="3"/>
      <c r="Z975" s="3"/>
    </row>
    <row r="976" spans="1:26" ht="12.75" customHeight="1" x14ac:dyDescent="0.25">
      <c r="A976" s="3"/>
      <c r="B976" s="3"/>
      <c r="C976" s="3"/>
      <c r="D976" s="200"/>
      <c r="E976" s="3"/>
      <c r="F976" s="3"/>
      <c r="G976" s="3"/>
      <c r="H976" s="3"/>
      <c r="I976" s="3"/>
      <c r="J976" s="3"/>
      <c r="K976" s="3"/>
      <c r="L976" s="3"/>
      <c r="M976" s="3"/>
      <c r="N976" s="3"/>
      <c r="O976" s="3"/>
      <c r="P976" s="3"/>
      <c r="Q976" s="3"/>
      <c r="R976" s="3"/>
      <c r="S976" s="3"/>
      <c r="T976" s="3"/>
      <c r="U976" s="3"/>
      <c r="V976" s="3"/>
      <c r="W976" s="3"/>
      <c r="X976" s="3"/>
      <c r="Y976" s="3"/>
      <c r="Z976" s="3"/>
    </row>
    <row r="977" spans="1:26" ht="12.75" customHeight="1" x14ac:dyDescent="0.25">
      <c r="A977" s="3"/>
      <c r="B977" s="3"/>
      <c r="C977" s="3"/>
      <c r="D977" s="200"/>
      <c r="E977" s="3"/>
      <c r="F977" s="3"/>
      <c r="G977" s="3"/>
      <c r="H977" s="3"/>
      <c r="I977" s="3"/>
      <c r="J977" s="3"/>
      <c r="K977" s="3"/>
      <c r="L977" s="3"/>
      <c r="M977" s="3"/>
      <c r="N977" s="3"/>
      <c r="O977" s="3"/>
      <c r="P977" s="3"/>
      <c r="Q977" s="3"/>
      <c r="R977" s="3"/>
      <c r="S977" s="3"/>
      <c r="T977" s="3"/>
      <c r="U977" s="3"/>
      <c r="V977" s="3"/>
      <c r="W977" s="3"/>
      <c r="X977" s="3"/>
      <c r="Y977" s="3"/>
      <c r="Z977" s="3"/>
    </row>
    <row r="978" spans="1:26" ht="12.75" customHeight="1" x14ac:dyDescent="0.25">
      <c r="A978" s="3"/>
      <c r="B978" s="3"/>
      <c r="C978" s="3"/>
      <c r="D978" s="200"/>
      <c r="E978" s="3"/>
      <c r="F978" s="3"/>
      <c r="G978" s="3"/>
      <c r="H978" s="3"/>
      <c r="I978" s="3"/>
      <c r="J978" s="3"/>
      <c r="K978" s="3"/>
      <c r="L978" s="3"/>
      <c r="M978" s="3"/>
      <c r="N978" s="3"/>
      <c r="O978" s="3"/>
      <c r="P978" s="3"/>
      <c r="Q978" s="3"/>
      <c r="R978" s="3"/>
      <c r="S978" s="3"/>
      <c r="T978" s="3"/>
      <c r="U978" s="3"/>
      <c r="V978" s="3"/>
      <c r="W978" s="3"/>
      <c r="X978" s="3"/>
      <c r="Y978" s="3"/>
      <c r="Z978" s="3"/>
    </row>
    <row r="979" spans="1:26" ht="12.75" customHeight="1" x14ac:dyDescent="0.25">
      <c r="A979" s="3"/>
      <c r="B979" s="3"/>
      <c r="C979" s="3"/>
      <c r="D979" s="200"/>
      <c r="E979" s="3"/>
      <c r="F979" s="3"/>
      <c r="G979" s="3"/>
      <c r="H979" s="3"/>
      <c r="I979" s="3"/>
      <c r="J979" s="3"/>
      <c r="K979" s="3"/>
      <c r="L979" s="3"/>
      <c r="M979" s="3"/>
      <c r="N979" s="3"/>
      <c r="O979" s="3"/>
      <c r="P979" s="3"/>
      <c r="Q979" s="3"/>
      <c r="R979" s="3"/>
      <c r="S979" s="3"/>
      <c r="T979" s="3"/>
      <c r="U979" s="3"/>
      <c r="V979" s="3"/>
      <c r="W979" s="3"/>
      <c r="X979" s="3"/>
      <c r="Y979" s="3"/>
      <c r="Z979" s="3"/>
    </row>
    <row r="980" spans="1:26" ht="12.75" customHeight="1" x14ac:dyDescent="0.25">
      <c r="A980" s="3"/>
      <c r="B980" s="3"/>
      <c r="C980" s="3"/>
      <c r="D980" s="200"/>
      <c r="E980" s="3"/>
      <c r="F980" s="3"/>
      <c r="G980" s="3"/>
      <c r="H980" s="3"/>
      <c r="I980" s="3"/>
      <c r="J980" s="3"/>
      <c r="K980" s="3"/>
      <c r="L980" s="3"/>
      <c r="M980" s="3"/>
      <c r="N980" s="3"/>
      <c r="O980" s="3"/>
      <c r="P980" s="3"/>
      <c r="Q980" s="3"/>
      <c r="R980" s="3"/>
      <c r="S980" s="3"/>
      <c r="T980" s="3"/>
      <c r="U980" s="3"/>
      <c r="V980" s="3"/>
      <c r="W980" s="3"/>
      <c r="X980" s="3"/>
      <c r="Y980" s="3"/>
      <c r="Z980" s="3"/>
    </row>
    <row r="981" spans="1:26" ht="12.75" customHeight="1" x14ac:dyDescent="0.25">
      <c r="A981" s="3"/>
      <c r="B981" s="3"/>
      <c r="C981" s="3"/>
      <c r="D981" s="200"/>
      <c r="E981" s="3"/>
      <c r="F981" s="3"/>
      <c r="G981" s="3"/>
      <c r="H981" s="3"/>
      <c r="I981" s="3"/>
      <c r="J981" s="3"/>
      <c r="K981" s="3"/>
      <c r="L981" s="3"/>
      <c r="M981" s="3"/>
      <c r="N981" s="3"/>
      <c r="O981" s="3"/>
      <c r="P981" s="3"/>
      <c r="Q981" s="3"/>
      <c r="R981" s="3"/>
      <c r="S981" s="3"/>
      <c r="T981" s="3"/>
      <c r="U981" s="3"/>
      <c r="V981" s="3"/>
      <c r="W981" s="3"/>
      <c r="X981" s="3"/>
      <c r="Y981" s="3"/>
      <c r="Z981" s="3"/>
    </row>
    <row r="982" spans="1:26" ht="12.75" customHeight="1" x14ac:dyDescent="0.25">
      <c r="A982" s="3"/>
      <c r="B982" s="3"/>
      <c r="C982" s="3"/>
      <c r="D982" s="200"/>
      <c r="E982" s="3"/>
      <c r="F982" s="3"/>
      <c r="G982" s="3"/>
      <c r="H982" s="3"/>
      <c r="I982" s="3"/>
      <c r="J982" s="3"/>
      <c r="K982" s="3"/>
      <c r="L982" s="3"/>
      <c r="M982" s="3"/>
      <c r="N982" s="3"/>
      <c r="O982" s="3"/>
      <c r="P982" s="3"/>
      <c r="Q982" s="3"/>
      <c r="R982" s="3"/>
      <c r="S982" s="3"/>
      <c r="T982" s="3"/>
      <c r="U982" s="3"/>
      <c r="V982" s="3"/>
      <c r="W982" s="3"/>
      <c r="X982" s="3"/>
      <c r="Y982" s="3"/>
      <c r="Z982" s="3"/>
    </row>
    <row r="983" spans="1:26" ht="12.75" customHeight="1" x14ac:dyDescent="0.25">
      <c r="A983" s="3"/>
      <c r="B983" s="3"/>
      <c r="C983" s="3"/>
      <c r="D983" s="200"/>
      <c r="E983" s="3"/>
      <c r="F983" s="3"/>
      <c r="G983" s="3"/>
      <c r="H983" s="3"/>
      <c r="I983" s="3"/>
      <c r="J983" s="3"/>
      <c r="K983" s="3"/>
      <c r="L983" s="3"/>
      <c r="M983" s="3"/>
      <c r="N983" s="3"/>
      <c r="O983" s="3"/>
      <c r="P983" s="3"/>
      <c r="Q983" s="3"/>
      <c r="R983" s="3"/>
      <c r="S983" s="3"/>
      <c r="T983" s="3"/>
      <c r="U983" s="3"/>
      <c r="V983" s="3"/>
      <c r="W983" s="3"/>
      <c r="X983" s="3"/>
      <c r="Y983" s="3"/>
      <c r="Z983" s="3"/>
    </row>
    <row r="984" spans="1:26" ht="12.75" customHeight="1" x14ac:dyDescent="0.25">
      <c r="A984" s="3"/>
      <c r="B984" s="3"/>
      <c r="C984" s="3"/>
      <c r="D984" s="200"/>
      <c r="E984" s="3"/>
      <c r="F984" s="3"/>
      <c r="G984" s="3"/>
      <c r="H984" s="3"/>
      <c r="I984" s="3"/>
      <c r="J984" s="3"/>
      <c r="K984" s="3"/>
      <c r="L984" s="3"/>
      <c r="M984" s="3"/>
      <c r="N984" s="3"/>
      <c r="O984" s="3"/>
      <c r="P984" s="3"/>
      <c r="Q984" s="3"/>
      <c r="R984" s="3"/>
      <c r="S984" s="3"/>
      <c r="T984" s="3"/>
      <c r="U984" s="3"/>
      <c r="V984" s="3"/>
      <c r="W984" s="3"/>
      <c r="X984" s="3"/>
      <c r="Y984" s="3"/>
      <c r="Z984" s="3"/>
    </row>
    <row r="985" spans="1:26" ht="12.75" customHeight="1" x14ac:dyDescent="0.25">
      <c r="A985" s="3"/>
      <c r="B985" s="3"/>
      <c r="C985" s="3"/>
      <c r="D985" s="200"/>
      <c r="E985" s="3"/>
      <c r="F985" s="3"/>
      <c r="G985" s="3"/>
      <c r="H985" s="3"/>
      <c r="I985" s="3"/>
      <c r="J985" s="3"/>
      <c r="K985" s="3"/>
      <c r="L985" s="3"/>
      <c r="M985" s="3"/>
      <c r="N985" s="3"/>
      <c r="O985" s="3"/>
      <c r="P985" s="3"/>
      <c r="Q985" s="3"/>
      <c r="R985" s="3"/>
      <c r="S985" s="3"/>
      <c r="T985" s="3"/>
      <c r="U985" s="3"/>
      <c r="V985" s="3"/>
      <c r="W985" s="3"/>
      <c r="X985" s="3"/>
      <c r="Y985" s="3"/>
      <c r="Z985" s="3"/>
    </row>
    <row r="986" spans="1:26" ht="12.75" customHeight="1" x14ac:dyDescent="0.25">
      <c r="A986" s="3"/>
      <c r="B986" s="3"/>
      <c r="C986" s="3"/>
      <c r="D986" s="200"/>
      <c r="E986" s="3"/>
      <c r="F986" s="3"/>
      <c r="G986" s="3"/>
      <c r="H986" s="3"/>
      <c r="I986" s="3"/>
      <c r="J986" s="3"/>
      <c r="K986" s="3"/>
      <c r="L986" s="3"/>
      <c r="M986" s="3"/>
      <c r="N986" s="3"/>
      <c r="O986" s="3"/>
      <c r="P986" s="3"/>
      <c r="Q986" s="3"/>
      <c r="R986" s="3"/>
      <c r="S986" s="3"/>
      <c r="T986" s="3"/>
      <c r="U986" s="3"/>
      <c r="V986" s="3"/>
      <c r="W986" s="3"/>
      <c r="X986" s="3"/>
      <c r="Y986" s="3"/>
      <c r="Z986" s="3"/>
    </row>
    <row r="987" spans="1:26" ht="12.75" customHeight="1" x14ac:dyDescent="0.25">
      <c r="A987" s="3"/>
      <c r="B987" s="3"/>
      <c r="C987" s="3"/>
      <c r="D987" s="200"/>
      <c r="E987" s="3"/>
      <c r="F987" s="3"/>
      <c r="G987" s="3"/>
      <c r="H987" s="3"/>
      <c r="I987" s="3"/>
      <c r="J987" s="3"/>
      <c r="K987" s="3"/>
      <c r="L987" s="3"/>
      <c r="M987" s="3"/>
      <c r="N987" s="3"/>
      <c r="O987" s="3"/>
      <c r="P987" s="3"/>
      <c r="Q987" s="3"/>
      <c r="R987" s="3"/>
      <c r="S987" s="3"/>
      <c r="T987" s="3"/>
      <c r="U987" s="3"/>
      <c r="V987" s="3"/>
      <c r="W987" s="3"/>
      <c r="X987" s="3"/>
      <c r="Y987" s="3"/>
      <c r="Z987" s="3"/>
    </row>
    <row r="988" spans="1:26" ht="12.75" customHeight="1" x14ac:dyDescent="0.25">
      <c r="A988" s="3"/>
      <c r="B988" s="3"/>
      <c r="C988" s="3"/>
      <c r="D988" s="200"/>
      <c r="E988" s="3"/>
      <c r="F988" s="3"/>
      <c r="G988" s="3"/>
      <c r="H988" s="3"/>
      <c r="I988" s="3"/>
      <c r="J988" s="3"/>
      <c r="K988" s="3"/>
      <c r="L988" s="3"/>
      <c r="M988" s="3"/>
      <c r="N988" s="3"/>
      <c r="O988" s="3"/>
      <c r="P988" s="3"/>
      <c r="Q988" s="3"/>
      <c r="R988" s="3"/>
      <c r="S988" s="3"/>
      <c r="T988" s="3"/>
      <c r="U988" s="3"/>
      <c r="V988" s="3"/>
      <c r="W988" s="3"/>
      <c r="X988" s="3"/>
      <c r="Y988" s="3"/>
      <c r="Z988" s="3"/>
    </row>
    <row r="989" spans="1:26" ht="12.75" customHeight="1" x14ac:dyDescent="0.25">
      <c r="A989" s="3"/>
      <c r="B989" s="3"/>
      <c r="C989" s="3"/>
      <c r="D989" s="200"/>
      <c r="E989" s="3"/>
      <c r="F989" s="3"/>
      <c r="G989" s="3"/>
      <c r="H989" s="3"/>
      <c r="I989" s="3"/>
      <c r="J989" s="3"/>
      <c r="K989" s="3"/>
      <c r="L989" s="3"/>
      <c r="M989" s="3"/>
      <c r="N989" s="3"/>
      <c r="O989" s="3"/>
      <c r="P989" s="3"/>
      <c r="Q989" s="3"/>
      <c r="R989" s="3"/>
      <c r="S989" s="3"/>
      <c r="T989" s="3"/>
      <c r="U989" s="3"/>
      <c r="V989" s="3"/>
      <c r="W989" s="3"/>
      <c r="X989" s="3"/>
      <c r="Y989" s="3"/>
      <c r="Z989" s="3"/>
    </row>
    <row r="990" spans="1:26" ht="12.75" customHeight="1" x14ac:dyDescent="0.25">
      <c r="A990" s="3"/>
      <c r="B990" s="3"/>
      <c r="C990" s="3"/>
      <c r="D990" s="200"/>
      <c r="E990" s="3"/>
      <c r="F990" s="3"/>
      <c r="G990" s="3"/>
      <c r="H990" s="3"/>
      <c r="I990" s="3"/>
      <c r="J990" s="3"/>
      <c r="K990" s="3"/>
      <c r="L990" s="3"/>
      <c r="M990" s="3"/>
      <c r="N990" s="3"/>
      <c r="O990" s="3"/>
      <c r="P990" s="3"/>
      <c r="Q990" s="3"/>
      <c r="R990" s="3"/>
      <c r="S990" s="3"/>
      <c r="T990" s="3"/>
      <c r="U990" s="3"/>
      <c r="V990" s="3"/>
      <c r="W990" s="3"/>
      <c r="X990" s="3"/>
      <c r="Y990" s="3"/>
      <c r="Z990" s="3"/>
    </row>
    <row r="991" spans="1:26" ht="12.75" customHeight="1" x14ac:dyDescent="0.25">
      <c r="A991" s="3"/>
      <c r="B991" s="3"/>
      <c r="C991" s="3"/>
      <c r="D991" s="200"/>
      <c r="E991" s="3"/>
      <c r="F991" s="3"/>
      <c r="G991" s="3"/>
      <c r="H991" s="3"/>
      <c r="I991" s="3"/>
      <c r="J991" s="3"/>
      <c r="K991" s="3"/>
      <c r="L991" s="3"/>
      <c r="M991" s="3"/>
      <c r="N991" s="3"/>
      <c r="O991" s="3"/>
      <c r="P991" s="3"/>
      <c r="Q991" s="3"/>
      <c r="R991" s="3"/>
      <c r="S991" s="3"/>
      <c r="T991" s="3"/>
      <c r="U991" s="3"/>
      <c r="V991" s="3"/>
      <c r="W991" s="3"/>
      <c r="X991" s="3"/>
      <c r="Y991" s="3"/>
      <c r="Z991" s="3"/>
    </row>
    <row r="992" spans="1:26" ht="12.75" customHeight="1" x14ac:dyDescent="0.25">
      <c r="A992" s="3"/>
      <c r="B992" s="3"/>
      <c r="C992" s="3"/>
      <c r="D992" s="200"/>
      <c r="E992" s="3"/>
      <c r="F992" s="3"/>
      <c r="G992" s="3"/>
      <c r="H992" s="3"/>
      <c r="I992" s="3"/>
      <c r="J992" s="3"/>
      <c r="K992" s="3"/>
      <c r="L992" s="3"/>
      <c r="M992" s="3"/>
      <c r="N992" s="3"/>
      <c r="O992" s="3"/>
      <c r="P992" s="3"/>
      <c r="Q992" s="3"/>
      <c r="R992" s="3"/>
      <c r="S992" s="3"/>
      <c r="T992" s="3"/>
      <c r="U992" s="3"/>
      <c r="V992" s="3"/>
      <c r="W992" s="3"/>
      <c r="X992" s="3"/>
      <c r="Y992" s="3"/>
      <c r="Z992" s="3"/>
    </row>
    <row r="993" spans="1:26" ht="12.75" customHeight="1" x14ac:dyDescent="0.25">
      <c r="A993" s="3"/>
      <c r="B993" s="3"/>
      <c r="C993" s="3"/>
      <c r="D993" s="200"/>
      <c r="E993" s="3"/>
      <c r="F993" s="3"/>
      <c r="G993" s="3"/>
      <c r="H993" s="3"/>
      <c r="I993" s="3"/>
      <c r="J993" s="3"/>
      <c r="K993" s="3"/>
      <c r="L993" s="3"/>
      <c r="M993" s="3"/>
      <c r="N993" s="3"/>
      <c r="O993" s="3"/>
      <c r="P993" s="3"/>
      <c r="Q993" s="3"/>
      <c r="R993" s="3"/>
      <c r="S993" s="3"/>
      <c r="T993" s="3"/>
      <c r="U993" s="3"/>
      <c r="V993" s="3"/>
      <c r="W993" s="3"/>
      <c r="X993" s="3"/>
      <c r="Y993" s="3"/>
      <c r="Z993" s="3"/>
    </row>
    <row r="994" spans="1:26" ht="12.75" customHeight="1" x14ac:dyDescent="0.25">
      <c r="A994" s="3"/>
      <c r="B994" s="3"/>
      <c r="C994" s="3"/>
      <c r="D994" s="200"/>
      <c r="E994" s="3"/>
      <c r="F994" s="3"/>
      <c r="G994" s="3"/>
      <c r="H994" s="3"/>
      <c r="I994" s="3"/>
      <c r="J994" s="3"/>
      <c r="K994" s="3"/>
      <c r="L994" s="3"/>
      <c r="M994" s="3"/>
      <c r="N994" s="3"/>
      <c r="O994" s="3"/>
      <c r="P994" s="3"/>
      <c r="Q994" s="3"/>
      <c r="R994" s="3"/>
      <c r="S994" s="3"/>
      <c r="T994" s="3"/>
      <c r="U994" s="3"/>
      <c r="V994" s="3"/>
      <c r="W994" s="3"/>
      <c r="X994" s="3"/>
      <c r="Y994" s="3"/>
      <c r="Z994" s="3"/>
    </row>
    <row r="995" spans="1:26" ht="12.75" customHeight="1" x14ac:dyDescent="0.25">
      <c r="A995" s="3"/>
      <c r="B995" s="3"/>
      <c r="C995" s="3"/>
      <c r="D995" s="200"/>
      <c r="E995" s="3"/>
      <c r="F995" s="3"/>
      <c r="G995" s="3"/>
      <c r="H995" s="3"/>
      <c r="I995" s="3"/>
      <c r="J995" s="3"/>
      <c r="K995" s="3"/>
      <c r="L995" s="3"/>
      <c r="M995" s="3"/>
      <c r="N995" s="3"/>
      <c r="O995" s="3"/>
      <c r="P995" s="3"/>
      <c r="Q995" s="3"/>
      <c r="R995" s="3"/>
      <c r="S995" s="3"/>
      <c r="T995" s="3"/>
      <c r="U995" s="3"/>
      <c r="V995" s="3"/>
      <c r="W995" s="3"/>
      <c r="X995" s="3"/>
      <c r="Y995" s="3"/>
      <c r="Z995" s="3"/>
    </row>
    <row r="996" spans="1:26" ht="12.75" customHeight="1" x14ac:dyDescent="0.25">
      <c r="A996" s="3"/>
      <c r="B996" s="3"/>
      <c r="C996" s="3"/>
      <c r="D996" s="200"/>
      <c r="E996" s="3"/>
      <c r="F996" s="3"/>
      <c r="G996" s="3"/>
      <c r="H996" s="3"/>
      <c r="I996" s="3"/>
      <c r="J996" s="3"/>
      <c r="K996" s="3"/>
      <c r="L996" s="3"/>
      <c r="M996" s="3"/>
      <c r="N996" s="3"/>
      <c r="O996" s="3"/>
      <c r="P996" s="3"/>
      <c r="Q996" s="3"/>
      <c r="R996" s="3"/>
      <c r="S996" s="3"/>
      <c r="T996" s="3"/>
      <c r="U996" s="3"/>
      <c r="V996" s="3"/>
      <c r="W996" s="3"/>
      <c r="X996" s="3"/>
      <c r="Y996" s="3"/>
      <c r="Z996" s="3"/>
    </row>
    <row r="997" spans="1:26" ht="12.75" customHeight="1" x14ac:dyDescent="0.25">
      <c r="A997" s="3"/>
      <c r="B997" s="3"/>
      <c r="C997" s="3"/>
      <c r="D997" s="200"/>
      <c r="E997" s="3"/>
      <c r="F997" s="3"/>
      <c r="G997" s="3"/>
      <c r="H997" s="3"/>
      <c r="I997" s="3"/>
      <c r="J997" s="3"/>
      <c r="K997" s="3"/>
      <c r="L997" s="3"/>
      <c r="M997" s="3"/>
      <c r="N997" s="3"/>
      <c r="O997" s="3"/>
      <c r="P997" s="3"/>
      <c r="Q997" s="3"/>
      <c r="R997" s="3"/>
      <c r="S997" s="3"/>
      <c r="T997" s="3"/>
      <c r="U997" s="3"/>
      <c r="V997" s="3"/>
      <c r="W997" s="3"/>
      <c r="X997" s="3"/>
      <c r="Y997" s="3"/>
      <c r="Z997" s="3"/>
    </row>
    <row r="998" spans="1:26" ht="12.75" customHeight="1" x14ac:dyDescent="0.25">
      <c r="A998" s="3"/>
      <c r="B998" s="3"/>
      <c r="C998" s="3"/>
      <c r="D998" s="200"/>
      <c r="E998" s="3"/>
      <c r="F998" s="3"/>
      <c r="G998" s="3"/>
      <c r="H998" s="3"/>
      <c r="I998" s="3"/>
      <c r="J998" s="3"/>
      <c r="K998" s="3"/>
      <c r="L998" s="3"/>
      <c r="M998" s="3"/>
      <c r="N998" s="3"/>
      <c r="O998" s="3"/>
      <c r="P998" s="3"/>
      <c r="Q998" s="3"/>
      <c r="R998" s="3"/>
      <c r="S998" s="3"/>
      <c r="T998" s="3"/>
      <c r="U998" s="3"/>
      <c r="V998" s="3"/>
      <c r="W998" s="3"/>
      <c r="X998" s="3"/>
      <c r="Y998" s="3"/>
      <c r="Z998" s="3"/>
    </row>
    <row r="999" spans="1:26" ht="12.75" customHeight="1" x14ac:dyDescent="0.25">
      <c r="A999" s="3"/>
      <c r="B999" s="3"/>
      <c r="C999" s="3"/>
      <c r="D999" s="200"/>
      <c r="E999" s="3"/>
      <c r="F999" s="3"/>
      <c r="G999" s="3"/>
      <c r="H999" s="3"/>
      <c r="I999" s="3"/>
      <c r="J999" s="3"/>
      <c r="K999" s="3"/>
      <c r="L999" s="3"/>
      <c r="M999" s="3"/>
      <c r="N999" s="3"/>
      <c r="O999" s="3"/>
      <c r="P999" s="3"/>
      <c r="Q999" s="3"/>
      <c r="R999" s="3"/>
      <c r="S999" s="3"/>
      <c r="T999" s="3"/>
      <c r="U999" s="3"/>
      <c r="V999" s="3"/>
      <c r="W999" s="3"/>
      <c r="X999" s="3"/>
      <c r="Y999" s="3"/>
      <c r="Z999" s="3"/>
    </row>
    <row r="1000" spans="1:26" ht="12.75" customHeight="1" x14ac:dyDescent="0.25">
      <c r="A1000" s="3"/>
      <c r="B1000" s="3"/>
      <c r="C1000" s="3"/>
      <c r="D1000" s="200"/>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 footer="0"/>
  <pageSetup orientation="landscape"/>
  <drawing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ilha38"/>
  <dimension ref="A1:AB1000"/>
  <sheetViews>
    <sheetView showGridLines="0" topLeftCell="A11" workbookViewId="0">
      <selection activeCell="D19" sqref="D19"/>
    </sheetView>
  </sheetViews>
  <sheetFormatPr defaultColWidth="14.44140625" defaultRowHeight="15" customHeight="1" x14ac:dyDescent="0.25"/>
  <cols>
    <col min="1" max="1" width="3.5546875" style="621" customWidth="1"/>
    <col min="2" max="2" width="5.44140625" style="621" customWidth="1"/>
    <col min="3" max="3" width="9" style="621" customWidth="1"/>
    <col min="4" max="5" width="9" style="623" customWidth="1"/>
    <col min="6" max="6" width="7.5546875" style="621" customWidth="1"/>
    <col min="7" max="7" width="10.88671875" style="621" customWidth="1"/>
    <col min="8" max="8" width="10.5546875" style="621" customWidth="1"/>
    <col min="9" max="9" width="10.109375" style="621" customWidth="1"/>
    <col min="10" max="10" width="14.44140625" style="621" customWidth="1"/>
    <col min="11" max="11" width="11.5546875" style="621" customWidth="1"/>
    <col min="12" max="12" width="10.44140625" style="621" customWidth="1"/>
    <col min="13" max="22" width="9.109375" style="621" customWidth="1"/>
    <col min="23" max="28" width="8" style="621" customWidth="1"/>
    <col min="29" max="16384" width="14.44140625" style="621"/>
  </cols>
  <sheetData>
    <row r="1" spans="1:28" ht="12.75" customHeight="1" x14ac:dyDescent="0.25">
      <c r="A1" s="3"/>
      <c r="B1" s="3"/>
      <c r="C1" s="3"/>
      <c r="D1" s="3"/>
      <c r="E1" s="3"/>
      <c r="F1" s="200"/>
      <c r="G1" s="3"/>
      <c r="H1" s="3"/>
      <c r="I1" s="3"/>
      <c r="J1" s="3"/>
      <c r="K1" s="3"/>
      <c r="L1" s="3"/>
      <c r="M1" s="3"/>
      <c r="N1" s="3"/>
      <c r="O1" s="3"/>
      <c r="P1" s="3"/>
      <c r="Q1" s="3"/>
      <c r="R1" s="3"/>
      <c r="S1" s="3"/>
      <c r="T1" s="3"/>
      <c r="U1" s="3"/>
      <c r="V1" s="3"/>
      <c r="W1" s="3"/>
      <c r="X1" s="3"/>
      <c r="Y1" s="3"/>
      <c r="Z1" s="3"/>
      <c r="AA1" s="3"/>
      <c r="AB1" s="3"/>
    </row>
    <row r="2" spans="1:28" ht="15.75" customHeight="1" x14ac:dyDescent="0.3">
      <c r="A2" s="3"/>
      <c r="B2" s="326" t="s">
        <v>307</v>
      </c>
      <c r="C2" s="327"/>
      <c r="D2" s="327"/>
      <c r="E2" s="327"/>
      <c r="F2" s="328"/>
      <c r="G2" s="329"/>
      <c r="H2" s="329"/>
      <c r="I2" s="329"/>
      <c r="J2" s="329"/>
      <c r="K2" s="329"/>
      <c r="L2" s="329"/>
      <c r="M2" s="3"/>
      <c r="N2" s="3"/>
      <c r="O2" s="3"/>
      <c r="P2" s="3"/>
      <c r="Q2" s="3"/>
      <c r="R2" s="3"/>
      <c r="S2" s="3"/>
      <c r="T2" s="3"/>
      <c r="U2" s="3"/>
      <c r="V2" s="3"/>
      <c r="W2" s="3"/>
      <c r="X2" s="3"/>
      <c r="Y2" s="3"/>
      <c r="Z2" s="3"/>
      <c r="AA2" s="3"/>
      <c r="AB2" s="3"/>
    </row>
    <row r="3" spans="1:28" x14ac:dyDescent="0.25">
      <c r="A3" s="3"/>
      <c r="B3" s="169"/>
      <c r="C3" s="327"/>
      <c r="D3" s="327"/>
      <c r="E3" s="327"/>
      <c r="F3" s="328"/>
      <c r="G3" s="329"/>
      <c r="H3" s="329"/>
      <c r="I3" s="329"/>
      <c r="J3" s="329"/>
      <c r="K3" s="329"/>
      <c r="L3" s="329"/>
      <c r="M3" s="3"/>
      <c r="N3" s="3"/>
      <c r="O3" s="3"/>
      <c r="P3" s="3"/>
      <c r="Q3" s="3"/>
      <c r="R3" s="3"/>
      <c r="S3" s="3"/>
      <c r="T3" s="3"/>
      <c r="U3" s="3"/>
      <c r="V3" s="3"/>
      <c r="W3" s="3"/>
      <c r="X3" s="3"/>
      <c r="Y3" s="3"/>
      <c r="Z3" s="3"/>
      <c r="AA3" s="3"/>
      <c r="AB3" s="3"/>
    </row>
    <row r="4" spans="1:28" ht="16.5" customHeight="1" thickBot="1" x14ac:dyDescent="0.35">
      <c r="A4" s="3"/>
      <c r="B4" s="90"/>
      <c r="C4" s="2"/>
      <c r="D4" s="2"/>
      <c r="E4" s="2"/>
      <c r="F4" s="330"/>
      <c r="G4" s="239"/>
      <c r="H4" s="239"/>
      <c r="I4" s="239"/>
      <c r="J4" s="239"/>
      <c r="K4" s="239"/>
      <c r="L4" s="239"/>
      <c r="M4" s="3"/>
      <c r="N4" s="3"/>
      <c r="O4" s="3"/>
      <c r="P4" s="3"/>
      <c r="Q4" s="3"/>
      <c r="R4" s="3"/>
      <c r="S4" s="3"/>
      <c r="T4" s="3"/>
      <c r="U4" s="3"/>
      <c r="V4" s="3"/>
      <c r="W4" s="3"/>
      <c r="X4" s="3"/>
      <c r="Y4" s="3"/>
      <c r="Z4" s="3"/>
      <c r="AA4" s="3"/>
      <c r="AB4" s="3"/>
    </row>
    <row r="5" spans="1:28" ht="26.25" customHeight="1" thickBot="1" x14ac:dyDescent="0.3">
      <c r="A5" s="3"/>
      <c r="B5" s="4"/>
      <c r="C5" s="622"/>
      <c r="D5" s="624"/>
      <c r="E5" s="624"/>
      <c r="F5" s="331"/>
      <c r="G5" s="332"/>
      <c r="H5" s="332"/>
      <c r="I5" s="332"/>
      <c r="J5" s="332"/>
      <c r="K5" s="333" t="s">
        <v>148</v>
      </c>
      <c r="L5" s="332"/>
      <c r="M5" s="3"/>
      <c r="N5" s="3"/>
      <c r="O5" s="3"/>
      <c r="P5" s="3"/>
      <c r="Q5" s="3"/>
      <c r="R5" s="3"/>
      <c r="S5" s="3"/>
      <c r="T5" s="3"/>
      <c r="U5" s="3"/>
      <c r="V5" s="3"/>
      <c r="W5" s="3"/>
      <c r="X5" s="3"/>
      <c r="Y5" s="3"/>
      <c r="Z5" s="3"/>
      <c r="AA5" s="3"/>
      <c r="AB5" s="3"/>
    </row>
    <row r="6" spans="1:28" ht="12.75" customHeight="1" x14ac:dyDescent="0.25">
      <c r="A6" s="3"/>
      <c r="B6" s="4"/>
      <c r="C6" s="622"/>
      <c r="D6" s="624"/>
      <c r="E6" s="624"/>
      <c r="F6" s="334" t="s">
        <v>149</v>
      </c>
      <c r="G6" s="335"/>
      <c r="H6" s="335"/>
      <c r="I6" s="336"/>
      <c r="J6" s="337" t="s">
        <v>149</v>
      </c>
      <c r="K6" s="338">
        <f>Parameters!M19</f>
        <v>0</v>
      </c>
      <c r="L6" s="332"/>
      <c r="M6" s="3"/>
      <c r="N6" s="3"/>
      <c r="O6" s="3"/>
      <c r="P6" s="3"/>
      <c r="Q6" s="3"/>
      <c r="R6" s="3"/>
      <c r="S6" s="3"/>
      <c r="T6" s="3"/>
      <c r="U6" s="3"/>
      <c r="V6" s="3"/>
      <c r="W6" s="3"/>
      <c r="X6" s="3"/>
      <c r="Y6" s="3"/>
      <c r="Z6" s="3"/>
      <c r="AA6" s="3"/>
      <c r="AB6" s="3"/>
    </row>
    <row r="7" spans="1:28" ht="13.5" customHeight="1" thickBot="1" x14ac:dyDescent="0.3">
      <c r="A7" s="3"/>
      <c r="B7" s="4"/>
      <c r="C7" s="622"/>
      <c r="D7" s="624"/>
      <c r="E7" s="624"/>
      <c r="F7" s="339" t="s">
        <v>150</v>
      </c>
      <c r="G7" s="340"/>
      <c r="H7" s="340"/>
      <c r="I7" s="341"/>
      <c r="J7" s="342" t="s">
        <v>150</v>
      </c>
      <c r="K7" s="343">
        <f>DOCF</f>
        <v>0</v>
      </c>
      <c r="L7" s="332"/>
      <c r="M7" s="3"/>
      <c r="N7" s="3"/>
      <c r="O7" s="3"/>
      <c r="P7" s="3"/>
      <c r="Q7" s="3"/>
      <c r="R7" s="3"/>
      <c r="S7" s="3"/>
      <c r="T7" s="3"/>
      <c r="U7" s="3"/>
      <c r="V7" s="3"/>
      <c r="W7" s="3"/>
      <c r="X7" s="3"/>
      <c r="Y7" s="3"/>
      <c r="Z7" s="3"/>
      <c r="AA7" s="3"/>
      <c r="AB7" s="3"/>
    </row>
    <row r="8" spans="1:28" ht="12.75" customHeight="1" x14ac:dyDescent="0.25">
      <c r="A8" s="3"/>
      <c r="B8" s="3"/>
      <c r="C8" s="3"/>
      <c r="D8" s="3"/>
      <c r="E8" s="3"/>
      <c r="F8" s="334" t="s">
        <v>151</v>
      </c>
      <c r="G8" s="335"/>
      <c r="H8" s="335"/>
      <c r="I8" s="336"/>
      <c r="J8" s="337" t="s">
        <v>152</v>
      </c>
      <c r="K8" s="344">
        <f>Parameters!M33</f>
        <v>0</v>
      </c>
      <c r="L8" s="184"/>
      <c r="M8" s="3"/>
      <c r="N8" s="3"/>
      <c r="O8" s="3"/>
      <c r="P8" s="3"/>
      <c r="Q8" s="3"/>
      <c r="R8" s="3"/>
      <c r="S8" s="3"/>
      <c r="T8" s="3"/>
      <c r="U8" s="3"/>
      <c r="V8" s="3"/>
      <c r="W8" s="3"/>
      <c r="X8" s="3"/>
      <c r="Y8" s="3"/>
      <c r="Z8" s="3"/>
      <c r="AA8" s="3"/>
      <c r="AB8" s="3"/>
    </row>
    <row r="9" spans="1:28" ht="15.75" customHeight="1" x14ac:dyDescent="0.25">
      <c r="A9" s="3"/>
      <c r="B9" s="3"/>
      <c r="C9" s="3"/>
      <c r="D9" s="3"/>
      <c r="E9" s="3"/>
      <c r="F9" s="345" t="s">
        <v>153</v>
      </c>
      <c r="G9" s="346"/>
      <c r="H9" s="346"/>
      <c r="I9" s="347"/>
      <c r="J9" s="348" t="s">
        <v>154</v>
      </c>
      <c r="K9" s="349" t="e">
        <f>LN(2)/$K$8</f>
        <v>#DIV/0!</v>
      </c>
      <c r="L9" s="184"/>
      <c r="M9" s="3"/>
      <c r="N9" s="3"/>
      <c r="O9" s="3"/>
      <c r="P9" s="3"/>
      <c r="Q9" s="3"/>
      <c r="R9" s="3"/>
      <c r="S9" s="3"/>
      <c r="T9" s="3"/>
      <c r="U9" s="3"/>
      <c r="V9" s="3"/>
      <c r="W9" s="3"/>
      <c r="X9" s="3"/>
      <c r="Y9" s="3"/>
      <c r="Z9" s="3"/>
      <c r="AA9" s="3"/>
      <c r="AB9" s="3"/>
    </row>
    <row r="10" spans="1:28" ht="12.75" customHeight="1" x14ac:dyDescent="0.25">
      <c r="A10" s="3"/>
      <c r="B10" s="3"/>
      <c r="C10" s="3"/>
      <c r="D10" s="3"/>
      <c r="E10" s="3"/>
      <c r="F10" s="350" t="s">
        <v>155</v>
      </c>
      <c r="G10" s="351"/>
      <c r="H10" s="351"/>
      <c r="I10" s="352"/>
      <c r="J10" s="353" t="s">
        <v>156</v>
      </c>
      <c r="K10" s="354">
        <f>EXP(-$K$8)</f>
        <v>1</v>
      </c>
      <c r="L10" s="184"/>
      <c r="M10" s="3"/>
      <c r="N10" s="3"/>
      <c r="O10" s="3"/>
      <c r="P10" s="3"/>
      <c r="Q10" s="3"/>
      <c r="R10" s="3"/>
      <c r="S10" s="3"/>
      <c r="T10" s="3"/>
      <c r="U10" s="3"/>
      <c r="V10" s="3"/>
      <c r="W10" s="3"/>
      <c r="X10" s="3"/>
      <c r="Y10" s="3"/>
      <c r="Z10" s="3"/>
      <c r="AA10" s="3"/>
      <c r="AB10" s="3"/>
    </row>
    <row r="11" spans="1:28" ht="12.75" customHeight="1" x14ac:dyDescent="0.25">
      <c r="A11" s="3"/>
      <c r="B11" s="3"/>
      <c r="C11" s="3"/>
      <c r="D11" s="3"/>
      <c r="E11" s="3"/>
      <c r="F11" s="350" t="s">
        <v>157</v>
      </c>
      <c r="G11" s="351"/>
      <c r="H11" s="351"/>
      <c r="I11" s="352"/>
      <c r="J11" s="353" t="s">
        <v>158</v>
      </c>
      <c r="K11" s="354">
        <f>Parameters!E37+7</f>
        <v>7</v>
      </c>
      <c r="L11" s="184"/>
      <c r="M11" s="3"/>
      <c r="N11" s="3"/>
      <c r="O11" s="3"/>
      <c r="P11" s="3"/>
      <c r="Q11" s="3"/>
      <c r="R11" s="3"/>
      <c r="S11" s="3"/>
      <c r="T11" s="3"/>
      <c r="U11" s="3"/>
      <c r="V11" s="3"/>
      <c r="W11" s="3"/>
      <c r="X11" s="3"/>
      <c r="Y11" s="3"/>
      <c r="Z11" s="3"/>
      <c r="AA11" s="3"/>
      <c r="AB11" s="3"/>
    </row>
    <row r="12" spans="1:28" ht="13.5" customHeight="1" thickBot="1" x14ac:dyDescent="0.3">
      <c r="A12" s="3"/>
      <c r="B12" s="3"/>
      <c r="C12" s="3"/>
      <c r="D12" s="3"/>
      <c r="E12" s="3"/>
      <c r="F12" s="355" t="s">
        <v>159</v>
      </c>
      <c r="G12" s="356"/>
      <c r="H12" s="356"/>
      <c r="I12" s="357"/>
      <c r="J12" s="358" t="s">
        <v>160</v>
      </c>
      <c r="K12" s="498">
        <f>EXP(-$K$8*((13-K11)/12))</f>
        <v>1</v>
      </c>
      <c r="L12" s="184"/>
      <c r="M12" s="3"/>
      <c r="N12" s="3"/>
      <c r="O12" s="3"/>
      <c r="P12" s="3"/>
      <c r="Q12" s="3"/>
      <c r="R12" s="3"/>
      <c r="S12" s="3"/>
      <c r="T12" s="3"/>
      <c r="U12" s="3"/>
      <c r="V12" s="3"/>
      <c r="W12" s="3"/>
      <c r="X12" s="3"/>
      <c r="Y12" s="3"/>
      <c r="Z12" s="3"/>
      <c r="AA12" s="3"/>
      <c r="AB12" s="3"/>
    </row>
    <row r="13" spans="1:28" ht="13.5" customHeight="1" thickBot="1" x14ac:dyDescent="0.3">
      <c r="A13" s="3"/>
      <c r="B13" s="3"/>
      <c r="C13" s="360"/>
      <c r="D13" s="360"/>
      <c r="E13" s="360"/>
      <c r="F13" s="361" t="s">
        <v>161</v>
      </c>
      <c r="G13" s="362"/>
      <c r="H13" s="362"/>
      <c r="I13" s="363"/>
      <c r="J13" s="364" t="s">
        <v>121</v>
      </c>
      <c r="K13" s="365">
        <f>CH4_fraction</f>
        <v>0</v>
      </c>
      <c r="L13" s="184"/>
      <c r="M13" s="3"/>
      <c r="N13" s="3"/>
      <c r="O13" s="3"/>
      <c r="P13" s="3"/>
      <c r="Q13" s="3"/>
      <c r="R13" s="3"/>
      <c r="S13" s="3"/>
      <c r="T13" s="3"/>
      <c r="U13" s="3"/>
      <c r="V13" s="3"/>
      <c r="W13" s="3"/>
      <c r="X13" s="3"/>
      <c r="Y13" s="3"/>
      <c r="Z13" s="3"/>
      <c r="AA13" s="3"/>
      <c r="AB13" s="3"/>
    </row>
    <row r="14" spans="1:28" ht="13.5" customHeight="1" thickBot="1" x14ac:dyDescent="0.3">
      <c r="A14" s="3"/>
      <c r="B14" s="3"/>
      <c r="C14" s="3"/>
      <c r="D14" s="3"/>
      <c r="E14" s="3"/>
      <c r="F14" s="200"/>
      <c r="G14" s="184"/>
      <c r="H14" s="184"/>
      <c r="I14" s="184"/>
      <c r="J14" s="184"/>
      <c r="K14" s="184"/>
      <c r="L14" s="184"/>
      <c r="M14" s="3"/>
      <c r="N14" s="3"/>
      <c r="O14" s="3"/>
      <c r="P14" s="3"/>
      <c r="Q14" s="3"/>
      <c r="R14" s="3"/>
      <c r="S14" s="3"/>
      <c r="T14" s="3"/>
      <c r="U14" s="3"/>
      <c r="V14" s="3"/>
      <c r="W14" s="3"/>
      <c r="X14" s="3"/>
      <c r="Y14" s="3"/>
      <c r="Z14" s="3"/>
      <c r="AA14" s="3"/>
      <c r="AB14" s="3"/>
    </row>
    <row r="15" spans="1:28" ht="63.75" customHeight="1" x14ac:dyDescent="0.25">
      <c r="A15" s="3"/>
      <c r="B15" s="130" t="s">
        <v>63</v>
      </c>
      <c r="C15" s="366" t="s">
        <v>162</v>
      </c>
      <c r="D15" s="366"/>
      <c r="E15" s="366"/>
      <c r="F15" s="367" t="s">
        <v>57</v>
      </c>
      <c r="G15" s="368" t="s">
        <v>163</v>
      </c>
      <c r="H15" s="368" t="s">
        <v>164</v>
      </c>
      <c r="I15" s="368" t="s">
        <v>165</v>
      </c>
      <c r="J15" s="368" t="s">
        <v>166</v>
      </c>
      <c r="K15" s="368" t="s">
        <v>167</v>
      </c>
      <c r="L15" s="369" t="s">
        <v>168</v>
      </c>
      <c r="M15" s="3"/>
      <c r="N15" s="3"/>
      <c r="O15" s="3"/>
      <c r="P15" s="3"/>
      <c r="Q15" s="3"/>
      <c r="R15" s="3"/>
      <c r="S15" s="3"/>
      <c r="T15" s="3"/>
      <c r="U15" s="3"/>
      <c r="V15" s="3"/>
      <c r="W15" s="3"/>
      <c r="X15" s="3"/>
      <c r="Y15" s="3"/>
      <c r="Z15" s="3"/>
      <c r="AA15" s="3"/>
      <c r="AB15" s="3"/>
    </row>
    <row r="16" spans="1:28" ht="22.5" customHeight="1" x14ac:dyDescent="0.25">
      <c r="A16" s="31"/>
      <c r="B16" s="370"/>
      <c r="C16" s="371" t="s">
        <v>169</v>
      </c>
      <c r="D16" s="625"/>
      <c r="E16" s="625"/>
      <c r="F16" s="372" t="s">
        <v>57</v>
      </c>
      <c r="G16" s="229" t="s">
        <v>170</v>
      </c>
      <c r="H16" s="229" t="s">
        <v>171</v>
      </c>
      <c r="I16" s="229" t="s">
        <v>172</v>
      </c>
      <c r="J16" s="229" t="s">
        <v>173</v>
      </c>
      <c r="K16" s="229" t="s">
        <v>174</v>
      </c>
      <c r="L16" s="373" t="s">
        <v>175</v>
      </c>
      <c r="M16" s="3"/>
      <c r="N16" s="3"/>
      <c r="O16" s="3"/>
      <c r="P16" s="3"/>
      <c r="Q16" s="3"/>
      <c r="R16" s="3"/>
      <c r="S16" s="3"/>
      <c r="T16" s="3"/>
      <c r="U16" s="3"/>
      <c r="V16" s="3"/>
      <c r="W16" s="3"/>
      <c r="X16" s="3"/>
      <c r="Y16" s="3"/>
      <c r="Z16" s="3"/>
      <c r="AA16" s="3"/>
      <c r="AB16" s="3"/>
    </row>
    <row r="17" spans="1:28" ht="13.5" customHeight="1" thickBot="1" x14ac:dyDescent="0.3">
      <c r="A17" s="3"/>
      <c r="B17" s="133"/>
      <c r="C17" s="134" t="s">
        <v>92</v>
      </c>
      <c r="D17" s="134"/>
      <c r="E17" s="134"/>
      <c r="F17" s="374" t="s">
        <v>176</v>
      </c>
      <c r="G17" s="230" t="s">
        <v>92</v>
      </c>
      <c r="H17" s="230" t="s">
        <v>92</v>
      </c>
      <c r="I17" s="230" t="s">
        <v>92</v>
      </c>
      <c r="J17" s="230" t="s">
        <v>92</v>
      </c>
      <c r="K17" s="230" t="s">
        <v>92</v>
      </c>
      <c r="L17" s="375" t="s">
        <v>92</v>
      </c>
      <c r="M17" s="3"/>
      <c r="N17" s="3"/>
      <c r="O17" s="3"/>
      <c r="P17" s="3"/>
      <c r="Q17" s="3"/>
      <c r="R17" s="3"/>
      <c r="S17" s="3"/>
      <c r="T17" s="3"/>
      <c r="U17" s="3"/>
      <c r="V17" s="3"/>
      <c r="W17" s="3"/>
      <c r="X17" s="3"/>
      <c r="Y17" s="3"/>
      <c r="Z17" s="3"/>
      <c r="AA17" s="3"/>
      <c r="AB17" s="3"/>
    </row>
    <row r="18" spans="1:28" ht="13.5" customHeight="1" thickBot="1" x14ac:dyDescent="0.3">
      <c r="A18" s="3"/>
      <c r="B18" s="16"/>
      <c r="C18" s="376"/>
      <c r="D18" s="376"/>
      <c r="E18" s="376"/>
      <c r="F18" s="377"/>
      <c r="G18" s="255"/>
      <c r="H18" s="378"/>
      <c r="I18" s="378"/>
      <c r="J18" s="378"/>
      <c r="K18" s="378"/>
      <c r="L18" s="379"/>
      <c r="M18" s="3"/>
      <c r="N18" s="3"/>
      <c r="O18" s="3"/>
      <c r="P18" s="3"/>
      <c r="Q18" s="3"/>
      <c r="R18" s="3"/>
      <c r="S18" s="3"/>
      <c r="T18" s="3"/>
      <c r="U18" s="3"/>
      <c r="V18" s="3"/>
      <c r="W18" s="3"/>
      <c r="X18" s="3"/>
      <c r="Y18" s="3"/>
      <c r="Z18" s="3"/>
      <c r="AA18" s="3"/>
      <c r="AB18" s="3"/>
    </row>
    <row r="19" spans="1:28" ht="12.75" customHeight="1" x14ac:dyDescent="0.25">
      <c r="A19" s="3"/>
      <c r="B19" s="380">
        <f>Amnt_Deposited!B11</f>
        <v>0</v>
      </c>
      <c r="C19" s="381"/>
      <c r="D19" s="626"/>
      <c r="E19" s="626"/>
      <c r="F19" s="382">
        <f>MCF!R18</f>
        <v>0</v>
      </c>
      <c r="G19" s="232">
        <f t="shared" ref="G19:G82" si="0">C19*$K$6*DOCF*F19</f>
        <v>0</v>
      </c>
      <c r="H19" s="383">
        <f t="shared" ref="H19:H99" si="1">G19*$K$12</f>
        <v>0</v>
      </c>
      <c r="I19" s="383">
        <f t="shared" ref="I19:I99" si="2">G19*(1-$K$12)</f>
        <v>0</v>
      </c>
      <c r="J19" s="383">
        <f t="shared" ref="J19:J82" si="3">H19+J18*$K$10</f>
        <v>0</v>
      </c>
      <c r="K19" s="383">
        <f t="shared" ref="K19:K99" si="4">J18*(1-$K$10)+I19</f>
        <v>0</v>
      </c>
      <c r="L19" s="384">
        <f t="shared" ref="L19:L82" si="5">K19*CH4_fraction*conv</f>
        <v>0</v>
      </c>
      <c r="M19" s="3"/>
      <c r="N19" s="3"/>
      <c r="O19" s="3"/>
      <c r="P19" s="3"/>
      <c r="Q19" s="3"/>
      <c r="R19" s="3"/>
      <c r="S19" s="3"/>
      <c r="T19" s="3"/>
      <c r="U19" s="3"/>
      <c r="V19" s="3"/>
      <c r="W19" s="3"/>
      <c r="X19" s="3"/>
      <c r="Y19" s="3"/>
      <c r="Z19" s="3"/>
      <c r="AA19" s="3"/>
      <c r="AB19" s="3"/>
    </row>
    <row r="20" spans="1:28" ht="12.75" customHeight="1" x14ac:dyDescent="0.25">
      <c r="A20" s="3"/>
      <c r="B20" s="385">
        <f>Amnt_Deposited!B12</f>
        <v>1</v>
      </c>
      <c r="C20" s="321"/>
      <c r="D20" s="627"/>
      <c r="E20" s="627"/>
      <c r="F20" s="386">
        <f>MCF!R19</f>
        <v>0</v>
      </c>
      <c r="G20" s="236">
        <f t="shared" si="0"/>
        <v>0</v>
      </c>
      <c r="H20" s="236">
        <f t="shared" si="1"/>
        <v>0</v>
      </c>
      <c r="I20" s="236">
        <f t="shared" si="2"/>
        <v>0</v>
      </c>
      <c r="J20" s="236">
        <f t="shared" si="3"/>
        <v>0</v>
      </c>
      <c r="K20" s="236">
        <f t="shared" si="4"/>
        <v>0</v>
      </c>
      <c r="L20" s="387">
        <f t="shared" si="5"/>
        <v>0</v>
      </c>
      <c r="M20" s="3"/>
      <c r="N20" s="3"/>
      <c r="O20" s="3"/>
      <c r="P20" s="3"/>
      <c r="Q20" s="3"/>
      <c r="R20" s="3"/>
      <c r="S20" s="3"/>
      <c r="T20" s="3"/>
      <c r="U20" s="3"/>
      <c r="V20" s="3"/>
      <c r="W20" s="3"/>
      <c r="X20" s="3"/>
      <c r="Y20" s="3"/>
      <c r="Z20" s="3"/>
      <c r="AA20" s="3"/>
      <c r="AB20" s="3"/>
    </row>
    <row r="21" spans="1:28" ht="12.75" customHeight="1" x14ac:dyDescent="0.25">
      <c r="A21" s="3"/>
      <c r="B21" s="385">
        <f>Amnt_Deposited!B13</f>
        <v>2</v>
      </c>
      <c r="C21" s="321"/>
      <c r="D21" s="627"/>
      <c r="E21" s="627"/>
      <c r="F21" s="386">
        <f>MCF!R20</f>
        <v>0</v>
      </c>
      <c r="G21" s="236">
        <f t="shared" si="0"/>
        <v>0</v>
      </c>
      <c r="H21" s="236">
        <f t="shared" si="1"/>
        <v>0</v>
      </c>
      <c r="I21" s="236">
        <f t="shared" si="2"/>
        <v>0</v>
      </c>
      <c r="J21" s="236">
        <f t="shared" si="3"/>
        <v>0</v>
      </c>
      <c r="K21" s="236">
        <f t="shared" si="4"/>
        <v>0</v>
      </c>
      <c r="L21" s="387">
        <f t="shared" si="5"/>
        <v>0</v>
      </c>
      <c r="M21" s="3"/>
      <c r="N21" s="3"/>
      <c r="O21" s="3"/>
      <c r="P21" s="3"/>
      <c r="Q21" s="3"/>
      <c r="R21" s="3"/>
      <c r="S21" s="3"/>
      <c r="T21" s="3"/>
      <c r="U21" s="3"/>
      <c r="V21" s="3"/>
      <c r="W21" s="3"/>
      <c r="X21" s="3"/>
      <c r="Y21" s="3"/>
      <c r="Z21" s="3"/>
      <c r="AA21" s="3"/>
      <c r="AB21" s="3"/>
    </row>
    <row r="22" spans="1:28" ht="12.75" customHeight="1" x14ac:dyDescent="0.25">
      <c r="A22" s="3"/>
      <c r="B22" s="385">
        <f>Amnt_Deposited!B14</f>
        <v>3</v>
      </c>
      <c r="C22" s="321"/>
      <c r="D22" s="627"/>
      <c r="E22" s="627"/>
      <c r="F22" s="386">
        <f>MCF!R21</f>
        <v>0</v>
      </c>
      <c r="G22" s="236">
        <f t="shared" si="0"/>
        <v>0</v>
      </c>
      <c r="H22" s="236">
        <f t="shared" si="1"/>
        <v>0</v>
      </c>
      <c r="I22" s="236">
        <f t="shared" si="2"/>
        <v>0</v>
      </c>
      <c r="J22" s="236">
        <f t="shared" si="3"/>
        <v>0</v>
      </c>
      <c r="K22" s="236">
        <f t="shared" si="4"/>
        <v>0</v>
      </c>
      <c r="L22" s="387">
        <f t="shared" si="5"/>
        <v>0</v>
      </c>
      <c r="M22" s="3"/>
      <c r="N22" s="3"/>
      <c r="O22" s="3"/>
      <c r="P22" s="3"/>
      <c r="Q22" s="3"/>
      <c r="R22" s="3"/>
      <c r="S22" s="3"/>
      <c r="T22" s="3"/>
      <c r="U22" s="3"/>
      <c r="V22" s="3"/>
      <c r="W22" s="3"/>
      <c r="X22" s="3"/>
      <c r="Y22" s="3"/>
      <c r="Z22" s="3"/>
      <c r="AA22" s="3"/>
      <c r="AB22" s="3"/>
    </row>
    <row r="23" spans="1:28" ht="12.75" customHeight="1" x14ac:dyDescent="0.25">
      <c r="A23" s="3"/>
      <c r="B23" s="385">
        <f>Amnt_Deposited!B15</f>
        <v>4</v>
      </c>
      <c r="C23" s="321"/>
      <c r="D23" s="627"/>
      <c r="E23" s="627"/>
      <c r="F23" s="386">
        <f>MCF!R22</f>
        <v>0</v>
      </c>
      <c r="G23" s="236">
        <f t="shared" si="0"/>
        <v>0</v>
      </c>
      <c r="H23" s="236">
        <f t="shared" si="1"/>
        <v>0</v>
      </c>
      <c r="I23" s="236">
        <f t="shared" si="2"/>
        <v>0</v>
      </c>
      <c r="J23" s="236">
        <f t="shared" si="3"/>
        <v>0</v>
      </c>
      <c r="K23" s="236">
        <f t="shared" si="4"/>
        <v>0</v>
      </c>
      <c r="L23" s="387">
        <f t="shared" si="5"/>
        <v>0</v>
      </c>
      <c r="M23" s="3"/>
      <c r="N23" s="3"/>
      <c r="O23" s="3"/>
      <c r="P23" s="3"/>
      <c r="Q23" s="3"/>
      <c r="R23" s="3"/>
      <c r="S23" s="3"/>
      <c r="T23" s="3"/>
      <c r="U23" s="3"/>
      <c r="V23" s="3"/>
      <c r="W23" s="3"/>
      <c r="X23" s="3"/>
      <c r="Y23" s="3"/>
      <c r="Z23" s="3"/>
      <c r="AA23" s="3"/>
      <c r="AB23" s="3"/>
    </row>
    <row r="24" spans="1:28" ht="12.75" customHeight="1" x14ac:dyDescent="0.25">
      <c r="A24" s="3"/>
      <c r="B24" s="385">
        <f>Amnt_Deposited!B16</f>
        <v>5</v>
      </c>
      <c r="C24" s="321"/>
      <c r="D24" s="627"/>
      <c r="E24" s="627"/>
      <c r="F24" s="386">
        <f>MCF!R23</f>
        <v>0</v>
      </c>
      <c r="G24" s="236">
        <f t="shared" si="0"/>
        <v>0</v>
      </c>
      <c r="H24" s="236">
        <f t="shared" si="1"/>
        <v>0</v>
      </c>
      <c r="I24" s="236">
        <f t="shared" si="2"/>
        <v>0</v>
      </c>
      <c r="J24" s="236">
        <f t="shared" si="3"/>
        <v>0</v>
      </c>
      <c r="K24" s="236">
        <f t="shared" si="4"/>
        <v>0</v>
      </c>
      <c r="L24" s="387">
        <f t="shared" si="5"/>
        <v>0</v>
      </c>
      <c r="M24" s="3"/>
      <c r="N24" s="3"/>
      <c r="O24" s="3"/>
      <c r="P24" s="3"/>
      <c r="Q24" s="3"/>
      <c r="R24" s="3"/>
      <c r="S24" s="3"/>
      <c r="T24" s="3"/>
      <c r="U24" s="3"/>
      <c r="V24" s="3"/>
      <c r="W24" s="3"/>
      <c r="X24" s="3"/>
      <c r="Y24" s="3"/>
      <c r="Z24" s="3"/>
      <c r="AA24" s="3"/>
      <c r="AB24" s="3"/>
    </row>
    <row r="25" spans="1:28" ht="12.75" customHeight="1" x14ac:dyDescent="0.25">
      <c r="A25" s="3"/>
      <c r="B25" s="385">
        <f>Amnt_Deposited!B17</f>
        <v>6</v>
      </c>
      <c r="C25" s="321"/>
      <c r="D25" s="627"/>
      <c r="E25" s="627"/>
      <c r="F25" s="386">
        <f>MCF!R24</f>
        <v>0</v>
      </c>
      <c r="G25" s="236">
        <f t="shared" si="0"/>
        <v>0</v>
      </c>
      <c r="H25" s="236">
        <f t="shared" si="1"/>
        <v>0</v>
      </c>
      <c r="I25" s="236">
        <f t="shared" si="2"/>
        <v>0</v>
      </c>
      <c r="J25" s="236">
        <f t="shared" si="3"/>
        <v>0</v>
      </c>
      <c r="K25" s="236">
        <f t="shared" si="4"/>
        <v>0</v>
      </c>
      <c r="L25" s="387">
        <f t="shared" si="5"/>
        <v>0</v>
      </c>
      <c r="M25" s="3"/>
      <c r="N25" s="3"/>
      <c r="O25" s="3"/>
      <c r="P25" s="3"/>
      <c r="Q25" s="3"/>
      <c r="R25" s="3"/>
      <c r="S25" s="3"/>
      <c r="T25" s="3"/>
      <c r="U25" s="3"/>
      <c r="V25" s="3"/>
      <c r="W25" s="3"/>
      <c r="X25" s="3"/>
      <c r="Y25" s="3"/>
      <c r="Z25" s="3"/>
      <c r="AA25" s="3"/>
      <c r="AB25" s="3"/>
    </row>
    <row r="26" spans="1:28" ht="12.75" customHeight="1" x14ac:dyDescent="0.25">
      <c r="A26" s="3"/>
      <c r="B26" s="385">
        <f>Amnt_Deposited!B18</f>
        <v>7</v>
      </c>
      <c r="C26" s="321"/>
      <c r="D26" s="627"/>
      <c r="E26" s="627"/>
      <c r="F26" s="386">
        <f>MCF!R25</f>
        <v>0</v>
      </c>
      <c r="G26" s="236">
        <f t="shared" si="0"/>
        <v>0</v>
      </c>
      <c r="H26" s="236">
        <f t="shared" si="1"/>
        <v>0</v>
      </c>
      <c r="I26" s="236">
        <f t="shared" si="2"/>
        <v>0</v>
      </c>
      <c r="J26" s="236">
        <f t="shared" si="3"/>
        <v>0</v>
      </c>
      <c r="K26" s="236">
        <f t="shared" si="4"/>
        <v>0</v>
      </c>
      <c r="L26" s="387">
        <f t="shared" si="5"/>
        <v>0</v>
      </c>
      <c r="M26" s="3"/>
      <c r="N26" s="3"/>
      <c r="O26" s="3"/>
      <c r="P26" s="3"/>
      <c r="Q26" s="3"/>
      <c r="R26" s="3"/>
      <c r="S26" s="3"/>
      <c r="T26" s="3"/>
      <c r="U26" s="3"/>
      <c r="V26" s="3"/>
      <c r="W26" s="3"/>
      <c r="X26" s="3"/>
      <c r="Y26" s="3"/>
      <c r="Z26" s="3"/>
      <c r="AA26" s="3"/>
      <c r="AB26" s="3"/>
    </row>
    <row r="27" spans="1:28" ht="12.75" customHeight="1" x14ac:dyDescent="0.25">
      <c r="A27" s="3"/>
      <c r="B27" s="385">
        <f>Amnt_Deposited!B19</f>
        <v>8</v>
      </c>
      <c r="C27" s="321"/>
      <c r="D27" s="627"/>
      <c r="E27" s="627"/>
      <c r="F27" s="386">
        <f>MCF!R26</f>
        <v>0</v>
      </c>
      <c r="G27" s="236">
        <f t="shared" si="0"/>
        <v>0</v>
      </c>
      <c r="H27" s="236">
        <f t="shared" si="1"/>
        <v>0</v>
      </c>
      <c r="I27" s="236">
        <f t="shared" si="2"/>
        <v>0</v>
      </c>
      <c r="J27" s="236">
        <f t="shared" si="3"/>
        <v>0</v>
      </c>
      <c r="K27" s="236">
        <f t="shared" si="4"/>
        <v>0</v>
      </c>
      <c r="L27" s="387">
        <f t="shared" si="5"/>
        <v>0</v>
      </c>
      <c r="M27" s="3"/>
      <c r="N27" s="3"/>
      <c r="O27" s="3"/>
      <c r="P27" s="3"/>
      <c r="Q27" s="3"/>
      <c r="R27" s="3"/>
      <c r="S27" s="3"/>
      <c r="T27" s="3"/>
      <c r="U27" s="3"/>
      <c r="V27" s="3"/>
      <c r="W27" s="3"/>
      <c r="X27" s="3"/>
      <c r="Y27" s="3"/>
      <c r="Z27" s="3"/>
      <c r="AA27" s="3"/>
      <c r="AB27" s="3"/>
    </row>
    <row r="28" spans="1:28" ht="12.75" customHeight="1" x14ac:dyDescent="0.25">
      <c r="A28" s="3"/>
      <c r="B28" s="385">
        <f>Amnt_Deposited!B20</f>
        <v>9</v>
      </c>
      <c r="C28" s="321"/>
      <c r="D28" s="627"/>
      <c r="E28" s="627"/>
      <c r="F28" s="386">
        <f>MCF!R27</f>
        <v>0</v>
      </c>
      <c r="G28" s="236">
        <f t="shared" si="0"/>
        <v>0</v>
      </c>
      <c r="H28" s="236">
        <f t="shared" si="1"/>
        <v>0</v>
      </c>
      <c r="I28" s="236">
        <f t="shared" si="2"/>
        <v>0</v>
      </c>
      <c r="J28" s="236">
        <f t="shared" si="3"/>
        <v>0</v>
      </c>
      <c r="K28" s="236">
        <f t="shared" si="4"/>
        <v>0</v>
      </c>
      <c r="L28" s="387">
        <f t="shared" si="5"/>
        <v>0</v>
      </c>
      <c r="M28" s="3"/>
      <c r="N28" s="3"/>
      <c r="O28" s="3"/>
      <c r="P28" s="3"/>
      <c r="Q28" s="3"/>
      <c r="R28" s="3"/>
      <c r="S28" s="3"/>
      <c r="T28" s="3"/>
      <c r="U28" s="3"/>
      <c r="V28" s="3"/>
      <c r="W28" s="3"/>
      <c r="X28" s="3"/>
      <c r="Y28" s="3"/>
      <c r="Z28" s="3"/>
      <c r="AA28" s="3"/>
      <c r="AB28" s="3"/>
    </row>
    <row r="29" spans="1:28" ht="12.75" customHeight="1" x14ac:dyDescent="0.25">
      <c r="A29" s="3"/>
      <c r="B29" s="385">
        <f>Amnt_Deposited!B21</f>
        <v>10</v>
      </c>
      <c r="C29" s="321"/>
      <c r="D29" s="627"/>
      <c r="E29" s="627"/>
      <c r="F29" s="386">
        <f>MCF!R28</f>
        <v>0</v>
      </c>
      <c r="G29" s="236">
        <f t="shared" si="0"/>
        <v>0</v>
      </c>
      <c r="H29" s="236">
        <f t="shared" si="1"/>
        <v>0</v>
      </c>
      <c r="I29" s="236">
        <f t="shared" si="2"/>
        <v>0</v>
      </c>
      <c r="J29" s="236">
        <f t="shared" si="3"/>
        <v>0</v>
      </c>
      <c r="K29" s="236">
        <f t="shared" si="4"/>
        <v>0</v>
      </c>
      <c r="L29" s="387">
        <f t="shared" si="5"/>
        <v>0</v>
      </c>
      <c r="M29" s="3"/>
      <c r="N29" s="3"/>
      <c r="O29" s="3"/>
      <c r="P29" s="3"/>
      <c r="Q29" s="3"/>
      <c r="R29" s="3"/>
      <c r="S29" s="3"/>
      <c r="T29" s="3"/>
      <c r="U29" s="3"/>
      <c r="V29" s="3"/>
      <c r="W29" s="3"/>
      <c r="X29" s="3"/>
      <c r="Y29" s="3"/>
      <c r="Z29" s="3"/>
      <c r="AA29" s="3"/>
      <c r="AB29" s="3"/>
    </row>
    <row r="30" spans="1:28" ht="12.75" customHeight="1" x14ac:dyDescent="0.25">
      <c r="A30" s="3"/>
      <c r="B30" s="385">
        <f>Amnt_Deposited!B22</f>
        <v>11</v>
      </c>
      <c r="C30" s="321"/>
      <c r="D30" s="627"/>
      <c r="E30" s="627"/>
      <c r="F30" s="386">
        <f>MCF!R29</f>
        <v>0</v>
      </c>
      <c r="G30" s="236">
        <f t="shared" si="0"/>
        <v>0</v>
      </c>
      <c r="H30" s="236">
        <f t="shared" si="1"/>
        <v>0</v>
      </c>
      <c r="I30" s="236">
        <f t="shared" si="2"/>
        <v>0</v>
      </c>
      <c r="J30" s="236">
        <f t="shared" si="3"/>
        <v>0</v>
      </c>
      <c r="K30" s="236">
        <f t="shared" si="4"/>
        <v>0</v>
      </c>
      <c r="L30" s="387">
        <f t="shared" si="5"/>
        <v>0</v>
      </c>
      <c r="M30" s="3"/>
      <c r="N30" s="3"/>
      <c r="O30" s="3"/>
      <c r="P30" s="3"/>
      <c r="Q30" s="3"/>
      <c r="R30" s="3"/>
      <c r="S30" s="3"/>
      <c r="T30" s="3"/>
      <c r="U30" s="3"/>
      <c r="V30" s="3"/>
      <c r="W30" s="3"/>
      <c r="X30" s="3"/>
      <c r="Y30" s="3"/>
      <c r="Z30" s="3"/>
      <c r="AA30" s="3"/>
      <c r="AB30" s="3"/>
    </row>
    <row r="31" spans="1:28" ht="12.75" customHeight="1" x14ac:dyDescent="0.25">
      <c r="A31" s="3"/>
      <c r="B31" s="385">
        <f>Amnt_Deposited!B23</f>
        <v>12</v>
      </c>
      <c r="C31" s="321"/>
      <c r="D31" s="627"/>
      <c r="E31" s="627"/>
      <c r="F31" s="386">
        <f>MCF!R30</f>
        <v>0</v>
      </c>
      <c r="G31" s="236">
        <f t="shared" si="0"/>
        <v>0</v>
      </c>
      <c r="H31" s="236">
        <f t="shared" si="1"/>
        <v>0</v>
      </c>
      <c r="I31" s="236">
        <f t="shared" si="2"/>
        <v>0</v>
      </c>
      <c r="J31" s="236">
        <f t="shared" si="3"/>
        <v>0</v>
      </c>
      <c r="K31" s="236">
        <f t="shared" si="4"/>
        <v>0</v>
      </c>
      <c r="L31" s="387">
        <f t="shared" si="5"/>
        <v>0</v>
      </c>
      <c r="M31" s="3"/>
      <c r="N31" s="3"/>
      <c r="O31" s="3"/>
      <c r="P31" s="3"/>
      <c r="Q31" s="3"/>
      <c r="R31" s="3"/>
      <c r="S31" s="3"/>
      <c r="T31" s="3"/>
      <c r="U31" s="3"/>
      <c r="V31" s="3"/>
      <c r="W31" s="3"/>
      <c r="X31" s="3"/>
      <c r="Y31" s="3"/>
      <c r="Z31" s="3"/>
      <c r="AA31" s="3"/>
      <c r="AB31" s="3"/>
    </row>
    <row r="32" spans="1:28" ht="12.75" customHeight="1" x14ac:dyDescent="0.25">
      <c r="A32" s="3"/>
      <c r="B32" s="385">
        <f>Amnt_Deposited!B24</f>
        <v>13</v>
      </c>
      <c r="C32" s="321"/>
      <c r="D32" s="627"/>
      <c r="E32" s="627"/>
      <c r="F32" s="386">
        <f>MCF!R31</f>
        <v>0</v>
      </c>
      <c r="G32" s="236">
        <f t="shared" si="0"/>
        <v>0</v>
      </c>
      <c r="H32" s="236">
        <f t="shared" si="1"/>
        <v>0</v>
      </c>
      <c r="I32" s="236">
        <f t="shared" si="2"/>
        <v>0</v>
      </c>
      <c r="J32" s="236">
        <f t="shared" si="3"/>
        <v>0</v>
      </c>
      <c r="K32" s="236">
        <f t="shared" si="4"/>
        <v>0</v>
      </c>
      <c r="L32" s="387">
        <f t="shared" si="5"/>
        <v>0</v>
      </c>
      <c r="M32" s="3"/>
      <c r="N32" s="3"/>
      <c r="O32" s="3"/>
      <c r="P32" s="3"/>
      <c r="Q32" s="3"/>
      <c r="R32" s="3"/>
      <c r="S32" s="3"/>
      <c r="T32" s="3"/>
      <c r="U32" s="3"/>
      <c r="V32" s="3"/>
      <c r="W32" s="3"/>
      <c r="X32" s="3"/>
      <c r="Y32" s="3"/>
      <c r="Z32" s="3"/>
      <c r="AA32" s="3"/>
      <c r="AB32" s="3"/>
    </row>
    <row r="33" spans="1:28" ht="12.75" customHeight="1" x14ac:dyDescent="0.25">
      <c r="A33" s="3"/>
      <c r="B33" s="385">
        <f>Amnt_Deposited!B25</f>
        <v>14</v>
      </c>
      <c r="C33" s="321"/>
      <c r="D33" s="627"/>
      <c r="E33" s="627"/>
      <c r="F33" s="386">
        <f>MCF!R32</f>
        <v>0</v>
      </c>
      <c r="G33" s="236">
        <f t="shared" si="0"/>
        <v>0</v>
      </c>
      <c r="H33" s="236">
        <f t="shared" si="1"/>
        <v>0</v>
      </c>
      <c r="I33" s="236">
        <f t="shared" si="2"/>
        <v>0</v>
      </c>
      <c r="J33" s="236">
        <f t="shared" si="3"/>
        <v>0</v>
      </c>
      <c r="K33" s="236">
        <f t="shared" si="4"/>
        <v>0</v>
      </c>
      <c r="L33" s="387">
        <f t="shared" si="5"/>
        <v>0</v>
      </c>
      <c r="M33" s="3"/>
      <c r="N33" s="3"/>
      <c r="O33" s="3"/>
      <c r="P33" s="3"/>
      <c r="Q33" s="3"/>
      <c r="R33" s="3"/>
      <c r="S33" s="3"/>
      <c r="T33" s="3"/>
      <c r="U33" s="3"/>
      <c r="V33" s="3"/>
      <c r="W33" s="3"/>
      <c r="X33" s="3"/>
      <c r="Y33" s="3"/>
      <c r="Z33" s="3"/>
      <c r="AA33" s="3"/>
      <c r="AB33" s="3"/>
    </row>
    <row r="34" spans="1:28" ht="12.75" customHeight="1" x14ac:dyDescent="0.25">
      <c r="A34" s="3"/>
      <c r="B34" s="385">
        <f>Amnt_Deposited!B26</f>
        <v>15</v>
      </c>
      <c r="C34" s="321"/>
      <c r="D34" s="627"/>
      <c r="E34" s="627"/>
      <c r="F34" s="386">
        <f>MCF!R33</f>
        <v>0</v>
      </c>
      <c r="G34" s="236">
        <f t="shared" si="0"/>
        <v>0</v>
      </c>
      <c r="H34" s="236">
        <f t="shared" si="1"/>
        <v>0</v>
      </c>
      <c r="I34" s="236">
        <f t="shared" si="2"/>
        <v>0</v>
      </c>
      <c r="J34" s="236">
        <f t="shared" si="3"/>
        <v>0</v>
      </c>
      <c r="K34" s="236">
        <f t="shared" si="4"/>
        <v>0</v>
      </c>
      <c r="L34" s="387">
        <f t="shared" si="5"/>
        <v>0</v>
      </c>
      <c r="M34" s="3"/>
      <c r="N34" s="3"/>
      <c r="O34" s="3"/>
      <c r="P34" s="3"/>
      <c r="Q34" s="3"/>
      <c r="R34" s="3"/>
      <c r="S34" s="3"/>
      <c r="T34" s="3"/>
      <c r="U34" s="3"/>
      <c r="V34" s="3"/>
      <c r="W34" s="3"/>
      <c r="X34" s="3"/>
      <c r="Y34" s="3"/>
      <c r="Z34" s="3"/>
      <c r="AA34" s="3"/>
      <c r="AB34" s="3"/>
    </row>
    <row r="35" spans="1:28" ht="12.75" customHeight="1" x14ac:dyDescent="0.25">
      <c r="A35" s="3"/>
      <c r="B35" s="385">
        <f>Amnt_Deposited!B27</f>
        <v>16</v>
      </c>
      <c r="C35" s="321"/>
      <c r="D35" s="627"/>
      <c r="E35" s="627"/>
      <c r="F35" s="386">
        <f>MCF!R34</f>
        <v>0</v>
      </c>
      <c r="G35" s="236">
        <f t="shared" si="0"/>
        <v>0</v>
      </c>
      <c r="H35" s="236">
        <f t="shared" si="1"/>
        <v>0</v>
      </c>
      <c r="I35" s="236">
        <f t="shared" si="2"/>
        <v>0</v>
      </c>
      <c r="J35" s="236">
        <f t="shared" si="3"/>
        <v>0</v>
      </c>
      <c r="K35" s="236">
        <f t="shared" si="4"/>
        <v>0</v>
      </c>
      <c r="L35" s="387">
        <f t="shared" si="5"/>
        <v>0</v>
      </c>
      <c r="M35" s="3"/>
      <c r="N35" s="3"/>
      <c r="O35" s="3"/>
      <c r="P35" s="3"/>
      <c r="Q35" s="3"/>
      <c r="R35" s="3"/>
      <c r="S35" s="3"/>
      <c r="T35" s="3"/>
      <c r="U35" s="3"/>
      <c r="V35" s="3"/>
      <c r="W35" s="3"/>
      <c r="X35" s="3"/>
      <c r="Y35" s="3"/>
      <c r="Z35" s="3"/>
      <c r="AA35" s="3"/>
      <c r="AB35" s="3"/>
    </row>
    <row r="36" spans="1:28" ht="12.75" customHeight="1" x14ac:dyDescent="0.25">
      <c r="A36" s="3"/>
      <c r="B36" s="385">
        <f>Amnt_Deposited!B28</f>
        <v>17</v>
      </c>
      <c r="C36" s="321"/>
      <c r="D36" s="627"/>
      <c r="E36" s="627"/>
      <c r="F36" s="386">
        <f>MCF!R35</f>
        <v>0</v>
      </c>
      <c r="G36" s="236">
        <f t="shared" si="0"/>
        <v>0</v>
      </c>
      <c r="H36" s="236">
        <f t="shared" si="1"/>
        <v>0</v>
      </c>
      <c r="I36" s="236">
        <f t="shared" si="2"/>
        <v>0</v>
      </c>
      <c r="J36" s="236">
        <f t="shared" si="3"/>
        <v>0</v>
      </c>
      <c r="K36" s="236">
        <f t="shared" si="4"/>
        <v>0</v>
      </c>
      <c r="L36" s="387">
        <f t="shared" si="5"/>
        <v>0</v>
      </c>
      <c r="M36" s="3"/>
      <c r="N36" s="3"/>
      <c r="O36" s="3"/>
      <c r="P36" s="3"/>
      <c r="Q36" s="3"/>
      <c r="R36" s="3"/>
      <c r="S36" s="3"/>
      <c r="T36" s="3"/>
      <c r="U36" s="3"/>
      <c r="V36" s="3"/>
      <c r="W36" s="3"/>
      <c r="X36" s="3"/>
      <c r="Y36" s="3"/>
      <c r="Z36" s="3"/>
      <c r="AA36" s="3"/>
      <c r="AB36" s="3"/>
    </row>
    <row r="37" spans="1:28" ht="12.75" customHeight="1" x14ac:dyDescent="0.25">
      <c r="A37" s="3"/>
      <c r="B37" s="385">
        <f>Amnt_Deposited!B29</f>
        <v>18</v>
      </c>
      <c r="C37" s="321"/>
      <c r="D37" s="627"/>
      <c r="E37" s="627"/>
      <c r="F37" s="386">
        <f>MCF!R36</f>
        <v>0</v>
      </c>
      <c r="G37" s="236">
        <f t="shared" si="0"/>
        <v>0</v>
      </c>
      <c r="H37" s="236">
        <f t="shared" si="1"/>
        <v>0</v>
      </c>
      <c r="I37" s="236">
        <f t="shared" si="2"/>
        <v>0</v>
      </c>
      <c r="J37" s="236">
        <f t="shared" si="3"/>
        <v>0</v>
      </c>
      <c r="K37" s="236">
        <f t="shared" si="4"/>
        <v>0</v>
      </c>
      <c r="L37" s="387">
        <f t="shared" si="5"/>
        <v>0</v>
      </c>
      <c r="M37" s="3"/>
      <c r="N37" s="3"/>
      <c r="O37" s="3"/>
      <c r="P37" s="3"/>
      <c r="Q37" s="3"/>
      <c r="R37" s="3"/>
      <c r="S37" s="3"/>
      <c r="T37" s="3"/>
      <c r="U37" s="3"/>
      <c r="V37" s="3"/>
      <c r="W37" s="3"/>
      <c r="X37" s="3"/>
      <c r="Y37" s="3"/>
      <c r="Z37" s="3"/>
      <c r="AA37" s="3"/>
      <c r="AB37" s="3"/>
    </row>
    <row r="38" spans="1:28" ht="12.75" customHeight="1" x14ac:dyDescent="0.25">
      <c r="A38" s="3"/>
      <c r="B38" s="385">
        <f>Amnt_Deposited!B30</f>
        <v>19</v>
      </c>
      <c r="C38" s="321"/>
      <c r="D38" s="627"/>
      <c r="E38" s="627"/>
      <c r="F38" s="386">
        <f>MCF!R37</f>
        <v>0</v>
      </c>
      <c r="G38" s="236">
        <f t="shared" si="0"/>
        <v>0</v>
      </c>
      <c r="H38" s="236">
        <f t="shared" si="1"/>
        <v>0</v>
      </c>
      <c r="I38" s="236">
        <f t="shared" si="2"/>
        <v>0</v>
      </c>
      <c r="J38" s="236">
        <f t="shared" si="3"/>
        <v>0</v>
      </c>
      <c r="K38" s="236">
        <f t="shared" si="4"/>
        <v>0</v>
      </c>
      <c r="L38" s="387">
        <f t="shared" si="5"/>
        <v>0</v>
      </c>
      <c r="M38" s="3"/>
      <c r="N38" s="3"/>
      <c r="O38" s="3"/>
      <c r="P38" s="3"/>
      <c r="Q38" s="3"/>
      <c r="R38" s="3"/>
      <c r="S38" s="3"/>
      <c r="T38" s="3"/>
      <c r="U38" s="3"/>
      <c r="V38" s="3"/>
      <c r="W38" s="3"/>
      <c r="X38" s="3"/>
      <c r="Y38" s="3"/>
      <c r="Z38" s="3"/>
      <c r="AA38" s="3"/>
      <c r="AB38" s="3"/>
    </row>
    <row r="39" spans="1:28" ht="12.75" customHeight="1" x14ac:dyDescent="0.25">
      <c r="A39" s="3"/>
      <c r="B39" s="385">
        <f>Amnt_Deposited!B31</f>
        <v>20</v>
      </c>
      <c r="C39" s="321"/>
      <c r="D39" s="627"/>
      <c r="E39" s="627"/>
      <c r="F39" s="386">
        <f>MCF!R38</f>
        <v>0</v>
      </c>
      <c r="G39" s="236">
        <f t="shared" si="0"/>
        <v>0</v>
      </c>
      <c r="H39" s="236">
        <f t="shared" si="1"/>
        <v>0</v>
      </c>
      <c r="I39" s="236">
        <f t="shared" si="2"/>
        <v>0</v>
      </c>
      <c r="J39" s="236">
        <f t="shared" si="3"/>
        <v>0</v>
      </c>
      <c r="K39" s="236">
        <f t="shared" si="4"/>
        <v>0</v>
      </c>
      <c r="L39" s="387">
        <f t="shared" si="5"/>
        <v>0</v>
      </c>
      <c r="M39" s="3"/>
      <c r="N39" s="3"/>
      <c r="O39" s="3"/>
      <c r="P39" s="3"/>
      <c r="Q39" s="3"/>
      <c r="R39" s="3"/>
      <c r="S39" s="3"/>
      <c r="T39" s="3"/>
      <c r="U39" s="3"/>
      <c r="V39" s="3"/>
      <c r="W39" s="3"/>
      <c r="X39" s="3"/>
      <c r="Y39" s="3"/>
      <c r="Z39" s="3"/>
      <c r="AA39" s="3"/>
      <c r="AB39" s="3"/>
    </row>
    <row r="40" spans="1:28" ht="12.75" customHeight="1" x14ac:dyDescent="0.25">
      <c r="A40" s="3"/>
      <c r="B40" s="385">
        <f>Amnt_Deposited!B32</f>
        <v>21</v>
      </c>
      <c r="C40" s="321"/>
      <c r="D40" s="627"/>
      <c r="E40" s="627"/>
      <c r="F40" s="386">
        <f>MCF!R39</f>
        <v>0</v>
      </c>
      <c r="G40" s="236">
        <f t="shared" si="0"/>
        <v>0</v>
      </c>
      <c r="H40" s="236">
        <f t="shared" si="1"/>
        <v>0</v>
      </c>
      <c r="I40" s="236">
        <f t="shared" si="2"/>
        <v>0</v>
      </c>
      <c r="J40" s="236">
        <f t="shared" si="3"/>
        <v>0</v>
      </c>
      <c r="K40" s="236">
        <f t="shared" si="4"/>
        <v>0</v>
      </c>
      <c r="L40" s="387">
        <f t="shared" si="5"/>
        <v>0</v>
      </c>
      <c r="M40" s="3"/>
      <c r="N40" s="3"/>
      <c r="O40" s="3"/>
      <c r="P40" s="3"/>
      <c r="Q40" s="3"/>
      <c r="R40" s="3"/>
      <c r="S40" s="3"/>
      <c r="T40" s="3"/>
      <c r="U40" s="3"/>
      <c r="V40" s="3"/>
      <c r="W40" s="3"/>
      <c r="X40" s="3"/>
      <c r="Y40" s="3"/>
      <c r="Z40" s="3"/>
      <c r="AA40" s="3"/>
      <c r="AB40" s="3"/>
    </row>
    <row r="41" spans="1:28" ht="12.75" customHeight="1" x14ac:dyDescent="0.25">
      <c r="A41" s="3"/>
      <c r="B41" s="385">
        <f>Amnt_Deposited!B33</f>
        <v>22</v>
      </c>
      <c r="C41" s="321"/>
      <c r="D41" s="627"/>
      <c r="E41" s="627"/>
      <c r="F41" s="386">
        <f>MCF!R40</f>
        <v>0</v>
      </c>
      <c r="G41" s="236">
        <f t="shared" si="0"/>
        <v>0</v>
      </c>
      <c r="H41" s="236">
        <f t="shared" si="1"/>
        <v>0</v>
      </c>
      <c r="I41" s="236">
        <f t="shared" si="2"/>
        <v>0</v>
      </c>
      <c r="J41" s="236">
        <f t="shared" si="3"/>
        <v>0</v>
      </c>
      <c r="K41" s="236">
        <f t="shared" si="4"/>
        <v>0</v>
      </c>
      <c r="L41" s="387">
        <f t="shared" si="5"/>
        <v>0</v>
      </c>
      <c r="M41" s="3"/>
      <c r="N41" s="3"/>
      <c r="O41" s="3"/>
      <c r="P41" s="3"/>
      <c r="Q41" s="3"/>
      <c r="R41" s="3"/>
      <c r="S41" s="3"/>
      <c r="T41" s="3"/>
      <c r="U41" s="3"/>
      <c r="V41" s="3"/>
      <c r="W41" s="3"/>
      <c r="X41" s="3"/>
      <c r="Y41" s="3"/>
      <c r="Z41" s="3"/>
      <c r="AA41" s="3"/>
      <c r="AB41" s="3"/>
    </row>
    <row r="42" spans="1:28" ht="12.75" customHeight="1" x14ac:dyDescent="0.25">
      <c r="A42" s="3"/>
      <c r="B42" s="385">
        <f>Amnt_Deposited!B34</f>
        <v>23</v>
      </c>
      <c r="C42" s="321"/>
      <c r="D42" s="627"/>
      <c r="E42" s="627"/>
      <c r="F42" s="386">
        <f>MCF!R41</f>
        <v>0</v>
      </c>
      <c r="G42" s="236">
        <f t="shared" si="0"/>
        <v>0</v>
      </c>
      <c r="H42" s="236">
        <f t="shared" si="1"/>
        <v>0</v>
      </c>
      <c r="I42" s="236">
        <f t="shared" si="2"/>
        <v>0</v>
      </c>
      <c r="J42" s="236">
        <f t="shared" si="3"/>
        <v>0</v>
      </c>
      <c r="K42" s="236">
        <f t="shared" si="4"/>
        <v>0</v>
      </c>
      <c r="L42" s="387">
        <f t="shared" si="5"/>
        <v>0</v>
      </c>
      <c r="M42" s="3"/>
      <c r="N42" s="3"/>
      <c r="O42" s="3"/>
      <c r="P42" s="3"/>
      <c r="Q42" s="3"/>
      <c r="R42" s="3"/>
      <c r="S42" s="3"/>
      <c r="T42" s="3"/>
      <c r="U42" s="3"/>
      <c r="V42" s="3"/>
      <c r="W42" s="3"/>
      <c r="X42" s="3"/>
      <c r="Y42" s="3"/>
      <c r="Z42" s="3"/>
      <c r="AA42" s="3"/>
      <c r="AB42" s="3"/>
    </row>
    <row r="43" spans="1:28" ht="12.75" customHeight="1" x14ac:dyDescent="0.25">
      <c r="A43" s="3"/>
      <c r="B43" s="385">
        <f>Amnt_Deposited!B35</f>
        <v>24</v>
      </c>
      <c r="C43" s="321"/>
      <c r="D43" s="627"/>
      <c r="E43" s="627"/>
      <c r="F43" s="386">
        <f>MCF!R42</f>
        <v>0</v>
      </c>
      <c r="G43" s="236">
        <f t="shared" si="0"/>
        <v>0</v>
      </c>
      <c r="H43" s="236">
        <f t="shared" si="1"/>
        <v>0</v>
      </c>
      <c r="I43" s="236">
        <f t="shared" si="2"/>
        <v>0</v>
      </c>
      <c r="J43" s="236">
        <f t="shared" si="3"/>
        <v>0</v>
      </c>
      <c r="K43" s="236">
        <f t="shared" si="4"/>
        <v>0</v>
      </c>
      <c r="L43" s="387">
        <f t="shared" si="5"/>
        <v>0</v>
      </c>
      <c r="M43" s="3"/>
      <c r="N43" s="3"/>
      <c r="O43" s="3"/>
      <c r="P43" s="3"/>
      <c r="Q43" s="3"/>
      <c r="R43" s="3"/>
      <c r="S43" s="3"/>
      <c r="T43" s="3"/>
      <c r="U43" s="3"/>
      <c r="V43" s="3"/>
      <c r="W43" s="3"/>
      <c r="X43" s="3"/>
      <c r="Y43" s="3"/>
      <c r="Z43" s="3"/>
      <c r="AA43" s="3"/>
      <c r="AB43" s="3"/>
    </row>
    <row r="44" spans="1:28" ht="12.75" customHeight="1" x14ac:dyDescent="0.25">
      <c r="A44" s="3"/>
      <c r="B44" s="385">
        <f>Amnt_Deposited!B36</f>
        <v>25</v>
      </c>
      <c r="C44" s="321"/>
      <c r="D44" s="627"/>
      <c r="E44" s="627"/>
      <c r="F44" s="386">
        <f>MCF!R43</f>
        <v>0</v>
      </c>
      <c r="G44" s="236">
        <f t="shared" si="0"/>
        <v>0</v>
      </c>
      <c r="H44" s="236">
        <f t="shared" si="1"/>
        <v>0</v>
      </c>
      <c r="I44" s="236">
        <f t="shared" si="2"/>
        <v>0</v>
      </c>
      <c r="J44" s="236">
        <f t="shared" si="3"/>
        <v>0</v>
      </c>
      <c r="K44" s="236">
        <f t="shared" si="4"/>
        <v>0</v>
      </c>
      <c r="L44" s="387">
        <f t="shared" si="5"/>
        <v>0</v>
      </c>
      <c r="M44" s="3"/>
      <c r="N44" s="3"/>
      <c r="O44" s="3"/>
      <c r="P44" s="3"/>
      <c r="Q44" s="3"/>
      <c r="R44" s="3"/>
      <c r="S44" s="3"/>
      <c r="T44" s="3"/>
      <c r="U44" s="3"/>
      <c r="V44" s="3"/>
      <c r="W44" s="3"/>
      <c r="X44" s="3"/>
      <c r="Y44" s="3"/>
      <c r="Z44" s="3"/>
      <c r="AA44" s="3"/>
      <c r="AB44" s="3"/>
    </row>
    <row r="45" spans="1:28" ht="12.75" customHeight="1" x14ac:dyDescent="0.25">
      <c r="A45" s="3"/>
      <c r="B45" s="385">
        <f>Amnt_Deposited!B37</f>
        <v>26</v>
      </c>
      <c r="C45" s="321"/>
      <c r="D45" s="627"/>
      <c r="E45" s="627"/>
      <c r="F45" s="386">
        <f>MCF!R44</f>
        <v>0</v>
      </c>
      <c r="G45" s="236">
        <f t="shared" si="0"/>
        <v>0</v>
      </c>
      <c r="H45" s="236">
        <f t="shared" si="1"/>
        <v>0</v>
      </c>
      <c r="I45" s="236">
        <f t="shared" si="2"/>
        <v>0</v>
      </c>
      <c r="J45" s="236">
        <f t="shared" si="3"/>
        <v>0</v>
      </c>
      <c r="K45" s="236">
        <f t="shared" si="4"/>
        <v>0</v>
      </c>
      <c r="L45" s="387">
        <f t="shared" si="5"/>
        <v>0</v>
      </c>
      <c r="M45" s="3"/>
      <c r="N45" s="3"/>
      <c r="O45" s="3"/>
      <c r="P45" s="3"/>
      <c r="Q45" s="3"/>
      <c r="R45" s="3"/>
      <c r="S45" s="3"/>
      <c r="T45" s="3"/>
      <c r="U45" s="3"/>
      <c r="V45" s="3"/>
      <c r="W45" s="3"/>
      <c r="X45" s="3"/>
      <c r="Y45" s="3"/>
      <c r="Z45" s="3"/>
      <c r="AA45" s="3"/>
      <c r="AB45" s="3"/>
    </row>
    <row r="46" spans="1:28" ht="12.75" customHeight="1" x14ac:dyDescent="0.25">
      <c r="A46" s="3"/>
      <c r="B46" s="385">
        <f>Amnt_Deposited!B38</f>
        <v>27</v>
      </c>
      <c r="C46" s="321"/>
      <c r="D46" s="627"/>
      <c r="E46" s="627"/>
      <c r="F46" s="386">
        <f>MCF!R45</f>
        <v>0</v>
      </c>
      <c r="G46" s="236">
        <f t="shared" si="0"/>
        <v>0</v>
      </c>
      <c r="H46" s="236">
        <f t="shared" si="1"/>
        <v>0</v>
      </c>
      <c r="I46" s="236">
        <f t="shared" si="2"/>
        <v>0</v>
      </c>
      <c r="J46" s="236">
        <f t="shared" si="3"/>
        <v>0</v>
      </c>
      <c r="K46" s="236">
        <f t="shared" si="4"/>
        <v>0</v>
      </c>
      <c r="L46" s="387">
        <f t="shared" si="5"/>
        <v>0</v>
      </c>
      <c r="M46" s="3"/>
      <c r="N46" s="3"/>
      <c r="O46" s="3"/>
      <c r="P46" s="3"/>
      <c r="Q46" s="3"/>
      <c r="R46" s="3"/>
      <c r="S46" s="3"/>
      <c r="T46" s="3"/>
      <c r="U46" s="3"/>
      <c r="V46" s="3"/>
      <c r="W46" s="3"/>
      <c r="X46" s="3"/>
      <c r="Y46" s="3"/>
      <c r="Z46" s="3"/>
      <c r="AA46" s="3"/>
      <c r="AB46" s="3"/>
    </row>
    <row r="47" spans="1:28" ht="12.75" customHeight="1" x14ac:dyDescent="0.25">
      <c r="A47" s="3"/>
      <c r="B47" s="385">
        <f>Amnt_Deposited!B39</f>
        <v>28</v>
      </c>
      <c r="C47" s="321"/>
      <c r="D47" s="627"/>
      <c r="E47" s="627"/>
      <c r="F47" s="386">
        <f>MCF!R46</f>
        <v>0</v>
      </c>
      <c r="G47" s="236">
        <f t="shared" si="0"/>
        <v>0</v>
      </c>
      <c r="H47" s="236">
        <f t="shared" si="1"/>
        <v>0</v>
      </c>
      <c r="I47" s="236">
        <f t="shared" si="2"/>
        <v>0</v>
      </c>
      <c r="J47" s="236">
        <f t="shared" si="3"/>
        <v>0</v>
      </c>
      <c r="K47" s="236">
        <f t="shared" si="4"/>
        <v>0</v>
      </c>
      <c r="L47" s="387">
        <f t="shared" si="5"/>
        <v>0</v>
      </c>
      <c r="M47" s="3"/>
      <c r="N47" s="3"/>
      <c r="O47" s="3"/>
      <c r="P47" s="3"/>
      <c r="Q47" s="3"/>
      <c r="R47" s="3"/>
      <c r="S47" s="3"/>
      <c r="T47" s="3"/>
      <c r="U47" s="3"/>
      <c r="V47" s="3"/>
      <c r="W47" s="3"/>
      <c r="X47" s="3"/>
      <c r="Y47" s="3"/>
      <c r="Z47" s="3"/>
      <c r="AA47" s="3"/>
      <c r="AB47" s="3"/>
    </row>
    <row r="48" spans="1:28" ht="12.75" customHeight="1" x14ac:dyDescent="0.25">
      <c r="A48" s="3"/>
      <c r="B48" s="385">
        <f>Amnt_Deposited!B40</f>
        <v>29</v>
      </c>
      <c r="C48" s="321"/>
      <c r="D48" s="627"/>
      <c r="E48" s="627"/>
      <c r="F48" s="386">
        <f>MCF!R47</f>
        <v>0</v>
      </c>
      <c r="G48" s="236">
        <f t="shared" si="0"/>
        <v>0</v>
      </c>
      <c r="H48" s="236">
        <f t="shared" si="1"/>
        <v>0</v>
      </c>
      <c r="I48" s="236">
        <f t="shared" si="2"/>
        <v>0</v>
      </c>
      <c r="J48" s="236">
        <f t="shared" si="3"/>
        <v>0</v>
      </c>
      <c r="K48" s="236">
        <f t="shared" si="4"/>
        <v>0</v>
      </c>
      <c r="L48" s="387">
        <f t="shared" si="5"/>
        <v>0</v>
      </c>
      <c r="M48" s="3"/>
      <c r="N48" s="3"/>
      <c r="O48" s="3"/>
      <c r="P48" s="3"/>
      <c r="Q48" s="3"/>
      <c r="R48" s="3"/>
      <c r="S48" s="3"/>
      <c r="T48" s="3"/>
      <c r="U48" s="3"/>
      <c r="V48" s="3"/>
      <c r="W48" s="3"/>
      <c r="X48" s="3"/>
      <c r="Y48" s="3"/>
      <c r="Z48" s="3"/>
      <c r="AA48" s="3"/>
      <c r="AB48" s="3"/>
    </row>
    <row r="49" spans="1:28" ht="12.75" customHeight="1" x14ac:dyDescent="0.25">
      <c r="A49" s="3"/>
      <c r="B49" s="385">
        <f>Amnt_Deposited!B41</f>
        <v>30</v>
      </c>
      <c r="C49" s="321"/>
      <c r="D49" s="627"/>
      <c r="E49" s="627"/>
      <c r="F49" s="386">
        <f>MCF!R48</f>
        <v>0</v>
      </c>
      <c r="G49" s="236">
        <f t="shared" si="0"/>
        <v>0</v>
      </c>
      <c r="H49" s="236">
        <f t="shared" si="1"/>
        <v>0</v>
      </c>
      <c r="I49" s="236">
        <f t="shared" si="2"/>
        <v>0</v>
      </c>
      <c r="J49" s="236">
        <f t="shared" si="3"/>
        <v>0</v>
      </c>
      <c r="K49" s="236">
        <f t="shared" si="4"/>
        <v>0</v>
      </c>
      <c r="L49" s="387">
        <f t="shared" si="5"/>
        <v>0</v>
      </c>
      <c r="M49" s="3"/>
      <c r="N49" s="3"/>
      <c r="O49" s="3"/>
      <c r="P49" s="3"/>
      <c r="Q49" s="3"/>
      <c r="R49" s="3"/>
      <c r="S49" s="3"/>
      <c r="T49" s="3"/>
      <c r="U49" s="3"/>
      <c r="V49" s="3"/>
      <c r="W49" s="3"/>
      <c r="X49" s="3"/>
      <c r="Y49" s="3"/>
      <c r="Z49" s="3"/>
      <c r="AA49" s="3"/>
      <c r="AB49" s="3"/>
    </row>
    <row r="50" spans="1:28" ht="12.75" customHeight="1" x14ac:dyDescent="0.25">
      <c r="A50" s="3"/>
      <c r="B50" s="385">
        <f>Amnt_Deposited!B42</f>
        <v>31</v>
      </c>
      <c r="C50" s="321"/>
      <c r="D50" s="627"/>
      <c r="E50" s="627"/>
      <c r="F50" s="386">
        <f>MCF!R49</f>
        <v>0</v>
      </c>
      <c r="G50" s="236">
        <f t="shared" si="0"/>
        <v>0</v>
      </c>
      <c r="H50" s="236">
        <f t="shared" si="1"/>
        <v>0</v>
      </c>
      <c r="I50" s="236">
        <f t="shared" si="2"/>
        <v>0</v>
      </c>
      <c r="J50" s="236">
        <f t="shared" si="3"/>
        <v>0</v>
      </c>
      <c r="K50" s="236">
        <f t="shared" si="4"/>
        <v>0</v>
      </c>
      <c r="L50" s="387">
        <f t="shared" si="5"/>
        <v>0</v>
      </c>
      <c r="M50" s="3"/>
      <c r="N50" s="3"/>
      <c r="O50" s="3"/>
      <c r="P50" s="3"/>
      <c r="Q50" s="3"/>
      <c r="R50" s="3"/>
      <c r="S50" s="3"/>
      <c r="T50" s="3"/>
      <c r="U50" s="3"/>
      <c r="V50" s="3"/>
      <c r="W50" s="3"/>
      <c r="X50" s="3"/>
      <c r="Y50" s="3"/>
      <c r="Z50" s="3"/>
      <c r="AA50" s="3"/>
      <c r="AB50" s="3"/>
    </row>
    <row r="51" spans="1:28" ht="12.75" customHeight="1" x14ac:dyDescent="0.25">
      <c r="A51" s="3"/>
      <c r="B51" s="385">
        <f>Amnt_Deposited!B43</f>
        <v>32</v>
      </c>
      <c r="C51" s="321"/>
      <c r="D51" s="627"/>
      <c r="E51" s="627"/>
      <c r="F51" s="386">
        <f>MCF!R50</f>
        <v>0</v>
      </c>
      <c r="G51" s="236">
        <f t="shared" si="0"/>
        <v>0</v>
      </c>
      <c r="H51" s="236">
        <f t="shared" si="1"/>
        <v>0</v>
      </c>
      <c r="I51" s="236">
        <f t="shared" si="2"/>
        <v>0</v>
      </c>
      <c r="J51" s="236">
        <f t="shared" si="3"/>
        <v>0</v>
      </c>
      <c r="K51" s="236">
        <f t="shared" si="4"/>
        <v>0</v>
      </c>
      <c r="L51" s="387">
        <f t="shared" si="5"/>
        <v>0</v>
      </c>
      <c r="M51" s="3"/>
      <c r="N51" s="3"/>
      <c r="O51" s="3"/>
      <c r="P51" s="3"/>
      <c r="Q51" s="3"/>
      <c r="R51" s="3"/>
      <c r="S51" s="3"/>
      <c r="T51" s="3"/>
      <c r="U51" s="3"/>
      <c r="V51" s="3"/>
      <c r="W51" s="3"/>
      <c r="X51" s="3"/>
      <c r="Y51" s="3"/>
      <c r="Z51" s="3"/>
      <c r="AA51" s="3"/>
      <c r="AB51" s="3"/>
    </row>
    <row r="52" spans="1:28" ht="12.75" customHeight="1" x14ac:dyDescent="0.25">
      <c r="A52" s="3"/>
      <c r="B52" s="385">
        <f>Amnt_Deposited!B44</f>
        <v>33</v>
      </c>
      <c r="C52" s="321"/>
      <c r="D52" s="627"/>
      <c r="E52" s="627"/>
      <c r="F52" s="386">
        <f>MCF!R51</f>
        <v>0</v>
      </c>
      <c r="G52" s="236">
        <f t="shared" si="0"/>
        <v>0</v>
      </c>
      <c r="H52" s="236">
        <f t="shared" si="1"/>
        <v>0</v>
      </c>
      <c r="I52" s="236">
        <f t="shared" si="2"/>
        <v>0</v>
      </c>
      <c r="J52" s="236">
        <f t="shared" si="3"/>
        <v>0</v>
      </c>
      <c r="K52" s="236">
        <f t="shared" si="4"/>
        <v>0</v>
      </c>
      <c r="L52" s="387">
        <f t="shared" si="5"/>
        <v>0</v>
      </c>
      <c r="M52" s="3"/>
      <c r="N52" s="3"/>
      <c r="O52" s="3"/>
      <c r="P52" s="3"/>
      <c r="Q52" s="3"/>
      <c r="R52" s="3"/>
      <c r="S52" s="3"/>
      <c r="T52" s="3"/>
      <c r="U52" s="3"/>
      <c r="V52" s="3"/>
      <c r="W52" s="3"/>
      <c r="X52" s="3"/>
      <c r="Y52" s="3"/>
      <c r="Z52" s="3"/>
      <c r="AA52" s="3"/>
      <c r="AB52" s="3"/>
    </row>
    <row r="53" spans="1:28" ht="12.75" customHeight="1" x14ac:dyDescent="0.25">
      <c r="A53" s="3"/>
      <c r="B53" s="385">
        <f>Amnt_Deposited!B45</f>
        <v>34</v>
      </c>
      <c r="C53" s="321"/>
      <c r="D53" s="627"/>
      <c r="E53" s="627"/>
      <c r="F53" s="386">
        <f>MCF!R52</f>
        <v>0</v>
      </c>
      <c r="G53" s="236">
        <f t="shared" si="0"/>
        <v>0</v>
      </c>
      <c r="H53" s="236">
        <f t="shared" si="1"/>
        <v>0</v>
      </c>
      <c r="I53" s="236">
        <f t="shared" si="2"/>
        <v>0</v>
      </c>
      <c r="J53" s="236">
        <f t="shared" si="3"/>
        <v>0</v>
      </c>
      <c r="K53" s="236">
        <f t="shared" si="4"/>
        <v>0</v>
      </c>
      <c r="L53" s="387">
        <f t="shared" si="5"/>
        <v>0</v>
      </c>
      <c r="M53" s="3"/>
      <c r="N53" s="3"/>
      <c r="O53" s="3"/>
      <c r="P53" s="3"/>
      <c r="Q53" s="3"/>
      <c r="R53" s="3"/>
      <c r="S53" s="3"/>
      <c r="T53" s="3"/>
      <c r="U53" s="3"/>
      <c r="V53" s="3"/>
      <c r="W53" s="3"/>
      <c r="X53" s="3"/>
      <c r="Y53" s="3"/>
      <c r="Z53" s="3"/>
      <c r="AA53" s="3"/>
      <c r="AB53" s="3"/>
    </row>
    <row r="54" spans="1:28" ht="12.75" customHeight="1" x14ac:dyDescent="0.25">
      <c r="A54" s="3"/>
      <c r="B54" s="385">
        <f>Amnt_Deposited!B46</f>
        <v>35</v>
      </c>
      <c r="C54" s="321"/>
      <c r="D54" s="627"/>
      <c r="E54" s="627"/>
      <c r="F54" s="386">
        <f>MCF!R53</f>
        <v>0</v>
      </c>
      <c r="G54" s="236">
        <f t="shared" si="0"/>
        <v>0</v>
      </c>
      <c r="H54" s="236">
        <f t="shared" si="1"/>
        <v>0</v>
      </c>
      <c r="I54" s="236">
        <f t="shared" si="2"/>
        <v>0</v>
      </c>
      <c r="J54" s="236">
        <f t="shared" si="3"/>
        <v>0</v>
      </c>
      <c r="K54" s="236">
        <f t="shared" si="4"/>
        <v>0</v>
      </c>
      <c r="L54" s="387">
        <f t="shared" si="5"/>
        <v>0</v>
      </c>
      <c r="M54" s="3"/>
      <c r="N54" s="3"/>
      <c r="O54" s="3"/>
      <c r="P54" s="3"/>
      <c r="Q54" s="3"/>
      <c r="R54" s="3"/>
      <c r="S54" s="3"/>
      <c r="T54" s="3"/>
      <c r="U54" s="3"/>
      <c r="V54" s="3"/>
      <c r="W54" s="3"/>
      <c r="X54" s="3"/>
      <c r="Y54" s="3"/>
      <c r="Z54" s="3"/>
      <c r="AA54" s="3"/>
      <c r="AB54" s="3"/>
    </row>
    <row r="55" spans="1:28" ht="12.75" customHeight="1" x14ac:dyDescent="0.25">
      <c r="A55" s="3"/>
      <c r="B55" s="385">
        <f>Amnt_Deposited!B47</f>
        <v>36</v>
      </c>
      <c r="C55" s="321"/>
      <c r="D55" s="627"/>
      <c r="E55" s="627"/>
      <c r="F55" s="386">
        <f>MCF!R54</f>
        <v>0</v>
      </c>
      <c r="G55" s="236">
        <f t="shared" si="0"/>
        <v>0</v>
      </c>
      <c r="H55" s="236">
        <f t="shared" si="1"/>
        <v>0</v>
      </c>
      <c r="I55" s="236">
        <f t="shared" si="2"/>
        <v>0</v>
      </c>
      <c r="J55" s="236">
        <f t="shared" si="3"/>
        <v>0</v>
      </c>
      <c r="K55" s="236">
        <f t="shared" si="4"/>
        <v>0</v>
      </c>
      <c r="L55" s="387">
        <f t="shared" si="5"/>
        <v>0</v>
      </c>
      <c r="M55" s="3"/>
      <c r="N55" s="3"/>
      <c r="O55" s="3"/>
      <c r="P55" s="3"/>
      <c r="Q55" s="3"/>
      <c r="R55" s="3"/>
      <c r="S55" s="3"/>
      <c r="T55" s="3"/>
      <c r="U55" s="3"/>
      <c r="V55" s="3"/>
      <c r="W55" s="3"/>
      <c r="X55" s="3"/>
      <c r="Y55" s="3"/>
      <c r="Z55" s="3"/>
      <c r="AA55" s="3"/>
      <c r="AB55" s="3"/>
    </row>
    <row r="56" spans="1:28" ht="12.75" customHeight="1" x14ac:dyDescent="0.25">
      <c r="A56" s="3"/>
      <c r="B56" s="385">
        <f>Amnt_Deposited!B48</f>
        <v>37</v>
      </c>
      <c r="C56" s="321"/>
      <c r="D56" s="627"/>
      <c r="E56" s="627"/>
      <c r="F56" s="386">
        <f>MCF!R55</f>
        <v>0</v>
      </c>
      <c r="G56" s="236">
        <f t="shared" si="0"/>
        <v>0</v>
      </c>
      <c r="H56" s="236">
        <f t="shared" si="1"/>
        <v>0</v>
      </c>
      <c r="I56" s="236">
        <f t="shared" si="2"/>
        <v>0</v>
      </c>
      <c r="J56" s="236">
        <f t="shared" si="3"/>
        <v>0</v>
      </c>
      <c r="K56" s="236">
        <f t="shared" si="4"/>
        <v>0</v>
      </c>
      <c r="L56" s="387">
        <f t="shared" si="5"/>
        <v>0</v>
      </c>
      <c r="M56" s="3"/>
      <c r="N56" s="3"/>
      <c r="O56" s="3"/>
      <c r="P56" s="3"/>
      <c r="Q56" s="3"/>
      <c r="R56" s="3"/>
      <c r="S56" s="3"/>
      <c r="T56" s="3"/>
      <c r="U56" s="3"/>
      <c r="V56" s="3"/>
      <c r="W56" s="3"/>
      <c r="X56" s="3"/>
      <c r="Y56" s="3"/>
      <c r="Z56" s="3"/>
      <c r="AA56" s="3"/>
      <c r="AB56" s="3"/>
    </row>
    <row r="57" spans="1:28" ht="12.75" customHeight="1" x14ac:dyDescent="0.25">
      <c r="A57" s="3"/>
      <c r="B57" s="385">
        <f>Amnt_Deposited!B49</f>
        <v>38</v>
      </c>
      <c r="C57" s="321"/>
      <c r="D57" s="627"/>
      <c r="E57" s="627"/>
      <c r="F57" s="386">
        <f>MCF!R56</f>
        <v>0</v>
      </c>
      <c r="G57" s="236">
        <f t="shared" si="0"/>
        <v>0</v>
      </c>
      <c r="H57" s="236">
        <f t="shared" si="1"/>
        <v>0</v>
      </c>
      <c r="I57" s="236">
        <f t="shared" si="2"/>
        <v>0</v>
      </c>
      <c r="J57" s="236">
        <f t="shared" si="3"/>
        <v>0</v>
      </c>
      <c r="K57" s="236">
        <f t="shared" si="4"/>
        <v>0</v>
      </c>
      <c r="L57" s="387">
        <f t="shared" si="5"/>
        <v>0</v>
      </c>
      <c r="M57" s="3"/>
      <c r="N57" s="3"/>
      <c r="O57" s="3"/>
      <c r="P57" s="3"/>
      <c r="Q57" s="3"/>
      <c r="R57" s="3"/>
      <c r="S57" s="3"/>
      <c r="T57" s="3"/>
      <c r="U57" s="3"/>
      <c r="V57" s="3"/>
      <c r="W57" s="3"/>
      <c r="X57" s="3"/>
      <c r="Y57" s="3"/>
      <c r="Z57" s="3"/>
      <c r="AA57" s="3"/>
      <c r="AB57" s="3"/>
    </row>
    <row r="58" spans="1:28" ht="12.75" customHeight="1" x14ac:dyDescent="0.25">
      <c r="A58" s="3"/>
      <c r="B58" s="385">
        <f>Amnt_Deposited!B50</f>
        <v>39</v>
      </c>
      <c r="C58" s="321"/>
      <c r="D58" s="627"/>
      <c r="E58" s="627"/>
      <c r="F58" s="386">
        <f>MCF!R57</f>
        <v>0</v>
      </c>
      <c r="G58" s="236">
        <f t="shared" si="0"/>
        <v>0</v>
      </c>
      <c r="H58" s="236">
        <f t="shared" si="1"/>
        <v>0</v>
      </c>
      <c r="I58" s="236">
        <f t="shared" si="2"/>
        <v>0</v>
      </c>
      <c r="J58" s="236">
        <f t="shared" si="3"/>
        <v>0</v>
      </c>
      <c r="K58" s="236">
        <f t="shared" si="4"/>
        <v>0</v>
      </c>
      <c r="L58" s="387">
        <f t="shared" si="5"/>
        <v>0</v>
      </c>
      <c r="M58" s="3"/>
      <c r="N58" s="3"/>
      <c r="O58" s="3"/>
      <c r="P58" s="3"/>
      <c r="Q58" s="3"/>
      <c r="R58" s="3"/>
      <c r="S58" s="3"/>
      <c r="T58" s="3"/>
      <c r="U58" s="3"/>
      <c r="V58" s="3"/>
      <c r="W58" s="3"/>
      <c r="X58" s="3"/>
      <c r="Y58" s="3"/>
      <c r="Z58" s="3"/>
      <c r="AA58" s="3"/>
      <c r="AB58" s="3"/>
    </row>
    <row r="59" spans="1:28" ht="12.75" customHeight="1" x14ac:dyDescent="0.25">
      <c r="A59" s="3"/>
      <c r="B59" s="385">
        <f>Amnt_Deposited!B51</f>
        <v>40</v>
      </c>
      <c r="C59" s="321"/>
      <c r="D59" s="627"/>
      <c r="E59" s="627"/>
      <c r="F59" s="386">
        <f>MCF!R58</f>
        <v>0</v>
      </c>
      <c r="G59" s="236">
        <f t="shared" si="0"/>
        <v>0</v>
      </c>
      <c r="H59" s="236">
        <f t="shared" si="1"/>
        <v>0</v>
      </c>
      <c r="I59" s="236">
        <f t="shared" si="2"/>
        <v>0</v>
      </c>
      <c r="J59" s="236">
        <f t="shared" si="3"/>
        <v>0</v>
      </c>
      <c r="K59" s="236">
        <f t="shared" si="4"/>
        <v>0</v>
      </c>
      <c r="L59" s="387">
        <f t="shared" si="5"/>
        <v>0</v>
      </c>
      <c r="M59" s="3"/>
      <c r="N59" s="3"/>
      <c r="O59" s="3"/>
      <c r="P59" s="3"/>
      <c r="Q59" s="3"/>
      <c r="R59" s="3"/>
      <c r="S59" s="3"/>
      <c r="T59" s="3"/>
      <c r="U59" s="3"/>
      <c r="V59" s="3"/>
      <c r="W59" s="3"/>
      <c r="X59" s="3"/>
      <c r="Y59" s="3"/>
      <c r="Z59" s="3"/>
      <c r="AA59" s="3"/>
      <c r="AB59" s="3"/>
    </row>
    <row r="60" spans="1:28" ht="12.75" customHeight="1" x14ac:dyDescent="0.25">
      <c r="A60" s="3"/>
      <c r="B60" s="385">
        <f>Amnt_Deposited!B52</f>
        <v>41</v>
      </c>
      <c r="C60" s="321"/>
      <c r="D60" s="627"/>
      <c r="E60" s="627"/>
      <c r="F60" s="386">
        <f>MCF!R59</f>
        <v>0</v>
      </c>
      <c r="G60" s="236">
        <f t="shared" si="0"/>
        <v>0</v>
      </c>
      <c r="H60" s="236">
        <f t="shared" si="1"/>
        <v>0</v>
      </c>
      <c r="I60" s="236">
        <f t="shared" si="2"/>
        <v>0</v>
      </c>
      <c r="J60" s="236">
        <f t="shared" si="3"/>
        <v>0</v>
      </c>
      <c r="K60" s="236">
        <f t="shared" si="4"/>
        <v>0</v>
      </c>
      <c r="L60" s="387">
        <f t="shared" si="5"/>
        <v>0</v>
      </c>
      <c r="M60" s="3"/>
      <c r="N60" s="3"/>
      <c r="O60" s="3"/>
      <c r="P60" s="3"/>
      <c r="Q60" s="3"/>
      <c r="R60" s="3"/>
      <c r="S60" s="3"/>
      <c r="T60" s="3"/>
      <c r="U60" s="3"/>
      <c r="V60" s="3"/>
      <c r="W60" s="3"/>
      <c r="X60" s="3"/>
      <c r="Y60" s="3"/>
      <c r="Z60" s="3"/>
      <c r="AA60" s="3"/>
      <c r="AB60" s="3"/>
    </row>
    <row r="61" spans="1:28" ht="12.75" customHeight="1" x14ac:dyDescent="0.25">
      <c r="A61" s="3"/>
      <c r="B61" s="385">
        <f>Amnt_Deposited!B53</f>
        <v>42</v>
      </c>
      <c r="C61" s="321"/>
      <c r="D61" s="627"/>
      <c r="E61" s="627"/>
      <c r="F61" s="386">
        <f>MCF!R60</f>
        <v>0</v>
      </c>
      <c r="G61" s="236">
        <f t="shared" si="0"/>
        <v>0</v>
      </c>
      <c r="H61" s="236">
        <f t="shared" si="1"/>
        <v>0</v>
      </c>
      <c r="I61" s="236">
        <f t="shared" si="2"/>
        <v>0</v>
      </c>
      <c r="J61" s="236">
        <f t="shared" si="3"/>
        <v>0</v>
      </c>
      <c r="K61" s="236">
        <f t="shared" si="4"/>
        <v>0</v>
      </c>
      <c r="L61" s="387">
        <f t="shared" si="5"/>
        <v>0</v>
      </c>
      <c r="M61" s="3"/>
      <c r="N61" s="3"/>
      <c r="O61" s="3"/>
      <c r="P61" s="3"/>
      <c r="Q61" s="3"/>
      <c r="R61" s="3"/>
      <c r="S61" s="3"/>
      <c r="T61" s="3"/>
      <c r="U61" s="3"/>
      <c r="V61" s="3"/>
      <c r="W61" s="3"/>
      <c r="X61" s="3"/>
      <c r="Y61" s="3"/>
      <c r="Z61" s="3"/>
      <c r="AA61" s="3"/>
      <c r="AB61" s="3"/>
    </row>
    <row r="62" spans="1:28" ht="12.75" customHeight="1" x14ac:dyDescent="0.25">
      <c r="A62" s="3"/>
      <c r="B62" s="385">
        <f>Amnt_Deposited!B54</f>
        <v>43</v>
      </c>
      <c r="C62" s="321"/>
      <c r="D62" s="627"/>
      <c r="E62" s="627"/>
      <c r="F62" s="386">
        <f>MCF!R61</f>
        <v>0</v>
      </c>
      <c r="G62" s="236">
        <f t="shared" si="0"/>
        <v>0</v>
      </c>
      <c r="H62" s="236">
        <f t="shared" si="1"/>
        <v>0</v>
      </c>
      <c r="I62" s="236">
        <f t="shared" si="2"/>
        <v>0</v>
      </c>
      <c r="J62" s="236">
        <f t="shared" si="3"/>
        <v>0</v>
      </c>
      <c r="K62" s="236">
        <f t="shared" si="4"/>
        <v>0</v>
      </c>
      <c r="L62" s="387">
        <f t="shared" si="5"/>
        <v>0</v>
      </c>
      <c r="M62" s="3"/>
      <c r="N62" s="3"/>
      <c r="O62" s="3"/>
      <c r="P62" s="3"/>
      <c r="Q62" s="3"/>
      <c r="R62" s="3"/>
      <c r="S62" s="3"/>
      <c r="T62" s="3"/>
      <c r="U62" s="3"/>
      <c r="V62" s="3"/>
      <c r="W62" s="3"/>
      <c r="X62" s="3"/>
      <c r="Y62" s="3"/>
      <c r="Z62" s="3"/>
      <c r="AA62" s="3"/>
      <c r="AB62" s="3"/>
    </row>
    <row r="63" spans="1:28" ht="12.75" customHeight="1" x14ac:dyDescent="0.25">
      <c r="A63" s="3"/>
      <c r="B63" s="385">
        <f>Amnt_Deposited!B55</f>
        <v>44</v>
      </c>
      <c r="C63" s="321"/>
      <c r="D63" s="627"/>
      <c r="E63" s="627"/>
      <c r="F63" s="386">
        <f>MCF!R62</f>
        <v>0</v>
      </c>
      <c r="G63" s="236">
        <f t="shared" si="0"/>
        <v>0</v>
      </c>
      <c r="H63" s="236">
        <f t="shared" si="1"/>
        <v>0</v>
      </c>
      <c r="I63" s="236">
        <f t="shared" si="2"/>
        <v>0</v>
      </c>
      <c r="J63" s="236">
        <f t="shared" si="3"/>
        <v>0</v>
      </c>
      <c r="K63" s="236">
        <f t="shared" si="4"/>
        <v>0</v>
      </c>
      <c r="L63" s="387">
        <f t="shared" si="5"/>
        <v>0</v>
      </c>
      <c r="M63" s="3"/>
      <c r="N63" s="3"/>
      <c r="O63" s="3"/>
      <c r="P63" s="3"/>
      <c r="Q63" s="3"/>
      <c r="R63" s="3"/>
      <c r="S63" s="3"/>
      <c r="T63" s="3"/>
      <c r="U63" s="3"/>
      <c r="V63" s="3"/>
      <c r="W63" s="3"/>
      <c r="X63" s="3"/>
      <c r="Y63" s="3"/>
      <c r="Z63" s="3"/>
      <c r="AA63" s="3"/>
      <c r="AB63" s="3"/>
    </row>
    <row r="64" spans="1:28" ht="12.75" customHeight="1" x14ac:dyDescent="0.25">
      <c r="A64" s="3"/>
      <c r="B64" s="385">
        <f>Amnt_Deposited!B56</f>
        <v>45</v>
      </c>
      <c r="C64" s="321"/>
      <c r="D64" s="627"/>
      <c r="E64" s="627"/>
      <c r="F64" s="386">
        <f>MCF!R63</f>
        <v>0</v>
      </c>
      <c r="G64" s="236">
        <f t="shared" si="0"/>
        <v>0</v>
      </c>
      <c r="H64" s="236">
        <f t="shared" si="1"/>
        <v>0</v>
      </c>
      <c r="I64" s="236">
        <f t="shared" si="2"/>
        <v>0</v>
      </c>
      <c r="J64" s="236">
        <f t="shared" si="3"/>
        <v>0</v>
      </c>
      <c r="K64" s="236">
        <f t="shared" si="4"/>
        <v>0</v>
      </c>
      <c r="L64" s="387">
        <f t="shared" si="5"/>
        <v>0</v>
      </c>
      <c r="M64" s="3"/>
      <c r="N64" s="3"/>
      <c r="O64" s="3"/>
      <c r="P64" s="3"/>
      <c r="Q64" s="3"/>
      <c r="R64" s="3"/>
      <c r="S64" s="3"/>
      <c r="T64" s="3"/>
      <c r="U64" s="3"/>
      <c r="V64" s="3"/>
      <c r="W64" s="3"/>
      <c r="X64" s="3"/>
      <c r="Y64" s="3"/>
      <c r="Z64" s="3"/>
      <c r="AA64" s="3"/>
      <c r="AB64" s="3"/>
    </row>
    <row r="65" spans="1:28" ht="12.75" customHeight="1" x14ac:dyDescent="0.25">
      <c r="A65" s="3"/>
      <c r="B65" s="385">
        <f>Amnt_Deposited!B57</f>
        <v>46</v>
      </c>
      <c r="C65" s="321"/>
      <c r="D65" s="627"/>
      <c r="E65" s="627"/>
      <c r="F65" s="386">
        <f>MCF!R64</f>
        <v>0</v>
      </c>
      <c r="G65" s="236">
        <f t="shared" si="0"/>
        <v>0</v>
      </c>
      <c r="H65" s="236">
        <f t="shared" si="1"/>
        <v>0</v>
      </c>
      <c r="I65" s="236">
        <f t="shared" si="2"/>
        <v>0</v>
      </c>
      <c r="J65" s="236">
        <f t="shared" si="3"/>
        <v>0</v>
      </c>
      <c r="K65" s="236">
        <f t="shared" si="4"/>
        <v>0</v>
      </c>
      <c r="L65" s="387">
        <f t="shared" si="5"/>
        <v>0</v>
      </c>
      <c r="M65" s="3"/>
      <c r="N65" s="3"/>
      <c r="O65" s="3"/>
      <c r="P65" s="3"/>
      <c r="Q65" s="3"/>
      <c r="R65" s="3"/>
      <c r="S65" s="3"/>
      <c r="T65" s="3"/>
      <c r="U65" s="3"/>
      <c r="V65" s="3"/>
      <c r="W65" s="3"/>
      <c r="X65" s="3"/>
      <c r="Y65" s="3"/>
      <c r="Z65" s="3"/>
      <c r="AA65" s="3"/>
      <c r="AB65" s="3"/>
    </row>
    <row r="66" spans="1:28" ht="12.75" customHeight="1" x14ac:dyDescent="0.25">
      <c r="A66" s="3"/>
      <c r="B66" s="385">
        <f>Amnt_Deposited!B58</f>
        <v>47</v>
      </c>
      <c r="C66" s="321"/>
      <c r="D66" s="627"/>
      <c r="E66" s="627"/>
      <c r="F66" s="386">
        <f>MCF!R65</f>
        <v>0</v>
      </c>
      <c r="G66" s="236">
        <f t="shared" si="0"/>
        <v>0</v>
      </c>
      <c r="H66" s="236">
        <f t="shared" si="1"/>
        <v>0</v>
      </c>
      <c r="I66" s="236">
        <f t="shared" si="2"/>
        <v>0</v>
      </c>
      <c r="J66" s="236">
        <f t="shared" si="3"/>
        <v>0</v>
      </c>
      <c r="K66" s="236">
        <f t="shared" si="4"/>
        <v>0</v>
      </c>
      <c r="L66" s="387">
        <f t="shared" si="5"/>
        <v>0</v>
      </c>
      <c r="M66" s="3"/>
      <c r="N66" s="3"/>
      <c r="O66" s="3"/>
      <c r="P66" s="3"/>
      <c r="Q66" s="3"/>
      <c r="R66" s="3"/>
      <c r="S66" s="3"/>
      <c r="T66" s="3"/>
      <c r="U66" s="3"/>
      <c r="V66" s="3"/>
      <c r="W66" s="3"/>
      <c r="X66" s="3"/>
      <c r="Y66" s="3"/>
      <c r="Z66" s="3"/>
      <c r="AA66" s="3"/>
      <c r="AB66" s="3"/>
    </row>
    <row r="67" spans="1:28" ht="12.75" customHeight="1" x14ac:dyDescent="0.25">
      <c r="A67" s="3"/>
      <c r="B67" s="385">
        <f>Amnt_Deposited!B59</f>
        <v>48</v>
      </c>
      <c r="C67" s="321"/>
      <c r="D67" s="627"/>
      <c r="E67" s="627"/>
      <c r="F67" s="386">
        <f>MCF!R66</f>
        <v>0</v>
      </c>
      <c r="G67" s="236">
        <f t="shared" si="0"/>
        <v>0</v>
      </c>
      <c r="H67" s="236">
        <f t="shared" si="1"/>
        <v>0</v>
      </c>
      <c r="I67" s="236">
        <f t="shared" si="2"/>
        <v>0</v>
      </c>
      <c r="J67" s="236">
        <f t="shared" si="3"/>
        <v>0</v>
      </c>
      <c r="K67" s="236">
        <f t="shared" si="4"/>
        <v>0</v>
      </c>
      <c r="L67" s="387">
        <f t="shared" si="5"/>
        <v>0</v>
      </c>
      <c r="M67" s="3"/>
      <c r="N67" s="3"/>
      <c r="O67" s="3"/>
      <c r="P67" s="3"/>
      <c r="Q67" s="3"/>
      <c r="R67" s="3"/>
      <c r="S67" s="3"/>
      <c r="T67" s="3"/>
      <c r="U67" s="3"/>
      <c r="V67" s="3"/>
      <c r="W67" s="3"/>
      <c r="X67" s="3"/>
      <c r="Y67" s="3"/>
      <c r="Z67" s="3"/>
      <c r="AA67" s="3"/>
      <c r="AB67" s="3"/>
    </row>
    <row r="68" spans="1:28" ht="12.75" customHeight="1" x14ac:dyDescent="0.25">
      <c r="A68" s="3"/>
      <c r="B68" s="385">
        <f>Amnt_Deposited!B60</f>
        <v>49</v>
      </c>
      <c r="C68" s="321"/>
      <c r="D68" s="627"/>
      <c r="E68" s="627"/>
      <c r="F68" s="386">
        <f>MCF!R67</f>
        <v>0</v>
      </c>
      <c r="G68" s="236">
        <f t="shared" si="0"/>
        <v>0</v>
      </c>
      <c r="H68" s="236">
        <f t="shared" si="1"/>
        <v>0</v>
      </c>
      <c r="I68" s="236">
        <f t="shared" si="2"/>
        <v>0</v>
      </c>
      <c r="J68" s="236">
        <f t="shared" si="3"/>
        <v>0</v>
      </c>
      <c r="K68" s="236">
        <f t="shared" si="4"/>
        <v>0</v>
      </c>
      <c r="L68" s="387">
        <f t="shared" si="5"/>
        <v>0</v>
      </c>
      <c r="M68" s="3"/>
      <c r="N68" s="3"/>
      <c r="O68" s="3"/>
      <c r="P68" s="3"/>
      <c r="Q68" s="3"/>
      <c r="R68" s="3"/>
      <c r="S68" s="3"/>
      <c r="T68" s="3"/>
      <c r="U68" s="3"/>
      <c r="V68" s="3"/>
      <c r="W68" s="3"/>
      <c r="X68" s="3"/>
      <c r="Y68" s="3"/>
      <c r="Z68" s="3"/>
      <c r="AA68" s="3"/>
      <c r="AB68" s="3"/>
    </row>
    <row r="69" spans="1:28" ht="12.75" customHeight="1" x14ac:dyDescent="0.25">
      <c r="A69" s="3"/>
      <c r="B69" s="385">
        <f>Amnt_Deposited!B61</f>
        <v>50</v>
      </c>
      <c r="C69" s="321"/>
      <c r="D69" s="627"/>
      <c r="E69" s="627"/>
      <c r="F69" s="386">
        <f>MCF!R68</f>
        <v>0</v>
      </c>
      <c r="G69" s="236">
        <f t="shared" si="0"/>
        <v>0</v>
      </c>
      <c r="H69" s="236">
        <f t="shared" si="1"/>
        <v>0</v>
      </c>
      <c r="I69" s="236">
        <f t="shared" si="2"/>
        <v>0</v>
      </c>
      <c r="J69" s="236">
        <f t="shared" si="3"/>
        <v>0</v>
      </c>
      <c r="K69" s="236">
        <f t="shared" si="4"/>
        <v>0</v>
      </c>
      <c r="L69" s="387">
        <f t="shared" si="5"/>
        <v>0</v>
      </c>
      <c r="M69" s="3"/>
      <c r="N69" s="3"/>
      <c r="O69" s="3"/>
      <c r="P69" s="3"/>
      <c r="Q69" s="3"/>
      <c r="R69" s="3"/>
      <c r="S69" s="3"/>
      <c r="T69" s="3"/>
      <c r="U69" s="3"/>
      <c r="V69" s="3"/>
      <c r="W69" s="3"/>
      <c r="X69" s="3"/>
      <c r="Y69" s="3"/>
      <c r="Z69" s="3"/>
      <c r="AA69" s="3"/>
      <c r="AB69" s="3"/>
    </row>
    <row r="70" spans="1:28" ht="12.75" customHeight="1" x14ac:dyDescent="0.25">
      <c r="A70" s="3"/>
      <c r="B70" s="385">
        <f>Amnt_Deposited!B62</f>
        <v>51</v>
      </c>
      <c r="C70" s="321"/>
      <c r="D70" s="627"/>
      <c r="E70" s="627"/>
      <c r="F70" s="386">
        <f>MCF!R69</f>
        <v>0</v>
      </c>
      <c r="G70" s="236">
        <f t="shared" si="0"/>
        <v>0</v>
      </c>
      <c r="H70" s="236">
        <f t="shared" si="1"/>
        <v>0</v>
      </c>
      <c r="I70" s="236">
        <f t="shared" si="2"/>
        <v>0</v>
      </c>
      <c r="J70" s="236">
        <f t="shared" si="3"/>
        <v>0</v>
      </c>
      <c r="K70" s="236">
        <f t="shared" si="4"/>
        <v>0</v>
      </c>
      <c r="L70" s="387">
        <f t="shared" si="5"/>
        <v>0</v>
      </c>
      <c r="M70" s="3"/>
      <c r="N70" s="3"/>
      <c r="O70" s="3"/>
      <c r="P70" s="3"/>
      <c r="Q70" s="3"/>
      <c r="R70" s="3"/>
      <c r="S70" s="3"/>
      <c r="T70" s="3"/>
      <c r="U70" s="3"/>
      <c r="V70" s="3"/>
      <c r="W70" s="3"/>
      <c r="X70" s="3"/>
      <c r="Y70" s="3"/>
      <c r="Z70" s="3"/>
      <c r="AA70" s="3"/>
      <c r="AB70" s="3"/>
    </row>
    <row r="71" spans="1:28" ht="12.75" customHeight="1" x14ac:dyDescent="0.25">
      <c r="A71" s="3"/>
      <c r="B71" s="385">
        <f>Amnt_Deposited!B63</f>
        <v>52</v>
      </c>
      <c r="C71" s="321"/>
      <c r="D71" s="627"/>
      <c r="E71" s="627"/>
      <c r="F71" s="386">
        <f>MCF!R70</f>
        <v>0</v>
      </c>
      <c r="G71" s="236">
        <f t="shared" si="0"/>
        <v>0</v>
      </c>
      <c r="H71" s="236">
        <f t="shared" si="1"/>
        <v>0</v>
      </c>
      <c r="I71" s="236">
        <f t="shared" si="2"/>
        <v>0</v>
      </c>
      <c r="J71" s="236">
        <f t="shared" si="3"/>
        <v>0</v>
      </c>
      <c r="K71" s="236">
        <f t="shared" si="4"/>
        <v>0</v>
      </c>
      <c r="L71" s="387">
        <f t="shared" si="5"/>
        <v>0</v>
      </c>
      <c r="M71" s="3"/>
      <c r="N71" s="3"/>
      <c r="O71" s="3"/>
      <c r="P71" s="3"/>
      <c r="Q71" s="3"/>
      <c r="R71" s="3"/>
      <c r="S71" s="3"/>
      <c r="T71" s="3"/>
      <c r="U71" s="3"/>
      <c r="V71" s="3"/>
      <c r="W71" s="3"/>
      <c r="X71" s="3"/>
      <c r="Y71" s="3"/>
      <c r="Z71" s="3"/>
      <c r="AA71" s="3"/>
      <c r="AB71" s="3"/>
    </row>
    <row r="72" spans="1:28" ht="12.75" customHeight="1" x14ac:dyDescent="0.25">
      <c r="A72" s="3"/>
      <c r="B72" s="385">
        <f>Amnt_Deposited!B64</f>
        <v>53</v>
      </c>
      <c r="C72" s="321"/>
      <c r="D72" s="627"/>
      <c r="E72" s="627"/>
      <c r="F72" s="386">
        <f>MCF!R71</f>
        <v>0</v>
      </c>
      <c r="G72" s="236">
        <f t="shared" si="0"/>
        <v>0</v>
      </c>
      <c r="H72" s="236">
        <f t="shared" si="1"/>
        <v>0</v>
      </c>
      <c r="I72" s="236">
        <f t="shared" si="2"/>
        <v>0</v>
      </c>
      <c r="J72" s="236">
        <f t="shared" si="3"/>
        <v>0</v>
      </c>
      <c r="K72" s="236">
        <f t="shared" si="4"/>
        <v>0</v>
      </c>
      <c r="L72" s="387">
        <f t="shared" si="5"/>
        <v>0</v>
      </c>
      <c r="M72" s="3"/>
      <c r="N72" s="3"/>
      <c r="O72" s="3"/>
      <c r="P72" s="3"/>
      <c r="Q72" s="3"/>
      <c r="R72" s="3"/>
      <c r="S72" s="3"/>
      <c r="T72" s="3"/>
      <c r="U72" s="3"/>
      <c r="V72" s="3"/>
      <c r="W72" s="3"/>
      <c r="X72" s="3"/>
      <c r="Y72" s="3"/>
      <c r="Z72" s="3"/>
      <c r="AA72" s="3"/>
      <c r="AB72" s="3"/>
    </row>
    <row r="73" spans="1:28" ht="12.75" customHeight="1" x14ac:dyDescent="0.25">
      <c r="A73" s="3"/>
      <c r="B73" s="385">
        <f>Amnt_Deposited!B65</f>
        <v>54</v>
      </c>
      <c r="C73" s="321"/>
      <c r="D73" s="627"/>
      <c r="E73" s="627"/>
      <c r="F73" s="386">
        <f>MCF!R72</f>
        <v>0</v>
      </c>
      <c r="G73" s="236">
        <f t="shared" si="0"/>
        <v>0</v>
      </c>
      <c r="H73" s="236">
        <f t="shared" si="1"/>
        <v>0</v>
      </c>
      <c r="I73" s="236">
        <f t="shared" si="2"/>
        <v>0</v>
      </c>
      <c r="J73" s="236">
        <f t="shared" si="3"/>
        <v>0</v>
      </c>
      <c r="K73" s="236">
        <f t="shared" si="4"/>
        <v>0</v>
      </c>
      <c r="L73" s="387">
        <f t="shared" si="5"/>
        <v>0</v>
      </c>
      <c r="M73" s="3"/>
      <c r="N73" s="3"/>
      <c r="O73" s="3"/>
      <c r="P73" s="3"/>
      <c r="Q73" s="3"/>
      <c r="R73" s="3"/>
      <c r="S73" s="3"/>
      <c r="T73" s="3"/>
      <c r="U73" s="3"/>
      <c r="V73" s="3"/>
      <c r="W73" s="3"/>
      <c r="X73" s="3"/>
      <c r="Y73" s="3"/>
      <c r="Z73" s="3"/>
      <c r="AA73" s="3"/>
      <c r="AB73" s="3"/>
    </row>
    <row r="74" spans="1:28" ht="12.75" customHeight="1" x14ac:dyDescent="0.25">
      <c r="A74" s="3"/>
      <c r="B74" s="385">
        <f>Amnt_Deposited!B66</f>
        <v>55</v>
      </c>
      <c r="C74" s="321"/>
      <c r="D74" s="627"/>
      <c r="E74" s="627"/>
      <c r="F74" s="386">
        <f>MCF!R73</f>
        <v>0</v>
      </c>
      <c r="G74" s="236">
        <f t="shared" si="0"/>
        <v>0</v>
      </c>
      <c r="H74" s="236">
        <f t="shared" si="1"/>
        <v>0</v>
      </c>
      <c r="I74" s="236">
        <f t="shared" si="2"/>
        <v>0</v>
      </c>
      <c r="J74" s="236">
        <f t="shared" si="3"/>
        <v>0</v>
      </c>
      <c r="K74" s="236">
        <f t="shared" si="4"/>
        <v>0</v>
      </c>
      <c r="L74" s="387">
        <f t="shared" si="5"/>
        <v>0</v>
      </c>
      <c r="M74" s="3"/>
      <c r="N74" s="3"/>
      <c r="O74" s="3"/>
      <c r="P74" s="3"/>
      <c r="Q74" s="3"/>
      <c r="R74" s="3"/>
      <c r="S74" s="3"/>
      <c r="T74" s="3"/>
      <c r="U74" s="3"/>
      <c r="V74" s="3"/>
      <c r="W74" s="3"/>
      <c r="X74" s="3"/>
      <c r="Y74" s="3"/>
      <c r="Z74" s="3"/>
      <c r="AA74" s="3"/>
      <c r="AB74" s="3"/>
    </row>
    <row r="75" spans="1:28" ht="12.75" customHeight="1" x14ac:dyDescent="0.25">
      <c r="A75" s="3"/>
      <c r="B75" s="385">
        <f>Amnt_Deposited!B67</f>
        <v>56</v>
      </c>
      <c r="C75" s="321"/>
      <c r="D75" s="627"/>
      <c r="E75" s="627"/>
      <c r="F75" s="386">
        <f>MCF!R74</f>
        <v>0</v>
      </c>
      <c r="G75" s="236">
        <f t="shared" si="0"/>
        <v>0</v>
      </c>
      <c r="H75" s="236">
        <f t="shared" si="1"/>
        <v>0</v>
      </c>
      <c r="I75" s="236">
        <f t="shared" si="2"/>
        <v>0</v>
      </c>
      <c r="J75" s="236">
        <f t="shared" si="3"/>
        <v>0</v>
      </c>
      <c r="K75" s="236">
        <f t="shared" si="4"/>
        <v>0</v>
      </c>
      <c r="L75" s="387">
        <f t="shared" si="5"/>
        <v>0</v>
      </c>
      <c r="M75" s="3"/>
      <c r="N75" s="3"/>
      <c r="O75" s="3"/>
      <c r="P75" s="3"/>
      <c r="Q75" s="3"/>
      <c r="R75" s="3"/>
      <c r="S75" s="3"/>
      <c r="T75" s="3"/>
      <c r="U75" s="3"/>
      <c r="V75" s="3"/>
      <c r="W75" s="3"/>
      <c r="X75" s="3"/>
      <c r="Y75" s="3"/>
      <c r="Z75" s="3"/>
      <c r="AA75" s="3"/>
      <c r="AB75" s="3"/>
    </row>
    <row r="76" spans="1:28" ht="12.75" customHeight="1" x14ac:dyDescent="0.25">
      <c r="A76" s="3"/>
      <c r="B76" s="385">
        <f>Amnt_Deposited!B68</f>
        <v>57</v>
      </c>
      <c r="C76" s="321"/>
      <c r="D76" s="627"/>
      <c r="E76" s="627"/>
      <c r="F76" s="386">
        <f>MCF!R75</f>
        <v>0</v>
      </c>
      <c r="G76" s="236">
        <f t="shared" si="0"/>
        <v>0</v>
      </c>
      <c r="H76" s="236">
        <f t="shared" si="1"/>
        <v>0</v>
      </c>
      <c r="I76" s="236">
        <f t="shared" si="2"/>
        <v>0</v>
      </c>
      <c r="J76" s="236">
        <f t="shared" si="3"/>
        <v>0</v>
      </c>
      <c r="K76" s="236">
        <f t="shared" si="4"/>
        <v>0</v>
      </c>
      <c r="L76" s="387">
        <f t="shared" si="5"/>
        <v>0</v>
      </c>
      <c r="M76" s="3"/>
      <c r="N76" s="3"/>
      <c r="O76" s="3"/>
      <c r="P76" s="3"/>
      <c r="Q76" s="3"/>
      <c r="R76" s="3"/>
      <c r="S76" s="3"/>
      <c r="T76" s="3"/>
      <c r="U76" s="3"/>
      <c r="V76" s="3"/>
      <c r="W76" s="3"/>
      <c r="X76" s="3"/>
      <c r="Y76" s="3"/>
      <c r="Z76" s="3"/>
      <c r="AA76" s="3"/>
      <c r="AB76" s="3"/>
    </row>
    <row r="77" spans="1:28" ht="12.75" customHeight="1" x14ac:dyDescent="0.25">
      <c r="A77" s="3"/>
      <c r="B77" s="385">
        <f>Amnt_Deposited!B69</f>
        <v>58</v>
      </c>
      <c r="C77" s="321"/>
      <c r="D77" s="627"/>
      <c r="E77" s="627"/>
      <c r="F77" s="386">
        <f>MCF!R76</f>
        <v>0</v>
      </c>
      <c r="G77" s="236">
        <f t="shared" si="0"/>
        <v>0</v>
      </c>
      <c r="H77" s="236">
        <f t="shared" si="1"/>
        <v>0</v>
      </c>
      <c r="I77" s="236">
        <f t="shared" si="2"/>
        <v>0</v>
      </c>
      <c r="J77" s="236">
        <f t="shared" si="3"/>
        <v>0</v>
      </c>
      <c r="K77" s="236">
        <f t="shared" si="4"/>
        <v>0</v>
      </c>
      <c r="L77" s="387">
        <f t="shared" si="5"/>
        <v>0</v>
      </c>
      <c r="M77" s="3"/>
      <c r="N77" s="3"/>
      <c r="O77" s="3"/>
      <c r="P77" s="3"/>
      <c r="Q77" s="3"/>
      <c r="R77" s="3"/>
      <c r="S77" s="3"/>
      <c r="T77" s="3"/>
      <c r="U77" s="3"/>
      <c r="V77" s="3"/>
      <c r="W77" s="3"/>
      <c r="X77" s="3"/>
      <c r="Y77" s="3"/>
      <c r="Z77" s="3"/>
      <c r="AA77" s="3"/>
      <c r="AB77" s="3"/>
    </row>
    <row r="78" spans="1:28" ht="12.75" customHeight="1" x14ac:dyDescent="0.25">
      <c r="A78" s="3"/>
      <c r="B78" s="385">
        <f>Amnt_Deposited!B70</f>
        <v>59</v>
      </c>
      <c r="C78" s="321"/>
      <c r="D78" s="627"/>
      <c r="E78" s="627"/>
      <c r="F78" s="386">
        <f>MCF!R77</f>
        <v>0</v>
      </c>
      <c r="G78" s="236">
        <f t="shared" si="0"/>
        <v>0</v>
      </c>
      <c r="H78" s="236">
        <f t="shared" si="1"/>
        <v>0</v>
      </c>
      <c r="I78" s="236">
        <f t="shared" si="2"/>
        <v>0</v>
      </c>
      <c r="J78" s="236">
        <f t="shared" si="3"/>
        <v>0</v>
      </c>
      <c r="K78" s="236">
        <f t="shared" si="4"/>
        <v>0</v>
      </c>
      <c r="L78" s="387">
        <f t="shared" si="5"/>
        <v>0</v>
      </c>
      <c r="M78" s="3"/>
      <c r="N78" s="3"/>
      <c r="O78" s="3"/>
      <c r="P78" s="3"/>
      <c r="Q78" s="3"/>
      <c r="R78" s="3"/>
      <c r="S78" s="3"/>
      <c r="T78" s="3"/>
      <c r="U78" s="3"/>
      <c r="V78" s="3"/>
      <c r="W78" s="3"/>
      <c r="X78" s="3"/>
      <c r="Y78" s="3"/>
      <c r="Z78" s="3"/>
      <c r="AA78" s="3"/>
      <c r="AB78" s="3"/>
    </row>
    <row r="79" spans="1:28" ht="12.75" customHeight="1" x14ac:dyDescent="0.25">
      <c r="A79" s="3"/>
      <c r="B79" s="385">
        <f>Amnt_Deposited!B71</f>
        <v>60</v>
      </c>
      <c r="C79" s="321"/>
      <c r="D79" s="627"/>
      <c r="E79" s="627"/>
      <c r="F79" s="386">
        <f>MCF!R78</f>
        <v>0</v>
      </c>
      <c r="G79" s="236">
        <f t="shared" si="0"/>
        <v>0</v>
      </c>
      <c r="H79" s="236">
        <f t="shared" si="1"/>
        <v>0</v>
      </c>
      <c r="I79" s="236">
        <f t="shared" si="2"/>
        <v>0</v>
      </c>
      <c r="J79" s="236">
        <f t="shared" si="3"/>
        <v>0</v>
      </c>
      <c r="K79" s="236">
        <f t="shared" si="4"/>
        <v>0</v>
      </c>
      <c r="L79" s="387">
        <f t="shared" si="5"/>
        <v>0</v>
      </c>
      <c r="M79" s="3"/>
      <c r="N79" s="3"/>
      <c r="O79" s="3"/>
      <c r="P79" s="3"/>
      <c r="Q79" s="3"/>
      <c r="R79" s="3"/>
      <c r="S79" s="3"/>
      <c r="T79" s="3"/>
      <c r="U79" s="3"/>
      <c r="V79" s="3"/>
      <c r="W79" s="3"/>
      <c r="X79" s="3"/>
      <c r="Y79" s="3"/>
      <c r="Z79" s="3"/>
      <c r="AA79" s="3"/>
      <c r="AB79" s="3"/>
    </row>
    <row r="80" spans="1:28" ht="12.75" customHeight="1" x14ac:dyDescent="0.25">
      <c r="A80" s="3"/>
      <c r="B80" s="385">
        <f>Amnt_Deposited!B72</f>
        <v>61</v>
      </c>
      <c r="C80" s="321"/>
      <c r="D80" s="627"/>
      <c r="E80" s="627"/>
      <c r="F80" s="386">
        <f>MCF!R79</f>
        <v>0</v>
      </c>
      <c r="G80" s="236">
        <f t="shared" si="0"/>
        <v>0</v>
      </c>
      <c r="H80" s="236">
        <f t="shared" si="1"/>
        <v>0</v>
      </c>
      <c r="I80" s="236">
        <f t="shared" si="2"/>
        <v>0</v>
      </c>
      <c r="J80" s="236">
        <f t="shared" si="3"/>
        <v>0</v>
      </c>
      <c r="K80" s="236">
        <f t="shared" si="4"/>
        <v>0</v>
      </c>
      <c r="L80" s="387">
        <f t="shared" si="5"/>
        <v>0</v>
      </c>
      <c r="M80" s="3"/>
      <c r="N80" s="3"/>
      <c r="O80" s="3"/>
      <c r="P80" s="3"/>
      <c r="Q80" s="3"/>
      <c r="R80" s="3"/>
      <c r="S80" s="3"/>
      <c r="T80" s="3"/>
      <c r="U80" s="3"/>
      <c r="V80" s="3"/>
      <c r="W80" s="3"/>
      <c r="X80" s="3"/>
      <c r="Y80" s="3"/>
      <c r="Z80" s="3"/>
      <c r="AA80" s="3"/>
      <c r="AB80" s="3"/>
    </row>
    <row r="81" spans="1:28" ht="12.75" customHeight="1" x14ac:dyDescent="0.25">
      <c r="A81" s="3"/>
      <c r="B81" s="385">
        <f>Amnt_Deposited!B73</f>
        <v>62</v>
      </c>
      <c r="C81" s="321"/>
      <c r="D81" s="627"/>
      <c r="E81" s="627"/>
      <c r="F81" s="386">
        <f>MCF!R80</f>
        <v>0</v>
      </c>
      <c r="G81" s="236">
        <f t="shared" si="0"/>
        <v>0</v>
      </c>
      <c r="H81" s="236">
        <f t="shared" si="1"/>
        <v>0</v>
      </c>
      <c r="I81" s="236">
        <f t="shared" si="2"/>
        <v>0</v>
      </c>
      <c r="J81" s="236">
        <f t="shared" si="3"/>
        <v>0</v>
      </c>
      <c r="K81" s="236">
        <f t="shared" si="4"/>
        <v>0</v>
      </c>
      <c r="L81" s="387">
        <f t="shared" si="5"/>
        <v>0</v>
      </c>
      <c r="M81" s="3"/>
      <c r="N81" s="3"/>
      <c r="O81" s="3"/>
      <c r="P81" s="3"/>
      <c r="Q81" s="3"/>
      <c r="R81" s="3"/>
      <c r="S81" s="3"/>
      <c r="T81" s="3"/>
      <c r="U81" s="3"/>
      <c r="V81" s="3"/>
      <c r="W81" s="3"/>
      <c r="X81" s="3"/>
      <c r="Y81" s="3"/>
      <c r="Z81" s="3"/>
      <c r="AA81" s="3"/>
      <c r="AB81" s="3"/>
    </row>
    <row r="82" spans="1:28" ht="12.75" customHeight="1" x14ac:dyDescent="0.25">
      <c r="A82" s="3"/>
      <c r="B82" s="385">
        <f>Amnt_Deposited!B74</f>
        <v>63</v>
      </c>
      <c r="C82" s="321"/>
      <c r="D82" s="627"/>
      <c r="E82" s="627"/>
      <c r="F82" s="386">
        <f>MCF!R81</f>
        <v>0</v>
      </c>
      <c r="G82" s="236">
        <f t="shared" si="0"/>
        <v>0</v>
      </c>
      <c r="H82" s="236">
        <f t="shared" si="1"/>
        <v>0</v>
      </c>
      <c r="I82" s="236">
        <f t="shared" si="2"/>
        <v>0</v>
      </c>
      <c r="J82" s="236">
        <f t="shared" si="3"/>
        <v>0</v>
      </c>
      <c r="K82" s="236">
        <f t="shared" si="4"/>
        <v>0</v>
      </c>
      <c r="L82" s="387">
        <f t="shared" si="5"/>
        <v>0</v>
      </c>
      <c r="M82" s="3"/>
      <c r="N82" s="3"/>
      <c r="O82" s="3"/>
      <c r="P82" s="3"/>
      <c r="Q82" s="3"/>
      <c r="R82" s="3"/>
      <c r="S82" s="3"/>
      <c r="T82" s="3"/>
      <c r="U82" s="3"/>
      <c r="V82" s="3"/>
      <c r="W82" s="3"/>
      <c r="X82" s="3"/>
      <c r="Y82" s="3"/>
      <c r="Z82" s="3"/>
      <c r="AA82" s="3"/>
      <c r="AB82" s="3"/>
    </row>
    <row r="83" spans="1:28" ht="12.75" customHeight="1" x14ac:dyDescent="0.25">
      <c r="A83" s="3"/>
      <c r="B83" s="385">
        <f>Amnt_Deposited!B75</f>
        <v>64</v>
      </c>
      <c r="C83" s="321"/>
      <c r="D83" s="627"/>
      <c r="E83" s="627"/>
      <c r="F83" s="386">
        <f>MCF!R82</f>
        <v>0</v>
      </c>
      <c r="G83" s="236">
        <f t="shared" ref="G83:G99" si="6">C83*$K$6*DOCF*F83</f>
        <v>0</v>
      </c>
      <c r="H83" s="236">
        <f t="shared" si="1"/>
        <v>0</v>
      </c>
      <c r="I83" s="236">
        <f t="shared" si="2"/>
        <v>0</v>
      </c>
      <c r="J83" s="236">
        <f t="shared" ref="J83:J99" si="7">H83+J82*$K$10</f>
        <v>0</v>
      </c>
      <c r="K83" s="236">
        <f t="shared" si="4"/>
        <v>0</v>
      </c>
      <c r="L83" s="387">
        <f t="shared" ref="L83:L99" si="8">K83*CH4_fraction*conv</f>
        <v>0</v>
      </c>
      <c r="M83" s="3"/>
      <c r="N83" s="3"/>
      <c r="O83" s="3"/>
      <c r="P83" s="3"/>
      <c r="Q83" s="3"/>
      <c r="R83" s="3"/>
      <c r="S83" s="3"/>
      <c r="T83" s="3"/>
      <c r="U83" s="3"/>
      <c r="V83" s="3"/>
      <c r="W83" s="3"/>
      <c r="X83" s="3"/>
      <c r="Y83" s="3"/>
      <c r="Z83" s="3"/>
      <c r="AA83" s="3"/>
      <c r="AB83" s="3"/>
    </row>
    <row r="84" spans="1:28" ht="12.75" customHeight="1" x14ac:dyDescent="0.25">
      <c r="A84" s="3"/>
      <c r="B84" s="385">
        <f>Amnt_Deposited!B76</f>
        <v>65</v>
      </c>
      <c r="C84" s="321"/>
      <c r="D84" s="627"/>
      <c r="E84" s="627"/>
      <c r="F84" s="386">
        <f>MCF!R83</f>
        <v>0</v>
      </c>
      <c r="G84" s="236">
        <f t="shared" si="6"/>
        <v>0</v>
      </c>
      <c r="H84" s="236">
        <f t="shared" si="1"/>
        <v>0</v>
      </c>
      <c r="I84" s="236">
        <f t="shared" si="2"/>
        <v>0</v>
      </c>
      <c r="J84" s="236">
        <f t="shared" si="7"/>
        <v>0</v>
      </c>
      <c r="K84" s="236">
        <f t="shared" si="4"/>
        <v>0</v>
      </c>
      <c r="L84" s="387">
        <f t="shared" si="8"/>
        <v>0</v>
      </c>
      <c r="M84" s="3"/>
      <c r="N84" s="3"/>
      <c r="O84" s="3"/>
      <c r="P84" s="3"/>
      <c r="Q84" s="3"/>
      <c r="R84" s="3"/>
      <c r="S84" s="3"/>
      <c r="T84" s="3"/>
      <c r="U84" s="3"/>
      <c r="V84" s="3"/>
      <c r="W84" s="3"/>
      <c r="X84" s="3"/>
      <c r="Y84" s="3"/>
      <c r="Z84" s="3"/>
      <c r="AA84" s="3"/>
      <c r="AB84" s="3"/>
    </row>
    <row r="85" spans="1:28" ht="12.75" customHeight="1" x14ac:dyDescent="0.25">
      <c r="A85" s="3"/>
      <c r="B85" s="385">
        <f>Amnt_Deposited!B77</f>
        <v>66</v>
      </c>
      <c r="C85" s="321"/>
      <c r="D85" s="627"/>
      <c r="E85" s="627"/>
      <c r="F85" s="386">
        <f>MCF!R84</f>
        <v>0</v>
      </c>
      <c r="G85" s="236">
        <f t="shared" si="6"/>
        <v>0</v>
      </c>
      <c r="H85" s="236">
        <f t="shared" si="1"/>
        <v>0</v>
      </c>
      <c r="I85" s="236">
        <f t="shared" si="2"/>
        <v>0</v>
      </c>
      <c r="J85" s="236">
        <f t="shared" si="7"/>
        <v>0</v>
      </c>
      <c r="K85" s="236">
        <f t="shared" si="4"/>
        <v>0</v>
      </c>
      <c r="L85" s="387">
        <f t="shared" si="8"/>
        <v>0</v>
      </c>
      <c r="M85" s="3"/>
      <c r="N85" s="3"/>
      <c r="O85" s="3"/>
      <c r="P85" s="3"/>
      <c r="Q85" s="3"/>
      <c r="R85" s="3"/>
      <c r="S85" s="3"/>
      <c r="T85" s="3"/>
      <c r="U85" s="3"/>
      <c r="V85" s="3"/>
      <c r="W85" s="3"/>
      <c r="X85" s="3"/>
      <c r="Y85" s="3"/>
      <c r="Z85" s="3"/>
      <c r="AA85" s="3"/>
      <c r="AB85" s="3"/>
    </row>
    <row r="86" spans="1:28" ht="12.75" customHeight="1" x14ac:dyDescent="0.25">
      <c r="A86" s="3"/>
      <c r="B86" s="385">
        <f>Amnt_Deposited!B78</f>
        <v>67</v>
      </c>
      <c r="C86" s="321"/>
      <c r="D86" s="627"/>
      <c r="E86" s="627"/>
      <c r="F86" s="386">
        <f>MCF!R85</f>
        <v>0</v>
      </c>
      <c r="G86" s="236">
        <f t="shared" si="6"/>
        <v>0</v>
      </c>
      <c r="H86" s="236">
        <f t="shared" si="1"/>
        <v>0</v>
      </c>
      <c r="I86" s="236">
        <f t="shared" si="2"/>
        <v>0</v>
      </c>
      <c r="J86" s="236">
        <f t="shared" si="7"/>
        <v>0</v>
      </c>
      <c r="K86" s="236">
        <f t="shared" si="4"/>
        <v>0</v>
      </c>
      <c r="L86" s="387">
        <f t="shared" si="8"/>
        <v>0</v>
      </c>
      <c r="M86" s="3"/>
      <c r="N86" s="3"/>
      <c r="O86" s="3"/>
      <c r="P86" s="3"/>
      <c r="Q86" s="3"/>
      <c r="R86" s="3"/>
      <c r="S86" s="3"/>
      <c r="T86" s="3"/>
      <c r="U86" s="3"/>
      <c r="V86" s="3"/>
      <c r="W86" s="3"/>
      <c r="X86" s="3"/>
      <c r="Y86" s="3"/>
      <c r="Z86" s="3"/>
      <c r="AA86" s="3"/>
      <c r="AB86" s="3"/>
    </row>
    <row r="87" spans="1:28" ht="12.75" customHeight="1" x14ac:dyDescent="0.25">
      <c r="A87" s="3"/>
      <c r="B87" s="385">
        <f>Amnt_Deposited!B79</f>
        <v>68</v>
      </c>
      <c r="C87" s="321"/>
      <c r="D87" s="627"/>
      <c r="E87" s="627"/>
      <c r="F87" s="386">
        <f>MCF!R86</f>
        <v>0</v>
      </c>
      <c r="G87" s="236">
        <f t="shared" si="6"/>
        <v>0</v>
      </c>
      <c r="H87" s="236">
        <f t="shared" si="1"/>
        <v>0</v>
      </c>
      <c r="I87" s="236">
        <f t="shared" si="2"/>
        <v>0</v>
      </c>
      <c r="J87" s="236">
        <f t="shared" si="7"/>
        <v>0</v>
      </c>
      <c r="K87" s="236">
        <f t="shared" si="4"/>
        <v>0</v>
      </c>
      <c r="L87" s="387">
        <f t="shared" si="8"/>
        <v>0</v>
      </c>
      <c r="M87" s="3"/>
      <c r="N87" s="3"/>
      <c r="O87" s="3"/>
      <c r="P87" s="3"/>
      <c r="Q87" s="3"/>
      <c r="R87" s="3"/>
      <c r="S87" s="3"/>
      <c r="T87" s="3"/>
      <c r="U87" s="3"/>
      <c r="V87" s="3"/>
      <c r="W87" s="3"/>
      <c r="X87" s="3"/>
      <c r="Y87" s="3"/>
      <c r="Z87" s="3"/>
      <c r="AA87" s="3"/>
      <c r="AB87" s="3"/>
    </row>
    <row r="88" spans="1:28" ht="12.75" customHeight="1" x14ac:dyDescent="0.25">
      <c r="A88" s="3"/>
      <c r="B88" s="385">
        <f>Amnt_Deposited!B80</f>
        <v>69</v>
      </c>
      <c r="C88" s="321"/>
      <c r="D88" s="627"/>
      <c r="E88" s="627"/>
      <c r="F88" s="386">
        <f>MCF!R87</f>
        <v>0</v>
      </c>
      <c r="G88" s="236">
        <f t="shared" si="6"/>
        <v>0</v>
      </c>
      <c r="H88" s="236">
        <f t="shared" si="1"/>
        <v>0</v>
      </c>
      <c r="I88" s="236">
        <f t="shared" si="2"/>
        <v>0</v>
      </c>
      <c r="J88" s="236">
        <f t="shared" si="7"/>
        <v>0</v>
      </c>
      <c r="K88" s="236">
        <f t="shared" si="4"/>
        <v>0</v>
      </c>
      <c r="L88" s="387">
        <f t="shared" si="8"/>
        <v>0</v>
      </c>
      <c r="M88" s="3"/>
      <c r="N88" s="3"/>
      <c r="O88" s="3"/>
      <c r="P88" s="3"/>
      <c r="Q88" s="3"/>
      <c r="R88" s="3"/>
      <c r="S88" s="3"/>
      <c r="T88" s="3"/>
      <c r="U88" s="3"/>
      <c r="V88" s="3"/>
      <c r="W88" s="3"/>
      <c r="X88" s="3"/>
      <c r="Y88" s="3"/>
      <c r="Z88" s="3"/>
      <c r="AA88" s="3"/>
      <c r="AB88" s="3"/>
    </row>
    <row r="89" spans="1:28" ht="12.75" customHeight="1" x14ac:dyDescent="0.25">
      <c r="A89" s="3"/>
      <c r="B89" s="385">
        <f>Amnt_Deposited!B81</f>
        <v>70</v>
      </c>
      <c r="C89" s="321"/>
      <c r="D89" s="627"/>
      <c r="E89" s="627"/>
      <c r="F89" s="386">
        <f>MCF!R88</f>
        <v>0</v>
      </c>
      <c r="G89" s="236">
        <f t="shared" si="6"/>
        <v>0</v>
      </c>
      <c r="H89" s="236">
        <f t="shared" si="1"/>
        <v>0</v>
      </c>
      <c r="I89" s="236">
        <f t="shared" si="2"/>
        <v>0</v>
      </c>
      <c r="J89" s="236">
        <f t="shared" si="7"/>
        <v>0</v>
      </c>
      <c r="K89" s="236">
        <f t="shared" si="4"/>
        <v>0</v>
      </c>
      <c r="L89" s="387">
        <f t="shared" si="8"/>
        <v>0</v>
      </c>
      <c r="M89" s="3"/>
      <c r="N89" s="3"/>
      <c r="O89" s="3"/>
      <c r="P89" s="3"/>
      <c r="Q89" s="3"/>
      <c r="R89" s="3"/>
      <c r="S89" s="3"/>
      <c r="T89" s="3"/>
      <c r="U89" s="3"/>
      <c r="V89" s="3"/>
      <c r="W89" s="3"/>
      <c r="X89" s="3"/>
      <c r="Y89" s="3"/>
      <c r="Z89" s="3"/>
      <c r="AA89" s="3"/>
      <c r="AB89" s="3"/>
    </row>
    <row r="90" spans="1:28" ht="12.75" customHeight="1" x14ac:dyDescent="0.25">
      <c r="A90" s="3"/>
      <c r="B90" s="385">
        <f>Amnt_Deposited!B82</f>
        <v>71</v>
      </c>
      <c r="C90" s="321"/>
      <c r="D90" s="627"/>
      <c r="E90" s="627"/>
      <c r="F90" s="386">
        <f>MCF!R89</f>
        <v>0</v>
      </c>
      <c r="G90" s="236">
        <f t="shared" si="6"/>
        <v>0</v>
      </c>
      <c r="H90" s="236">
        <f t="shared" si="1"/>
        <v>0</v>
      </c>
      <c r="I90" s="236">
        <f t="shared" si="2"/>
        <v>0</v>
      </c>
      <c r="J90" s="236">
        <f t="shared" si="7"/>
        <v>0</v>
      </c>
      <c r="K90" s="236">
        <f t="shared" si="4"/>
        <v>0</v>
      </c>
      <c r="L90" s="387">
        <f t="shared" si="8"/>
        <v>0</v>
      </c>
      <c r="M90" s="3"/>
      <c r="N90" s="3"/>
      <c r="O90" s="3"/>
      <c r="P90" s="3"/>
      <c r="Q90" s="3"/>
      <c r="R90" s="3"/>
      <c r="S90" s="3"/>
      <c r="T90" s="3"/>
      <c r="U90" s="3"/>
      <c r="V90" s="3"/>
      <c r="W90" s="3"/>
      <c r="X90" s="3"/>
      <c r="Y90" s="3"/>
      <c r="Z90" s="3"/>
      <c r="AA90" s="3"/>
      <c r="AB90" s="3"/>
    </row>
    <row r="91" spans="1:28" ht="12.75" customHeight="1" x14ac:dyDescent="0.25">
      <c r="A91" s="3"/>
      <c r="B91" s="385">
        <f>Amnt_Deposited!B83</f>
        <v>72</v>
      </c>
      <c r="C91" s="321"/>
      <c r="D91" s="627"/>
      <c r="E91" s="627"/>
      <c r="F91" s="386">
        <f>MCF!R90</f>
        <v>0</v>
      </c>
      <c r="G91" s="236">
        <f t="shared" si="6"/>
        <v>0</v>
      </c>
      <c r="H91" s="236">
        <f t="shared" si="1"/>
        <v>0</v>
      </c>
      <c r="I91" s="236">
        <f t="shared" si="2"/>
        <v>0</v>
      </c>
      <c r="J91" s="236">
        <f t="shared" si="7"/>
        <v>0</v>
      </c>
      <c r="K91" s="236">
        <f t="shared" si="4"/>
        <v>0</v>
      </c>
      <c r="L91" s="387">
        <f t="shared" si="8"/>
        <v>0</v>
      </c>
      <c r="M91" s="3"/>
      <c r="N91" s="3"/>
      <c r="O91" s="3"/>
      <c r="P91" s="3"/>
      <c r="Q91" s="3"/>
      <c r="R91" s="3"/>
      <c r="S91" s="3"/>
      <c r="T91" s="3"/>
      <c r="U91" s="3"/>
      <c r="V91" s="3"/>
      <c r="W91" s="3"/>
      <c r="X91" s="3"/>
      <c r="Y91" s="3"/>
      <c r="Z91" s="3"/>
      <c r="AA91" s="3"/>
      <c r="AB91" s="3"/>
    </row>
    <row r="92" spans="1:28" ht="12.75" customHeight="1" x14ac:dyDescent="0.25">
      <c r="A92" s="3"/>
      <c r="B92" s="385">
        <f>Amnt_Deposited!B84</f>
        <v>73</v>
      </c>
      <c r="C92" s="321"/>
      <c r="D92" s="627"/>
      <c r="E92" s="627"/>
      <c r="F92" s="386">
        <f>MCF!R91</f>
        <v>0</v>
      </c>
      <c r="G92" s="236">
        <f t="shared" si="6"/>
        <v>0</v>
      </c>
      <c r="H92" s="236">
        <f t="shared" si="1"/>
        <v>0</v>
      </c>
      <c r="I92" s="236">
        <f t="shared" si="2"/>
        <v>0</v>
      </c>
      <c r="J92" s="236">
        <f t="shared" si="7"/>
        <v>0</v>
      </c>
      <c r="K92" s="236">
        <f t="shared" si="4"/>
        <v>0</v>
      </c>
      <c r="L92" s="387">
        <f t="shared" si="8"/>
        <v>0</v>
      </c>
      <c r="M92" s="3"/>
      <c r="N92" s="3"/>
      <c r="O92" s="3"/>
      <c r="P92" s="3"/>
      <c r="Q92" s="3"/>
      <c r="R92" s="3"/>
      <c r="S92" s="3"/>
      <c r="T92" s="3"/>
      <c r="U92" s="3"/>
      <c r="V92" s="3"/>
      <c r="W92" s="3"/>
      <c r="X92" s="3"/>
      <c r="Y92" s="3"/>
      <c r="Z92" s="3"/>
      <c r="AA92" s="3"/>
      <c r="AB92" s="3"/>
    </row>
    <row r="93" spans="1:28" ht="12.75" customHeight="1" x14ac:dyDescent="0.25">
      <c r="A93" s="3"/>
      <c r="B93" s="385">
        <f>Amnt_Deposited!B85</f>
        <v>74</v>
      </c>
      <c r="C93" s="321"/>
      <c r="D93" s="627"/>
      <c r="E93" s="627"/>
      <c r="F93" s="386">
        <f>MCF!R92</f>
        <v>0</v>
      </c>
      <c r="G93" s="236">
        <f t="shared" si="6"/>
        <v>0</v>
      </c>
      <c r="H93" s="236">
        <f t="shared" si="1"/>
        <v>0</v>
      </c>
      <c r="I93" s="236">
        <f t="shared" si="2"/>
        <v>0</v>
      </c>
      <c r="J93" s="236">
        <f t="shared" si="7"/>
        <v>0</v>
      </c>
      <c r="K93" s="236">
        <f t="shared" si="4"/>
        <v>0</v>
      </c>
      <c r="L93" s="387">
        <f t="shared" si="8"/>
        <v>0</v>
      </c>
      <c r="M93" s="3"/>
      <c r="N93" s="3"/>
      <c r="O93" s="3"/>
      <c r="P93" s="3"/>
      <c r="Q93" s="3"/>
      <c r="R93" s="3"/>
      <c r="S93" s="3"/>
      <c r="T93" s="3"/>
      <c r="U93" s="3"/>
      <c r="V93" s="3"/>
      <c r="W93" s="3"/>
      <c r="X93" s="3"/>
      <c r="Y93" s="3"/>
      <c r="Z93" s="3"/>
      <c r="AA93" s="3"/>
      <c r="AB93" s="3"/>
    </row>
    <row r="94" spans="1:28" ht="12.75" customHeight="1" x14ac:dyDescent="0.25">
      <c r="A94" s="3"/>
      <c r="B94" s="385">
        <f>Amnt_Deposited!B86</f>
        <v>75</v>
      </c>
      <c r="C94" s="321"/>
      <c r="D94" s="627"/>
      <c r="E94" s="627"/>
      <c r="F94" s="386">
        <f>MCF!R93</f>
        <v>0</v>
      </c>
      <c r="G94" s="236">
        <f t="shared" si="6"/>
        <v>0</v>
      </c>
      <c r="H94" s="236">
        <f t="shared" si="1"/>
        <v>0</v>
      </c>
      <c r="I94" s="236">
        <f t="shared" si="2"/>
        <v>0</v>
      </c>
      <c r="J94" s="236">
        <f t="shared" si="7"/>
        <v>0</v>
      </c>
      <c r="K94" s="236">
        <f t="shared" si="4"/>
        <v>0</v>
      </c>
      <c r="L94" s="387">
        <f t="shared" si="8"/>
        <v>0</v>
      </c>
      <c r="M94" s="3"/>
      <c r="N94" s="3"/>
      <c r="O94" s="3"/>
      <c r="P94" s="3"/>
      <c r="Q94" s="3"/>
      <c r="R94" s="3"/>
      <c r="S94" s="3"/>
      <c r="T94" s="3"/>
      <c r="U94" s="3"/>
      <c r="V94" s="3"/>
      <c r="W94" s="3"/>
      <c r="X94" s="3"/>
      <c r="Y94" s="3"/>
      <c r="Z94" s="3"/>
      <c r="AA94" s="3"/>
      <c r="AB94" s="3"/>
    </row>
    <row r="95" spans="1:28" ht="12.75" customHeight="1" x14ac:dyDescent="0.25">
      <c r="A95" s="3"/>
      <c r="B95" s="385">
        <f>Amnt_Deposited!B87</f>
        <v>76</v>
      </c>
      <c r="C95" s="321"/>
      <c r="D95" s="627"/>
      <c r="E95" s="627"/>
      <c r="F95" s="386">
        <f>MCF!R94</f>
        <v>0</v>
      </c>
      <c r="G95" s="236">
        <f t="shared" si="6"/>
        <v>0</v>
      </c>
      <c r="H95" s="236">
        <f t="shared" si="1"/>
        <v>0</v>
      </c>
      <c r="I95" s="236">
        <f t="shared" si="2"/>
        <v>0</v>
      </c>
      <c r="J95" s="236">
        <f t="shared" si="7"/>
        <v>0</v>
      </c>
      <c r="K95" s="236">
        <f t="shared" si="4"/>
        <v>0</v>
      </c>
      <c r="L95" s="387">
        <f t="shared" si="8"/>
        <v>0</v>
      </c>
      <c r="M95" s="3"/>
      <c r="N95" s="3"/>
      <c r="O95" s="3"/>
      <c r="P95" s="3"/>
      <c r="Q95" s="3"/>
      <c r="R95" s="3"/>
      <c r="S95" s="3"/>
      <c r="T95" s="3"/>
      <c r="U95" s="3"/>
      <c r="V95" s="3"/>
      <c r="W95" s="3"/>
      <c r="X95" s="3"/>
      <c r="Y95" s="3"/>
      <c r="Z95" s="3"/>
      <c r="AA95" s="3"/>
      <c r="AB95" s="3"/>
    </row>
    <row r="96" spans="1:28" ht="12.75" customHeight="1" x14ac:dyDescent="0.25">
      <c r="A96" s="3"/>
      <c r="B96" s="385">
        <f>Amnt_Deposited!B88</f>
        <v>77</v>
      </c>
      <c r="C96" s="321"/>
      <c r="D96" s="627"/>
      <c r="E96" s="627"/>
      <c r="F96" s="386">
        <f>MCF!R95</f>
        <v>0</v>
      </c>
      <c r="G96" s="236">
        <f t="shared" si="6"/>
        <v>0</v>
      </c>
      <c r="H96" s="236">
        <f t="shared" si="1"/>
        <v>0</v>
      </c>
      <c r="I96" s="236">
        <f t="shared" si="2"/>
        <v>0</v>
      </c>
      <c r="J96" s="236">
        <f t="shared" si="7"/>
        <v>0</v>
      </c>
      <c r="K96" s="236">
        <f t="shared" si="4"/>
        <v>0</v>
      </c>
      <c r="L96" s="387">
        <f t="shared" si="8"/>
        <v>0</v>
      </c>
      <c r="M96" s="3"/>
      <c r="N96" s="3"/>
      <c r="O96" s="3"/>
      <c r="P96" s="3"/>
      <c r="Q96" s="3"/>
      <c r="R96" s="3"/>
      <c r="S96" s="3"/>
      <c r="T96" s="3"/>
      <c r="U96" s="3"/>
      <c r="V96" s="3"/>
      <c r="W96" s="3"/>
      <c r="X96" s="3"/>
      <c r="Y96" s="3"/>
      <c r="Z96" s="3"/>
      <c r="AA96" s="3"/>
      <c r="AB96" s="3"/>
    </row>
    <row r="97" spans="1:28" ht="12.75" customHeight="1" x14ac:dyDescent="0.25">
      <c r="A97" s="3"/>
      <c r="B97" s="385">
        <f>Amnt_Deposited!B89</f>
        <v>78</v>
      </c>
      <c r="C97" s="321"/>
      <c r="D97" s="627"/>
      <c r="E97" s="627"/>
      <c r="F97" s="386">
        <f>MCF!R96</f>
        <v>0</v>
      </c>
      <c r="G97" s="236">
        <f t="shared" si="6"/>
        <v>0</v>
      </c>
      <c r="H97" s="236">
        <f t="shared" si="1"/>
        <v>0</v>
      </c>
      <c r="I97" s="236">
        <f t="shared" si="2"/>
        <v>0</v>
      </c>
      <c r="J97" s="236">
        <f t="shared" si="7"/>
        <v>0</v>
      </c>
      <c r="K97" s="236">
        <f t="shared" si="4"/>
        <v>0</v>
      </c>
      <c r="L97" s="387">
        <f t="shared" si="8"/>
        <v>0</v>
      </c>
      <c r="M97" s="3"/>
      <c r="N97" s="3"/>
      <c r="O97" s="3"/>
      <c r="P97" s="3"/>
      <c r="Q97" s="3"/>
      <c r="R97" s="3"/>
      <c r="S97" s="3"/>
      <c r="T97" s="3"/>
      <c r="U97" s="3"/>
      <c r="V97" s="3"/>
      <c r="W97" s="3"/>
      <c r="X97" s="3"/>
      <c r="Y97" s="3"/>
      <c r="Z97" s="3"/>
      <c r="AA97" s="3"/>
      <c r="AB97" s="3"/>
    </row>
    <row r="98" spans="1:28" ht="12.75" customHeight="1" x14ac:dyDescent="0.25">
      <c r="A98" s="3"/>
      <c r="B98" s="385">
        <f>Amnt_Deposited!B90</f>
        <v>79</v>
      </c>
      <c r="C98" s="321"/>
      <c r="D98" s="627"/>
      <c r="E98" s="627"/>
      <c r="F98" s="386">
        <f>MCF!R97</f>
        <v>0</v>
      </c>
      <c r="G98" s="236">
        <f t="shared" si="6"/>
        <v>0</v>
      </c>
      <c r="H98" s="236">
        <f t="shared" si="1"/>
        <v>0</v>
      </c>
      <c r="I98" s="236">
        <f t="shared" si="2"/>
        <v>0</v>
      </c>
      <c r="J98" s="236">
        <f t="shared" si="7"/>
        <v>0</v>
      </c>
      <c r="K98" s="236">
        <f t="shared" si="4"/>
        <v>0</v>
      </c>
      <c r="L98" s="387">
        <f t="shared" si="8"/>
        <v>0</v>
      </c>
      <c r="M98" s="3"/>
      <c r="N98" s="3"/>
      <c r="O98" s="3"/>
      <c r="P98" s="3"/>
      <c r="Q98" s="3"/>
      <c r="R98" s="3"/>
      <c r="S98" s="3"/>
      <c r="T98" s="3"/>
      <c r="U98" s="3"/>
      <c r="V98" s="3"/>
      <c r="W98" s="3"/>
      <c r="X98" s="3"/>
      <c r="Y98" s="3"/>
      <c r="Z98" s="3"/>
      <c r="AA98" s="3"/>
      <c r="AB98" s="3"/>
    </row>
    <row r="99" spans="1:28" ht="13.5" customHeight="1" thickBot="1" x14ac:dyDescent="0.3">
      <c r="A99" s="3"/>
      <c r="B99" s="488">
        <f>Amnt_Deposited!B91</f>
        <v>80</v>
      </c>
      <c r="C99" s="323"/>
      <c r="D99" s="279"/>
      <c r="E99" s="279"/>
      <c r="F99" s="489">
        <f>MCF!R98</f>
        <v>0</v>
      </c>
      <c r="G99" s="280">
        <f t="shared" si="6"/>
        <v>0</v>
      </c>
      <c r="H99" s="280">
        <f t="shared" si="1"/>
        <v>0</v>
      </c>
      <c r="I99" s="280">
        <f t="shared" si="2"/>
        <v>0</v>
      </c>
      <c r="J99" s="280">
        <f t="shared" si="7"/>
        <v>0</v>
      </c>
      <c r="K99" s="280">
        <f t="shared" si="4"/>
        <v>0</v>
      </c>
      <c r="L99" s="491">
        <f t="shared" si="8"/>
        <v>0</v>
      </c>
      <c r="M99" s="3"/>
      <c r="N99" s="3"/>
      <c r="O99" s="3"/>
      <c r="P99" s="3"/>
      <c r="Q99" s="3"/>
      <c r="R99" s="3"/>
      <c r="S99" s="3"/>
      <c r="T99" s="3"/>
      <c r="U99" s="3"/>
      <c r="V99" s="3"/>
      <c r="W99" s="3"/>
      <c r="X99" s="3"/>
      <c r="Y99" s="3"/>
      <c r="Z99" s="3"/>
      <c r="AA99" s="3"/>
      <c r="AB99" s="3"/>
    </row>
    <row r="100" spans="1:28" ht="12.75" customHeight="1" x14ac:dyDescent="0.25">
      <c r="A100" s="3"/>
      <c r="B100" s="3"/>
      <c r="C100" s="3"/>
      <c r="D100" s="3"/>
      <c r="E100" s="3"/>
      <c r="F100" s="200"/>
      <c r="G100" s="3"/>
      <c r="H100" s="3"/>
      <c r="I100" s="3"/>
      <c r="J100" s="3"/>
      <c r="K100" s="3"/>
      <c r="L100" s="3"/>
      <c r="M100" s="3"/>
      <c r="N100" s="3"/>
      <c r="O100" s="3"/>
      <c r="P100" s="3"/>
      <c r="Q100" s="3"/>
      <c r="R100" s="3"/>
      <c r="S100" s="3"/>
      <c r="T100" s="3"/>
      <c r="U100" s="3"/>
      <c r="V100" s="3"/>
      <c r="W100" s="3"/>
      <c r="X100" s="3"/>
      <c r="Y100" s="3"/>
      <c r="Z100" s="3"/>
      <c r="AA100" s="3"/>
      <c r="AB100" s="3"/>
    </row>
    <row r="101" spans="1:28" ht="12.75" customHeight="1" x14ac:dyDescent="0.25">
      <c r="A101" s="3"/>
      <c r="B101" s="3"/>
      <c r="C101" s="3"/>
      <c r="D101" s="3"/>
      <c r="E101" s="3"/>
      <c r="F101" s="200"/>
      <c r="G101" s="3"/>
      <c r="H101" s="3"/>
      <c r="I101" s="3"/>
      <c r="J101" s="3"/>
      <c r="K101" s="3"/>
      <c r="L101" s="3"/>
      <c r="M101" s="3"/>
      <c r="N101" s="3"/>
      <c r="O101" s="3"/>
      <c r="P101" s="3"/>
      <c r="Q101" s="3"/>
      <c r="R101" s="3"/>
      <c r="S101" s="3"/>
      <c r="T101" s="3"/>
      <c r="U101" s="3"/>
      <c r="V101" s="3"/>
      <c r="W101" s="3"/>
      <c r="X101" s="3"/>
      <c r="Y101" s="3"/>
      <c r="Z101" s="3"/>
      <c r="AA101" s="3"/>
      <c r="AB101" s="3"/>
    </row>
    <row r="102" spans="1:28" ht="12.75" customHeight="1" x14ac:dyDescent="0.25">
      <c r="A102" s="3"/>
      <c r="B102" s="3"/>
      <c r="C102" s="3"/>
      <c r="D102" s="3"/>
      <c r="E102" s="3"/>
      <c r="F102" s="200"/>
      <c r="G102" s="3"/>
      <c r="H102" s="3"/>
      <c r="I102" s="3"/>
      <c r="J102" s="3"/>
      <c r="K102" s="3"/>
      <c r="L102" s="3"/>
      <c r="M102" s="3"/>
      <c r="N102" s="3"/>
      <c r="O102" s="3"/>
      <c r="P102" s="3"/>
      <c r="Q102" s="3"/>
      <c r="R102" s="3"/>
      <c r="S102" s="3"/>
      <c r="T102" s="3"/>
      <c r="U102" s="3"/>
      <c r="V102" s="3"/>
      <c r="W102" s="3"/>
      <c r="X102" s="3"/>
      <c r="Y102" s="3"/>
      <c r="Z102" s="3"/>
      <c r="AA102" s="3"/>
      <c r="AB102" s="3"/>
    </row>
    <row r="103" spans="1:28" ht="12.75" customHeight="1" x14ac:dyDescent="0.25">
      <c r="A103" s="3"/>
      <c r="B103" s="3"/>
      <c r="C103" s="3"/>
      <c r="D103" s="3"/>
      <c r="E103" s="3"/>
      <c r="F103" s="200"/>
      <c r="G103" s="3"/>
      <c r="H103" s="3"/>
      <c r="I103" s="3"/>
      <c r="J103" s="3"/>
      <c r="K103" s="3"/>
      <c r="L103" s="3"/>
      <c r="M103" s="3"/>
      <c r="N103" s="3"/>
      <c r="O103" s="3"/>
      <c r="P103" s="3"/>
      <c r="Q103" s="3"/>
      <c r="R103" s="3"/>
      <c r="S103" s="3"/>
      <c r="T103" s="3"/>
      <c r="U103" s="3"/>
      <c r="V103" s="3"/>
      <c r="W103" s="3"/>
      <c r="X103" s="3"/>
      <c r="Y103" s="3"/>
      <c r="Z103" s="3"/>
      <c r="AA103" s="3"/>
      <c r="AB103" s="3"/>
    </row>
    <row r="104" spans="1:28" ht="12.75" customHeight="1" x14ac:dyDescent="0.25">
      <c r="A104" s="3"/>
      <c r="B104" s="3"/>
      <c r="C104" s="3"/>
      <c r="D104" s="3"/>
      <c r="E104" s="3"/>
      <c r="F104" s="200"/>
      <c r="G104" s="3"/>
      <c r="H104" s="3"/>
      <c r="I104" s="3"/>
      <c r="J104" s="3"/>
      <c r="K104" s="3"/>
      <c r="L104" s="3"/>
      <c r="M104" s="3"/>
      <c r="N104" s="3"/>
      <c r="O104" s="3"/>
      <c r="P104" s="3"/>
      <c r="Q104" s="3"/>
      <c r="R104" s="3"/>
      <c r="S104" s="3"/>
      <c r="T104" s="3"/>
      <c r="U104" s="3"/>
      <c r="V104" s="3"/>
      <c r="W104" s="3"/>
      <c r="X104" s="3"/>
      <c r="Y104" s="3"/>
      <c r="Z104" s="3"/>
      <c r="AA104" s="3"/>
      <c r="AB104" s="3"/>
    </row>
    <row r="105" spans="1:28" ht="12.75" customHeight="1" x14ac:dyDescent="0.25">
      <c r="A105" s="3"/>
      <c r="B105" s="3"/>
      <c r="C105" s="3"/>
      <c r="D105" s="3"/>
      <c r="E105" s="3"/>
      <c r="F105" s="200"/>
      <c r="G105" s="3"/>
      <c r="H105" s="3"/>
      <c r="I105" s="3"/>
      <c r="J105" s="3"/>
      <c r="K105" s="3"/>
      <c r="L105" s="3"/>
      <c r="M105" s="3"/>
      <c r="N105" s="3"/>
      <c r="O105" s="3"/>
      <c r="P105" s="3"/>
      <c r="Q105" s="3"/>
      <c r="R105" s="3"/>
      <c r="S105" s="3"/>
      <c r="T105" s="3"/>
      <c r="U105" s="3"/>
      <c r="V105" s="3"/>
      <c r="W105" s="3"/>
      <c r="X105" s="3"/>
      <c r="Y105" s="3"/>
      <c r="Z105" s="3"/>
      <c r="AA105" s="3"/>
      <c r="AB105" s="3"/>
    </row>
    <row r="106" spans="1:28" ht="12.75" customHeight="1" x14ac:dyDescent="0.25">
      <c r="A106" s="3"/>
      <c r="B106" s="3"/>
      <c r="C106" s="3"/>
      <c r="D106" s="3"/>
      <c r="E106" s="3"/>
      <c r="F106" s="200"/>
      <c r="G106" s="3"/>
      <c r="H106" s="3"/>
      <c r="I106" s="3"/>
      <c r="J106" s="3"/>
      <c r="K106" s="3"/>
      <c r="L106" s="3"/>
      <c r="M106" s="3"/>
      <c r="N106" s="3"/>
      <c r="O106" s="3"/>
      <c r="P106" s="3"/>
      <c r="Q106" s="3"/>
      <c r="R106" s="3"/>
      <c r="S106" s="3"/>
      <c r="T106" s="3"/>
      <c r="U106" s="3"/>
      <c r="V106" s="3"/>
      <c r="W106" s="3"/>
      <c r="X106" s="3"/>
      <c r="Y106" s="3"/>
      <c r="Z106" s="3"/>
      <c r="AA106" s="3"/>
      <c r="AB106" s="3"/>
    </row>
    <row r="107" spans="1:28" ht="12.75" customHeight="1" x14ac:dyDescent="0.25">
      <c r="A107" s="3"/>
      <c r="B107" s="3"/>
      <c r="C107" s="3"/>
      <c r="D107" s="3"/>
      <c r="E107" s="3"/>
      <c r="F107" s="200"/>
      <c r="G107" s="3"/>
      <c r="H107" s="3"/>
      <c r="I107" s="3"/>
      <c r="J107" s="3"/>
      <c r="K107" s="3"/>
      <c r="L107" s="3"/>
      <c r="M107" s="3"/>
      <c r="N107" s="3"/>
      <c r="O107" s="3"/>
      <c r="P107" s="3"/>
      <c r="Q107" s="3"/>
      <c r="R107" s="3"/>
      <c r="S107" s="3"/>
      <c r="T107" s="3"/>
      <c r="U107" s="3"/>
      <c r="V107" s="3"/>
      <c r="W107" s="3"/>
      <c r="X107" s="3"/>
      <c r="Y107" s="3"/>
      <c r="Z107" s="3"/>
      <c r="AA107" s="3"/>
      <c r="AB107" s="3"/>
    </row>
    <row r="108" spans="1:28" ht="12.75" customHeight="1" x14ac:dyDescent="0.25">
      <c r="A108" s="3"/>
      <c r="B108" s="3"/>
      <c r="C108" s="3"/>
      <c r="D108" s="3"/>
      <c r="E108" s="3"/>
      <c r="F108" s="200"/>
      <c r="G108" s="3"/>
      <c r="H108" s="3"/>
      <c r="I108" s="3"/>
      <c r="J108" s="3"/>
      <c r="K108" s="3"/>
      <c r="L108" s="3"/>
      <c r="M108" s="3"/>
      <c r="N108" s="3"/>
      <c r="O108" s="3"/>
      <c r="P108" s="3"/>
      <c r="Q108" s="3"/>
      <c r="R108" s="3"/>
      <c r="S108" s="3"/>
      <c r="T108" s="3"/>
      <c r="U108" s="3"/>
      <c r="V108" s="3"/>
      <c r="W108" s="3"/>
      <c r="X108" s="3"/>
      <c r="Y108" s="3"/>
      <c r="Z108" s="3"/>
      <c r="AA108" s="3"/>
      <c r="AB108" s="3"/>
    </row>
    <row r="109" spans="1:28" ht="12.75" customHeight="1" x14ac:dyDescent="0.25">
      <c r="A109" s="3"/>
      <c r="B109" s="3"/>
      <c r="C109" s="3"/>
      <c r="D109" s="3"/>
      <c r="E109" s="3"/>
      <c r="F109" s="200"/>
      <c r="G109" s="3"/>
      <c r="H109" s="3"/>
      <c r="I109" s="3"/>
      <c r="J109" s="3"/>
      <c r="K109" s="3"/>
      <c r="L109" s="3"/>
      <c r="M109" s="3"/>
      <c r="N109" s="3"/>
      <c r="O109" s="3"/>
      <c r="P109" s="3"/>
      <c r="Q109" s="3"/>
      <c r="R109" s="3"/>
      <c r="S109" s="3"/>
      <c r="T109" s="3"/>
      <c r="U109" s="3"/>
      <c r="V109" s="3"/>
      <c r="W109" s="3"/>
      <c r="X109" s="3"/>
      <c r="Y109" s="3"/>
      <c r="Z109" s="3"/>
      <c r="AA109" s="3"/>
      <c r="AB109" s="3"/>
    </row>
    <row r="110" spans="1:28" ht="12.75" customHeight="1" x14ac:dyDescent="0.25">
      <c r="A110" s="3"/>
      <c r="B110" s="3"/>
      <c r="C110" s="3"/>
      <c r="D110" s="3"/>
      <c r="E110" s="3"/>
      <c r="F110" s="200"/>
      <c r="G110" s="3"/>
      <c r="H110" s="3"/>
      <c r="I110" s="3"/>
      <c r="J110" s="3"/>
      <c r="K110" s="3"/>
      <c r="L110" s="3"/>
      <c r="M110" s="3"/>
      <c r="N110" s="3"/>
      <c r="O110" s="3"/>
      <c r="P110" s="3"/>
      <c r="Q110" s="3"/>
      <c r="R110" s="3"/>
      <c r="S110" s="3"/>
      <c r="T110" s="3"/>
      <c r="U110" s="3"/>
      <c r="V110" s="3"/>
      <c r="W110" s="3"/>
      <c r="X110" s="3"/>
      <c r="Y110" s="3"/>
      <c r="Z110" s="3"/>
      <c r="AA110" s="3"/>
      <c r="AB110" s="3"/>
    </row>
    <row r="111" spans="1:28" ht="12.75" customHeight="1" x14ac:dyDescent="0.25">
      <c r="A111" s="3"/>
      <c r="B111" s="3"/>
      <c r="C111" s="3"/>
      <c r="D111" s="3"/>
      <c r="E111" s="3"/>
      <c r="F111" s="200"/>
      <c r="G111" s="3"/>
      <c r="H111" s="3"/>
      <c r="I111" s="3"/>
      <c r="J111" s="3"/>
      <c r="K111" s="3"/>
      <c r="L111" s="3"/>
      <c r="M111" s="3"/>
      <c r="N111" s="3"/>
      <c r="O111" s="3"/>
      <c r="P111" s="3"/>
      <c r="Q111" s="3"/>
      <c r="R111" s="3"/>
      <c r="S111" s="3"/>
      <c r="T111" s="3"/>
      <c r="U111" s="3"/>
      <c r="V111" s="3"/>
      <c r="W111" s="3"/>
      <c r="X111" s="3"/>
      <c r="Y111" s="3"/>
      <c r="Z111" s="3"/>
      <c r="AA111" s="3"/>
      <c r="AB111" s="3"/>
    </row>
    <row r="112" spans="1:28" ht="12.75" customHeight="1" x14ac:dyDescent="0.25">
      <c r="A112" s="3"/>
      <c r="B112" s="3"/>
      <c r="C112" s="3"/>
      <c r="D112" s="3"/>
      <c r="E112" s="3"/>
      <c r="F112" s="200"/>
      <c r="G112" s="3"/>
      <c r="H112" s="3"/>
      <c r="I112" s="3"/>
      <c r="J112" s="3"/>
      <c r="K112" s="3"/>
      <c r="L112" s="3"/>
      <c r="M112" s="3"/>
      <c r="N112" s="3"/>
      <c r="O112" s="3"/>
      <c r="P112" s="3"/>
      <c r="Q112" s="3"/>
      <c r="R112" s="3"/>
      <c r="S112" s="3"/>
      <c r="T112" s="3"/>
      <c r="U112" s="3"/>
      <c r="V112" s="3"/>
      <c r="W112" s="3"/>
      <c r="X112" s="3"/>
      <c r="Y112" s="3"/>
      <c r="Z112" s="3"/>
      <c r="AA112" s="3"/>
      <c r="AB112" s="3"/>
    </row>
    <row r="113" spans="1:28" ht="12.75" customHeight="1" x14ac:dyDescent="0.25">
      <c r="A113" s="3"/>
      <c r="B113" s="3"/>
      <c r="C113" s="3"/>
      <c r="D113" s="3"/>
      <c r="E113" s="3"/>
      <c r="F113" s="200"/>
      <c r="G113" s="3"/>
      <c r="H113" s="3"/>
      <c r="I113" s="3"/>
      <c r="J113" s="3"/>
      <c r="K113" s="3"/>
      <c r="L113" s="3"/>
      <c r="M113" s="3"/>
      <c r="N113" s="3"/>
      <c r="O113" s="3"/>
      <c r="P113" s="3"/>
      <c r="Q113" s="3"/>
      <c r="R113" s="3"/>
      <c r="S113" s="3"/>
      <c r="T113" s="3"/>
      <c r="U113" s="3"/>
      <c r="V113" s="3"/>
      <c r="W113" s="3"/>
      <c r="X113" s="3"/>
      <c r="Y113" s="3"/>
      <c r="Z113" s="3"/>
      <c r="AA113" s="3"/>
      <c r="AB113" s="3"/>
    </row>
    <row r="114" spans="1:28" ht="12.75" customHeight="1" x14ac:dyDescent="0.25">
      <c r="A114" s="3"/>
      <c r="B114" s="3"/>
      <c r="C114" s="3"/>
      <c r="D114" s="3"/>
      <c r="E114" s="3"/>
      <c r="F114" s="200"/>
      <c r="G114" s="3"/>
      <c r="H114" s="3"/>
      <c r="I114" s="3"/>
      <c r="J114" s="3"/>
      <c r="K114" s="3"/>
      <c r="L114" s="3"/>
      <c r="M114" s="3"/>
      <c r="N114" s="3"/>
      <c r="O114" s="3"/>
      <c r="P114" s="3"/>
      <c r="Q114" s="3"/>
      <c r="R114" s="3"/>
      <c r="S114" s="3"/>
      <c r="T114" s="3"/>
      <c r="U114" s="3"/>
      <c r="V114" s="3"/>
      <c r="W114" s="3"/>
      <c r="X114" s="3"/>
      <c r="Y114" s="3"/>
      <c r="Z114" s="3"/>
      <c r="AA114" s="3"/>
      <c r="AB114" s="3"/>
    </row>
    <row r="115" spans="1:28" ht="12.75" customHeight="1" x14ac:dyDescent="0.25">
      <c r="A115" s="3"/>
      <c r="B115" s="3"/>
      <c r="C115" s="3"/>
      <c r="D115" s="3"/>
      <c r="E115" s="3"/>
      <c r="F115" s="200"/>
      <c r="G115" s="3"/>
      <c r="H115" s="3"/>
      <c r="I115" s="3"/>
      <c r="J115" s="3"/>
      <c r="K115" s="3"/>
      <c r="L115" s="3"/>
      <c r="M115" s="3"/>
      <c r="N115" s="3"/>
      <c r="O115" s="3"/>
      <c r="P115" s="3"/>
      <c r="Q115" s="3"/>
      <c r="R115" s="3"/>
      <c r="S115" s="3"/>
      <c r="T115" s="3"/>
      <c r="U115" s="3"/>
      <c r="V115" s="3"/>
      <c r="W115" s="3"/>
      <c r="X115" s="3"/>
      <c r="Y115" s="3"/>
      <c r="Z115" s="3"/>
      <c r="AA115" s="3"/>
      <c r="AB115" s="3"/>
    </row>
    <row r="116" spans="1:28" ht="12.75" customHeight="1" x14ac:dyDescent="0.25">
      <c r="A116" s="3"/>
      <c r="B116" s="3"/>
      <c r="C116" s="3"/>
      <c r="D116" s="3"/>
      <c r="E116" s="3"/>
      <c r="F116" s="200"/>
      <c r="G116" s="3"/>
      <c r="H116" s="3"/>
      <c r="I116" s="3"/>
      <c r="J116" s="3"/>
      <c r="K116" s="3"/>
      <c r="L116" s="3"/>
      <c r="M116" s="3"/>
      <c r="N116" s="3"/>
      <c r="O116" s="3"/>
      <c r="P116" s="3"/>
      <c r="Q116" s="3"/>
      <c r="R116" s="3"/>
      <c r="S116" s="3"/>
      <c r="T116" s="3"/>
      <c r="U116" s="3"/>
      <c r="V116" s="3"/>
      <c r="W116" s="3"/>
      <c r="X116" s="3"/>
      <c r="Y116" s="3"/>
      <c r="Z116" s="3"/>
      <c r="AA116" s="3"/>
      <c r="AB116" s="3"/>
    </row>
    <row r="117" spans="1:28" ht="12.75" customHeight="1" x14ac:dyDescent="0.25">
      <c r="A117" s="3"/>
      <c r="B117" s="3"/>
      <c r="C117" s="3"/>
      <c r="D117" s="3"/>
      <c r="E117" s="3"/>
      <c r="F117" s="200"/>
      <c r="G117" s="3"/>
      <c r="H117" s="3"/>
      <c r="I117" s="3"/>
      <c r="J117" s="3"/>
      <c r="K117" s="3"/>
      <c r="L117" s="3"/>
      <c r="M117" s="3"/>
      <c r="N117" s="3"/>
      <c r="O117" s="3"/>
      <c r="P117" s="3"/>
      <c r="Q117" s="3"/>
      <c r="R117" s="3"/>
      <c r="S117" s="3"/>
      <c r="T117" s="3"/>
      <c r="U117" s="3"/>
      <c r="V117" s="3"/>
      <c r="W117" s="3"/>
      <c r="X117" s="3"/>
      <c r="Y117" s="3"/>
      <c r="Z117" s="3"/>
      <c r="AA117" s="3"/>
      <c r="AB117" s="3"/>
    </row>
    <row r="118" spans="1:28" ht="12.75" customHeight="1" x14ac:dyDescent="0.25">
      <c r="A118" s="3"/>
      <c r="B118" s="3"/>
      <c r="C118" s="3"/>
      <c r="D118" s="3"/>
      <c r="E118" s="3"/>
      <c r="F118" s="200"/>
      <c r="G118" s="3"/>
      <c r="H118" s="3"/>
      <c r="I118" s="3"/>
      <c r="J118" s="3"/>
      <c r="K118" s="3"/>
      <c r="L118" s="3"/>
      <c r="M118" s="3"/>
      <c r="N118" s="3"/>
      <c r="O118" s="3"/>
      <c r="P118" s="3"/>
      <c r="Q118" s="3"/>
      <c r="R118" s="3"/>
      <c r="S118" s="3"/>
      <c r="T118" s="3"/>
      <c r="U118" s="3"/>
      <c r="V118" s="3"/>
      <c r="W118" s="3"/>
      <c r="X118" s="3"/>
      <c r="Y118" s="3"/>
      <c r="Z118" s="3"/>
      <c r="AA118" s="3"/>
      <c r="AB118" s="3"/>
    </row>
    <row r="119" spans="1:28" ht="12.75" customHeight="1" x14ac:dyDescent="0.25">
      <c r="A119" s="3"/>
      <c r="B119" s="3"/>
      <c r="C119" s="3"/>
      <c r="D119" s="3"/>
      <c r="E119" s="3"/>
      <c r="F119" s="200"/>
      <c r="G119" s="3"/>
      <c r="H119" s="3"/>
      <c r="I119" s="3"/>
      <c r="J119" s="3"/>
      <c r="K119" s="3"/>
      <c r="L119" s="3"/>
      <c r="M119" s="3"/>
      <c r="N119" s="3"/>
      <c r="O119" s="3"/>
      <c r="P119" s="3"/>
      <c r="Q119" s="3"/>
      <c r="R119" s="3"/>
      <c r="S119" s="3"/>
      <c r="T119" s="3"/>
      <c r="U119" s="3"/>
      <c r="V119" s="3"/>
      <c r="W119" s="3"/>
      <c r="X119" s="3"/>
      <c r="Y119" s="3"/>
      <c r="Z119" s="3"/>
      <c r="AA119" s="3"/>
      <c r="AB119" s="3"/>
    </row>
    <row r="120" spans="1:28" ht="12.75" customHeight="1" x14ac:dyDescent="0.25">
      <c r="A120" s="3"/>
      <c r="B120" s="3"/>
      <c r="C120" s="3"/>
      <c r="D120" s="3"/>
      <c r="E120" s="3"/>
      <c r="F120" s="200"/>
      <c r="G120" s="3"/>
      <c r="H120" s="3"/>
      <c r="I120" s="3"/>
      <c r="J120" s="3"/>
      <c r="K120" s="3"/>
      <c r="L120" s="3"/>
      <c r="M120" s="3"/>
      <c r="N120" s="3"/>
      <c r="O120" s="3"/>
      <c r="P120" s="3"/>
      <c r="Q120" s="3"/>
      <c r="R120" s="3"/>
      <c r="S120" s="3"/>
      <c r="T120" s="3"/>
      <c r="U120" s="3"/>
      <c r="V120" s="3"/>
      <c r="W120" s="3"/>
      <c r="X120" s="3"/>
      <c r="Y120" s="3"/>
      <c r="Z120" s="3"/>
      <c r="AA120" s="3"/>
      <c r="AB120" s="3"/>
    </row>
    <row r="121" spans="1:28" ht="12.75" customHeight="1" x14ac:dyDescent="0.25">
      <c r="A121" s="3"/>
      <c r="B121" s="3"/>
      <c r="C121" s="3"/>
      <c r="D121" s="3"/>
      <c r="E121" s="3"/>
      <c r="F121" s="200"/>
      <c r="G121" s="3"/>
      <c r="H121" s="3"/>
      <c r="I121" s="3"/>
      <c r="J121" s="3"/>
      <c r="K121" s="3"/>
      <c r="L121" s="3"/>
      <c r="M121" s="3"/>
      <c r="N121" s="3"/>
      <c r="O121" s="3"/>
      <c r="P121" s="3"/>
      <c r="Q121" s="3"/>
      <c r="R121" s="3"/>
      <c r="S121" s="3"/>
      <c r="T121" s="3"/>
      <c r="U121" s="3"/>
      <c r="V121" s="3"/>
      <c r="W121" s="3"/>
      <c r="X121" s="3"/>
      <c r="Y121" s="3"/>
      <c r="Z121" s="3"/>
      <c r="AA121" s="3"/>
      <c r="AB121" s="3"/>
    </row>
    <row r="122" spans="1:28" ht="12.75" customHeight="1" x14ac:dyDescent="0.25">
      <c r="A122" s="3"/>
      <c r="B122" s="3"/>
      <c r="C122" s="3"/>
      <c r="D122" s="3"/>
      <c r="E122" s="3"/>
      <c r="F122" s="200"/>
      <c r="G122" s="3"/>
      <c r="H122" s="3"/>
      <c r="I122" s="3"/>
      <c r="J122" s="3"/>
      <c r="K122" s="3"/>
      <c r="L122" s="3"/>
      <c r="M122" s="3"/>
      <c r="N122" s="3"/>
      <c r="O122" s="3"/>
      <c r="P122" s="3"/>
      <c r="Q122" s="3"/>
      <c r="R122" s="3"/>
      <c r="S122" s="3"/>
      <c r="T122" s="3"/>
      <c r="U122" s="3"/>
      <c r="V122" s="3"/>
      <c r="W122" s="3"/>
      <c r="X122" s="3"/>
      <c r="Y122" s="3"/>
      <c r="Z122" s="3"/>
      <c r="AA122" s="3"/>
      <c r="AB122" s="3"/>
    </row>
    <row r="123" spans="1:28" ht="12.75" customHeight="1" x14ac:dyDescent="0.25">
      <c r="A123" s="3"/>
      <c r="B123" s="3"/>
      <c r="C123" s="3"/>
      <c r="D123" s="3"/>
      <c r="E123" s="3"/>
      <c r="F123" s="200"/>
      <c r="G123" s="3"/>
      <c r="H123" s="3"/>
      <c r="I123" s="3"/>
      <c r="J123" s="3"/>
      <c r="K123" s="3"/>
      <c r="L123" s="3"/>
      <c r="M123" s="3"/>
      <c r="N123" s="3"/>
      <c r="O123" s="3"/>
      <c r="P123" s="3"/>
      <c r="Q123" s="3"/>
      <c r="R123" s="3"/>
      <c r="S123" s="3"/>
      <c r="T123" s="3"/>
      <c r="U123" s="3"/>
      <c r="V123" s="3"/>
      <c r="W123" s="3"/>
      <c r="X123" s="3"/>
      <c r="Y123" s="3"/>
      <c r="Z123" s="3"/>
      <c r="AA123" s="3"/>
      <c r="AB123" s="3"/>
    </row>
    <row r="124" spans="1:28" ht="12.75" customHeight="1" x14ac:dyDescent="0.25">
      <c r="A124" s="3"/>
      <c r="B124" s="3"/>
      <c r="C124" s="3"/>
      <c r="D124" s="3"/>
      <c r="E124" s="3"/>
      <c r="F124" s="200"/>
      <c r="G124" s="3"/>
      <c r="H124" s="3"/>
      <c r="I124" s="3"/>
      <c r="J124" s="3"/>
      <c r="K124" s="3"/>
      <c r="L124" s="3"/>
      <c r="M124" s="3"/>
      <c r="N124" s="3"/>
      <c r="O124" s="3"/>
      <c r="P124" s="3"/>
      <c r="Q124" s="3"/>
      <c r="R124" s="3"/>
      <c r="S124" s="3"/>
      <c r="T124" s="3"/>
      <c r="U124" s="3"/>
      <c r="V124" s="3"/>
      <c r="W124" s="3"/>
      <c r="X124" s="3"/>
      <c r="Y124" s="3"/>
      <c r="Z124" s="3"/>
      <c r="AA124" s="3"/>
      <c r="AB124" s="3"/>
    </row>
    <row r="125" spans="1:28" ht="12.75" customHeight="1" x14ac:dyDescent="0.25">
      <c r="A125" s="3"/>
      <c r="B125" s="3"/>
      <c r="C125" s="3"/>
      <c r="D125" s="3"/>
      <c r="E125" s="3"/>
      <c r="F125" s="200"/>
      <c r="G125" s="3"/>
      <c r="H125" s="3"/>
      <c r="I125" s="3"/>
      <c r="J125" s="3"/>
      <c r="K125" s="3"/>
      <c r="L125" s="3"/>
      <c r="M125" s="3"/>
      <c r="N125" s="3"/>
      <c r="O125" s="3"/>
      <c r="P125" s="3"/>
      <c r="Q125" s="3"/>
      <c r="R125" s="3"/>
      <c r="S125" s="3"/>
      <c r="T125" s="3"/>
      <c r="U125" s="3"/>
      <c r="V125" s="3"/>
      <c r="W125" s="3"/>
      <c r="X125" s="3"/>
      <c r="Y125" s="3"/>
      <c r="Z125" s="3"/>
      <c r="AA125" s="3"/>
      <c r="AB125" s="3"/>
    </row>
    <row r="126" spans="1:28" ht="12.75" customHeight="1" x14ac:dyDescent="0.25">
      <c r="A126" s="3"/>
      <c r="B126" s="3"/>
      <c r="C126" s="3"/>
      <c r="D126" s="3"/>
      <c r="E126" s="3"/>
      <c r="F126" s="200"/>
      <c r="G126" s="3"/>
      <c r="H126" s="3"/>
      <c r="I126" s="3"/>
      <c r="J126" s="3"/>
      <c r="K126" s="3"/>
      <c r="L126" s="3"/>
      <c r="M126" s="3"/>
      <c r="N126" s="3"/>
      <c r="O126" s="3"/>
      <c r="P126" s="3"/>
      <c r="Q126" s="3"/>
      <c r="R126" s="3"/>
      <c r="S126" s="3"/>
      <c r="T126" s="3"/>
      <c r="U126" s="3"/>
      <c r="V126" s="3"/>
      <c r="W126" s="3"/>
      <c r="X126" s="3"/>
      <c r="Y126" s="3"/>
      <c r="Z126" s="3"/>
      <c r="AA126" s="3"/>
      <c r="AB126" s="3"/>
    </row>
    <row r="127" spans="1:28" ht="12.75" customHeight="1" x14ac:dyDescent="0.25">
      <c r="A127" s="3"/>
      <c r="B127" s="3"/>
      <c r="C127" s="3"/>
      <c r="D127" s="3"/>
      <c r="E127" s="3"/>
      <c r="F127" s="200"/>
      <c r="G127" s="3"/>
      <c r="H127" s="3"/>
      <c r="I127" s="3"/>
      <c r="J127" s="3"/>
      <c r="K127" s="3"/>
      <c r="L127" s="3"/>
      <c r="M127" s="3"/>
      <c r="N127" s="3"/>
      <c r="O127" s="3"/>
      <c r="P127" s="3"/>
      <c r="Q127" s="3"/>
      <c r="R127" s="3"/>
      <c r="S127" s="3"/>
      <c r="T127" s="3"/>
      <c r="U127" s="3"/>
      <c r="V127" s="3"/>
      <c r="W127" s="3"/>
      <c r="X127" s="3"/>
      <c r="Y127" s="3"/>
      <c r="Z127" s="3"/>
      <c r="AA127" s="3"/>
      <c r="AB127" s="3"/>
    </row>
    <row r="128" spans="1:28" ht="12.75" customHeight="1" x14ac:dyDescent="0.25">
      <c r="A128" s="3"/>
      <c r="B128" s="3"/>
      <c r="C128" s="3"/>
      <c r="D128" s="3"/>
      <c r="E128" s="3"/>
      <c r="F128" s="200"/>
      <c r="G128" s="3"/>
      <c r="H128" s="3"/>
      <c r="I128" s="3"/>
      <c r="J128" s="3"/>
      <c r="K128" s="3"/>
      <c r="L128" s="3"/>
      <c r="M128" s="3"/>
      <c r="N128" s="3"/>
      <c r="O128" s="3"/>
      <c r="P128" s="3"/>
      <c r="Q128" s="3"/>
      <c r="R128" s="3"/>
      <c r="S128" s="3"/>
      <c r="T128" s="3"/>
      <c r="U128" s="3"/>
      <c r="V128" s="3"/>
      <c r="W128" s="3"/>
      <c r="X128" s="3"/>
      <c r="Y128" s="3"/>
      <c r="Z128" s="3"/>
      <c r="AA128" s="3"/>
      <c r="AB128" s="3"/>
    </row>
    <row r="129" spans="1:28" ht="12.75" customHeight="1" x14ac:dyDescent="0.25">
      <c r="A129" s="3"/>
      <c r="B129" s="3"/>
      <c r="C129" s="3"/>
      <c r="D129" s="3"/>
      <c r="E129" s="3"/>
      <c r="F129" s="200"/>
      <c r="G129" s="3"/>
      <c r="H129" s="3"/>
      <c r="I129" s="3"/>
      <c r="J129" s="3"/>
      <c r="K129" s="3"/>
      <c r="L129" s="3"/>
      <c r="M129" s="3"/>
      <c r="N129" s="3"/>
      <c r="O129" s="3"/>
      <c r="P129" s="3"/>
      <c r="Q129" s="3"/>
      <c r="R129" s="3"/>
      <c r="S129" s="3"/>
      <c r="T129" s="3"/>
      <c r="U129" s="3"/>
      <c r="V129" s="3"/>
      <c r="W129" s="3"/>
      <c r="X129" s="3"/>
      <c r="Y129" s="3"/>
      <c r="Z129" s="3"/>
      <c r="AA129" s="3"/>
      <c r="AB129" s="3"/>
    </row>
    <row r="130" spans="1:28" ht="12.75" customHeight="1" x14ac:dyDescent="0.25">
      <c r="A130" s="3"/>
      <c r="B130" s="3"/>
      <c r="C130" s="3"/>
      <c r="D130" s="3"/>
      <c r="E130" s="3"/>
      <c r="F130" s="200"/>
      <c r="G130" s="3"/>
      <c r="H130" s="3"/>
      <c r="I130" s="3"/>
      <c r="J130" s="3"/>
      <c r="K130" s="3"/>
      <c r="L130" s="3"/>
      <c r="M130" s="3"/>
      <c r="N130" s="3"/>
      <c r="O130" s="3"/>
      <c r="P130" s="3"/>
      <c r="Q130" s="3"/>
      <c r="R130" s="3"/>
      <c r="S130" s="3"/>
      <c r="T130" s="3"/>
      <c r="U130" s="3"/>
      <c r="V130" s="3"/>
      <c r="W130" s="3"/>
      <c r="X130" s="3"/>
      <c r="Y130" s="3"/>
      <c r="Z130" s="3"/>
      <c r="AA130" s="3"/>
      <c r="AB130" s="3"/>
    </row>
    <row r="131" spans="1:28" ht="12.75" customHeight="1" x14ac:dyDescent="0.25">
      <c r="A131" s="3"/>
      <c r="B131" s="3"/>
      <c r="C131" s="3"/>
      <c r="D131" s="3"/>
      <c r="E131" s="3"/>
      <c r="F131" s="200"/>
      <c r="G131" s="3"/>
      <c r="H131" s="3"/>
      <c r="I131" s="3"/>
      <c r="J131" s="3"/>
      <c r="K131" s="3"/>
      <c r="L131" s="3"/>
      <c r="M131" s="3"/>
      <c r="N131" s="3"/>
      <c r="O131" s="3"/>
      <c r="P131" s="3"/>
      <c r="Q131" s="3"/>
      <c r="R131" s="3"/>
      <c r="S131" s="3"/>
      <c r="T131" s="3"/>
      <c r="U131" s="3"/>
      <c r="V131" s="3"/>
      <c r="W131" s="3"/>
      <c r="X131" s="3"/>
      <c r="Y131" s="3"/>
      <c r="Z131" s="3"/>
      <c r="AA131" s="3"/>
      <c r="AB131" s="3"/>
    </row>
    <row r="132" spans="1:28" ht="12.75" customHeight="1" x14ac:dyDescent="0.25">
      <c r="A132" s="3"/>
      <c r="B132" s="3"/>
      <c r="C132" s="3"/>
      <c r="D132" s="3"/>
      <c r="E132" s="3"/>
      <c r="F132" s="200"/>
      <c r="G132" s="3"/>
      <c r="H132" s="3"/>
      <c r="I132" s="3"/>
      <c r="J132" s="3"/>
      <c r="K132" s="3"/>
      <c r="L132" s="3"/>
      <c r="M132" s="3"/>
      <c r="N132" s="3"/>
      <c r="O132" s="3"/>
      <c r="P132" s="3"/>
      <c r="Q132" s="3"/>
      <c r="R132" s="3"/>
      <c r="S132" s="3"/>
      <c r="T132" s="3"/>
      <c r="U132" s="3"/>
      <c r="V132" s="3"/>
      <c r="W132" s="3"/>
      <c r="X132" s="3"/>
      <c r="Y132" s="3"/>
      <c r="Z132" s="3"/>
      <c r="AA132" s="3"/>
      <c r="AB132" s="3"/>
    </row>
    <row r="133" spans="1:28" ht="12.75" customHeight="1" x14ac:dyDescent="0.25">
      <c r="A133" s="3"/>
      <c r="B133" s="3"/>
      <c r="C133" s="3"/>
      <c r="D133" s="3"/>
      <c r="E133" s="3"/>
      <c r="F133" s="200"/>
      <c r="G133" s="3"/>
      <c r="H133" s="3"/>
      <c r="I133" s="3"/>
      <c r="J133" s="3"/>
      <c r="K133" s="3"/>
      <c r="L133" s="3"/>
      <c r="M133" s="3"/>
      <c r="N133" s="3"/>
      <c r="O133" s="3"/>
      <c r="P133" s="3"/>
      <c r="Q133" s="3"/>
      <c r="R133" s="3"/>
      <c r="S133" s="3"/>
      <c r="T133" s="3"/>
      <c r="U133" s="3"/>
      <c r="V133" s="3"/>
      <c r="W133" s="3"/>
      <c r="X133" s="3"/>
      <c r="Y133" s="3"/>
      <c r="Z133" s="3"/>
      <c r="AA133" s="3"/>
      <c r="AB133" s="3"/>
    </row>
    <row r="134" spans="1:28" ht="12.75" customHeight="1" x14ac:dyDescent="0.25">
      <c r="A134" s="3"/>
      <c r="B134" s="3"/>
      <c r="C134" s="3"/>
      <c r="D134" s="3"/>
      <c r="E134" s="3"/>
      <c r="F134" s="200"/>
      <c r="G134" s="3"/>
      <c r="H134" s="3"/>
      <c r="I134" s="3"/>
      <c r="J134" s="3"/>
      <c r="K134" s="3"/>
      <c r="L134" s="3"/>
      <c r="M134" s="3"/>
      <c r="N134" s="3"/>
      <c r="O134" s="3"/>
      <c r="P134" s="3"/>
      <c r="Q134" s="3"/>
      <c r="R134" s="3"/>
      <c r="S134" s="3"/>
      <c r="T134" s="3"/>
      <c r="U134" s="3"/>
      <c r="V134" s="3"/>
      <c r="W134" s="3"/>
      <c r="X134" s="3"/>
      <c r="Y134" s="3"/>
      <c r="Z134" s="3"/>
      <c r="AA134" s="3"/>
      <c r="AB134" s="3"/>
    </row>
    <row r="135" spans="1:28" ht="12.75" customHeight="1" x14ac:dyDescent="0.25">
      <c r="A135" s="3"/>
      <c r="B135" s="3"/>
      <c r="C135" s="3"/>
      <c r="D135" s="3"/>
      <c r="E135" s="3"/>
      <c r="F135" s="200"/>
      <c r="G135" s="3"/>
      <c r="H135" s="3"/>
      <c r="I135" s="3"/>
      <c r="J135" s="3"/>
      <c r="K135" s="3"/>
      <c r="L135" s="3"/>
      <c r="M135" s="3"/>
      <c r="N135" s="3"/>
      <c r="O135" s="3"/>
      <c r="P135" s="3"/>
      <c r="Q135" s="3"/>
      <c r="R135" s="3"/>
      <c r="S135" s="3"/>
      <c r="T135" s="3"/>
      <c r="U135" s="3"/>
      <c r="V135" s="3"/>
      <c r="W135" s="3"/>
      <c r="X135" s="3"/>
      <c r="Y135" s="3"/>
      <c r="Z135" s="3"/>
      <c r="AA135" s="3"/>
      <c r="AB135" s="3"/>
    </row>
    <row r="136" spans="1:28" ht="12.75" customHeight="1" x14ac:dyDescent="0.25">
      <c r="A136" s="3"/>
      <c r="B136" s="3"/>
      <c r="C136" s="3"/>
      <c r="D136" s="3"/>
      <c r="E136" s="3"/>
      <c r="F136" s="200"/>
      <c r="G136" s="3"/>
      <c r="H136" s="3"/>
      <c r="I136" s="3"/>
      <c r="J136" s="3"/>
      <c r="K136" s="3"/>
      <c r="L136" s="3"/>
      <c r="M136" s="3"/>
      <c r="N136" s="3"/>
      <c r="O136" s="3"/>
      <c r="P136" s="3"/>
      <c r="Q136" s="3"/>
      <c r="R136" s="3"/>
      <c r="S136" s="3"/>
      <c r="T136" s="3"/>
      <c r="U136" s="3"/>
      <c r="V136" s="3"/>
      <c r="W136" s="3"/>
      <c r="X136" s="3"/>
      <c r="Y136" s="3"/>
      <c r="Z136" s="3"/>
      <c r="AA136" s="3"/>
      <c r="AB136" s="3"/>
    </row>
    <row r="137" spans="1:28" ht="12.75" customHeight="1" x14ac:dyDescent="0.25">
      <c r="A137" s="3"/>
      <c r="B137" s="3"/>
      <c r="C137" s="3"/>
      <c r="D137" s="3"/>
      <c r="E137" s="3"/>
      <c r="F137" s="200"/>
      <c r="G137" s="3"/>
      <c r="H137" s="3"/>
      <c r="I137" s="3"/>
      <c r="J137" s="3"/>
      <c r="K137" s="3"/>
      <c r="L137" s="3"/>
      <c r="M137" s="3"/>
      <c r="N137" s="3"/>
      <c r="O137" s="3"/>
      <c r="P137" s="3"/>
      <c r="Q137" s="3"/>
      <c r="R137" s="3"/>
      <c r="S137" s="3"/>
      <c r="T137" s="3"/>
      <c r="U137" s="3"/>
      <c r="V137" s="3"/>
      <c r="W137" s="3"/>
      <c r="X137" s="3"/>
      <c r="Y137" s="3"/>
      <c r="Z137" s="3"/>
      <c r="AA137" s="3"/>
      <c r="AB137" s="3"/>
    </row>
    <row r="138" spans="1:28" ht="12.75" customHeight="1" x14ac:dyDescent="0.25">
      <c r="A138" s="3"/>
      <c r="B138" s="3"/>
      <c r="C138" s="3"/>
      <c r="D138" s="3"/>
      <c r="E138" s="3"/>
      <c r="F138" s="200"/>
      <c r="G138" s="3"/>
      <c r="H138" s="3"/>
      <c r="I138" s="3"/>
      <c r="J138" s="3"/>
      <c r="K138" s="3"/>
      <c r="L138" s="3"/>
      <c r="M138" s="3"/>
      <c r="N138" s="3"/>
      <c r="O138" s="3"/>
      <c r="P138" s="3"/>
      <c r="Q138" s="3"/>
      <c r="R138" s="3"/>
      <c r="S138" s="3"/>
      <c r="T138" s="3"/>
      <c r="U138" s="3"/>
      <c r="V138" s="3"/>
      <c r="W138" s="3"/>
      <c r="X138" s="3"/>
      <c r="Y138" s="3"/>
      <c r="Z138" s="3"/>
      <c r="AA138" s="3"/>
      <c r="AB138" s="3"/>
    </row>
    <row r="139" spans="1:28" ht="12.75" customHeight="1" x14ac:dyDescent="0.25">
      <c r="A139" s="3"/>
      <c r="B139" s="3"/>
      <c r="C139" s="3"/>
      <c r="D139" s="3"/>
      <c r="E139" s="3"/>
      <c r="F139" s="200"/>
      <c r="G139" s="3"/>
      <c r="H139" s="3"/>
      <c r="I139" s="3"/>
      <c r="J139" s="3"/>
      <c r="K139" s="3"/>
      <c r="L139" s="3"/>
      <c r="M139" s="3"/>
      <c r="N139" s="3"/>
      <c r="O139" s="3"/>
      <c r="P139" s="3"/>
      <c r="Q139" s="3"/>
      <c r="R139" s="3"/>
      <c r="S139" s="3"/>
      <c r="T139" s="3"/>
      <c r="U139" s="3"/>
      <c r="V139" s="3"/>
      <c r="W139" s="3"/>
      <c r="X139" s="3"/>
      <c r="Y139" s="3"/>
      <c r="Z139" s="3"/>
      <c r="AA139" s="3"/>
      <c r="AB139" s="3"/>
    </row>
    <row r="140" spans="1:28" ht="12.75" customHeight="1" x14ac:dyDescent="0.25">
      <c r="A140" s="3"/>
      <c r="B140" s="3"/>
      <c r="C140" s="3"/>
      <c r="D140" s="3"/>
      <c r="E140" s="3"/>
      <c r="F140" s="200"/>
      <c r="G140" s="3"/>
      <c r="H140" s="3"/>
      <c r="I140" s="3"/>
      <c r="J140" s="3"/>
      <c r="K140" s="3"/>
      <c r="L140" s="3"/>
      <c r="M140" s="3"/>
      <c r="N140" s="3"/>
      <c r="O140" s="3"/>
      <c r="P140" s="3"/>
      <c r="Q140" s="3"/>
      <c r="R140" s="3"/>
      <c r="S140" s="3"/>
      <c r="T140" s="3"/>
      <c r="U140" s="3"/>
      <c r="V140" s="3"/>
      <c r="W140" s="3"/>
      <c r="X140" s="3"/>
      <c r="Y140" s="3"/>
      <c r="Z140" s="3"/>
      <c r="AA140" s="3"/>
      <c r="AB140" s="3"/>
    </row>
    <row r="141" spans="1:28" ht="12.75" customHeight="1" x14ac:dyDescent="0.25">
      <c r="A141" s="3"/>
      <c r="B141" s="3"/>
      <c r="C141" s="3"/>
      <c r="D141" s="3"/>
      <c r="E141" s="3"/>
      <c r="F141" s="200"/>
      <c r="G141" s="3"/>
      <c r="H141" s="3"/>
      <c r="I141" s="3"/>
      <c r="J141" s="3"/>
      <c r="K141" s="3"/>
      <c r="L141" s="3"/>
      <c r="M141" s="3"/>
      <c r="N141" s="3"/>
      <c r="O141" s="3"/>
      <c r="P141" s="3"/>
      <c r="Q141" s="3"/>
      <c r="R141" s="3"/>
      <c r="S141" s="3"/>
      <c r="T141" s="3"/>
      <c r="U141" s="3"/>
      <c r="V141" s="3"/>
      <c r="W141" s="3"/>
      <c r="X141" s="3"/>
      <c r="Y141" s="3"/>
      <c r="Z141" s="3"/>
      <c r="AA141" s="3"/>
      <c r="AB141" s="3"/>
    </row>
    <row r="142" spans="1:28" ht="12.75" customHeight="1" x14ac:dyDescent="0.25">
      <c r="A142" s="3"/>
      <c r="B142" s="3"/>
      <c r="C142" s="3"/>
      <c r="D142" s="3"/>
      <c r="E142" s="3"/>
      <c r="F142" s="200"/>
      <c r="G142" s="3"/>
      <c r="H142" s="3"/>
      <c r="I142" s="3"/>
      <c r="J142" s="3"/>
      <c r="K142" s="3"/>
      <c r="L142" s="3"/>
      <c r="M142" s="3"/>
      <c r="N142" s="3"/>
      <c r="O142" s="3"/>
      <c r="P142" s="3"/>
      <c r="Q142" s="3"/>
      <c r="R142" s="3"/>
      <c r="S142" s="3"/>
      <c r="T142" s="3"/>
      <c r="U142" s="3"/>
      <c r="V142" s="3"/>
      <c r="W142" s="3"/>
      <c r="X142" s="3"/>
      <c r="Y142" s="3"/>
      <c r="Z142" s="3"/>
      <c r="AA142" s="3"/>
      <c r="AB142" s="3"/>
    </row>
    <row r="143" spans="1:28" ht="12.75" customHeight="1" x14ac:dyDescent="0.25">
      <c r="A143" s="3"/>
      <c r="B143" s="3"/>
      <c r="C143" s="3"/>
      <c r="D143" s="3"/>
      <c r="E143" s="3"/>
      <c r="F143" s="200"/>
      <c r="G143" s="3"/>
      <c r="H143" s="3"/>
      <c r="I143" s="3"/>
      <c r="J143" s="3"/>
      <c r="K143" s="3"/>
      <c r="L143" s="3"/>
      <c r="M143" s="3"/>
      <c r="N143" s="3"/>
      <c r="O143" s="3"/>
      <c r="P143" s="3"/>
      <c r="Q143" s="3"/>
      <c r="R143" s="3"/>
      <c r="S143" s="3"/>
      <c r="T143" s="3"/>
      <c r="U143" s="3"/>
      <c r="V143" s="3"/>
      <c r="W143" s="3"/>
      <c r="X143" s="3"/>
      <c r="Y143" s="3"/>
      <c r="Z143" s="3"/>
      <c r="AA143" s="3"/>
      <c r="AB143" s="3"/>
    </row>
    <row r="144" spans="1:28" ht="12.75" customHeight="1" x14ac:dyDescent="0.25">
      <c r="A144" s="3"/>
      <c r="B144" s="3"/>
      <c r="C144" s="3"/>
      <c r="D144" s="3"/>
      <c r="E144" s="3"/>
      <c r="F144" s="200"/>
      <c r="G144" s="3"/>
      <c r="H144" s="3"/>
      <c r="I144" s="3"/>
      <c r="J144" s="3"/>
      <c r="K144" s="3"/>
      <c r="L144" s="3"/>
      <c r="M144" s="3"/>
      <c r="N144" s="3"/>
      <c r="O144" s="3"/>
      <c r="P144" s="3"/>
      <c r="Q144" s="3"/>
      <c r="R144" s="3"/>
      <c r="S144" s="3"/>
      <c r="T144" s="3"/>
      <c r="U144" s="3"/>
      <c r="V144" s="3"/>
      <c r="W144" s="3"/>
      <c r="X144" s="3"/>
      <c r="Y144" s="3"/>
      <c r="Z144" s="3"/>
      <c r="AA144" s="3"/>
      <c r="AB144" s="3"/>
    </row>
    <row r="145" spans="1:28" ht="12.75" customHeight="1" x14ac:dyDescent="0.25">
      <c r="A145" s="3"/>
      <c r="B145" s="3"/>
      <c r="C145" s="3"/>
      <c r="D145" s="3"/>
      <c r="E145" s="3"/>
      <c r="F145" s="200"/>
      <c r="G145" s="3"/>
      <c r="H145" s="3"/>
      <c r="I145" s="3"/>
      <c r="J145" s="3"/>
      <c r="K145" s="3"/>
      <c r="L145" s="3"/>
      <c r="M145" s="3"/>
      <c r="N145" s="3"/>
      <c r="O145" s="3"/>
      <c r="P145" s="3"/>
      <c r="Q145" s="3"/>
      <c r="R145" s="3"/>
      <c r="S145" s="3"/>
      <c r="T145" s="3"/>
      <c r="U145" s="3"/>
      <c r="V145" s="3"/>
      <c r="W145" s="3"/>
      <c r="X145" s="3"/>
      <c r="Y145" s="3"/>
      <c r="Z145" s="3"/>
      <c r="AA145" s="3"/>
      <c r="AB145" s="3"/>
    </row>
    <row r="146" spans="1:28" ht="12.75" customHeight="1" x14ac:dyDescent="0.25">
      <c r="A146" s="3"/>
      <c r="B146" s="3"/>
      <c r="C146" s="3"/>
      <c r="D146" s="3"/>
      <c r="E146" s="3"/>
      <c r="F146" s="200"/>
      <c r="G146" s="3"/>
      <c r="H146" s="3"/>
      <c r="I146" s="3"/>
      <c r="J146" s="3"/>
      <c r="K146" s="3"/>
      <c r="L146" s="3"/>
      <c r="M146" s="3"/>
      <c r="N146" s="3"/>
      <c r="O146" s="3"/>
      <c r="P146" s="3"/>
      <c r="Q146" s="3"/>
      <c r="R146" s="3"/>
      <c r="S146" s="3"/>
      <c r="T146" s="3"/>
      <c r="U146" s="3"/>
      <c r="V146" s="3"/>
      <c r="W146" s="3"/>
      <c r="X146" s="3"/>
      <c r="Y146" s="3"/>
      <c r="Z146" s="3"/>
      <c r="AA146" s="3"/>
      <c r="AB146" s="3"/>
    </row>
    <row r="147" spans="1:28" ht="12.75" customHeight="1" x14ac:dyDescent="0.25">
      <c r="A147" s="3"/>
      <c r="B147" s="3"/>
      <c r="C147" s="3"/>
      <c r="D147" s="3"/>
      <c r="E147" s="3"/>
      <c r="F147" s="200"/>
      <c r="G147" s="3"/>
      <c r="H147" s="3"/>
      <c r="I147" s="3"/>
      <c r="J147" s="3"/>
      <c r="K147" s="3"/>
      <c r="L147" s="3"/>
      <c r="M147" s="3"/>
      <c r="N147" s="3"/>
      <c r="O147" s="3"/>
      <c r="P147" s="3"/>
      <c r="Q147" s="3"/>
      <c r="R147" s="3"/>
      <c r="S147" s="3"/>
      <c r="T147" s="3"/>
      <c r="U147" s="3"/>
      <c r="V147" s="3"/>
      <c r="W147" s="3"/>
      <c r="X147" s="3"/>
      <c r="Y147" s="3"/>
      <c r="Z147" s="3"/>
      <c r="AA147" s="3"/>
      <c r="AB147" s="3"/>
    </row>
    <row r="148" spans="1:28" ht="12.75" customHeight="1" x14ac:dyDescent="0.25">
      <c r="A148" s="3"/>
      <c r="B148" s="3"/>
      <c r="C148" s="3"/>
      <c r="D148" s="3"/>
      <c r="E148" s="3"/>
      <c r="F148" s="200"/>
      <c r="G148" s="3"/>
      <c r="H148" s="3"/>
      <c r="I148" s="3"/>
      <c r="J148" s="3"/>
      <c r="K148" s="3"/>
      <c r="L148" s="3"/>
      <c r="M148" s="3"/>
      <c r="N148" s="3"/>
      <c r="O148" s="3"/>
      <c r="P148" s="3"/>
      <c r="Q148" s="3"/>
      <c r="R148" s="3"/>
      <c r="S148" s="3"/>
      <c r="T148" s="3"/>
      <c r="U148" s="3"/>
      <c r="V148" s="3"/>
      <c r="W148" s="3"/>
      <c r="X148" s="3"/>
      <c r="Y148" s="3"/>
      <c r="Z148" s="3"/>
      <c r="AA148" s="3"/>
      <c r="AB148" s="3"/>
    </row>
    <row r="149" spans="1:28" ht="12.75" customHeight="1" x14ac:dyDescent="0.25">
      <c r="A149" s="3"/>
      <c r="B149" s="3"/>
      <c r="C149" s="3"/>
      <c r="D149" s="3"/>
      <c r="E149" s="3"/>
      <c r="F149" s="200"/>
      <c r="G149" s="3"/>
      <c r="H149" s="3"/>
      <c r="I149" s="3"/>
      <c r="J149" s="3"/>
      <c r="K149" s="3"/>
      <c r="L149" s="3"/>
      <c r="M149" s="3"/>
      <c r="N149" s="3"/>
      <c r="O149" s="3"/>
      <c r="P149" s="3"/>
      <c r="Q149" s="3"/>
      <c r="R149" s="3"/>
      <c r="S149" s="3"/>
      <c r="T149" s="3"/>
      <c r="U149" s="3"/>
      <c r="V149" s="3"/>
      <c r="W149" s="3"/>
      <c r="X149" s="3"/>
      <c r="Y149" s="3"/>
      <c r="Z149" s="3"/>
      <c r="AA149" s="3"/>
      <c r="AB149" s="3"/>
    </row>
    <row r="150" spans="1:28" ht="12.75" customHeight="1" x14ac:dyDescent="0.25">
      <c r="A150" s="3"/>
      <c r="B150" s="3"/>
      <c r="C150" s="3"/>
      <c r="D150" s="3"/>
      <c r="E150" s="3"/>
      <c r="F150" s="200"/>
      <c r="G150" s="3"/>
      <c r="H150" s="3"/>
      <c r="I150" s="3"/>
      <c r="J150" s="3"/>
      <c r="K150" s="3"/>
      <c r="L150" s="3"/>
      <c r="M150" s="3"/>
      <c r="N150" s="3"/>
      <c r="O150" s="3"/>
      <c r="P150" s="3"/>
      <c r="Q150" s="3"/>
      <c r="R150" s="3"/>
      <c r="S150" s="3"/>
      <c r="T150" s="3"/>
      <c r="U150" s="3"/>
      <c r="V150" s="3"/>
      <c r="W150" s="3"/>
      <c r="X150" s="3"/>
      <c r="Y150" s="3"/>
      <c r="Z150" s="3"/>
      <c r="AA150" s="3"/>
      <c r="AB150" s="3"/>
    </row>
    <row r="151" spans="1:28" ht="12.75" customHeight="1" x14ac:dyDescent="0.25">
      <c r="A151" s="3"/>
      <c r="B151" s="3"/>
      <c r="C151" s="3"/>
      <c r="D151" s="3"/>
      <c r="E151" s="3"/>
      <c r="F151" s="200"/>
      <c r="G151" s="3"/>
      <c r="H151" s="3"/>
      <c r="I151" s="3"/>
      <c r="J151" s="3"/>
      <c r="K151" s="3"/>
      <c r="L151" s="3"/>
      <c r="M151" s="3"/>
      <c r="N151" s="3"/>
      <c r="O151" s="3"/>
      <c r="P151" s="3"/>
      <c r="Q151" s="3"/>
      <c r="R151" s="3"/>
      <c r="S151" s="3"/>
      <c r="T151" s="3"/>
      <c r="U151" s="3"/>
      <c r="V151" s="3"/>
      <c r="W151" s="3"/>
      <c r="X151" s="3"/>
      <c r="Y151" s="3"/>
      <c r="Z151" s="3"/>
      <c r="AA151" s="3"/>
      <c r="AB151" s="3"/>
    </row>
    <row r="152" spans="1:28" ht="12.75" customHeight="1" x14ac:dyDescent="0.25">
      <c r="A152" s="3"/>
      <c r="B152" s="3"/>
      <c r="C152" s="3"/>
      <c r="D152" s="3"/>
      <c r="E152" s="3"/>
      <c r="F152" s="200"/>
      <c r="G152" s="3"/>
      <c r="H152" s="3"/>
      <c r="I152" s="3"/>
      <c r="J152" s="3"/>
      <c r="K152" s="3"/>
      <c r="L152" s="3"/>
      <c r="M152" s="3"/>
      <c r="N152" s="3"/>
      <c r="O152" s="3"/>
      <c r="P152" s="3"/>
      <c r="Q152" s="3"/>
      <c r="R152" s="3"/>
      <c r="S152" s="3"/>
      <c r="T152" s="3"/>
      <c r="U152" s="3"/>
      <c r="V152" s="3"/>
      <c r="W152" s="3"/>
      <c r="X152" s="3"/>
      <c r="Y152" s="3"/>
      <c r="Z152" s="3"/>
      <c r="AA152" s="3"/>
      <c r="AB152" s="3"/>
    </row>
    <row r="153" spans="1:28" ht="12.75" customHeight="1" x14ac:dyDescent="0.25">
      <c r="A153" s="3"/>
      <c r="B153" s="3"/>
      <c r="C153" s="3"/>
      <c r="D153" s="3"/>
      <c r="E153" s="3"/>
      <c r="F153" s="200"/>
      <c r="G153" s="3"/>
      <c r="H153" s="3"/>
      <c r="I153" s="3"/>
      <c r="J153" s="3"/>
      <c r="K153" s="3"/>
      <c r="L153" s="3"/>
      <c r="M153" s="3"/>
      <c r="N153" s="3"/>
      <c r="O153" s="3"/>
      <c r="P153" s="3"/>
      <c r="Q153" s="3"/>
      <c r="R153" s="3"/>
      <c r="S153" s="3"/>
      <c r="T153" s="3"/>
      <c r="U153" s="3"/>
      <c r="V153" s="3"/>
      <c r="W153" s="3"/>
      <c r="X153" s="3"/>
      <c r="Y153" s="3"/>
      <c r="Z153" s="3"/>
      <c r="AA153" s="3"/>
      <c r="AB153" s="3"/>
    </row>
    <row r="154" spans="1:28" ht="12.75" customHeight="1" x14ac:dyDescent="0.25">
      <c r="A154" s="3"/>
      <c r="B154" s="3"/>
      <c r="C154" s="3"/>
      <c r="D154" s="3"/>
      <c r="E154" s="3"/>
      <c r="F154" s="200"/>
      <c r="G154" s="3"/>
      <c r="H154" s="3"/>
      <c r="I154" s="3"/>
      <c r="J154" s="3"/>
      <c r="K154" s="3"/>
      <c r="L154" s="3"/>
      <c r="M154" s="3"/>
      <c r="N154" s="3"/>
      <c r="O154" s="3"/>
      <c r="P154" s="3"/>
      <c r="Q154" s="3"/>
      <c r="R154" s="3"/>
      <c r="S154" s="3"/>
      <c r="T154" s="3"/>
      <c r="U154" s="3"/>
      <c r="V154" s="3"/>
      <c r="W154" s="3"/>
      <c r="X154" s="3"/>
      <c r="Y154" s="3"/>
      <c r="Z154" s="3"/>
      <c r="AA154" s="3"/>
      <c r="AB154" s="3"/>
    </row>
    <row r="155" spans="1:28" ht="12.75" customHeight="1" x14ac:dyDescent="0.25">
      <c r="A155" s="3"/>
      <c r="B155" s="3"/>
      <c r="C155" s="3"/>
      <c r="D155" s="3"/>
      <c r="E155" s="3"/>
      <c r="F155" s="200"/>
      <c r="G155" s="3"/>
      <c r="H155" s="3"/>
      <c r="I155" s="3"/>
      <c r="J155" s="3"/>
      <c r="K155" s="3"/>
      <c r="L155" s="3"/>
      <c r="M155" s="3"/>
      <c r="N155" s="3"/>
      <c r="O155" s="3"/>
      <c r="P155" s="3"/>
      <c r="Q155" s="3"/>
      <c r="R155" s="3"/>
      <c r="S155" s="3"/>
      <c r="T155" s="3"/>
      <c r="U155" s="3"/>
      <c r="V155" s="3"/>
      <c r="W155" s="3"/>
      <c r="X155" s="3"/>
      <c r="Y155" s="3"/>
      <c r="Z155" s="3"/>
      <c r="AA155" s="3"/>
      <c r="AB155" s="3"/>
    </row>
    <row r="156" spans="1:28" ht="12.75" customHeight="1" x14ac:dyDescent="0.25">
      <c r="A156" s="3"/>
      <c r="B156" s="3"/>
      <c r="C156" s="3"/>
      <c r="D156" s="3"/>
      <c r="E156" s="3"/>
      <c r="F156" s="200"/>
      <c r="G156" s="3"/>
      <c r="H156" s="3"/>
      <c r="I156" s="3"/>
      <c r="J156" s="3"/>
      <c r="K156" s="3"/>
      <c r="L156" s="3"/>
      <c r="M156" s="3"/>
      <c r="N156" s="3"/>
      <c r="O156" s="3"/>
      <c r="P156" s="3"/>
      <c r="Q156" s="3"/>
      <c r="R156" s="3"/>
      <c r="S156" s="3"/>
      <c r="T156" s="3"/>
      <c r="U156" s="3"/>
      <c r="V156" s="3"/>
      <c r="W156" s="3"/>
      <c r="X156" s="3"/>
      <c r="Y156" s="3"/>
      <c r="Z156" s="3"/>
      <c r="AA156" s="3"/>
      <c r="AB156" s="3"/>
    </row>
    <row r="157" spans="1:28" ht="12.75" customHeight="1" x14ac:dyDescent="0.25">
      <c r="A157" s="3"/>
      <c r="B157" s="3"/>
      <c r="C157" s="3"/>
      <c r="D157" s="3"/>
      <c r="E157" s="3"/>
      <c r="F157" s="200"/>
      <c r="G157" s="3"/>
      <c r="H157" s="3"/>
      <c r="I157" s="3"/>
      <c r="J157" s="3"/>
      <c r="K157" s="3"/>
      <c r="L157" s="3"/>
      <c r="M157" s="3"/>
      <c r="N157" s="3"/>
      <c r="O157" s="3"/>
      <c r="P157" s="3"/>
      <c r="Q157" s="3"/>
      <c r="R157" s="3"/>
      <c r="S157" s="3"/>
      <c r="T157" s="3"/>
      <c r="U157" s="3"/>
      <c r="V157" s="3"/>
      <c r="W157" s="3"/>
      <c r="X157" s="3"/>
      <c r="Y157" s="3"/>
      <c r="Z157" s="3"/>
      <c r="AA157" s="3"/>
      <c r="AB157" s="3"/>
    </row>
    <row r="158" spans="1:28" ht="12.75" customHeight="1" x14ac:dyDescent="0.25">
      <c r="A158" s="3"/>
      <c r="B158" s="3"/>
      <c r="C158" s="3"/>
      <c r="D158" s="3"/>
      <c r="E158" s="3"/>
      <c r="F158" s="200"/>
      <c r="G158" s="3"/>
      <c r="H158" s="3"/>
      <c r="I158" s="3"/>
      <c r="J158" s="3"/>
      <c r="K158" s="3"/>
      <c r="L158" s="3"/>
      <c r="M158" s="3"/>
      <c r="N158" s="3"/>
      <c r="O158" s="3"/>
      <c r="P158" s="3"/>
      <c r="Q158" s="3"/>
      <c r="R158" s="3"/>
      <c r="S158" s="3"/>
      <c r="T158" s="3"/>
      <c r="U158" s="3"/>
      <c r="V158" s="3"/>
      <c r="W158" s="3"/>
      <c r="X158" s="3"/>
      <c r="Y158" s="3"/>
      <c r="Z158" s="3"/>
      <c r="AA158" s="3"/>
      <c r="AB158" s="3"/>
    </row>
    <row r="159" spans="1:28" ht="12.75" customHeight="1" x14ac:dyDescent="0.25">
      <c r="A159" s="3"/>
      <c r="B159" s="3"/>
      <c r="C159" s="3"/>
      <c r="D159" s="3"/>
      <c r="E159" s="3"/>
      <c r="F159" s="200"/>
      <c r="G159" s="3"/>
      <c r="H159" s="3"/>
      <c r="I159" s="3"/>
      <c r="J159" s="3"/>
      <c r="K159" s="3"/>
      <c r="L159" s="3"/>
      <c r="M159" s="3"/>
      <c r="N159" s="3"/>
      <c r="O159" s="3"/>
      <c r="P159" s="3"/>
      <c r="Q159" s="3"/>
      <c r="R159" s="3"/>
      <c r="S159" s="3"/>
      <c r="T159" s="3"/>
      <c r="U159" s="3"/>
      <c r="V159" s="3"/>
      <c r="W159" s="3"/>
      <c r="X159" s="3"/>
      <c r="Y159" s="3"/>
      <c r="Z159" s="3"/>
      <c r="AA159" s="3"/>
      <c r="AB159" s="3"/>
    </row>
    <row r="160" spans="1:28" ht="12.75" customHeight="1" x14ac:dyDescent="0.25">
      <c r="A160" s="3"/>
      <c r="B160" s="3"/>
      <c r="C160" s="3"/>
      <c r="D160" s="3"/>
      <c r="E160" s="3"/>
      <c r="F160" s="200"/>
      <c r="G160" s="3"/>
      <c r="H160" s="3"/>
      <c r="I160" s="3"/>
      <c r="J160" s="3"/>
      <c r="K160" s="3"/>
      <c r="L160" s="3"/>
      <c r="M160" s="3"/>
      <c r="N160" s="3"/>
      <c r="O160" s="3"/>
      <c r="P160" s="3"/>
      <c r="Q160" s="3"/>
      <c r="R160" s="3"/>
      <c r="S160" s="3"/>
      <c r="T160" s="3"/>
      <c r="U160" s="3"/>
      <c r="V160" s="3"/>
      <c r="W160" s="3"/>
      <c r="X160" s="3"/>
      <c r="Y160" s="3"/>
      <c r="Z160" s="3"/>
      <c r="AA160" s="3"/>
      <c r="AB160" s="3"/>
    </row>
    <row r="161" spans="1:28" ht="12.75" customHeight="1" x14ac:dyDescent="0.25">
      <c r="A161" s="3"/>
      <c r="B161" s="3"/>
      <c r="C161" s="3"/>
      <c r="D161" s="3"/>
      <c r="E161" s="3"/>
      <c r="F161" s="200"/>
      <c r="G161" s="3"/>
      <c r="H161" s="3"/>
      <c r="I161" s="3"/>
      <c r="J161" s="3"/>
      <c r="K161" s="3"/>
      <c r="L161" s="3"/>
      <c r="M161" s="3"/>
      <c r="N161" s="3"/>
      <c r="O161" s="3"/>
      <c r="P161" s="3"/>
      <c r="Q161" s="3"/>
      <c r="R161" s="3"/>
      <c r="S161" s="3"/>
      <c r="T161" s="3"/>
      <c r="U161" s="3"/>
      <c r="V161" s="3"/>
      <c r="W161" s="3"/>
      <c r="X161" s="3"/>
      <c r="Y161" s="3"/>
      <c r="Z161" s="3"/>
      <c r="AA161" s="3"/>
      <c r="AB161" s="3"/>
    </row>
    <row r="162" spans="1:28" ht="12.75" customHeight="1" x14ac:dyDescent="0.25">
      <c r="A162" s="3"/>
      <c r="B162" s="3"/>
      <c r="C162" s="3"/>
      <c r="D162" s="3"/>
      <c r="E162" s="3"/>
      <c r="F162" s="200"/>
      <c r="G162" s="3"/>
      <c r="H162" s="3"/>
      <c r="I162" s="3"/>
      <c r="J162" s="3"/>
      <c r="K162" s="3"/>
      <c r="L162" s="3"/>
      <c r="M162" s="3"/>
      <c r="N162" s="3"/>
      <c r="O162" s="3"/>
      <c r="P162" s="3"/>
      <c r="Q162" s="3"/>
      <c r="R162" s="3"/>
      <c r="S162" s="3"/>
      <c r="T162" s="3"/>
      <c r="U162" s="3"/>
      <c r="V162" s="3"/>
      <c r="W162" s="3"/>
      <c r="X162" s="3"/>
      <c r="Y162" s="3"/>
      <c r="Z162" s="3"/>
      <c r="AA162" s="3"/>
      <c r="AB162" s="3"/>
    </row>
    <row r="163" spans="1:28" ht="12.75" customHeight="1" x14ac:dyDescent="0.25">
      <c r="A163" s="3"/>
      <c r="B163" s="3"/>
      <c r="C163" s="3"/>
      <c r="D163" s="3"/>
      <c r="E163" s="3"/>
      <c r="F163" s="200"/>
      <c r="G163" s="3"/>
      <c r="H163" s="3"/>
      <c r="I163" s="3"/>
      <c r="J163" s="3"/>
      <c r="K163" s="3"/>
      <c r="L163" s="3"/>
      <c r="M163" s="3"/>
      <c r="N163" s="3"/>
      <c r="O163" s="3"/>
      <c r="P163" s="3"/>
      <c r="Q163" s="3"/>
      <c r="R163" s="3"/>
      <c r="S163" s="3"/>
      <c r="T163" s="3"/>
      <c r="U163" s="3"/>
      <c r="V163" s="3"/>
      <c r="W163" s="3"/>
      <c r="X163" s="3"/>
      <c r="Y163" s="3"/>
      <c r="Z163" s="3"/>
      <c r="AA163" s="3"/>
      <c r="AB163" s="3"/>
    </row>
    <row r="164" spans="1:28" ht="12.75" customHeight="1" x14ac:dyDescent="0.25">
      <c r="A164" s="3"/>
      <c r="B164" s="3"/>
      <c r="C164" s="3"/>
      <c r="D164" s="3"/>
      <c r="E164" s="3"/>
      <c r="F164" s="200"/>
      <c r="G164" s="3"/>
      <c r="H164" s="3"/>
      <c r="I164" s="3"/>
      <c r="J164" s="3"/>
      <c r="K164" s="3"/>
      <c r="L164" s="3"/>
      <c r="M164" s="3"/>
      <c r="N164" s="3"/>
      <c r="O164" s="3"/>
      <c r="P164" s="3"/>
      <c r="Q164" s="3"/>
      <c r="R164" s="3"/>
      <c r="S164" s="3"/>
      <c r="T164" s="3"/>
      <c r="U164" s="3"/>
      <c r="V164" s="3"/>
      <c r="W164" s="3"/>
      <c r="X164" s="3"/>
      <c r="Y164" s="3"/>
      <c r="Z164" s="3"/>
      <c r="AA164" s="3"/>
      <c r="AB164" s="3"/>
    </row>
    <row r="165" spans="1:28" ht="12.75" customHeight="1" x14ac:dyDescent="0.25">
      <c r="A165" s="3"/>
      <c r="B165" s="3"/>
      <c r="C165" s="3"/>
      <c r="D165" s="3"/>
      <c r="E165" s="3"/>
      <c r="F165" s="200"/>
      <c r="G165" s="3"/>
      <c r="H165" s="3"/>
      <c r="I165" s="3"/>
      <c r="J165" s="3"/>
      <c r="K165" s="3"/>
      <c r="L165" s="3"/>
      <c r="M165" s="3"/>
      <c r="N165" s="3"/>
      <c r="O165" s="3"/>
      <c r="P165" s="3"/>
      <c r="Q165" s="3"/>
      <c r="R165" s="3"/>
      <c r="S165" s="3"/>
      <c r="T165" s="3"/>
      <c r="U165" s="3"/>
      <c r="V165" s="3"/>
      <c r="W165" s="3"/>
      <c r="X165" s="3"/>
      <c r="Y165" s="3"/>
      <c r="Z165" s="3"/>
      <c r="AA165" s="3"/>
      <c r="AB165" s="3"/>
    </row>
    <row r="166" spans="1:28" ht="12.75" customHeight="1" x14ac:dyDescent="0.25">
      <c r="A166" s="3"/>
      <c r="B166" s="3"/>
      <c r="C166" s="3"/>
      <c r="D166" s="3"/>
      <c r="E166" s="3"/>
      <c r="F166" s="200"/>
      <c r="G166" s="3"/>
      <c r="H166" s="3"/>
      <c r="I166" s="3"/>
      <c r="J166" s="3"/>
      <c r="K166" s="3"/>
      <c r="L166" s="3"/>
      <c r="M166" s="3"/>
      <c r="N166" s="3"/>
      <c r="O166" s="3"/>
      <c r="P166" s="3"/>
      <c r="Q166" s="3"/>
      <c r="R166" s="3"/>
      <c r="S166" s="3"/>
      <c r="T166" s="3"/>
      <c r="U166" s="3"/>
      <c r="V166" s="3"/>
      <c r="W166" s="3"/>
      <c r="X166" s="3"/>
      <c r="Y166" s="3"/>
      <c r="Z166" s="3"/>
      <c r="AA166" s="3"/>
      <c r="AB166" s="3"/>
    </row>
    <row r="167" spans="1:28" ht="12.75" customHeight="1" x14ac:dyDescent="0.25">
      <c r="A167" s="3"/>
      <c r="B167" s="3"/>
      <c r="C167" s="3"/>
      <c r="D167" s="3"/>
      <c r="E167" s="3"/>
      <c r="F167" s="200"/>
      <c r="G167" s="3"/>
      <c r="H167" s="3"/>
      <c r="I167" s="3"/>
      <c r="J167" s="3"/>
      <c r="K167" s="3"/>
      <c r="L167" s="3"/>
      <c r="M167" s="3"/>
      <c r="N167" s="3"/>
      <c r="O167" s="3"/>
      <c r="P167" s="3"/>
      <c r="Q167" s="3"/>
      <c r="R167" s="3"/>
      <c r="S167" s="3"/>
      <c r="T167" s="3"/>
      <c r="U167" s="3"/>
      <c r="V167" s="3"/>
      <c r="W167" s="3"/>
      <c r="X167" s="3"/>
      <c r="Y167" s="3"/>
      <c r="Z167" s="3"/>
      <c r="AA167" s="3"/>
      <c r="AB167" s="3"/>
    </row>
    <row r="168" spans="1:28" ht="12.75" customHeight="1" x14ac:dyDescent="0.25">
      <c r="A168" s="3"/>
      <c r="B168" s="3"/>
      <c r="C168" s="3"/>
      <c r="D168" s="3"/>
      <c r="E168" s="3"/>
      <c r="F168" s="200"/>
      <c r="G168" s="3"/>
      <c r="H168" s="3"/>
      <c r="I168" s="3"/>
      <c r="J168" s="3"/>
      <c r="K168" s="3"/>
      <c r="L168" s="3"/>
      <c r="M168" s="3"/>
      <c r="N168" s="3"/>
      <c r="O168" s="3"/>
      <c r="P168" s="3"/>
      <c r="Q168" s="3"/>
      <c r="R168" s="3"/>
      <c r="S168" s="3"/>
      <c r="T168" s="3"/>
      <c r="U168" s="3"/>
      <c r="V168" s="3"/>
      <c r="W168" s="3"/>
      <c r="X168" s="3"/>
      <c r="Y168" s="3"/>
      <c r="Z168" s="3"/>
      <c r="AA168" s="3"/>
      <c r="AB168" s="3"/>
    </row>
    <row r="169" spans="1:28" ht="12.75" customHeight="1" x14ac:dyDescent="0.25">
      <c r="A169" s="3"/>
      <c r="B169" s="3"/>
      <c r="C169" s="3"/>
      <c r="D169" s="3"/>
      <c r="E169" s="3"/>
      <c r="F169" s="200"/>
      <c r="G169" s="3"/>
      <c r="H169" s="3"/>
      <c r="I169" s="3"/>
      <c r="J169" s="3"/>
      <c r="K169" s="3"/>
      <c r="L169" s="3"/>
      <c r="M169" s="3"/>
      <c r="N169" s="3"/>
      <c r="O169" s="3"/>
      <c r="P169" s="3"/>
      <c r="Q169" s="3"/>
      <c r="R169" s="3"/>
      <c r="S169" s="3"/>
      <c r="T169" s="3"/>
      <c r="U169" s="3"/>
      <c r="V169" s="3"/>
      <c r="W169" s="3"/>
      <c r="X169" s="3"/>
      <c r="Y169" s="3"/>
      <c r="Z169" s="3"/>
      <c r="AA169" s="3"/>
      <c r="AB169" s="3"/>
    </row>
    <row r="170" spans="1:28" ht="12.75" customHeight="1" x14ac:dyDescent="0.25">
      <c r="A170" s="3"/>
      <c r="B170" s="3"/>
      <c r="C170" s="3"/>
      <c r="D170" s="3"/>
      <c r="E170" s="3"/>
      <c r="F170" s="200"/>
      <c r="G170" s="3"/>
      <c r="H170" s="3"/>
      <c r="I170" s="3"/>
      <c r="J170" s="3"/>
      <c r="K170" s="3"/>
      <c r="L170" s="3"/>
      <c r="M170" s="3"/>
      <c r="N170" s="3"/>
      <c r="O170" s="3"/>
      <c r="P170" s="3"/>
      <c r="Q170" s="3"/>
      <c r="R170" s="3"/>
      <c r="S170" s="3"/>
      <c r="T170" s="3"/>
      <c r="U170" s="3"/>
      <c r="V170" s="3"/>
      <c r="W170" s="3"/>
      <c r="X170" s="3"/>
      <c r="Y170" s="3"/>
      <c r="Z170" s="3"/>
      <c r="AA170" s="3"/>
      <c r="AB170" s="3"/>
    </row>
    <row r="171" spans="1:28" ht="12.75" customHeight="1" x14ac:dyDescent="0.25">
      <c r="A171" s="3"/>
      <c r="B171" s="3"/>
      <c r="C171" s="3"/>
      <c r="D171" s="3"/>
      <c r="E171" s="3"/>
      <c r="F171" s="200"/>
      <c r="G171" s="3"/>
      <c r="H171" s="3"/>
      <c r="I171" s="3"/>
      <c r="J171" s="3"/>
      <c r="K171" s="3"/>
      <c r="L171" s="3"/>
      <c r="M171" s="3"/>
      <c r="N171" s="3"/>
      <c r="O171" s="3"/>
      <c r="P171" s="3"/>
      <c r="Q171" s="3"/>
      <c r="R171" s="3"/>
      <c r="S171" s="3"/>
      <c r="T171" s="3"/>
      <c r="U171" s="3"/>
      <c r="V171" s="3"/>
      <c r="W171" s="3"/>
      <c r="X171" s="3"/>
      <c r="Y171" s="3"/>
      <c r="Z171" s="3"/>
      <c r="AA171" s="3"/>
      <c r="AB171" s="3"/>
    </row>
    <row r="172" spans="1:28" ht="12.75" customHeight="1" x14ac:dyDescent="0.25">
      <c r="A172" s="3"/>
      <c r="B172" s="3"/>
      <c r="C172" s="3"/>
      <c r="D172" s="3"/>
      <c r="E172" s="3"/>
      <c r="F172" s="200"/>
      <c r="G172" s="3"/>
      <c r="H172" s="3"/>
      <c r="I172" s="3"/>
      <c r="J172" s="3"/>
      <c r="K172" s="3"/>
      <c r="L172" s="3"/>
      <c r="M172" s="3"/>
      <c r="N172" s="3"/>
      <c r="O172" s="3"/>
      <c r="P172" s="3"/>
      <c r="Q172" s="3"/>
      <c r="R172" s="3"/>
      <c r="S172" s="3"/>
      <c r="T172" s="3"/>
      <c r="U172" s="3"/>
      <c r="V172" s="3"/>
      <c r="W172" s="3"/>
      <c r="X172" s="3"/>
      <c r="Y172" s="3"/>
      <c r="Z172" s="3"/>
      <c r="AA172" s="3"/>
      <c r="AB172" s="3"/>
    </row>
    <row r="173" spans="1:28" ht="12.75" customHeight="1" x14ac:dyDescent="0.25">
      <c r="A173" s="3"/>
      <c r="B173" s="3"/>
      <c r="C173" s="3"/>
      <c r="D173" s="3"/>
      <c r="E173" s="3"/>
      <c r="F173" s="200"/>
      <c r="G173" s="3"/>
      <c r="H173" s="3"/>
      <c r="I173" s="3"/>
      <c r="J173" s="3"/>
      <c r="K173" s="3"/>
      <c r="L173" s="3"/>
      <c r="M173" s="3"/>
      <c r="N173" s="3"/>
      <c r="O173" s="3"/>
      <c r="P173" s="3"/>
      <c r="Q173" s="3"/>
      <c r="R173" s="3"/>
      <c r="S173" s="3"/>
      <c r="T173" s="3"/>
      <c r="U173" s="3"/>
      <c r="V173" s="3"/>
      <c r="W173" s="3"/>
      <c r="X173" s="3"/>
      <c r="Y173" s="3"/>
      <c r="Z173" s="3"/>
      <c r="AA173" s="3"/>
      <c r="AB173" s="3"/>
    </row>
    <row r="174" spans="1:28" ht="12.75" customHeight="1" x14ac:dyDescent="0.25">
      <c r="A174" s="3"/>
      <c r="B174" s="3"/>
      <c r="C174" s="3"/>
      <c r="D174" s="3"/>
      <c r="E174" s="3"/>
      <c r="F174" s="200"/>
      <c r="G174" s="3"/>
      <c r="H174" s="3"/>
      <c r="I174" s="3"/>
      <c r="J174" s="3"/>
      <c r="K174" s="3"/>
      <c r="L174" s="3"/>
      <c r="M174" s="3"/>
      <c r="N174" s="3"/>
      <c r="O174" s="3"/>
      <c r="P174" s="3"/>
      <c r="Q174" s="3"/>
      <c r="R174" s="3"/>
      <c r="S174" s="3"/>
      <c r="T174" s="3"/>
      <c r="U174" s="3"/>
      <c r="V174" s="3"/>
      <c r="W174" s="3"/>
      <c r="X174" s="3"/>
      <c r="Y174" s="3"/>
      <c r="Z174" s="3"/>
      <c r="AA174" s="3"/>
      <c r="AB174" s="3"/>
    </row>
    <row r="175" spans="1:28" ht="12.75" customHeight="1" x14ac:dyDescent="0.25">
      <c r="A175" s="3"/>
      <c r="B175" s="3"/>
      <c r="C175" s="3"/>
      <c r="D175" s="3"/>
      <c r="E175" s="3"/>
      <c r="F175" s="200"/>
      <c r="G175" s="3"/>
      <c r="H175" s="3"/>
      <c r="I175" s="3"/>
      <c r="J175" s="3"/>
      <c r="K175" s="3"/>
      <c r="L175" s="3"/>
      <c r="M175" s="3"/>
      <c r="N175" s="3"/>
      <c r="O175" s="3"/>
      <c r="P175" s="3"/>
      <c r="Q175" s="3"/>
      <c r="R175" s="3"/>
      <c r="S175" s="3"/>
      <c r="T175" s="3"/>
      <c r="U175" s="3"/>
      <c r="V175" s="3"/>
      <c r="W175" s="3"/>
      <c r="X175" s="3"/>
      <c r="Y175" s="3"/>
      <c r="Z175" s="3"/>
      <c r="AA175" s="3"/>
      <c r="AB175" s="3"/>
    </row>
    <row r="176" spans="1:28" ht="12.75" customHeight="1" x14ac:dyDescent="0.25">
      <c r="A176" s="3"/>
      <c r="B176" s="3"/>
      <c r="C176" s="3"/>
      <c r="D176" s="3"/>
      <c r="E176" s="3"/>
      <c r="F176" s="200"/>
      <c r="G176" s="3"/>
      <c r="H176" s="3"/>
      <c r="I176" s="3"/>
      <c r="J176" s="3"/>
      <c r="K176" s="3"/>
      <c r="L176" s="3"/>
      <c r="M176" s="3"/>
      <c r="N176" s="3"/>
      <c r="O176" s="3"/>
      <c r="P176" s="3"/>
      <c r="Q176" s="3"/>
      <c r="R176" s="3"/>
      <c r="S176" s="3"/>
      <c r="T176" s="3"/>
      <c r="U176" s="3"/>
      <c r="V176" s="3"/>
      <c r="W176" s="3"/>
      <c r="X176" s="3"/>
      <c r="Y176" s="3"/>
      <c r="Z176" s="3"/>
      <c r="AA176" s="3"/>
      <c r="AB176" s="3"/>
    </row>
    <row r="177" spans="1:28" ht="12.75" customHeight="1" x14ac:dyDescent="0.25">
      <c r="A177" s="3"/>
      <c r="B177" s="3"/>
      <c r="C177" s="3"/>
      <c r="D177" s="3"/>
      <c r="E177" s="3"/>
      <c r="F177" s="200"/>
      <c r="G177" s="3"/>
      <c r="H177" s="3"/>
      <c r="I177" s="3"/>
      <c r="J177" s="3"/>
      <c r="K177" s="3"/>
      <c r="L177" s="3"/>
      <c r="M177" s="3"/>
      <c r="N177" s="3"/>
      <c r="O177" s="3"/>
      <c r="P177" s="3"/>
      <c r="Q177" s="3"/>
      <c r="R177" s="3"/>
      <c r="S177" s="3"/>
      <c r="T177" s="3"/>
      <c r="U177" s="3"/>
      <c r="V177" s="3"/>
      <c r="W177" s="3"/>
      <c r="X177" s="3"/>
      <c r="Y177" s="3"/>
      <c r="Z177" s="3"/>
      <c r="AA177" s="3"/>
      <c r="AB177" s="3"/>
    </row>
    <row r="178" spans="1:28" ht="12.75" customHeight="1" x14ac:dyDescent="0.25">
      <c r="A178" s="3"/>
      <c r="B178" s="3"/>
      <c r="C178" s="3"/>
      <c r="D178" s="3"/>
      <c r="E178" s="3"/>
      <c r="F178" s="200"/>
      <c r="G178" s="3"/>
      <c r="H178" s="3"/>
      <c r="I178" s="3"/>
      <c r="J178" s="3"/>
      <c r="K178" s="3"/>
      <c r="L178" s="3"/>
      <c r="M178" s="3"/>
      <c r="N178" s="3"/>
      <c r="O178" s="3"/>
      <c r="P178" s="3"/>
      <c r="Q178" s="3"/>
      <c r="R178" s="3"/>
      <c r="S178" s="3"/>
      <c r="T178" s="3"/>
      <c r="U178" s="3"/>
      <c r="V178" s="3"/>
      <c r="W178" s="3"/>
      <c r="X178" s="3"/>
      <c r="Y178" s="3"/>
      <c r="Z178" s="3"/>
      <c r="AA178" s="3"/>
      <c r="AB178" s="3"/>
    </row>
    <row r="179" spans="1:28" ht="12.75" customHeight="1" x14ac:dyDescent="0.25">
      <c r="A179" s="3"/>
      <c r="B179" s="3"/>
      <c r="C179" s="3"/>
      <c r="D179" s="3"/>
      <c r="E179" s="3"/>
      <c r="F179" s="200"/>
      <c r="G179" s="3"/>
      <c r="H179" s="3"/>
      <c r="I179" s="3"/>
      <c r="J179" s="3"/>
      <c r="K179" s="3"/>
      <c r="L179" s="3"/>
      <c r="M179" s="3"/>
      <c r="N179" s="3"/>
      <c r="O179" s="3"/>
      <c r="P179" s="3"/>
      <c r="Q179" s="3"/>
      <c r="R179" s="3"/>
      <c r="S179" s="3"/>
      <c r="T179" s="3"/>
      <c r="U179" s="3"/>
      <c r="V179" s="3"/>
      <c r="W179" s="3"/>
      <c r="X179" s="3"/>
      <c r="Y179" s="3"/>
      <c r="Z179" s="3"/>
      <c r="AA179" s="3"/>
      <c r="AB179" s="3"/>
    </row>
    <row r="180" spans="1:28" ht="12.75" customHeight="1" x14ac:dyDescent="0.25">
      <c r="A180" s="3"/>
      <c r="B180" s="3"/>
      <c r="C180" s="3"/>
      <c r="D180" s="3"/>
      <c r="E180" s="3"/>
      <c r="F180" s="200"/>
      <c r="G180" s="3"/>
      <c r="H180" s="3"/>
      <c r="I180" s="3"/>
      <c r="J180" s="3"/>
      <c r="K180" s="3"/>
      <c r="L180" s="3"/>
      <c r="M180" s="3"/>
      <c r="N180" s="3"/>
      <c r="O180" s="3"/>
      <c r="P180" s="3"/>
      <c r="Q180" s="3"/>
      <c r="R180" s="3"/>
      <c r="S180" s="3"/>
      <c r="T180" s="3"/>
      <c r="U180" s="3"/>
      <c r="V180" s="3"/>
      <c r="W180" s="3"/>
      <c r="X180" s="3"/>
      <c r="Y180" s="3"/>
      <c r="Z180" s="3"/>
      <c r="AA180" s="3"/>
      <c r="AB180" s="3"/>
    </row>
    <row r="181" spans="1:28" ht="12.75" customHeight="1" x14ac:dyDescent="0.25">
      <c r="A181" s="3"/>
      <c r="B181" s="3"/>
      <c r="C181" s="3"/>
      <c r="D181" s="3"/>
      <c r="E181" s="3"/>
      <c r="F181" s="200"/>
      <c r="G181" s="3"/>
      <c r="H181" s="3"/>
      <c r="I181" s="3"/>
      <c r="J181" s="3"/>
      <c r="K181" s="3"/>
      <c r="L181" s="3"/>
      <c r="M181" s="3"/>
      <c r="N181" s="3"/>
      <c r="O181" s="3"/>
      <c r="P181" s="3"/>
      <c r="Q181" s="3"/>
      <c r="R181" s="3"/>
      <c r="S181" s="3"/>
      <c r="T181" s="3"/>
      <c r="U181" s="3"/>
      <c r="V181" s="3"/>
      <c r="W181" s="3"/>
      <c r="X181" s="3"/>
      <c r="Y181" s="3"/>
      <c r="Z181" s="3"/>
      <c r="AA181" s="3"/>
      <c r="AB181" s="3"/>
    </row>
    <row r="182" spans="1:28" ht="12.75" customHeight="1" x14ac:dyDescent="0.25">
      <c r="A182" s="3"/>
      <c r="B182" s="3"/>
      <c r="C182" s="3"/>
      <c r="D182" s="3"/>
      <c r="E182" s="3"/>
      <c r="F182" s="200"/>
      <c r="G182" s="3"/>
      <c r="H182" s="3"/>
      <c r="I182" s="3"/>
      <c r="J182" s="3"/>
      <c r="K182" s="3"/>
      <c r="L182" s="3"/>
      <c r="M182" s="3"/>
      <c r="N182" s="3"/>
      <c r="O182" s="3"/>
      <c r="P182" s="3"/>
      <c r="Q182" s="3"/>
      <c r="R182" s="3"/>
      <c r="S182" s="3"/>
      <c r="T182" s="3"/>
      <c r="U182" s="3"/>
      <c r="V182" s="3"/>
      <c r="W182" s="3"/>
      <c r="X182" s="3"/>
      <c r="Y182" s="3"/>
      <c r="Z182" s="3"/>
      <c r="AA182" s="3"/>
      <c r="AB182" s="3"/>
    </row>
    <row r="183" spans="1:28" ht="12.75" customHeight="1" x14ac:dyDescent="0.25">
      <c r="A183" s="3"/>
      <c r="B183" s="3"/>
      <c r="C183" s="3"/>
      <c r="D183" s="3"/>
      <c r="E183" s="3"/>
      <c r="F183" s="200"/>
      <c r="G183" s="3"/>
      <c r="H183" s="3"/>
      <c r="I183" s="3"/>
      <c r="J183" s="3"/>
      <c r="K183" s="3"/>
      <c r="L183" s="3"/>
      <c r="M183" s="3"/>
      <c r="N183" s="3"/>
      <c r="O183" s="3"/>
      <c r="P183" s="3"/>
      <c r="Q183" s="3"/>
      <c r="R183" s="3"/>
      <c r="S183" s="3"/>
      <c r="T183" s="3"/>
      <c r="U183" s="3"/>
      <c r="V183" s="3"/>
      <c r="W183" s="3"/>
      <c r="X183" s="3"/>
      <c r="Y183" s="3"/>
      <c r="Z183" s="3"/>
      <c r="AA183" s="3"/>
      <c r="AB183" s="3"/>
    </row>
    <row r="184" spans="1:28" ht="12.75" customHeight="1" x14ac:dyDescent="0.25">
      <c r="A184" s="3"/>
      <c r="B184" s="3"/>
      <c r="C184" s="3"/>
      <c r="D184" s="3"/>
      <c r="E184" s="3"/>
      <c r="F184" s="200"/>
      <c r="G184" s="3"/>
      <c r="H184" s="3"/>
      <c r="I184" s="3"/>
      <c r="J184" s="3"/>
      <c r="K184" s="3"/>
      <c r="L184" s="3"/>
      <c r="M184" s="3"/>
      <c r="N184" s="3"/>
      <c r="O184" s="3"/>
      <c r="P184" s="3"/>
      <c r="Q184" s="3"/>
      <c r="R184" s="3"/>
      <c r="S184" s="3"/>
      <c r="T184" s="3"/>
      <c r="U184" s="3"/>
      <c r="V184" s="3"/>
      <c r="W184" s="3"/>
      <c r="X184" s="3"/>
      <c r="Y184" s="3"/>
      <c r="Z184" s="3"/>
      <c r="AA184" s="3"/>
      <c r="AB184" s="3"/>
    </row>
    <row r="185" spans="1:28" ht="12.75" customHeight="1" x14ac:dyDescent="0.25">
      <c r="A185" s="3"/>
      <c r="B185" s="3"/>
      <c r="C185" s="3"/>
      <c r="D185" s="3"/>
      <c r="E185" s="3"/>
      <c r="F185" s="200"/>
      <c r="G185" s="3"/>
      <c r="H185" s="3"/>
      <c r="I185" s="3"/>
      <c r="J185" s="3"/>
      <c r="K185" s="3"/>
      <c r="L185" s="3"/>
      <c r="M185" s="3"/>
      <c r="N185" s="3"/>
      <c r="O185" s="3"/>
      <c r="P185" s="3"/>
      <c r="Q185" s="3"/>
      <c r="R185" s="3"/>
      <c r="S185" s="3"/>
      <c r="T185" s="3"/>
      <c r="U185" s="3"/>
      <c r="V185" s="3"/>
      <c r="W185" s="3"/>
      <c r="X185" s="3"/>
      <c r="Y185" s="3"/>
      <c r="Z185" s="3"/>
      <c r="AA185" s="3"/>
      <c r="AB185" s="3"/>
    </row>
    <row r="186" spans="1:28" ht="12.75" customHeight="1" x14ac:dyDescent="0.25">
      <c r="A186" s="3"/>
      <c r="B186" s="3"/>
      <c r="C186" s="3"/>
      <c r="D186" s="3"/>
      <c r="E186" s="3"/>
      <c r="F186" s="200"/>
      <c r="G186" s="3"/>
      <c r="H186" s="3"/>
      <c r="I186" s="3"/>
      <c r="J186" s="3"/>
      <c r="K186" s="3"/>
      <c r="L186" s="3"/>
      <c r="M186" s="3"/>
      <c r="N186" s="3"/>
      <c r="O186" s="3"/>
      <c r="P186" s="3"/>
      <c r="Q186" s="3"/>
      <c r="R186" s="3"/>
      <c r="S186" s="3"/>
      <c r="T186" s="3"/>
      <c r="U186" s="3"/>
      <c r="V186" s="3"/>
      <c r="W186" s="3"/>
      <c r="X186" s="3"/>
      <c r="Y186" s="3"/>
      <c r="Z186" s="3"/>
      <c r="AA186" s="3"/>
      <c r="AB186" s="3"/>
    </row>
    <row r="187" spans="1:28" ht="12.75" customHeight="1" x14ac:dyDescent="0.25">
      <c r="A187" s="3"/>
      <c r="B187" s="3"/>
      <c r="C187" s="3"/>
      <c r="D187" s="3"/>
      <c r="E187" s="3"/>
      <c r="F187" s="200"/>
      <c r="G187" s="3"/>
      <c r="H187" s="3"/>
      <c r="I187" s="3"/>
      <c r="J187" s="3"/>
      <c r="K187" s="3"/>
      <c r="L187" s="3"/>
      <c r="M187" s="3"/>
      <c r="N187" s="3"/>
      <c r="O187" s="3"/>
      <c r="P187" s="3"/>
      <c r="Q187" s="3"/>
      <c r="R187" s="3"/>
      <c r="S187" s="3"/>
      <c r="T187" s="3"/>
      <c r="U187" s="3"/>
      <c r="V187" s="3"/>
      <c r="W187" s="3"/>
      <c r="X187" s="3"/>
      <c r="Y187" s="3"/>
      <c r="Z187" s="3"/>
      <c r="AA187" s="3"/>
      <c r="AB187" s="3"/>
    </row>
    <row r="188" spans="1:28" ht="12.75" customHeight="1" x14ac:dyDescent="0.25">
      <c r="A188" s="3"/>
      <c r="B188" s="3"/>
      <c r="C188" s="3"/>
      <c r="D188" s="3"/>
      <c r="E188" s="3"/>
      <c r="F188" s="200"/>
      <c r="G188" s="3"/>
      <c r="H188" s="3"/>
      <c r="I188" s="3"/>
      <c r="J188" s="3"/>
      <c r="K188" s="3"/>
      <c r="L188" s="3"/>
      <c r="M188" s="3"/>
      <c r="N188" s="3"/>
      <c r="O188" s="3"/>
      <c r="P188" s="3"/>
      <c r="Q188" s="3"/>
      <c r="R188" s="3"/>
      <c r="S188" s="3"/>
      <c r="T188" s="3"/>
      <c r="U188" s="3"/>
      <c r="V188" s="3"/>
      <c r="W188" s="3"/>
      <c r="X188" s="3"/>
      <c r="Y188" s="3"/>
      <c r="Z188" s="3"/>
      <c r="AA188" s="3"/>
      <c r="AB188" s="3"/>
    </row>
    <row r="189" spans="1:28" ht="12.75" customHeight="1" x14ac:dyDescent="0.25">
      <c r="A189" s="3"/>
      <c r="B189" s="3"/>
      <c r="C189" s="3"/>
      <c r="D189" s="3"/>
      <c r="E189" s="3"/>
      <c r="F189" s="200"/>
      <c r="G189" s="3"/>
      <c r="H189" s="3"/>
      <c r="I189" s="3"/>
      <c r="J189" s="3"/>
      <c r="K189" s="3"/>
      <c r="L189" s="3"/>
      <c r="M189" s="3"/>
      <c r="N189" s="3"/>
      <c r="O189" s="3"/>
      <c r="P189" s="3"/>
      <c r="Q189" s="3"/>
      <c r="R189" s="3"/>
      <c r="S189" s="3"/>
      <c r="T189" s="3"/>
      <c r="U189" s="3"/>
      <c r="V189" s="3"/>
      <c r="W189" s="3"/>
      <c r="X189" s="3"/>
      <c r="Y189" s="3"/>
      <c r="Z189" s="3"/>
      <c r="AA189" s="3"/>
      <c r="AB189" s="3"/>
    </row>
    <row r="190" spans="1:28" ht="12.75" customHeight="1" x14ac:dyDescent="0.25">
      <c r="A190" s="3"/>
      <c r="B190" s="3"/>
      <c r="C190" s="3"/>
      <c r="D190" s="3"/>
      <c r="E190" s="3"/>
      <c r="F190" s="200"/>
      <c r="G190" s="3"/>
      <c r="H190" s="3"/>
      <c r="I190" s="3"/>
      <c r="J190" s="3"/>
      <c r="K190" s="3"/>
      <c r="L190" s="3"/>
      <c r="M190" s="3"/>
      <c r="N190" s="3"/>
      <c r="O190" s="3"/>
      <c r="P190" s="3"/>
      <c r="Q190" s="3"/>
      <c r="R190" s="3"/>
      <c r="S190" s="3"/>
      <c r="T190" s="3"/>
      <c r="U190" s="3"/>
      <c r="V190" s="3"/>
      <c r="W190" s="3"/>
      <c r="X190" s="3"/>
      <c r="Y190" s="3"/>
      <c r="Z190" s="3"/>
      <c r="AA190" s="3"/>
      <c r="AB190" s="3"/>
    </row>
    <row r="191" spans="1:28" ht="12.75" customHeight="1" x14ac:dyDescent="0.25">
      <c r="A191" s="3"/>
      <c r="B191" s="3"/>
      <c r="C191" s="3"/>
      <c r="D191" s="3"/>
      <c r="E191" s="3"/>
      <c r="F191" s="200"/>
      <c r="G191" s="3"/>
      <c r="H191" s="3"/>
      <c r="I191" s="3"/>
      <c r="J191" s="3"/>
      <c r="K191" s="3"/>
      <c r="L191" s="3"/>
      <c r="M191" s="3"/>
      <c r="N191" s="3"/>
      <c r="O191" s="3"/>
      <c r="P191" s="3"/>
      <c r="Q191" s="3"/>
      <c r="R191" s="3"/>
      <c r="S191" s="3"/>
      <c r="T191" s="3"/>
      <c r="U191" s="3"/>
      <c r="V191" s="3"/>
      <c r="W191" s="3"/>
      <c r="X191" s="3"/>
      <c r="Y191" s="3"/>
      <c r="Z191" s="3"/>
      <c r="AA191" s="3"/>
      <c r="AB191" s="3"/>
    </row>
    <row r="192" spans="1:28" ht="12.75" customHeight="1" x14ac:dyDescent="0.25">
      <c r="A192" s="3"/>
      <c r="B192" s="3"/>
      <c r="C192" s="3"/>
      <c r="D192" s="3"/>
      <c r="E192" s="3"/>
      <c r="F192" s="200"/>
      <c r="G192" s="3"/>
      <c r="H192" s="3"/>
      <c r="I192" s="3"/>
      <c r="J192" s="3"/>
      <c r="K192" s="3"/>
      <c r="L192" s="3"/>
      <c r="M192" s="3"/>
      <c r="N192" s="3"/>
      <c r="O192" s="3"/>
      <c r="P192" s="3"/>
      <c r="Q192" s="3"/>
      <c r="R192" s="3"/>
      <c r="S192" s="3"/>
      <c r="T192" s="3"/>
      <c r="U192" s="3"/>
      <c r="V192" s="3"/>
      <c r="W192" s="3"/>
      <c r="X192" s="3"/>
      <c r="Y192" s="3"/>
      <c r="Z192" s="3"/>
      <c r="AA192" s="3"/>
      <c r="AB192" s="3"/>
    </row>
    <row r="193" spans="1:28" ht="12.75" customHeight="1" x14ac:dyDescent="0.25">
      <c r="A193" s="3"/>
      <c r="B193" s="3"/>
      <c r="C193" s="3"/>
      <c r="D193" s="3"/>
      <c r="E193" s="3"/>
      <c r="F193" s="200"/>
      <c r="G193" s="3"/>
      <c r="H193" s="3"/>
      <c r="I193" s="3"/>
      <c r="J193" s="3"/>
      <c r="K193" s="3"/>
      <c r="L193" s="3"/>
      <c r="M193" s="3"/>
      <c r="N193" s="3"/>
      <c r="O193" s="3"/>
      <c r="P193" s="3"/>
      <c r="Q193" s="3"/>
      <c r="R193" s="3"/>
      <c r="S193" s="3"/>
      <c r="T193" s="3"/>
      <c r="U193" s="3"/>
      <c r="V193" s="3"/>
      <c r="W193" s="3"/>
      <c r="X193" s="3"/>
      <c r="Y193" s="3"/>
      <c r="Z193" s="3"/>
      <c r="AA193" s="3"/>
      <c r="AB193" s="3"/>
    </row>
    <row r="194" spans="1:28" ht="12.75" customHeight="1" x14ac:dyDescent="0.25">
      <c r="A194" s="3"/>
      <c r="B194" s="3"/>
      <c r="C194" s="3"/>
      <c r="D194" s="3"/>
      <c r="E194" s="3"/>
      <c r="F194" s="200"/>
      <c r="G194" s="3"/>
      <c r="H194" s="3"/>
      <c r="I194" s="3"/>
      <c r="J194" s="3"/>
      <c r="K194" s="3"/>
      <c r="L194" s="3"/>
      <c r="M194" s="3"/>
      <c r="N194" s="3"/>
      <c r="O194" s="3"/>
      <c r="P194" s="3"/>
      <c r="Q194" s="3"/>
      <c r="R194" s="3"/>
      <c r="S194" s="3"/>
      <c r="T194" s="3"/>
      <c r="U194" s="3"/>
      <c r="V194" s="3"/>
      <c r="W194" s="3"/>
      <c r="X194" s="3"/>
      <c r="Y194" s="3"/>
      <c r="Z194" s="3"/>
      <c r="AA194" s="3"/>
      <c r="AB194" s="3"/>
    </row>
    <row r="195" spans="1:28" ht="12.75" customHeight="1" x14ac:dyDescent="0.25">
      <c r="A195" s="3"/>
      <c r="B195" s="3"/>
      <c r="C195" s="3"/>
      <c r="D195" s="3"/>
      <c r="E195" s="3"/>
      <c r="F195" s="200"/>
      <c r="G195" s="3"/>
      <c r="H195" s="3"/>
      <c r="I195" s="3"/>
      <c r="J195" s="3"/>
      <c r="K195" s="3"/>
      <c r="L195" s="3"/>
      <c r="M195" s="3"/>
      <c r="N195" s="3"/>
      <c r="O195" s="3"/>
      <c r="P195" s="3"/>
      <c r="Q195" s="3"/>
      <c r="R195" s="3"/>
      <c r="S195" s="3"/>
      <c r="T195" s="3"/>
      <c r="U195" s="3"/>
      <c r="V195" s="3"/>
      <c r="W195" s="3"/>
      <c r="X195" s="3"/>
      <c r="Y195" s="3"/>
      <c r="Z195" s="3"/>
      <c r="AA195" s="3"/>
      <c r="AB195" s="3"/>
    </row>
    <row r="196" spans="1:28" ht="12.75" customHeight="1" x14ac:dyDescent="0.25">
      <c r="A196" s="3"/>
      <c r="B196" s="3"/>
      <c r="C196" s="3"/>
      <c r="D196" s="3"/>
      <c r="E196" s="3"/>
      <c r="F196" s="200"/>
      <c r="G196" s="3"/>
      <c r="H196" s="3"/>
      <c r="I196" s="3"/>
      <c r="J196" s="3"/>
      <c r="K196" s="3"/>
      <c r="L196" s="3"/>
      <c r="M196" s="3"/>
      <c r="N196" s="3"/>
      <c r="O196" s="3"/>
      <c r="P196" s="3"/>
      <c r="Q196" s="3"/>
      <c r="R196" s="3"/>
      <c r="S196" s="3"/>
      <c r="T196" s="3"/>
      <c r="U196" s="3"/>
      <c r="V196" s="3"/>
      <c r="W196" s="3"/>
      <c r="X196" s="3"/>
      <c r="Y196" s="3"/>
      <c r="Z196" s="3"/>
      <c r="AA196" s="3"/>
      <c r="AB196" s="3"/>
    </row>
    <row r="197" spans="1:28" ht="12.75" customHeight="1" x14ac:dyDescent="0.25">
      <c r="A197" s="3"/>
      <c r="B197" s="3"/>
      <c r="C197" s="3"/>
      <c r="D197" s="3"/>
      <c r="E197" s="3"/>
      <c r="F197" s="200"/>
      <c r="G197" s="3"/>
      <c r="H197" s="3"/>
      <c r="I197" s="3"/>
      <c r="J197" s="3"/>
      <c r="K197" s="3"/>
      <c r="L197" s="3"/>
      <c r="M197" s="3"/>
      <c r="N197" s="3"/>
      <c r="O197" s="3"/>
      <c r="P197" s="3"/>
      <c r="Q197" s="3"/>
      <c r="R197" s="3"/>
      <c r="S197" s="3"/>
      <c r="T197" s="3"/>
      <c r="U197" s="3"/>
      <c r="V197" s="3"/>
      <c r="W197" s="3"/>
      <c r="X197" s="3"/>
      <c r="Y197" s="3"/>
      <c r="Z197" s="3"/>
      <c r="AA197" s="3"/>
      <c r="AB197" s="3"/>
    </row>
    <row r="198" spans="1:28" ht="12.75" customHeight="1" x14ac:dyDescent="0.25">
      <c r="A198" s="3"/>
      <c r="B198" s="3"/>
      <c r="C198" s="3"/>
      <c r="D198" s="3"/>
      <c r="E198" s="3"/>
      <c r="F198" s="200"/>
      <c r="G198" s="3"/>
      <c r="H198" s="3"/>
      <c r="I198" s="3"/>
      <c r="J198" s="3"/>
      <c r="K198" s="3"/>
      <c r="L198" s="3"/>
      <c r="M198" s="3"/>
      <c r="N198" s="3"/>
      <c r="O198" s="3"/>
      <c r="P198" s="3"/>
      <c r="Q198" s="3"/>
      <c r="R198" s="3"/>
      <c r="S198" s="3"/>
      <c r="T198" s="3"/>
      <c r="U198" s="3"/>
      <c r="V198" s="3"/>
      <c r="W198" s="3"/>
      <c r="X198" s="3"/>
      <c r="Y198" s="3"/>
      <c r="Z198" s="3"/>
      <c r="AA198" s="3"/>
      <c r="AB198" s="3"/>
    </row>
    <row r="199" spans="1:28" ht="12.75" customHeight="1" x14ac:dyDescent="0.25">
      <c r="A199" s="3"/>
      <c r="B199" s="3"/>
      <c r="C199" s="3"/>
      <c r="D199" s="3"/>
      <c r="E199" s="3"/>
      <c r="F199" s="200"/>
      <c r="G199" s="3"/>
      <c r="H199" s="3"/>
      <c r="I199" s="3"/>
      <c r="J199" s="3"/>
      <c r="K199" s="3"/>
      <c r="L199" s="3"/>
      <c r="M199" s="3"/>
      <c r="N199" s="3"/>
      <c r="O199" s="3"/>
      <c r="P199" s="3"/>
      <c r="Q199" s="3"/>
      <c r="R199" s="3"/>
      <c r="S199" s="3"/>
      <c r="T199" s="3"/>
      <c r="U199" s="3"/>
      <c r="V199" s="3"/>
      <c r="W199" s="3"/>
      <c r="X199" s="3"/>
      <c r="Y199" s="3"/>
      <c r="Z199" s="3"/>
      <c r="AA199" s="3"/>
      <c r="AB199" s="3"/>
    </row>
    <row r="200" spans="1:28" ht="12.75" customHeight="1" x14ac:dyDescent="0.25">
      <c r="A200" s="3"/>
      <c r="B200" s="3"/>
      <c r="C200" s="3"/>
      <c r="D200" s="3"/>
      <c r="E200" s="3"/>
      <c r="F200" s="200"/>
      <c r="G200" s="3"/>
      <c r="H200" s="3"/>
      <c r="I200" s="3"/>
      <c r="J200" s="3"/>
      <c r="K200" s="3"/>
      <c r="L200" s="3"/>
      <c r="M200" s="3"/>
      <c r="N200" s="3"/>
      <c r="O200" s="3"/>
      <c r="P200" s="3"/>
      <c r="Q200" s="3"/>
      <c r="R200" s="3"/>
      <c r="S200" s="3"/>
      <c r="T200" s="3"/>
      <c r="U200" s="3"/>
      <c r="V200" s="3"/>
      <c r="W200" s="3"/>
      <c r="X200" s="3"/>
      <c r="Y200" s="3"/>
      <c r="Z200" s="3"/>
      <c r="AA200" s="3"/>
      <c r="AB200" s="3"/>
    </row>
    <row r="201" spans="1:28" ht="12.75" customHeight="1" x14ac:dyDescent="0.25">
      <c r="A201" s="3"/>
      <c r="B201" s="3"/>
      <c r="C201" s="3"/>
      <c r="D201" s="3"/>
      <c r="E201" s="3"/>
      <c r="F201" s="200"/>
      <c r="G201" s="3"/>
      <c r="H201" s="3"/>
      <c r="I201" s="3"/>
      <c r="J201" s="3"/>
      <c r="K201" s="3"/>
      <c r="L201" s="3"/>
      <c r="M201" s="3"/>
      <c r="N201" s="3"/>
      <c r="O201" s="3"/>
      <c r="P201" s="3"/>
      <c r="Q201" s="3"/>
      <c r="R201" s="3"/>
      <c r="S201" s="3"/>
      <c r="T201" s="3"/>
      <c r="U201" s="3"/>
      <c r="V201" s="3"/>
      <c r="W201" s="3"/>
      <c r="X201" s="3"/>
      <c r="Y201" s="3"/>
      <c r="Z201" s="3"/>
      <c r="AA201" s="3"/>
      <c r="AB201" s="3"/>
    </row>
    <row r="202" spans="1:28" ht="12.75" customHeight="1" x14ac:dyDescent="0.25">
      <c r="A202" s="3"/>
      <c r="B202" s="3"/>
      <c r="C202" s="3"/>
      <c r="D202" s="3"/>
      <c r="E202" s="3"/>
      <c r="F202" s="200"/>
      <c r="G202" s="3"/>
      <c r="H202" s="3"/>
      <c r="I202" s="3"/>
      <c r="J202" s="3"/>
      <c r="K202" s="3"/>
      <c r="L202" s="3"/>
      <c r="M202" s="3"/>
      <c r="N202" s="3"/>
      <c r="O202" s="3"/>
      <c r="P202" s="3"/>
      <c r="Q202" s="3"/>
      <c r="R202" s="3"/>
      <c r="S202" s="3"/>
      <c r="T202" s="3"/>
      <c r="U202" s="3"/>
      <c r="V202" s="3"/>
      <c r="W202" s="3"/>
      <c r="X202" s="3"/>
      <c r="Y202" s="3"/>
      <c r="Z202" s="3"/>
      <c r="AA202" s="3"/>
      <c r="AB202" s="3"/>
    </row>
    <row r="203" spans="1:28" ht="12.75" customHeight="1" x14ac:dyDescent="0.25">
      <c r="A203" s="3"/>
      <c r="B203" s="3"/>
      <c r="C203" s="3"/>
      <c r="D203" s="3"/>
      <c r="E203" s="3"/>
      <c r="F203" s="200"/>
      <c r="G203" s="3"/>
      <c r="H203" s="3"/>
      <c r="I203" s="3"/>
      <c r="J203" s="3"/>
      <c r="K203" s="3"/>
      <c r="L203" s="3"/>
      <c r="M203" s="3"/>
      <c r="N203" s="3"/>
      <c r="O203" s="3"/>
      <c r="P203" s="3"/>
      <c r="Q203" s="3"/>
      <c r="R203" s="3"/>
      <c r="S203" s="3"/>
      <c r="T203" s="3"/>
      <c r="U203" s="3"/>
      <c r="V203" s="3"/>
      <c r="W203" s="3"/>
      <c r="X203" s="3"/>
      <c r="Y203" s="3"/>
      <c r="Z203" s="3"/>
      <c r="AA203" s="3"/>
      <c r="AB203" s="3"/>
    </row>
    <row r="204" spans="1:28" ht="12.75" customHeight="1" x14ac:dyDescent="0.25">
      <c r="A204" s="3"/>
      <c r="B204" s="3"/>
      <c r="C204" s="3"/>
      <c r="D204" s="3"/>
      <c r="E204" s="3"/>
      <c r="F204" s="200"/>
      <c r="G204" s="3"/>
      <c r="H204" s="3"/>
      <c r="I204" s="3"/>
      <c r="J204" s="3"/>
      <c r="K204" s="3"/>
      <c r="L204" s="3"/>
      <c r="M204" s="3"/>
      <c r="N204" s="3"/>
      <c r="O204" s="3"/>
      <c r="P204" s="3"/>
      <c r="Q204" s="3"/>
      <c r="R204" s="3"/>
      <c r="S204" s="3"/>
      <c r="T204" s="3"/>
      <c r="U204" s="3"/>
      <c r="V204" s="3"/>
      <c r="W204" s="3"/>
      <c r="X204" s="3"/>
      <c r="Y204" s="3"/>
      <c r="Z204" s="3"/>
      <c r="AA204" s="3"/>
      <c r="AB204" s="3"/>
    </row>
    <row r="205" spans="1:28" ht="12.75" customHeight="1" x14ac:dyDescent="0.25">
      <c r="A205" s="3"/>
      <c r="B205" s="3"/>
      <c r="C205" s="3"/>
      <c r="D205" s="3"/>
      <c r="E205" s="3"/>
      <c r="F205" s="200"/>
      <c r="G205" s="3"/>
      <c r="H205" s="3"/>
      <c r="I205" s="3"/>
      <c r="J205" s="3"/>
      <c r="K205" s="3"/>
      <c r="L205" s="3"/>
      <c r="M205" s="3"/>
      <c r="N205" s="3"/>
      <c r="O205" s="3"/>
      <c r="P205" s="3"/>
      <c r="Q205" s="3"/>
      <c r="R205" s="3"/>
      <c r="S205" s="3"/>
      <c r="T205" s="3"/>
      <c r="U205" s="3"/>
      <c r="V205" s="3"/>
      <c r="W205" s="3"/>
      <c r="X205" s="3"/>
      <c r="Y205" s="3"/>
      <c r="Z205" s="3"/>
      <c r="AA205" s="3"/>
      <c r="AB205" s="3"/>
    </row>
    <row r="206" spans="1:28" ht="12.75" customHeight="1" x14ac:dyDescent="0.25">
      <c r="A206" s="3"/>
      <c r="B206" s="3"/>
      <c r="C206" s="3"/>
      <c r="D206" s="3"/>
      <c r="E206" s="3"/>
      <c r="F206" s="200"/>
      <c r="G206" s="3"/>
      <c r="H206" s="3"/>
      <c r="I206" s="3"/>
      <c r="J206" s="3"/>
      <c r="K206" s="3"/>
      <c r="L206" s="3"/>
      <c r="M206" s="3"/>
      <c r="N206" s="3"/>
      <c r="O206" s="3"/>
      <c r="P206" s="3"/>
      <c r="Q206" s="3"/>
      <c r="R206" s="3"/>
      <c r="S206" s="3"/>
      <c r="T206" s="3"/>
      <c r="U206" s="3"/>
      <c r="V206" s="3"/>
      <c r="W206" s="3"/>
      <c r="X206" s="3"/>
      <c r="Y206" s="3"/>
      <c r="Z206" s="3"/>
      <c r="AA206" s="3"/>
      <c r="AB206" s="3"/>
    </row>
    <row r="207" spans="1:28" ht="12.75" customHeight="1" x14ac:dyDescent="0.25">
      <c r="A207" s="3"/>
      <c r="B207" s="3"/>
      <c r="C207" s="3"/>
      <c r="D207" s="3"/>
      <c r="E207" s="3"/>
      <c r="F207" s="200"/>
      <c r="G207" s="3"/>
      <c r="H207" s="3"/>
      <c r="I207" s="3"/>
      <c r="J207" s="3"/>
      <c r="K207" s="3"/>
      <c r="L207" s="3"/>
      <c r="M207" s="3"/>
      <c r="N207" s="3"/>
      <c r="O207" s="3"/>
      <c r="P207" s="3"/>
      <c r="Q207" s="3"/>
      <c r="R207" s="3"/>
      <c r="S207" s="3"/>
      <c r="T207" s="3"/>
      <c r="U207" s="3"/>
      <c r="V207" s="3"/>
      <c r="W207" s="3"/>
      <c r="X207" s="3"/>
      <c r="Y207" s="3"/>
      <c r="Z207" s="3"/>
      <c r="AA207" s="3"/>
      <c r="AB207" s="3"/>
    </row>
    <row r="208" spans="1:28" ht="12.75" customHeight="1" x14ac:dyDescent="0.25">
      <c r="A208" s="3"/>
      <c r="B208" s="3"/>
      <c r="C208" s="3"/>
      <c r="D208" s="3"/>
      <c r="E208" s="3"/>
      <c r="F208" s="200"/>
      <c r="G208" s="3"/>
      <c r="H208" s="3"/>
      <c r="I208" s="3"/>
      <c r="J208" s="3"/>
      <c r="K208" s="3"/>
      <c r="L208" s="3"/>
      <c r="M208" s="3"/>
      <c r="N208" s="3"/>
      <c r="O208" s="3"/>
      <c r="P208" s="3"/>
      <c r="Q208" s="3"/>
      <c r="R208" s="3"/>
      <c r="S208" s="3"/>
      <c r="T208" s="3"/>
      <c r="U208" s="3"/>
      <c r="V208" s="3"/>
      <c r="W208" s="3"/>
      <c r="X208" s="3"/>
      <c r="Y208" s="3"/>
      <c r="Z208" s="3"/>
      <c r="AA208" s="3"/>
      <c r="AB208" s="3"/>
    </row>
    <row r="209" spans="1:28" ht="12.75" customHeight="1" x14ac:dyDescent="0.25">
      <c r="A209" s="3"/>
      <c r="B209" s="3"/>
      <c r="C209" s="3"/>
      <c r="D209" s="3"/>
      <c r="E209" s="3"/>
      <c r="F209" s="200"/>
      <c r="G209" s="3"/>
      <c r="H209" s="3"/>
      <c r="I209" s="3"/>
      <c r="J209" s="3"/>
      <c r="K209" s="3"/>
      <c r="L209" s="3"/>
      <c r="M209" s="3"/>
      <c r="N209" s="3"/>
      <c r="O209" s="3"/>
      <c r="P209" s="3"/>
      <c r="Q209" s="3"/>
      <c r="R209" s="3"/>
      <c r="S209" s="3"/>
      <c r="T209" s="3"/>
      <c r="U209" s="3"/>
      <c r="V209" s="3"/>
      <c r="W209" s="3"/>
      <c r="X209" s="3"/>
      <c r="Y209" s="3"/>
      <c r="Z209" s="3"/>
      <c r="AA209" s="3"/>
      <c r="AB209" s="3"/>
    </row>
    <row r="210" spans="1:28" ht="12.75" customHeight="1" x14ac:dyDescent="0.25">
      <c r="A210" s="3"/>
      <c r="B210" s="3"/>
      <c r="C210" s="3"/>
      <c r="D210" s="3"/>
      <c r="E210" s="3"/>
      <c r="F210" s="200"/>
      <c r="G210" s="3"/>
      <c r="H210" s="3"/>
      <c r="I210" s="3"/>
      <c r="J210" s="3"/>
      <c r="K210" s="3"/>
      <c r="L210" s="3"/>
      <c r="M210" s="3"/>
      <c r="N210" s="3"/>
      <c r="O210" s="3"/>
      <c r="P210" s="3"/>
      <c r="Q210" s="3"/>
      <c r="R210" s="3"/>
      <c r="S210" s="3"/>
      <c r="T210" s="3"/>
      <c r="U210" s="3"/>
      <c r="V210" s="3"/>
      <c r="W210" s="3"/>
      <c r="X210" s="3"/>
      <c r="Y210" s="3"/>
      <c r="Z210" s="3"/>
      <c r="AA210" s="3"/>
      <c r="AB210" s="3"/>
    </row>
    <row r="211" spans="1:28" ht="12.75" customHeight="1" x14ac:dyDescent="0.25">
      <c r="A211" s="3"/>
      <c r="B211" s="3"/>
      <c r="C211" s="3"/>
      <c r="D211" s="3"/>
      <c r="E211" s="3"/>
      <c r="F211" s="200"/>
      <c r="G211" s="3"/>
      <c r="H211" s="3"/>
      <c r="I211" s="3"/>
      <c r="J211" s="3"/>
      <c r="K211" s="3"/>
      <c r="L211" s="3"/>
      <c r="M211" s="3"/>
      <c r="N211" s="3"/>
      <c r="O211" s="3"/>
      <c r="P211" s="3"/>
      <c r="Q211" s="3"/>
      <c r="R211" s="3"/>
      <c r="S211" s="3"/>
      <c r="T211" s="3"/>
      <c r="U211" s="3"/>
      <c r="V211" s="3"/>
      <c r="W211" s="3"/>
      <c r="X211" s="3"/>
      <c r="Y211" s="3"/>
      <c r="Z211" s="3"/>
      <c r="AA211" s="3"/>
      <c r="AB211" s="3"/>
    </row>
    <row r="212" spans="1:28" ht="12.75" customHeight="1" x14ac:dyDescent="0.25">
      <c r="A212" s="3"/>
      <c r="B212" s="3"/>
      <c r="C212" s="3"/>
      <c r="D212" s="3"/>
      <c r="E212" s="3"/>
      <c r="F212" s="200"/>
      <c r="G212" s="3"/>
      <c r="H212" s="3"/>
      <c r="I212" s="3"/>
      <c r="J212" s="3"/>
      <c r="K212" s="3"/>
      <c r="L212" s="3"/>
      <c r="M212" s="3"/>
      <c r="N212" s="3"/>
      <c r="O212" s="3"/>
      <c r="P212" s="3"/>
      <c r="Q212" s="3"/>
      <c r="R212" s="3"/>
      <c r="S212" s="3"/>
      <c r="T212" s="3"/>
      <c r="U212" s="3"/>
      <c r="V212" s="3"/>
      <c r="W212" s="3"/>
      <c r="X212" s="3"/>
      <c r="Y212" s="3"/>
      <c r="Z212" s="3"/>
      <c r="AA212" s="3"/>
      <c r="AB212" s="3"/>
    </row>
    <row r="213" spans="1:28" ht="12.75" customHeight="1" x14ac:dyDescent="0.25">
      <c r="A213" s="3"/>
      <c r="B213" s="3"/>
      <c r="C213" s="3"/>
      <c r="D213" s="3"/>
      <c r="E213" s="3"/>
      <c r="F213" s="200"/>
      <c r="G213" s="3"/>
      <c r="H213" s="3"/>
      <c r="I213" s="3"/>
      <c r="J213" s="3"/>
      <c r="K213" s="3"/>
      <c r="L213" s="3"/>
      <c r="M213" s="3"/>
      <c r="N213" s="3"/>
      <c r="O213" s="3"/>
      <c r="P213" s="3"/>
      <c r="Q213" s="3"/>
      <c r="R213" s="3"/>
      <c r="S213" s="3"/>
      <c r="T213" s="3"/>
      <c r="U213" s="3"/>
      <c r="V213" s="3"/>
      <c r="W213" s="3"/>
      <c r="X213" s="3"/>
      <c r="Y213" s="3"/>
      <c r="Z213" s="3"/>
      <c r="AA213" s="3"/>
      <c r="AB213" s="3"/>
    </row>
    <row r="214" spans="1:28" ht="12.75" customHeight="1" x14ac:dyDescent="0.25">
      <c r="A214" s="3"/>
      <c r="B214" s="3"/>
      <c r="C214" s="3"/>
      <c r="D214" s="3"/>
      <c r="E214" s="3"/>
      <c r="F214" s="200"/>
      <c r="G214" s="3"/>
      <c r="H214" s="3"/>
      <c r="I214" s="3"/>
      <c r="J214" s="3"/>
      <c r="K214" s="3"/>
      <c r="L214" s="3"/>
      <c r="M214" s="3"/>
      <c r="N214" s="3"/>
      <c r="O214" s="3"/>
      <c r="P214" s="3"/>
      <c r="Q214" s="3"/>
      <c r="R214" s="3"/>
      <c r="S214" s="3"/>
      <c r="T214" s="3"/>
      <c r="U214" s="3"/>
      <c r="V214" s="3"/>
      <c r="W214" s="3"/>
      <c r="X214" s="3"/>
      <c r="Y214" s="3"/>
      <c r="Z214" s="3"/>
      <c r="AA214" s="3"/>
      <c r="AB214" s="3"/>
    </row>
    <row r="215" spans="1:28" ht="12.75" customHeight="1" x14ac:dyDescent="0.25">
      <c r="A215" s="3"/>
      <c r="B215" s="3"/>
      <c r="C215" s="3"/>
      <c r="D215" s="3"/>
      <c r="E215" s="3"/>
      <c r="F215" s="200"/>
      <c r="G215" s="3"/>
      <c r="H215" s="3"/>
      <c r="I215" s="3"/>
      <c r="J215" s="3"/>
      <c r="K215" s="3"/>
      <c r="L215" s="3"/>
      <c r="M215" s="3"/>
      <c r="N215" s="3"/>
      <c r="O215" s="3"/>
      <c r="P215" s="3"/>
      <c r="Q215" s="3"/>
      <c r="R215" s="3"/>
      <c r="S215" s="3"/>
      <c r="T215" s="3"/>
      <c r="U215" s="3"/>
      <c r="V215" s="3"/>
      <c r="W215" s="3"/>
      <c r="X215" s="3"/>
      <c r="Y215" s="3"/>
      <c r="Z215" s="3"/>
      <c r="AA215" s="3"/>
      <c r="AB215" s="3"/>
    </row>
    <row r="216" spans="1:28" ht="12.75" customHeight="1" x14ac:dyDescent="0.25">
      <c r="A216" s="3"/>
      <c r="B216" s="3"/>
      <c r="C216" s="3"/>
      <c r="D216" s="3"/>
      <c r="E216" s="3"/>
      <c r="F216" s="200"/>
      <c r="G216" s="3"/>
      <c r="H216" s="3"/>
      <c r="I216" s="3"/>
      <c r="J216" s="3"/>
      <c r="K216" s="3"/>
      <c r="L216" s="3"/>
      <c r="M216" s="3"/>
      <c r="N216" s="3"/>
      <c r="O216" s="3"/>
      <c r="P216" s="3"/>
      <c r="Q216" s="3"/>
      <c r="R216" s="3"/>
      <c r="S216" s="3"/>
      <c r="T216" s="3"/>
      <c r="U216" s="3"/>
      <c r="V216" s="3"/>
      <c r="W216" s="3"/>
      <c r="X216" s="3"/>
      <c r="Y216" s="3"/>
      <c r="Z216" s="3"/>
      <c r="AA216" s="3"/>
      <c r="AB216" s="3"/>
    </row>
    <row r="217" spans="1:28" ht="12.75" customHeight="1" x14ac:dyDescent="0.25">
      <c r="A217" s="3"/>
      <c r="B217" s="3"/>
      <c r="C217" s="3"/>
      <c r="D217" s="3"/>
      <c r="E217" s="3"/>
      <c r="F217" s="200"/>
      <c r="G217" s="3"/>
      <c r="H217" s="3"/>
      <c r="I217" s="3"/>
      <c r="J217" s="3"/>
      <c r="K217" s="3"/>
      <c r="L217" s="3"/>
      <c r="M217" s="3"/>
      <c r="N217" s="3"/>
      <c r="O217" s="3"/>
      <c r="P217" s="3"/>
      <c r="Q217" s="3"/>
      <c r="R217" s="3"/>
      <c r="S217" s="3"/>
      <c r="T217" s="3"/>
      <c r="U217" s="3"/>
      <c r="V217" s="3"/>
      <c r="W217" s="3"/>
      <c r="X217" s="3"/>
      <c r="Y217" s="3"/>
      <c r="Z217" s="3"/>
      <c r="AA217" s="3"/>
      <c r="AB217" s="3"/>
    </row>
    <row r="218" spans="1:28" ht="12.75" customHeight="1" x14ac:dyDescent="0.25">
      <c r="A218" s="3"/>
      <c r="B218" s="3"/>
      <c r="C218" s="3"/>
      <c r="D218" s="3"/>
      <c r="E218" s="3"/>
      <c r="F218" s="200"/>
      <c r="G218" s="3"/>
      <c r="H218" s="3"/>
      <c r="I218" s="3"/>
      <c r="J218" s="3"/>
      <c r="K218" s="3"/>
      <c r="L218" s="3"/>
      <c r="M218" s="3"/>
      <c r="N218" s="3"/>
      <c r="O218" s="3"/>
      <c r="P218" s="3"/>
      <c r="Q218" s="3"/>
      <c r="R218" s="3"/>
      <c r="S218" s="3"/>
      <c r="T218" s="3"/>
      <c r="U218" s="3"/>
      <c r="V218" s="3"/>
      <c r="W218" s="3"/>
      <c r="X218" s="3"/>
      <c r="Y218" s="3"/>
      <c r="Z218" s="3"/>
      <c r="AA218" s="3"/>
      <c r="AB218" s="3"/>
    </row>
    <row r="219" spans="1:28" ht="12.75" customHeight="1" x14ac:dyDescent="0.25">
      <c r="A219" s="3"/>
      <c r="B219" s="3"/>
      <c r="C219" s="3"/>
      <c r="D219" s="3"/>
      <c r="E219" s="3"/>
      <c r="F219" s="200"/>
      <c r="G219" s="3"/>
      <c r="H219" s="3"/>
      <c r="I219" s="3"/>
      <c r="J219" s="3"/>
      <c r="K219" s="3"/>
      <c r="L219" s="3"/>
      <c r="M219" s="3"/>
      <c r="N219" s="3"/>
      <c r="O219" s="3"/>
      <c r="P219" s="3"/>
      <c r="Q219" s="3"/>
      <c r="R219" s="3"/>
      <c r="S219" s="3"/>
      <c r="T219" s="3"/>
      <c r="U219" s="3"/>
      <c r="V219" s="3"/>
      <c r="W219" s="3"/>
      <c r="X219" s="3"/>
      <c r="Y219" s="3"/>
      <c r="Z219" s="3"/>
      <c r="AA219" s="3"/>
      <c r="AB219" s="3"/>
    </row>
    <row r="220" spans="1:28" ht="12.75" customHeight="1" x14ac:dyDescent="0.25">
      <c r="A220" s="3"/>
      <c r="B220" s="3"/>
      <c r="C220" s="3"/>
      <c r="D220" s="3"/>
      <c r="E220" s="3"/>
      <c r="F220" s="200"/>
      <c r="G220" s="3"/>
      <c r="H220" s="3"/>
      <c r="I220" s="3"/>
      <c r="J220" s="3"/>
      <c r="K220" s="3"/>
      <c r="L220" s="3"/>
      <c r="M220" s="3"/>
      <c r="N220" s="3"/>
      <c r="O220" s="3"/>
      <c r="P220" s="3"/>
      <c r="Q220" s="3"/>
      <c r="R220" s="3"/>
      <c r="S220" s="3"/>
      <c r="T220" s="3"/>
      <c r="U220" s="3"/>
      <c r="V220" s="3"/>
      <c r="W220" s="3"/>
      <c r="X220" s="3"/>
      <c r="Y220" s="3"/>
      <c r="Z220" s="3"/>
      <c r="AA220" s="3"/>
      <c r="AB220" s="3"/>
    </row>
    <row r="221" spans="1:28" ht="12.75" customHeight="1" x14ac:dyDescent="0.25">
      <c r="A221" s="3"/>
      <c r="B221" s="3"/>
      <c r="C221" s="3"/>
      <c r="D221" s="3"/>
      <c r="E221" s="3"/>
      <c r="F221" s="200"/>
      <c r="G221" s="3"/>
      <c r="H221" s="3"/>
      <c r="I221" s="3"/>
      <c r="J221" s="3"/>
      <c r="K221" s="3"/>
      <c r="L221" s="3"/>
      <c r="M221" s="3"/>
      <c r="N221" s="3"/>
      <c r="O221" s="3"/>
      <c r="P221" s="3"/>
      <c r="Q221" s="3"/>
      <c r="R221" s="3"/>
      <c r="S221" s="3"/>
      <c r="T221" s="3"/>
      <c r="U221" s="3"/>
      <c r="V221" s="3"/>
      <c r="W221" s="3"/>
      <c r="X221" s="3"/>
      <c r="Y221" s="3"/>
      <c r="Z221" s="3"/>
      <c r="AA221" s="3"/>
      <c r="AB221" s="3"/>
    </row>
    <row r="222" spans="1:28" ht="12.75" customHeight="1" x14ac:dyDescent="0.25">
      <c r="A222" s="3"/>
      <c r="B222" s="3"/>
      <c r="C222" s="3"/>
      <c r="D222" s="3"/>
      <c r="E222" s="3"/>
      <c r="F222" s="200"/>
      <c r="G222" s="3"/>
      <c r="H222" s="3"/>
      <c r="I222" s="3"/>
      <c r="J222" s="3"/>
      <c r="K222" s="3"/>
      <c r="L222" s="3"/>
      <c r="M222" s="3"/>
      <c r="N222" s="3"/>
      <c r="O222" s="3"/>
      <c r="P222" s="3"/>
      <c r="Q222" s="3"/>
      <c r="R222" s="3"/>
      <c r="S222" s="3"/>
      <c r="T222" s="3"/>
      <c r="U222" s="3"/>
      <c r="V222" s="3"/>
      <c r="W222" s="3"/>
      <c r="X222" s="3"/>
      <c r="Y222" s="3"/>
      <c r="Z222" s="3"/>
      <c r="AA222" s="3"/>
      <c r="AB222" s="3"/>
    </row>
    <row r="223" spans="1:28" ht="12.75" customHeight="1" x14ac:dyDescent="0.25">
      <c r="A223" s="3"/>
      <c r="B223" s="3"/>
      <c r="C223" s="3"/>
      <c r="D223" s="3"/>
      <c r="E223" s="3"/>
      <c r="F223" s="200"/>
      <c r="G223" s="3"/>
      <c r="H223" s="3"/>
      <c r="I223" s="3"/>
      <c r="J223" s="3"/>
      <c r="K223" s="3"/>
      <c r="L223" s="3"/>
      <c r="M223" s="3"/>
      <c r="N223" s="3"/>
      <c r="O223" s="3"/>
      <c r="P223" s="3"/>
      <c r="Q223" s="3"/>
      <c r="R223" s="3"/>
      <c r="S223" s="3"/>
      <c r="T223" s="3"/>
      <c r="U223" s="3"/>
      <c r="V223" s="3"/>
      <c r="W223" s="3"/>
      <c r="X223" s="3"/>
      <c r="Y223" s="3"/>
      <c r="Z223" s="3"/>
      <c r="AA223" s="3"/>
      <c r="AB223" s="3"/>
    </row>
    <row r="224" spans="1:28" ht="12.75" customHeight="1" x14ac:dyDescent="0.25">
      <c r="A224" s="3"/>
      <c r="B224" s="3"/>
      <c r="C224" s="3"/>
      <c r="D224" s="3"/>
      <c r="E224" s="3"/>
      <c r="F224" s="200"/>
      <c r="G224" s="3"/>
      <c r="H224" s="3"/>
      <c r="I224" s="3"/>
      <c r="J224" s="3"/>
      <c r="K224" s="3"/>
      <c r="L224" s="3"/>
      <c r="M224" s="3"/>
      <c r="N224" s="3"/>
      <c r="O224" s="3"/>
      <c r="P224" s="3"/>
      <c r="Q224" s="3"/>
      <c r="R224" s="3"/>
      <c r="S224" s="3"/>
      <c r="T224" s="3"/>
      <c r="U224" s="3"/>
      <c r="V224" s="3"/>
      <c r="W224" s="3"/>
      <c r="X224" s="3"/>
      <c r="Y224" s="3"/>
      <c r="Z224" s="3"/>
      <c r="AA224" s="3"/>
      <c r="AB224" s="3"/>
    </row>
    <row r="225" spans="1:28" ht="12.75" customHeight="1" x14ac:dyDescent="0.25">
      <c r="A225" s="3"/>
      <c r="B225" s="3"/>
      <c r="C225" s="3"/>
      <c r="D225" s="3"/>
      <c r="E225" s="3"/>
      <c r="F225" s="200"/>
      <c r="G225" s="3"/>
      <c r="H225" s="3"/>
      <c r="I225" s="3"/>
      <c r="J225" s="3"/>
      <c r="K225" s="3"/>
      <c r="L225" s="3"/>
      <c r="M225" s="3"/>
      <c r="N225" s="3"/>
      <c r="O225" s="3"/>
      <c r="P225" s="3"/>
      <c r="Q225" s="3"/>
      <c r="R225" s="3"/>
      <c r="S225" s="3"/>
      <c r="T225" s="3"/>
      <c r="U225" s="3"/>
      <c r="V225" s="3"/>
      <c r="W225" s="3"/>
      <c r="X225" s="3"/>
      <c r="Y225" s="3"/>
      <c r="Z225" s="3"/>
      <c r="AA225" s="3"/>
      <c r="AB225" s="3"/>
    </row>
    <row r="226" spans="1:28" ht="12.75" customHeight="1" x14ac:dyDescent="0.25">
      <c r="A226" s="3"/>
      <c r="B226" s="3"/>
      <c r="C226" s="3"/>
      <c r="D226" s="3"/>
      <c r="E226" s="3"/>
      <c r="F226" s="200"/>
      <c r="G226" s="3"/>
      <c r="H226" s="3"/>
      <c r="I226" s="3"/>
      <c r="J226" s="3"/>
      <c r="K226" s="3"/>
      <c r="L226" s="3"/>
      <c r="M226" s="3"/>
      <c r="N226" s="3"/>
      <c r="O226" s="3"/>
      <c r="P226" s="3"/>
      <c r="Q226" s="3"/>
      <c r="R226" s="3"/>
      <c r="S226" s="3"/>
      <c r="T226" s="3"/>
      <c r="U226" s="3"/>
      <c r="V226" s="3"/>
      <c r="W226" s="3"/>
      <c r="X226" s="3"/>
      <c r="Y226" s="3"/>
      <c r="Z226" s="3"/>
      <c r="AA226" s="3"/>
      <c r="AB226" s="3"/>
    </row>
    <row r="227" spans="1:28" ht="12.75" customHeight="1" x14ac:dyDescent="0.25">
      <c r="A227" s="3"/>
      <c r="B227" s="3"/>
      <c r="C227" s="3"/>
      <c r="D227" s="3"/>
      <c r="E227" s="3"/>
      <c r="F227" s="200"/>
      <c r="G227" s="3"/>
      <c r="H227" s="3"/>
      <c r="I227" s="3"/>
      <c r="J227" s="3"/>
      <c r="K227" s="3"/>
      <c r="L227" s="3"/>
      <c r="M227" s="3"/>
      <c r="N227" s="3"/>
      <c r="O227" s="3"/>
      <c r="P227" s="3"/>
      <c r="Q227" s="3"/>
      <c r="R227" s="3"/>
      <c r="S227" s="3"/>
      <c r="T227" s="3"/>
      <c r="U227" s="3"/>
      <c r="V227" s="3"/>
      <c r="W227" s="3"/>
      <c r="X227" s="3"/>
      <c r="Y227" s="3"/>
      <c r="Z227" s="3"/>
      <c r="AA227" s="3"/>
      <c r="AB227" s="3"/>
    </row>
    <row r="228" spans="1:28" ht="12.75" customHeight="1" x14ac:dyDescent="0.25">
      <c r="A228" s="3"/>
      <c r="B228" s="3"/>
      <c r="C228" s="3"/>
      <c r="D228" s="3"/>
      <c r="E228" s="3"/>
      <c r="F228" s="200"/>
      <c r="G228" s="3"/>
      <c r="H228" s="3"/>
      <c r="I228" s="3"/>
      <c r="J228" s="3"/>
      <c r="K228" s="3"/>
      <c r="L228" s="3"/>
      <c r="M228" s="3"/>
      <c r="N228" s="3"/>
      <c r="O228" s="3"/>
      <c r="P228" s="3"/>
      <c r="Q228" s="3"/>
      <c r="R228" s="3"/>
      <c r="S228" s="3"/>
      <c r="T228" s="3"/>
      <c r="U228" s="3"/>
      <c r="V228" s="3"/>
      <c r="W228" s="3"/>
      <c r="X228" s="3"/>
      <c r="Y228" s="3"/>
      <c r="Z228" s="3"/>
      <c r="AA228" s="3"/>
      <c r="AB228" s="3"/>
    </row>
    <row r="229" spans="1:28" ht="12.75" customHeight="1" x14ac:dyDescent="0.25">
      <c r="A229" s="3"/>
      <c r="B229" s="3"/>
      <c r="C229" s="3"/>
      <c r="D229" s="3"/>
      <c r="E229" s="3"/>
      <c r="F229" s="200"/>
      <c r="G229" s="3"/>
      <c r="H229" s="3"/>
      <c r="I229" s="3"/>
      <c r="J229" s="3"/>
      <c r="K229" s="3"/>
      <c r="L229" s="3"/>
      <c r="M229" s="3"/>
      <c r="N229" s="3"/>
      <c r="O229" s="3"/>
      <c r="P229" s="3"/>
      <c r="Q229" s="3"/>
      <c r="R229" s="3"/>
      <c r="S229" s="3"/>
      <c r="T229" s="3"/>
      <c r="U229" s="3"/>
      <c r="V229" s="3"/>
      <c r="W229" s="3"/>
      <c r="X229" s="3"/>
      <c r="Y229" s="3"/>
      <c r="Z229" s="3"/>
      <c r="AA229" s="3"/>
      <c r="AB229" s="3"/>
    </row>
    <row r="230" spans="1:28" ht="12.75" customHeight="1" x14ac:dyDescent="0.25">
      <c r="A230" s="3"/>
      <c r="B230" s="3"/>
      <c r="C230" s="3"/>
      <c r="D230" s="3"/>
      <c r="E230" s="3"/>
      <c r="F230" s="200"/>
      <c r="G230" s="3"/>
      <c r="H230" s="3"/>
      <c r="I230" s="3"/>
      <c r="J230" s="3"/>
      <c r="K230" s="3"/>
      <c r="L230" s="3"/>
      <c r="M230" s="3"/>
      <c r="N230" s="3"/>
      <c r="O230" s="3"/>
      <c r="P230" s="3"/>
      <c r="Q230" s="3"/>
      <c r="R230" s="3"/>
      <c r="S230" s="3"/>
      <c r="T230" s="3"/>
      <c r="U230" s="3"/>
      <c r="V230" s="3"/>
      <c r="W230" s="3"/>
      <c r="X230" s="3"/>
      <c r="Y230" s="3"/>
      <c r="Z230" s="3"/>
      <c r="AA230" s="3"/>
      <c r="AB230" s="3"/>
    </row>
    <row r="231" spans="1:28" ht="12.75" customHeight="1" x14ac:dyDescent="0.25">
      <c r="A231" s="3"/>
      <c r="B231" s="3"/>
      <c r="C231" s="3"/>
      <c r="D231" s="3"/>
      <c r="E231" s="3"/>
      <c r="F231" s="200"/>
      <c r="G231" s="3"/>
      <c r="H231" s="3"/>
      <c r="I231" s="3"/>
      <c r="J231" s="3"/>
      <c r="K231" s="3"/>
      <c r="L231" s="3"/>
      <c r="M231" s="3"/>
      <c r="N231" s="3"/>
      <c r="O231" s="3"/>
      <c r="P231" s="3"/>
      <c r="Q231" s="3"/>
      <c r="R231" s="3"/>
      <c r="S231" s="3"/>
      <c r="T231" s="3"/>
      <c r="U231" s="3"/>
      <c r="V231" s="3"/>
      <c r="W231" s="3"/>
      <c r="X231" s="3"/>
      <c r="Y231" s="3"/>
      <c r="Z231" s="3"/>
      <c r="AA231" s="3"/>
      <c r="AB231" s="3"/>
    </row>
    <row r="232" spans="1:28" ht="12.75" customHeight="1" x14ac:dyDescent="0.25">
      <c r="A232" s="3"/>
      <c r="B232" s="3"/>
      <c r="C232" s="3"/>
      <c r="D232" s="3"/>
      <c r="E232" s="3"/>
      <c r="F232" s="200"/>
      <c r="G232" s="3"/>
      <c r="H232" s="3"/>
      <c r="I232" s="3"/>
      <c r="J232" s="3"/>
      <c r="K232" s="3"/>
      <c r="L232" s="3"/>
      <c r="M232" s="3"/>
      <c r="N232" s="3"/>
      <c r="O232" s="3"/>
      <c r="P232" s="3"/>
      <c r="Q232" s="3"/>
      <c r="R232" s="3"/>
      <c r="S232" s="3"/>
      <c r="T232" s="3"/>
      <c r="U232" s="3"/>
      <c r="V232" s="3"/>
      <c r="W232" s="3"/>
      <c r="X232" s="3"/>
      <c r="Y232" s="3"/>
      <c r="Z232" s="3"/>
      <c r="AA232" s="3"/>
      <c r="AB232" s="3"/>
    </row>
    <row r="233" spans="1:28" ht="12.75" customHeight="1" x14ac:dyDescent="0.25">
      <c r="A233" s="3"/>
      <c r="B233" s="3"/>
      <c r="C233" s="3"/>
      <c r="D233" s="3"/>
      <c r="E233" s="3"/>
      <c r="F233" s="200"/>
      <c r="G233" s="3"/>
      <c r="H233" s="3"/>
      <c r="I233" s="3"/>
      <c r="J233" s="3"/>
      <c r="K233" s="3"/>
      <c r="L233" s="3"/>
      <c r="M233" s="3"/>
      <c r="N233" s="3"/>
      <c r="O233" s="3"/>
      <c r="P233" s="3"/>
      <c r="Q233" s="3"/>
      <c r="R233" s="3"/>
      <c r="S233" s="3"/>
      <c r="T233" s="3"/>
      <c r="U233" s="3"/>
      <c r="V233" s="3"/>
      <c r="W233" s="3"/>
      <c r="X233" s="3"/>
      <c r="Y233" s="3"/>
      <c r="Z233" s="3"/>
      <c r="AA233" s="3"/>
      <c r="AB233" s="3"/>
    </row>
    <row r="234" spans="1:28" ht="12.75" customHeight="1" x14ac:dyDescent="0.25">
      <c r="A234" s="3"/>
      <c r="B234" s="3"/>
      <c r="C234" s="3"/>
      <c r="D234" s="3"/>
      <c r="E234" s="3"/>
      <c r="F234" s="200"/>
      <c r="G234" s="3"/>
      <c r="H234" s="3"/>
      <c r="I234" s="3"/>
      <c r="J234" s="3"/>
      <c r="K234" s="3"/>
      <c r="L234" s="3"/>
      <c r="M234" s="3"/>
      <c r="N234" s="3"/>
      <c r="O234" s="3"/>
      <c r="P234" s="3"/>
      <c r="Q234" s="3"/>
      <c r="R234" s="3"/>
      <c r="S234" s="3"/>
      <c r="T234" s="3"/>
      <c r="U234" s="3"/>
      <c r="V234" s="3"/>
      <c r="W234" s="3"/>
      <c r="X234" s="3"/>
      <c r="Y234" s="3"/>
      <c r="Z234" s="3"/>
      <c r="AA234" s="3"/>
      <c r="AB234" s="3"/>
    </row>
    <row r="235" spans="1:28" ht="12.75" customHeight="1" x14ac:dyDescent="0.25">
      <c r="A235" s="3"/>
      <c r="B235" s="3"/>
      <c r="C235" s="3"/>
      <c r="D235" s="3"/>
      <c r="E235" s="3"/>
      <c r="F235" s="200"/>
      <c r="G235" s="3"/>
      <c r="H235" s="3"/>
      <c r="I235" s="3"/>
      <c r="J235" s="3"/>
      <c r="K235" s="3"/>
      <c r="L235" s="3"/>
      <c r="M235" s="3"/>
      <c r="N235" s="3"/>
      <c r="O235" s="3"/>
      <c r="P235" s="3"/>
      <c r="Q235" s="3"/>
      <c r="R235" s="3"/>
      <c r="S235" s="3"/>
      <c r="T235" s="3"/>
      <c r="U235" s="3"/>
      <c r="V235" s="3"/>
      <c r="W235" s="3"/>
      <c r="X235" s="3"/>
      <c r="Y235" s="3"/>
      <c r="Z235" s="3"/>
      <c r="AA235" s="3"/>
      <c r="AB235" s="3"/>
    </row>
    <row r="236" spans="1:28" ht="12.75" customHeight="1" x14ac:dyDescent="0.25">
      <c r="A236" s="3"/>
      <c r="B236" s="3"/>
      <c r="C236" s="3"/>
      <c r="D236" s="3"/>
      <c r="E236" s="3"/>
      <c r="F236" s="200"/>
      <c r="G236" s="3"/>
      <c r="H236" s="3"/>
      <c r="I236" s="3"/>
      <c r="J236" s="3"/>
      <c r="K236" s="3"/>
      <c r="L236" s="3"/>
      <c r="M236" s="3"/>
      <c r="N236" s="3"/>
      <c r="O236" s="3"/>
      <c r="P236" s="3"/>
      <c r="Q236" s="3"/>
      <c r="R236" s="3"/>
      <c r="S236" s="3"/>
      <c r="T236" s="3"/>
      <c r="U236" s="3"/>
      <c r="V236" s="3"/>
      <c r="W236" s="3"/>
      <c r="X236" s="3"/>
      <c r="Y236" s="3"/>
      <c r="Z236" s="3"/>
      <c r="AA236" s="3"/>
      <c r="AB236" s="3"/>
    </row>
    <row r="237" spans="1:28" ht="12.75" customHeight="1" x14ac:dyDescent="0.25">
      <c r="A237" s="3"/>
      <c r="B237" s="3"/>
      <c r="C237" s="3"/>
      <c r="D237" s="3"/>
      <c r="E237" s="3"/>
      <c r="F237" s="200"/>
      <c r="G237" s="3"/>
      <c r="H237" s="3"/>
      <c r="I237" s="3"/>
      <c r="J237" s="3"/>
      <c r="K237" s="3"/>
      <c r="L237" s="3"/>
      <c r="M237" s="3"/>
      <c r="N237" s="3"/>
      <c r="O237" s="3"/>
      <c r="P237" s="3"/>
      <c r="Q237" s="3"/>
      <c r="R237" s="3"/>
      <c r="S237" s="3"/>
      <c r="T237" s="3"/>
      <c r="U237" s="3"/>
      <c r="V237" s="3"/>
      <c r="W237" s="3"/>
      <c r="X237" s="3"/>
      <c r="Y237" s="3"/>
      <c r="Z237" s="3"/>
      <c r="AA237" s="3"/>
      <c r="AB237" s="3"/>
    </row>
    <row r="238" spans="1:28" ht="12.75" customHeight="1" x14ac:dyDescent="0.25">
      <c r="A238" s="3"/>
      <c r="B238" s="3"/>
      <c r="C238" s="3"/>
      <c r="D238" s="3"/>
      <c r="E238" s="3"/>
      <c r="F238" s="200"/>
      <c r="G238" s="3"/>
      <c r="H238" s="3"/>
      <c r="I238" s="3"/>
      <c r="J238" s="3"/>
      <c r="K238" s="3"/>
      <c r="L238" s="3"/>
      <c r="M238" s="3"/>
      <c r="N238" s="3"/>
      <c r="O238" s="3"/>
      <c r="P238" s="3"/>
      <c r="Q238" s="3"/>
      <c r="R238" s="3"/>
      <c r="S238" s="3"/>
      <c r="T238" s="3"/>
      <c r="U238" s="3"/>
      <c r="V238" s="3"/>
      <c r="W238" s="3"/>
      <c r="X238" s="3"/>
      <c r="Y238" s="3"/>
      <c r="Z238" s="3"/>
      <c r="AA238" s="3"/>
      <c r="AB238" s="3"/>
    </row>
    <row r="239" spans="1:28" ht="12.75" customHeight="1" x14ac:dyDescent="0.25">
      <c r="A239" s="3"/>
      <c r="B239" s="3"/>
      <c r="C239" s="3"/>
      <c r="D239" s="3"/>
      <c r="E239" s="3"/>
      <c r="F239" s="200"/>
      <c r="G239" s="3"/>
      <c r="H239" s="3"/>
      <c r="I239" s="3"/>
      <c r="J239" s="3"/>
      <c r="K239" s="3"/>
      <c r="L239" s="3"/>
      <c r="M239" s="3"/>
      <c r="N239" s="3"/>
      <c r="O239" s="3"/>
      <c r="P239" s="3"/>
      <c r="Q239" s="3"/>
      <c r="R239" s="3"/>
      <c r="S239" s="3"/>
      <c r="T239" s="3"/>
      <c r="U239" s="3"/>
      <c r="V239" s="3"/>
      <c r="W239" s="3"/>
      <c r="X239" s="3"/>
      <c r="Y239" s="3"/>
      <c r="Z239" s="3"/>
      <c r="AA239" s="3"/>
      <c r="AB239" s="3"/>
    </row>
    <row r="240" spans="1:28" ht="12.75" customHeight="1" x14ac:dyDescent="0.25">
      <c r="A240" s="3"/>
      <c r="B240" s="3"/>
      <c r="C240" s="3"/>
      <c r="D240" s="3"/>
      <c r="E240" s="3"/>
      <c r="F240" s="200"/>
      <c r="G240" s="3"/>
      <c r="H240" s="3"/>
      <c r="I240" s="3"/>
      <c r="J240" s="3"/>
      <c r="K240" s="3"/>
      <c r="L240" s="3"/>
      <c r="M240" s="3"/>
      <c r="N240" s="3"/>
      <c r="O240" s="3"/>
      <c r="P240" s="3"/>
      <c r="Q240" s="3"/>
      <c r="R240" s="3"/>
      <c r="S240" s="3"/>
      <c r="T240" s="3"/>
      <c r="U240" s="3"/>
      <c r="V240" s="3"/>
      <c r="W240" s="3"/>
      <c r="X240" s="3"/>
      <c r="Y240" s="3"/>
      <c r="Z240" s="3"/>
      <c r="AA240" s="3"/>
      <c r="AB240" s="3"/>
    </row>
    <row r="241" spans="1:28" ht="12.75" customHeight="1" x14ac:dyDescent="0.25">
      <c r="A241" s="3"/>
      <c r="B241" s="3"/>
      <c r="C241" s="3"/>
      <c r="D241" s="3"/>
      <c r="E241" s="3"/>
      <c r="F241" s="200"/>
      <c r="G241" s="3"/>
      <c r="H241" s="3"/>
      <c r="I241" s="3"/>
      <c r="J241" s="3"/>
      <c r="K241" s="3"/>
      <c r="L241" s="3"/>
      <c r="M241" s="3"/>
      <c r="N241" s="3"/>
      <c r="O241" s="3"/>
      <c r="P241" s="3"/>
      <c r="Q241" s="3"/>
      <c r="R241" s="3"/>
      <c r="S241" s="3"/>
      <c r="T241" s="3"/>
      <c r="U241" s="3"/>
      <c r="V241" s="3"/>
      <c r="W241" s="3"/>
      <c r="X241" s="3"/>
      <c r="Y241" s="3"/>
      <c r="Z241" s="3"/>
      <c r="AA241" s="3"/>
      <c r="AB241" s="3"/>
    </row>
    <row r="242" spans="1:28" ht="12.75" customHeight="1" x14ac:dyDescent="0.25">
      <c r="A242" s="3"/>
      <c r="B242" s="3"/>
      <c r="C242" s="3"/>
      <c r="D242" s="3"/>
      <c r="E242" s="3"/>
      <c r="F242" s="200"/>
      <c r="G242" s="3"/>
      <c r="H242" s="3"/>
      <c r="I242" s="3"/>
      <c r="J242" s="3"/>
      <c r="K242" s="3"/>
      <c r="L242" s="3"/>
      <c r="M242" s="3"/>
      <c r="N242" s="3"/>
      <c r="O242" s="3"/>
      <c r="P242" s="3"/>
      <c r="Q242" s="3"/>
      <c r="R242" s="3"/>
      <c r="S242" s="3"/>
      <c r="T242" s="3"/>
      <c r="U242" s="3"/>
      <c r="V242" s="3"/>
      <c r="W242" s="3"/>
      <c r="X242" s="3"/>
      <c r="Y242" s="3"/>
      <c r="Z242" s="3"/>
      <c r="AA242" s="3"/>
      <c r="AB242" s="3"/>
    </row>
    <row r="243" spans="1:28" ht="12.75" customHeight="1" x14ac:dyDescent="0.25">
      <c r="A243" s="3"/>
      <c r="B243" s="3"/>
      <c r="C243" s="3"/>
      <c r="D243" s="3"/>
      <c r="E243" s="3"/>
      <c r="F243" s="200"/>
      <c r="G243" s="3"/>
      <c r="H243" s="3"/>
      <c r="I243" s="3"/>
      <c r="J243" s="3"/>
      <c r="K243" s="3"/>
      <c r="L243" s="3"/>
      <c r="M243" s="3"/>
      <c r="N243" s="3"/>
      <c r="O243" s="3"/>
      <c r="P243" s="3"/>
      <c r="Q243" s="3"/>
      <c r="R243" s="3"/>
      <c r="S243" s="3"/>
      <c r="T243" s="3"/>
      <c r="U243" s="3"/>
      <c r="V243" s="3"/>
      <c r="W243" s="3"/>
      <c r="X243" s="3"/>
      <c r="Y243" s="3"/>
      <c r="Z243" s="3"/>
      <c r="AA243" s="3"/>
      <c r="AB243" s="3"/>
    </row>
    <row r="244" spans="1:28" ht="12.75" customHeight="1" x14ac:dyDescent="0.25">
      <c r="A244" s="3"/>
      <c r="B244" s="3"/>
      <c r="C244" s="3"/>
      <c r="D244" s="3"/>
      <c r="E244" s="3"/>
      <c r="F244" s="200"/>
      <c r="G244" s="3"/>
      <c r="H244" s="3"/>
      <c r="I244" s="3"/>
      <c r="J244" s="3"/>
      <c r="K244" s="3"/>
      <c r="L244" s="3"/>
      <c r="M244" s="3"/>
      <c r="N244" s="3"/>
      <c r="O244" s="3"/>
      <c r="P244" s="3"/>
      <c r="Q244" s="3"/>
      <c r="R244" s="3"/>
      <c r="S244" s="3"/>
      <c r="T244" s="3"/>
      <c r="U244" s="3"/>
      <c r="V244" s="3"/>
      <c r="W244" s="3"/>
      <c r="X244" s="3"/>
      <c r="Y244" s="3"/>
      <c r="Z244" s="3"/>
      <c r="AA244" s="3"/>
      <c r="AB244" s="3"/>
    </row>
    <row r="245" spans="1:28" ht="12.75" customHeight="1" x14ac:dyDescent="0.25">
      <c r="A245" s="3"/>
      <c r="B245" s="3"/>
      <c r="C245" s="3"/>
      <c r="D245" s="3"/>
      <c r="E245" s="3"/>
      <c r="F245" s="200"/>
      <c r="G245" s="3"/>
      <c r="H245" s="3"/>
      <c r="I245" s="3"/>
      <c r="J245" s="3"/>
      <c r="K245" s="3"/>
      <c r="L245" s="3"/>
      <c r="M245" s="3"/>
      <c r="N245" s="3"/>
      <c r="O245" s="3"/>
      <c r="P245" s="3"/>
      <c r="Q245" s="3"/>
      <c r="R245" s="3"/>
      <c r="S245" s="3"/>
      <c r="T245" s="3"/>
      <c r="U245" s="3"/>
      <c r="V245" s="3"/>
      <c r="W245" s="3"/>
      <c r="X245" s="3"/>
      <c r="Y245" s="3"/>
      <c r="Z245" s="3"/>
      <c r="AA245" s="3"/>
      <c r="AB245" s="3"/>
    </row>
    <row r="246" spans="1:28" ht="12.75" customHeight="1" x14ac:dyDescent="0.25">
      <c r="A246" s="3"/>
      <c r="B246" s="3"/>
      <c r="C246" s="3"/>
      <c r="D246" s="3"/>
      <c r="E246" s="3"/>
      <c r="F246" s="200"/>
      <c r="G246" s="3"/>
      <c r="H246" s="3"/>
      <c r="I246" s="3"/>
      <c r="J246" s="3"/>
      <c r="K246" s="3"/>
      <c r="L246" s="3"/>
      <c r="M246" s="3"/>
      <c r="N246" s="3"/>
      <c r="O246" s="3"/>
      <c r="P246" s="3"/>
      <c r="Q246" s="3"/>
      <c r="R246" s="3"/>
      <c r="S246" s="3"/>
      <c r="T246" s="3"/>
      <c r="U246" s="3"/>
      <c r="V246" s="3"/>
      <c r="W246" s="3"/>
      <c r="X246" s="3"/>
      <c r="Y246" s="3"/>
      <c r="Z246" s="3"/>
      <c r="AA246" s="3"/>
      <c r="AB246" s="3"/>
    </row>
    <row r="247" spans="1:28" ht="12.75" customHeight="1" x14ac:dyDescent="0.25">
      <c r="A247" s="3"/>
      <c r="B247" s="3"/>
      <c r="C247" s="3"/>
      <c r="D247" s="3"/>
      <c r="E247" s="3"/>
      <c r="F247" s="200"/>
      <c r="G247" s="3"/>
      <c r="H247" s="3"/>
      <c r="I247" s="3"/>
      <c r="J247" s="3"/>
      <c r="K247" s="3"/>
      <c r="L247" s="3"/>
      <c r="M247" s="3"/>
      <c r="N247" s="3"/>
      <c r="O247" s="3"/>
      <c r="P247" s="3"/>
      <c r="Q247" s="3"/>
      <c r="R247" s="3"/>
      <c r="S247" s="3"/>
      <c r="T247" s="3"/>
      <c r="U247" s="3"/>
      <c r="V247" s="3"/>
      <c r="W247" s="3"/>
      <c r="X247" s="3"/>
      <c r="Y247" s="3"/>
      <c r="Z247" s="3"/>
      <c r="AA247" s="3"/>
      <c r="AB247" s="3"/>
    </row>
    <row r="248" spans="1:28" ht="12.75" customHeight="1" x14ac:dyDescent="0.25">
      <c r="A248" s="3"/>
      <c r="B248" s="3"/>
      <c r="C248" s="3"/>
      <c r="D248" s="3"/>
      <c r="E248" s="3"/>
      <c r="F248" s="200"/>
      <c r="G248" s="3"/>
      <c r="H248" s="3"/>
      <c r="I248" s="3"/>
      <c r="J248" s="3"/>
      <c r="K248" s="3"/>
      <c r="L248" s="3"/>
      <c r="M248" s="3"/>
      <c r="N248" s="3"/>
      <c r="O248" s="3"/>
      <c r="P248" s="3"/>
      <c r="Q248" s="3"/>
      <c r="R248" s="3"/>
      <c r="S248" s="3"/>
      <c r="T248" s="3"/>
      <c r="U248" s="3"/>
      <c r="V248" s="3"/>
      <c r="W248" s="3"/>
      <c r="X248" s="3"/>
      <c r="Y248" s="3"/>
      <c r="Z248" s="3"/>
      <c r="AA248" s="3"/>
      <c r="AB248" s="3"/>
    </row>
    <row r="249" spans="1:28" ht="12.75" customHeight="1" x14ac:dyDescent="0.25">
      <c r="A249" s="3"/>
      <c r="B249" s="3"/>
      <c r="C249" s="3"/>
      <c r="D249" s="3"/>
      <c r="E249" s="3"/>
      <c r="F249" s="200"/>
      <c r="G249" s="3"/>
      <c r="H249" s="3"/>
      <c r="I249" s="3"/>
      <c r="J249" s="3"/>
      <c r="K249" s="3"/>
      <c r="L249" s="3"/>
      <c r="M249" s="3"/>
      <c r="N249" s="3"/>
      <c r="O249" s="3"/>
      <c r="P249" s="3"/>
      <c r="Q249" s="3"/>
      <c r="R249" s="3"/>
      <c r="S249" s="3"/>
      <c r="T249" s="3"/>
      <c r="U249" s="3"/>
      <c r="V249" s="3"/>
      <c r="W249" s="3"/>
      <c r="X249" s="3"/>
      <c r="Y249" s="3"/>
      <c r="Z249" s="3"/>
      <c r="AA249" s="3"/>
      <c r="AB249" s="3"/>
    </row>
    <row r="250" spans="1:28" ht="12.75" customHeight="1" x14ac:dyDescent="0.25">
      <c r="A250" s="3"/>
      <c r="B250" s="3"/>
      <c r="C250" s="3"/>
      <c r="D250" s="3"/>
      <c r="E250" s="3"/>
      <c r="F250" s="200"/>
      <c r="G250" s="3"/>
      <c r="H250" s="3"/>
      <c r="I250" s="3"/>
      <c r="J250" s="3"/>
      <c r="K250" s="3"/>
      <c r="L250" s="3"/>
      <c r="M250" s="3"/>
      <c r="N250" s="3"/>
      <c r="O250" s="3"/>
      <c r="P250" s="3"/>
      <c r="Q250" s="3"/>
      <c r="R250" s="3"/>
      <c r="S250" s="3"/>
      <c r="T250" s="3"/>
      <c r="U250" s="3"/>
      <c r="V250" s="3"/>
      <c r="W250" s="3"/>
      <c r="X250" s="3"/>
      <c r="Y250" s="3"/>
      <c r="Z250" s="3"/>
      <c r="AA250" s="3"/>
      <c r="AB250" s="3"/>
    </row>
    <row r="251" spans="1:28" ht="12.75" customHeight="1" x14ac:dyDescent="0.25">
      <c r="A251" s="3"/>
      <c r="B251" s="3"/>
      <c r="C251" s="3"/>
      <c r="D251" s="3"/>
      <c r="E251" s="3"/>
      <c r="F251" s="200"/>
      <c r="G251" s="3"/>
      <c r="H251" s="3"/>
      <c r="I251" s="3"/>
      <c r="J251" s="3"/>
      <c r="K251" s="3"/>
      <c r="L251" s="3"/>
      <c r="M251" s="3"/>
      <c r="N251" s="3"/>
      <c r="O251" s="3"/>
      <c r="P251" s="3"/>
      <c r="Q251" s="3"/>
      <c r="R251" s="3"/>
      <c r="S251" s="3"/>
      <c r="T251" s="3"/>
      <c r="U251" s="3"/>
      <c r="V251" s="3"/>
      <c r="W251" s="3"/>
      <c r="X251" s="3"/>
      <c r="Y251" s="3"/>
      <c r="Z251" s="3"/>
      <c r="AA251" s="3"/>
      <c r="AB251" s="3"/>
    </row>
    <row r="252" spans="1:28" ht="12.75" customHeight="1" x14ac:dyDescent="0.25">
      <c r="A252" s="3"/>
      <c r="B252" s="3"/>
      <c r="C252" s="3"/>
      <c r="D252" s="3"/>
      <c r="E252" s="3"/>
      <c r="F252" s="200"/>
      <c r="G252" s="3"/>
      <c r="H252" s="3"/>
      <c r="I252" s="3"/>
      <c r="J252" s="3"/>
      <c r="K252" s="3"/>
      <c r="L252" s="3"/>
      <c r="M252" s="3"/>
      <c r="N252" s="3"/>
      <c r="O252" s="3"/>
      <c r="P252" s="3"/>
      <c r="Q252" s="3"/>
      <c r="R252" s="3"/>
      <c r="S252" s="3"/>
      <c r="T252" s="3"/>
      <c r="U252" s="3"/>
      <c r="V252" s="3"/>
      <c r="W252" s="3"/>
      <c r="X252" s="3"/>
      <c r="Y252" s="3"/>
      <c r="Z252" s="3"/>
      <c r="AA252" s="3"/>
      <c r="AB252" s="3"/>
    </row>
    <row r="253" spans="1:28" ht="12.75" customHeight="1" x14ac:dyDescent="0.25">
      <c r="A253" s="3"/>
      <c r="B253" s="3"/>
      <c r="C253" s="3"/>
      <c r="D253" s="3"/>
      <c r="E253" s="3"/>
      <c r="F253" s="200"/>
      <c r="G253" s="3"/>
      <c r="H253" s="3"/>
      <c r="I253" s="3"/>
      <c r="J253" s="3"/>
      <c r="K253" s="3"/>
      <c r="L253" s="3"/>
      <c r="M253" s="3"/>
      <c r="N253" s="3"/>
      <c r="O253" s="3"/>
      <c r="P253" s="3"/>
      <c r="Q253" s="3"/>
      <c r="R253" s="3"/>
      <c r="S253" s="3"/>
      <c r="T253" s="3"/>
      <c r="U253" s="3"/>
      <c r="V253" s="3"/>
      <c r="W253" s="3"/>
      <c r="X253" s="3"/>
      <c r="Y253" s="3"/>
      <c r="Z253" s="3"/>
      <c r="AA253" s="3"/>
      <c r="AB253" s="3"/>
    </row>
    <row r="254" spans="1:28" ht="12.75" customHeight="1" x14ac:dyDescent="0.25">
      <c r="A254" s="3"/>
      <c r="B254" s="3"/>
      <c r="C254" s="3"/>
      <c r="D254" s="3"/>
      <c r="E254" s="3"/>
      <c r="F254" s="200"/>
      <c r="G254" s="3"/>
      <c r="H254" s="3"/>
      <c r="I254" s="3"/>
      <c r="J254" s="3"/>
      <c r="K254" s="3"/>
      <c r="L254" s="3"/>
      <c r="M254" s="3"/>
      <c r="N254" s="3"/>
      <c r="O254" s="3"/>
      <c r="P254" s="3"/>
      <c r="Q254" s="3"/>
      <c r="R254" s="3"/>
      <c r="S254" s="3"/>
      <c r="T254" s="3"/>
      <c r="U254" s="3"/>
      <c r="V254" s="3"/>
      <c r="W254" s="3"/>
      <c r="X254" s="3"/>
      <c r="Y254" s="3"/>
      <c r="Z254" s="3"/>
      <c r="AA254" s="3"/>
      <c r="AB254" s="3"/>
    </row>
    <row r="255" spans="1:28" ht="12.75" customHeight="1" x14ac:dyDescent="0.25">
      <c r="A255" s="3"/>
      <c r="B255" s="3"/>
      <c r="C255" s="3"/>
      <c r="D255" s="3"/>
      <c r="E255" s="3"/>
      <c r="F255" s="200"/>
      <c r="G255" s="3"/>
      <c r="H255" s="3"/>
      <c r="I255" s="3"/>
      <c r="J255" s="3"/>
      <c r="K255" s="3"/>
      <c r="L255" s="3"/>
      <c r="M255" s="3"/>
      <c r="N255" s="3"/>
      <c r="O255" s="3"/>
      <c r="P255" s="3"/>
      <c r="Q255" s="3"/>
      <c r="R255" s="3"/>
      <c r="S255" s="3"/>
      <c r="T255" s="3"/>
      <c r="U255" s="3"/>
      <c r="V255" s="3"/>
      <c r="W255" s="3"/>
      <c r="X255" s="3"/>
      <c r="Y255" s="3"/>
      <c r="Z255" s="3"/>
      <c r="AA255" s="3"/>
      <c r="AB255" s="3"/>
    </row>
    <row r="256" spans="1:28" ht="12.75" customHeight="1" x14ac:dyDescent="0.25">
      <c r="A256" s="3"/>
      <c r="B256" s="3"/>
      <c r="C256" s="3"/>
      <c r="D256" s="3"/>
      <c r="E256" s="3"/>
      <c r="F256" s="200"/>
      <c r="G256" s="3"/>
      <c r="H256" s="3"/>
      <c r="I256" s="3"/>
      <c r="J256" s="3"/>
      <c r="K256" s="3"/>
      <c r="L256" s="3"/>
      <c r="M256" s="3"/>
      <c r="N256" s="3"/>
      <c r="O256" s="3"/>
      <c r="P256" s="3"/>
      <c r="Q256" s="3"/>
      <c r="R256" s="3"/>
      <c r="S256" s="3"/>
      <c r="T256" s="3"/>
      <c r="U256" s="3"/>
      <c r="V256" s="3"/>
      <c r="W256" s="3"/>
      <c r="X256" s="3"/>
      <c r="Y256" s="3"/>
      <c r="Z256" s="3"/>
      <c r="AA256" s="3"/>
      <c r="AB256" s="3"/>
    </row>
    <row r="257" spans="1:28" ht="12.75" customHeight="1" x14ac:dyDescent="0.25">
      <c r="A257" s="3"/>
      <c r="B257" s="3"/>
      <c r="C257" s="3"/>
      <c r="D257" s="3"/>
      <c r="E257" s="3"/>
      <c r="F257" s="200"/>
      <c r="G257" s="3"/>
      <c r="H257" s="3"/>
      <c r="I257" s="3"/>
      <c r="J257" s="3"/>
      <c r="K257" s="3"/>
      <c r="L257" s="3"/>
      <c r="M257" s="3"/>
      <c r="N257" s="3"/>
      <c r="O257" s="3"/>
      <c r="P257" s="3"/>
      <c r="Q257" s="3"/>
      <c r="R257" s="3"/>
      <c r="S257" s="3"/>
      <c r="T257" s="3"/>
      <c r="U257" s="3"/>
      <c r="V257" s="3"/>
      <c r="W257" s="3"/>
      <c r="X257" s="3"/>
      <c r="Y257" s="3"/>
      <c r="Z257" s="3"/>
      <c r="AA257" s="3"/>
      <c r="AB257" s="3"/>
    </row>
    <row r="258" spans="1:28" ht="12.75" customHeight="1" x14ac:dyDescent="0.25">
      <c r="A258" s="3"/>
      <c r="B258" s="3"/>
      <c r="C258" s="3"/>
      <c r="D258" s="3"/>
      <c r="E258" s="3"/>
      <c r="F258" s="200"/>
      <c r="G258" s="3"/>
      <c r="H258" s="3"/>
      <c r="I258" s="3"/>
      <c r="J258" s="3"/>
      <c r="K258" s="3"/>
      <c r="L258" s="3"/>
      <c r="M258" s="3"/>
      <c r="N258" s="3"/>
      <c r="O258" s="3"/>
      <c r="P258" s="3"/>
      <c r="Q258" s="3"/>
      <c r="R258" s="3"/>
      <c r="S258" s="3"/>
      <c r="T258" s="3"/>
      <c r="U258" s="3"/>
      <c r="V258" s="3"/>
      <c r="W258" s="3"/>
      <c r="X258" s="3"/>
      <c r="Y258" s="3"/>
      <c r="Z258" s="3"/>
      <c r="AA258" s="3"/>
      <c r="AB258" s="3"/>
    </row>
    <row r="259" spans="1:28" ht="12.75" customHeight="1" x14ac:dyDescent="0.25">
      <c r="A259" s="3"/>
      <c r="B259" s="3"/>
      <c r="C259" s="3"/>
      <c r="D259" s="3"/>
      <c r="E259" s="3"/>
      <c r="F259" s="200"/>
      <c r="G259" s="3"/>
      <c r="H259" s="3"/>
      <c r="I259" s="3"/>
      <c r="J259" s="3"/>
      <c r="K259" s="3"/>
      <c r="L259" s="3"/>
      <c r="M259" s="3"/>
      <c r="N259" s="3"/>
      <c r="O259" s="3"/>
      <c r="P259" s="3"/>
      <c r="Q259" s="3"/>
      <c r="R259" s="3"/>
      <c r="S259" s="3"/>
      <c r="T259" s="3"/>
      <c r="U259" s="3"/>
      <c r="V259" s="3"/>
      <c r="W259" s="3"/>
      <c r="X259" s="3"/>
      <c r="Y259" s="3"/>
      <c r="Z259" s="3"/>
      <c r="AA259" s="3"/>
      <c r="AB259" s="3"/>
    </row>
    <row r="260" spans="1:28" ht="12.75" customHeight="1" x14ac:dyDescent="0.25">
      <c r="A260" s="3"/>
      <c r="B260" s="3"/>
      <c r="C260" s="3"/>
      <c r="D260" s="3"/>
      <c r="E260" s="3"/>
      <c r="F260" s="200"/>
      <c r="G260" s="3"/>
      <c r="H260" s="3"/>
      <c r="I260" s="3"/>
      <c r="J260" s="3"/>
      <c r="K260" s="3"/>
      <c r="L260" s="3"/>
      <c r="M260" s="3"/>
      <c r="N260" s="3"/>
      <c r="O260" s="3"/>
      <c r="P260" s="3"/>
      <c r="Q260" s="3"/>
      <c r="R260" s="3"/>
      <c r="S260" s="3"/>
      <c r="T260" s="3"/>
      <c r="U260" s="3"/>
      <c r="V260" s="3"/>
      <c r="W260" s="3"/>
      <c r="X260" s="3"/>
      <c r="Y260" s="3"/>
      <c r="Z260" s="3"/>
      <c r="AA260" s="3"/>
      <c r="AB260" s="3"/>
    </row>
    <row r="261" spans="1:28" ht="12.75" customHeight="1" x14ac:dyDescent="0.25">
      <c r="A261" s="3"/>
      <c r="B261" s="3"/>
      <c r="C261" s="3"/>
      <c r="D261" s="3"/>
      <c r="E261" s="3"/>
      <c r="F261" s="200"/>
      <c r="G261" s="3"/>
      <c r="H261" s="3"/>
      <c r="I261" s="3"/>
      <c r="J261" s="3"/>
      <c r="K261" s="3"/>
      <c r="L261" s="3"/>
      <c r="M261" s="3"/>
      <c r="N261" s="3"/>
      <c r="O261" s="3"/>
      <c r="P261" s="3"/>
      <c r="Q261" s="3"/>
      <c r="R261" s="3"/>
      <c r="S261" s="3"/>
      <c r="T261" s="3"/>
      <c r="U261" s="3"/>
      <c r="V261" s="3"/>
      <c r="W261" s="3"/>
      <c r="X261" s="3"/>
      <c r="Y261" s="3"/>
      <c r="Z261" s="3"/>
      <c r="AA261" s="3"/>
      <c r="AB261" s="3"/>
    </row>
    <row r="262" spans="1:28" ht="12.75" customHeight="1" x14ac:dyDescent="0.25">
      <c r="A262" s="3"/>
      <c r="B262" s="3"/>
      <c r="C262" s="3"/>
      <c r="D262" s="3"/>
      <c r="E262" s="3"/>
      <c r="F262" s="200"/>
      <c r="G262" s="3"/>
      <c r="H262" s="3"/>
      <c r="I262" s="3"/>
      <c r="J262" s="3"/>
      <c r="K262" s="3"/>
      <c r="L262" s="3"/>
      <c r="M262" s="3"/>
      <c r="N262" s="3"/>
      <c r="O262" s="3"/>
      <c r="P262" s="3"/>
      <c r="Q262" s="3"/>
      <c r="R262" s="3"/>
      <c r="S262" s="3"/>
      <c r="T262" s="3"/>
      <c r="U262" s="3"/>
      <c r="V262" s="3"/>
      <c r="W262" s="3"/>
      <c r="X262" s="3"/>
      <c r="Y262" s="3"/>
      <c r="Z262" s="3"/>
      <c r="AA262" s="3"/>
      <c r="AB262" s="3"/>
    </row>
    <row r="263" spans="1:28" ht="12.75" customHeight="1" x14ac:dyDescent="0.25">
      <c r="A263" s="3"/>
      <c r="B263" s="3"/>
      <c r="C263" s="3"/>
      <c r="D263" s="3"/>
      <c r="E263" s="3"/>
      <c r="F263" s="200"/>
      <c r="G263" s="3"/>
      <c r="H263" s="3"/>
      <c r="I263" s="3"/>
      <c r="J263" s="3"/>
      <c r="K263" s="3"/>
      <c r="L263" s="3"/>
      <c r="M263" s="3"/>
      <c r="N263" s="3"/>
      <c r="O263" s="3"/>
      <c r="P263" s="3"/>
      <c r="Q263" s="3"/>
      <c r="R263" s="3"/>
      <c r="S263" s="3"/>
      <c r="T263" s="3"/>
      <c r="U263" s="3"/>
      <c r="V263" s="3"/>
      <c r="W263" s="3"/>
      <c r="X263" s="3"/>
      <c r="Y263" s="3"/>
      <c r="Z263" s="3"/>
      <c r="AA263" s="3"/>
      <c r="AB263" s="3"/>
    </row>
    <row r="264" spans="1:28" ht="12.75" customHeight="1" x14ac:dyDescent="0.25">
      <c r="A264" s="3"/>
      <c r="B264" s="3"/>
      <c r="C264" s="3"/>
      <c r="D264" s="3"/>
      <c r="E264" s="3"/>
      <c r="F264" s="200"/>
      <c r="G264" s="3"/>
      <c r="H264" s="3"/>
      <c r="I264" s="3"/>
      <c r="J264" s="3"/>
      <c r="K264" s="3"/>
      <c r="L264" s="3"/>
      <c r="M264" s="3"/>
      <c r="N264" s="3"/>
      <c r="O264" s="3"/>
      <c r="P264" s="3"/>
      <c r="Q264" s="3"/>
      <c r="R264" s="3"/>
      <c r="S264" s="3"/>
      <c r="T264" s="3"/>
      <c r="U264" s="3"/>
      <c r="V264" s="3"/>
      <c r="W264" s="3"/>
      <c r="X264" s="3"/>
      <c r="Y264" s="3"/>
      <c r="Z264" s="3"/>
      <c r="AA264" s="3"/>
      <c r="AB264" s="3"/>
    </row>
    <row r="265" spans="1:28" ht="12.75" customHeight="1" x14ac:dyDescent="0.25">
      <c r="A265" s="3"/>
      <c r="B265" s="3"/>
      <c r="C265" s="3"/>
      <c r="D265" s="3"/>
      <c r="E265" s="3"/>
      <c r="F265" s="200"/>
      <c r="G265" s="3"/>
      <c r="H265" s="3"/>
      <c r="I265" s="3"/>
      <c r="J265" s="3"/>
      <c r="K265" s="3"/>
      <c r="L265" s="3"/>
      <c r="M265" s="3"/>
      <c r="N265" s="3"/>
      <c r="O265" s="3"/>
      <c r="P265" s="3"/>
      <c r="Q265" s="3"/>
      <c r="R265" s="3"/>
      <c r="S265" s="3"/>
      <c r="T265" s="3"/>
      <c r="U265" s="3"/>
      <c r="V265" s="3"/>
      <c r="W265" s="3"/>
      <c r="X265" s="3"/>
      <c r="Y265" s="3"/>
      <c r="Z265" s="3"/>
      <c r="AA265" s="3"/>
      <c r="AB265" s="3"/>
    </row>
    <row r="266" spans="1:28" ht="12.75" customHeight="1" x14ac:dyDescent="0.25">
      <c r="A266" s="3"/>
      <c r="B266" s="3"/>
      <c r="C266" s="3"/>
      <c r="D266" s="3"/>
      <c r="E266" s="3"/>
      <c r="F266" s="200"/>
      <c r="G266" s="3"/>
      <c r="H266" s="3"/>
      <c r="I266" s="3"/>
      <c r="J266" s="3"/>
      <c r="K266" s="3"/>
      <c r="L266" s="3"/>
      <c r="M266" s="3"/>
      <c r="N266" s="3"/>
      <c r="O266" s="3"/>
      <c r="P266" s="3"/>
      <c r="Q266" s="3"/>
      <c r="R266" s="3"/>
      <c r="S266" s="3"/>
      <c r="T266" s="3"/>
      <c r="U266" s="3"/>
      <c r="V266" s="3"/>
      <c r="W266" s="3"/>
      <c r="X266" s="3"/>
      <c r="Y266" s="3"/>
      <c r="Z266" s="3"/>
      <c r="AA266" s="3"/>
      <c r="AB266" s="3"/>
    </row>
    <row r="267" spans="1:28" ht="12.75" customHeight="1" x14ac:dyDescent="0.25">
      <c r="A267" s="3"/>
      <c r="B267" s="3"/>
      <c r="C267" s="3"/>
      <c r="D267" s="3"/>
      <c r="E267" s="3"/>
      <c r="F267" s="200"/>
      <c r="G267" s="3"/>
      <c r="H267" s="3"/>
      <c r="I267" s="3"/>
      <c r="J267" s="3"/>
      <c r="K267" s="3"/>
      <c r="L267" s="3"/>
      <c r="M267" s="3"/>
      <c r="N267" s="3"/>
      <c r="O267" s="3"/>
      <c r="P267" s="3"/>
      <c r="Q267" s="3"/>
      <c r="R267" s="3"/>
      <c r="S267" s="3"/>
      <c r="T267" s="3"/>
      <c r="U267" s="3"/>
      <c r="V267" s="3"/>
      <c r="W267" s="3"/>
      <c r="X267" s="3"/>
      <c r="Y267" s="3"/>
      <c r="Z267" s="3"/>
      <c r="AA267" s="3"/>
      <c r="AB267" s="3"/>
    </row>
    <row r="268" spans="1:28" ht="12.75" customHeight="1" x14ac:dyDescent="0.25">
      <c r="A268" s="3"/>
      <c r="B268" s="3"/>
      <c r="C268" s="3"/>
      <c r="D268" s="3"/>
      <c r="E268" s="3"/>
      <c r="F268" s="200"/>
      <c r="G268" s="3"/>
      <c r="H268" s="3"/>
      <c r="I268" s="3"/>
      <c r="J268" s="3"/>
      <c r="K268" s="3"/>
      <c r="L268" s="3"/>
      <c r="M268" s="3"/>
      <c r="N268" s="3"/>
      <c r="O268" s="3"/>
      <c r="P268" s="3"/>
      <c r="Q268" s="3"/>
      <c r="R268" s="3"/>
      <c r="S268" s="3"/>
      <c r="T268" s="3"/>
      <c r="U268" s="3"/>
      <c r="V268" s="3"/>
      <c r="W268" s="3"/>
      <c r="X268" s="3"/>
      <c r="Y268" s="3"/>
      <c r="Z268" s="3"/>
      <c r="AA268" s="3"/>
      <c r="AB268" s="3"/>
    </row>
    <row r="269" spans="1:28" ht="12.75" customHeight="1" x14ac:dyDescent="0.25">
      <c r="A269" s="3"/>
      <c r="B269" s="3"/>
      <c r="C269" s="3"/>
      <c r="D269" s="3"/>
      <c r="E269" s="3"/>
      <c r="F269" s="200"/>
      <c r="G269" s="3"/>
      <c r="H269" s="3"/>
      <c r="I269" s="3"/>
      <c r="J269" s="3"/>
      <c r="K269" s="3"/>
      <c r="L269" s="3"/>
      <c r="M269" s="3"/>
      <c r="N269" s="3"/>
      <c r="O269" s="3"/>
      <c r="P269" s="3"/>
      <c r="Q269" s="3"/>
      <c r="R269" s="3"/>
      <c r="S269" s="3"/>
      <c r="T269" s="3"/>
      <c r="U269" s="3"/>
      <c r="V269" s="3"/>
      <c r="W269" s="3"/>
      <c r="X269" s="3"/>
      <c r="Y269" s="3"/>
      <c r="Z269" s="3"/>
      <c r="AA269" s="3"/>
      <c r="AB269" s="3"/>
    </row>
    <row r="270" spans="1:28" ht="12.75" customHeight="1" x14ac:dyDescent="0.25">
      <c r="A270" s="3"/>
      <c r="B270" s="3"/>
      <c r="C270" s="3"/>
      <c r="D270" s="3"/>
      <c r="E270" s="3"/>
      <c r="F270" s="200"/>
      <c r="G270" s="3"/>
      <c r="H270" s="3"/>
      <c r="I270" s="3"/>
      <c r="J270" s="3"/>
      <c r="K270" s="3"/>
      <c r="L270" s="3"/>
      <c r="M270" s="3"/>
      <c r="N270" s="3"/>
      <c r="O270" s="3"/>
      <c r="P270" s="3"/>
      <c r="Q270" s="3"/>
      <c r="R270" s="3"/>
      <c r="S270" s="3"/>
      <c r="T270" s="3"/>
      <c r="U270" s="3"/>
      <c r="V270" s="3"/>
      <c r="W270" s="3"/>
      <c r="X270" s="3"/>
      <c r="Y270" s="3"/>
      <c r="Z270" s="3"/>
      <c r="AA270" s="3"/>
      <c r="AB270" s="3"/>
    </row>
    <row r="271" spans="1:28" ht="12.75" customHeight="1" x14ac:dyDescent="0.25">
      <c r="A271" s="3"/>
      <c r="B271" s="3"/>
      <c r="C271" s="3"/>
      <c r="D271" s="3"/>
      <c r="E271" s="3"/>
      <c r="F271" s="200"/>
      <c r="G271" s="3"/>
      <c r="H271" s="3"/>
      <c r="I271" s="3"/>
      <c r="J271" s="3"/>
      <c r="K271" s="3"/>
      <c r="L271" s="3"/>
      <c r="M271" s="3"/>
      <c r="N271" s="3"/>
      <c r="O271" s="3"/>
      <c r="P271" s="3"/>
      <c r="Q271" s="3"/>
      <c r="R271" s="3"/>
      <c r="S271" s="3"/>
      <c r="T271" s="3"/>
      <c r="U271" s="3"/>
      <c r="V271" s="3"/>
      <c r="W271" s="3"/>
      <c r="X271" s="3"/>
      <c r="Y271" s="3"/>
      <c r="Z271" s="3"/>
      <c r="AA271" s="3"/>
      <c r="AB271" s="3"/>
    </row>
    <row r="272" spans="1:28" ht="12.75" customHeight="1" x14ac:dyDescent="0.25">
      <c r="A272" s="3"/>
      <c r="B272" s="3"/>
      <c r="C272" s="3"/>
      <c r="D272" s="3"/>
      <c r="E272" s="3"/>
      <c r="F272" s="200"/>
      <c r="G272" s="3"/>
      <c r="H272" s="3"/>
      <c r="I272" s="3"/>
      <c r="J272" s="3"/>
      <c r="K272" s="3"/>
      <c r="L272" s="3"/>
      <c r="M272" s="3"/>
      <c r="N272" s="3"/>
      <c r="O272" s="3"/>
      <c r="P272" s="3"/>
      <c r="Q272" s="3"/>
      <c r="R272" s="3"/>
      <c r="S272" s="3"/>
      <c r="T272" s="3"/>
      <c r="U272" s="3"/>
      <c r="V272" s="3"/>
      <c r="W272" s="3"/>
      <c r="X272" s="3"/>
      <c r="Y272" s="3"/>
      <c r="Z272" s="3"/>
      <c r="AA272" s="3"/>
      <c r="AB272" s="3"/>
    </row>
    <row r="273" spans="1:28" ht="12.75" customHeight="1" x14ac:dyDescent="0.25">
      <c r="A273" s="3"/>
      <c r="B273" s="3"/>
      <c r="C273" s="3"/>
      <c r="D273" s="3"/>
      <c r="E273" s="3"/>
      <c r="F273" s="200"/>
      <c r="G273" s="3"/>
      <c r="H273" s="3"/>
      <c r="I273" s="3"/>
      <c r="J273" s="3"/>
      <c r="K273" s="3"/>
      <c r="L273" s="3"/>
      <c r="M273" s="3"/>
      <c r="N273" s="3"/>
      <c r="O273" s="3"/>
      <c r="P273" s="3"/>
      <c r="Q273" s="3"/>
      <c r="R273" s="3"/>
      <c r="S273" s="3"/>
      <c r="T273" s="3"/>
      <c r="U273" s="3"/>
      <c r="V273" s="3"/>
      <c r="W273" s="3"/>
      <c r="X273" s="3"/>
      <c r="Y273" s="3"/>
      <c r="Z273" s="3"/>
      <c r="AA273" s="3"/>
      <c r="AB273" s="3"/>
    </row>
    <row r="274" spans="1:28" ht="12.75" customHeight="1" x14ac:dyDescent="0.25">
      <c r="A274" s="3"/>
      <c r="B274" s="3"/>
      <c r="C274" s="3"/>
      <c r="D274" s="3"/>
      <c r="E274" s="3"/>
      <c r="F274" s="200"/>
      <c r="G274" s="3"/>
      <c r="H274" s="3"/>
      <c r="I274" s="3"/>
      <c r="J274" s="3"/>
      <c r="K274" s="3"/>
      <c r="L274" s="3"/>
      <c r="M274" s="3"/>
      <c r="N274" s="3"/>
      <c r="O274" s="3"/>
      <c r="P274" s="3"/>
      <c r="Q274" s="3"/>
      <c r="R274" s="3"/>
      <c r="S274" s="3"/>
      <c r="T274" s="3"/>
      <c r="U274" s="3"/>
      <c r="V274" s="3"/>
      <c r="W274" s="3"/>
      <c r="X274" s="3"/>
      <c r="Y274" s="3"/>
      <c r="Z274" s="3"/>
      <c r="AA274" s="3"/>
      <c r="AB274" s="3"/>
    </row>
    <row r="275" spans="1:28" ht="12.75" customHeight="1" x14ac:dyDescent="0.25">
      <c r="A275" s="3"/>
      <c r="B275" s="3"/>
      <c r="C275" s="3"/>
      <c r="D275" s="3"/>
      <c r="E275" s="3"/>
      <c r="F275" s="200"/>
      <c r="G275" s="3"/>
      <c r="H275" s="3"/>
      <c r="I275" s="3"/>
      <c r="J275" s="3"/>
      <c r="K275" s="3"/>
      <c r="L275" s="3"/>
      <c r="M275" s="3"/>
      <c r="N275" s="3"/>
      <c r="O275" s="3"/>
      <c r="P275" s="3"/>
      <c r="Q275" s="3"/>
      <c r="R275" s="3"/>
      <c r="S275" s="3"/>
      <c r="T275" s="3"/>
      <c r="U275" s="3"/>
      <c r="V275" s="3"/>
      <c r="W275" s="3"/>
      <c r="X275" s="3"/>
      <c r="Y275" s="3"/>
      <c r="Z275" s="3"/>
      <c r="AA275" s="3"/>
      <c r="AB275" s="3"/>
    </row>
    <row r="276" spans="1:28" ht="12.75" customHeight="1" x14ac:dyDescent="0.25">
      <c r="A276" s="3"/>
      <c r="B276" s="3"/>
      <c r="C276" s="3"/>
      <c r="D276" s="3"/>
      <c r="E276" s="3"/>
      <c r="F276" s="200"/>
      <c r="G276" s="3"/>
      <c r="H276" s="3"/>
      <c r="I276" s="3"/>
      <c r="J276" s="3"/>
      <c r="K276" s="3"/>
      <c r="L276" s="3"/>
      <c r="M276" s="3"/>
      <c r="N276" s="3"/>
      <c r="O276" s="3"/>
      <c r="P276" s="3"/>
      <c r="Q276" s="3"/>
      <c r="R276" s="3"/>
      <c r="S276" s="3"/>
      <c r="T276" s="3"/>
      <c r="U276" s="3"/>
      <c r="V276" s="3"/>
      <c r="W276" s="3"/>
      <c r="X276" s="3"/>
      <c r="Y276" s="3"/>
      <c r="Z276" s="3"/>
      <c r="AA276" s="3"/>
      <c r="AB276" s="3"/>
    </row>
    <row r="277" spans="1:28" ht="12.75" customHeight="1" x14ac:dyDescent="0.25">
      <c r="A277" s="3"/>
      <c r="B277" s="3"/>
      <c r="C277" s="3"/>
      <c r="D277" s="3"/>
      <c r="E277" s="3"/>
      <c r="F277" s="200"/>
      <c r="G277" s="3"/>
      <c r="H277" s="3"/>
      <c r="I277" s="3"/>
      <c r="J277" s="3"/>
      <c r="K277" s="3"/>
      <c r="L277" s="3"/>
      <c r="M277" s="3"/>
      <c r="N277" s="3"/>
      <c r="O277" s="3"/>
      <c r="P277" s="3"/>
      <c r="Q277" s="3"/>
      <c r="R277" s="3"/>
      <c r="S277" s="3"/>
      <c r="T277" s="3"/>
      <c r="U277" s="3"/>
      <c r="V277" s="3"/>
      <c r="W277" s="3"/>
      <c r="X277" s="3"/>
      <c r="Y277" s="3"/>
      <c r="Z277" s="3"/>
      <c r="AA277" s="3"/>
      <c r="AB277" s="3"/>
    </row>
    <row r="278" spans="1:28" ht="12.75" customHeight="1" x14ac:dyDescent="0.25">
      <c r="A278" s="3"/>
      <c r="B278" s="3"/>
      <c r="C278" s="3"/>
      <c r="D278" s="3"/>
      <c r="E278" s="3"/>
      <c r="F278" s="200"/>
      <c r="G278" s="3"/>
      <c r="H278" s="3"/>
      <c r="I278" s="3"/>
      <c r="J278" s="3"/>
      <c r="K278" s="3"/>
      <c r="L278" s="3"/>
      <c r="M278" s="3"/>
      <c r="N278" s="3"/>
      <c r="O278" s="3"/>
      <c r="P278" s="3"/>
      <c r="Q278" s="3"/>
      <c r="R278" s="3"/>
      <c r="S278" s="3"/>
      <c r="T278" s="3"/>
      <c r="U278" s="3"/>
      <c r="V278" s="3"/>
      <c r="W278" s="3"/>
      <c r="X278" s="3"/>
      <c r="Y278" s="3"/>
      <c r="Z278" s="3"/>
      <c r="AA278" s="3"/>
      <c r="AB278" s="3"/>
    </row>
    <row r="279" spans="1:28" ht="12.75" customHeight="1" x14ac:dyDescent="0.25">
      <c r="A279" s="3"/>
      <c r="B279" s="3"/>
      <c r="C279" s="3"/>
      <c r="D279" s="3"/>
      <c r="E279" s="3"/>
      <c r="F279" s="200"/>
      <c r="G279" s="3"/>
      <c r="H279" s="3"/>
      <c r="I279" s="3"/>
      <c r="J279" s="3"/>
      <c r="K279" s="3"/>
      <c r="L279" s="3"/>
      <c r="M279" s="3"/>
      <c r="N279" s="3"/>
      <c r="O279" s="3"/>
      <c r="P279" s="3"/>
      <c r="Q279" s="3"/>
      <c r="R279" s="3"/>
      <c r="S279" s="3"/>
      <c r="T279" s="3"/>
      <c r="U279" s="3"/>
      <c r="V279" s="3"/>
      <c r="W279" s="3"/>
      <c r="X279" s="3"/>
      <c r="Y279" s="3"/>
      <c r="Z279" s="3"/>
      <c r="AA279" s="3"/>
      <c r="AB279" s="3"/>
    </row>
    <row r="280" spans="1:28" ht="12.75" customHeight="1" x14ac:dyDescent="0.25">
      <c r="A280" s="3"/>
      <c r="B280" s="3"/>
      <c r="C280" s="3"/>
      <c r="D280" s="3"/>
      <c r="E280" s="3"/>
      <c r="F280" s="200"/>
      <c r="G280" s="3"/>
      <c r="H280" s="3"/>
      <c r="I280" s="3"/>
      <c r="J280" s="3"/>
      <c r="K280" s="3"/>
      <c r="L280" s="3"/>
      <c r="M280" s="3"/>
      <c r="N280" s="3"/>
      <c r="O280" s="3"/>
      <c r="P280" s="3"/>
      <c r="Q280" s="3"/>
      <c r="R280" s="3"/>
      <c r="S280" s="3"/>
      <c r="T280" s="3"/>
      <c r="U280" s="3"/>
      <c r="V280" s="3"/>
      <c r="W280" s="3"/>
      <c r="X280" s="3"/>
      <c r="Y280" s="3"/>
      <c r="Z280" s="3"/>
      <c r="AA280" s="3"/>
      <c r="AB280" s="3"/>
    </row>
    <row r="281" spans="1:28" ht="12.75" customHeight="1" x14ac:dyDescent="0.25">
      <c r="A281" s="3"/>
      <c r="B281" s="3"/>
      <c r="C281" s="3"/>
      <c r="D281" s="3"/>
      <c r="E281" s="3"/>
      <c r="F281" s="200"/>
      <c r="G281" s="3"/>
      <c r="H281" s="3"/>
      <c r="I281" s="3"/>
      <c r="J281" s="3"/>
      <c r="K281" s="3"/>
      <c r="L281" s="3"/>
      <c r="M281" s="3"/>
      <c r="N281" s="3"/>
      <c r="O281" s="3"/>
      <c r="P281" s="3"/>
      <c r="Q281" s="3"/>
      <c r="R281" s="3"/>
      <c r="S281" s="3"/>
      <c r="T281" s="3"/>
      <c r="U281" s="3"/>
      <c r="V281" s="3"/>
      <c r="W281" s="3"/>
      <c r="X281" s="3"/>
      <c r="Y281" s="3"/>
      <c r="Z281" s="3"/>
      <c r="AA281" s="3"/>
      <c r="AB281" s="3"/>
    </row>
    <row r="282" spans="1:28" ht="12.75" customHeight="1" x14ac:dyDescent="0.25">
      <c r="A282" s="3"/>
      <c r="B282" s="3"/>
      <c r="C282" s="3"/>
      <c r="D282" s="3"/>
      <c r="E282" s="3"/>
      <c r="F282" s="200"/>
      <c r="G282" s="3"/>
      <c r="H282" s="3"/>
      <c r="I282" s="3"/>
      <c r="J282" s="3"/>
      <c r="K282" s="3"/>
      <c r="L282" s="3"/>
      <c r="M282" s="3"/>
      <c r="N282" s="3"/>
      <c r="O282" s="3"/>
      <c r="P282" s="3"/>
      <c r="Q282" s="3"/>
      <c r="R282" s="3"/>
      <c r="S282" s="3"/>
      <c r="T282" s="3"/>
      <c r="U282" s="3"/>
      <c r="V282" s="3"/>
      <c r="W282" s="3"/>
      <c r="X282" s="3"/>
      <c r="Y282" s="3"/>
      <c r="Z282" s="3"/>
      <c r="AA282" s="3"/>
      <c r="AB282" s="3"/>
    </row>
    <row r="283" spans="1:28" ht="12.75" customHeight="1" x14ac:dyDescent="0.25">
      <c r="A283" s="3"/>
      <c r="B283" s="3"/>
      <c r="C283" s="3"/>
      <c r="D283" s="3"/>
      <c r="E283" s="3"/>
      <c r="F283" s="200"/>
      <c r="G283" s="3"/>
      <c r="H283" s="3"/>
      <c r="I283" s="3"/>
      <c r="J283" s="3"/>
      <c r="K283" s="3"/>
      <c r="L283" s="3"/>
      <c r="M283" s="3"/>
      <c r="N283" s="3"/>
      <c r="O283" s="3"/>
      <c r="P283" s="3"/>
      <c r="Q283" s="3"/>
      <c r="R283" s="3"/>
      <c r="S283" s="3"/>
      <c r="T283" s="3"/>
      <c r="U283" s="3"/>
      <c r="V283" s="3"/>
      <c r="W283" s="3"/>
      <c r="X283" s="3"/>
      <c r="Y283" s="3"/>
      <c r="Z283" s="3"/>
      <c r="AA283" s="3"/>
      <c r="AB283" s="3"/>
    </row>
    <row r="284" spans="1:28" ht="12.75" customHeight="1" x14ac:dyDescent="0.25">
      <c r="A284" s="3"/>
      <c r="B284" s="3"/>
      <c r="C284" s="3"/>
      <c r="D284" s="3"/>
      <c r="E284" s="3"/>
      <c r="F284" s="200"/>
      <c r="G284" s="3"/>
      <c r="H284" s="3"/>
      <c r="I284" s="3"/>
      <c r="J284" s="3"/>
      <c r="K284" s="3"/>
      <c r="L284" s="3"/>
      <c r="M284" s="3"/>
      <c r="N284" s="3"/>
      <c r="O284" s="3"/>
      <c r="P284" s="3"/>
      <c r="Q284" s="3"/>
      <c r="R284" s="3"/>
      <c r="S284" s="3"/>
      <c r="T284" s="3"/>
      <c r="U284" s="3"/>
      <c r="V284" s="3"/>
      <c r="W284" s="3"/>
      <c r="X284" s="3"/>
      <c r="Y284" s="3"/>
      <c r="Z284" s="3"/>
      <c r="AA284" s="3"/>
      <c r="AB284" s="3"/>
    </row>
    <row r="285" spans="1:28" ht="12.75" customHeight="1" x14ac:dyDescent="0.25">
      <c r="A285" s="3"/>
      <c r="B285" s="3"/>
      <c r="C285" s="3"/>
      <c r="D285" s="3"/>
      <c r="E285" s="3"/>
      <c r="F285" s="200"/>
      <c r="G285" s="3"/>
      <c r="H285" s="3"/>
      <c r="I285" s="3"/>
      <c r="J285" s="3"/>
      <c r="K285" s="3"/>
      <c r="L285" s="3"/>
      <c r="M285" s="3"/>
      <c r="N285" s="3"/>
      <c r="O285" s="3"/>
      <c r="P285" s="3"/>
      <c r="Q285" s="3"/>
      <c r="R285" s="3"/>
      <c r="S285" s="3"/>
      <c r="T285" s="3"/>
      <c r="U285" s="3"/>
      <c r="V285" s="3"/>
      <c r="W285" s="3"/>
      <c r="X285" s="3"/>
      <c r="Y285" s="3"/>
      <c r="Z285" s="3"/>
      <c r="AA285" s="3"/>
      <c r="AB285" s="3"/>
    </row>
    <row r="286" spans="1:28" ht="12.75" customHeight="1" x14ac:dyDescent="0.25">
      <c r="A286" s="3"/>
      <c r="B286" s="3"/>
      <c r="C286" s="3"/>
      <c r="D286" s="3"/>
      <c r="E286" s="3"/>
      <c r="F286" s="200"/>
      <c r="G286" s="3"/>
      <c r="H286" s="3"/>
      <c r="I286" s="3"/>
      <c r="J286" s="3"/>
      <c r="K286" s="3"/>
      <c r="L286" s="3"/>
      <c r="M286" s="3"/>
      <c r="N286" s="3"/>
      <c r="O286" s="3"/>
      <c r="P286" s="3"/>
      <c r="Q286" s="3"/>
      <c r="R286" s="3"/>
      <c r="S286" s="3"/>
      <c r="T286" s="3"/>
      <c r="U286" s="3"/>
      <c r="V286" s="3"/>
      <c r="W286" s="3"/>
      <c r="X286" s="3"/>
      <c r="Y286" s="3"/>
      <c r="Z286" s="3"/>
      <c r="AA286" s="3"/>
      <c r="AB286" s="3"/>
    </row>
    <row r="287" spans="1:28" ht="12.75" customHeight="1" x14ac:dyDescent="0.25">
      <c r="A287" s="3"/>
      <c r="B287" s="3"/>
      <c r="C287" s="3"/>
      <c r="D287" s="3"/>
      <c r="E287" s="3"/>
      <c r="F287" s="200"/>
      <c r="G287" s="3"/>
      <c r="H287" s="3"/>
      <c r="I287" s="3"/>
      <c r="J287" s="3"/>
      <c r="K287" s="3"/>
      <c r="L287" s="3"/>
      <c r="M287" s="3"/>
      <c r="N287" s="3"/>
      <c r="O287" s="3"/>
      <c r="P287" s="3"/>
      <c r="Q287" s="3"/>
      <c r="R287" s="3"/>
      <c r="S287" s="3"/>
      <c r="T287" s="3"/>
      <c r="U287" s="3"/>
      <c r="V287" s="3"/>
      <c r="W287" s="3"/>
      <c r="X287" s="3"/>
      <c r="Y287" s="3"/>
      <c r="Z287" s="3"/>
      <c r="AA287" s="3"/>
      <c r="AB287" s="3"/>
    </row>
    <row r="288" spans="1:28" ht="12.75" customHeight="1" x14ac:dyDescent="0.25">
      <c r="A288" s="3"/>
      <c r="B288" s="3"/>
      <c r="C288" s="3"/>
      <c r="D288" s="3"/>
      <c r="E288" s="3"/>
      <c r="F288" s="200"/>
      <c r="G288" s="3"/>
      <c r="H288" s="3"/>
      <c r="I288" s="3"/>
      <c r="J288" s="3"/>
      <c r="K288" s="3"/>
      <c r="L288" s="3"/>
      <c r="M288" s="3"/>
      <c r="N288" s="3"/>
      <c r="O288" s="3"/>
      <c r="P288" s="3"/>
      <c r="Q288" s="3"/>
      <c r="R288" s="3"/>
      <c r="S288" s="3"/>
      <c r="T288" s="3"/>
      <c r="U288" s="3"/>
      <c r="V288" s="3"/>
      <c r="W288" s="3"/>
      <c r="X288" s="3"/>
      <c r="Y288" s="3"/>
      <c r="Z288" s="3"/>
      <c r="AA288" s="3"/>
      <c r="AB288" s="3"/>
    </row>
    <row r="289" spans="1:28" ht="12.75" customHeight="1" x14ac:dyDescent="0.25">
      <c r="A289" s="3"/>
      <c r="B289" s="3"/>
      <c r="C289" s="3"/>
      <c r="D289" s="3"/>
      <c r="E289" s="3"/>
      <c r="F289" s="200"/>
      <c r="G289" s="3"/>
      <c r="H289" s="3"/>
      <c r="I289" s="3"/>
      <c r="J289" s="3"/>
      <c r="K289" s="3"/>
      <c r="L289" s="3"/>
      <c r="M289" s="3"/>
      <c r="N289" s="3"/>
      <c r="O289" s="3"/>
      <c r="P289" s="3"/>
      <c r="Q289" s="3"/>
      <c r="R289" s="3"/>
      <c r="S289" s="3"/>
      <c r="T289" s="3"/>
      <c r="U289" s="3"/>
      <c r="V289" s="3"/>
      <c r="W289" s="3"/>
      <c r="X289" s="3"/>
      <c r="Y289" s="3"/>
      <c r="Z289" s="3"/>
      <c r="AA289" s="3"/>
      <c r="AB289" s="3"/>
    </row>
    <row r="290" spans="1:28" ht="12.75" customHeight="1" x14ac:dyDescent="0.25">
      <c r="A290" s="3"/>
      <c r="B290" s="3"/>
      <c r="C290" s="3"/>
      <c r="D290" s="3"/>
      <c r="E290" s="3"/>
      <c r="F290" s="200"/>
      <c r="G290" s="3"/>
      <c r="H290" s="3"/>
      <c r="I290" s="3"/>
      <c r="J290" s="3"/>
      <c r="K290" s="3"/>
      <c r="L290" s="3"/>
      <c r="M290" s="3"/>
      <c r="N290" s="3"/>
      <c r="O290" s="3"/>
      <c r="P290" s="3"/>
      <c r="Q290" s="3"/>
      <c r="R290" s="3"/>
      <c r="S290" s="3"/>
      <c r="T290" s="3"/>
      <c r="U290" s="3"/>
      <c r="V290" s="3"/>
      <c r="W290" s="3"/>
      <c r="X290" s="3"/>
      <c r="Y290" s="3"/>
      <c r="Z290" s="3"/>
      <c r="AA290" s="3"/>
      <c r="AB290" s="3"/>
    </row>
    <row r="291" spans="1:28" ht="12.75" customHeight="1" x14ac:dyDescent="0.25">
      <c r="A291" s="3"/>
      <c r="B291" s="3"/>
      <c r="C291" s="3"/>
      <c r="D291" s="3"/>
      <c r="E291" s="3"/>
      <c r="F291" s="200"/>
      <c r="G291" s="3"/>
      <c r="H291" s="3"/>
      <c r="I291" s="3"/>
      <c r="J291" s="3"/>
      <c r="K291" s="3"/>
      <c r="L291" s="3"/>
      <c r="M291" s="3"/>
      <c r="N291" s="3"/>
      <c r="O291" s="3"/>
      <c r="P291" s="3"/>
      <c r="Q291" s="3"/>
      <c r="R291" s="3"/>
      <c r="S291" s="3"/>
      <c r="T291" s="3"/>
      <c r="U291" s="3"/>
      <c r="V291" s="3"/>
      <c r="W291" s="3"/>
      <c r="X291" s="3"/>
      <c r="Y291" s="3"/>
      <c r="Z291" s="3"/>
      <c r="AA291" s="3"/>
      <c r="AB291" s="3"/>
    </row>
    <row r="292" spans="1:28" ht="12.75" customHeight="1" x14ac:dyDescent="0.25">
      <c r="A292" s="3"/>
      <c r="B292" s="3"/>
      <c r="C292" s="3"/>
      <c r="D292" s="3"/>
      <c r="E292" s="3"/>
      <c r="F292" s="200"/>
      <c r="G292" s="3"/>
      <c r="H292" s="3"/>
      <c r="I292" s="3"/>
      <c r="J292" s="3"/>
      <c r="K292" s="3"/>
      <c r="L292" s="3"/>
      <c r="M292" s="3"/>
      <c r="N292" s="3"/>
      <c r="O292" s="3"/>
      <c r="P292" s="3"/>
      <c r="Q292" s="3"/>
      <c r="R292" s="3"/>
      <c r="S292" s="3"/>
      <c r="T292" s="3"/>
      <c r="U292" s="3"/>
      <c r="V292" s="3"/>
      <c r="W292" s="3"/>
      <c r="X292" s="3"/>
      <c r="Y292" s="3"/>
      <c r="Z292" s="3"/>
      <c r="AA292" s="3"/>
      <c r="AB292" s="3"/>
    </row>
    <row r="293" spans="1:28" ht="12.75" customHeight="1" x14ac:dyDescent="0.25">
      <c r="A293" s="3"/>
      <c r="B293" s="3"/>
      <c r="C293" s="3"/>
      <c r="D293" s="3"/>
      <c r="E293" s="3"/>
      <c r="F293" s="200"/>
      <c r="G293" s="3"/>
      <c r="H293" s="3"/>
      <c r="I293" s="3"/>
      <c r="J293" s="3"/>
      <c r="K293" s="3"/>
      <c r="L293" s="3"/>
      <c r="M293" s="3"/>
      <c r="N293" s="3"/>
      <c r="O293" s="3"/>
      <c r="P293" s="3"/>
      <c r="Q293" s="3"/>
      <c r="R293" s="3"/>
      <c r="S293" s="3"/>
      <c r="T293" s="3"/>
      <c r="U293" s="3"/>
      <c r="V293" s="3"/>
      <c r="W293" s="3"/>
      <c r="X293" s="3"/>
      <c r="Y293" s="3"/>
      <c r="Z293" s="3"/>
      <c r="AA293" s="3"/>
      <c r="AB293" s="3"/>
    </row>
    <row r="294" spans="1:28" ht="12.75" customHeight="1" x14ac:dyDescent="0.25">
      <c r="A294" s="3"/>
      <c r="B294" s="3"/>
      <c r="C294" s="3"/>
      <c r="D294" s="3"/>
      <c r="E294" s="3"/>
      <c r="F294" s="200"/>
      <c r="G294" s="3"/>
      <c r="H294" s="3"/>
      <c r="I294" s="3"/>
      <c r="J294" s="3"/>
      <c r="K294" s="3"/>
      <c r="L294" s="3"/>
      <c r="M294" s="3"/>
      <c r="N294" s="3"/>
      <c r="O294" s="3"/>
      <c r="P294" s="3"/>
      <c r="Q294" s="3"/>
      <c r="R294" s="3"/>
      <c r="S294" s="3"/>
      <c r="T294" s="3"/>
      <c r="U294" s="3"/>
      <c r="V294" s="3"/>
      <c r="W294" s="3"/>
      <c r="X294" s="3"/>
      <c r="Y294" s="3"/>
      <c r="Z294" s="3"/>
      <c r="AA294" s="3"/>
      <c r="AB294" s="3"/>
    </row>
    <row r="295" spans="1:28" ht="12.75" customHeight="1" x14ac:dyDescent="0.25">
      <c r="A295" s="3"/>
      <c r="B295" s="3"/>
      <c r="C295" s="3"/>
      <c r="D295" s="3"/>
      <c r="E295" s="3"/>
      <c r="F295" s="200"/>
      <c r="G295" s="3"/>
      <c r="H295" s="3"/>
      <c r="I295" s="3"/>
      <c r="J295" s="3"/>
      <c r="K295" s="3"/>
      <c r="L295" s="3"/>
      <c r="M295" s="3"/>
      <c r="N295" s="3"/>
      <c r="O295" s="3"/>
      <c r="P295" s="3"/>
      <c r="Q295" s="3"/>
      <c r="R295" s="3"/>
      <c r="S295" s="3"/>
      <c r="T295" s="3"/>
      <c r="U295" s="3"/>
      <c r="V295" s="3"/>
      <c r="W295" s="3"/>
      <c r="X295" s="3"/>
      <c r="Y295" s="3"/>
      <c r="Z295" s="3"/>
      <c r="AA295" s="3"/>
      <c r="AB295" s="3"/>
    </row>
    <row r="296" spans="1:28" ht="12.75" customHeight="1" x14ac:dyDescent="0.25">
      <c r="A296" s="3"/>
      <c r="B296" s="3"/>
      <c r="C296" s="3"/>
      <c r="D296" s="3"/>
      <c r="E296" s="3"/>
      <c r="F296" s="200"/>
      <c r="G296" s="3"/>
      <c r="H296" s="3"/>
      <c r="I296" s="3"/>
      <c r="J296" s="3"/>
      <c r="K296" s="3"/>
      <c r="L296" s="3"/>
      <c r="M296" s="3"/>
      <c r="N296" s="3"/>
      <c r="O296" s="3"/>
      <c r="P296" s="3"/>
      <c r="Q296" s="3"/>
      <c r="R296" s="3"/>
      <c r="S296" s="3"/>
      <c r="T296" s="3"/>
      <c r="U296" s="3"/>
      <c r="V296" s="3"/>
      <c r="W296" s="3"/>
      <c r="X296" s="3"/>
      <c r="Y296" s="3"/>
      <c r="Z296" s="3"/>
      <c r="AA296" s="3"/>
      <c r="AB296" s="3"/>
    </row>
    <row r="297" spans="1:28" ht="12.75" customHeight="1" x14ac:dyDescent="0.25">
      <c r="A297" s="3"/>
      <c r="B297" s="3"/>
      <c r="C297" s="3"/>
      <c r="D297" s="3"/>
      <c r="E297" s="3"/>
      <c r="F297" s="200"/>
      <c r="G297" s="3"/>
      <c r="H297" s="3"/>
      <c r="I297" s="3"/>
      <c r="J297" s="3"/>
      <c r="K297" s="3"/>
      <c r="L297" s="3"/>
      <c r="M297" s="3"/>
      <c r="N297" s="3"/>
      <c r="O297" s="3"/>
      <c r="P297" s="3"/>
      <c r="Q297" s="3"/>
      <c r="R297" s="3"/>
      <c r="S297" s="3"/>
      <c r="T297" s="3"/>
      <c r="U297" s="3"/>
      <c r="V297" s="3"/>
      <c r="W297" s="3"/>
      <c r="X297" s="3"/>
      <c r="Y297" s="3"/>
      <c r="Z297" s="3"/>
      <c r="AA297" s="3"/>
      <c r="AB297" s="3"/>
    </row>
    <row r="298" spans="1:28" ht="12.75" customHeight="1" x14ac:dyDescent="0.25">
      <c r="A298" s="3"/>
      <c r="B298" s="3"/>
      <c r="C298" s="3"/>
      <c r="D298" s="3"/>
      <c r="E298" s="3"/>
      <c r="F298" s="200"/>
      <c r="G298" s="3"/>
      <c r="H298" s="3"/>
      <c r="I298" s="3"/>
      <c r="J298" s="3"/>
      <c r="K298" s="3"/>
      <c r="L298" s="3"/>
      <c r="M298" s="3"/>
      <c r="N298" s="3"/>
      <c r="O298" s="3"/>
      <c r="P298" s="3"/>
      <c r="Q298" s="3"/>
      <c r="R298" s="3"/>
      <c r="S298" s="3"/>
      <c r="T298" s="3"/>
      <c r="U298" s="3"/>
      <c r="V298" s="3"/>
      <c r="W298" s="3"/>
      <c r="X298" s="3"/>
      <c r="Y298" s="3"/>
      <c r="Z298" s="3"/>
      <c r="AA298" s="3"/>
      <c r="AB298" s="3"/>
    </row>
    <row r="299" spans="1:28" ht="12.75" customHeight="1" x14ac:dyDescent="0.25">
      <c r="A299" s="3"/>
      <c r="B299" s="3"/>
      <c r="C299" s="3"/>
      <c r="D299" s="3"/>
      <c r="E299" s="3"/>
      <c r="F299" s="200"/>
      <c r="G299" s="3"/>
      <c r="H299" s="3"/>
      <c r="I299" s="3"/>
      <c r="J299" s="3"/>
      <c r="K299" s="3"/>
      <c r="L299" s="3"/>
      <c r="M299" s="3"/>
      <c r="N299" s="3"/>
      <c r="O299" s="3"/>
      <c r="P299" s="3"/>
      <c r="Q299" s="3"/>
      <c r="R299" s="3"/>
      <c r="S299" s="3"/>
      <c r="T299" s="3"/>
      <c r="U299" s="3"/>
      <c r="V299" s="3"/>
      <c r="W299" s="3"/>
      <c r="X299" s="3"/>
      <c r="Y299" s="3"/>
      <c r="Z299" s="3"/>
      <c r="AA299" s="3"/>
      <c r="AB299" s="3"/>
    </row>
    <row r="300" spans="1:28" ht="12.75" customHeight="1" x14ac:dyDescent="0.25">
      <c r="A300" s="3"/>
      <c r="B300" s="3"/>
      <c r="C300" s="3"/>
      <c r="D300" s="3"/>
      <c r="E300" s="3"/>
      <c r="F300" s="200"/>
      <c r="G300" s="3"/>
      <c r="H300" s="3"/>
      <c r="I300" s="3"/>
      <c r="J300" s="3"/>
      <c r="K300" s="3"/>
      <c r="L300" s="3"/>
      <c r="M300" s="3"/>
      <c r="N300" s="3"/>
      <c r="O300" s="3"/>
      <c r="P300" s="3"/>
      <c r="Q300" s="3"/>
      <c r="R300" s="3"/>
      <c r="S300" s="3"/>
      <c r="T300" s="3"/>
      <c r="U300" s="3"/>
      <c r="V300" s="3"/>
      <c r="W300" s="3"/>
      <c r="X300" s="3"/>
      <c r="Y300" s="3"/>
      <c r="Z300" s="3"/>
      <c r="AA300" s="3"/>
      <c r="AB300" s="3"/>
    </row>
    <row r="301" spans="1:28" ht="12.75" customHeight="1" x14ac:dyDescent="0.25">
      <c r="A301" s="3"/>
      <c r="B301" s="3"/>
      <c r="C301" s="3"/>
      <c r="D301" s="3"/>
      <c r="E301" s="3"/>
      <c r="F301" s="200"/>
      <c r="G301" s="3"/>
      <c r="H301" s="3"/>
      <c r="I301" s="3"/>
      <c r="J301" s="3"/>
      <c r="K301" s="3"/>
      <c r="L301" s="3"/>
      <c r="M301" s="3"/>
      <c r="N301" s="3"/>
      <c r="O301" s="3"/>
      <c r="P301" s="3"/>
      <c r="Q301" s="3"/>
      <c r="R301" s="3"/>
      <c r="S301" s="3"/>
      <c r="T301" s="3"/>
      <c r="U301" s="3"/>
      <c r="V301" s="3"/>
      <c r="W301" s="3"/>
      <c r="X301" s="3"/>
      <c r="Y301" s="3"/>
      <c r="Z301" s="3"/>
      <c r="AA301" s="3"/>
      <c r="AB301" s="3"/>
    </row>
    <row r="302" spans="1:28" ht="12.75" customHeight="1" x14ac:dyDescent="0.25">
      <c r="A302" s="3"/>
      <c r="B302" s="3"/>
      <c r="C302" s="3"/>
      <c r="D302" s="3"/>
      <c r="E302" s="3"/>
      <c r="F302" s="200"/>
      <c r="G302" s="3"/>
      <c r="H302" s="3"/>
      <c r="I302" s="3"/>
      <c r="J302" s="3"/>
      <c r="K302" s="3"/>
      <c r="L302" s="3"/>
      <c r="M302" s="3"/>
      <c r="N302" s="3"/>
      <c r="O302" s="3"/>
      <c r="P302" s="3"/>
      <c r="Q302" s="3"/>
      <c r="R302" s="3"/>
      <c r="S302" s="3"/>
      <c r="T302" s="3"/>
      <c r="U302" s="3"/>
      <c r="V302" s="3"/>
      <c r="W302" s="3"/>
      <c r="X302" s="3"/>
      <c r="Y302" s="3"/>
      <c r="Z302" s="3"/>
      <c r="AA302" s="3"/>
      <c r="AB302" s="3"/>
    </row>
    <row r="303" spans="1:28" ht="12.75" customHeight="1" x14ac:dyDescent="0.25">
      <c r="A303" s="3"/>
      <c r="B303" s="3"/>
      <c r="C303" s="3"/>
      <c r="D303" s="3"/>
      <c r="E303" s="3"/>
      <c r="F303" s="200"/>
      <c r="G303" s="3"/>
      <c r="H303" s="3"/>
      <c r="I303" s="3"/>
      <c r="J303" s="3"/>
      <c r="K303" s="3"/>
      <c r="L303" s="3"/>
      <c r="M303" s="3"/>
      <c r="N303" s="3"/>
      <c r="O303" s="3"/>
      <c r="P303" s="3"/>
      <c r="Q303" s="3"/>
      <c r="R303" s="3"/>
      <c r="S303" s="3"/>
      <c r="T303" s="3"/>
      <c r="U303" s="3"/>
      <c r="V303" s="3"/>
      <c r="W303" s="3"/>
      <c r="X303" s="3"/>
      <c r="Y303" s="3"/>
      <c r="Z303" s="3"/>
      <c r="AA303" s="3"/>
      <c r="AB303" s="3"/>
    </row>
    <row r="304" spans="1:28" ht="12.75" customHeight="1" x14ac:dyDescent="0.25">
      <c r="A304" s="3"/>
      <c r="B304" s="3"/>
      <c r="C304" s="3"/>
      <c r="D304" s="3"/>
      <c r="E304" s="3"/>
      <c r="F304" s="200"/>
      <c r="G304" s="3"/>
      <c r="H304" s="3"/>
      <c r="I304" s="3"/>
      <c r="J304" s="3"/>
      <c r="K304" s="3"/>
      <c r="L304" s="3"/>
      <c r="M304" s="3"/>
      <c r="N304" s="3"/>
      <c r="O304" s="3"/>
      <c r="P304" s="3"/>
      <c r="Q304" s="3"/>
      <c r="R304" s="3"/>
      <c r="S304" s="3"/>
      <c r="T304" s="3"/>
      <c r="U304" s="3"/>
      <c r="V304" s="3"/>
      <c r="W304" s="3"/>
      <c r="X304" s="3"/>
      <c r="Y304" s="3"/>
      <c r="Z304" s="3"/>
      <c r="AA304" s="3"/>
      <c r="AB304" s="3"/>
    </row>
    <row r="305" spans="1:28" ht="12.75" customHeight="1" x14ac:dyDescent="0.25">
      <c r="A305" s="3"/>
      <c r="B305" s="3"/>
      <c r="C305" s="3"/>
      <c r="D305" s="3"/>
      <c r="E305" s="3"/>
      <c r="F305" s="200"/>
      <c r="G305" s="3"/>
      <c r="H305" s="3"/>
      <c r="I305" s="3"/>
      <c r="J305" s="3"/>
      <c r="K305" s="3"/>
      <c r="L305" s="3"/>
      <c r="M305" s="3"/>
      <c r="N305" s="3"/>
      <c r="O305" s="3"/>
      <c r="P305" s="3"/>
      <c r="Q305" s="3"/>
      <c r="R305" s="3"/>
      <c r="S305" s="3"/>
      <c r="T305" s="3"/>
      <c r="U305" s="3"/>
      <c r="V305" s="3"/>
      <c r="W305" s="3"/>
      <c r="X305" s="3"/>
      <c r="Y305" s="3"/>
      <c r="Z305" s="3"/>
      <c r="AA305" s="3"/>
      <c r="AB305" s="3"/>
    </row>
    <row r="306" spans="1:28" ht="12.75" customHeight="1" x14ac:dyDescent="0.25">
      <c r="A306" s="3"/>
      <c r="B306" s="3"/>
      <c r="C306" s="3"/>
      <c r="D306" s="3"/>
      <c r="E306" s="3"/>
      <c r="F306" s="200"/>
      <c r="G306" s="3"/>
      <c r="H306" s="3"/>
      <c r="I306" s="3"/>
      <c r="J306" s="3"/>
      <c r="K306" s="3"/>
      <c r="L306" s="3"/>
      <c r="M306" s="3"/>
      <c r="N306" s="3"/>
      <c r="O306" s="3"/>
      <c r="P306" s="3"/>
      <c r="Q306" s="3"/>
      <c r="R306" s="3"/>
      <c r="S306" s="3"/>
      <c r="T306" s="3"/>
      <c r="U306" s="3"/>
      <c r="V306" s="3"/>
      <c r="W306" s="3"/>
      <c r="X306" s="3"/>
      <c r="Y306" s="3"/>
      <c r="Z306" s="3"/>
      <c r="AA306" s="3"/>
      <c r="AB306" s="3"/>
    </row>
    <row r="307" spans="1:28" ht="12.75" customHeight="1" x14ac:dyDescent="0.25">
      <c r="A307" s="3"/>
      <c r="B307" s="3"/>
      <c r="C307" s="3"/>
      <c r="D307" s="3"/>
      <c r="E307" s="3"/>
      <c r="F307" s="200"/>
      <c r="G307" s="3"/>
      <c r="H307" s="3"/>
      <c r="I307" s="3"/>
      <c r="J307" s="3"/>
      <c r="K307" s="3"/>
      <c r="L307" s="3"/>
      <c r="M307" s="3"/>
      <c r="N307" s="3"/>
      <c r="O307" s="3"/>
      <c r="P307" s="3"/>
      <c r="Q307" s="3"/>
      <c r="R307" s="3"/>
      <c r="S307" s="3"/>
      <c r="T307" s="3"/>
      <c r="U307" s="3"/>
      <c r="V307" s="3"/>
      <c r="W307" s="3"/>
      <c r="X307" s="3"/>
      <c r="Y307" s="3"/>
      <c r="Z307" s="3"/>
      <c r="AA307" s="3"/>
      <c r="AB307" s="3"/>
    </row>
    <row r="308" spans="1:28" ht="12.75" customHeight="1" x14ac:dyDescent="0.25">
      <c r="A308" s="3"/>
      <c r="B308" s="3"/>
      <c r="C308" s="3"/>
      <c r="D308" s="3"/>
      <c r="E308" s="3"/>
      <c r="F308" s="200"/>
      <c r="G308" s="3"/>
      <c r="H308" s="3"/>
      <c r="I308" s="3"/>
      <c r="J308" s="3"/>
      <c r="K308" s="3"/>
      <c r="L308" s="3"/>
      <c r="M308" s="3"/>
      <c r="N308" s="3"/>
      <c r="O308" s="3"/>
      <c r="P308" s="3"/>
      <c r="Q308" s="3"/>
      <c r="R308" s="3"/>
      <c r="S308" s="3"/>
      <c r="T308" s="3"/>
      <c r="U308" s="3"/>
      <c r="V308" s="3"/>
      <c r="W308" s="3"/>
      <c r="X308" s="3"/>
      <c r="Y308" s="3"/>
      <c r="Z308" s="3"/>
      <c r="AA308" s="3"/>
      <c r="AB308" s="3"/>
    </row>
    <row r="309" spans="1:28" ht="12.75" customHeight="1" x14ac:dyDescent="0.25">
      <c r="A309" s="3"/>
      <c r="B309" s="3"/>
      <c r="C309" s="3"/>
      <c r="D309" s="3"/>
      <c r="E309" s="3"/>
      <c r="F309" s="200"/>
      <c r="G309" s="3"/>
      <c r="H309" s="3"/>
      <c r="I309" s="3"/>
      <c r="J309" s="3"/>
      <c r="K309" s="3"/>
      <c r="L309" s="3"/>
      <c r="M309" s="3"/>
      <c r="N309" s="3"/>
      <c r="O309" s="3"/>
      <c r="P309" s="3"/>
      <c r="Q309" s="3"/>
      <c r="R309" s="3"/>
      <c r="S309" s="3"/>
      <c r="T309" s="3"/>
      <c r="U309" s="3"/>
      <c r="V309" s="3"/>
      <c r="W309" s="3"/>
      <c r="X309" s="3"/>
      <c r="Y309" s="3"/>
      <c r="Z309" s="3"/>
      <c r="AA309" s="3"/>
      <c r="AB309" s="3"/>
    </row>
    <row r="310" spans="1:28" ht="12.75" customHeight="1" x14ac:dyDescent="0.25">
      <c r="A310" s="3"/>
      <c r="B310" s="3"/>
      <c r="C310" s="3"/>
      <c r="D310" s="3"/>
      <c r="E310" s="3"/>
      <c r="F310" s="200"/>
      <c r="G310" s="3"/>
      <c r="H310" s="3"/>
      <c r="I310" s="3"/>
      <c r="J310" s="3"/>
      <c r="K310" s="3"/>
      <c r="L310" s="3"/>
      <c r="M310" s="3"/>
      <c r="N310" s="3"/>
      <c r="O310" s="3"/>
      <c r="P310" s="3"/>
      <c r="Q310" s="3"/>
      <c r="R310" s="3"/>
      <c r="S310" s="3"/>
      <c r="T310" s="3"/>
      <c r="U310" s="3"/>
      <c r="V310" s="3"/>
      <c r="W310" s="3"/>
      <c r="X310" s="3"/>
      <c r="Y310" s="3"/>
      <c r="Z310" s="3"/>
      <c r="AA310" s="3"/>
      <c r="AB310" s="3"/>
    </row>
    <row r="311" spans="1:28" ht="12.75" customHeight="1" x14ac:dyDescent="0.25">
      <c r="A311" s="3"/>
      <c r="B311" s="3"/>
      <c r="C311" s="3"/>
      <c r="D311" s="3"/>
      <c r="E311" s="3"/>
      <c r="F311" s="200"/>
      <c r="G311" s="3"/>
      <c r="H311" s="3"/>
      <c r="I311" s="3"/>
      <c r="J311" s="3"/>
      <c r="K311" s="3"/>
      <c r="L311" s="3"/>
      <c r="M311" s="3"/>
      <c r="N311" s="3"/>
      <c r="O311" s="3"/>
      <c r="P311" s="3"/>
      <c r="Q311" s="3"/>
      <c r="R311" s="3"/>
      <c r="S311" s="3"/>
      <c r="T311" s="3"/>
      <c r="U311" s="3"/>
      <c r="V311" s="3"/>
      <c r="W311" s="3"/>
      <c r="X311" s="3"/>
      <c r="Y311" s="3"/>
      <c r="Z311" s="3"/>
      <c r="AA311" s="3"/>
      <c r="AB311" s="3"/>
    </row>
    <row r="312" spans="1:28" ht="12.75" customHeight="1" x14ac:dyDescent="0.25">
      <c r="A312" s="3"/>
      <c r="B312" s="3"/>
      <c r="C312" s="3"/>
      <c r="D312" s="3"/>
      <c r="E312" s="3"/>
      <c r="F312" s="200"/>
      <c r="G312" s="3"/>
      <c r="H312" s="3"/>
      <c r="I312" s="3"/>
      <c r="J312" s="3"/>
      <c r="K312" s="3"/>
      <c r="L312" s="3"/>
      <c r="M312" s="3"/>
      <c r="N312" s="3"/>
      <c r="O312" s="3"/>
      <c r="P312" s="3"/>
      <c r="Q312" s="3"/>
      <c r="R312" s="3"/>
      <c r="S312" s="3"/>
      <c r="T312" s="3"/>
      <c r="U312" s="3"/>
      <c r="V312" s="3"/>
      <c r="W312" s="3"/>
      <c r="X312" s="3"/>
      <c r="Y312" s="3"/>
      <c r="Z312" s="3"/>
      <c r="AA312" s="3"/>
      <c r="AB312" s="3"/>
    </row>
    <row r="313" spans="1:28" ht="12.75" customHeight="1" x14ac:dyDescent="0.25">
      <c r="A313" s="3"/>
      <c r="B313" s="3"/>
      <c r="C313" s="3"/>
      <c r="D313" s="3"/>
      <c r="E313" s="3"/>
      <c r="F313" s="200"/>
      <c r="G313" s="3"/>
      <c r="H313" s="3"/>
      <c r="I313" s="3"/>
      <c r="J313" s="3"/>
      <c r="K313" s="3"/>
      <c r="L313" s="3"/>
      <c r="M313" s="3"/>
      <c r="N313" s="3"/>
      <c r="O313" s="3"/>
      <c r="P313" s="3"/>
      <c r="Q313" s="3"/>
      <c r="R313" s="3"/>
      <c r="S313" s="3"/>
      <c r="T313" s="3"/>
      <c r="U313" s="3"/>
      <c r="V313" s="3"/>
      <c r="W313" s="3"/>
      <c r="X313" s="3"/>
      <c r="Y313" s="3"/>
      <c r="Z313" s="3"/>
      <c r="AA313" s="3"/>
      <c r="AB313" s="3"/>
    </row>
    <row r="314" spans="1:28" ht="12.75" customHeight="1" x14ac:dyDescent="0.25">
      <c r="A314" s="3"/>
      <c r="B314" s="3"/>
      <c r="C314" s="3"/>
      <c r="D314" s="3"/>
      <c r="E314" s="3"/>
      <c r="F314" s="200"/>
      <c r="G314" s="3"/>
      <c r="H314" s="3"/>
      <c r="I314" s="3"/>
      <c r="J314" s="3"/>
      <c r="K314" s="3"/>
      <c r="L314" s="3"/>
      <c r="M314" s="3"/>
      <c r="N314" s="3"/>
      <c r="O314" s="3"/>
      <c r="P314" s="3"/>
      <c r="Q314" s="3"/>
      <c r="R314" s="3"/>
      <c r="S314" s="3"/>
      <c r="T314" s="3"/>
      <c r="U314" s="3"/>
      <c r="V314" s="3"/>
      <c r="W314" s="3"/>
      <c r="X314" s="3"/>
      <c r="Y314" s="3"/>
      <c r="Z314" s="3"/>
      <c r="AA314" s="3"/>
      <c r="AB314" s="3"/>
    </row>
    <row r="315" spans="1:28" ht="12.75" customHeight="1" x14ac:dyDescent="0.25">
      <c r="A315" s="3"/>
      <c r="B315" s="3"/>
      <c r="C315" s="3"/>
      <c r="D315" s="3"/>
      <c r="E315" s="3"/>
      <c r="F315" s="200"/>
      <c r="G315" s="3"/>
      <c r="H315" s="3"/>
      <c r="I315" s="3"/>
      <c r="J315" s="3"/>
      <c r="K315" s="3"/>
      <c r="L315" s="3"/>
      <c r="M315" s="3"/>
      <c r="N315" s="3"/>
      <c r="O315" s="3"/>
      <c r="P315" s="3"/>
      <c r="Q315" s="3"/>
      <c r="R315" s="3"/>
      <c r="S315" s="3"/>
      <c r="T315" s="3"/>
      <c r="U315" s="3"/>
      <c r="V315" s="3"/>
      <c r="W315" s="3"/>
      <c r="X315" s="3"/>
      <c r="Y315" s="3"/>
      <c r="Z315" s="3"/>
      <c r="AA315" s="3"/>
      <c r="AB315" s="3"/>
    </row>
    <row r="316" spans="1:28" ht="12.75" customHeight="1" x14ac:dyDescent="0.25">
      <c r="A316" s="3"/>
      <c r="B316" s="3"/>
      <c r="C316" s="3"/>
      <c r="D316" s="3"/>
      <c r="E316" s="3"/>
      <c r="F316" s="200"/>
      <c r="G316" s="3"/>
      <c r="H316" s="3"/>
      <c r="I316" s="3"/>
      <c r="J316" s="3"/>
      <c r="K316" s="3"/>
      <c r="L316" s="3"/>
      <c r="M316" s="3"/>
      <c r="N316" s="3"/>
      <c r="O316" s="3"/>
      <c r="P316" s="3"/>
      <c r="Q316" s="3"/>
      <c r="R316" s="3"/>
      <c r="S316" s="3"/>
      <c r="T316" s="3"/>
      <c r="U316" s="3"/>
      <c r="V316" s="3"/>
      <c r="W316" s="3"/>
      <c r="X316" s="3"/>
      <c r="Y316" s="3"/>
      <c r="Z316" s="3"/>
      <c r="AA316" s="3"/>
      <c r="AB316" s="3"/>
    </row>
    <row r="317" spans="1:28" ht="12.75" customHeight="1" x14ac:dyDescent="0.25">
      <c r="A317" s="3"/>
      <c r="B317" s="3"/>
      <c r="C317" s="3"/>
      <c r="D317" s="3"/>
      <c r="E317" s="3"/>
      <c r="F317" s="200"/>
      <c r="G317" s="3"/>
      <c r="H317" s="3"/>
      <c r="I317" s="3"/>
      <c r="J317" s="3"/>
      <c r="K317" s="3"/>
      <c r="L317" s="3"/>
      <c r="M317" s="3"/>
      <c r="N317" s="3"/>
      <c r="O317" s="3"/>
      <c r="P317" s="3"/>
      <c r="Q317" s="3"/>
      <c r="R317" s="3"/>
      <c r="S317" s="3"/>
      <c r="T317" s="3"/>
      <c r="U317" s="3"/>
      <c r="V317" s="3"/>
      <c r="W317" s="3"/>
      <c r="X317" s="3"/>
      <c r="Y317" s="3"/>
      <c r="Z317" s="3"/>
      <c r="AA317" s="3"/>
      <c r="AB317" s="3"/>
    </row>
    <row r="318" spans="1:28" ht="12.75" customHeight="1" x14ac:dyDescent="0.25">
      <c r="A318" s="3"/>
      <c r="B318" s="3"/>
      <c r="C318" s="3"/>
      <c r="D318" s="3"/>
      <c r="E318" s="3"/>
      <c r="F318" s="200"/>
      <c r="G318" s="3"/>
      <c r="H318" s="3"/>
      <c r="I318" s="3"/>
      <c r="J318" s="3"/>
      <c r="K318" s="3"/>
      <c r="L318" s="3"/>
      <c r="M318" s="3"/>
      <c r="N318" s="3"/>
      <c r="O318" s="3"/>
      <c r="P318" s="3"/>
      <c r="Q318" s="3"/>
      <c r="R318" s="3"/>
      <c r="S318" s="3"/>
      <c r="T318" s="3"/>
      <c r="U318" s="3"/>
      <c r="V318" s="3"/>
      <c r="W318" s="3"/>
      <c r="X318" s="3"/>
      <c r="Y318" s="3"/>
      <c r="Z318" s="3"/>
      <c r="AA318" s="3"/>
      <c r="AB318" s="3"/>
    </row>
    <row r="319" spans="1:28" ht="12.75" customHeight="1" x14ac:dyDescent="0.25">
      <c r="A319" s="3"/>
      <c r="B319" s="3"/>
      <c r="C319" s="3"/>
      <c r="D319" s="3"/>
      <c r="E319" s="3"/>
      <c r="F319" s="200"/>
      <c r="G319" s="3"/>
      <c r="H319" s="3"/>
      <c r="I319" s="3"/>
      <c r="J319" s="3"/>
      <c r="K319" s="3"/>
      <c r="L319" s="3"/>
      <c r="M319" s="3"/>
      <c r="N319" s="3"/>
      <c r="O319" s="3"/>
      <c r="P319" s="3"/>
      <c r="Q319" s="3"/>
      <c r="R319" s="3"/>
      <c r="S319" s="3"/>
      <c r="T319" s="3"/>
      <c r="U319" s="3"/>
      <c r="V319" s="3"/>
      <c r="W319" s="3"/>
      <c r="X319" s="3"/>
      <c r="Y319" s="3"/>
      <c r="Z319" s="3"/>
      <c r="AA319" s="3"/>
      <c r="AB319" s="3"/>
    </row>
    <row r="320" spans="1:28" ht="12.75" customHeight="1" x14ac:dyDescent="0.25">
      <c r="A320" s="3"/>
      <c r="B320" s="3"/>
      <c r="C320" s="3"/>
      <c r="D320" s="3"/>
      <c r="E320" s="3"/>
      <c r="F320" s="200"/>
      <c r="G320" s="3"/>
      <c r="H320" s="3"/>
      <c r="I320" s="3"/>
      <c r="J320" s="3"/>
      <c r="K320" s="3"/>
      <c r="L320" s="3"/>
      <c r="M320" s="3"/>
      <c r="N320" s="3"/>
      <c r="O320" s="3"/>
      <c r="P320" s="3"/>
      <c r="Q320" s="3"/>
      <c r="R320" s="3"/>
      <c r="S320" s="3"/>
      <c r="T320" s="3"/>
      <c r="U320" s="3"/>
      <c r="V320" s="3"/>
      <c r="W320" s="3"/>
      <c r="X320" s="3"/>
      <c r="Y320" s="3"/>
      <c r="Z320" s="3"/>
      <c r="AA320" s="3"/>
      <c r="AB320" s="3"/>
    </row>
    <row r="321" spans="1:28" ht="12.75" customHeight="1" x14ac:dyDescent="0.25">
      <c r="A321" s="3"/>
      <c r="B321" s="3"/>
      <c r="C321" s="3"/>
      <c r="D321" s="3"/>
      <c r="E321" s="3"/>
      <c r="F321" s="200"/>
      <c r="G321" s="3"/>
      <c r="H321" s="3"/>
      <c r="I321" s="3"/>
      <c r="J321" s="3"/>
      <c r="K321" s="3"/>
      <c r="L321" s="3"/>
      <c r="M321" s="3"/>
      <c r="N321" s="3"/>
      <c r="O321" s="3"/>
      <c r="P321" s="3"/>
      <c r="Q321" s="3"/>
      <c r="R321" s="3"/>
      <c r="S321" s="3"/>
      <c r="T321" s="3"/>
      <c r="U321" s="3"/>
      <c r="V321" s="3"/>
      <c r="W321" s="3"/>
      <c r="X321" s="3"/>
      <c r="Y321" s="3"/>
      <c r="Z321" s="3"/>
      <c r="AA321" s="3"/>
      <c r="AB321" s="3"/>
    </row>
    <row r="322" spans="1:28" ht="12.75" customHeight="1" x14ac:dyDescent="0.25">
      <c r="A322" s="3"/>
      <c r="B322" s="3"/>
      <c r="C322" s="3"/>
      <c r="D322" s="3"/>
      <c r="E322" s="3"/>
      <c r="F322" s="200"/>
      <c r="G322" s="3"/>
      <c r="H322" s="3"/>
      <c r="I322" s="3"/>
      <c r="J322" s="3"/>
      <c r="K322" s="3"/>
      <c r="L322" s="3"/>
      <c r="M322" s="3"/>
      <c r="N322" s="3"/>
      <c r="O322" s="3"/>
      <c r="P322" s="3"/>
      <c r="Q322" s="3"/>
      <c r="R322" s="3"/>
      <c r="S322" s="3"/>
      <c r="T322" s="3"/>
      <c r="U322" s="3"/>
      <c r="V322" s="3"/>
      <c r="W322" s="3"/>
      <c r="X322" s="3"/>
      <c r="Y322" s="3"/>
      <c r="Z322" s="3"/>
      <c r="AA322" s="3"/>
      <c r="AB322" s="3"/>
    </row>
    <row r="323" spans="1:28" ht="12.75" customHeight="1" x14ac:dyDescent="0.25">
      <c r="A323" s="3"/>
      <c r="B323" s="3"/>
      <c r="C323" s="3"/>
      <c r="D323" s="3"/>
      <c r="E323" s="3"/>
      <c r="F323" s="200"/>
      <c r="G323" s="3"/>
      <c r="H323" s="3"/>
      <c r="I323" s="3"/>
      <c r="J323" s="3"/>
      <c r="K323" s="3"/>
      <c r="L323" s="3"/>
      <c r="M323" s="3"/>
      <c r="N323" s="3"/>
      <c r="O323" s="3"/>
      <c r="P323" s="3"/>
      <c r="Q323" s="3"/>
      <c r="R323" s="3"/>
      <c r="S323" s="3"/>
      <c r="T323" s="3"/>
      <c r="U323" s="3"/>
      <c r="V323" s="3"/>
      <c r="W323" s="3"/>
      <c r="X323" s="3"/>
      <c r="Y323" s="3"/>
      <c r="Z323" s="3"/>
      <c r="AA323" s="3"/>
      <c r="AB323" s="3"/>
    </row>
    <row r="324" spans="1:28" ht="12.75" customHeight="1" x14ac:dyDescent="0.25">
      <c r="A324" s="3"/>
      <c r="B324" s="3"/>
      <c r="C324" s="3"/>
      <c r="D324" s="3"/>
      <c r="E324" s="3"/>
      <c r="F324" s="200"/>
      <c r="G324" s="3"/>
      <c r="H324" s="3"/>
      <c r="I324" s="3"/>
      <c r="J324" s="3"/>
      <c r="K324" s="3"/>
      <c r="L324" s="3"/>
      <c r="M324" s="3"/>
      <c r="N324" s="3"/>
      <c r="O324" s="3"/>
      <c r="P324" s="3"/>
      <c r="Q324" s="3"/>
      <c r="R324" s="3"/>
      <c r="S324" s="3"/>
      <c r="T324" s="3"/>
      <c r="U324" s="3"/>
      <c r="V324" s="3"/>
      <c r="W324" s="3"/>
      <c r="X324" s="3"/>
      <c r="Y324" s="3"/>
      <c r="Z324" s="3"/>
      <c r="AA324" s="3"/>
      <c r="AB324" s="3"/>
    </row>
    <row r="325" spans="1:28" ht="12.75" customHeight="1" x14ac:dyDescent="0.25">
      <c r="A325" s="3"/>
      <c r="B325" s="3"/>
      <c r="C325" s="3"/>
      <c r="D325" s="3"/>
      <c r="E325" s="3"/>
      <c r="F325" s="200"/>
      <c r="G325" s="3"/>
      <c r="H325" s="3"/>
      <c r="I325" s="3"/>
      <c r="J325" s="3"/>
      <c r="K325" s="3"/>
      <c r="L325" s="3"/>
      <c r="M325" s="3"/>
      <c r="N325" s="3"/>
      <c r="O325" s="3"/>
      <c r="P325" s="3"/>
      <c r="Q325" s="3"/>
      <c r="R325" s="3"/>
      <c r="S325" s="3"/>
      <c r="T325" s="3"/>
      <c r="U325" s="3"/>
      <c r="V325" s="3"/>
      <c r="W325" s="3"/>
      <c r="X325" s="3"/>
      <c r="Y325" s="3"/>
      <c r="Z325" s="3"/>
      <c r="AA325" s="3"/>
      <c r="AB325" s="3"/>
    </row>
    <row r="326" spans="1:28" ht="12.75" customHeight="1" x14ac:dyDescent="0.25">
      <c r="A326" s="3"/>
      <c r="B326" s="3"/>
      <c r="C326" s="3"/>
      <c r="D326" s="3"/>
      <c r="E326" s="3"/>
      <c r="F326" s="200"/>
      <c r="G326" s="3"/>
      <c r="H326" s="3"/>
      <c r="I326" s="3"/>
      <c r="J326" s="3"/>
      <c r="K326" s="3"/>
      <c r="L326" s="3"/>
      <c r="M326" s="3"/>
      <c r="N326" s="3"/>
      <c r="O326" s="3"/>
      <c r="P326" s="3"/>
      <c r="Q326" s="3"/>
      <c r="R326" s="3"/>
      <c r="S326" s="3"/>
      <c r="T326" s="3"/>
      <c r="U326" s="3"/>
      <c r="V326" s="3"/>
      <c r="W326" s="3"/>
      <c r="X326" s="3"/>
      <c r="Y326" s="3"/>
      <c r="Z326" s="3"/>
      <c r="AA326" s="3"/>
      <c r="AB326" s="3"/>
    </row>
    <row r="327" spans="1:28" ht="12.75" customHeight="1" x14ac:dyDescent="0.25">
      <c r="A327" s="3"/>
      <c r="B327" s="3"/>
      <c r="C327" s="3"/>
      <c r="D327" s="3"/>
      <c r="E327" s="3"/>
      <c r="F327" s="200"/>
      <c r="G327" s="3"/>
      <c r="H327" s="3"/>
      <c r="I327" s="3"/>
      <c r="J327" s="3"/>
      <c r="K327" s="3"/>
      <c r="L327" s="3"/>
      <c r="M327" s="3"/>
      <c r="N327" s="3"/>
      <c r="O327" s="3"/>
      <c r="P327" s="3"/>
      <c r="Q327" s="3"/>
      <c r="R327" s="3"/>
      <c r="S327" s="3"/>
      <c r="T327" s="3"/>
      <c r="U327" s="3"/>
      <c r="V327" s="3"/>
      <c r="W327" s="3"/>
      <c r="X327" s="3"/>
      <c r="Y327" s="3"/>
      <c r="Z327" s="3"/>
      <c r="AA327" s="3"/>
      <c r="AB327" s="3"/>
    </row>
    <row r="328" spans="1:28" ht="12.75" customHeight="1" x14ac:dyDescent="0.25">
      <c r="A328" s="3"/>
      <c r="B328" s="3"/>
      <c r="C328" s="3"/>
      <c r="D328" s="3"/>
      <c r="E328" s="3"/>
      <c r="F328" s="200"/>
      <c r="G328" s="3"/>
      <c r="H328" s="3"/>
      <c r="I328" s="3"/>
      <c r="J328" s="3"/>
      <c r="K328" s="3"/>
      <c r="L328" s="3"/>
      <c r="M328" s="3"/>
      <c r="N328" s="3"/>
      <c r="O328" s="3"/>
      <c r="P328" s="3"/>
      <c r="Q328" s="3"/>
      <c r="R328" s="3"/>
      <c r="S328" s="3"/>
      <c r="T328" s="3"/>
      <c r="U328" s="3"/>
      <c r="V328" s="3"/>
      <c r="W328" s="3"/>
      <c r="X328" s="3"/>
      <c r="Y328" s="3"/>
      <c r="Z328" s="3"/>
      <c r="AA328" s="3"/>
      <c r="AB328" s="3"/>
    </row>
    <row r="329" spans="1:28" ht="12.75" customHeight="1" x14ac:dyDescent="0.25">
      <c r="A329" s="3"/>
      <c r="B329" s="3"/>
      <c r="C329" s="3"/>
      <c r="D329" s="3"/>
      <c r="E329" s="3"/>
      <c r="F329" s="200"/>
      <c r="G329" s="3"/>
      <c r="H329" s="3"/>
      <c r="I329" s="3"/>
      <c r="J329" s="3"/>
      <c r="K329" s="3"/>
      <c r="L329" s="3"/>
      <c r="M329" s="3"/>
      <c r="N329" s="3"/>
      <c r="O329" s="3"/>
      <c r="P329" s="3"/>
      <c r="Q329" s="3"/>
      <c r="R329" s="3"/>
      <c r="S329" s="3"/>
      <c r="T329" s="3"/>
      <c r="U329" s="3"/>
      <c r="V329" s="3"/>
      <c r="W329" s="3"/>
      <c r="X329" s="3"/>
      <c r="Y329" s="3"/>
      <c r="Z329" s="3"/>
      <c r="AA329" s="3"/>
      <c r="AB329" s="3"/>
    </row>
    <row r="330" spans="1:28" ht="12.75" customHeight="1" x14ac:dyDescent="0.25">
      <c r="A330" s="3"/>
      <c r="B330" s="3"/>
      <c r="C330" s="3"/>
      <c r="D330" s="3"/>
      <c r="E330" s="3"/>
      <c r="F330" s="200"/>
      <c r="G330" s="3"/>
      <c r="H330" s="3"/>
      <c r="I330" s="3"/>
      <c r="J330" s="3"/>
      <c r="K330" s="3"/>
      <c r="L330" s="3"/>
      <c r="M330" s="3"/>
      <c r="N330" s="3"/>
      <c r="O330" s="3"/>
      <c r="P330" s="3"/>
      <c r="Q330" s="3"/>
      <c r="R330" s="3"/>
      <c r="S330" s="3"/>
      <c r="T330" s="3"/>
      <c r="U330" s="3"/>
      <c r="V330" s="3"/>
      <c r="W330" s="3"/>
      <c r="X330" s="3"/>
      <c r="Y330" s="3"/>
      <c r="Z330" s="3"/>
      <c r="AA330" s="3"/>
      <c r="AB330" s="3"/>
    </row>
    <row r="331" spans="1:28" ht="12.75" customHeight="1" x14ac:dyDescent="0.25">
      <c r="A331" s="3"/>
      <c r="B331" s="3"/>
      <c r="C331" s="3"/>
      <c r="D331" s="3"/>
      <c r="E331" s="3"/>
      <c r="F331" s="200"/>
      <c r="G331" s="3"/>
      <c r="H331" s="3"/>
      <c r="I331" s="3"/>
      <c r="J331" s="3"/>
      <c r="K331" s="3"/>
      <c r="L331" s="3"/>
      <c r="M331" s="3"/>
      <c r="N331" s="3"/>
      <c r="O331" s="3"/>
      <c r="P331" s="3"/>
      <c r="Q331" s="3"/>
      <c r="R331" s="3"/>
      <c r="S331" s="3"/>
      <c r="T331" s="3"/>
      <c r="U331" s="3"/>
      <c r="V331" s="3"/>
      <c r="W331" s="3"/>
      <c r="X331" s="3"/>
      <c r="Y331" s="3"/>
      <c r="Z331" s="3"/>
      <c r="AA331" s="3"/>
      <c r="AB331" s="3"/>
    </row>
    <row r="332" spans="1:28" ht="12.75" customHeight="1" x14ac:dyDescent="0.25">
      <c r="A332" s="3"/>
      <c r="B332" s="3"/>
      <c r="C332" s="3"/>
      <c r="D332" s="3"/>
      <c r="E332" s="3"/>
      <c r="F332" s="200"/>
      <c r="G332" s="3"/>
      <c r="H332" s="3"/>
      <c r="I332" s="3"/>
      <c r="J332" s="3"/>
      <c r="K332" s="3"/>
      <c r="L332" s="3"/>
      <c r="M332" s="3"/>
      <c r="N332" s="3"/>
      <c r="O332" s="3"/>
      <c r="P332" s="3"/>
      <c r="Q332" s="3"/>
      <c r="R332" s="3"/>
      <c r="S332" s="3"/>
      <c r="T332" s="3"/>
      <c r="U332" s="3"/>
      <c r="V332" s="3"/>
      <c r="W332" s="3"/>
      <c r="X332" s="3"/>
      <c r="Y332" s="3"/>
      <c r="Z332" s="3"/>
      <c r="AA332" s="3"/>
      <c r="AB332" s="3"/>
    </row>
    <row r="333" spans="1:28" ht="12.75" customHeight="1" x14ac:dyDescent="0.25">
      <c r="A333" s="3"/>
      <c r="B333" s="3"/>
      <c r="C333" s="3"/>
      <c r="D333" s="3"/>
      <c r="E333" s="3"/>
      <c r="F333" s="200"/>
      <c r="G333" s="3"/>
      <c r="H333" s="3"/>
      <c r="I333" s="3"/>
      <c r="J333" s="3"/>
      <c r="K333" s="3"/>
      <c r="L333" s="3"/>
      <c r="M333" s="3"/>
      <c r="N333" s="3"/>
      <c r="O333" s="3"/>
      <c r="P333" s="3"/>
      <c r="Q333" s="3"/>
      <c r="R333" s="3"/>
      <c r="S333" s="3"/>
      <c r="T333" s="3"/>
      <c r="U333" s="3"/>
      <c r="V333" s="3"/>
      <c r="W333" s="3"/>
      <c r="X333" s="3"/>
      <c r="Y333" s="3"/>
      <c r="Z333" s="3"/>
      <c r="AA333" s="3"/>
      <c r="AB333" s="3"/>
    </row>
    <row r="334" spans="1:28" ht="12.75" customHeight="1" x14ac:dyDescent="0.25">
      <c r="A334" s="3"/>
      <c r="B334" s="3"/>
      <c r="C334" s="3"/>
      <c r="D334" s="3"/>
      <c r="E334" s="3"/>
      <c r="F334" s="200"/>
      <c r="G334" s="3"/>
      <c r="H334" s="3"/>
      <c r="I334" s="3"/>
      <c r="J334" s="3"/>
      <c r="K334" s="3"/>
      <c r="L334" s="3"/>
      <c r="M334" s="3"/>
      <c r="N334" s="3"/>
      <c r="O334" s="3"/>
      <c r="P334" s="3"/>
      <c r="Q334" s="3"/>
      <c r="R334" s="3"/>
      <c r="S334" s="3"/>
      <c r="T334" s="3"/>
      <c r="U334" s="3"/>
      <c r="V334" s="3"/>
      <c r="W334" s="3"/>
      <c r="X334" s="3"/>
      <c r="Y334" s="3"/>
      <c r="Z334" s="3"/>
      <c r="AA334" s="3"/>
      <c r="AB334" s="3"/>
    </row>
    <row r="335" spans="1:28" ht="12.75" customHeight="1" x14ac:dyDescent="0.25">
      <c r="A335" s="3"/>
      <c r="B335" s="3"/>
      <c r="C335" s="3"/>
      <c r="D335" s="3"/>
      <c r="E335" s="3"/>
      <c r="F335" s="200"/>
      <c r="G335" s="3"/>
      <c r="H335" s="3"/>
      <c r="I335" s="3"/>
      <c r="J335" s="3"/>
      <c r="K335" s="3"/>
      <c r="L335" s="3"/>
      <c r="M335" s="3"/>
      <c r="N335" s="3"/>
      <c r="O335" s="3"/>
      <c r="P335" s="3"/>
      <c r="Q335" s="3"/>
      <c r="R335" s="3"/>
      <c r="S335" s="3"/>
      <c r="T335" s="3"/>
      <c r="U335" s="3"/>
      <c r="V335" s="3"/>
      <c r="W335" s="3"/>
      <c r="X335" s="3"/>
      <c r="Y335" s="3"/>
      <c r="Z335" s="3"/>
      <c r="AA335" s="3"/>
      <c r="AB335" s="3"/>
    </row>
    <row r="336" spans="1:28" ht="12.75" customHeight="1" x14ac:dyDescent="0.25">
      <c r="A336" s="3"/>
      <c r="B336" s="3"/>
      <c r="C336" s="3"/>
      <c r="D336" s="3"/>
      <c r="E336" s="3"/>
      <c r="F336" s="200"/>
      <c r="G336" s="3"/>
      <c r="H336" s="3"/>
      <c r="I336" s="3"/>
      <c r="J336" s="3"/>
      <c r="K336" s="3"/>
      <c r="L336" s="3"/>
      <c r="M336" s="3"/>
      <c r="N336" s="3"/>
      <c r="O336" s="3"/>
      <c r="P336" s="3"/>
      <c r="Q336" s="3"/>
      <c r="R336" s="3"/>
      <c r="S336" s="3"/>
      <c r="T336" s="3"/>
      <c r="U336" s="3"/>
      <c r="V336" s="3"/>
      <c r="W336" s="3"/>
      <c r="X336" s="3"/>
      <c r="Y336" s="3"/>
      <c r="Z336" s="3"/>
      <c r="AA336" s="3"/>
      <c r="AB336" s="3"/>
    </row>
    <row r="337" spans="1:28" ht="12.75" customHeight="1" x14ac:dyDescent="0.25">
      <c r="A337" s="3"/>
      <c r="B337" s="3"/>
      <c r="C337" s="3"/>
      <c r="D337" s="3"/>
      <c r="E337" s="3"/>
      <c r="F337" s="200"/>
      <c r="G337" s="3"/>
      <c r="H337" s="3"/>
      <c r="I337" s="3"/>
      <c r="J337" s="3"/>
      <c r="K337" s="3"/>
      <c r="L337" s="3"/>
      <c r="M337" s="3"/>
      <c r="N337" s="3"/>
      <c r="O337" s="3"/>
      <c r="P337" s="3"/>
      <c r="Q337" s="3"/>
      <c r="R337" s="3"/>
      <c r="S337" s="3"/>
      <c r="T337" s="3"/>
      <c r="U337" s="3"/>
      <c r="V337" s="3"/>
      <c r="W337" s="3"/>
      <c r="X337" s="3"/>
      <c r="Y337" s="3"/>
      <c r="Z337" s="3"/>
      <c r="AA337" s="3"/>
      <c r="AB337" s="3"/>
    </row>
    <row r="338" spans="1:28" ht="12.75" customHeight="1" x14ac:dyDescent="0.25">
      <c r="A338" s="3"/>
      <c r="B338" s="3"/>
      <c r="C338" s="3"/>
      <c r="D338" s="3"/>
      <c r="E338" s="3"/>
      <c r="F338" s="200"/>
      <c r="G338" s="3"/>
      <c r="H338" s="3"/>
      <c r="I338" s="3"/>
      <c r="J338" s="3"/>
      <c r="K338" s="3"/>
      <c r="L338" s="3"/>
      <c r="M338" s="3"/>
      <c r="N338" s="3"/>
      <c r="O338" s="3"/>
      <c r="P338" s="3"/>
      <c r="Q338" s="3"/>
      <c r="R338" s="3"/>
      <c r="S338" s="3"/>
      <c r="T338" s="3"/>
      <c r="U338" s="3"/>
      <c r="V338" s="3"/>
      <c r="W338" s="3"/>
      <c r="X338" s="3"/>
      <c r="Y338" s="3"/>
      <c r="Z338" s="3"/>
      <c r="AA338" s="3"/>
      <c r="AB338" s="3"/>
    </row>
    <row r="339" spans="1:28" ht="12.75" customHeight="1" x14ac:dyDescent="0.25">
      <c r="A339" s="3"/>
      <c r="B339" s="3"/>
      <c r="C339" s="3"/>
      <c r="D339" s="3"/>
      <c r="E339" s="3"/>
      <c r="F339" s="200"/>
      <c r="G339" s="3"/>
      <c r="H339" s="3"/>
      <c r="I339" s="3"/>
      <c r="J339" s="3"/>
      <c r="K339" s="3"/>
      <c r="L339" s="3"/>
      <c r="M339" s="3"/>
      <c r="N339" s="3"/>
      <c r="O339" s="3"/>
      <c r="P339" s="3"/>
      <c r="Q339" s="3"/>
      <c r="R339" s="3"/>
      <c r="S339" s="3"/>
      <c r="T339" s="3"/>
      <c r="U339" s="3"/>
      <c r="V339" s="3"/>
      <c r="W339" s="3"/>
      <c r="X339" s="3"/>
      <c r="Y339" s="3"/>
      <c r="Z339" s="3"/>
      <c r="AA339" s="3"/>
      <c r="AB339" s="3"/>
    </row>
    <row r="340" spans="1:28" ht="12.75" customHeight="1" x14ac:dyDescent="0.25">
      <c r="A340" s="3"/>
      <c r="B340" s="3"/>
      <c r="C340" s="3"/>
      <c r="D340" s="3"/>
      <c r="E340" s="3"/>
      <c r="F340" s="200"/>
      <c r="G340" s="3"/>
      <c r="H340" s="3"/>
      <c r="I340" s="3"/>
      <c r="J340" s="3"/>
      <c r="K340" s="3"/>
      <c r="L340" s="3"/>
      <c r="M340" s="3"/>
      <c r="N340" s="3"/>
      <c r="O340" s="3"/>
      <c r="P340" s="3"/>
      <c r="Q340" s="3"/>
      <c r="R340" s="3"/>
      <c r="S340" s="3"/>
      <c r="T340" s="3"/>
      <c r="U340" s="3"/>
      <c r="V340" s="3"/>
      <c r="W340" s="3"/>
      <c r="X340" s="3"/>
      <c r="Y340" s="3"/>
      <c r="Z340" s="3"/>
      <c r="AA340" s="3"/>
      <c r="AB340" s="3"/>
    </row>
    <row r="341" spans="1:28" ht="12.75" customHeight="1" x14ac:dyDescent="0.25">
      <c r="A341" s="3"/>
      <c r="B341" s="3"/>
      <c r="C341" s="3"/>
      <c r="D341" s="3"/>
      <c r="E341" s="3"/>
      <c r="F341" s="200"/>
      <c r="G341" s="3"/>
      <c r="H341" s="3"/>
      <c r="I341" s="3"/>
      <c r="J341" s="3"/>
      <c r="K341" s="3"/>
      <c r="L341" s="3"/>
      <c r="M341" s="3"/>
      <c r="N341" s="3"/>
      <c r="O341" s="3"/>
      <c r="P341" s="3"/>
      <c r="Q341" s="3"/>
      <c r="R341" s="3"/>
      <c r="S341" s="3"/>
      <c r="T341" s="3"/>
      <c r="U341" s="3"/>
      <c r="V341" s="3"/>
      <c r="W341" s="3"/>
      <c r="X341" s="3"/>
      <c r="Y341" s="3"/>
      <c r="Z341" s="3"/>
      <c r="AA341" s="3"/>
      <c r="AB341" s="3"/>
    </row>
    <row r="342" spans="1:28" ht="12.75" customHeight="1" x14ac:dyDescent="0.25">
      <c r="A342" s="3"/>
      <c r="B342" s="3"/>
      <c r="C342" s="3"/>
      <c r="D342" s="3"/>
      <c r="E342" s="3"/>
      <c r="F342" s="200"/>
      <c r="G342" s="3"/>
      <c r="H342" s="3"/>
      <c r="I342" s="3"/>
      <c r="J342" s="3"/>
      <c r="K342" s="3"/>
      <c r="L342" s="3"/>
      <c r="M342" s="3"/>
      <c r="N342" s="3"/>
      <c r="O342" s="3"/>
      <c r="P342" s="3"/>
      <c r="Q342" s="3"/>
      <c r="R342" s="3"/>
      <c r="S342" s="3"/>
      <c r="T342" s="3"/>
      <c r="U342" s="3"/>
      <c r="V342" s="3"/>
      <c r="W342" s="3"/>
      <c r="X342" s="3"/>
      <c r="Y342" s="3"/>
      <c r="Z342" s="3"/>
      <c r="AA342" s="3"/>
      <c r="AB342" s="3"/>
    </row>
    <row r="343" spans="1:28" ht="12.75" customHeight="1" x14ac:dyDescent="0.25">
      <c r="A343" s="3"/>
      <c r="B343" s="3"/>
      <c r="C343" s="3"/>
      <c r="D343" s="3"/>
      <c r="E343" s="3"/>
      <c r="F343" s="200"/>
      <c r="G343" s="3"/>
      <c r="H343" s="3"/>
      <c r="I343" s="3"/>
      <c r="J343" s="3"/>
      <c r="K343" s="3"/>
      <c r="L343" s="3"/>
      <c r="M343" s="3"/>
      <c r="N343" s="3"/>
      <c r="O343" s="3"/>
      <c r="P343" s="3"/>
      <c r="Q343" s="3"/>
      <c r="R343" s="3"/>
      <c r="S343" s="3"/>
      <c r="T343" s="3"/>
      <c r="U343" s="3"/>
      <c r="V343" s="3"/>
      <c r="W343" s="3"/>
      <c r="X343" s="3"/>
      <c r="Y343" s="3"/>
      <c r="Z343" s="3"/>
      <c r="AA343" s="3"/>
      <c r="AB343" s="3"/>
    </row>
    <row r="344" spans="1:28" ht="12.75" customHeight="1" x14ac:dyDescent="0.25">
      <c r="A344" s="3"/>
      <c r="B344" s="3"/>
      <c r="C344" s="3"/>
      <c r="D344" s="3"/>
      <c r="E344" s="3"/>
      <c r="F344" s="200"/>
      <c r="G344" s="3"/>
      <c r="H344" s="3"/>
      <c r="I344" s="3"/>
      <c r="J344" s="3"/>
      <c r="K344" s="3"/>
      <c r="L344" s="3"/>
      <c r="M344" s="3"/>
      <c r="N344" s="3"/>
      <c r="O344" s="3"/>
      <c r="P344" s="3"/>
      <c r="Q344" s="3"/>
      <c r="R344" s="3"/>
      <c r="S344" s="3"/>
      <c r="T344" s="3"/>
      <c r="U344" s="3"/>
      <c r="V344" s="3"/>
      <c r="W344" s="3"/>
      <c r="X344" s="3"/>
      <c r="Y344" s="3"/>
      <c r="Z344" s="3"/>
      <c r="AA344" s="3"/>
      <c r="AB344" s="3"/>
    </row>
    <row r="345" spans="1:28" ht="12.75" customHeight="1" x14ac:dyDescent="0.25">
      <c r="A345" s="3"/>
      <c r="B345" s="3"/>
      <c r="C345" s="3"/>
      <c r="D345" s="3"/>
      <c r="E345" s="3"/>
      <c r="F345" s="200"/>
      <c r="G345" s="3"/>
      <c r="H345" s="3"/>
      <c r="I345" s="3"/>
      <c r="J345" s="3"/>
      <c r="K345" s="3"/>
      <c r="L345" s="3"/>
      <c r="M345" s="3"/>
      <c r="N345" s="3"/>
      <c r="O345" s="3"/>
      <c r="P345" s="3"/>
      <c r="Q345" s="3"/>
      <c r="R345" s="3"/>
      <c r="S345" s="3"/>
      <c r="T345" s="3"/>
      <c r="U345" s="3"/>
      <c r="V345" s="3"/>
      <c r="W345" s="3"/>
      <c r="X345" s="3"/>
      <c r="Y345" s="3"/>
      <c r="Z345" s="3"/>
      <c r="AA345" s="3"/>
      <c r="AB345" s="3"/>
    </row>
    <row r="346" spans="1:28" ht="12.75" customHeight="1" x14ac:dyDescent="0.25">
      <c r="A346" s="3"/>
      <c r="B346" s="3"/>
      <c r="C346" s="3"/>
      <c r="D346" s="3"/>
      <c r="E346" s="3"/>
      <c r="F346" s="200"/>
      <c r="G346" s="3"/>
      <c r="H346" s="3"/>
      <c r="I346" s="3"/>
      <c r="J346" s="3"/>
      <c r="K346" s="3"/>
      <c r="L346" s="3"/>
      <c r="M346" s="3"/>
      <c r="N346" s="3"/>
      <c r="O346" s="3"/>
      <c r="P346" s="3"/>
      <c r="Q346" s="3"/>
      <c r="R346" s="3"/>
      <c r="S346" s="3"/>
      <c r="T346" s="3"/>
      <c r="U346" s="3"/>
      <c r="V346" s="3"/>
      <c r="W346" s="3"/>
      <c r="X346" s="3"/>
      <c r="Y346" s="3"/>
      <c r="Z346" s="3"/>
      <c r="AA346" s="3"/>
      <c r="AB346" s="3"/>
    </row>
    <row r="347" spans="1:28" ht="12.75" customHeight="1" x14ac:dyDescent="0.25">
      <c r="A347" s="3"/>
      <c r="B347" s="3"/>
      <c r="C347" s="3"/>
      <c r="D347" s="3"/>
      <c r="E347" s="3"/>
      <c r="F347" s="200"/>
      <c r="G347" s="3"/>
      <c r="H347" s="3"/>
      <c r="I347" s="3"/>
      <c r="J347" s="3"/>
      <c r="K347" s="3"/>
      <c r="L347" s="3"/>
      <c r="M347" s="3"/>
      <c r="N347" s="3"/>
      <c r="O347" s="3"/>
      <c r="P347" s="3"/>
      <c r="Q347" s="3"/>
      <c r="R347" s="3"/>
      <c r="S347" s="3"/>
      <c r="T347" s="3"/>
      <c r="U347" s="3"/>
      <c r="V347" s="3"/>
      <c r="W347" s="3"/>
      <c r="X347" s="3"/>
      <c r="Y347" s="3"/>
      <c r="Z347" s="3"/>
      <c r="AA347" s="3"/>
      <c r="AB347" s="3"/>
    </row>
    <row r="348" spans="1:28" ht="12.75" customHeight="1" x14ac:dyDescent="0.25">
      <c r="A348" s="3"/>
      <c r="B348" s="3"/>
      <c r="C348" s="3"/>
      <c r="D348" s="3"/>
      <c r="E348" s="3"/>
      <c r="F348" s="200"/>
      <c r="G348" s="3"/>
      <c r="H348" s="3"/>
      <c r="I348" s="3"/>
      <c r="J348" s="3"/>
      <c r="K348" s="3"/>
      <c r="L348" s="3"/>
      <c r="M348" s="3"/>
      <c r="N348" s="3"/>
      <c r="O348" s="3"/>
      <c r="P348" s="3"/>
      <c r="Q348" s="3"/>
      <c r="R348" s="3"/>
      <c r="S348" s="3"/>
      <c r="T348" s="3"/>
      <c r="U348" s="3"/>
      <c r="V348" s="3"/>
      <c r="W348" s="3"/>
      <c r="X348" s="3"/>
      <c r="Y348" s="3"/>
      <c r="Z348" s="3"/>
      <c r="AA348" s="3"/>
      <c r="AB348" s="3"/>
    </row>
    <row r="349" spans="1:28" ht="12.75" customHeight="1" x14ac:dyDescent="0.25">
      <c r="A349" s="3"/>
      <c r="B349" s="3"/>
      <c r="C349" s="3"/>
      <c r="D349" s="3"/>
      <c r="E349" s="3"/>
      <c r="F349" s="200"/>
      <c r="G349" s="3"/>
      <c r="H349" s="3"/>
      <c r="I349" s="3"/>
      <c r="J349" s="3"/>
      <c r="K349" s="3"/>
      <c r="L349" s="3"/>
      <c r="M349" s="3"/>
      <c r="N349" s="3"/>
      <c r="O349" s="3"/>
      <c r="P349" s="3"/>
      <c r="Q349" s="3"/>
      <c r="R349" s="3"/>
      <c r="S349" s="3"/>
      <c r="T349" s="3"/>
      <c r="U349" s="3"/>
      <c r="V349" s="3"/>
      <c r="W349" s="3"/>
      <c r="X349" s="3"/>
      <c r="Y349" s="3"/>
      <c r="Z349" s="3"/>
      <c r="AA349" s="3"/>
      <c r="AB349" s="3"/>
    </row>
    <row r="350" spans="1:28" ht="12.75" customHeight="1" x14ac:dyDescent="0.25">
      <c r="A350" s="3"/>
      <c r="B350" s="3"/>
      <c r="C350" s="3"/>
      <c r="D350" s="3"/>
      <c r="E350" s="3"/>
      <c r="F350" s="200"/>
      <c r="G350" s="3"/>
      <c r="H350" s="3"/>
      <c r="I350" s="3"/>
      <c r="J350" s="3"/>
      <c r="K350" s="3"/>
      <c r="L350" s="3"/>
      <c r="M350" s="3"/>
      <c r="N350" s="3"/>
      <c r="O350" s="3"/>
      <c r="P350" s="3"/>
      <c r="Q350" s="3"/>
      <c r="R350" s="3"/>
      <c r="S350" s="3"/>
      <c r="T350" s="3"/>
      <c r="U350" s="3"/>
      <c r="V350" s="3"/>
      <c r="W350" s="3"/>
      <c r="X350" s="3"/>
      <c r="Y350" s="3"/>
      <c r="Z350" s="3"/>
      <c r="AA350" s="3"/>
      <c r="AB350" s="3"/>
    </row>
    <row r="351" spans="1:28" ht="12.75" customHeight="1" x14ac:dyDescent="0.25">
      <c r="A351" s="3"/>
      <c r="B351" s="3"/>
      <c r="C351" s="3"/>
      <c r="D351" s="3"/>
      <c r="E351" s="3"/>
      <c r="F351" s="200"/>
      <c r="G351" s="3"/>
      <c r="H351" s="3"/>
      <c r="I351" s="3"/>
      <c r="J351" s="3"/>
      <c r="K351" s="3"/>
      <c r="L351" s="3"/>
      <c r="M351" s="3"/>
      <c r="N351" s="3"/>
      <c r="O351" s="3"/>
      <c r="P351" s="3"/>
      <c r="Q351" s="3"/>
      <c r="R351" s="3"/>
      <c r="S351" s="3"/>
      <c r="T351" s="3"/>
      <c r="U351" s="3"/>
      <c r="V351" s="3"/>
      <c r="W351" s="3"/>
      <c r="X351" s="3"/>
      <c r="Y351" s="3"/>
      <c r="Z351" s="3"/>
      <c r="AA351" s="3"/>
      <c r="AB351" s="3"/>
    </row>
    <row r="352" spans="1:28" ht="12.75" customHeight="1" x14ac:dyDescent="0.25">
      <c r="A352" s="3"/>
      <c r="B352" s="3"/>
      <c r="C352" s="3"/>
      <c r="D352" s="3"/>
      <c r="E352" s="3"/>
      <c r="F352" s="200"/>
      <c r="G352" s="3"/>
      <c r="H352" s="3"/>
      <c r="I352" s="3"/>
      <c r="J352" s="3"/>
      <c r="K352" s="3"/>
      <c r="L352" s="3"/>
      <c r="M352" s="3"/>
      <c r="N352" s="3"/>
      <c r="O352" s="3"/>
      <c r="P352" s="3"/>
      <c r="Q352" s="3"/>
      <c r="R352" s="3"/>
      <c r="S352" s="3"/>
      <c r="T352" s="3"/>
      <c r="U352" s="3"/>
      <c r="V352" s="3"/>
      <c r="W352" s="3"/>
      <c r="X352" s="3"/>
      <c r="Y352" s="3"/>
      <c r="Z352" s="3"/>
      <c r="AA352" s="3"/>
      <c r="AB352" s="3"/>
    </row>
    <row r="353" spans="1:28" ht="12.75" customHeight="1" x14ac:dyDescent="0.25">
      <c r="A353" s="3"/>
      <c r="B353" s="3"/>
      <c r="C353" s="3"/>
      <c r="D353" s="3"/>
      <c r="E353" s="3"/>
      <c r="F353" s="200"/>
      <c r="G353" s="3"/>
      <c r="H353" s="3"/>
      <c r="I353" s="3"/>
      <c r="J353" s="3"/>
      <c r="K353" s="3"/>
      <c r="L353" s="3"/>
      <c r="M353" s="3"/>
      <c r="N353" s="3"/>
      <c r="O353" s="3"/>
      <c r="P353" s="3"/>
      <c r="Q353" s="3"/>
      <c r="R353" s="3"/>
      <c r="S353" s="3"/>
      <c r="T353" s="3"/>
      <c r="U353" s="3"/>
      <c r="V353" s="3"/>
      <c r="W353" s="3"/>
      <c r="X353" s="3"/>
      <c r="Y353" s="3"/>
      <c r="Z353" s="3"/>
      <c r="AA353" s="3"/>
      <c r="AB353" s="3"/>
    </row>
    <row r="354" spans="1:28" ht="12.75" customHeight="1" x14ac:dyDescent="0.25">
      <c r="A354" s="3"/>
      <c r="B354" s="3"/>
      <c r="C354" s="3"/>
      <c r="D354" s="3"/>
      <c r="E354" s="3"/>
      <c r="F354" s="200"/>
      <c r="G354" s="3"/>
      <c r="H354" s="3"/>
      <c r="I354" s="3"/>
      <c r="J354" s="3"/>
      <c r="K354" s="3"/>
      <c r="L354" s="3"/>
      <c r="M354" s="3"/>
      <c r="N354" s="3"/>
      <c r="O354" s="3"/>
      <c r="P354" s="3"/>
      <c r="Q354" s="3"/>
      <c r="R354" s="3"/>
      <c r="S354" s="3"/>
      <c r="T354" s="3"/>
      <c r="U354" s="3"/>
      <c r="V354" s="3"/>
      <c r="W354" s="3"/>
      <c r="X354" s="3"/>
      <c r="Y354" s="3"/>
      <c r="Z354" s="3"/>
      <c r="AA354" s="3"/>
      <c r="AB354" s="3"/>
    </row>
    <row r="355" spans="1:28" ht="12.75" customHeight="1" x14ac:dyDescent="0.25">
      <c r="A355" s="3"/>
      <c r="B355" s="3"/>
      <c r="C355" s="3"/>
      <c r="D355" s="3"/>
      <c r="E355" s="3"/>
      <c r="F355" s="200"/>
      <c r="G355" s="3"/>
      <c r="H355" s="3"/>
      <c r="I355" s="3"/>
      <c r="J355" s="3"/>
      <c r="K355" s="3"/>
      <c r="L355" s="3"/>
      <c r="M355" s="3"/>
      <c r="N355" s="3"/>
      <c r="O355" s="3"/>
      <c r="P355" s="3"/>
      <c r="Q355" s="3"/>
      <c r="R355" s="3"/>
      <c r="S355" s="3"/>
      <c r="T355" s="3"/>
      <c r="U355" s="3"/>
      <c r="V355" s="3"/>
      <c r="W355" s="3"/>
      <c r="X355" s="3"/>
      <c r="Y355" s="3"/>
      <c r="Z355" s="3"/>
      <c r="AA355" s="3"/>
      <c r="AB355" s="3"/>
    </row>
    <row r="356" spans="1:28" ht="12.75" customHeight="1" x14ac:dyDescent="0.25">
      <c r="A356" s="3"/>
      <c r="B356" s="3"/>
      <c r="C356" s="3"/>
      <c r="D356" s="3"/>
      <c r="E356" s="3"/>
      <c r="F356" s="200"/>
      <c r="G356" s="3"/>
      <c r="H356" s="3"/>
      <c r="I356" s="3"/>
      <c r="J356" s="3"/>
      <c r="K356" s="3"/>
      <c r="L356" s="3"/>
      <c r="M356" s="3"/>
      <c r="N356" s="3"/>
      <c r="O356" s="3"/>
      <c r="P356" s="3"/>
      <c r="Q356" s="3"/>
      <c r="R356" s="3"/>
      <c r="S356" s="3"/>
      <c r="T356" s="3"/>
      <c r="U356" s="3"/>
      <c r="V356" s="3"/>
      <c r="W356" s="3"/>
      <c r="X356" s="3"/>
      <c r="Y356" s="3"/>
      <c r="Z356" s="3"/>
      <c r="AA356" s="3"/>
      <c r="AB356" s="3"/>
    </row>
    <row r="357" spans="1:28" ht="12.75" customHeight="1" x14ac:dyDescent="0.25">
      <c r="A357" s="3"/>
      <c r="B357" s="3"/>
      <c r="C357" s="3"/>
      <c r="D357" s="3"/>
      <c r="E357" s="3"/>
      <c r="F357" s="200"/>
      <c r="G357" s="3"/>
      <c r="H357" s="3"/>
      <c r="I357" s="3"/>
      <c r="J357" s="3"/>
      <c r="K357" s="3"/>
      <c r="L357" s="3"/>
      <c r="M357" s="3"/>
      <c r="N357" s="3"/>
      <c r="O357" s="3"/>
      <c r="P357" s="3"/>
      <c r="Q357" s="3"/>
      <c r="R357" s="3"/>
      <c r="S357" s="3"/>
      <c r="T357" s="3"/>
      <c r="U357" s="3"/>
      <c r="V357" s="3"/>
      <c r="W357" s="3"/>
      <c r="X357" s="3"/>
      <c r="Y357" s="3"/>
      <c r="Z357" s="3"/>
      <c r="AA357" s="3"/>
      <c r="AB357" s="3"/>
    </row>
    <row r="358" spans="1:28" ht="12.75" customHeight="1" x14ac:dyDescent="0.25">
      <c r="A358" s="3"/>
      <c r="B358" s="3"/>
      <c r="C358" s="3"/>
      <c r="D358" s="3"/>
      <c r="E358" s="3"/>
      <c r="F358" s="200"/>
      <c r="G358" s="3"/>
      <c r="H358" s="3"/>
      <c r="I358" s="3"/>
      <c r="J358" s="3"/>
      <c r="K358" s="3"/>
      <c r="L358" s="3"/>
      <c r="M358" s="3"/>
      <c r="N358" s="3"/>
      <c r="O358" s="3"/>
      <c r="P358" s="3"/>
      <c r="Q358" s="3"/>
      <c r="R358" s="3"/>
      <c r="S358" s="3"/>
      <c r="T358" s="3"/>
      <c r="U358" s="3"/>
      <c r="V358" s="3"/>
      <c r="W358" s="3"/>
      <c r="X358" s="3"/>
      <c r="Y358" s="3"/>
      <c r="Z358" s="3"/>
      <c r="AA358" s="3"/>
      <c r="AB358" s="3"/>
    </row>
    <row r="359" spans="1:28" ht="12.75" customHeight="1" x14ac:dyDescent="0.25">
      <c r="A359" s="3"/>
      <c r="B359" s="3"/>
      <c r="C359" s="3"/>
      <c r="D359" s="3"/>
      <c r="E359" s="3"/>
      <c r="F359" s="200"/>
      <c r="G359" s="3"/>
      <c r="H359" s="3"/>
      <c r="I359" s="3"/>
      <c r="J359" s="3"/>
      <c r="K359" s="3"/>
      <c r="L359" s="3"/>
      <c r="M359" s="3"/>
      <c r="N359" s="3"/>
      <c r="O359" s="3"/>
      <c r="P359" s="3"/>
      <c r="Q359" s="3"/>
      <c r="R359" s="3"/>
      <c r="S359" s="3"/>
      <c r="T359" s="3"/>
      <c r="U359" s="3"/>
      <c r="V359" s="3"/>
      <c r="W359" s="3"/>
      <c r="X359" s="3"/>
      <c r="Y359" s="3"/>
      <c r="Z359" s="3"/>
      <c r="AA359" s="3"/>
      <c r="AB359" s="3"/>
    </row>
    <row r="360" spans="1:28" ht="12.75" customHeight="1" x14ac:dyDescent="0.25">
      <c r="A360" s="3"/>
      <c r="B360" s="3"/>
      <c r="C360" s="3"/>
      <c r="D360" s="3"/>
      <c r="E360" s="3"/>
      <c r="F360" s="200"/>
      <c r="G360" s="3"/>
      <c r="H360" s="3"/>
      <c r="I360" s="3"/>
      <c r="J360" s="3"/>
      <c r="K360" s="3"/>
      <c r="L360" s="3"/>
      <c r="M360" s="3"/>
      <c r="N360" s="3"/>
      <c r="O360" s="3"/>
      <c r="P360" s="3"/>
      <c r="Q360" s="3"/>
      <c r="R360" s="3"/>
      <c r="S360" s="3"/>
      <c r="T360" s="3"/>
      <c r="U360" s="3"/>
      <c r="V360" s="3"/>
      <c r="W360" s="3"/>
      <c r="X360" s="3"/>
      <c r="Y360" s="3"/>
      <c r="Z360" s="3"/>
      <c r="AA360" s="3"/>
      <c r="AB360" s="3"/>
    </row>
    <row r="361" spans="1:28" ht="12.75" customHeight="1" x14ac:dyDescent="0.25">
      <c r="A361" s="3"/>
      <c r="B361" s="3"/>
      <c r="C361" s="3"/>
      <c r="D361" s="3"/>
      <c r="E361" s="3"/>
      <c r="F361" s="200"/>
      <c r="G361" s="3"/>
      <c r="H361" s="3"/>
      <c r="I361" s="3"/>
      <c r="J361" s="3"/>
      <c r="K361" s="3"/>
      <c r="L361" s="3"/>
      <c r="M361" s="3"/>
      <c r="N361" s="3"/>
      <c r="O361" s="3"/>
      <c r="P361" s="3"/>
      <c r="Q361" s="3"/>
      <c r="R361" s="3"/>
      <c r="S361" s="3"/>
      <c r="T361" s="3"/>
      <c r="U361" s="3"/>
      <c r="V361" s="3"/>
      <c r="W361" s="3"/>
      <c r="X361" s="3"/>
      <c r="Y361" s="3"/>
      <c r="Z361" s="3"/>
      <c r="AA361" s="3"/>
      <c r="AB361" s="3"/>
    </row>
    <row r="362" spans="1:28" ht="12.75" customHeight="1" x14ac:dyDescent="0.25">
      <c r="A362" s="3"/>
      <c r="B362" s="3"/>
      <c r="C362" s="3"/>
      <c r="D362" s="3"/>
      <c r="E362" s="3"/>
      <c r="F362" s="200"/>
      <c r="G362" s="3"/>
      <c r="H362" s="3"/>
      <c r="I362" s="3"/>
      <c r="J362" s="3"/>
      <c r="K362" s="3"/>
      <c r="L362" s="3"/>
      <c r="M362" s="3"/>
      <c r="N362" s="3"/>
      <c r="O362" s="3"/>
      <c r="P362" s="3"/>
      <c r="Q362" s="3"/>
      <c r="R362" s="3"/>
      <c r="S362" s="3"/>
      <c r="T362" s="3"/>
      <c r="U362" s="3"/>
      <c r="V362" s="3"/>
      <c r="W362" s="3"/>
      <c r="X362" s="3"/>
      <c r="Y362" s="3"/>
      <c r="Z362" s="3"/>
      <c r="AA362" s="3"/>
      <c r="AB362" s="3"/>
    </row>
    <row r="363" spans="1:28" ht="12.75" customHeight="1" x14ac:dyDescent="0.25">
      <c r="A363" s="3"/>
      <c r="B363" s="3"/>
      <c r="C363" s="3"/>
      <c r="D363" s="3"/>
      <c r="E363" s="3"/>
      <c r="F363" s="200"/>
      <c r="G363" s="3"/>
      <c r="H363" s="3"/>
      <c r="I363" s="3"/>
      <c r="J363" s="3"/>
      <c r="K363" s="3"/>
      <c r="L363" s="3"/>
      <c r="M363" s="3"/>
      <c r="N363" s="3"/>
      <c r="O363" s="3"/>
      <c r="P363" s="3"/>
      <c r="Q363" s="3"/>
      <c r="R363" s="3"/>
      <c r="S363" s="3"/>
      <c r="T363" s="3"/>
      <c r="U363" s="3"/>
      <c r="V363" s="3"/>
      <c r="W363" s="3"/>
      <c r="X363" s="3"/>
      <c r="Y363" s="3"/>
      <c r="Z363" s="3"/>
      <c r="AA363" s="3"/>
      <c r="AB363" s="3"/>
    </row>
    <row r="364" spans="1:28" ht="12.75" customHeight="1" x14ac:dyDescent="0.25">
      <c r="A364" s="3"/>
      <c r="B364" s="3"/>
      <c r="C364" s="3"/>
      <c r="D364" s="3"/>
      <c r="E364" s="3"/>
      <c r="F364" s="200"/>
      <c r="G364" s="3"/>
      <c r="H364" s="3"/>
      <c r="I364" s="3"/>
      <c r="J364" s="3"/>
      <c r="K364" s="3"/>
      <c r="L364" s="3"/>
      <c r="M364" s="3"/>
      <c r="N364" s="3"/>
      <c r="O364" s="3"/>
      <c r="P364" s="3"/>
      <c r="Q364" s="3"/>
      <c r="R364" s="3"/>
      <c r="S364" s="3"/>
      <c r="T364" s="3"/>
      <c r="U364" s="3"/>
      <c r="V364" s="3"/>
      <c r="W364" s="3"/>
      <c r="X364" s="3"/>
      <c r="Y364" s="3"/>
      <c r="Z364" s="3"/>
      <c r="AA364" s="3"/>
      <c r="AB364" s="3"/>
    </row>
    <row r="365" spans="1:28" ht="12.75" customHeight="1" x14ac:dyDescent="0.25">
      <c r="A365" s="3"/>
      <c r="B365" s="3"/>
      <c r="C365" s="3"/>
      <c r="D365" s="3"/>
      <c r="E365" s="3"/>
      <c r="F365" s="200"/>
      <c r="G365" s="3"/>
      <c r="H365" s="3"/>
      <c r="I365" s="3"/>
      <c r="J365" s="3"/>
      <c r="K365" s="3"/>
      <c r="L365" s="3"/>
      <c r="M365" s="3"/>
      <c r="N365" s="3"/>
      <c r="O365" s="3"/>
      <c r="P365" s="3"/>
      <c r="Q365" s="3"/>
      <c r="R365" s="3"/>
      <c r="S365" s="3"/>
      <c r="T365" s="3"/>
      <c r="U365" s="3"/>
      <c r="V365" s="3"/>
      <c r="W365" s="3"/>
      <c r="X365" s="3"/>
      <c r="Y365" s="3"/>
      <c r="Z365" s="3"/>
      <c r="AA365" s="3"/>
      <c r="AB365" s="3"/>
    </row>
    <row r="366" spans="1:28" ht="12.75" customHeight="1" x14ac:dyDescent="0.25">
      <c r="A366" s="3"/>
      <c r="B366" s="3"/>
      <c r="C366" s="3"/>
      <c r="D366" s="3"/>
      <c r="E366" s="3"/>
      <c r="F366" s="200"/>
      <c r="G366" s="3"/>
      <c r="H366" s="3"/>
      <c r="I366" s="3"/>
      <c r="J366" s="3"/>
      <c r="K366" s="3"/>
      <c r="L366" s="3"/>
      <c r="M366" s="3"/>
      <c r="N366" s="3"/>
      <c r="O366" s="3"/>
      <c r="P366" s="3"/>
      <c r="Q366" s="3"/>
      <c r="R366" s="3"/>
      <c r="S366" s="3"/>
      <c r="T366" s="3"/>
      <c r="U366" s="3"/>
      <c r="V366" s="3"/>
      <c r="W366" s="3"/>
      <c r="X366" s="3"/>
      <c r="Y366" s="3"/>
      <c r="Z366" s="3"/>
      <c r="AA366" s="3"/>
      <c r="AB366" s="3"/>
    </row>
    <row r="367" spans="1:28" ht="12.75" customHeight="1" x14ac:dyDescent="0.25">
      <c r="A367" s="3"/>
      <c r="B367" s="3"/>
      <c r="C367" s="3"/>
      <c r="D367" s="3"/>
      <c r="E367" s="3"/>
      <c r="F367" s="200"/>
      <c r="G367" s="3"/>
      <c r="H367" s="3"/>
      <c r="I367" s="3"/>
      <c r="J367" s="3"/>
      <c r="K367" s="3"/>
      <c r="L367" s="3"/>
      <c r="M367" s="3"/>
      <c r="N367" s="3"/>
      <c r="O367" s="3"/>
      <c r="P367" s="3"/>
      <c r="Q367" s="3"/>
      <c r="R367" s="3"/>
      <c r="S367" s="3"/>
      <c r="T367" s="3"/>
      <c r="U367" s="3"/>
      <c r="V367" s="3"/>
      <c r="W367" s="3"/>
      <c r="X367" s="3"/>
      <c r="Y367" s="3"/>
      <c r="Z367" s="3"/>
      <c r="AA367" s="3"/>
      <c r="AB367" s="3"/>
    </row>
    <row r="368" spans="1:28" ht="12.75" customHeight="1" x14ac:dyDescent="0.25">
      <c r="A368" s="3"/>
      <c r="B368" s="3"/>
      <c r="C368" s="3"/>
      <c r="D368" s="3"/>
      <c r="E368" s="3"/>
      <c r="F368" s="200"/>
      <c r="G368" s="3"/>
      <c r="H368" s="3"/>
      <c r="I368" s="3"/>
      <c r="J368" s="3"/>
      <c r="K368" s="3"/>
      <c r="L368" s="3"/>
      <c r="M368" s="3"/>
      <c r="N368" s="3"/>
      <c r="O368" s="3"/>
      <c r="P368" s="3"/>
      <c r="Q368" s="3"/>
      <c r="R368" s="3"/>
      <c r="S368" s="3"/>
      <c r="T368" s="3"/>
      <c r="U368" s="3"/>
      <c r="V368" s="3"/>
      <c r="W368" s="3"/>
      <c r="X368" s="3"/>
      <c r="Y368" s="3"/>
      <c r="Z368" s="3"/>
      <c r="AA368" s="3"/>
      <c r="AB368" s="3"/>
    </row>
    <row r="369" spans="1:28" ht="12.75" customHeight="1" x14ac:dyDescent="0.25">
      <c r="A369" s="3"/>
      <c r="B369" s="3"/>
      <c r="C369" s="3"/>
      <c r="D369" s="3"/>
      <c r="E369" s="3"/>
      <c r="F369" s="200"/>
      <c r="G369" s="3"/>
      <c r="H369" s="3"/>
      <c r="I369" s="3"/>
      <c r="J369" s="3"/>
      <c r="K369" s="3"/>
      <c r="L369" s="3"/>
      <c r="M369" s="3"/>
      <c r="N369" s="3"/>
      <c r="O369" s="3"/>
      <c r="P369" s="3"/>
      <c r="Q369" s="3"/>
      <c r="R369" s="3"/>
      <c r="S369" s="3"/>
      <c r="T369" s="3"/>
      <c r="U369" s="3"/>
      <c r="V369" s="3"/>
      <c r="W369" s="3"/>
      <c r="X369" s="3"/>
      <c r="Y369" s="3"/>
      <c r="Z369" s="3"/>
      <c r="AA369" s="3"/>
      <c r="AB369" s="3"/>
    </row>
    <row r="370" spans="1:28" ht="12.75" customHeight="1" x14ac:dyDescent="0.25">
      <c r="A370" s="3"/>
      <c r="B370" s="3"/>
      <c r="C370" s="3"/>
      <c r="D370" s="3"/>
      <c r="E370" s="3"/>
      <c r="F370" s="200"/>
      <c r="G370" s="3"/>
      <c r="H370" s="3"/>
      <c r="I370" s="3"/>
      <c r="J370" s="3"/>
      <c r="K370" s="3"/>
      <c r="L370" s="3"/>
      <c r="M370" s="3"/>
      <c r="N370" s="3"/>
      <c r="O370" s="3"/>
      <c r="P370" s="3"/>
      <c r="Q370" s="3"/>
      <c r="R370" s="3"/>
      <c r="S370" s="3"/>
      <c r="T370" s="3"/>
      <c r="U370" s="3"/>
      <c r="V370" s="3"/>
      <c r="W370" s="3"/>
      <c r="X370" s="3"/>
      <c r="Y370" s="3"/>
      <c r="Z370" s="3"/>
      <c r="AA370" s="3"/>
      <c r="AB370" s="3"/>
    </row>
    <row r="371" spans="1:28" ht="12.75" customHeight="1" x14ac:dyDescent="0.25">
      <c r="A371" s="3"/>
      <c r="B371" s="3"/>
      <c r="C371" s="3"/>
      <c r="D371" s="3"/>
      <c r="E371" s="3"/>
      <c r="F371" s="200"/>
      <c r="G371" s="3"/>
      <c r="H371" s="3"/>
      <c r="I371" s="3"/>
      <c r="J371" s="3"/>
      <c r="K371" s="3"/>
      <c r="L371" s="3"/>
      <c r="M371" s="3"/>
      <c r="N371" s="3"/>
      <c r="O371" s="3"/>
      <c r="P371" s="3"/>
      <c r="Q371" s="3"/>
      <c r="R371" s="3"/>
      <c r="S371" s="3"/>
      <c r="T371" s="3"/>
      <c r="U371" s="3"/>
      <c r="V371" s="3"/>
      <c r="W371" s="3"/>
      <c r="X371" s="3"/>
      <c r="Y371" s="3"/>
      <c r="Z371" s="3"/>
      <c r="AA371" s="3"/>
      <c r="AB371" s="3"/>
    </row>
    <row r="372" spans="1:28" ht="12.75" customHeight="1" x14ac:dyDescent="0.25">
      <c r="A372" s="3"/>
      <c r="B372" s="3"/>
      <c r="C372" s="3"/>
      <c r="D372" s="3"/>
      <c r="E372" s="3"/>
      <c r="F372" s="200"/>
      <c r="G372" s="3"/>
      <c r="H372" s="3"/>
      <c r="I372" s="3"/>
      <c r="J372" s="3"/>
      <c r="K372" s="3"/>
      <c r="L372" s="3"/>
      <c r="M372" s="3"/>
      <c r="N372" s="3"/>
      <c r="O372" s="3"/>
      <c r="P372" s="3"/>
      <c r="Q372" s="3"/>
      <c r="R372" s="3"/>
      <c r="S372" s="3"/>
      <c r="T372" s="3"/>
      <c r="U372" s="3"/>
      <c r="V372" s="3"/>
      <c r="W372" s="3"/>
      <c r="X372" s="3"/>
      <c r="Y372" s="3"/>
      <c r="Z372" s="3"/>
      <c r="AA372" s="3"/>
      <c r="AB372" s="3"/>
    </row>
    <row r="373" spans="1:28" ht="12.75" customHeight="1" x14ac:dyDescent="0.25">
      <c r="A373" s="3"/>
      <c r="B373" s="3"/>
      <c r="C373" s="3"/>
      <c r="D373" s="3"/>
      <c r="E373" s="3"/>
      <c r="F373" s="200"/>
      <c r="G373" s="3"/>
      <c r="H373" s="3"/>
      <c r="I373" s="3"/>
      <c r="J373" s="3"/>
      <c r="K373" s="3"/>
      <c r="L373" s="3"/>
      <c r="M373" s="3"/>
      <c r="N373" s="3"/>
      <c r="O373" s="3"/>
      <c r="P373" s="3"/>
      <c r="Q373" s="3"/>
      <c r="R373" s="3"/>
      <c r="S373" s="3"/>
      <c r="T373" s="3"/>
      <c r="U373" s="3"/>
      <c r="V373" s="3"/>
      <c r="W373" s="3"/>
      <c r="X373" s="3"/>
      <c r="Y373" s="3"/>
      <c r="Z373" s="3"/>
      <c r="AA373" s="3"/>
      <c r="AB373" s="3"/>
    </row>
    <row r="374" spans="1:28" ht="12.75" customHeight="1" x14ac:dyDescent="0.25">
      <c r="A374" s="3"/>
      <c r="B374" s="3"/>
      <c r="C374" s="3"/>
      <c r="D374" s="3"/>
      <c r="E374" s="3"/>
      <c r="F374" s="200"/>
      <c r="G374" s="3"/>
      <c r="H374" s="3"/>
      <c r="I374" s="3"/>
      <c r="J374" s="3"/>
      <c r="K374" s="3"/>
      <c r="L374" s="3"/>
      <c r="M374" s="3"/>
      <c r="N374" s="3"/>
      <c r="O374" s="3"/>
      <c r="P374" s="3"/>
      <c r="Q374" s="3"/>
      <c r="R374" s="3"/>
      <c r="S374" s="3"/>
      <c r="T374" s="3"/>
      <c r="U374" s="3"/>
      <c r="V374" s="3"/>
      <c r="W374" s="3"/>
      <c r="X374" s="3"/>
      <c r="Y374" s="3"/>
      <c r="Z374" s="3"/>
      <c r="AA374" s="3"/>
      <c r="AB374" s="3"/>
    </row>
    <row r="375" spans="1:28" ht="12.75" customHeight="1" x14ac:dyDescent="0.25">
      <c r="A375" s="3"/>
      <c r="B375" s="3"/>
      <c r="C375" s="3"/>
      <c r="D375" s="3"/>
      <c r="E375" s="3"/>
      <c r="F375" s="200"/>
      <c r="G375" s="3"/>
      <c r="H375" s="3"/>
      <c r="I375" s="3"/>
      <c r="J375" s="3"/>
      <c r="K375" s="3"/>
      <c r="L375" s="3"/>
      <c r="M375" s="3"/>
      <c r="N375" s="3"/>
      <c r="O375" s="3"/>
      <c r="P375" s="3"/>
      <c r="Q375" s="3"/>
      <c r="R375" s="3"/>
      <c r="S375" s="3"/>
      <c r="T375" s="3"/>
      <c r="U375" s="3"/>
      <c r="V375" s="3"/>
      <c r="W375" s="3"/>
      <c r="X375" s="3"/>
      <c r="Y375" s="3"/>
      <c r="Z375" s="3"/>
      <c r="AA375" s="3"/>
      <c r="AB375" s="3"/>
    </row>
    <row r="376" spans="1:28" ht="12.75" customHeight="1" x14ac:dyDescent="0.25">
      <c r="A376" s="3"/>
      <c r="B376" s="3"/>
      <c r="C376" s="3"/>
      <c r="D376" s="3"/>
      <c r="E376" s="3"/>
      <c r="F376" s="200"/>
      <c r="G376" s="3"/>
      <c r="H376" s="3"/>
      <c r="I376" s="3"/>
      <c r="J376" s="3"/>
      <c r="K376" s="3"/>
      <c r="L376" s="3"/>
      <c r="M376" s="3"/>
      <c r="N376" s="3"/>
      <c r="O376" s="3"/>
      <c r="P376" s="3"/>
      <c r="Q376" s="3"/>
      <c r="R376" s="3"/>
      <c r="S376" s="3"/>
      <c r="T376" s="3"/>
      <c r="U376" s="3"/>
      <c r="V376" s="3"/>
      <c r="W376" s="3"/>
      <c r="X376" s="3"/>
      <c r="Y376" s="3"/>
      <c r="Z376" s="3"/>
      <c r="AA376" s="3"/>
      <c r="AB376" s="3"/>
    </row>
    <row r="377" spans="1:28" ht="12.75" customHeight="1" x14ac:dyDescent="0.25">
      <c r="A377" s="3"/>
      <c r="B377" s="3"/>
      <c r="C377" s="3"/>
      <c r="D377" s="3"/>
      <c r="E377" s="3"/>
      <c r="F377" s="200"/>
      <c r="G377" s="3"/>
      <c r="H377" s="3"/>
      <c r="I377" s="3"/>
      <c r="J377" s="3"/>
      <c r="K377" s="3"/>
      <c r="L377" s="3"/>
      <c r="M377" s="3"/>
      <c r="N377" s="3"/>
      <c r="O377" s="3"/>
      <c r="P377" s="3"/>
      <c r="Q377" s="3"/>
      <c r="R377" s="3"/>
      <c r="S377" s="3"/>
      <c r="T377" s="3"/>
      <c r="U377" s="3"/>
      <c r="V377" s="3"/>
      <c r="W377" s="3"/>
      <c r="X377" s="3"/>
      <c r="Y377" s="3"/>
      <c r="Z377" s="3"/>
      <c r="AA377" s="3"/>
      <c r="AB377" s="3"/>
    </row>
    <row r="378" spans="1:28" ht="12.75" customHeight="1" x14ac:dyDescent="0.25">
      <c r="A378" s="3"/>
      <c r="B378" s="3"/>
      <c r="C378" s="3"/>
      <c r="D378" s="3"/>
      <c r="E378" s="3"/>
      <c r="F378" s="200"/>
      <c r="G378" s="3"/>
      <c r="H378" s="3"/>
      <c r="I378" s="3"/>
      <c r="J378" s="3"/>
      <c r="K378" s="3"/>
      <c r="L378" s="3"/>
      <c r="M378" s="3"/>
      <c r="N378" s="3"/>
      <c r="O378" s="3"/>
      <c r="P378" s="3"/>
      <c r="Q378" s="3"/>
      <c r="R378" s="3"/>
      <c r="S378" s="3"/>
      <c r="T378" s="3"/>
      <c r="U378" s="3"/>
      <c r="V378" s="3"/>
      <c r="W378" s="3"/>
      <c r="X378" s="3"/>
      <c r="Y378" s="3"/>
      <c r="Z378" s="3"/>
      <c r="AA378" s="3"/>
      <c r="AB378" s="3"/>
    </row>
    <row r="379" spans="1:28" ht="12.75" customHeight="1" x14ac:dyDescent="0.25">
      <c r="A379" s="3"/>
      <c r="B379" s="3"/>
      <c r="C379" s="3"/>
      <c r="D379" s="3"/>
      <c r="E379" s="3"/>
      <c r="F379" s="200"/>
      <c r="G379" s="3"/>
      <c r="H379" s="3"/>
      <c r="I379" s="3"/>
      <c r="J379" s="3"/>
      <c r="K379" s="3"/>
      <c r="L379" s="3"/>
      <c r="M379" s="3"/>
      <c r="N379" s="3"/>
      <c r="O379" s="3"/>
      <c r="P379" s="3"/>
      <c r="Q379" s="3"/>
      <c r="R379" s="3"/>
      <c r="S379" s="3"/>
      <c r="T379" s="3"/>
      <c r="U379" s="3"/>
      <c r="V379" s="3"/>
      <c r="W379" s="3"/>
      <c r="X379" s="3"/>
      <c r="Y379" s="3"/>
      <c r="Z379" s="3"/>
      <c r="AA379" s="3"/>
      <c r="AB379" s="3"/>
    </row>
    <row r="380" spans="1:28" ht="12.75" customHeight="1" x14ac:dyDescent="0.25">
      <c r="A380" s="3"/>
      <c r="B380" s="3"/>
      <c r="C380" s="3"/>
      <c r="D380" s="3"/>
      <c r="E380" s="3"/>
      <c r="F380" s="200"/>
      <c r="G380" s="3"/>
      <c r="H380" s="3"/>
      <c r="I380" s="3"/>
      <c r="J380" s="3"/>
      <c r="K380" s="3"/>
      <c r="L380" s="3"/>
      <c r="M380" s="3"/>
      <c r="N380" s="3"/>
      <c r="O380" s="3"/>
      <c r="P380" s="3"/>
      <c r="Q380" s="3"/>
      <c r="R380" s="3"/>
      <c r="S380" s="3"/>
      <c r="T380" s="3"/>
      <c r="U380" s="3"/>
      <c r="V380" s="3"/>
      <c r="W380" s="3"/>
      <c r="X380" s="3"/>
      <c r="Y380" s="3"/>
      <c r="Z380" s="3"/>
      <c r="AA380" s="3"/>
      <c r="AB380" s="3"/>
    </row>
    <row r="381" spans="1:28" ht="12.75" customHeight="1" x14ac:dyDescent="0.25">
      <c r="A381" s="3"/>
      <c r="B381" s="3"/>
      <c r="C381" s="3"/>
      <c r="D381" s="3"/>
      <c r="E381" s="3"/>
      <c r="F381" s="200"/>
      <c r="G381" s="3"/>
      <c r="H381" s="3"/>
      <c r="I381" s="3"/>
      <c r="J381" s="3"/>
      <c r="K381" s="3"/>
      <c r="L381" s="3"/>
      <c r="M381" s="3"/>
      <c r="N381" s="3"/>
      <c r="O381" s="3"/>
      <c r="P381" s="3"/>
      <c r="Q381" s="3"/>
      <c r="R381" s="3"/>
      <c r="S381" s="3"/>
      <c r="T381" s="3"/>
      <c r="U381" s="3"/>
      <c r="V381" s="3"/>
      <c r="W381" s="3"/>
      <c r="X381" s="3"/>
      <c r="Y381" s="3"/>
      <c r="Z381" s="3"/>
      <c r="AA381" s="3"/>
      <c r="AB381" s="3"/>
    </row>
    <row r="382" spans="1:28" ht="12.75" customHeight="1" x14ac:dyDescent="0.25">
      <c r="A382" s="3"/>
      <c r="B382" s="3"/>
      <c r="C382" s="3"/>
      <c r="D382" s="3"/>
      <c r="E382" s="3"/>
      <c r="F382" s="200"/>
      <c r="G382" s="3"/>
      <c r="H382" s="3"/>
      <c r="I382" s="3"/>
      <c r="J382" s="3"/>
      <c r="K382" s="3"/>
      <c r="L382" s="3"/>
      <c r="M382" s="3"/>
      <c r="N382" s="3"/>
      <c r="O382" s="3"/>
      <c r="P382" s="3"/>
      <c r="Q382" s="3"/>
      <c r="R382" s="3"/>
      <c r="S382" s="3"/>
      <c r="T382" s="3"/>
      <c r="U382" s="3"/>
      <c r="V382" s="3"/>
      <c r="W382" s="3"/>
      <c r="X382" s="3"/>
      <c r="Y382" s="3"/>
      <c r="Z382" s="3"/>
      <c r="AA382" s="3"/>
      <c r="AB382" s="3"/>
    </row>
    <row r="383" spans="1:28" ht="12.75" customHeight="1" x14ac:dyDescent="0.25">
      <c r="A383" s="3"/>
      <c r="B383" s="3"/>
      <c r="C383" s="3"/>
      <c r="D383" s="3"/>
      <c r="E383" s="3"/>
      <c r="F383" s="200"/>
      <c r="G383" s="3"/>
      <c r="H383" s="3"/>
      <c r="I383" s="3"/>
      <c r="J383" s="3"/>
      <c r="K383" s="3"/>
      <c r="L383" s="3"/>
      <c r="M383" s="3"/>
      <c r="N383" s="3"/>
      <c r="O383" s="3"/>
      <c r="P383" s="3"/>
      <c r="Q383" s="3"/>
      <c r="R383" s="3"/>
      <c r="S383" s="3"/>
      <c r="T383" s="3"/>
      <c r="U383" s="3"/>
      <c r="V383" s="3"/>
      <c r="W383" s="3"/>
      <c r="X383" s="3"/>
      <c r="Y383" s="3"/>
      <c r="Z383" s="3"/>
      <c r="AA383" s="3"/>
      <c r="AB383" s="3"/>
    </row>
    <row r="384" spans="1:28" ht="12.75" customHeight="1" x14ac:dyDescent="0.25">
      <c r="A384" s="3"/>
      <c r="B384" s="3"/>
      <c r="C384" s="3"/>
      <c r="D384" s="3"/>
      <c r="E384" s="3"/>
      <c r="F384" s="200"/>
      <c r="G384" s="3"/>
      <c r="H384" s="3"/>
      <c r="I384" s="3"/>
      <c r="J384" s="3"/>
      <c r="K384" s="3"/>
      <c r="L384" s="3"/>
      <c r="M384" s="3"/>
      <c r="N384" s="3"/>
      <c r="O384" s="3"/>
      <c r="P384" s="3"/>
      <c r="Q384" s="3"/>
      <c r="R384" s="3"/>
      <c r="S384" s="3"/>
      <c r="T384" s="3"/>
      <c r="U384" s="3"/>
      <c r="V384" s="3"/>
      <c r="W384" s="3"/>
      <c r="X384" s="3"/>
      <c r="Y384" s="3"/>
      <c r="Z384" s="3"/>
      <c r="AA384" s="3"/>
      <c r="AB384" s="3"/>
    </row>
    <row r="385" spans="1:28" ht="12.75" customHeight="1" x14ac:dyDescent="0.25">
      <c r="A385" s="3"/>
      <c r="B385" s="3"/>
      <c r="C385" s="3"/>
      <c r="D385" s="3"/>
      <c r="E385" s="3"/>
      <c r="F385" s="200"/>
      <c r="G385" s="3"/>
      <c r="H385" s="3"/>
      <c r="I385" s="3"/>
      <c r="J385" s="3"/>
      <c r="K385" s="3"/>
      <c r="L385" s="3"/>
      <c r="M385" s="3"/>
      <c r="N385" s="3"/>
      <c r="O385" s="3"/>
      <c r="P385" s="3"/>
      <c r="Q385" s="3"/>
      <c r="R385" s="3"/>
      <c r="S385" s="3"/>
      <c r="T385" s="3"/>
      <c r="U385" s="3"/>
      <c r="V385" s="3"/>
      <c r="W385" s="3"/>
      <c r="X385" s="3"/>
      <c r="Y385" s="3"/>
      <c r="Z385" s="3"/>
      <c r="AA385" s="3"/>
      <c r="AB385" s="3"/>
    </row>
    <row r="386" spans="1:28" ht="12.75" customHeight="1" x14ac:dyDescent="0.25">
      <c r="A386" s="3"/>
      <c r="B386" s="3"/>
      <c r="C386" s="3"/>
      <c r="D386" s="3"/>
      <c r="E386" s="3"/>
      <c r="F386" s="200"/>
      <c r="G386" s="3"/>
      <c r="H386" s="3"/>
      <c r="I386" s="3"/>
      <c r="J386" s="3"/>
      <c r="K386" s="3"/>
      <c r="L386" s="3"/>
      <c r="M386" s="3"/>
      <c r="N386" s="3"/>
      <c r="O386" s="3"/>
      <c r="P386" s="3"/>
      <c r="Q386" s="3"/>
      <c r="R386" s="3"/>
      <c r="S386" s="3"/>
      <c r="T386" s="3"/>
      <c r="U386" s="3"/>
      <c r="V386" s="3"/>
      <c r="W386" s="3"/>
      <c r="X386" s="3"/>
      <c r="Y386" s="3"/>
      <c r="Z386" s="3"/>
      <c r="AA386" s="3"/>
      <c r="AB386" s="3"/>
    </row>
    <row r="387" spans="1:28" ht="12.75" customHeight="1" x14ac:dyDescent="0.25">
      <c r="A387" s="3"/>
      <c r="B387" s="3"/>
      <c r="C387" s="3"/>
      <c r="D387" s="3"/>
      <c r="E387" s="3"/>
      <c r="F387" s="200"/>
      <c r="G387" s="3"/>
      <c r="H387" s="3"/>
      <c r="I387" s="3"/>
      <c r="J387" s="3"/>
      <c r="K387" s="3"/>
      <c r="L387" s="3"/>
      <c r="M387" s="3"/>
      <c r="N387" s="3"/>
      <c r="O387" s="3"/>
      <c r="P387" s="3"/>
      <c r="Q387" s="3"/>
      <c r="R387" s="3"/>
      <c r="S387" s="3"/>
      <c r="T387" s="3"/>
      <c r="U387" s="3"/>
      <c r="V387" s="3"/>
      <c r="W387" s="3"/>
      <c r="X387" s="3"/>
      <c r="Y387" s="3"/>
      <c r="Z387" s="3"/>
      <c r="AA387" s="3"/>
      <c r="AB387" s="3"/>
    </row>
    <row r="388" spans="1:28" ht="12.75" customHeight="1" x14ac:dyDescent="0.25">
      <c r="A388" s="3"/>
      <c r="B388" s="3"/>
      <c r="C388" s="3"/>
      <c r="D388" s="3"/>
      <c r="E388" s="3"/>
      <c r="F388" s="200"/>
      <c r="G388" s="3"/>
      <c r="H388" s="3"/>
      <c r="I388" s="3"/>
      <c r="J388" s="3"/>
      <c r="K388" s="3"/>
      <c r="L388" s="3"/>
      <c r="M388" s="3"/>
      <c r="N388" s="3"/>
      <c r="O388" s="3"/>
      <c r="P388" s="3"/>
      <c r="Q388" s="3"/>
      <c r="R388" s="3"/>
      <c r="S388" s="3"/>
      <c r="T388" s="3"/>
      <c r="U388" s="3"/>
      <c r="V388" s="3"/>
      <c r="W388" s="3"/>
      <c r="X388" s="3"/>
      <c r="Y388" s="3"/>
      <c r="Z388" s="3"/>
      <c r="AA388" s="3"/>
      <c r="AB388" s="3"/>
    </row>
    <row r="389" spans="1:28" ht="12.75" customHeight="1" x14ac:dyDescent="0.25">
      <c r="A389" s="3"/>
      <c r="B389" s="3"/>
      <c r="C389" s="3"/>
      <c r="D389" s="3"/>
      <c r="E389" s="3"/>
      <c r="F389" s="200"/>
      <c r="G389" s="3"/>
      <c r="H389" s="3"/>
      <c r="I389" s="3"/>
      <c r="J389" s="3"/>
      <c r="K389" s="3"/>
      <c r="L389" s="3"/>
      <c r="M389" s="3"/>
      <c r="N389" s="3"/>
      <c r="O389" s="3"/>
      <c r="P389" s="3"/>
      <c r="Q389" s="3"/>
      <c r="R389" s="3"/>
      <c r="S389" s="3"/>
      <c r="T389" s="3"/>
      <c r="U389" s="3"/>
      <c r="V389" s="3"/>
      <c r="W389" s="3"/>
      <c r="X389" s="3"/>
      <c r="Y389" s="3"/>
      <c r="Z389" s="3"/>
      <c r="AA389" s="3"/>
      <c r="AB389" s="3"/>
    </row>
    <row r="390" spans="1:28" ht="12.75" customHeight="1" x14ac:dyDescent="0.25">
      <c r="A390" s="3"/>
      <c r="B390" s="3"/>
      <c r="C390" s="3"/>
      <c r="D390" s="3"/>
      <c r="E390" s="3"/>
      <c r="F390" s="200"/>
      <c r="G390" s="3"/>
      <c r="H390" s="3"/>
      <c r="I390" s="3"/>
      <c r="J390" s="3"/>
      <c r="K390" s="3"/>
      <c r="L390" s="3"/>
      <c r="M390" s="3"/>
      <c r="N390" s="3"/>
      <c r="O390" s="3"/>
      <c r="P390" s="3"/>
      <c r="Q390" s="3"/>
      <c r="R390" s="3"/>
      <c r="S390" s="3"/>
      <c r="T390" s="3"/>
      <c r="U390" s="3"/>
      <c r="V390" s="3"/>
      <c r="W390" s="3"/>
      <c r="X390" s="3"/>
      <c r="Y390" s="3"/>
      <c r="Z390" s="3"/>
      <c r="AA390" s="3"/>
      <c r="AB390" s="3"/>
    </row>
    <row r="391" spans="1:28" ht="12.75" customHeight="1" x14ac:dyDescent="0.25">
      <c r="A391" s="3"/>
      <c r="B391" s="3"/>
      <c r="C391" s="3"/>
      <c r="D391" s="3"/>
      <c r="E391" s="3"/>
      <c r="F391" s="200"/>
      <c r="G391" s="3"/>
      <c r="H391" s="3"/>
      <c r="I391" s="3"/>
      <c r="J391" s="3"/>
      <c r="K391" s="3"/>
      <c r="L391" s="3"/>
      <c r="M391" s="3"/>
      <c r="N391" s="3"/>
      <c r="O391" s="3"/>
      <c r="P391" s="3"/>
      <c r="Q391" s="3"/>
      <c r="R391" s="3"/>
      <c r="S391" s="3"/>
      <c r="T391" s="3"/>
      <c r="U391" s="3"/>
      <c r="V391" s="3"/>
      <c r="W391" s="3"/>
      <c r="X391" s="3"/>
      <c r="Y391" s="3"/>
      <c r="Z391" s="3"/>
      <c r="AA391" s="3"/>
      <c r="AB391" s="3"/>
    </row>
    <row r="392" spans="1:28" ht="12.75" customHeight="1" x14ac:dyDescent="0.25">
      <c r="A392" s="3"/>
      <c r="B392" s="3"/>
      <c r="C392" s="3"/>
      <c r="D392" s="3"/>
      <c r="E392" s="3"/>
      <c r="F392" s="200"/>
      <c r="G392" s="3"/>
      <c r="H392" s="3"/>
      <c r="I392" s="3"/>
      <c r="J392" s="3"/>
      <c r="K392" s="3"/>
      <c r="L392" s="3"/>
      <c r="M392" s="3"/>
      <c r="N392" s="3"/>
      <c r="O392" s="3"/>
      <c r="P392" s="3"/>
      <c r="Q392" s="3"/>
      <c r="R392" s="3"/>
      <c r="S392" s="3"/>
      <c r="T392" s="3"/>
      <c r="U392" s="3"/>
      <c r="V392" s="3"/>
      <c r="W392" s="3"/>
      <c r="X392" s="3"/>
      <c r="Y392" s="3"/>
      <c r="Z392" s="3"/>
      <c r="AA392" s="3"/>
      <c r="AB392" s="3"/>
    </row>
    <row r="393" spans="1:28" ht="12.75" customHeight="1" x14ac:dyDescent="0.25">
      <c r="A393" s="3"/>
      <c r="B393" s="3"/>
      <c r="C393" s="3"/>
      <c r="D393" s="3"/>
      <c r="E393" s="3"/>
      <c r="F393" s="200"/>
      <c r="G393" s="3"/>
      <c r="H393" s="3"/>
      <c r="I393" s="3"/>
      <c r="J393" s="3"/>
      <c r="K393" s="3"/>
      <c r="L393" s="3"/>
      <c r="M393" s="3"/>
      <c r="N393" s="3"/>
      <c r="O393" s="3"/>
      <c r="P393" s="3"/>
      <c r="Q393" s="3"/>
      <c r="R393" s="3"/>
      <c r="S393" s="3"/>
      <c r="T393" s="3"/>
      <c r="U393" s="3"/>
      <c r="V393" s="3"/>
      <c r="W393" s="3"/>
      <c r="X393" s="3"/>
      <c r="Y393" s="3"/>
      <c r="Z393" s="3"/>
      <c r="AA393" s="3"/>
      <c r="AB393" s="3"/>
    </row>
    <row r="394" spans="1:28" ht="12.75" customHeight="1" x14ac:dyDescent="0.25">
      <c r="A394" s="3"/>
      <c r="B394" s="3"/>
      <c r="C394" s="3"/>
      <c r="D394" s="3"/>
      <c r="E394" s="3"/>
      <c r="F394" s="200"/>
      <c r="G394" s="3"/>
      <c r="H394" s="3"/>
      <c r="I394" s="3"/>
      <c r="J394" s="3"/>
      <c r="K394" s="3"/>
      <c r="L394" s="3"/>
      <c r="M394" s="3"/>
      <c r="N394" s="3"/>
      <c r="O394" s="3"/>
      <c r="P394" s="3"/>
      <c r="Q394" s="3"/>
      <c r="R394" s="3"/>
      <c r="S394" s="3"/>
      <c r="T394" s="3"/>
      <c r="U394" s="3"/>
      <c r="V394" s="3"/>
      <c r="W394" s="3"/>
      <c r="X394" s="3"/>
      <c r="Y394" s="3"/>
      <c r="Z394" s="3"/>
      <c r="AA394" s="3"/>
      <c r="AB394" s="3"/>
    </row>
    <row r="395" spans="1:28" ht="12.75" customHeight="1" x14ac:dyDescent="0.25">
      <c r="A395" s="3"/>
      <c r="B395" s="3"/>
      <c r="C395" s="3"/>
      <c r="D395" s="3"/>
      <c r="E395" s="3"/>
      <c r="F395" s="200"/>
      <c r="G395" s="3"/>
      <c r="H395" s="3"/>
      <c r="I395" s="3"/>
      <c r="J395" s="3"/>
      <c r="K395" s="3"/>
      <c r="L395" s="3"/>
      <c r="M395" s="3"/>
      <c r="N395" s="3"/>
      <c r="O395" s="3"/>
      <c r="P395" s="3"/>
      <c r="Q395" s="3"/>
      <c r="R395" s="3"/>
      <c r="S395" s="3"/>
      <c r="T395" s="3"/>
      <c r="U395" s="3"/>
      <c r="V395" s="3"/>
      <c r="W395" s="3"/>
      <c r="X395" s="3"/>
      <c r="Y395" s="3"/>
      <c r="Z395" s="3"/>
      <c r="AA395" s="3"/>
      <c r="AB395" s="3"/>
    </row>
    <row r="396" spans="1:28" ht="12.75" customHeight="1" x14ac:dyDescent="0.25">
      <c r="A396" s="3"/>
      <c r="B396" s="3"/>
      <c r="C396" s="3"/>
      <c r="D396" s="3"/>
      <c r="E396" s="3"/>
      <c r="F396" s="200"/>
      <c r="G396" s="3"/>
      <c r="H396" s="3"/>
      <c r="I396" s="3"/>
      <c r="J396" s="3"/>
      <c r="K396" s="3"/>
      <c r="L396" s="3"/>
      <c r="M396" s="3"/>
      <c r="N396" s="3"/>
      <c r="O396" s="3"/>
      <c r="P396" s="3"/>
      <c r="Q396" s="3"/>
      <c r="R396" s="3"/>
      <c r="S396" s="3"/>
      <c r="T396" s="3"/>
      <c r="U396" s="3"/>
      <c r="V396" s="3"/>
      <c r="W396" s="3"/>
      <c r="X396" s="3"/>
      <c r="Y396" s="3"/>
      <c r="Z396" s="3"/>
      <c r="AA396" s="3"/>
      <c r="AB396" s="3"/>
    </row>
    <row r="397" spans="1:28" ht="12.75" customHeight="1" x14ac:dyDescent="0.25">
      <c r="A397" s="3"/>
      <c r="B397" s="3"/>
      <c r="C397" s="3"/>
      <c r="D397" s="3"/>
      <c r="E397" s="3"/>
      <c r="F397" s="200"/>
      <c r="G397" s="3"/>
      <c r="H397" s="3"/>
      <c r="I397" s="3"/>
      <c r="J397" s="3"/>
      <c r="K397" s="3"/>
      <c r="L397" s="3"/>
      <c r="M397" s="3"/>
      <c r="N397" s="3"/>
      <c r="O397" s="3"/>
      <c r="P397" s="3"/>
      <c r="Q397" s="3"/>
      <c r="R397" s="3"/>
      <c r="S397" s="3"/>
      <c r="T397" s="3"/>
      <c r="U397" s="3"/>
      <c r="V397" s="3"/>
      <c r="W397" s="3"/>
      <c r="X397" s="3"/>
      <c r="Y397" s="3"/>
      <c r="Z397" s="3"/>
      <c r="AA397" s="3"/>
      <c r="AB397" s="3"/>
    </row>
    <row r="398" spans="1:28" ht="12.75" customHeight="1" x14ac:dyDescent="0.25">
      <c r="A398" s="3"/>
      <c r="B398" s="3"/>
      <c r="C398" s="3"/>
      <c r="D398" s="3"/>
      <c r="E398" s="3"/>
      <c r="F398" s="200"/>
      <c r="G398" s="3"/>
      <c r="H398" s="3"/>
      <c r="I398" s="3"/>
      <c r="J398" s="3"/>
      <c r="K398" s="3"/>
      <c r="L398" s="3"/>
      <c r="M398" s="3"/>
      <c r="N398" s="3"/>
      <c r="O398" s="3"/>
      <c r="P398" s="3"/>
      <c r="Q398" s="3"/>
      <c r="R398" s="3"/>
      <c r="S398" s="3"/>
      <c r="T398" s="3"/>
      <c r="U398" s="3"/>
      <c r="V398" s="3"/>
      <c r="W398" s="3"/>
      <c r="X398" s="3"/>
      <c r="Y398" s="3"/>
      <c r="Z398" s="3"/>
      <c r="AA398" s="3"/>
      <c r="AB398" s="3"/>
    </row>
    <row r="399" spans="1:28" ht="12.75" customHeight="1" x14ac:dyDescent="0.25">
      <c r="A399" s="3"/>
      <c r="B399" s="3"/>
      <c r="C399" s="3"/>
      <c r="D399" s="3"/>
      <c r="E399" s="3"/>
      <c r="F399" s="200"/>
      <c r="G399" s="3"/>
      <c r="H399" s="3"/>
      <c r="I399" s="3"/>
      <c r="J399" s="3"/>
      <c r="K399" s="3"/>
      <c r="L399" s="3"/>
      <c r="M399" s="3"/>
      <c r="N399" s="3"/>
      <c r="O399" s="3"/>
      <c r="P399" s="3"/>
      <c r="Q399" s="3"/>
      <c r="R399" s="3"/>
      <c r="S399" s="3"/>
      <c r="T399" s="3"/>
      <c r="U399" s="3"/>
      <c r="V399" s="3"/>
      <c r="W399" s="3"/>
      <c r="X399" s="3"/>
      <c r="Y399" s="3"/>
      <c r="Z399" s="3"/>
      <c r="AA399" s="3"/>
      <c r="AB399" s="3"/>
    </row>
    <row r="400" spans="1:28" ht="12.75" customHeight="1" x14ac:dyDescent="0.25">
      <c r="A400" s="3"/>
      <c r="B400" s="3"/>
      <c r="C400" s="3"/>
      <c r="D400" s="3"/>
      <c r="E400" s="3"/>
      <c r="F400" s="200"/>
      <c r="G400" s="3"/>
      <c r="H400" s="3"/>
      <c r="I400" s="3"/>
      <c r="J400" s="3"/>
      <c r="K400" s="3"/>
      <c r="L400" s="3"/>
      <c r="M400" s="3"/>
      <c r="N400" s="3"/>
      <c r="O400" s="3"/>
      <c r="P400" s="3"/>
      <c r="Q400" s="3"/>
      <c r="R400" s="3"/>
      <c r="S400" s="3"/>
      <c r="T400" s="3"/>
      <c r="U400" s="3"/>
      <c r="V400" s="3"/>
      <c r="W400" s="3"/>
      <c r="X400" s="3"/>
      <c r="Y400" s="3"/>
      <c r="Z400" s="3"/>
      <c r="AA400" s="3"/>
      <c r="AB400" s="3"/>
    </row>
    <row r="401" spans="1:28" ht="12.75" customHeight="1" x14ac:dyDescent="0.25">
      <c r="A401" s="3"/>
      <c r="B401" s="3"/>
      <c r="C401" s="3"/>
      <c r="D401" s="3"/>
      <c r="E401" s="3"/>
      <c r="F401" s="200"/>
      <c r="G401" s="3"/>
      <c r="H401" s="3"/>
      <c r="I401" s="3"/>
      <c r="J401" s="3"/>
      <c r="K401" s="3"/>
      <c r="L401" s="3"/>
      <c r="M401" s="3"/>
      <c r="N401" s="3"/>
      <c r="O401" s="3"/>
      <c r="P401" s="3"/>
      <c r="Q401" s="3"/>
      <c r="R401" s="3"/>
      <c r="S401" s="3"/>
      <c r="T401" s="3"/>
      <c r="U401" s="3"/>
      <c r="V401" s="3"/>
      <c r="W401" s="3"/>
      <c r="X401" s="3"/>
      <c r="Y401" s="3"/>
      <c r="Z401" s="3"/>
      <c r="AA401" s="3"/>
      <c r="AB401" s="3"/>
    </row>
    <row r="402" spans="1:28" ht="12.75" customHeight="1" x14ac:dyDescent="0.25">
      <c r="A402" s="3"/>
      <c r="B402" s="3"/>
      <c r="C402" s="3"/>
      <c r="D402" s="3"/>
      <c r="E402" s="3"/>
      <c r="F402" s="200"/>
      <c r="G402" s="3"/>
      <c r="H402" s="3"/>
      <c r="I402" s="3"/>
      <c r="J402" s="3"/>
      <c r="K402" s="3"/>
      <c r="L402" s="3"/>
      <c r="M402" s="3"/>
      <c r="N402" s="3"/>
      <c r="O402" s="3"/>
      <c r="P402" s="3"/>
      <c r="Q402" s="3"/>
      <c r="R402" s="3"/>
      <c r="S402" s="3"/>
      <c r="T402" s="3"/>
      <c r="U402" s="3"/>
      <c r="V402" s="3"/>
      <c r="W402" s="3"/>
      <c r="X402" s="3"/>
      <c r="Y402" s="3"/>
      <c r="Z402" s="3"/>
      <c r="AA402" s="3"/>
      <c r="AB402" s="3"/>
    </row>
    <row r="403" spans="1:28" ht="12.75" customHeight="1" x14ac:dyDescent="0.25">
      <c r="A403" s="3"/>
      <c r="B403" s="3"/>
      <c r="C403" s="3"/>
      <c r="D403" s="3"/>
      <c r="E403" s="3"/>
      <c r="F403" s="200"/>
      <c r="G403" s="3"/>
      <c r="H403" s="3"/>
      <c r="I403" s="3"/>
      <c r="J403" s="3"/>
      <c r="K403" s="3"/>
      <c r="L403" s="3"/>
      <c r="M403" s="3"/>
      <c r="N403" s="3"/>
      <c r="O403" s="3"/>
      <c r="P403" s="3"/>
      <c r="Q403" s="3"/>
      <c r="R403" s="3"/>
      <c r="S403" s="3"/>
      <c r="T403" s="3"/>
      <c r="U403" s="3"/>
      <c r="V403" s="3"/>
      <c r="W403" s="3"/>
      <c r="X403" s="3"/>
      <c r="Y403" s="3"/>
      <c r="Z403" s="3"/>
      <c r="AA403" s="3"/>
      <c r="AB403" s="3"/>
    </row>
    <row r="404" spans="1:28" ht="12.75" customHeight="1" x14ac:dyDescent="0.25">
      <c r="A404" s="3"/>
      <c r="B404" s="3"/>
      <c r="C404" s="3"/>
      <c r="D404" s="3"/>
      <c r="E404" s="3"/>
      <c r="F404" s="200"/>
      <c r="G404" s="3"/>
      <c r="H404" s="3"/>
      <c r="I404" s="3"/>
      <c r="J404" s="3"/>
      <c r="K404" s="3"/>
      <c r="L404" s="3"/>
      <c r="M404" s="3"/>
      <c r="N404" s="3"/>
      <c r="O404" s="3"/>
      <c r="P404" s="3"/>
      <c r="Q404" s="3"/>
      <c r="R404" s="3"/>
      <c r="S404" s="3"/>
      <c r="T404" s="3"/>
      <c r="U404" s="3"/>
      <c r="V404" s="3"/>
      <c r="W404" s="3"/>
      <c r="X404" s="3"/>
      <c r="Y404" s="3"/>
      <c r="Z404" s="3"/>
      <c r="AA404" s="3"/>
      <c r="AB404" s="3"/>
    </row>
    <row r="405" spans="1:28" ht="12.75" customHeight="1" x14ac:dyDescent="0.25">
      <c r="A405" s="3"/>
      <c r="B405" s="3"/>
      <c r="C405" s="3"/>
      <c r="D405" s="3"/>
      <c r="E405" s="3"/>
      <c r="F405" s="200"/>
      <c r="G405" s="3"/>
      <c r="H405" s="3"/>
      <c r="I405" s="3"/>
      <c r="J405" s="3"/>
      <c r="K405" s="3"/>
      <c r="L405" s="3"/>
      <c r="M405" s="3"/>
      <c r="N405" s="3"/>
      <c r="O405" s="3"/>
      <c r="P405" s="3"/>
      <c r="Q405" s="3"/>
      <c r="R405" s="3"/>
      <c r="S405" s="3"/>
      <c r="T405" s="3"/>
      <c r="U405" s="3"/>
      <c r="V405" s="3"/>
      <c r="W405" s="3"/>
      <c r="X405" s="3"/>
      <c r="Y405" s="3"/>
      <c r="Z405" s="3"/>
      <c r="AA405" s="3"/>
      <c r="AB405" s="3"/>
    </row>
    <row r="406" spans="1:28" ht="12.75" customHeight="1" x14ac:dyDescent="0.25">
      <c r="A406" s="3"/>
      <c r="B406" s="3"/>
      <c r="C406" s="3"/>
      <c r="D406" s="3"/>
      <c r="E406" s="3"/>
      <c r="F406" s="200"/>
      <c r="G406" s="3"/>
      <c r="H406" s="3"/>
      <c r="I406" s="3"/>
      <c r="J406" s="3"/>
      <c r="K406" s="3"/>
      <c r="L406" s="3"/>
      <c r="M406" s="3"/>
      <c r="N406" s="3"/>
      <c r="O406" s="3"/>
      <c r="P406" s="3"/>
      <c r="Q406" s="3"/>
      <c r="R406" s="3"/>
      <c r="S406" s="3"/>
      <c r="T406" s="3"/>
      <c r="U406" s="3"/>
      <c r="V406" s="3"/>
      <c r="W406" s="3"/>
      <c r="X406" s="3"/>
      <c r="Y406" s="3"/>
      <c r="Z406" s="3"/>
      <c r="AA406" s="3"/>
      <c r="AB406" s="3"/>
    </row>
    <row r="407" spans="1:28" ht="12.75" customHeight="1" x14ac:dyDescent="0.25">
      <c r="A407" s="3"/>
      <c r="B407" s="3"/>
      <c r="C407" s="3"/>
      <c r="D407" s="3"/>
      <c r="E407" s="3"/>
      <c r="F407" s="200"/>
      <c r="G407" s="3"/>
      <c r="H407" s="3"/>
      <c r="I407" s="3"/>
      <c r="J407" s="3"/>
      <c r="K407" s="3"/>
      <c r="L407" s="3"/>
      <c r="M407" s="3"/>
      <c r="N407" s="3"/>
      <c r="O407" s="3"/>
      <c r="P407" s="3"/>
      <c r="Q407" s="3"/>
      <c r="R407" s="3"/>
      <c r="S407" s="3"/>
      <c r="T407" s="3"/>
      <c r="U407" s="3"/>
      <c r="V407" s="3"/>
      <c r="W407" s="3"/>
      <c r="X407" s="3"/>
      <c r="Y407" s="3"/>
      <c r="Z407" s="3"/>
      <c r="AA407" s="3"/>
      <c r="AB407" s="3"/>
    </row>
    <row r="408" spans="1:28" ht="12.75" customHeight="1" x14ac:dyDescent="0.25">
      <c r="A408" s="3"/>
      <c r="B408" s="3"/>
      <c r="C408" s="3"/>
      <c r="D408" s="3"/>
      <c r="E408" s="3"/>
      <c r="F408" s="200"/>
      <c r="G408" s="3"/>
      <c r="H408" s="3"/>
      <c r="I408" s="3"/>
      <c r="J408" s="3"/>
      <c r="K408" s="3"/>
      <c r="L408" s="3"/>
      <c r="M408" s="3"/>
      <c r="N408" s="3"/>
      <c r="O408" s="3"/>
      <c r="P408" s="3"/>
      <c r="Q408" s="3"/>
      <c r="R408" s="3"/>
      <c r="S408" s="3"/>
      <c r="T408" s="3"/>
      <c r="U408" s="3"/>
      <c r="V408" s="3"/>
      <c r="W408" s="3"/>
      <c r="X408" s="3"/>
      <c r="Y408" s="3"/>
      <c r="Z408" s="3"/>
      <c r="AA408" s="3"/>
      <c r="AB408" s="3"/>
    </row>
    <row r="409" spans="1:28" ht="12.75" customHeight="1" x14ac:dyDescent="0.25">
      <c r="A409" s="3"/>
      <c r="B409" s="3"/>
      <c r="C409" s="3"/>
      <c r="D409" s="3"/>
      <c r="E409" s="3"/>
      <c r="F409" s="200"/>
      <c r="G409" s="3"/>
      <c r="H409" s="3"/>
      <c r="I409" s="3"/>
      <c r="J409" s="3"/>
      <c r="K409" s="3"/>
      <c r="L409" s="3"/>
      <c r="M409" s="3"/>
      <c r="N409" s="3"/>
      <c r="O409" s="3"/>
      <c r="P409" s="3"/>
      <c r="Q409" s="3"/>
      <c r="R409" s="3"/>
      <c r="S409" s="3"/>
      <c r="T409" s="3"/>
      <c r="U409" s="3"/>
      <c r="V409" s="3"/>
      <c r="W409" s="3"/>
      <c r="X409" s="3"/>
      <c r="Y409" s="3"/>
      <c r="Z409" s="3"/>
      <c r="AA409" s="3"/>
      <c r="AB409" s="3"/>
    </row>
    <row r="410" spans="1:28" ht="12.75" customHeight="1" x14ac:dyDescent="0.25">
      <c r="A410" s="3"/>
      <c r="B410" s="3"/>
      <c r="C410" s="3"/>
      <c r="D410" s="3"/>
      <c r="E410" s="3"/>
      <c r="F410" s="200"/>
      <c r="G410" s="3"/>
      <c r="H410" s="3"/>
      <c r="I410" s="3"/>
      <c r="J410" s="3"/>
      <c r="K410" s="3"/>
      <c r="L410" s="3"/>
      <c r="M410" s="3"/>
      <c r="N410" s="3"/>
      <c r="O410" s="3"/>
      <c r="P410" s="3"/>
      <c r="Q410" s="3"/>
      <c r="R410" s="3"/>
      <c r="S410" s="3"/>
      <c r="T410" s="3"/>
      <c r="U410" s="3"/>
      <c r="V410" s="3"/>
      <c r="W410" s="3"/>
      <c r="X410" s="3"/>
      <c r="Y410" s="3"/>
      <c r="Z410" s="3"/>
      <c r="AA410" s="3"/>
      <c r="AB410" s="3"/>
    </row>
    <row r="411" spans="1:28" ht="12.75" customHeight="1" x14ac:dyDescent="0.25">
      <c r="A411" s="3"/>
      <c r="B411" s="3"/>
      <c r="C411" s="3"/>
      <c r="D411" s="3"/>
      <c r="E411" s="3"/>
      <c r="F411" s="200"/>
      <c r="G411" s="3"/>
      <c r="H411" s="3"/>
      <c r="I411" s="3"/>
      <c r="J411" s="3"/>
      <c r="K411" s="3"/>
      <c r="L411" s="3"/>
      <c r="M411" s="3"/>
      <c r="N411" s="3"/>
      <c r="O411" s="3"/>
      <c r="P411" s="3"/>
      <c r="Q411" s="3"/>
      <c r="R411" s="3"/>
      <c r="S411" s="3"/>
      <c r="T411" s="3"/>
      <c r="U411" s="3"/>
      <c r="V411" s="3"/>
      <c r="W411" s="3"/>
      <c r="X411" s="3"/>
      <c r="Y411" s="3"/>
      <c r="Z411" s="3"/>
      <c r="AA411" s="3"/>
      <c r="AB411" s="3"/>
    </row>
    <row r="412" spans="1:28" ht="12.75" customHeight="1" x14ac:dyDescent="0.25">
      <c r="A412" s="3"/>
      <c r="B412" s="3"/>
      <c r="C412" s="3"/>
      <c r="D412" s="3"/>
      <c r="E412" s="3"/>
      <c r="F412" s="200"/>
      <c r="G412" s="3"/>
      <c r="H412" s="3"/>
      <c r="I412" s="3"/>
      <c r="J412" s="3"/>
      <c r="K412" s="3"/>
      <c r="L412" s="3"/>
      <c r="M412" s="3"/>
      <c r="N412" s="3"/>
      <c r="O412" s="3"/>
      <c r="P412" s="3"/>
      <c r="Q412" s="3"/>
      <c r="R412" s="3"/>
      <c r="S412" s="3"/>
      <c r="T412" s="3"/>
      <c r="U412" s="3"/>
      <c r="V412" s="3"/>
      <c r="W412" s="3"/>
      <c r="X412" s="3"/>
      <c r="Y412" s="3"/>
      <c r="Z412" s="3"/>
      <c r="AA412" s="3"/>
      <c r="AB412" s="3"/>
    </row>
    <row r="413" spans="1:28" ht="12.75" customHeight="1" x14ac:dyDescent="0.25">
      <c r="A413" s="3"/>
      <c r="B413" s="3"/>
      <c r="C413" s="3"/>
      <c r="D413" s="3"/>
      <c r="E413" s="3"/>
      <c r="F413" s="200"/>
      <c r="G413" s="3"/>
      <c r="H413" s="3"/>
      <c r="I413" s="3"/>
      <c r="J413" s="3"/>
      <c r="K413" s="3"/>
      <c r="L413" s="3"/>
      <c r="M413" s="3"/>
      <c r="N413" s="3"/>
      <c r="O413" s="3"/>
      <c r="P413" s="3"/>
      <c r="Q413" s="3"/>
      <c r="R413" s="3"/>
      <c r="S413" s="3"/>
      <c r="T413" s="3"/>
      <c r="U413" s="3"/>
      <c r="V413" s="3"/>
      <c r="W413" s="3"/>
      <c r="X413" s="3"/>
      <c r="Y413" s="3"/>
      <c r="Z413" s="3"/>
      <c r="AA413" s="3"/>
      <c r="AB413" s="3"/>
    </row>
    <row r="414" spans="1:28" ht="12.75" customHeight="1" x14ac:dyDescent="0.25">
      <c r="A414" s="3"/>
      <c r="B414" s="3"/>
      <c r="C414" s="3"/>
      <c r="D414" s="3"/>
      <c r="E414" s="3"/>
      <c r="F414" s="200"/>
      <c r="G414" s="3"/>
      <c r="H414" s="3"/>
      <c r="I414" s="3"/>
      <c r="J414" s="3"/>
      <c r="K414" s="3"/>
      <c r="L414" s="3"/>
      <c r="M414" s="3"/>
      <c r="N414" s="3"/>
      <c r="O414" s="3"/>
      <c r="P414" s="3"/>
      <c r="Q414" s="3"/>
      <c r="R414" s="3"/>
      <c r="S414" s="3"/>
      <c r="T414" s="3"/>
      <c r="U414" s="3"/>
      <c r="V414" s="3"/>
      <c r="W414" s="3"/>
      <c r="X414" s="3"/>
      <c r="Y414" s="3"/>
      <c r="Z414" s="3"/>
      <c r="AA414" s="3"/>
      <c r="AB414" s="3"/>
    </row>
    <row r="415" spans="1:28" ht="12.75" customHeight="1" x14ac:dyDescent="0.25">
      <c r="A415" s="3"/>
      <c r="B415" s="3"/>
      <c r="C415" s="3"/>
      <c r="D415" s="3"/>
      <c r="E415" s="3"/>
      <c r="F415" s="200"/>
      <c r="G415" s="3"/>
      <c r="H415" s="3"/>
      <c r="I415" s="3"/>
      <c r="J415" s="3"/>
      <c r="K415" s="3"/>
      <c r="L415" s="3"/>
      <c r="M415" s="3"/>
      <c r="N415" s="3"/>
      <c r="O415" s="3"/>
      <c r="P415" s="3"/>
      <c r="Q415" s="3"/>
      <c r="R415" s="3"/>
      <c r="S415" s="3"/>
      <c r="T415" s="3"/>
      <c r="U415" s="3"/>
      <c r="V415" s="3"/>
      <c r="W415" s="3"/>
      <c r="X415" s="3"/>
      <c r="Y415" s="3"/>
      <c r="Z415" s="3"/>
      <c r="AA415" s="3"/>
      <c r="AB415" s="3"/>
    </row>
    <row r="416" spans="1:28" ht="12.75" customHeight="1" x14ac:dyDescent="0.25">
      <c r="A416" s="3"/>
      <c r="B416" s="3"/>
      <c r="C416" s="3"/>
      <c r="D416" s="3"/>
      <c r="E416" s="3"/>
      <c r="F416" s="200"/>
      <c r="G416" s="3"/>
      <c r="H416" s="3"/>
      <c r="I416" s="3"/>
      <c r="J416" s="3"/>
      <c r="K416" s="3"/>
      <c r="L416" s="3"/>
      <c r="M416" s="3"/>
      <c r="N416" s="3"/>
      <c r="O416" s="3"/>
      <c r="P416" s="3"/>
      <c r="Q416" s="3"/>
      <c r="R416" s="3"/>
      <c r="S416" s="3"/>
      <c r="T416" s="3"/>
      <c r="U416" s="3"/>
      <c r="V416" s="3"/>
      <c r="W416" s="3"/>
      <c r="X416" s="3"/>
      <c r="Y416" s="3"/>
      <c r="Z416" s="3"/>
      <c r="AA416" s="3"/>
      <c r="AB416" s="3"/>
    </row>
    <row r="417" spans="1:28" ht="12.75" customHeight="1" x14ac:dyDescent="0.25">
      <c r="A417" s="3"/>
      <c r="B417" s="3"/>
      <c r="C417" s="3"/>
      <c r="D417" s="3"/>
      <c r="E417" s="3"/>
      <c r="F417" s="200"/>
      <c r="G417" s="3"/>
      <c r="H417" s="3"/>
      <c r="I417" s="3"/>
      <c r="J417" s="3"/>
      <c r="K417" s="3"/>
      <c r="L417" s="3"/>
      <c r="M417" s="3"/>
      <c r="N417" s="3"/>
      <c r="O417" s="3"/>
      <c r="P417" s="3"/>
      <c r="Q417" s="3"/>
      <c r="R417" s="3"/>
      <c r="S417" s="3"/>
      <c r="T417" s="3"/>
      <c r="U417" s="3"/>
      <c r="V417" s="3"/>
      <c r="W417" s="3"/>
      <c r="X417" s="3"/>
      <c r="Y417" s="3"/>
      <c r="Z417" s="3"/>
      <c r="AA417" s="3"/>
      <c r="AB417" s="3"/>
    </row>
    <row r="418" spans="1:28" ht="12.75" customHeight="1" x14ac:dyDescent="0.25">
      <c r="A418" s="3"/>
      <c r="B418" s="3"/>
      <c r="C418" s="3"/>
      <c r="D418" s="3"/>
      <c r="E418" s="3"/>
      <c r="F418" s="200"/>
      <c r="G418" s="3"/>
      <c r="H418" s="3"/>
      <c r="I418" s="3"/>
      <c r="J418" s="3"/>
      <c r="K418" s="3"/>
      <c r="L418" s="3"/>
      <c r="M418" s="3"/>
      <c r="N418" s="3"/>
      <c r="O418" s="3"/>
      <c r="P418" s="3"/>
      <c r="Q418" s="3"/>
      <c r="R418" s="3"/>
      <c r="S418" s="3"/>
      <c r="T418" s="3"/>
      <c r="U418" s="3"/>
      <c r="V418" s="3"/>
      <c r="W418" s="3"/>
      <c r="X418" s="3"/>
      <c r="Y418" s="3"/>
      <c r="Z418" s="3"/>
      <c r="AA418" s="3"/>
      <c r="AB418" s="3"/>
    </row>
    <row r="419" spans="1:28" ht="12.75" customHeight="1" x14ac:dyDescent="0.25">
      <c r="A419" s="3"/>
      <c r="B419" s="3"/>
      <c r="C419" s="3"/>
      <c r="D419" s="3"/>
      <c r="E419" s="3"/>
      <c r="F419" s="200"/>
      <c r="G419" s="3"/>
      <c r="H419" s="3"/>
      <c r="I419" s="3"/>
      <c r="J419" s="3"/>
      <c r="K419" s="3"/>
      <c r="L419" s="3"/>
      <c r="M419" s="3"/>
      <c r="N419" s="3"/>
      <c r="O419" s="3"/>
      <c r="P419" s="3"/>
      <c r="Q419" s="3"/>
      <c r="R419" s="3"/>
      <c r="S419" s="3"/>
      <c r="T419" s="3"/>
      <c r="U419" s="3"/>
      <c r="V419" s="3"/>
      <c r="W419" s="3"/>
      <c r="X419" s="3"/>
      <c r="Y419" s="3"/>
      <c r="Z419" s="3"/>
      <c r="AA419" s="3"/>
      <c r="AB419" s="3"/>
    </row>
    <row r="420" spans="1:28" ht="12.75" customHeight="1" x14ac:dyDescent="0.25">
      <c r="A420" s="3"/>
      <c r="B420" s="3"/>
      <c r="C420" s="3"/>
      <c r="D420" s="3"/>
      <c r="E420" s="3"/>
      <c r="F420" s="200"/>
      <c r="G420" s="3"/>
      <c r="H420" s="3"/>
      <c r="I420" s="3"/>
      <c r="J420" s="3"/>
      <c r="K420" s="3"/>
      <c r="L420" s="3"/>
      <c r="M420" s="3"/>
      <c r="N420" s="3"/>
      <c r="O420" s="3"/>
      <c r="P420" s="3"/>
      <c r="Q420" s="3"/>
      <c r="R420" s="3"/>
      <c r="S420" s="3"/>
      <c r="T420" s="3"/>
      <c r="U420" s="3"/>
      <c r="V420" s="3"/>
      <c r="W420" s="3"/>
      <c r="X420" s="3"/>
      <c r="Y420" s="3"/>
      <c r="Z420" s="3"/>
      <c r="AA420" s="3"/>
      <c r="AB420" s="3"/>
    </row>
    <row r="421" spans="1:28" ht="12.75" customHeight="1" x14ac:dyDescent="0.25">
      <c r="A421" s="3"/>
      <c r="B421" s="3"/>
      <c r="C421" s="3"/>
      <c r="D421" s="3"/>
      <c r="E421" s="3"/>
      <c r="F421" s="200"/>
      <c r="G421" s="3"/>
      <c r="H421" s="3"/>
      <c r="I421" s="3"/>
      <c r="J421" s="3"/>
      <c r="K421" s="3"/>
      <c r="L421" s="3"/>
      <c r="M421" s="3"/>
      <c r="N421" s="3"/>
      <c r="O421" s="3"/>
      <c r="P421" s="3"/>
      <c r="Q421" s="3"/>
      <c r="R421" s="3"/>
      <c r="S421" s="3"/>
      <c r="T421" s="3"/>
      <c r="U421" s="3"/>
      <c r="V421" s="3"/>
      <c r="W421" s="3"/>
      <c r="X421" s="3"/>
      <c r="Y421" s="3"/>
      <c r="Z421" s="3"/>
      <c r="AA421" s="3"/>
      <c r="AB421" s="3"/>
    </row>
    <row r="422" spans="1:28" ht="12.75" customHeight="1" x14ac:dyDescent="0.25">
      <c r="A422" s="3"/>
      <c r="B422" s="3"/>
      <c r="C422" s="3"/>
      <c r="D422" s="3"/>
      <c r="E422" s="3"/>
      <c r="F422" s="200"/>
      <c r="G422" s="3"/>
      <c r="H422" s="3"/>
      <c r="I422" s="3"/>
      <c r="J422" s="3"/>
      <c r="K422" s="3"/>
      <c r="L422" s="3"/>
      <c r="M422" s="3"/>
      <c r="N422" s="3"/>
      <c r="O422" s="3"/>
      <c r="P422" s="3"/>
      <c r="Q422" s="3"/>
      <c r="R422" s="3"/>
      <c r="S422" s="3"/>
      <c r="T422" s="3"/>
      <c r="U422" s="3"/>
      <c r="V422" s="3"/>
      <c r="W422" s="3"/>
      <c r="X422" s="3"/>
      <c r="Y422" s="3"/>
      <c r="Z422" s="3"/>
      <c r="AA422" s="3"/>
      <c r="AB422" s="3"/>
    </row>
    <row r="423" spans="1:28" ht="12.75" customHeight="1" x14ac:dyDescent="0.25">
      <c r="A423" s="3"/>
      <c r="B423" s="3"/>
      <c r="C423" s="3"/>
      <c r="D423" s="3"/>
      <c r="E423" s="3"/>
      <c r="F423" s="200"/>
      <c r="G423" s="3"/>
      <c r="H423" s="3"/>
      <c r="I423" s="3"/>
      <c r="J423" s="3"/>
      <c r="K423" s="3"/>
      <c r="L423" s="3"/>
      <c r="M423" s="3"/>
      <c r="N423" s="3"/>
      <c r="O423" s="3"/>
      <c r="P423" s="3"/>
      <c r="Q423" s="3"/>
      <c r="R423" s="3"/>
      <c r="S423" s="3"/>
      <c r="T423" s="3"/>
      <c r="U423" s="3"/>
      <c r="V423" s="3"/>
      <c r="W423" s="3"/>
      <c r="X423" s="3"/>
      <c r="Y423" s="3"/>
      <c r="Z423" s="3"/>
      <c r="AA423" s="3"/>
      <c r="AB423" s="3"/>
    </row>
    <row r="424" spans="1:28" ht="12.75" customHeight="1" x14ac:dyDescent="0.25">
      <c r="A424" s="3"/>
      <c r="B424" s="3"/>
      <c r="C424" s="3"/>
      <c r="D424" s="3"/>
      <c r="E424" s="3"/>
      <c r="F424" s="200"/>
      <c r="G424" s="3"/>
      <c r="H424" s="3"/>
      <c r="I424" s="3"/>
      <c r="J424" s="3"/>
      <c r="K424" s="3"/>
      <c r="L424" s="3"/>
      <c r="M424" s="3"/>
      <c r="N424" s="3"/>
      <c r="O424" s="3"/>
      <c r="P424" s="3"/>
      <c r="Q424" s="3"/>
      <c r="R424" s="3"/>
      <c r="S424" s="3"/>
      <c r="T424" s="3"/>
      <c r="U424" s="3"/>
      <c r="V424" s="3"/>
      <c r="W424" s="3"/>
      <c r="X424" s="3"/>
      <c r="Y424" s="3"/>
      <c r="Z424" s="3"/>
      <c r="AA424" s="3"/>
      <c r="AB424" s="3"/>
    </row>
    <row r="425" spans="1:28" ht="12.75" customHeight="1" x14ac:dyDescent="0.25">
      <c r="A425" s="3"/>
      <c r="B425" s="3"/>
      <c r="C425" s="3"/>
      <c r="D425" s="3"/>
      <c r="E425" s="3"/>
      <c r="F425" s="200"/>
      <c r="G425" s="3"/>
      <c r="H425" s="3"/>
      <c r="I425" s="3"/>
      <c r="J425" s="3"/>
      <c r="K425" s="3"/>
      <c r="L425" s="3"/>
      <c r="M425" s="3"/>
      <c r="N425" s="3"/>
      <c r="O425" s="3"/>
      <c r="P425" s="3"/>
      <c r="Q425" s="3"/>
      <c r="R425" s="3"/>
      <c r="S425" s="3"/>
      <c r="T425" s="3"/>
      <c r="U425" s="3"/>
      <c r="V425" s="3"/>
      <c r="W425" s="3"/>
      <c r="X425" s="3"/>
      <c r="Y425" s="3"/>
      <c r="Z425" s="3"/>
      <c r="AA425" s="3"/>
      <c r="AB425" s="3"/>
    </row>
    <row r="426" spans="1:28" ht="12.75" customHeight="1" x14ac:dyDescent="0.25">
      <c r="A426" s="3"/>
      <c r="B426" s="3"/>
      <c r="C426" s="3"/>
      <c r="D426" s="3"/>
      <c r="E426" s="3"/>
      <c r="F426" s="200"/>
      <c r="G426" s="3"/>
      <c r="H426" s="3"/>
      <c r="I426" s="3"/>
      <c r="J426" s="3"/>
      <c r="K426" s="3"/>
      <c r="L426" s="3"/>
      <c r="M426" s="3"/>
      <c r="N426" s="3"/>
      <c r="O426" s="3"/>
      <c r="P426" s="3"/>
      <c r="Q426" s="3"/>
      <c r="R426" s="3"/>
      <c r="S426" s="3"/>
      <c r="T426" s="3"/>
      <c r="U426" s="3"/>
      <c r="V426" s="3"/>
      <c r="W426" s="3"/>
      <c r="X426" s="3"/>
      <c r="Y426" s="3"/>
      <c r="Z426" s="3"/>
      <c r="AA426" s="3"/>
      <c r="AB426" s="3"/>
    </row>
    <row r="427" spans="1:28" ht="12.75" customHeight="1" x14ac:dyDescent="0.25">
      <c r="A427" s="3"/>
      <c r="B427" s="3"/>
      <c r="C427" s="3"/>
      <c r="D427" s="3"/>
      <c r="E427" s="3"/>
      <c r="F427" s="200"/>
      <c r="G427" s="3"/>
      <c r="H427" s="3"/>
      <c r="I427" s="3"/>
      <c r="J427" s="3"/>
      <c r="K427" s="3"/>
      <c r="L427" s="3"/>
      <c r="M427" s="3"/>
      <c r="N427" s="3"/>
      <c r="O427" s="3"/>
      <c r="P427" s="3"/>
      <c r="Q427" s="3"/>
      <c r="R427" s="3"/>
      <c r="S427" s="3"/>
      <c r="T427" s="3"/>
      <c r="U427" s="3"/>
      <c r="V427" s="3"/>
      <c r="W427" s="3"/>
      <c r="X427" s="3"/>
      <c r="Y427" s="3"/>
      <c r="Z427" s="3"/>
      <c r="AA427" s="3"/>
      <c r="AB427" s="3"/>
    </row>
    <row r="428" spans="1:28" ht="12.75" customHeight="1" x14ac:dyDescent="0.25">
      <c r="A428" s="3"/>
      <c r="B428" s="3"/>
      <c r="C428" s="3"/>
      <c r="D428" s="3"/>
      <c r="E428" s="3"/>
      <c r="F428" s="200"/>
      <c r="G428" s="3"/>
      <c r="H428" s="3"/>
      <c r="I428" s="3"/>
      <c r="J428" s="3"/>
      <c r="K428" s="3"/>
      <c r="L428" s="3"/>
      <c r="M428" s="3"/>
      <c r="N428" s="3"/>
      <c r="O428" s="3"/>
      <c r="P428" s="3"/>
      <c r="Q428" s="3"/>
      <c r="R428" s="3"/>
      <c r="S428" s="3"/>
      <c r="T428" s="3"/>
      <c r="U428" s="3"/>
      <c r="V428" s="3"/>
      <c r="W428" s="3"/>
      <c r="X428" s="3"/>
      <c r="Y428" s="3"/>
      <c r="Z428" s="3"/>
      <c r="AA428" s="3"/>
      <c r="AB428" s="3"/>
    </row>
    <row r="429" spans="1:28" ht="12.75" customHeight="1" x14ac:dyDescent="0.25">
      <c r="A429" s="3"/>
      <c r="B429" s="3"/>
      <c r="C429" s="3"/>
      <c r="D429" s="3"/>
      <c r="E429" s="3"/>
      <c r="F429" s="200"/>
      <c r="G429" s="3"/>
      <c r="H429" s="3"/>
      <c r="I429" s="3"/>
      <c r="J429" s="3"/>
      <c r="K429" s="3"/>
      <c r="L429" s="3"/>
      <c r="M429" s="3"/>
      <c r="N429" s="3"/>
      <c r="O429" s="3"/>
      <c r="P429" s="3"/>
      <c r="Q429" s="3"/>
      <c r="R429" s="3"/>
      <c r="S429" s="3"/>
      <c r="T429" s="3"/>
      <c r="U429" s="3"/>
      <c r="V429" s="3"/>
      <c r="W429" s="3"/>
      <c r="X429" s="3"/>
      <c r="Y429" s="3"/>
      <c r="Z429" s="3"/>
      <c r="AA429" s="3"/>
      <c r="AB429" s="3"/>
    </row>
    <row r="430" spans="1:28" ht="12.75" customHeight="1" x14ac:dyDescent="0.25">
      <c r="A430" s="3"/>
      <c r="B430" s="3"/>
      <c r="C430" s="3"/>
      <c r="D430" s="3"/>
      <c r="E430" s="3"/>
      <c r="F430" s="200"/>
      <c r="G430" s="3"/>
      <c r="H430" s="3"/>
      <c r="I430" s="3"/>
      <c r="J430" s="3"/>
      <c r="K430" s="3"/>
      <c r="L430" s="3"/>
      <c r="M430" s="3"/>
      <c r="N430" s="3"/>
      <c r="O430" s="3"/>
      <c r="P430" s="3"/>
      <c r="Q430" s="3"/>
      <c r="R430" s="3"/>
      <c r="S430" s="3"/>
      <c r="T430" s="3"/>
      <c r="U430" s="3"/>
      <c r="V430" s="3"/>
      <c r="W430" s="3"/>
      <c r="X430" s="3"/>
      <c r="Y430" s="3"/>
      <c r="Z430" s="3"/>
      <c r="AA430" s="3"/>
      <c r="AB430" s="3"/>
    </row>
    <row r="431" spans="1:28" ht="12.75" customHeight="1" x14ac:dyDescent="0.25">
      <c r="A431" s="3"/>
      <c r="B431" s="3"/>
      <c r="C431" s="3"/>
      <c r="D431" s="3"/>
      <c r="E431" s="3"/>
      <c r="F431" s="200"/>
      <c r="G431" s="3"/>
      <c r="H431" s="3"/>
      <c r="I431" s="3"/>
      <c r="J431" s="3"/>
      <c r="K431" s="3"/>
      <c r="L431" s="3"/>
      <c r="M431" s="3"/>
      <c r="N431" s="3"/>
      <c r="O431" s="3"/>
      <c r="P431" s="3"/>
      <c r="Q431" s="3"/>
      <c r="R431" s="3"/>
      <c r="S431" s="3"/>
      <c r="T431" s="3"/>
      <c r="U431" s="3"/>
      <c r="V431" s="3"/>
      <c r="W431" s="3"/>
      <c r="X431" s="3"/>
      <c r="Y431" s="3"/>
      <c r="Z431" s="3"/>
      <c r="AA431" s="3"/>
      <c r="AB431" s="3"/>
    </row>
    <row r="432" spans="1:28" ht="12.75" customHeight="1" x14ac:dyDescent="0.25">
      <c r="A432" s="3"/>
      <c r="B432" s="3"/>
      <c r="C432" s="3"/>
      <c r="D432" s="3"/>
      <c r="E432" s="3"/>
      <c r="F432" s="200"/>
      <c r="G432" s="3"/>
      <c r="H432" s="3"/>
      <c r="I432" s="3"/>
      <c r="J432" s="3"/>
      <c r="K432" s="3"/>
      <c r="L432" s="3"/>
      <c r="M432" s="3"/>
      <c r="N432" s="3"/>
      <c r="O432" s="3"/>
      <c r="P432" s="3"/>
      <c r="Q432" s="3"/>
      <c r="R432" s="3"/>
      <c r="S432" s="3"/>
      <c r="T432" s="3"/>
      <c r="U432" s="3"/>
      <c r="V432" s="3"/>
      <c r="W432" s="3"/>
      <c r="X432" s="3"/>
      <c r="Y432" s="3"/>
      <c r="Z432" s="3"/>
      <c r="AA432" s="3"/>
      <c r="AB432" s="3"/>
    </row>
    <row r="433" spans="1:28" ht="12.75" customHeight="1" x14ac:dyDescent="0.25">
      <c r="A433" s="3"/>
      <c r="B433" s="3"/>
      <c r="C433" s="3"/>
      <c r="D433" s="3"/>
      <c r="E433" s="3"/>
      <c r="F433" s="200"/>
      <c r="G433" s="3"/>
      <c r="H433" s="3"/>
      <c r="I433" s="3"/>
      <c r="J433" s="3"/>
      <c r="K433" s="3"/>
      <c r="L433" s="3"/>
      <c r="M433" s="3"/>
      <c r="N433" s="3"/>
      <c r="O433" s="3"/>
      <c r="P433" s="3"/>
      <c r="Q433" s="3"/>
      <c r="R433" s="3"/>
      <c r="S433" s="3"/>
      <c r="T433" s="3"/>
      <c r="U433" s="3"/>
      <c r="V433" s="3"/>
      <c r="W433" s="3"/>
      <c r="X433" s="3"/>
      <c r="Y433" s="3"/>
      <c r="Z433" s="3"/>
      <c r="AA433" s="3"/>
      <c r="AB433" s="3"/>
    </row>
    <row r="434" spans="1:28" ht="12.75" customHeight="1" x14ac:dyDescent="0.25">
      <c r="A434" s="3"/>
      <c r="B434" s="3"/>
      <c r="C434" s="3"/>
      <c r="D434" s="3"/>
      <c r="E434" s="3"/>
      <c r="F434" s="200"/>
      <c r="G434" s="3"/>
      <c r="H434" s="3"/>
      <c r="I434" s="3"/>
      <c r="J434" s="3"/>
      <c r="K434" s="3"/>
      <c r="L434" s="3"/>
      <c r="M434" s="3"/>
      <c r="N434" s="3"/>
      <c r="O434" s="3"/>
      <c r="P434" s="3"/>
      <c r="Q434" s="3"/>
      <c r="R434" s="3"/>
      <c r="S434" s="3"/>
      <c r="T434" s="3"/>
      <c r="U434" s="3"/>
      <c r="V434" s="3"/>
      <c r="W434" s="3"/>
      <c r="X434" s="3"/>
      <c r="Y434" s="3"/>
      <c r="Z434" s="3"/>
      <c r="AA434" s="3"/>
      <c r="AB434" s="3"/>
    </row>
    <row r="435" spans="1:28" ht="12.75" customHeight="1" x14ac:dyDescent="0.25">
      <c r="A435" s="3"/>
      <c r="B435" s="3"/>
      <c r="C435" s="3"/>
      <c r="D435" s="3"/>
      <c r="E435" s="3"/>
      <c r="F435" s="200"/>
      <c r="G435" s="3"/>
      <c r="H435" s="3"/>
      <c r="I435" s="3"/>
      <c r="J435" s="3"/>
      <c r="K435" s="3"/>
      <c r="L435" s="3"/>
      <c r="M435" s="3"/>
      <c r="N435" s="3"/>
      <c r="O435" s="3"/>
      <c r="P435" s="3"/>
      <c r="Q435" s="3"/>
      <c r="R435" s="3"/>
      <c r="S435" s="3"/>
      <c r="T435" s="3"/>
      <c r="U435" s="3"/>
      <c r="V435" s="3"/>
      <c r="W435" s="3"/>
      <c r="X435" s="3"/>
      <c r="Y435" s="3"/>
      <c r="Z435" s="3"/>
      <c r="AA435" s="3"/>
      <c r="AB435" s="3"/>
    </row>
    <row r="436" spans="1:28" ht="12.75" customHeight="1" x14ac:dyDescent="0.25">
      <c r="A436" s="3"/>
      <c r="B436" s="3"/>
      <c r="C436" s="3"/>
      <c r="D436" s="3"/>
      <c r="E436" s="3"/>
      <c r="F436" s="200"/>
      <c r="G436" s="3"/>
      <c r="H436" s="3"/>
      <c r="I436" s="3"/>
      <c r="J436" s="3"/>
      <c r="K436" s="3"/>
      <c r="L436" s="3"/>
      <c r="M436" s="3"/>
      <c r="N436" s="3"/>
      <c r="O436" s="3"/>
      <c r="P436" s="3"/>
      <c r="Q436" s="3"/>
      <c r="R436" s="3"/>
      <c r="S436" s="3"/>
      <c r="T436" s="3"/>
      <c r="U436" s="3"/>
      <c r="V436" s="3"/>
      <c r="W436" s="3"/>
      <c r="X436" s="3"/>
      <c r="Y436" s="3"/>
      <c r="Z436" s="3"/>
      <c r="AA436" s="3"/>
      <c r="AB436" s="3"/>
    </row>
    <row r="437" spans="1:28" ht="12.75" customHeight="1" x14ac:dyDescent="0.25">
      <c r="A437" s="3"/>
      <c r="B437" s="3"/>
      <c r="C437" s="3"/>
      <c r="D437" s="3"/>
      <c r="E437" s="3"/>
      <c r="F437" s="200"/>
      <c r="G437" s="3"/>
      <c r="H437" s="3"/>
      <c r="I437" s="3"/>
      <c r="J437" s="3"/>
      <c r="K437" s="3"/>
      <c r="L437" s="3"/>
      <c r="M437" s="3"/>
      <c r="N437" s="3"/>
      <c r="O437" s="3"/>
      <c r="P437" s="3"/>
      <c r="Q437" s="3"/>
      <c r="R437" s="3"/>
      <c r="S437" s="3"/>
      <c r="T437" s="3"/>
      <c r="U437" s="3"/>
      <c r="V437" s="3"/>
      <c r="W437" s="3"/>
      <c r="X437" s="3"/>
      <c r="Y437" s="3"/>
      <c r="Z437" s="3"/>
      <c r="AA437" s="3"/>
      <c r="AB437" s="3"/>
    </row>
    <row r="438" spans="1:28" ht="12.75" customHeight="1" x14ac:dyDescent="0.25">
      <c r="A438" s="3"/>
      <c r="B438" s="3"/>
      <c r="C438" s="3"/>
      <c r="D438" s="3"/>
      <c r="E438" s="3"/>
      <c r="F438" s="200"/>
      <c r="G438" s="3"/>
      <c r="H438" s="3"/>
      <c r="I438" s="3"/>
      <c r="J438" s="3"/>
      <c r="K438" s="3"/>
      <c r="L438" s="3"/>
      <c r="M438" s="3"/>
      <c r="N438" s="3"/>
      <c r="O438" s="3"/>
      <c r="P438" s="3"/>
      <c r="Q438" s="3"/>
      <c r="R438" s="3"/>
      <c r="S438" s="3"/>
      <c r="T438" s="3"/>
      <c r="U438" s="3"/>
      <c r="V438" s="3"/>
      <c r="W438" s="3"/>
      <c r="X438" s="3"/>
      <c r="Y438" s="3"/>
      <c r="Z438" s="3"/>
      <c r="AA438" s="3"/>
      <c r="AB438" s="3"/>
    </row>
    <row r="439" spans="1:28" ht="12.75" customHeight="1" x14ac:dyDescent="0.25">
      <c r="A439" s="3"/>
      <c r="B439" s="3"/>
      <c r="C439" s="3"/>
      <c r="D439" s="3"/>
      <c r="E439" s="3"/>
      <c r="F439" s="200"/>
      <c r="G439" s="3"/>
      <c r="H439" s="3"/>
      <c r="I439" s="3"/>
      <c r="J439" s="3"/>
      <c r="K439" s="3"/>
      <c r="L439" s="3"/>
      <c r="M439" s="3"/>
      <c r="N439" s="3"/>
      <c r="O439" s="3"/>
      <c r="P439" s="3"/>
      <c r="Q439" s="3"/>
      <c r="R439" s="3"/>
      <c r="S439" s="3"/>
      <c r="T439" s="3"/>
      <c r="U439" s="3"/>
      <c r="V439" s="3"/>
      <c r="W439" s="3"/>
      <c r="X439" s="3"/>
      <c r="Y439" s="3"/>
      <c r="Z439" s="3"/>
      <c r="AA439" s="3"/>
      <c r="AB439" s="3"/>
    </row>
    <row r="440" spans="1:28" ht="12.75" customHeight="1" x14ac:dyDescent="0.25">
      <c r="A440" s="3"/>
      <c r="B440" s="3"/>
      <c r="C440" s="3"/>
      <c r="D440" s="3"/>
      <c r="E440" s="3"/>
      <c r="F440" s="200"/>
      <c r="G440" s="3"/>
      <c r="H440" s="3"/>
      <c r="I440" s="3"/>
      <c r="J440" s="3"/>
      <c r="K440" s="3"/>
      <c r="L440" s="3"/>
      <c r="M440" s="3"/>
      <c r="N440" s="3"/>
      <c r="O440" s="3"/>
      <c r="P440" s="3"/>
      <c r="Q440" s="3"/>
      <c r="R440" s="3"/>
      <c r="S440" s="3"/>
      <c r="T440" s="3"/>
      <c r="U440" s="3"/>
      <c r="V440" s="3"/>
      <c r="W440" s="3"/>
      <c r="X440" s="3"/>
      <c r="Y440" s="3"/>
      <c r="Z440" s="3"/>
      <c r="AA440" s="3"/>
      <c r="AB440" s="3"/>
    </row>
    <row r="441" spans="1:28" ht="12.75" customHeight="1" x14ac:dyDescent="0.25">
      <c r="A441" s="3"/>
      <c r="B441" s="3"/>
      <c r="C441" s="3"/>
      <c r="D441" s="3"/>
      <c r="E441" s="3"/>
      <c r="F441" s="200"/>
      <c r="G441" s="3"/>
      <c r="H441" s="3"/>
      <c r="I441" s="3"/>
      <c r="J441" s="3"/>
      <c r="K441" s="3"/>
      <c r="L441" s="3"/>
      <c r="M441" s="3"/>
      <c r="N441" s="3"/>
      <c r="O441" s="3"/>
      <c r="P441" s="3"/>
      <c r="Q441" s="3"/>
      <c r="R441" s="3"/>
      <c r="S441" s="3"/>
      <c r="T441" s="3"/>
      <c r="U441" s="3"/>
      <c r="V441" s="3"/>
      <c r="W441" s="3"/>
      <c r="X441" s="3"/>
      <c r="Y441" s="3"/>
      <c r="Z441" s="3"/>
      <c r="AA441" s="3"/>
      <c r="AB441" s="3"/>
    </row>
    <row r="442" spans="1:28" ht="12.75" customHeight="1" x14ac:dyDescent="0.25">
      <c r="A442" s="3"/>
      <c r="B442" s="3"/>
      <c r="C442" s="3"/>
      <c r="D442" s="3"/>
      <c r="E442" s="3"/>
      <c r="F442" s="200"/>
      <c r="G442" s="3"/>
      <c r="H442" s="3"/>
      <c r="I442" s="3"/>
      <c r="J442" s="3"/>
      <c r="K442" s="3"/>
      <c r="L442" s="3"/>
      <c r="M442" s="3"/>
      <c r="N442" s="3"/>
      <c r="O442" s="3"/>
      <c r="P442" s="3"/>
      <c r="Q442" s="3"/>
      <c r="R442" s="3"/>
      <c r="S442" s="3"/>
      <c r="T442" s="3"/>
      <c r="U442" s="3"/>
      <c r="V442" s="3"/>
      <c r="W442" s="3"/>
      <c r="X442" s="3"/>
      <c r="Y442" s="3"/>
      <c r="Z442" s="3"/>
      <c r="AA442" s="3"/>
      <c r="AB442" s="3"/>
    </row>
    <row r="443" spans="1:28" ht="12.75" customHeight="1" x14ac:dyDescent="0.25">
      <c r="A443" s="3"/>
      <c r="B443" s="3"/>
      <c r="C443" s="3"/>
      <c r="D443" s="3"/>
      <c r="E443" s="3"/>
      <c r="F443" s="200"/>
      <c r="G443" s="3"/>
      <c r="H443" s="3"/>
      <c r="I443" s="3"/>
      <c r="J443" s="3"/>
      <c r="K443" s="3"/>
      <c r="L443" s="3"/>
      <c r="M443" s="3"/>
      <c r="N443" s="3"/>
      <c r="O443" s="3"/>
      <c r="P443" s="3"/>
      <c r="Q443" s="3"/>
      <c r="R443" s="3"/>
      <c r="S443" s="3"/>
      <c r="T443" s="3"/>
      <c r="U443" s="3"/>
      <c r="V443" s="3"/>
      <c r="W443" s="3"/>
      <c r="X443" s="3"/>
      <c r="Y443" s="3"/>
      <c r="Z443" s="3"/>
      <c r="AA443" s="3"/>
      <c r="AB443" s="3"/>
    </row>
    <row r="444" spans="1:28" ht="12.75" customHeight="1" x14ac:dyDescent="0.25">
      <c r="A444" s="3"/>
      <c r="B444" s="3"/>
      <c r="C444" s="3"/>
      <c r="D444" s="3"/>
      <c r="E444" s="3"/>
      <c r="F444" s="200"/>
      <c r="G444" s="3"/>
      <c r="H444" s="3"/>
      <c r="I444" s="3"/>
      <c r="J444" s="3"/>
      <c r="K444" s="3"/>
      <c r="L444" s="3"/>
      <c r="M444" s="3"/>
      <c r="N444" s="3"/>
      <c r="O444" s="3"/>
      <c r="P444" s="3"/>
      <c r="Q444" s="3"/>
      <c r="R444" s="3"/>
      <c r="S444" s="3"/>
      <c r="T444" s="3"/>
      <c r="U444" s="3"/>
      <c r="V444" s="3"/>
      <c r="W444" s="3"/>
      <c r="X444" s="3"/>
      <c r="Y444" s="3"/>
      <c r="Z444" s="3"/>
      <c r="AA444" s="3"/>
      <c r="AB444" s="3"/>
    </row>
    <row r="445" spans="1:28" ht="12.75" customHeight="1" x14ac:dyDescent="0.25">
      <c r="A445" s="3"/>
      <c r="B445" s="3"/>
      <c r="C445" s="3"/>
      <c r="D445" s="3"/>
      <c r="E445" s="3"/>
      <c r="F445" s="200"/>
      <c r="G445" s="3"/>
      <c r="H445" s="3"/>
      <c r="I445" s="3"/>
      <c r="J445" s="3"/>
      <c r="K445" s="3"/>
      <c r="L445" s="3"/>
      <c r="M445" s="3"/>
      <c r="N445" s="3"/>
      <c r="O445" s="3"/>
      <c r="P445" s="3"/>
      <c r="Q445" s="3"/>
      <c r="R445" s="3"/>
      <c r="S445" s="3"/>
      <c r="T445" s="3"/>
      <c r="U445" s="3"/>
      <c r="V445" s="3"/>
      <c r="W445" s="3"/>
      <c r="X445" s="3"/>
      <c r="Y445" s="3"/>
      <c r="Z445" s="3"/>
      <c r="AA445" s="3"/>
      <c r="AB445" s="3"/>
    </row>
    <row r="446" spans="1:28" ht="12.75" customHeight="1" x14ac:dyDescent="0.25">
      <c r="A446" s="3"/>
      <c r="B446" s="3"/>
      <c r="C446" s="3"/>
      <c r="D446" s="3"/>
      <c r="E446" s="3"/>
      <c r="F446" s="200"/>
      <c r="G446" s="3"/>
      <c r="H446" s="3"/>
      <c r="I446" s="3"/>
      <c r="J446" s="3"/>
      <c r="K446" s="3"/>
      <c r="L446" s="3"/>
      <c r="M446" s="3"/>
      <c r="N446" s="3"/>
      <c r="O446" s="3"/>
      <c r="P446" s="3"/>
      <c r="Q446" s="3"/>
      <c r="R446" s="3"/>
      <c r="S446" s="3"/>
      <c r="T446" s="3"/>
      <c r="U446" s="3"/>
      <c r="V446" s="3"/>
      <c r="W446" s="3"/>
      <c r="X446" s="3"/>
      <c r="Y446" s="3"/>
      <c r="Z446" s="3"/>
      <c r="AA446" s="3"/>
      <c r="AB446" s="3"/>
    </row>
    <row r="447" spans="1:28" ht="12.75" customHeight="1" x14ac:dyDescent="0.25">
      <c r="A447" s="3"/>
      <c r="B447" s="3"/>
      <c r="C447" s="3"/>
      <c r="D447" s="3"/>
      <c r="E447" s="3"/>
      <c r="F447" s="200"/>
      <c r="G447" s="3"/>
      <c r="H447" s="3"/>
      <c r="I447" s="3"/>
      <c r="J447" s="3"/>
      <c r="K447" s="3"/>
      <c r="L447" s="3"/>
      <c r="M447" s="3"/>
      <c r="N447" s="3"/>
      <c r="O447" s="3"/>
      <c r="P447" s="3"/>
      <c r="Q447" s="3"/>
      <c r="R447" s="3"/>
      <c r="S447" s="3"/>
      <c r="T447" s="3"/>
      <c r="U447" s="3"/>
      <c r="V447" s="3"/>
      <c r="W447" s="3"/>
      <c r="X447" s="3"/>
      <c r="Y447" s="3"/>
      <c r="Z447" s="3"/>
      <c r="AA447" s="3"/>
      <c r="AB447" s="3"/>
    </row>
    <row r="448" spans="1:28" ht="12.75" customHeight="1" x14ac:dyDescent="0.25">
      <c r="A448" s="3"/>
      <c r="B448" s="3"/>
      <c r="C448" s="3"/>
      <c r="D448" s="3"/>
      <c r="E448" s="3"/>
      <c r="F448" s="200"/>
      <c r="G448" s="3"/>
      <c r="H448" s="3"/>
      <c r="I448" s="3"/>
      <c r="J448" s="3"/>
      <c r="K448" s="3"/>
      <c r="L448" s="3"/>
      <c r="M448" s="3"/>
      <c r="N448" s="3"/>
      <c r="O448" s="3"/>
      <c r="P448" s="3"/>
      <c r="Q448" s="3"/>
      <c r="R448" s="3"/>
      <c r="S448" s="3"/>
      <c r="T448" s="3"/>
      <c r="U448" s="3"/>
      <c r="V448" s="3"/>
      <c r="W448" s="3"/>
      <c r="X448" s="3"/>
      <c r="Y448" s="3"/>
      <c r="Z448" s="3"/>
      <c r="AA448" s="3"/>
      <c r="AB448" s="3"/>
    </row>
    <row r="449" spans="1:28" ht="12.75" customHeight="1" x14ac:dyDescent="0.25">
      <c r="A449" s="3"/>
      <c r="B449" s="3"/>
      <c r="C449" s="3"/>
      <c r="D449" s="3"/>
      <c r="E449" s="3"/>
      <c r="F449" s="200"/>
      <c r="G449" s="3"/>
      <c r="H449" s="3"/>
      <c r="I449" s="3"/>
      <c r="J449" s="3"/>
      <c r="K449" s="3"/>
      <c r="L449" s="3"/>
      <c r="M449" s="3"/>
      <c r="N449" s="3"/>
      <c r="O449" s="3"/>
      <c r="P449" s="3"/>
      <c r="Q449" s="3"/>
      <c r="R449" s="3"/>
      <c r="S449" s="3"/>
      <c r="T449" s="3"/>
      <c r="U449" s="3"/>
      <c r="V449" s="3"/>
      <c r="W449" s="3"/>
      <c r="X449" s="3"/>
      <c r="Y449" s="3"/>
      <c r="Z449" s="3"/>
      <c r="AA449" s="3"/>
      <c r="AB449" s="3"/>
    </row>
    <row r="450" spans="1:28" ht="12.75" customHeight="1" x14ac:dyDescent="0.25">
      <c r="A450" s="3"/>
      <c r="B450" s="3"/>
      <c r="C450" s="3"/>
      <c r="D450" s="3"/>
      <c r="E450" s="3"/>
      <c r="F450" s="200"/>
      <c r="G450" s="3"/>
      <c r="H450" s="3"/>
      <c r="I450" s="3"/>
      <c r="J450" s="3"/>
      <c r="K450" s="3"/>
      <c r="L450" s="3"/>
      <c r="M450" s="3"/>
      <c r="N450" s="3"/>
      <c r="O450" s="3"/>
      <c r="P450" s="3"/>
      <c r="Q450" s="3"/>
      <c r="R450" s="3"/>
      <c r="S450" s="3"/>
      <c r="T450" s="3"/>
      <c r="U450" s="3"/>
      <c r="V450" s="3"/>
      <c r="W450" s="3"/>
      <c r="X450" s="3"/>
      <c r="Y450" s="3"/>
      <c r="Z450" s="3"/>
      <c r="AA450" s="3"/>
      <c r="AB450" s="3"/>
    </row>
    <row r="451" spans="1:28" ht="12.75" customHeight="1" x14ac:dyDescent="0.25">
      <c r="A451" s="3"/>
      <c r="B451" s="3"/>
      <c r="C451" s="3"/>
      <c r="D451" s="3"/>
      <c r="E451" s="3"/>
      <c r="F451" s="200"/>
      <c r="G451" s="3"/>
      <c r="H451" s="3"/>
      <c r="I451" s="3"/>
      <c r="J451" s="3"/>
      <c r="K451" s="3"/>
      <c r="L451" s="3"/>
      <c r="M451" s="3"/>
      <c r="N451" s="3"/>
      <c r="O451" s="3"/>
      <c r="P451" s="3"/>
      <c r="Q451" s="3"/>
      <c r="R451" s="3"/>
      <c r="S451" s="3"/>
      <c r="T451" s="3"/>
      <c r="U451" s="3"/>
      <c r="V451" s="3"/>
      <c r="W451" s="3"/>
      <c r="X451" s="3"/>
      <c r="Y451" s="3"/>
      <c r="Z451" s="3"/>
      <c r="AA451" s="3"/>
      <c r="AB451" s="3"/>
    </row>
    <row r="452" spans="1:28" ht="12.75" customHeight="1" x14ac:dyDescent="0.25">
      <c r="A452" s="3"/>
      <c r="B452" s="3"/>
      <c r="C452" s="3"/>
      <c r="D452" s="3"/>
      <c r="E452" s="3"/>
      <c r="F452" s="200"/>
      <c r="G452" s="3"/>
      <c r="H452" s="3"/>
      <c r="I452" s="3"/>
      <c r="J452" s="3"/>
      <c r="K452" s="3"/>
      <c r="L452" s="3"/>
      <c r="M452" s="3"/>
      <c r="N452" s="3"/>
      <c r="O452" s="3"/>
      <c r="P452" s="3"/>
      <c r="Q452" s="3"/>
      <c r="R452" s="3"/>
      <c r="S452" s="3"/>
      <c r="T452" s="3"/>
      <c r="U452" s="3"/>
      <c r="V452" s="3"/>
      <c r="W452" s="3"/>
      <c r="X452" s="3"/>
      <c r="Y452" s="3"/>
      <c r="Z452" s="3"/>
      <c r="AA452" s="3"/>
      <c r="AB452" s="3"/>
    </row>
    <row r="453" spans="1:28" ht="12.75" customHeight="1" x14ac:dyDescent="0.25">
      <c r="A453" s="3"/>
      <c r="B453" s="3"/>
      <c r="C453" s="3"/>
      <c r="D453" s="3"/>
      <c r="E453" s="3"/>
      <c r="F453" s="200"/>
      <c r="G453" s="3"/>
      <c r="H453" s="3"/>
      <c r="I453" s="3"/>
      <c r="J453" s="3"/>
      <c r="K453" s="3"/>
      <c r="L453" s="3"/>
      <c r="M453" s="3"/>
      <c r="N453" s="3"/>
      <c r="O453" s="3"/>
      <c r="P453" s="3"/>
      <c r="Q453" s="3"/>
      <c r="R453" s="3"/>
      <c r="S453" s="3"/>
      <c r="T453" s="3"/>
      <c r="U453" s="3"/>
      <c r="V453" s="3"/>
      <c r="W453" s="3"/>
      <c r="X453" s="3"/>
      <c r="Y453" s="3"/>
      <c r="Z453" s="3"/>
      <c r="AA453" s="3"/>
      <c r="AB453" s="3"/>
    </row>
    <row r="454" spans="1:28" ht="12.75" customHeight="1" x14ac:dyDescent="0.25">
      <c r="A454" s="3"/>
      <c r="B454" s="3"/>
      <c r="C454" s="3"/>
      <c r="D454" s="3"/>
      <c r="E454" s="3"/>
      <c r="F454" s="200"/>
      <c r="G454" s="3"/>
      <c r="H454" s="3"/>
      <c r="I454" s="3"/>
      <c r="J454" s="3"/>
      <c r="K454" s="3"/>
      <c r="L454" s="3"/>
      <c r="M454" s="3"/>
      <c r="N454" s="3"/>
      <c r="O454" s="3"/>
      <c r="P454" s="3"/>
      <c r="Q454" s="3"/>
      <c r="R454" s="3"/>
      <c r="S454" s="3"/>
      <c r="T454" s="3"/>
      <c r="U454" s="3"/>
      <c r="V454" s="3"/>
      <c r="W454" s="3"/>
      <c r="X454" s="3"/>
      <c r="Y454" s="3"/>
      <c r="Z454" s="3"/>
      <c r="AA454" s="3"/>
      <c r="AB454" s="3"/>
    </row>
    <row r="455" spans="1:28" ht="12.75" customHeight="1" x14ac:dyDescent="0.25">
      <c r="A455" s="3"/>
      <c r="B455" s="3"/>
      <c r="C455" s="3"/>
      <c r="D455" s="3"/>
      <c r="E455" s="3"/>
      <c r="F455" s="200"/>
      <c r="G455" s="3"/>
      <c r="H455" s="3"/>
      <c r="I455" s="3"/>
      <c r="J455" s="3"/>
      <c r="K455" s="3"/>
      <c r="L455" s="3"/>
      <c r="M455" s="3"/>
      <c r="N455" s="3"/>
      <c r="O455" s="3"/>
      <c r="P455" s="3"/>
      <c r="Q455" s="3"/>
      <c r="R455" s="3"/>
      <c r="S455" s="3"/>
      <c r="T455" s="3"/>
      <c r="U455" s="3"/>
      <c r="V455" s="3"/>
      <c r="W455" s="3"/>
      <c r="X455" s="3"/>
      <c r="Y455" s="3"/>
      <c r="Z455" s="3"/>
      <c r="AA455" s="3"/>
      <c r="AB455" s="3"/>
    </row>
    <row r="456" spans="1:28" ht="12.75" customHeight="1" x14ac:dyDescent="0.25">
      <c r="A456" s="3"/>
      <c r="B456" s="3"/>
      <c r="C456" s="3"/>
      <c r="D456" s="3"/>
      <c r="E456" s="3"/>
      <c r="F456" s="200"/>
      <c r="G456" s="3"/>
      <c r="H456" s="3"/>
      <c r="I456" s="3"/>
      <c r="J456" s="3"/>
      <c r="K456" s="3"/>
      <c r="L456" s="3"/>
      <c r="M456" s="3"/>
      <c r="N456" s="3"/>
      <c r="O456" s="3"/>
      <c r="P456" s="3"/>
      <c r="Q456" s="3"/>
      <c r="R456" s="3"/>
      <c r="S456" s="3"/>
      <c r="T456" s="3"/>
      <c r="U456" s="3"/>
      <c r="V456" s="3"/>
      <c r="W456" s="3"/>
      <c r="X456" s="3"/>
      <c r="Y456" s="3"/>
      <c r="Z456" s="3"/>
      <c r="AA456" s="3"/>
      <c r="AB456" s="3"/>
    </row>
    <row r="457" spans="1:28" ht="12.75" customHeight="1" x14ac:dyDescent="0.25">
      <c r="A457" s="3"/>
      <c r="B457" s="3"/>
      <c r="C457" s="3"/>
      <c r="D457" s="3"/>
      <c r="E457" s="3"/>
      <c r="F457" s="200"/>
      <c r="G457" s="3"/>
      <c r="H457" s="3"/>
      <c r="I457" s="3"/>
      <c r="J457" s="3"/>
      <c r="K457" s="3"/>
      <c r="L457" s="3"/>
      <c r="M457" s="3"/>
      <c r="N457" s="3"/>
      <c r="O457" s="3"/>
      <c r="P457" s="3"/>
      <c r="Q457" s="3"/>
      <c r="R457" s="3"/>
      <c r="S457" s="3"/>
      <c r="T457" s="3"/>
      <c r="U457" s="3"/>
      <c r="V457" s="3"/>
      <c r="W457" s="3"/>
      <c r="X457" s="3"/>
      <c r="Y457" s="3"/>
      <c r="Z457" s="3"/>
      <c r="AA457" s="3"/>
      <c r="AB457" s="3"/>
    </row>
    <row r="458" spans="1:28" ht="12.75" customHeight="1" x14ac:dyDescent="0.25">
      <c r="A458" s="3"/>
      <c r="B458" s="3"/>
      <c r="C458" s="3"/>
      <c r="D458" s="3"/>
      <c r="E458" s="3"/>
      <c r="F458" s="200"/>
      <c r="G458" s="3"/>
      <c r="H458" s="3"/>
      <c r="I458" s="3"/>
      <c r="J458" s="3"/>
      <c r="K458" s="3"/>
      <c r="L458" s="3"/>
      <c r="M458" s="3"/>
      <c r="N458" s="3"/>
      <c r="O458" s="3"/>
      <c r="P458" s="3"/>
      <c r="Q458" s="3"/>
      <c r="R458" s="3"/>
      <c r="S458" s="3"/>
      <c r="T458" s="3"/>
      <c r="U458" s="3"/>
      <c r="V458" s="3"/>
      <c r="W458" s="3"/>
      <c r="X458" s="3"/>
      <c r="Y458" s="3"/>
      <c r="Z458" s="3"/>
      <c r="AA458" s="3"/>
      <c r="AB458" s="3"/>
    </row>
    <row r="459" spans="1:28" ht="12.75" customHeight="1" x14ac:dyDescent="0.25">
      <c r="A459" s="3"/>
      <c r="B459" s="3"/>
      <c r="C459" s="3"/>
      <c r="D459" s="3"/>
      <c r="E459" s="3"/>
      <c r="F459" s="200"/>
      <c r="G459" s="3"/>
      <c r="H459" s="3"/>
      <c r="I459" s="3"/>
      <c r="J459" s="3"/>
      <c r="K459" s="3"/>
      <c r="L459" s="3"/>
      <c r="M459" s="3"/>
      <c r="N459" s="3"/>
      <c r="O459" s="3"/>
      <c r="P459" s="3"/>
      <c r="Q459" s="3"/>
      <c r="R459" s="3"/>
      <c r="S459" s="3"/>
      <c r="T459" s="3"/>
      <c r="U459" s="3"/>
      <c r="V459" s="3"/>
      <c r="W459" s="3"/>
      <c r="X459" s="3"/>
      <c r="Y459" s="3"/>
      <c r="Z459" s="3"/>
      <c r="AA459" s="3"/>
      <c r="AB459" s="3"/>
    </row>
    <row r="460" spans="1:28" ht="12.75" customHeight="1" x14ac:dyDescent="0.25">
      <c r="A460" s="3"/>
      <c r="B460" s="3"/>
      <c r="C460" s="3"/>
      <c r="D460" s="3"/>
      <c r="E460" s="3"/>
      <c r="F460" s="200"/>
      <c r="G460" s="3"/>
      <c r="H460" s="3"/>
      <c r="I460" s="3"/>
      <c r="J460" s="3"/>
      <c r="K460" s="3"/>
      <c r="L460" s="3"/>
      <c r="M460" s="3"/>
      <c r="N460" s="3"/>
      <c r="O460" s="3"/>
      <c r="P460" s="3"/>
      <c r="Q460" s="3"/>
      <c r="R460" s="3"/>
      <c r="S460" s="3"/>
      <c r="T460" s="3"/>
      <c r="U460" s="3"/>
      <c r="V460" s="3"/>
      <c r="W460" s="3"/>
      <c r="X460" s="3"/>
      <c r="Y460" s="3"/>
      <c r="Z460" s="3"/>
      <c r="AA460" s="3"/>
      <c r="AB460" s="3"/>
    </row>
    <row r="461" spans="1:28" ht="12.75" customHeight="1" x14ac:dyDescent="0.25">
      <c r="A461" s="3"/>
      <c r="B461" s="3"/>
      <c r="C461" s="3"/>
      <c r="D461" s="3"/>
      <c r="E461" s="3"/>
      <c r="F461" s="200"/>
      <c r="G461" s="3"/>
      <c r="H461" s="3"/>
      <c r="I461" s="3"/>
      <c r="J461" s="3"/>
      <c r="K461" s="3"/>
      <c r="L461" s="3"/>
      <c r="M461" s="3"/>
      <c r="N461" s="3"/>
      <c r="O461" s="3"/>
      <c r="P461" s="3"/>
      <c r="Q461" s="3"/>
      <c r="R461" s="3"/>
      <c r="S461" s="3"/>
      <c r="T461" s="3"/>
      <c r="U461" s="3"/>
      <c r="V461" s="3"/>
      <c r="W461" s="3"/>
      <c r="X461" s="3"/>
      <c r="Y461" s="3"/>
      <c r="Z461" s="3"/>
      <c r="AA461" s="3"/>
      <c r="AB461" s="3"/>
    </row>
    <row r="462" spans="1:28" ht="12.75" customHeight="1" x14ac:dyDescent="0.25">
      <c r="A462" s="3"/>
      <c r="B462" s="3"/>
      <c r="C462" s="3"/>
      <c r="D462" s="3"/>
      <c r="E462" s="3"/>
      <c r="F462" s="200"/>
      <c r="G462" s="3"/>
      <c r="H462" s="3"/>
      <c r="I462" s="3"/>
      <c r="J462" s="3"/>
      <c r="K462" s="3"/>
      <c r="L462" s="3"/>
      <c r="M462" s="3"/>
      <c r="N462" s="3"/>
      <c r="O462" s="3"/>
      <c r="P462" s="3"/>
      <c r="Q462" s="3"/>
      <c r="R462" s="3"/>
      <c r="S462" s="3"/>
      <c r="T462" s="3"/>
      <c r="U462" s="3"/>
      <c r="V462" s="3"/>
      <c r="W462" s="3"/>
      <c r="X462" s="3"/>
      <c r="Y462" s="3"/>
      <c r="Z462" s="3"/>
      <c r="AA462" s="3"/>
      <c r="AB462" s="3"/>
    </row>
    <row r="463" spans="1:28" ht="12.75" customHeight="1" x14ac:dyDescent="0.25">
      <c r="A463" s="3"/>
      <c r="B463" s="3"/>
      <c r="C463" s="3"/>
      <c r="D463" s="3"/>
      <c r="E463" s="3"/>
      <c r="F463" s="200"/>
      <c r="G463" s="3"/>
      <c r="H463" s="3"/>
      <c r="I463" s="3"/>
      <c r="J463" s="3"/>
      <c r="K463" s="3"/>
      <c r="L463" s="3"/>
      <c r="M463" s="3"/>
      <c r="N463" s="3"/>
      <c r="O463" s="3"/>
      <c r="P463" s="3"/>
      <c r="Q463" s="3"/>
      <c r="R463" s="3"/>
      <c r="S463" s="3"/>
      <c r="T463" s="3"/>
      <c r="U463" s="3"/>
      <c r="V463" s="3"/>
      <c r="W463" s="3"/>
      <c r="X463" s="3"/>
      <c r="Y463" s="3"/>
      <c r="Z463" s="3"/>
      <c r="AA463" s="3"/>
      <c r="AB463" s="3"/>
    </row>
    <row r="464" spans="1:28" ht="12.75" customHeight="1" x14ac:dyDescent="0.25">
      <c r="A464" s="3"/>
      <c r="B464" s="3"/>
      <c r="C464" s="3"/>
      <c r="D464" s="3"/>
      <c r="E464" s="3"/>
      <c r="F464" s="200"/>
      <c r="G464" s="3"/>
      <c r="H464" s="3"/>
      <c r="I464" s="3"/>
      <c r="J464" s="3"/>
      <c r="K464" s="3"/>
      <c r="L464" s="3"/>
      <c r="M464" s="3"/>
      <c r="N464" s="3"/>
      <c r="O464" s="3"/>
      <c r="P464" s="3"/>
      <c r="Q464" s="3"/>
      <c r="R464" s="3"/>
      <c r="S464" s="3"/>
      <c r="T464" s="3"/>
      <c r="U464" s="3"/>
      <c r="V464" s="3"/>
      <c r="W464" s="3"/>
      <c r="X464" s="3"/>
      <c r="Y464" s="3"/>
      <c r="Z464" s="3"/>
      <c r="AA464" s="3"/>
      <c r="AB464" s="3"/>
    </row>
    <row r="465" spans="1:28" ht="12.75" customHeight="1" x14ac:dyDescent="0.25">
      <c r="A465" s="3"/>
      <c r="B465" s="3"/>
      <c r="C465" s="3"/>
      <c r="D465" s="3"/>
      <c r="E465" s="3"/>
      <c r="F465" s="200"/>
      <c r="G465" s="3"/>
      <c r="H465" s="3"/>
      <c r="I465" s="3"/>
      <c r="J465" s="3"/>
      <c r="K465" s="3"/>
      <c r="L465" s="3"/>
      <c r="M465" s="3"/>
      <c r="N465" s="3"/>
      <c r="O465" s="3"/>
      <c r="P465" s="3"/>
      <c r="Q465" s="3"/>
      <c r="R465" s="3"/>
      <c r="S465" s="3"/>
      <c r="T465" s="3"/>
      <c r="U465" s="3"/>
      <c r="V465" s="3"/>
      <c r="W465" s="3"/>
      <c r="X465" s="3"/>
      <c r="Y465" s="3"/>
      <c r="Z465" s="3"/>
      <c r="AA465" s="3"/>
      <c r="AB465" s="3"/>
    </row>
    <row r="466" spans="1:28" ht="12.75" customHeight="1" x14ac:dyDescent="0.25">
      <c r="A466" s="3"/>
      <c r="B466" s="3"/>
      <c r="C466" s="3"/>
      <c r="D466" s="3"/>
      <c r="E466" s="3"/>
      <c r="F466" s="200"/>
      <c r="G466" s="3"/>
      <c r="H466" s="3"/>
      <c r="I466" s="3"/>
      <c r="J466" s="3"/>
      <c r="K466" s="3"/>
      <c r="L466" s="3"/>
      <c r="M466" s="3"/>
      <c r="N466" s="3"/>
      <c r="O466" s="3"/>
      <c r="P466" s="3"/>
      <c r="Q466" s="3"/>
      <c r="R466" s="3"/>
      <c r="S466" s="3"/>
      <c r="T466" s="3"/>
      <c r="U466" s="3"/>
      <c r="V466" s="3"/>
      <c r="W466" s="3"/>
      <c r="X466" s="3"/>
      <c r="Y466" s="3"/>
      <c r="Z466" s="3"/>
      <c r="AA466" s="3"/>
      <c r="AB466" s="3"/>
    </row>
    <row r="467" spans="1:28" ht="12.75" customHeight="1" x14ac:dyDescent="0.25">
      <c r="A467" s="3"/>
      <c r="B467" s="3"/>
      <c r="C467" s="3"/>
      <c r="D467" s="3"/>
      <c r="E467" s="3"/>
      <c r="F467" s="200"/>
      <c r="G467" s="3"/>
      <c r="H467" s="3"/>
      <c r="I467" s="3"/>
      <c r="J467" s="3"/>
      <c r="K467" s="3"/>
      <c r="L467" s="3"/>
      <c r="M467" s="3"/>
      <c r="N467" s="3"/>
      <c r="O467" s="3"/>
      <c r="P467" s="3"/>
      <c r="Q467" s="3"/>
      <c r="R467" s="3"/>
      <c r="S467" s="3"/>
      <c r="T467" s="3"/>
      <c r="U467" s="3"/>
      <c r="V467" s="3"/>
      <c r="W467" s="3"/>
      <c r="X467" s="3"/>
      <c r="Y467" s="3"/>
      <c r="Z467" s="3"/>
      <c r="AA467" s="3"/>
      <c r="AB467" s="3"/>
    </row>
    <row r="468" spans="1:28" ht="12.75" customHeight="1" x14ac:dyDescent="0.25">
      <c r="A468" s="3"/>
      <c r="B468" s="3"/>
      <c r="C468" s="3"/>
      <c r="D468" s="3"/>
      <c r="E468" s="3"/>
      <c r="F468" s="200"/>
      <c r="G468" s="3"/>
      <c r="H468" s="3"/>
      <c r="I468" s="3"/>
      <c r="J468" s="3"/>
      <c r="K468" s="3"/>
      <c r="L468" s="3"/>
      <c r="M468" s="3"/>
      <c r="N468" s="3"/>
      <c r="O468" s="3"/>
      <c r="P468" s="3"/>
      <c r="Q468" s="3"/>
      <c r="R468" s="3"/>
      <c r="S468" s="3"/>
      <c r="T468" s="3"/>
      <c r="U468" s="3"/>
      <c r="V468" s="3"/>
      <c r="W468" s="3"/>
      <c r="X468" s="3"/>
      <c r="Y468" s="3"/>
      <c r="Z468" s="3"/>
      <c r="AA468" s="3"/>
      <c r="AB468" s="3"/>
    </row>
    <row r="469" spans="1:28" ht="12.75" customHeight="1" x14ac:dyDescent="0.25">
      <c r="A469" s="3"/>
      <c r="B469" s="3"/>
      <c r="C469" s="3"/>
      <c r="D469" s="3"/>
      <c r="E469" s="3"/>
      <c r="F469" s="200"/>
      <c r="G469" s="3"/>
      <c r="H469" s="3"/>
      <c r="I469" s="3"/>
      <c r="J469" s="3"/>
      <c r="K469" s="3"/>
      <c r="L469" s="3"/>
      <c r="M469" s="3"/>
      <c r="N469" s="3"/>
      <c r="O469" s="3"/>
      <c r="P469" s="3"/>
      <c r="Q469" s="3"/>
      <c r="R469" s="3"/>
      <c r="S469" s="3"/>
      <c r="T469" s="3"/>
      <c r="U469" s="3"/>
      <c r="V469" s="3"/>
      <c r="W469" s="3"/>
      <c r="X469" s="3"/>
      <c r="Y469" s="3"/>
      <c r="Z469" s="3"/>
      <c r="AA469" s="3"/>
      <c r="AB469" s="3"/>
    </row>
    <row r="470" spans="1:28" ht="12.75" customHeight="1" x14ac:dyDescent="0.25">
      <c r="A470" s="3"/>
      <c r="B470" s="3"/>
      <c r="C470" s="3"/>
      <c r="D470" s="3"/>
      <c r="E470" s="3"/>
      <c r="F470" s="200"/>
      <c r="G470" s="3"/>
      <c r="H470" s="3"/>
      <c r="I470" s="3"/>
      <c r="J470" s="3"/>
      <c r="K470" s="3"/>
      <c r="L470" s="3"/>
      <c r="M470" s="3"/>
      <c r="N470" s="3"/>
      <c r="O470" s="3"/>
      <c r="P470" s="3"/>
      <c r="Q470" s="3"/>
      <c r="R470" s="3"/>
      <c r="S470" s="3"/>
      <c r="T470" s="3"/>
      <c r="U470" s="3"/>
      <c r="V470" s="3"/>
      <c r="W470" s="3"/>
      <c r="X470" s="3"/>
      <c r="Y470" s="3"/>
      <c r="Z470" s="3"/>
      <c r="AA470" s="3"/>
      <c r="AB470" s="3"/>
    </row>
    <row r="471" spans="1:28" ht="12.75" customHeight="1" x14ac:dyDescent="0.25">
      <c r="A471" s="3"/>
      <c r="B471" s="3"/>
      <c r="C471" s="3"/>
      <c r="D471" s="3"/>
      <c r="E471" s="3"/>
      <c r="F471" s="200"/>
      <c r="G471" s="3"/>
      <c r="H471" s="3"/>
      <c r="I471" s="3"/>
      <c r="J471" s="3"/>
      <c r="K471" s="3"/>
      <c r="L471" s="3"/>
      <c r="M471" s="3"/>
      <c r="N471" s="3"/>
      <c r="O471" s="3"/>
      <c r="P471" s="3"/>
      <c r="Q471" s="3"/>
      <c r="R471" s="3"/>
      <c r="S471" s="3"/>
      <c r="T471" s="3"/>
      <c r="U471" s="3"/>
      <c r="V471" s="3"/>
      <c r="W471" s="3"/>
      <c r="X471" s="3"/>
      <c r="Y471" s="3"/>
      <c r="Z471" s="3"/>
      <c r="AA471" s="3"/>
      <c r="AB471" s="3"/>
    </row>
    <row r="472" spans="1:28" ht="12.75" customHeight="1" x14ac:dyDescent="0.25">
      <c r="A472" s="3"/>
      <c r="B472" s="3"/>
      <c r="C472" s="3"/>
      <c r="D472" s="3"/>
      <c r="E472" s="3"/>
      <c r="F472" s="200"/>
      <c r="G472" s="3"/>
      <c r="H472" s="3"/>
      <c r="I472" s="3"/>
      <c r="J472" s="3"/>
      <c r="K472" s="3"/>
      <c r="L472" s="3"/>
      <c r="M472" s="3"/>
      <c r="N472" s="3"/>
      <c r="O472" s="3"/>
      <c r="P472" s="3"/>
      <c r="Q472" s="3"/>
      <c r="R472" s="3"/>
      <c r="S472" s="3"/>
      <c r="T472" s="3"/>
      <c r="U472" s="3"/>
      <c r="V472" s="3"/>
      <c r="W472" s="3"/>
      <c r="X472" s="3"/>
      <c r="Y472" s="3"/>
      <c r="Z472" s="3"/>
      <c r="AA472" s="3"/>
      <c r="AB472" s="3"/>
    </row>
    <row r="473" spans="1:28" ht="12.75" customHeight="1" x14ac:dyDescent="0.25">
      <c r="A473" s="3"/>
      <c r="B473" s="3"/>
      <c r="C473" s="3"/>
      <c r="D473" s="3"/>
      <c r="E473" s="3"/>
      <c r="F473" s="200"/>
      <c r="G473" s="3"/>
      <c r="H473" s="3"/>
      <c r="I473" s="3"/>
      <c r="J473" s="3"/>
      <c r="K473" s="3"/>
      <c r="L473" s="3"/>
      <c r="M473" s="3"/>
      <c r="N473" s="3"/>
      <c r="O473" s="3"/>
      <c r="P473" s="3"/>
      <c r="Q473" s="3"/>
      <c r="R473" s="3"/>
      <c r="S473" s="3"/>
      <c r="T473" s="3"/>
      <c r="U473" s="3"/>
      <c r="V473" s="3"/>
      <c r="W473" s="3"/>
      <c r="X473" s="3"/>
      <c r="Y473" s="3"/>
      <c r="Z473" s="3"/>
      <c r="AA473" s="3"/>
      <c r="AB473" s="3"/>
    </row>
    <row r="474" spans="1:28" ht="12.75" customHeight="1" x14ac:dyDescent="0.25">
      <c r="A474" s="3"/>
      <c r="B474" s="3"/>
      <c r="C474" s="3"/>
      <c r="D474" s="3"/>
      <c r="E474" s="3"/>
      <c r="F474" s="200"/>
      <c r="G474" s="3"/>
      <c r="H474" s="3"/>
      <c r="I474" s="3"/>
      <c r="J474" s="3"/>
      <c r="K474" s="3"/>
      <c r="L474" s="3"/>
      <c r="M474" s="3"/>
      <c r="N474" s="3"/>
      <c r="O474" s="3"/>
      <c r="P474" s="3"/>
      <c r="Q474" s="3"/>
      <c r="R474" s="3"/>
      <c r="S474" s="3"/>
      <c r="T474" s="3"/>
      <c r="U474" s="3"/>
      <c r="V474" s="3"/>
      <c r="W474" s="3"/>
      <c r="X474" s="3"/>
      <c r="Y474" s="3"/>
      <c r="Z474" s="3"/>
      <c r="AA474" s="3"/>
      <c r="AB474" s="3"/>
    </row>
    <row r="475" spans="1:28" ht="12.75" customHeight="1" x14ac:dyDescent="0.25">
      <c r="A475" s="3"/>
      <c r="B475" s="3"/>
      <c r="C475" s="3"/>
      <c r="D475" s="3"/>
      <c r="E475" s="3"/>
      <c r="F475" s="200"/>
      <c r="G475" s="3"/>
      <c r="H475" s="3"/>
      <c r="I475" s="3"/>
      <c r="J475" s="3"/>
      <c r="K475" s="3"/>
      <c r="L475" s="3"/>
      <c r="M475" s="3"/>
      <c r="N475" s="3"/>
      <c r="O475" s="3"/>
      <c r="P475" s="3"/>
      <c r="Q475" s="3"/>
      <c r="R475" s="3"/>
      <c r="S475" s="3"/>
      <c r="T475" s="3"/>
      <c r="U475" s="3"/>
      <c r="V475" s="3"/>
      <c r="W475" s="3"/>
      <c r="X475" s="3"/>
      <c r="Y475" s="3"/>
      <c r="Z475" s="3"/>
      <c r="AA475" s="3"/>
      <c r="AB475" s="3"/>
    </row>
    <row r="476" spans="1:28" ht="12.75" customHeight="1" x14ac:dyDescent="0.25">
      <c r="A476" s="3"/>
      <c r="B476" s="3"/>
      <c r="C476" s="3"/>
      <c r="D476" s="3"/>
      <c r="E476" s="3"/>
      <c r="F476" s="200"/>
      <c r="G476" s="3"/>
      <c r="H476" s="3"/>
      <c r="I476" s="3"/>
      <c r="J476" s="3"/>
      <c r="K476" s="3"/>
      <c r="L476" s="3"/>
      <c r="M476" s="3"/>
      <c r="N476" s="3"/>
      <c r="O476" s="3"/>
      <c r="P476" s="3"/>
      <c r="Q476" s="3"/>
      <c r="R476" s="3"/>
      <c r="S476" s="3"/>
      <c r="T476" s="3"/>
      <c r="U476" s="3"/>
      <c r="V476" s="3"/>
      <c r="W476" s="3"/>
      <c r="X476" s="3"/>
      <c r="Y476" s="3"/>
      <c r="Z476" s="3"/>
      <c r="AA476" s="3"/>
      <c r="AB476" s="3"/>
    </row>
    <row r="477" spans="1:28" ht="12.75" customHeight="1" x14ac:dyDescent="0.25">
      <c r="A477" s="3"/>
      <c r="B477" s="3"/>
      <c r="C477" s="3"/>
      <c r="D477" s="3"/>
      <c r="E477" s="3"/>
      <c r="F477" s="200"/>
      <c r="G477" s="3"/>
      <c r="H477" s="3"/>
      <c r="I477" s="3"/>
      <c r="J477" s="3"/>
      <c r="K477" s="3"/>
      <c r="L477" s="3"/>
      <c r="M477" s="3"/>
      <c r="N477" s="3"/>
      <c r="O477" s="3"/>
      <c r="P477" s="3"/>
      <c r="Q477" s="3"/>
      <c r="R477" s="3"/>
      <c r="S477" s="3"/>
      <c r="T477" s="3"/>
      <c r="U477" s="3"/>
      <c r="V477" s="3"/>
      <c r="W477" s="3"/>
      <c r="X477" s="3"/>
      <c r="Y477" s="3"/>
      <c r="Z477" s="3"/>
      <c r="AA477" s="3"/>
      <c r="AB477" s="3"/>
    </row>
    <row r="478" spans="1:28" ht="12.75" customHeight="1" x14ac:dyDescent="0.25">
      <c r="A478" s="3"/>
      <c r="B478" s="3"/>
      <c r="C478" s="3"/>
      <c r="D478" s="3"/>
      <c r="E478" s="3"/>
      <c r="F478" s="200"/>
      <c r="G478" s="3"/>
      <c r="H478" s="3"/>
      <c r="I478" s="3"/>
      <c r="J478" s="3"/>
      <c r="K478" s="3"/>
      <c r="L478" s="3"/>
      <c r="M478" s="3"/>
      <c r="N478" s="3"/>
      <c r="O478" s="3"/>
      <c r="P478" s="3"/>
      <c r="Q478" s="3"/>
      <c r="R478" s="3"/>
      <c r="S478" s="3"/>
      <c r="T478" s="3"/>
      <c r="U478" s="3"/>
      <c r="V478" s="3"/>
      <c r="W478" s="3"/>
      <c r="X478" s="3"/>
      <c r="Y478" s="3"/>
      <c r="Z478" s="3"/>
      <c r="AA478" s="3"/>
      <c r="AB478" s="3"/>
    </row>
    <row r="479" spans="1:28" ht="12.75" customHeight="1" x14ac:dyDescent="0.25">
      <c r="A479" s="3"/>
      <c r="B479" s="3"/>
      <c r="C479" s="3"/>
      <c r="D479" s="3"/>
      <c r="E479" s="3"/>
      <c r="F479" s="200"/>
      <c r="G479" s="3"/>
      <c r="H479" s="3"/>
      <c r="I479" s="3"/>
      <c r="J479" s="3"/>
      <c r="K479" s="3"/>
      <c r="L479" s="3"/>
      <c r="M479" s="3"/>
      <c r="N479" s="3"/>
      <c r="O479" s="3"/>
      <c r="P479" s="3"/>
      <c r="Q479" s="3"/>
      <c r="R479" s="3"/>
      <c r="S479" s="3"/>
      <c r="T479" s="3"/>
      <c r="U479" s="3"/>
      <c r="V479" s="3"/>
      <c r="W479" s="3"/>
      <c r="X479" s="3"/>
      <c r="Y479" s="3"/>
      <c r="Z479" s="3"/>
      <c r="AA479" s="3"/>
      <c r="AB479" s="3"/>
    </row>
    <row r="480" spans="1:28" ht="12.75" customHeight="1" x14ac:dyDescent="0.25">
      <c r="A480" s="3"/>
      <c r="B480" s="3"/>
      <c r="C480" s="3"/>
      <c r="D480" s="3"/>
      <c r="E480" s="3"/>
      <c r="F480" s="200"/>
      <c r="G480" s="3"/>
      <c r="H480" s="3"/>
      <c r="I480" s="3"/>
      <c r="J480" s="3"/>
      <c r="K480" s="3"/>
      <c r="L480" s="3"/>
      <c r="M480" s="3"/>
      <c r="N480" s="3"/>
      <c r="O480" s="3"/>
      <c r="P480" s="3"/>
      <c r="Q480" s="3"/>
      <c r="R480" s="3"/>
      <c r="S480" s="3"/>
      <c r="T480" s="3"/>
      <c r="U480" s="3"/>
      <c r="V480" s="3"/>
      <c r="W480" s="3"/>
      <c r="X480" s="3"/>
      <c r="Y480" s="3"/>
      <c r="Z480" s="3"/>
      <c r="AA480" s="3"/>
      <c r="AB480" s="3"/>
    </row>
    <row r="481" spans="1:28" ht="12.75" customHeight="1" x14ac:dyDescent="0.25">
      <c r="A481" s="3"/>
      <c r="B481" s="3"/>
      <c r="C481" s="3"/>
      <c r="D481" s="3"/>
      <c r="E481" s="3"/>
      <c r="F481" s="200"/>
      <c r="G481" s="3"/>
      <c r="H481" s="3"/>
      <c r="I481" s="3"/>
      <c r="J481" s="3"/>
      <c r="K481" s="3"/>
      <c r="L481" s="3"/>
      <c r="M481" s="3"/>
      <c r="N481" s="3"/>
      <c r="O481" s="3"/>
      <c r="P481" s="3"/>
      <c r="Q481" s="3"/>
      <c r="R481" s="3"/>
      <c r="S481" s="3"/>
      <c r="T481" s="3"/>
      <c r="U481" s="3"/>
      <c r="V481" s="3"/>
      <c r="W481" s="3"/>
      <c r="X481" s="3"/>
      <c r="Y481" s="3"/>
      <c r="Z481" s="3"/>
      <c r="AA481" s="3"/>
      <c r="AB481" s="3"/>
    </row>
    <row r="482" spans="1:28" ht="12.75" customHeight="1" x14ac:dyDescent="0.25">
      <c r="A482" s="3"/>
      <c r="B482" s="3"/>
      <c r="C482" s="3"/>
      <c r="D482" s="3"/>
      <c r="E482" s="3"/>
      <c r="F482" s="200"/>
      <c r="G482" s="3"/>
      <c r="H482" s="3"/>
      <c r="I482" s="3"/>
      <c r="J482" s="3"/>
      <c r="K482" s="3"/>
      <c r="L482" s="3"/>
      <c r="M482" s="3"/>
      <c r="N482" s="3"/>
      <c r="O482" s="3"/>
      <c r="P482" s="3"/>
      <c r="Q482" s="3"/>
      <c r="R482" s="3"/>
      <c r="S482" s="3"/>
      <c r="T482" s="3"/>
      <c r="U482" s="3"/>
      <c r="V482" s="3"/>
      <c r="W482" s="3"/>
      <c r="X482" s="3"/>
      <c r="Y482" s="3"/>
      <c r="Z482" s="3"/>
      <c r="AA482" s="3"/>
      <c r="AB482" s="3"/>
    </row>
    <row r="483" spans="1:28" ht="12.75" customHeight="1" x14ac:dyDescent="0.25">
      <c r="A483" s="3"/>
      <c r="B483" s="3"/>
      <c r="C483" s="3"/>
      <c r="D483" s="3"/>
      <c r="E483" s="3"/>
      <c r="F483" s="200"/>
      <c r="G483" s="3"/>
      <c r="H483" s="3"/>
      <c r="I483" s="3"/>
      <c r="J483" s="3"/>
      <c r="K483" s="3"/>
      <c r="L483" s="3"/>
      <c r="M483" s="3"/>
      <c r="N483" s="3"/>
      <c r="O483" s="3"/>
      <c r="P483" s="3"/>
      <c r="Q483" s="3"/>
      <c r="R483" s="3"/>
      <c r="S483" s="3"/>
      <c r="T483" s="3"/>
      <c r="U483" s="3"/>
      <c r="V483" s="3"/>
      <c r="W483" s="3"/>
      <c r="X483" s="3"/>
      <c r="Y483" s="3"/>
      <c r="Z483" s="3"/>
      <c r="AA483" s="3"/>
      <c r="AB483" s="3"/>
    </row>
    <row r="484" spans="1:28" ht="12.75" customHeight="1" x14ac:dyDescent="0.25">
      <c r="A484" s="3"/>
      <c r="B484" s="3"/>
      <c r="C484" s="3"/>
      <c r="D484" s="3"/>
      <c r="E484" s="3"/>
      <c r="F484" s="200"/>
      <c r="G484" s="3"/>
      <c r="H484" s="3"/>
      <c r="I484" s="3"/>
      <c r="J484" s="3"/>
      <c r="K484" s="3"/>
      <c r="L484" s="3"/>
      <c r="M484" s="3"/>
      <c r="N484" s="3"/>
      <c r="O484" s="3"/>
      <c r="P484" s="3"/>
      <c r="Q484" s="3"/>
      <c r="R484" s="3"/>
      <c r="S484" s="3"/>
      <c r="T484" s="3"/>
      <c r="U484" s="3"/>
      <c r="V484" s="3"/>
      <c r="W484" s="3"/>
      <c r="X484" s="3"/>
      <c r="Y484" s="3"/>
      <c r="Z484" s="3"/>
      <c r="AA484" s="3"/>
      <c r="AB484" s="3"/>
    </row>
    <row r="485" spans="1:28" ht="12.75" customHeight="1" x14ac:dyDescent="0.25">
      <c r="A485" s="3"/>
      <c r="B485" s="3"/>
      <c r="C485" s="3"/>
      <c r="D485" s="3"/>
      <c r="E485" s="3"/>
      <c r="F485" s="200"/>
      <c r="G485" s="3"/>
      <c r="H485" s="3"/>
      <c r="I485" s="3"/>
      <c r="J485" s="3"/>
      <c r="K485" s="3"/>
      <c r="L485" s="3"/>
      <c r="M485" s="3"/>
      <c r="N485" s="3"/>
      <c r="O485" s="3"/>
      <c r="P485" s="3"/>
      <c r="Q485" s="3"/>
      <c r="R485" s="3"/>
      <c r="S485" s="3"/>
      <c r="T485" s="3"/>
      <c r="U485" s="3"/>
      <c r="V485" s="3"/>
      <c r="W485" s="3"/>
      <c r="X485" s="3"/>
      <c r="Y485" s="3"/>
      <c r="Z485" s="3"/>
      <c r="AA485" s="3"/>
      <c r="AB485" s="3"/>
    </row>
    <row r="486" spans="1:28" ht="12.75" customHeight="1" x14ac:dyDescent="0.25">
      <c r="A486" s="3"/>
      <c r="B486" s="3"/>
      <c r="C486" s="3"/>
      <c r="D486" s="3"/>
      <c r="E486" s="3"/>
      <c r="F486" s="200"/>
      <c r="G486" s="3"/>
      <c r="H486" s="3"/>
      <c r="I486" s="3"/>
      <c r="J486" s="3"/>
      <c r="K486" s="3"/>
      <c r="L486" s="3"/>
      <c r="M486" s="3"/>
      <c r="N486" s="3"/>
      <c r="O486" s="3"/>
      <c r="P486" s="3"/>
      <c r="Q486" s="3"/>
      <c r="R486" s="3"/>
      <c r="S486" s="3"/>
      <c r="T486" s="3"/>
      <c r="U486" s="3"/>
      <c r="V486" s="3"/>
      <c r="W486" s="3"/>
      <c r="X486" s="3"/>
      <c r="Y486" s="3"/>
      <c r="Z486" s="3"/>
      <c r="AA486" s="3"/>
      <c r="AB486" s="3"/>
    </row>
    <row r="487" spans="1:28" ht="12.75" customHeight="1" x14ac:dyDescent="0.25">
      <c r="A487" s="3"/>
      <c r="B487" s="3"/>
      <c r="C487" s="3"/>
      <c r="D487" s="3"/>
      <c r="E487" s="3"/>
      <c r="F487" s="200"/>
      <c r="G487" s="3"/>
      <c r="H487" s="3"/>
      <c r="I487" s="3"/>
      <c r="J487" s="3"/>
      <c r="K487" s="3"/>
      <c r="L487" s="3"/>
      <c r="M487" s="3"/>
      <c r="N487" s="3"/>
      <c r="O487" s="3"/>
      <c r="P487" s="3"/>
      <c r="Q487" s="3"/>
      <c r="R487" s="3"/>
      <c r="S487" s="3"/>
      <c r="T487" s="3"/>
      <c r="U487" s="3"/>
      <c r="V487" s="3"/>
      <c r="W487" s="3"/>
      <c r="X487" s="3"/>
      <c r="Y487" s="3"/>
      <c r="Z487" s="3"/>
      <c r="AA487" s="3"/>
      <c r="AB487" s="3"/>
    </row>
    <row r="488" spans="1:28" ht="12.75" customHeight="1" x14ac:dyDescent="0.25">
      <c r="A488" s="3"/>
      <c r="B488" s="3"/>
      <c r="C488" s="3"/>
      <c r="D488" s="3"/>
      <c r="E488" s="3"/>
      <c r="F488" s="200"/>
      <c r="G488" s="3"/>
      <c r="H488" s="3"/>
      <c r="I488" s="3"/>
      <c r="J488" s="3"/>
      <c r="K488" s="3"/>
      <c r="L488" s="3"/>
      <c r="M488" s="3"/>
      <c r="N488" s="3"/>
      <c r="O488" s="3"/>
      <c r="P488" s="3"/>
      <c r="Q488" s="3"/>
      <c r="R488" s="3"/>
      <c r="S488" s="3"/>
      <c r="T488" s="3"/>
      <c r="U488" s="3"/>
      <c r="V488" s="3"/>
      <c r="W488" s="3"/>
      <c r="X488" s="3"/>
      <c r="Y488" s="3"/>
      <c r="Z488" s="3"/>
      <c r="AA488" s="3"/>
      <c r="AB488" s="3"/>
    </row>
    <row r="489" spans="1:28" ht="12.75" customHeight="1" x14ac:dyDescent="0.25">
      <c r="A489" s="3"/>
      <c r="B489" s="3"/>
      <c r="C489" s="3"/>
      <c r="D489" s="3"/>
      <c r="E489" s="3"/>
      <c r="F489" s="200"/>
      <c r="G489" s="3"/>
      <c r="H489" s="3"/>
      <c r="I489" s="3"/>
      <c r="J489" s="3"/>
      <c r="K489" s="3"/>
      <c r="L489" s="3"/>
      <c r="M489" s="3"/>
      <c r="N489" s="3"/>
      <c r="O489" s="3"/>
      <c r="P489" s="3"/>
      <c r="Q489" s="3"/>
      <c r="R489" s="3"/>
      <c r="S489" s="3"/>
      <c r="T489" s="3"/>
      <c r="U489" s="3"/>
      <c r="V489" s="3"/>
      <c r="W489" s="3"/>
      <c r="X489" s="3"/>
      <c r="Y489" s="3"/>
      <c r="Z489" s="3"/>
      <c r="AA489" s="3"/>
      <c r="AB489" s="3"/>
    </row>
    <row r="490" spans="1:28" ht="12.75" customHeight="1" x14ac:dyDescent="0.25">
      <c r="A490" s="3"/>
      <c r="B490" s="3"/>
      <c r="C490" s="3"/>
      <c r="D490" s="3"/>
      <c r="E490" s="3"/>
      <c r="F490" s="200"/>
      <c r="G490" s="3"/>
      <c r="H490" s="3"/>
      <c r="I490" s="3"/>
      <c r="J490" s="3"/>
      <c r="K490" s="3"/>
      <c r="L490" s="3"/>
      <c r="M490" s="3"/>
      <c r="N490" s="3"/>
      <c r="O490" s="3"/>
      <c r="P490" s="3"/>
      <c r="Q490" s="3"/>
      <c r="R490" s="3"/>
      <c r="S490" s="3"/>
      <c r="T490" s="3"/>
      <c r="U490" s="3"/>
      <c r="V490" s="3"/>
      <c r="W490" s="3"/>
      <c r="X490" s="3"/>
      <c r="Y490" s="3"/>
      <c r="Z490" s="3"/>
      <c r="AA490" s="3"/>
      <c r="AB490" s="3"/>
    </row>
    <row r="491" spans="1:28" ht="12.75" customHeight="1" x14ac:dyDescent="0.25">
      <c r="A491" s="3"/>
      <c r="B491" s="3"/>
      <c r="C491" s="3"/>
      <c r="D491" s="3"/>
      <c r="E491" s="3"/>
      <c r="F491" s="200"/>
      <c r="G491" s="3"/>
      <c r="H491" s="3"/>
      <c r="I491" s="3"/>
      <c r="J491" s="3"/>
      <c r="K491" s="3"/>
      <c r="L491" s="3"/>
      <c r="M491" s="3"/>
      <c r="N491" s="3"/>
      <c r="O491" s="3"/>
      <c r="P491" s="3"/>
      <c r="Q491" s="3"/>
      <c r="R491" s="3"/>
      <c r="S491" s="3"/>
      <c r="T491" s="3"/>
      <c r="U491" s="3"/>
      <c r="V491" s="3"/>
      <c r="W491" s="3"/>
      <c r="X491" s="3"/>
      <c r="Y491" s="3"/>
      <c r="Z491" s="3"/>
      <c r="AA491" s="3"/>
      <c r="AB491" s="3"/>
    </row>
    <row r="492" spans="1:28" ht="12.75" customHeight="1" x14ac:dyDescent="0.25">
      <c r="A492" s="3"/>
      <c r="B492" s="3"/>
      <c r="C492" s="3"/>
      <c r="D492" s="3"/>
      <c r="E492" s="3"/>
      <c r="F492" s="200"/>
      <c r="G492" s="3"/>
      <c r="H492" s="3"/>
      <c r="I492" s="3"/>
      <c r="J492" s="3"/>
      <c r="K492" s="3"/>
      <c r="L492" s="3"/>
      <c r="M492" s="3"/>
      <c r="N492" s="3"/>
      <c r="O492" s="3"/>
      <c r="P492" s="3"/>
      <c r="Q492" s="3"/>
      <c r="R492" s="3"/>
      <c r="S492" s="3"/>
      <c r="T492" s="3"/>
      <c r="U492" s="3"/>
      <c r="V492" s="3"/>
      <c r="W492" s="3"/>
      <c r="X492" s="3"/>
      <c r="Y492" s="3"/>
      <c r="Z492" s="3"/>
      <c r="AA492" s="3"/>
      <c r="AB492" s="3"/>
    </row>
    <row r="493" spans="1:28" ht="12.75" customHeight="1" x14ac:dyDescent="0.25">
      <c r="A493" s="3"/>
      <c r="B493" s="3"/>
      <c r="C493" s="3"/>
      <c r="D493" s="3"/>
      <c r="E493" s="3"/>
      <c r="F493" s="200"/>
      <c r="G493" s="3"/>
      <c r="H493" s="3"/>
      <c r="I493" s="3"/>
      <c r="J493" s="3"/>
      <c r="K493" s="3"/>
      <c r="L493" s="3"/>
      <c r="M493" s="3"/>
      <c r="N493" s="3"/>
      <c r="O493" s="3"/>
      <c r="P493" s="3"/>
      <c r="Q493" s="3"/>
      <c r="R493" s="3"/>
      <c r="S493" s="3"/>
      <c r="T493" s="3"/>
      <c r="U493" s="3"/>
      <c r="V493" s="3"/>
      <c r="W493" s="3"/>
      <c r="X493" s="3"/>
      <c r="Y493" s="3"/>
      <c r="Z493" s="3"/>
      <c r="AA493" s="3"/>
      <c r="AB493" s="3"/>
    </row>
    <row r="494" spans="1:28" ht="12.75" customHeight="1" x14ac:dyDescent="0.25">
      <c r="A494" s="3"/>
      <c r="B494" s="3"/>
      <c r="C494" s="3"/>
      <c r="D494" s="3"/>
      <c r="E494" s="3"/>
      <c r="F494" s="200"/>
      <c r="G494" s="3"/>
      <c r="H494" s="3"/>
      <c r="I494" s="3"/>
      <c r="J494" s="3"/>
      <c r="K494" s="3"/>
      <c r="L494" s="3"/>
      <c r="M494" s="3"/>
      <c r="N494" s="3"/>
      <c r="O494" s="3"/>
      <c r="P494" s="3"/>
      <c r="Q494" s="3"/>
      <c r="R494" s="3"/>
      <c r="S494" s="3"/>
      <c r="T494" s="3"/>
      <c r="U494" s="3"/>
      <c r="V494" s="3"/>
      <c r="W494" s="3"/>
      <c r="X494" s="3"/>
      <c r="Y494" s="3"/>
      <c r="Z494" s="3"/>
      <c r="AA494" s="3"/>
      <c r="AB494" s="3"/>
    </row>
    <row r="495" spans="1:28" ht="12.75" customHeight="1" x14ac:dyDescent="0.25">
      <c r="A495" s="3"/>
      <c r="B495" s="3"/>
      <c r="C495" s="3"/>
      <c r="D495" s="3"/>
      <c r="E495" s="3"/>
      <c r="F495" s="200"/>
      <c r="G495" s="3"/>
      <c r="H495" s="3"/>
      <c r="I495" s="3"/>
      <c r="J495" s="3"/>
      <c r="K495" s="3"/>
      <c r="L495" s="3"/>
      <c r="M495" s="3"/>
      <c r="N495" s="3"/>
      <c r="O495" s="3"/>
      <c r="P495" s="3"/>
      <c r="Q495" s="3"/>
      <c r="R495" s="3"/>
      <c r="S495" s="3"/>
      <c r="T495" s="3"/>
      <c r="U495" s="3"/>
      <c r="V495" s="3"/>
      <c r="W495" s="3"/>
      <c r="X495" s="3"/>
      <c r="Y495" s="3"/>
      <c r="Z495" s="3"/>
      <c r="AA495" s="3"/>
      <c r="AB495" s="3"/>
    </row>
    <row r="496" spans="1:28" ht="12.75" customHeight="1" x14ac:dyDescent="0.25">
      <c r="A496" s="3"/>
      <c r="B496" s="3"/>
      <c r="C496" s="3"/>
      <c r="D496" s="3"/>
      <c r="E496" s="3"/>
      <c r="F496" s="200"/>
      <c r="G496" s="3"/>
      <c r="H496" s="3"/>
      <c r="I496" s="3"/>
      <c r="J496" s="3"/>
      <c r="K496" s="3"/>
      <c r="L496" s="3"/>
      <c r="M496" s="3"/>
      <c r="N496" s="3"/>
      <c r="O496" s="3"/>
      <c r="P496" s="3"/>
      <c r="Q496" s="3"/>
      <c r="R496" s="3"/>
      <c r="S496" s="3"/>
      <c r="T496" s="3"/>
      <c r="U496" s="3"/>
      <c r="V496" s="3"/>
      <c r="W496" s="3"/>
      <c r="X496" s="3"/>
      <c r="Y496" s="3"/>
      <c r="Z496" s="3"/>
      <c r="AA496" s="3"/>
      <c r="AB496" s="3"/>
    </row>
    <row r="497" spans="1:28" ht="12.75" customHeight="1" x14ac:dyDescent="0.25">
      <c r="A497" s="3"/>
      <c r="B497" s="3"/>
      <c r="C497" s="3"/>
      <c r="D497" s="3"/>
      <c r="E497" s="3"/>
      <c r="F497" s="200"/>
      <c r="G497" s="3"/>
      <c r="H497" s="3"/>
      <c r="I497" s="3"/>
      <c r="J497" s="3"/>
      <c r="K497" s="3"/>
      <c r="L497" s="3"/>
      <c r="M497" s="3"/>
      <c r="N497" s="3"/>
      <c r="O497" s="3"/>
      <c r="P497" s="3"/>
      <c r="Q497" s="3"/>
      <c r="R497" s="3"/>
      <c r="S497" s="3"/>
      <c r="T497" s="3"/>
      <c r="U497" s="3"/>
      <c r="V497" s="3"/>
      <c r="W497" s="3"/>
      <c r="X497" s="3"/>
      <c r="Y497" s="3"/>
      <c r="Z497" s="3"/>
      <c r="AA497" s="3"/>
      <c r="AB497" s="3"/>
    </row>
    <row r="498" spans="1:28" ht="12.75" customHeight="1" x14ac:dyDescent="0.25">
      <c r="A498" s="3"/>
      <c r="B498" s="3"/>
      <c r="C498" s="3"/>
      <c r="D498" s="3"/>
      <c r="E498" s="3"/>
      <c r="F498" s="200"/>
      <c r="G498" s="3"/>
      <c r="H498" s="3"/>
      <c r="I498" s="3"/>
      <c r="J498" s="3"/>
      <c r="K498" s="3"/>
      <c r="L498" s="3"/>
      <c r="M498" s="3"/>
      <c r="N498" s="3"/>
      <c r="O498" s="3"/>
      <c r="P498" s="3"/>
      <c r="Q498" s="3"/>
      <c r="R498" s="3"/>
      <c r="S498" s="3"/>
      <c r="T498" s="3"/>
      <c r="U498" s="3"/>
      <c r="V498" s="3"/>
      <c r="W498" s="3"/>
      <c r="X498" s="3"/>
      <c r="Y498" s="3"/>
      <c r="Z498" s="3"/>
      <c r="AA498" s="3"/>
      <c r="AB498" s="3"/>
    </row>
    <row r="499" spans="1:28" ht="12.75" customHeight="1" x14ac:dyDescent="0.25">
      <c r="A499" s="3"/>
      <c r="B499" s="3"/>
      <c r="C499" s="3"/>
      <c r="D499" s="3"/>
      <c r="E499" s="3"/>
      <c r="F499" s="200"/>
      <c r="G499" s="3"/>
      <c r="H499" s="3"/>
      <c r="I499" s="3"/>
      <c r="J499" s="3"/>
      <c r="K499" s="3"/>
      <c r="L499" s="3"/>
      <c r="M499" s="3"/>
      <c r="N499" s="3"/>
      <c r="O499" s="3"/>
      <c r="P499" s="3"/>
      <c r="Q499" s="3"/>
      <c r="R499" s="3"/>
      <c r="S499" s="3"/>
      <c r="T499" s="3"/>
      <c r="U499" s="3"/>
      <c r="V499" s="3"/>
      <c r="W499" s="3"/>
      <c r="X499" s="3"/>
      <c r="Y499" s="3"/>
      <c r="Z499" s="3"/>
      <c r="AA499" s="3"/>
      <c r="AB499" s="3"/>
    </row>
    <row r="500" spans="1:28" ht="12.75" customHeight="1" x14ac:dyDescent="0.25">
      <c r="A500" s="3"/>
      <c r="B500" s="3"/>
      <c r="C500" s="3"/>
      <c r="D500" s="3"/>
      <c r="E500" s="3"/>
      <c r="F500" s="200"/>
      <c r="G500" s="3"/>
      <c r="H500" s="3"/>
      <c r="I500" s="3"/>
      <c r="J500" s="3"/>
      <c r="K500" s="3"/>
      <c r="L500" s="3"/>
      <c r="M500" s="3"/>
      <c r="N500" s="3"/>
      <c r="O500" s="3"/>
      <c r="P500" s="3"/>
      <c r="Q500" s="3"/>
      <c r="R500" s="3"/>
      <c r="S500" s="3"/>
      <c r="T500" s="3"/>
      <c r="U500" s="3"/>
      <c r="V500" s="3"/>
      <c r="W500" s="3"/>
      <c r="X500" s="3"/>
      <c r="Y500" s="3"/>
      <c r="Z500" s="3"/>
      <c r="AA500" s="3"/>
      <c r="AB500" s="3"/>
    </row>
    <row r="501" spans="1:28" ht="12.75" customHeight="1" x14ac:dyDescent="0.25">
      <c r="A501" s="3"/>
      <c r="B501" s="3"/>
      <c r="C501" s="3"/>
      <c r="D501" s="3"/>
      <c r="E501" s="3"/>
      <c r="F501" s="200"/>
      <c r="G501" s="3"/>
      <c r="H501" s="3"/>
      <c r="I501" s="3"/>
      <c r="J501" s="3"/>
      <c r="K501" s="3"/>
      <c r="L501" s="3"/>
      <c r="M501" s="3"/>
      <c r="N501" s="3"/>
      <c r="O501" s="3"/>
      <c r="P501" s="3"/>
      <c r="Q501" s="3"/>
      <c r="R501" s="3"/>
      <c r="S501" s="3"/>
      <c r="T501" s="3"/>
      <c r="U501" s="3"/>
      <c r="V501" s="3"/>
      <c r="W501" s="3"/>
      <c r="X501" s="3"/>
      <c r="Y501" s="3"/>
      <c r="Z501" s="3"/>
      <c r="AA501" s="3"/>
      <c r="AB501" s="3"/>
    </row>
    <row r="502" spans="1:28" ht="12.75" customHeight="1" x14ac:dyDescent="0.25">
      <c r="A502" s="3"/>
      <c r="B502" s="3"/>
      <c r="C502" s="3"/>
      <c r="D502" s="3"/>
      <c r="E502" s="3"/>
      <c r="F502" s="200"/>
      <c r="G502" s="3"/>
      <c r="H502" s="3"/>
      <c r="I502" s="3"/>
      <c r="J502" s="3"/>
      <c r="K502" s="3"/>
      <c r="L502" s="3"/>
      <c r="M502" s="3"/>
      <c r="N502" s="3"/>
      <c r="O502" s="3"/>
      <c r="P502" s="3"/>
      <c r="Q502" s="3"/>
      <c r="R502" s="3"/>
      <c r="S502" s="3"/>
      <c r="T502" s="3"/>
      <c r="U502" s="3"/>
      <c r="V502" s="3"/>
      <c r="W502" s="3"/>
      <c r="X502" s="3"/>
      <c r="Y502" s="3"/>
      <c r="Z502" s="3"/>
      <c r="AA502" s="3"/>
      <c r="AB502" s="3"/>
    </row>
    <row r="503" spans="1:28" ht="12.75" customHeight="1" x14ac:dyDescent="0.25">
      <c r="A503" s="3"/>
      <c r="B503" s="3"/>
      <c r="C503" s="3"/>
      <c r="D503" s="3"/>
      <c r="E503" s="3"/>
      <c r="F503" s="200"/>
      <c r="G503" s="3"/>
      <c r="H503" s="3"/>
      <c r="I503" s="3"/>
      <c r="J503" s="3"/>
      <c r="K503" s="3"/>
      <c r="L503" s="3"/>
      <c r="M503" s="3"/>
      <c r="N503" s="3"/>
      <c r="O503" s="3"/>
      <c r="P503" s="3"/>
      <c r="Q503" s="3"/>
      <c r="R503" s="3"/>
      <c r="S503" s="3"/>
      <c r="T503" s="3"/>
      <c r="U503" s="3"/>
      <c r="V503" s="3"/>
      <c r="W503" s="3"/>
      <c r="X503" s="3"/>
      <c r="Y503" s="3"/>
      <c r="Z503" s="3"/>
      <c r="AA503" s="3"/>
      <c r="AB503" s="3"/>
    </row>
    <row r="504" spans="1:28" ht="12.75" customHeight="1" x14ac:dyDescent="0.25">
      <c r="A504" s="3"/>
      <c r="B504" s="3"/>
      <c r="C504" s="3"/>
      <c r="D504" s="3"/>
      <c r="E504" s="3"/>
      <c r="F504" s="200"/>
      <c r="G504" s="3"/>
      <c r="H504" s="3"/>
      <c r="I504" s="3"/>
      <c r="J504" s="3"/>
      <c r="K504" s="3"/>
      <c r="L504" s="3"/>
      <c r="M504" s="3"/>
      <c r="N504" s="3"/>
      <c r="O504" s="3"/>
      <c r="P504" s="3"/>
      <c r="Q504" s="3"/>
      <c r="R504" s="3"/>
      <c r="S504" s="3"/>
      <c r="T504" s="3"/>
      <c r="U504" s="3"/>
      <c r="V504" s="3"/>
      <c r="W504" s="3"/>
      <c r="X504" s="3"/>
      <c r="Y504" s="3"/>
      <c r="Z504" s="3"/>
      <c r="AA504" s="3"/>
      <c r="AB504" s="3"/>
    </row>
    <row r="505" spans="1:28" ht="12.75" customHeight="1" x14ac:dyDescent="0.25">
      <c r="A505" s="3"/>
      <c r="B505" s="3"/>
      <c r="C505" s="3"/>
      <c r="D505" s="3"/>
      <c r="E505" s="3"/>
      <c r="F505" s="200"/>
      <c r="G505" s="3"/>
      <c r="H505" s="3"/>
      <c r="I505" s="3"/>
      <c r="J505" s="3"/>
      <c r="K505" s="3"/>
      <c r="L505" s="3"/>
      <c r="M505" s="3"/>
      <c r="N505" s="3"/>
      <c r="O505" s="3"/>
      <c r="P505" s="3"/>
      <c r="Q505" s="3"/>
      <c r="R505" s="3"/>
      <c r="S505" s="3"/>
      <c r="T505" s="3"/>
      <c r="U505" s="3"/>
      <c r="V505" s="3"/>
      <c r="W505" s="3"/>
      <c r="X505" s="3"/>
      <c r="Y505" s="3"/>
      <c r="Z505" s="3"/>
      <c r="AA505" s="3"/>
      <c r="AB505" s="3"/>
    </row>
    <row r="506" spans="1:28" ht="12.75" customHeight="1" x14ac:dyDescent="0.25">
      <c r="A506" s="3"/>
      <c r="B506" s="3"/>
      <c r="C506" s="3"/>
      <c r="D506" s="3"/>
      <c r="E506" s="3"/>
      <c r="F506" s="200"/>
      <c r="G506" s="3"/>
      <c r="H506" s="3"/>
      <c r="I506" s="3"/>
      <c r="J506" s="3"/>
      <c r="K506" s="3"/>
      <c r="L506" s="3"/>
      <c r="M506" s="3"/>
      <c r="N506" s="3"/>
      <c r="O506" s="3"/>
      <c r="P506" s="3"/>
      <c r="Q506" s="3"/>
      <c r="R506" s="3"/>
      <c r="S506" s="3"/>
      <c r="T506" s="3"/>
      <c r="U506" s="3"/>
      <c r="V506" s="3"/>
      <c r="W506" s="3"/>
      <c r="X506" s="3"/>
      <c r="Y506" s="3"/>
      <c r="Z506" s="3"/>
      <c r="AA506" s="3"/>
      <c r="AB506" s="3"/>
    </row>
    <row r="507" spans="1:28" ht="12.75" customHeight="1" x14ac:dyDescent="0.25">
      <c r="A507" s="3"/>
      <c r="B507" s="3"/>
      <c r="C507" s="3"/>
      <c r="D507" s="3"/>
      <c r="E507" s="3"/>
      <c r="F507" s="200"/>
      <c r="G507" s="3"/>
      <c r="H507" s="3"/>
      <c r="I507" s="3"/>
      <c r="J507" s="3"/>
      <c r="K507" s="3"/>
      <c r="L507" s="3"/>
      <c r="M507" s="3"/>
      <c r="N507" s="3"/>
      <c r="O507" s="3"/>
      <c r="P507" s="3"/>
      <c r="Q507" s="3"/>
      <c r="R507" s="3"/>
      <c r="S507" s="3"/>
      <c r="T507" s="3"/>
      <c r="U507" s="3"/>
      <c r="V507" s="3"/>
      <c r="W507" s="3"/>
      <c r="X507" s="3"/>
      <c r="Y507" s="3"/>
      <c r="Z507" s="3"/>
      <c r="AA507" s="3"/>
      <c r="AB507" s="3"/>
    </row>
    <row r="508" spans="1:28" ht="12.75" customHeight="1" x14ac:dyDescent="0.25">
      <c r="A508" s="3"/>
      <c r="B508" s="3"/>
      <c r="C508" s="3"/>
      <c r="D508" s="3"/>
      <c r="E508" s="3"/>
      <c r="F508" s="200"/>
      <c r="G508" s="3"/>
      <c r="H508" s="3"/>
      <c r="I508" s="3"/>
      <c r="J508" s="3"/>
      <c r="K508" s="3"/>
      <c r="L508" s="3"/>
      <c r="M508" s="3"/>
      <c r="N508" s="3"/>
      <c r="O508" s="3"/>
      <c r="P508" s="3"/>
      <c r="Q508" s="3"/>
      <c r="R508" s="3"/>
      <c r="S508" s="3"/>
      <c r="T508" s="3"/>
      <c r="U508" s="3"/>
      <c r="V508" s="3"/>
      <c r="W508" s="3"/>
      <c r="X508" s="3"/>
      <c r="Y508" s="3"/>
      <c r="Z508" s="3"/>
      <c r="AA508" s="3"/>
      <c r="AB508" s="3"/>
    </row>
    <row r="509" spans="1:28" ht="12.75" customHeight="1" x14ac:dyDescent="0.25">
      <c r="A509" s="3"/>
      <c r="B509" s="3"/>
      <c r="C509" s="3"/>
      <c r="D509" s="3"/>
      <c r="E509" s="3"/>
      <c r="F509" s="200"/>
      <c r="G509" s="3"/>
      <c r="H509" s="3"/>
      <c r="I509" s="3"/>
      <c r="J509" s="3"/>
      <c r="K509" s="3"/>
      <c r="L509" s="3"/>
      <c r="M509" s="3"/>
      <c r="N509" s="3"/>
      <c r="O509" s="3"/>
      <c r="P509" s="3"/>
      <c r="Q509" s="3"/>
      <c r="R509" s="3"/>
      <c r="S509" s="3"/>
      <c r="T509" s="3"/>
      <c r="U509" s="3"/>
      <c r="V509" s="3"/>
      <c r="W509" s="3"/>
      <c r="X509" s="3"/>
      <c r="Y509" s="3"/>
      <c r="Z509" s="3"/>
      <c r="AA509" s="3"/>
      <c r="AB509" s="3"/>
    </row>
    <row r="510" spans="1:28" ht="12.75" customHeight="1" x14ac:dyDescent="0.25">
      <c r="A510" s="3"/>
      <c r="B510" s="3"/>
      <c r="C510" s="3"/>
      <c r="D510" s="3"/>
      <c r="E510" s="3"/>
      <c r="F510" s="200"/>
      <c r="G510" s="3"/>
      <c r="H510" s="3"/>
      <c r="I510" s="3"/>
      <c r="J510" s="3"/>
      <c r="K510" s="3"/>
      <c r="L510" s="3"/>
      <c r="M510" s="3"/>
      <c r="N510" s="3"/>
      <c r="O510" s="3"/>
      <c r="P510" s="3"/>
      <c r="Q510" s="3"/>
      <c r="R510" s="3"/>
      <c r="S510" s="3"/>
      <c r="T510" s="3"/>
      <c r="U510" s="3"/>
      <c r="V510" s="3"/>
      <c r="W510" s="3"/>
      <c r="X510" s="3"/>
      <c r="Y510" s="3"/>
      <c r="Z510" s="3"/>
      <c r="AA510" s="3"/>
      <c r="AB510" s="3"/>
    </row>
    <row r="511" spans="1:28" ht="12.75" customHeight="1" x14ac:dyDescent="0.25">
      <c r="A511" s="3"/>
      <c r="B511" s="3"/>
      <c r="C511" s="3"/>
      <c r="D511" s="3"/>
      <c r="E511" s="3"/>
      <c r="F511" s="200"/>
      <c r="G511" s="3"/>
      <c r="H511" s="3"/>
      <c r="I511" s="3"/>
      <c r="J511" s="3"/>
      <c r="K511" s="3"/>
      <c r="L511" s="3"/>
      <c r="M511" s="3"/>
      <c r="N511" s="3"/>
      <c r="O511" s="3"/>
      <c r="P511" s="3"/>
      <c r="Q511" s="3"/>
      <c r="R511" s="3"/>
      <c r="S511" s="3"/>
      <c r="T511" s="3"/>
      <c r="U511" s="3"/>
      <c r="V511" s="3"/>
      <c r="W511" s="3"/>
      <c r="X511" s="3"/>
      <c r="Y511" s="3"/>
      <c r="Z511" s="3"/>
      <c r="AA511" s="3"/>
      <c r="AB511" s="3"/>
    </row>
    <row r="512" spans="1:28" ht="12.75" customHeight="1" x14ac:dyDescent="0.25">
      <c r="A512" s="3"/>
      <c r="B512" s="3"/>
      <c r="C512" s="3"/>
      <c r="D512" s="3"/>
      <c r="E512" s="3"/>
      <c r="F512" s="200"/>
      <c r="G512" s="3"/>
      <c r="H512" s="3"/>
      <c r="I512" s="3"/>
      <c r="J512" s="3"/>
      <c r="K512" s="3"/>
      <c r="L512" s="3"/>
      <c r="M512" s="3"/>
      <c r="N512" s="3"/>
      <c r="O512" s="3"/>
      <c r="P512" s="3"/>
      <c r="Q512" s="3"/>
      <c r="R512" s="3"/>
      <c r="S512" s="3"/>
      <c r="T512" s="3"/>
      <c r="U512" s="3"/>
      <c r="V512" s="3"/>
      <c r="W512" s="3"/>
      <c r="X512" s="3"/>
      <c r="Y512" s="3"/>
      <c r="Z512" s="3"/>
      <c r="AA512" s="3"/>
      <c r="AB512" s="3"/>
    </row>
    <row r="513" spans="1:28" ht="12.75" customHeight="1" x14ac:dyDescent="0.25">
      <c r="A513" s="3"/>
      <c r="B513" s="3"/>
      <c r="C513" s="3"/>
      <c r="D513" s="3"/>
      <c r="E513" s="3"/>
      <c r="F513" s="200"/>
      <c r="G513" s="3"/>
      <c r="H513" s="3"/>
      <c r="I513" s="3"/>
      <c r="J513" s="3"/>
      <c r="K513" s="3"/>
      <c r="L513" s="3"/>
      <c r="M513" s="3"/>
      <c r="N513" s="3"/>
      <c r="O513" s="3"/>
      <c r="P513" s="3"/>
      <c r="Q513" s="3"/>
      <c r="R513" s="3"/>
      <c r="S513" s="3"/>
      <c r="T513" s="3"/>
      <c r="U513" s="3"/>
      <c r="V513" s="3"/>
      <c r="W513" s="3"/>
      <c r="X513" s="3"/>
      <c r="Y513" s="3"/>
      <c r="Z513" s="3"/>
      <c r="AA513" s="3"/>
      <c r="AB513" s="3"/>
    </row>
    <row r="514" spans="1:28" ht="12.75" customHeight="1" x14ac:dyDescent="0.25">
      <c r="A514" s="3"/>
      <c r="B514" s="3"/>
      <c r="C514" s="3"/>
      <c r="D514" s="3"/>
      <c r="E514" s="3"/>
      <c r="F514" s="200"/>
      <c r="G514" s="3"/>
      <c r="H514" s="3"/>
      <c r="I514" s="3"/>
      <c r="J514" s="3"/>
      <c r="K514" s="3"/>
      <c r="L514" s="3"/>
      <c r="M514" s="3"/>
      <c r="N514" s="3"/>
      <c r="O514" s="3"/>
      <c r="P514" s="3"/>
      <c r="Q514" s="3"/>
      <c r="R514" s="3"/>
      <c r="S514" s="3"/>
      <c r="T514" s="3"/>
      <c r="U514" s="3"/>
      <c r="V514" s="3"/>
      <c r="W514" s="3"/>
      <c r="X514" s="3"/>
      <c r="Y514" s="3"/>
      <c r="Z514" s="3"/>
      <c r="AA514" s="3"/>
      <c r="AB514" s="3"/>
    </row>
    <row r="515" spans="1:28" ht="12.75" customHeight="1" x14ac:dyDescent="0.25">
      <c r="A515" s="3"/>
      <c r="B515" s="3"/>
      <c r="C515" s="3"/>
      <c r="D515" s="3"/>
      <c r="E515" s="3"/>
      <c r="F515" s="200"/>
      <c r="G515" s="3"/>
      <c r="H515" s="3"/>
      <c r="I515" s="3"/>
      <c r="J515" s="3"/>
      <c r="K515" s="3"/>
      <c r="L515" s="3"/>
      <c r="M515" s="3"/>
      <c r="N515" s="3"/>
      <c r="O515" s="3"/>
      <c r="P515" s="3"/>
      <c r="Q515" s="3"/>
      <c r="R515" s="3"/>
      <c r="S515" s="3"/>
      <c r="T515" s="3"/>
      <c r="U515" s="3"/>
      <c r="V515" s="3"/>
      <c r="W515" s="3"/>
      <c r="X515" s="3"/>
      <c r="Y515" s="3"/>
      <c r="Z515" s="3"/>
      <c r="AA515" s="3"/>
      <c r="AB515" s="3"/>
    </row>
    <row r="516" spans="1:28" ht="12.75" customHeight="1" x14ac:dyDescent="0.25">
      <c r="A516" s="3"/>
      <c r="B516" s="3"/>
      <c r="C516" s="3"/>
      <c r="D516" s="3"/>
      <c r="E516" s="3"/>
      <c r="F516" s="200"/>
      <c r="G516" s="3"/>
      <c r="H516" s="3"/>
      <c r="I516" s="3"/>
      <c r="J516" s="3"/>
      <c r="K516" s="3"/>
      <c r="L516" s="3"/>
      <c r="M516" s="3"/>
      <c r="N516" s="3"/>
      <c r="O516" s="3"/>
      <c r="P516" s="3"/>
      <c r="Q516" s="3"/>
      <c r="R516" s="3"/>
      <c r="S516" s="3"/>
      <c r="T516" s="3"/>
      <c r="U516" s="3"/>
      <c r="V516" s="3"/>
      <c r="W516" s="3"/>
      <c r="X516" s="3"/>
      <c r="Y516" s="3"/>
      <c r="Z516" s="3"/>
      <c r="AA516" s="3"/>
      <c r="AB516" s="3"/>
    </row>
    <row r="517" spans="1:28" ht="12.75" customHeight="1" x14ac:dyDescent="0.25">
      <c r="A517" s="3"/>
      <c r="B517" s="3"/>
      <c r="C517" s="3"/>
      <c r="D517" s="3"/>
      <c r="E517" s="3"/>
      <c r="F517" s="200"/>
      <c r="G517" s="3"/>
      <c r="H517" s="3"/>
      <c r="I517" s="3"/>
      <c r="J517" s="3"/>
      <c r="K517" s="3"/>
      <c r="L517" s="3"/>
      <c r="M517" s="3"/>
      <c r="N517" s="3"/>
      <c r="O517" s="3"/>
      <c r="P517" s="3"/>
      <c r="Q517" s="3"/>
      <c r="R517" s="3"/>
      <c r="S517" s="3"/>
      <c r="T517" s="3"/>
      <c r="U517" s="3"/>
      <c r="V517" s="3"/>
      <c r="W517" s="3"/>
      <c r="X517" s="3"/>
      <c r="Y517" s="3"/>
      <c r="Z517" s="3"/>
      <c r="AA517" s="3"/>
      <c r="AB517" s="3"/>
    </row>
    <row r="518" spans="1:28" ht="12.75" customHeight="1" x14ac:dyDescent="0.25">
      <c r="A518" s="3"/>
      <c r="B518" s="3"/>
      <c r="C518" s="3"/>
      <c r="D518" s="3"/>
      <c r="E518" s="3"/>
      <c r="F518" s="200"/>
      <c r="G518" s="3"/>
      <c r="H518" s="3"/>
      <c r="I518" s="3"/>
      <c r="J518" s="3"/>
      <c r="K518" s="3"/>
      <c r="L518" s="3"/>
      <c r="M518" s="3"/>
      <c r="N518" s="3"/>
      <c r="O518" s="3"/>
      <c r="P518" s="3"/>
      <c r="Q518" s="3"/>
      <c r="R518" s="3"/>
      <c r="S518" s="3"/>
      <c r="T518" s="3"/>
      <c r="U518" s="3"/>
      <c r="V518" s="3"/>
      <c r="W518" s="3"/>
      <c r="X518" s="3"/>
      <c r="Y518" s="3"/>
      <c r="Z518" s="3"/>
      <c r="AA518" s="3"/>
      <c r="AB518" s="3"/>
    </row>
    <row r="519" spans="1:28" ht="12.75" customHeight="1" x14ac:dyDescent="0.25">
      <c r="A519" s="3"/>
      <c r="B519" s="3"/>
      <c r="C519" s="3"/>
      <c r="D519" s="3"/>
      <c r="E519" s="3"/>
      <c r="F519" s="200"/>
      <c r="G519" s="3"/>
      <c r="H519" s="3"/>
      <c r="I519" s="3"/>
      <c r="J519" s="3"/>
      <c r="K519" s="3"/>
      <c r="L519" s="3"/>
      <c r="M519" s="3"/>
      <c r="N519" s="3"/>
      <c r="O519" s="3"/>
      <c r="P519" s="3"/>
      <c r="Q519" s="3"/>
      <c r="R519" s="3"/>
      <c r="S519" s="3"/>
      <c r="T519" s="3"/>
      <c r="U519" s="3"/>
      <c r="V519" s="3"/>
      <c r="W519" s="3"/>
      <c r="X519" s="3"/>
      <c r="Y519" s="3"/>
      <c r="Z519" s="3"/>
      <c r="AA519" s="3"/>
      <c r="AB519" s="3"/>
    </row>
    <row r="520" spans="1:28" ht="12.75" customHeight="1" x14ac:dyDescent="0.25">
      <c r="A520" s="3"/>
      <c r="B520" s="3"/>
      <c r="C520" s="3"/>
      <c r="D520" s="3"/>
      <c r="E520" s="3"/>
      <c r="F520" s="200"/>
      <c r="G520" s="3"/>
      <c r="H520" s="3"/>
      <c r="I520" s="3"/>
      <c r="J520" s="3"/>
      <c r="K520" s="3"/>
      <c r="L520" s="3"/>
      <c r="M520" s="3"/>
      <c r="N520" s="3"/>
      <c r="O520" s="3"/>
      <c r="P520" s="3"/>
      <c r="Q520" s="3"/>
      <c r="R520" s="3"/>
      <c r="S520" s="3"/>
      <c r="T520" s="3"/>
      <c r="U520" s="3"/>
      <c r="V520" s="3"/>
      <c r="W520" s="3"/>
      <c r="X520" s="3"/>
      <c r="Y520" s="3"/>
      <c r="Z520" s="3"/>
      <c r="AA520" s="3"/>
      <c r="AB520" s="3"/>
    </row>
    <row r="521" spans="1:28" ht="12.75" customHeight="1" x14ac:dyDescent="0.25">
      <c r="A521" s="3"/>
      <c r="B521" s="3"/>
      <c r="C521" s="3"/>
      <c r="D521" s="3"/>
      <c r="E521" s="3"/>
      <c r="F521" s="200"/>
      <c r="G521" s="3"/>
      <c r="H521" s="3"/>
      <c r="I521" s="3"/>
      <c r="J521" s="3"/>
      <c r="K521" s="3"/>
      <c r="L521" s="3"/>
      <c r="M521" s="3"/>
      <c r="N521" s="3"/>
      <c r="O521" s="3"/>
      <c r="P521" s="3"/>
      <c r="Q521" s="3"/>
      <c r="R521" s="3"/>
      <c r="S521" s="3"/>
      <c r="T521" s="3"/>
      <c r="U521" s="3"/>
      <c r="V521" s="3"/>
      <c r="W521" s="3"/>
      <c r="X521" s="3"/>
      <c r="Y521" s="3"/>
      <c r="Z521" s="3"/>
      <c r="AA521" s="3"/>
      <c r="AB521" s="3"/>
    </row>
    <row r="522" spans="1:28" ht="12.75" customHeight="1" x14ac:dyDescent="0.25">
      <c r="A522" s="3"/>
      <c r="B522" s="3"/>
      <c r="C522" s="3"/>
      <c r="D522" s="3"/>
      <c r="E522" s="3"/>
      <c r="F522" s="200"/>
      <c r="G522" s="3"/>
      <c r="H522" s="3"/>
      <c r="I522" s="3"/>
      <c r="J522" s="3"/>
      <c r="K522" s="3"/>
      <c r="L522" s="3"/>
      <c r="M522" s="3"/>
      <c r="N522" s="3"/>
      <c r="O522" s="3"/>
      <c r="P522" s="3"/>
      <c r="Q522" s="3"/>
      <c r="R522" s="3"/>
      <c r="S522" s="3"/>
      <c r="T522" s="3"/>
      <c r="U522" s="3"/>
      <c r="V522" s="3"/>
      <c r="W522" s="3"/>
      <c r="X522" s="3"/>
      <c r="Y522" s="3"/>
      <c r="Z522" s="3"/>
      <c r="AA522" s="3"/>
      <c r="AB522" s="3"/>
    </row>
    <row r="523" spans="1:28" ht="12.75" customHeight="1" x14ac:dyDescent="0.25">
      <c r="A523" s="3"/>
      <c r="B523" s="3"/>
      <c r="C523" s="3"/>
      <c r="D523" s="3"/>
      <c r="E523" s="3"/>
      <c r="F523" s="200"/>
      <c r="G523" s="3"/>
      <c r="H523" s="3"/>
      <c r="I523" s="3"/>
      <c r="J523" s="3"/>
      <c r="K523" s="3"/>
      <c r="L523" s="3"/>
      <c r="M523" s="3"/>
      <c r="N523" s="3"/>
      <c r="O523" s="3"/>
      <c r="P523" s="3"/>
      <c r="Q523" s="3"/>
      <c r="R523" s="3"/>
      <c r="S523" s="3"/>
      <c r="T523" s="3"/>
      <c r="U523" s="3"/>
      <c r="V523" s="3"/>
      <c r="W523" s="3"/>
      <c r="X523" s="3"/>
      <c r="Y523" s="3"/>
      <c r="Z523" s="3"/>
      <c r="AA523" s="3"/>
      <c r="AB523" s="3"/>
    </row>
    <row r="524" spans="1:28" ht="12.75" customHeight="1" x14ac:dyDescent="0.25">
      <c r="A524" s="3"/>
      <c r="B524" s="3"/>
      <c r="C524" s="3"/>
      <c r="D524" s="3"/>
      <c r="E524" s="3"/>
      <c r="F524" s="200"/>
      <c r="G524" s="3"/>
      <c r="H524" s="3"/>
      <c r="I524" s="3"/>
      <c r="J524" s="3"/>
      <c r="K524" s="3"/>
      <c r="L524" s="3"/>
      <c r="M524" s="3"/>
      <c r="N524" s="3"/>
      <c r="O524" s="3"/>
      <c r="P524" s="3"/>
      <c r="Q524" s="3"/>
      <c r="R524" s="3"/>
      <c r="S524" s="3"/>
      <c r="T524" s="3"/>
      <c r="U524" s="3"/>
      <c r="V524" s="3"/>
      <c r="W524" s="3"/>
      <c r="X524" s="3"/>
      <c r="Y524" s="3"/>
      <c r="Z524" s="3"/>
      <c r="AA524" s="3"/>
      <c r="AB524" s="3"/>
    </row>
    <row r="525" spans="1:28" ht="12.75" customHeight="1" x14ac:dyDescent="0.25">
      <c r="A525" s="3"/>
      <c r="B525" s="3"/>
      <c r="C525" s="3"/>
      <c r="D525" s="3"/>
      <c r="E525" s="3"/>
      <c r="F525" s="200"/>
      <c r="G525" s="3"/>
      <c r="H525" s="3"/>
      <c r="I525" s="3"/>
      <c r="J525" s="3"/>
      <c r="K525" s="3"/>
      <c r="L525" s="3"/>
      <c r="M525" s="3"/>
      <c r="N525" s="3"/>
      <c r="O525" s="3"/>
      <c r="P525" s="3"/>
      <c r="Q525" s="3"/>
      <c r="R525" s="3"/>
      <c r="S525" s="3"/>
      <c r="T525" s="3"/>
      <c r="U525" s="3"/>
      <c r="V525" s="3"/>
      <c r="W525" s="3"/>
      <c r="X525" s="3"/>
      <c r="Y525" s="3"/>
      <c r="Z525" s="3"/>
      <c r="AA525" s="3"/>
      <c r="AB525" s="3"/>
    </row>
    <row r="526" spans="1:28" ht="12.75" customHeight="1" x14ac:dyDescent="0.25">
      <c r="A526" s="3"/>
      <c r="B526" s="3"/>
      <c r="C526" s="3"/>
      <c r="D526" s="3"/>
      <c r="E526" s="3"/>
      <c r="F526" s="200"/>
      <c r="G526" s="3"/>
      <c r="H526" s="3"/>
      <c r="I526" s="3"/>
      <c r="J526" s="3"/>
      <c r="K526" s="3"/>
      <c r="L526" s="3"/>
      <c r="M526" s="3"/>
      <c r="N526" s="3"/>
      <c r="O526" s="3"/>
      <c r="P526" s="3"/>
      <c r="Q526" s="3"/>
      <c r="R526" s="3"/>
      <c r="S526" s="3"/>
      <c r="T526" s="3"/>
      <c r="U526" s="3"/>
      <c r="V526" s="3"/>
      <c r="W526" s="3"/>
      <c r="X526" s="3"/>
      <c r="Y526" s="3"/>
      <c r="Z526" s="3"/>
      <c r="AA526" s="3"/>
      <c r="AB526" s="3"/>
    </row>
    <row r="527" spans="1:28" ht="12.75" customHeight="1" x14ac:dyDescent="0.25">
      <c r="A527" s="3"/>
      <c r="B527" s="3"/>
      <c r="C527" s="3"/>
      <c r="D527" s="3"/>
      <c r="E527" s="3"/>
      <c r="F527" s="200"/>
      <c r="G527" s="3"/>
      <c r="H527" s="3"/>
      <c r="I527" s="3"/>
      <c r="J527" s="3"/>
      <c r="K527" s="3"/>
      <c r="L527" s="3"/>
      <c r="M527" s="3"/>
      <c r="N527" s="3"/>
      <c r="O527" s="3"/>
      <c r="P527" s="3"/>
      <c r="Q527" s="3"/>
      <c r="R527" s="3"/>
      <c r="S527" s="3"/>
      <c r="T527" s="3"/>
      <c r="U527" s="3"/>
      <c r="V527" s="3"/>
      <c r="W527" s="3"/>
      <c r="X527" s="3"/>
      <c r="Y527" s="3"/>
      <c r="Z527" s="3"/>
      <c r="AA527" s="3"/>
      <c r="AB527" s="3"/>
    </row>
    <row r="528" spans="1:28" ht="12.75" customHeight="1" x14ac:dyDescent="0.25">
      <c r="A528" s="3"/>
      <c r="B528" s="3"/>
      <c r="C528" s="3"/>
      <c r="D528" s="3"/>
      <c r="E528" s="3"/>
      <c r="F528" s="200"/>
      <c r="G528" s="3"/>
      <c r="H528" s="3"/>
      <c r="I528" s="3"/>
      <c r="J528" s="3"/>
      <c r="K528" s="3"/>
      <c r="L528" s="3"/>
      <c r="M528" s="3"/>
      <c r="N528" s="3"/>
      <c r="O528" s="3"/>
      <c r="P528" s="3"/>
      <c r="Q528" s="3"/>
      <c r="R528" s="3"/>
      <c r="S528" s="3"/>
      <c r="T528" s="3"/>
      <c r="U528" s="3"/>
      <c r="V528" s="3"/>
      <c r="W528" s="3"/>
      <c r="X528" s="3"/>
      <c r="Y528" s="3"/>
      <c r="Z528" s="3"/>
      <c r="AA528" s="3"/>
      <c r="AB528" s="3"/>
    </row>
    <row r="529" spans="1:28" ht="12.75" customHeight="1" x14ac:dyDescent="0.25">
      <c r="A529" s="3"/>
      <c r="B529" s="3"/>
      <c r="C529" s="3"/>
      <c r="D529" s="3"/>
      <c r="E529" s="3"/>
      <c r="F529" s="200"/>
      <c r="G529" s="3"/>
      <c r="H529" s="3"/>
      <c r="I529" s="3"/>
      <c r="J529" s="3"/>
      <c r="K529" s="3"/>
      <c r="L529" s="3"/>
      <c r="M529" s="3"/>
      <c r="N529" s="3"/>
      <c r="O529" s="3"/>
      <c r="P529" s="3"/>
      <c r="Q529" s="3"/>
      <c r="R529" s="3"/>
      <c r="S529" s="3"/>
      <c r="T529" s="3"/>
      <c r="U529" s="3"/>
      <c r="V529" s="3"/>
      <c r="W529" s="3"/>
      <c r="X529" s="3"/>
      <c r="Y529" s="3"/>
      <c r="Z529" s="3"/>
      <c r="AA529" s="3"/>
      <c r="AB529" s="3"/>
    </row>
    <row r="530" spans="1:28" ht="12.75" customHeight="1" x14ac:dyDescent="0.25">
      <c r="A530" s="3"/>
      <c r="B530" s="3"/>
      <c r="C530" s="3"/>
      <c r="D530" s="3"/>
      <c r="E530" s="3"/>
      <c r="F530" s="200"/>
      <c r="G530" s="3"/>
      <c r="H530" s="3"/>
      <c r="I530" s="3"/>
      <c r="J530" s="3"/>
      <c r="K530" s="3"/>
      <c r="L530" s="3"/>
      <c r="M530" s="3"/>
      <c r="N530" s="3"/>
      <c r="O530" s="3"/>
      <c r="P530" s="3"/>
      <c r="Q530" s="3"/>
      <c r="R530" s="3"/>
      <c r="S530" s="3"/>
      <c r="T530" s="3"/>
      <c r="U530" s="3"/>
      <c r="V530" s="3"/>
      <c r="W530" s="3"/>
      <c r="X530" s="3"/>
      <c r="Y530" s="3"/>
      <c r="Z530" s="3"/>
      <c r="AA530" s="3"/>
      <c r="AB530" s="3"/>
    </row>
    <row r="531" spans="1:28" ht="12.75" customHeight="1" x14ac:dyDescent="0.25">
      <c r="A531" s="3"/>
      <c r="B531" s="3"/>
      <c r="C531" s="3"/>
      <c r="D531" s="3"/>
      <c r="E531" s="3"/>
      <c r="F531" s="200"/>
      <c r="G531" s="3"/>
      <c r="H531" s="3"/>
      <c r="I531" s="3"/>
      <c r="J531" s="3"/>
      <c r="K531" s="3"/>
      <c r="L531" s="3"/>
      <c r="M531" s="3"/>
      <c r="N531" s="3"/>
      <c r="O531" s="3"/>
      <c r="P531" s="3"/>
      <c r="Q531" s="3"/>
      <c r="R531" s="3"/>
      <c r="S531" s="3"/>
      <c r="T531" s="3"/>
      <c r="U531" s="3"/>
      <c r="V531" s="3"/>
      <c r="W531" s="3"/>
      <c r="X531" s="3"/>
      <c r="Y531" s="3"/>
      <c r="Z531" s="3"/>
      <c r="AA531" s="3"/>
      <c r="AB531" s="3"/>
    </row>
    <row r="532" spans="1:28" ht="12.75" customHeight="1" x14ac:dyDescent="0.25">
      <c r="A532" s="3"/>
      <c r="B532" s="3"/>
      <c r="C532" s="3"/>
      <c r="D532" s="3"/>
      <c r="E532" s="3"/>
      <c r="F532" s="200"/>
      <c r="G532" s="3"/>
      <c r="H532" s="3"/>
      <c r="I532" s="3"/>
      <c r="J532" s="3"/>
      <c r="K532" s="3"/>
      <c r="L532" s="3"/>
      <c r="M532" s="3"/>
      <c r="N532" s="3"/>
      <c r="O532" s="3"/>
      <c r="P532" s="3"/>
      <c r="Q532" s="3"/>
      <c r="R532" s="3"/>
      <c r="S532" s="3"/>
      <c r="T532" s="3"/>
      <c r="U532" s="3"/>
      <c r="V532" s="3"/>
      <c r="W532" s="3"/>
      <c r="X532" s="3"/>
      <c r="Y532" s="3"/>
      <c r="Z532" s="3"/>
      <c r="AA532" s="3"/>
      <c r="AB532" s="3"/>
    </row>
    <row r="533" spans="1:28" ht="12.75" customHeight="1" x14ac:dyDescent="0.25">
      <c r="A533" s="3"/>
      <c r="B533" s="3"/>
      <c r="C533" s="3"/>
      <c r="D533" s="3"/>
      <c r="E533" s="3"/>
      <c r="F533" s="200"/>
      <c r="G533" s="3"/>
      <c r="H533" s="3"/>
      <c r="I533" s="3"/>
      <c r="J533" s="3"/>
      <c r="K533" s="3"/>
      <c r="L533" s="3"/>
      <c r="M533" s="3"/>
      <c r="N533" s="3"/>
      <c r="O533" s="3"/>
      <c r="P533" s="3"/>
      <c r="Q533" s="3"/>
      <c r="R533" s="3"/>
      <c r="S533" s="3"/>
      <c r="T533" s="3"/>
      <c r="U533" s="3"/>
      <c r="V533" s="3"/>
      <c r="W533" s="3"/>
      <c r="X533" s="3"/>
      <c r="Y533" s="3"/>
      <c r="Z533" s="3"/>
      <c r="AA533" s="3"/>
      <c r="AB533" s="3"/>
    </row>
    <row r="534" spans="1:28" ht="12.75" customHeight="1" x14ac:dyDescent="0.25">
      <c r="A534" s="3"/>
      <c r="B534" s="3"/>
      <c r="C534" s="3"/>
      <c r="D534" s="3"/>
      <c r="E534" s="3"/>
      <c r="F534" s="200"/>
      <c r="G534" s="3"/>
      <c r="H534" s="3"/>
      <c r="I534" s="3"/>
      <c r="J534" s="3"/>
      <c r="K534" s="3"/>
      <c r="L534" s="3"/>
      <c r="M534" s="3"/>
      <c r="N534" s="3"/>
      <c r="O534" s="3"/>
      <c r="P534" s="3"/>
      <c r="Q534" s="3"/>
      <c r="R534" s="3"/>
      <c r="S534" s="3"/>
      <c r="T534" s="3"/>
      <c r="U534" s="3"/>
      <c r="V534" s="3"/>
      <c r="W534" s="3"/>
      <c r="X534" s="3"/>
      <c r="Y534" s="3"/>
      <c r="Z534" s="3"/>
      <c r="AA534" s="3"/>
      <c r="AB534" s="3"/>
    </row>
    <row r="535" spans="1:28" ht="12.75" customHeight="1" x14ac:dyDescent="0.25">
      <c r="A535" s="3"/>
      <c r="B535" s="3"/>
      <c r="C535" s="3"/>
      <c r="D535" s="3"/>
      <c r="E535" s="3"/>
      <c r="F535" s="200"/>
      <c r="G535" s="3"/>
      <c r="H535" s="3"/>
      <c r="I535" s="3"/>
      <c r="J535" s="3"/>
      <c r="K535" s="3"/>
      <c r="L535" s="3"/>
      <c r="M535" s="3"/>
      <c r="N535" s="3"/>
      <c r="O535" s="3"/>
      <c r="P535" s="3"/>
      <c r="Q535" s="3"/>
      <c r="R535" s="3"/>
      <c r="S535" s="3"/>
      <c r="T535" s="3"/>
      <c r="U535" s="3"/>
      <c r="V535" s="3"/>
      <c r="W535" s="3"/>
      <c r="X535" s="3"/>
      <c r="Y535" s="3"/>
      <c r="Z535" s="3"/>
      <c r="AA535" s="3"/>
      <c r="AB535" s="3"/>
    </row>
    <row r="536" spans="1:28" ht="12.75" customHeight="1" x14ac:dyDescent="0.25">
      <c r="A536" s="3"/>
      <c r="B536" s="3"/>
      <c r="C536" s="3"/>
      <c r="D536" s="3"/>
      <c r="E536" s="3"/>
      <c r="F536" s="200"/>
      <c r="G536" s="3"/>
      <c r="H536" s="3"/>
      <c r="I536" s="3"/>
      <c r="J536" s="3"/>
      <c r="K536" s="3"/>
      <c r="L536" s="3"/>
      <c r="M536" s="3"/>
      <c r="N536" s="3"/>
      <c r="O536" s="3"/>
      <c r="P536" s="3"/>
      <c r="Q536" s="3"/>
      <c r="R536" s="3"/>
      <c r="S536" s="3"/>
      <c r="T536" s="3"/>
      <c r="U536" s="3"/>
      <c r="V536" s="3"/>
      <c r="W536" s="3"/>
      <c r="X536" s="3"/>
      <c r="Y536" s="3"/>
      <c r="Z536" s="3"/>
      <c r="AA536" s="3"/>
      <c r="AB536" s="3"/>
    </row>
    <row r="537" spans="1:28" ht="12.75" customHeight="1" x14ac:dyDescent="0.25">
      <c r="A537" s="3"/>
      <c r="B537" s="3"/>
      <c r="C537" s="3"/>
      <c r="D537" s="3"/>
      <c r="E537" s="3"/>
      <c r="F537" s="200"/>
      <c r="G537" s="3"/>
      <c r="H537" s="3"/>
      <c r="I537" s="3"/>
      <c r="J537" s="3"/>
      <c r="K537" s="3"/>
      <c r="L537" s="3"/>
      <c r="M537" s="3"/>
      <c r="N537" s="3"/>
      <c r="O537" s="3"/>
      <c r="P537" s="3"/>
      <c r="Q537" s="3"/>
      <c r="R537" s="3"/>
      <c r="S537" s="3"/>
      <c r="T537" s="3"/>
      <c r="U537" s="3"/>
      <c r="V537" s="3"/>
      <c r="W537" s="3"/>
      <c r="X537" s="3"/>
      <c r="Y537" s="3"/>
      <c r="Z537" s="3"/>
      <c r="AA537" s="3"/>
      <c r="AB537" s="3"/>
    </row>
    <row r="538" spans="1:28" ht="12.75" customHeight="1" x14ac:dyDescent="0.25">
      <c r="A538" s="3"/>
      <c r="B538" s="3"/>
      <c r="C538" s="3"/>
      <c r="D538" s="3"/>
      <c r="E538" s="3"/>
      <c r="F538" s="200"/>
      <c r="G538" s="3"/>
      <c r="H538" s="3"/>
      <c r="I538" s="3"/>
      <c r="J538" s="3"/>
      <c r="K538" s="3"/>
      <c r="L538" s="3"/>
      <c r="M538" s="3"/>
      <c r="N538" s="3"/>
      <c r="O538" s="3"/>
      <c r="P538" s="3"/>
      <c r="Q538" s="3"/>
      <c r="R538" s="3"/>
      <c r="S538" s="3"/>
      <c r="T538" s="3"/>
      <c r="U538" s="3"/>
      <c r="V538" s="3"/>
      <c r="W538" s="3"/>
      <c r="X538" s="3"/>
      <c r="Y538" s="3"/>
      <c r="Z538" s="3"/>
      <c r="AA538" s="3"/>
      <c r="AB538" s="3"/>
    </row>
    <row r="539" spans="1:28" ht="12.75" customHeight="1" x14ac:dyDescent="0.25">
      <c r="A539" s="3"/>
      <c r="B539" s="3"/>
      <c r="C539" s="3"/>
      <c r="D539" s="3"/>
      <c r="E539" s="3"/>
      <c r="F539" s="200"/>
      <c r="G539" s="3"/>
      <c r="H539" s="3"/>
      <c r="I539" s="3"/>
      <c r="J539" s="3"/>
      <c r="K539" s="3"/>
      <c r="L539" s="3"/>
      <c r="M539" s="3"/>
      <c r="N539" s="3"/>
      <c r="O539" s="3"/>
      <c r="P539" s="3"/>
      <c r="Q539" s="3"/>
      <c r="R539" s="3"/>
      <c r="S539" s="3"/>
      <c r="T539" s="3"/>
      <c r="U539" s="3"/>
      <c r="V539" s="3"/>
      <c r="W539" s="3"/>
      <c r="X539" s="3"/>
      <c r="Y539" s="3"/>
      <c r="Z539" s="3"/>
      <c r="AA539" s="3"/>
      <c r="AB539" s="3"/>
    </row>
    <row r="540" spans="1:28" ht="12.75" customHeight="1" x14ac:dyDescent="0.25">
      <c r="A540" s="3"/>
      <c r="B540" s="3"/>
      <c r="C540" s="3"/>
      <c r="D540" s="3"/>
      <c r="E540" s="3"/>
      <c r="F540" s="200"/>
      <c r="G540" s="3"/>
      <c r="H540" s="3"/>
      <c r="I540" s="3"/>
      <c r="J540" s="3"/>
      <c r="K540" s="3"/>
      <c r="L540" s="3"/>
      <c r="M540" s="3"/>
      <c r="N540" s="3"/>
      <c r="O540" s="3"/>
      <c r="P540" s="3"/>
      <c r="Q540" s="3"/>
      <c r="R540" s="3"/>
      <c r="S540" s="3"/>
      <c r="T540" s="3"/>
      <c r="U540" s="3"/>
      <c r="V540" s="3"/>
      <c r="W540" s="3"/>
      <c r="X540" s="3"/>
      <c r="Y540" s="3"/>
      <c r="Z540" s="3"/>
      <c r="AA540" s="3"/>
      <c r="AB540" s="3"/>
    </row>
    <row r="541" spans="1:28" ht="12.75" customHeight="1" x14ac:dyDescent="0.25">
      <c r="A541" s="3"/>
      <c r="B541" s="3"/>
      <c r="C541" s="3"/>
      <c r="D541" s="3"/>
      <c r="E541" s="3"/>
      <c r="F541" s="200"/>
      <c r="G541" s="3"/>
      <c r="H541" s="3"/>
      <c r="I541" s="3"/>
      <c r="J541" s="3"/>
      <c r="K541" s="3"/>
      <c r="L541" s="3"/>
      <c r="M541" s="3"/>
      <c r="N541" s="3"/>
      <c r="O541" s="3"/>
      <c r="P541" s="3"/>
      <c r="Q541" s="3"/>
      <c r="R541" s="3"/>
      <c r="S541" s="3"/>
      <c r="T541" s="3"/>
      <c r="U541" s="3"/>
      <c r="V541" s="3"/>
      <c r="W541" s="3"/>
      <c r="X541" s="3"/>
      <c r="Y541" s="3"/>
      <c r="Z541" s="3"/>
      <c r="AA541" s="3"/>
      <c r="AB541" s="3"/>
    </row>
    <row r="542" spans="1:28" ht="12.75" customHeight="1" x14ac:dyDescent="0.25">
      <c r="A542" s="3"/>
      <c r="B542" s="3"/>
      <c r="C542" s="3"/>
      <c r="D542" s="3"/>
      <c r="E542" s="3"/>
      <c r="F542" s="200"/>
      <c r="G542" s="3"/>
      <c r="H542" s="3"/>
      <c r="I542" s="3"/>
      <c r="J542" s="3"/>
      <c r="K542" s="3"/>
      <c r="L542" s="3"/>
      <c r="M542" s="3"/>
      <c r="N542" s="3"/>
      <c r="O542" s="3"/>
      <c r="P542" s="3"/>
      <c r="Q542" s="3"/>
      <c r="R542" s="3"/>
      <c r="S542" s="3"/>
      <c r="T542" s="3"/>
      <c r="U542" s="3"/>
      <c r="V542" s="3"/>
      <c r="W542" s="3"/>
      <c r="X542" s="3"/>
      <c r="Y542" s="3"/>
      <c r="Z542" s="3"/>
      <c r="AA542" s="3"/>
      <c r="AB542" s="3"/>
    </row>
    <row r="543" spans="1:28" ht="12.75" customHeight="1" x14ac:dyDescent="0.25">
      <c r="A543" s="3"/>
      <c r="B543" s="3"/>
      <c r="C543" s="3"/>
      <c r="D543" s="3"/>
      <c r="E543" s="3"/>
      <c r="F543" s="200"/>
      <c r="G543" s="3"/>
      <c r="H543" s="3"/>
      <c r="I543" s="3"/>
      <c r="J543" s="3"/>
      <c r="K543" s="3"/>
      <c r="L543" s="3"/>
      <c r="M543" s="3"/>
      <c r="N543" s="3"/>
      <c r="O543" s="3"/>
      <c r="P543" s="3"/>
      <c r="Q543" s="3"/>
      <c r="R543" s="3"/>
      <c r="S543" s="3"/>
      <c r="T543" s="3"/>
      <c r="U543" s="3"/>
      <c r="V543" s="3"/>
      <c r="W543" s="3"/>
      <c r="X543" s="3"/>
      <c r="Y543" s="3"/>
      <c r="Z543" s="3"/>
      <c r="AA543" s="3"/>
      <c r="AB543" s="3"/>
    </row>
    <row r="544" spans="1:28" ht="12.75" customHeight="1" x14ac:dyDescent="0.25">
      <c r="A544" s="3"/>
      <c r="B544" s="3"/>
      <c r="C544" s="3"/>
      <c r="D544" s="3"/>
      <c r="E544" s="3"/>
      <c r="F544" s="200"/>
      <c r="G544" s="3"/>
      <c r="H544" s="3"/>
      <c r="I544" s="3"/>
      <c r="J544" s="3"/>
      <c r="K544" s="3"/>
      <c r="L544" s="3"/>
      <c r="M544" s="3"/>
      <c r="N544" s="3"/>
      <c r="O544" s="3"/>
      <c r="P544" s="3"/>
      <c r="Q544" s="3"/>
      <c r="R544" s="3"/>
      <c r="S544" s="3"/>
      <c r="T544" s="3"/>
      <c r="U544" s="3"/>
      <c r="V544" s="3"/>
      <c r="W544" s="3"/>
      <c r="X544" s="3"/>
      <c r="Y544" s="3"/>
      <c r="Z544" s="3"/>
      <c r="AA544" s="3"/>
      <c r="AB544" s="3"/>
    </row>
    <row r="545" spans="1:28" ht="12.75" customHeight="1" x14ac:dyDescent="0.25">
      <c r="A545" s="3"/>
      <c r="B545" s="3"/>
      <c r="C545" s="3"/>
      <c r="D545" s="3"/>
      <c r="E545" s="3"/>
      <c r="F545" s="200"/>
      <c r="G545" s="3"/>
      <c r="H545" s="3"/>
      <c r="I545" s="3"/>
      <c r="J545" s="3"/>
      <c r="K545" s="3"/>
      <c r="L545" s="3"/>
      <c r="M545" s="3"/>
      <c r="N545" s="3"/>
      <c r="O545" s="3"/>
      <c r="P545" s="3"/>
      <c r="Q545" s="3"/>
      <c r="R545" s="3"/>
      <c r="S545" s="3"/>
      <c r="T545" s="3"/>
      <c r="U545" s="3"/>
      <c r="V545" s="3"/>
      <c r="W545" s="3"/>
      <c r="X545" s="3"/>
      <c r="Y545" s="3"/>
      <c r="Z545" s="3"/>
      <c r="AA545" s="3"/>
      <c r="AB545" s="3"/>
    </row>
    <row r="546" spans="1:28" ht="12.75" customHeight="1" x14ac:dyDescent="0.25">
      <c r="A546" s="3"/>
      <c r="B546" s="3"/>
      <c r="C546" s="3"/>
      <c r="D546" s="3"/>
      <c r="E546" s="3"/>
      <c r="F546" s="200"/>
      <c r="G546" s="3"/>
      <c r="H546" s="3"/>
      <c r="I546" s="3"/>
      <c r="J546" s="3"/>
      <c r="K546" s="3"/>
      <c r="L546" s="3"/>
      <c r="M546" s="3"/>
      <c r="N546" s="3"/>
      <c r="O546" s="3"/>
      <c r="P546" s="3"/>
      <c r="Q546" s="3"/>
      <c r="R546" s="3"/>
      <c r="S546" s="3"/>
      <c r="T546" s="3"/>
      <c r="U546" s="3"/>
      <c r="V546" s="3"/>
      <c r="W546" s="3"/>
      <c r="X546" s="3"/>
      <c r="Y546" s="3"/>
      <c r="Z546" s="3"/>
      <c r="AA546" s="3"/>
      <c r="AB546" s="3"/>
    </row>
    <row r="547" spans="1:28" ht="12.75" customHeight="1" x14ac:dyDescent="0.25">
      <c r="A547" s="3"/>
      <c r="B547" s="3"/>
      <c r="C547" s="3"/>
      <c r="D547" s="3"/>
      <c r="E547" s="3"/>
      <c r="F547" s="200"/>
      <c r="G547" s="3"/>
      <c r="H547" s="3"/>
      <c r="I547" s="3"/>
      <c r="J547" s="3"/>
      <c r="K547" s="3"/>
      <c r="L547" s="3"/>
      <c r="M547" s="3"/>
      <c r="N547" s="3"/>
      <c r="O547" s="3"/>
      <c r="P547" s="3"/>
      <c r="Q547" s="3"/>
      <c r="R547" s="3"/>
      <c r="S547" s="3"/>
      <c r="T547" s="3"/>
      <c r="U547" s="3"/>
      <c r="V547" s="3"/>
      <c r="W547" s="3"/>
      <c r="X547" s="3"/>
      <c r="Y547" s="3"/>
      <c r="Z547" s="3"/>
      <c r="AA547" s="3"/>
      <c r="AB547" s="3"/>
    </row>
    <row r="548" spans="1:28" ht="12.75" customHeight="1" x14ac:dyDescent="0.25">
      <c r="A548" s="3"/>
      <c r="B548" s="3"/>
      <c r="C548" s="3"/>
      <c r="D548" s="3"/>
      <c r="E548" s="3"/>
      <c r="F548" s="200"/>
      <c r="G548" s="3"/>
      <c r="H548" s="3"/>
      <c r="I548" s="3"/>
      <c r="J548" s="3"/>
      <c r="K548" s="3"/>
      <c r="L548" s="3"/>
      <c r="M548" s="3"/>
      <c r="N548" s="3"/>
      <c r="O548" s="3"/>
      <c r="P548" s="3"/>
      <c r="Q548" s="3"/>
      <c r="R548" s="3"/>
      <c r="S548" s="3"/>
      <c r="T548" s="3"/>
      <c r="U548" s="3"/>
      <c r="V548" s="3"/>
      <c r="W548" s="3"/>
      <c r="X548" s="3"/>
      <c r="Y548" s="3"/>
      <c r="Z548" s="3"/>
      <c r="AA548" s="3"/>
      <c r="AB548" s="3"/>
    </row>
    <row r="549" spans="1:28" ht="12.75" customHeight="1" x14ac:dyDescent="0.25">
      <c r="A549" s="3"/>
      <c r="B549" s="3"/>
      <c r="C549" s="3"/>
      <c r="D549" s="3"/>
      <c r="E549" s="3"/>
      <c r="F549" s="200"/>
      <c r="G549" s="3"/>
      <c r="H549" s="3"/>
      <c r="I549" s="3"/>
      <c r="J549" s="3"/>
      <c r="K549" s="3"/>
      <c r="L549" s="3"/>
      <c r="M549" s="3"/>
      <c r="N549" s="3"/>
      <c r="O549" s="3"/>
      <c r="P549" s="3"/>
      <c r="Q549" s="3"/>
      <c r="R549" s="3"/>
      <c r="S549" s="3"/>
      <c r="T549" s="3"/>
      <c r="U549" s="3"/>
      <c r="V549" s="3"/>
      <c r="W549" s="3"/>
      <c r="X549" s="3"/>
      <c r="Y549" s="3"/>
      <c r="Z549" s="3"/>
      <c r="AA549" s="3"/>
      <c r="AB549" s="3"/>
    </row>
    <row r="550" spans="1:28" ht="12.75" customHeight="1" x14ac:dyDescent="0.25">
      <c r="A550" s="3"/>
      <c r="B550" s="3"/>
      <c r="C550" s="3"/>
      <c r="D550" s="3"/>
      <c r="E550" s="3"/>
      <c r="F550" s="200"/>
      <c r="G550" s="3"/>
      <c r="H550" s="3"/>
      <c r="I550" s="3"/>
      <c r="J550" s="3"/>
      <c r="K550" s="3"/>
      <c r="L550" s="3"/>
      <c r="M550" s="3"/>
      <c r="N550" s="3"/>
      <c r="O550" s="3"/>
      <c r="P550" s="3"/>
      <c r="Q550" s="3"/>
      <c r="R550" s="3"/>
      <c r="S550" s="3"/>
      <c r="T550" s="3"/>
      <c r="U550" s="3"/>
      <c r="V550" s="3"/>
      <c r="W550" s="3"/>
      <c r="X550" s="3"/>
      <c r="Y550" s="3"/>
      <c r="Z550" s="3"/>
      <c r="AA550" s="3"/>
      <c r="AB550" s="3"/>
    </row>
    <row r="551" spans="1:28" ht="12.75" customHeight="1" x14ac:dyDescent="0.25">
      <c r="A551" s="3"/>
      <c r="B551" s="3"/>
      <c r="C551" s="3"/>
      <c r="D551" s="3"/>
      <c r="E551" s="3"/>
      <c r="F551" s="200"/>
      <c r="G551" s="3"/>
      <c r="H551" s="3"/>
      <c r="I551" s="3"/>
      <c r="J551" s="3"/>
      <c r="K551" s="3"/>
      <c r="L551" s="3"/>
      <c r="M551" s="3"/>
      <c r="N551" s="3"/>
      <c r="O551" s="3"/>
      <c r="P551" s="3"/>
      <c r="Q551" s="3"/>
      <c r="R551" s="3"/>
      <c r="S551" s="3"/>
      <c r="T551" s="3"/>
      <c r="U551" s="3"/>
      <c r="V551" s="3"/>
      <c r="W551" s="3"/>
      <c r="X551" s="3"/>
      <c r="Y551" s="3"/>
      <c r="Z551" s="3"/>
      <c r="AA551" s="3"/>
      <c r="AB551" s="3"/>
    </row>
    <row r="552" spans="1:28" ht="12.75" customHeight="1" x14ac:dyDescent="0.25">
      <c r="A552" s="3"/>
      <c r="B552" s="3"/>
      <c r="C552" s="3"/>
      <c r="D552" s="3"/>
      <c r="E552" s="3"/>
      <c r="F552" s="200"/>
      <c r="G552" s="3"/>
      <c r="H552" s="3"/>
      <c r="I552" s="3"/>
      <c r="J552" s="3"/>
      <c r="K552" s="3"/>
      <c r="L552" s="3"/>
      <c r="M552" s="3"/>
      <c r="N552" s="3"/>
      <c r="O552" s="3"/>
      <c r="P552" s="3"/>
      <c r="Q552" s="3"/>
      <c r="R552" s="3"/>
      <c r="S552" s="3"/>
      <c r="T552" s="3"/>
      <c r="U552" s="3"/>
      <c r="V552" s="3"/>
      <c r="W552" s="3"/>
      <c r="X552" s="3"/>
      <c r="Y552" s="3"/>
      <c r="Z552" s="3"/>
      <c r="AA552" s="3"/>
      <c r="AB552" s="3"/>
    </row>
    <row r="553" spans="1:28" ht="12.75" customHeight="1" x14ac:dyDescent="0.25">
      <c r="A553" s="3"/>
      <c r="B553" s="3"/>
      <c r="C553" s="3"/>
      <c r="D553" s="3"/>
      <c r="E553" s="3"/>
      <c r="F553" s="200"/>
      <c r="G553" s="3"/>
      <c r="H553" s="3"/>
      <c r="I553" s="3"/>
      <c r="J553" s="3"/>
      <c r="K553" s="3"/>
      <c r="L553" s="3"/>
      <c r="M553" s="3"/>
      <c r="N553" s="3"/>
      <c r="O553" s="3"/>
      <c r="P553" s="3"/>
      <c r="Q553" s="3"/>
      <c r="R553" s="3"/>
      <c r="S553" s="3"/>
      <c r="T553" s="3"/>
      <c r="U553" s="3"/>
      <c r="V553" s="3"/>
      <c r="W553" s="3"/>
      <c r="X553" s="3"/>
      <c r="Y553" s="3"/>
      <c r="Z553" s="3"/>
      <c r="AA553" s="3"/>
      <c r="AB553" s="3"/>
    </row>
    <row r="554" spans="1:28" ht="12.75" customHeight="1" x14ac:dyDescent="0.25">
      <c r="A554" s="3"/>
      <c r="B554" s="3"/>
      <c r="C554" s="3"/>
      <c r="D554" s="3"/>
      <c r="E554" s="3"/>
      <c r="F554" s="200"/>
      <c r="G554" s="3"/>
      <c r="H554" s="3"/>
      <c r="I554" s="3"/>
      <c r="J554" s="3"/>
      <c r="K554" s="3"/>
      <c r="L554" s="3"/>
      <c r="M554" s="3"/>
      <c r="N554" s="3"/>
      <c r="O554" s="3"/>
      <c r="P554" s="3"/>
      <c r="Q554" s="3"/>
      <c r="R554" s="3"/>
      <c r="S554" s="3"/>
      <c r="T554" s="3"/>
      <c r="U554" s="3"/>
      <c r="V554" s="3"/>
      <c r="W554" s="3"/>
      <c r="X554" s="3"/>
      <c r="Y554" s="3"/>
      <c r="Z554" s="3"/>
      <c r="AA554" s="3"/>
      <c r="AB554" s="3"/>
    </row>
    <row r="555" spans="1:28" ht="12.75" customHeight="1" x14ac:dyDescent="0.25">
      <c r="A555" s="3"/>
      <c r="B555" s="3"/>
      <c r="C555" s="3"/>
      <c r="D555" s="3"/>
      <c r="E555" s="3"/>
      <c r="F555" s="200"/>
      <c r="G555" s="3"/>
      <c r="H555" s="3"/>
      <c r="I555" s="3"/>
      <c r="J555" s="3"/>
      <c r="K555" s="3"/>
      <c r="L555" s="3"/>
      <c r="M555" s="3"/>
      <c r="N555" s="3"/>
      <c r="O555" s="3"/>
      <c r="P555" s="3"/>
      <c r="Q555" s="3"/>
      <c r="R555" s="3"/>
      <c r="S555" s="3"/>
      <c r="T555" s="3"/>
      <c r="U555" s="3"/>
      <c r="V555" s="3"/>
      <c r="W555" s="3"/>
      <c r="X555" s="3"/>
      <c r="Y555" s="3"/>
      <c r="Z555" s="3"/>
      <c r="AA555" s="3"/>
      <c r="AB555" s="3"/>
    </row>
    <row r="556" spans="1:28" ht="12.75" customHeight="1" x14ac:dyDescent="0.25">
      <c r="A556" s="3"/>
      <c r="B556" s="3"/>
      <c r="C556" s="3"/>
      <c r="D556" s="3"/>
      <c r="E556" s="3"/>
      <c r="F556" s="200"/>
      <c r="G556" s="3"/>
      <c r="H556" s="3"/>
      <c r="I556" s="3"/>
      <c r="J556" s="3"/>
      <c r="K556" s="3"/>
      <c r="L556" s="3"/>
      <c r="M556" s="3"/>
      <c r="N556" s="3"/>
      <c r="O556" s="3"/>
      <c r="P556" s="3"/>
      <c r="Q556" s="3"/>
      <c r="R556" s="3"/>
      <c r="S556" s="3"/>
      <c r="T556" s="3"/>
      <c r="U556" s="3"/>
      <c r="V556" s="3"/>
      <c r="W556" s="3"/>
      <c r="X556" s="3"/>
      <c r="Y556" s="3"/>
      <c r="Z556" s="3"/>
      <c r="AA556" s="3"/>
      <c r="AB556" s="3"/>
    </row>
    <row r="557" spans="1:28" ht="12.75" customHeight="1" x14ac:dyDescent="0.25">
      <c r="A557" s="3"/>
      <c r="B557" s="3"/>
      <c r="C557" s="3"/>
      <c r="D557" s="3"/>
      <c r="E557" s="3"/>
      <c r="F557" s="200"/>
      <c r="G557" s="3"/>
      <c r="H557" s="3"/>
      <c r="I557" s="3"/>
      <c r="J557" s="3"/>
      <c r="K557" s="3"/>
      <c r="L557" s="3"/>
      <c r="M557" s="3"/>
      <c r="N557" s="3"/>
      <c r="O557" s="3"/>
      <c r="P557" s="3"/>
      <c r="Q557" s="3"/>
      <c r="R557" s="3"/>
      <c r="S557" s="3"/>
      <c r="T557" s="3"/>
      <c r="U557" s="3"/>
      <c r="V557" s="3"/>
      <c r="W557" s="3"/>
      <c r="X557" s="3"/>
      <c r="Y557" s="3"/>
      <c r="Z557" s="3"/>
      <c r="AA557" s="3"/>
      <c r="AB557" s="3"/>
    </row>
    <row r="558" spans="1:28" ht="12.75" customHeight="1" x14ac:dyDescent="0.25">
      <c r="A558" s="3"/>
      <c r="B558" s="3"/>
      <c r="C558" s="3"/>
      <c r="D558" s="3"/>
      <c r="E558" s="3"/>
      <c r="F558" s="200"/>
      <c r="G558" s="3"/>
      <c r="H558" s="3"/>
      <c r="I558" s="3"/>
      <c r="J558" s="3"/>
      <c r="K558" s="3"/>
      <c r="L558" s="3"/>
      <c r="M558" s="3"/>
      <c r="N558" s="3"/>
      <c r="O558" s="3"/>
      <c r="P558" s="3"/>
      <c r="Q558" s="3"/>
      <c r="R558" s="3"/>
      <c r="S558" s="3"/>
      <c r="T558" s="3"/>
      <c r="U558" s="3"/>
      <c r="V558" s="3"/>
      <c r="W558" s="3"/>
      <c r="X558" s="3"/>
      <c r="Y558" s="3"/>
      <c r="Z558" s="3"/>
      <c r="AA558" s="3"/>
      <c r="AB558" s="3"/>
    </row>
    <row r="559" spans="1:28" ht="12.75" customHeight="1" x14ac:dyDescent="0.25">
      <c r="A559" s="3"/>
      <c r="B559" s="3"/>
      <c r="C559" s="3"/>
      <c r="D559" s="3"/>
      <c r="E559" s="3"/>
      <c r="F559" s="200"/>
      <c r="G559" s="3"/>
      <c r="H559" s="3"/>
      <c r="I559" s="3"/>
      <c r="J559" s="3"/>
      <c r="K559" s="3"/>
      <c r="L559" s="3"/>
      <c r="M559" s="3"/>
      <c r="N559" s="3"/>
      <c r="O559" s="3"/>
      <c r="P559" s="3"/>
      <c r="Q559" s="3"/>
      <c r="R559" s="3"/>
      <c r="S559" s="3"/>
      <c r="T559" s="3"/>
      <c r="U559" s="3"/>
      <c r="V559" s="3"/>
      <c r="W559" s="3"/>
      <c r="X559" s="3"/>
      <c r="Y559" s="3"/>
      <c r="Z559" s="3"/>
      <c r="AA559" s="3"/>
      <c r="AB559" s="3"/>
    </row>
    <row r="560" spans="1:28" ht="12.75" customHeight="1" x14ac:dyDescent="0.25">
      <c r="A560" s="3"/>
      <c r="B560" s="3"/>
      <c r="C560" s="3"/>
      <c r="D560" s="3"/>
      <c r="E560" s="3"/>
      <c r="F560" s="200"/>
      <c r="G560" s="3"/>
      <c r="H560" s="3"/>
      <c r="I560" s="3"/>
      <c r="J560" s="3"/>
      <c r="K560" s="3"/>
      <c r="L560" s="3"/>
      <c r="M560" s="3"/>
      <c r="N560" s="3"/>
      <c r="O560" s="3"/>
      <c r="P560" s="3"/>
      <c r="Q560" s="3"/>
      <c r="R560" s="3"/>
      <c r="S560" s="3"/>
      <c r="T560" s="3"/>
      <c r="U560" s="3"/>
      <c r="V560" s="3"/>
      <c r="W560" s="3"/>
      <c r="X560" s="3"/>
      <c r="Y560" s="3"/>
      <c r="Z560" s="3"/>
      <c r="AA560" s="3"/>
      <c r="AB560" s="3"/>
    </row>
    <row r="561" spans="1:28" ht="12.75" customHeight="1" x14ac:dyDescent="0.25">
      <c r="A561" s="3"/>
      <c r="B561" s="3"/>
      <c r="C561" s="3"/>
      <c r="D561" s="3"/>
      <c r="E561" s="3"/>
      <c r="F561" s="200"/>
      <c r="G561" s="3"/>
      <c r="H561" s="3"/>
      <c r="I561" s="3"/>
      <c r="J561" s="3"/>
      <c r="K561" s="3"/>
      <c r="L561" s="3"/>
      <c r="M561" s="3"/>
      <c r="N561" s="3"/>
      <c r="O561" s="3"/>
      <c r="P561" s="3"/>
      <c r="Q561" s="3"/>
      <c r="R561" s="3"/>
      <c r="S561" s="3"/>
      <c r="T561" s="3"/>
      <c r="U561" s="3"/>
      <c r="V561" s="3"/>
      <c r="W561" s="3"/>
      <c r="X561" s="3"/>
      <c r="Y561" s="3"/>
      <c r="Z561" s="3"/>
      <c r="AA561" s="3"/>
      <c r="AB561" s="3"/>
    </row>
    <row r="562" spans="1:28" ht="12.75" customHeight="1" x14ac:dyDescent="0.25">
      <c r="A562" s="3"/>
      <c r="B562" s="3"/>
      <c r="C562" s="3"/>
      <c r="D562" s="3"/>
      <c r="E562" s="3"/>
      <c r="F562" s="200"/>
      <c r="G562" s="3"/>
      <c r="H562" s="3"/>
      <c r="I562" s="3"/>
      <c r="J562" s="3"/>
      <c r="K562" s="3"/>
      <c r="L562" s="3"/>
      <c r="M562" s="3"/>
      <c r="N562" s="3"/>
      <c r="O562" s="3"/>
      <c r="P562" s="3"/>
      <c r="Q562" s="3"/>
      <c r="R562" s="3"/>
      <c r="S562" s="3"/>
      <c r="T562" s="3"/>
      <c r="U562" s="3"/>
      <c r="V562" s="3"/>
      <c r="W562" s="3"/>
      <c r="X562" s="3"/>
      <c r="Y562" s="3"/>
      <c r="Z562" s="3"/>
      <c r="AA562" s="3"/>
      <c r="AB562" s="3"/>
    </row>
    <row r="563" spans="1:28" ht="12.75" customHeight="1" x14ac:dyDescent="0.25">
      <c r="A563" s="3"/>
      <c r="B563" s="3"/>
      <c r="C563" s="3"/>
      <c r="D563" s="3"/>
      <c r="E563" s="3"/>
      <c r="F563" s="200"/>
      <c r="G563" s="3"/>
      <c r="H563" s="3"/>
      <c r="I563" s="3"/>
      <c r="J563" s="3"/>
      <c r="K563" s="3"/>
      <c r="L563" s="3"/>
      <c r="M563" s="3"/>
      <c r="N563" s="3"/>
      <c r="O563" s="3"/>
      <c r="P563" s="3"/>
      <c r="Q563" s="3"/>
      <c r="R563" s="3"/>
      <c r="S563" s="3"/>
      <c r="T563" s="3"/>
      <c r="U563" s="3"/>
      <c r="V563" s="3"/>
      <c r="W563" s="3"/>
      <c r="X563" s="3"/>
      <c r="Y563" s="3"/>
      <c r="Z563" s="3"/>
      <c r="AA563" s="3"/>
      <c r="AB563" s="3"/>
    </row>
    <row r="564" spans="1:28" ht="12.75" customHeight="1" x14ac:dyDescent="0.25">
      <c r="A564" s="3"/>
      <c r="B564" s="3"/>
      <c r="C564" s="3"/>
      <c r="D564" s="3"/>
      <c r="E564" s="3"/>
      <c r="F564" s="200"/>
      <c r="G564" s="3"/>
      <c r="H564" s="3"/>
      <c r="I564" s="3"/>
      <c r="J564" s="3"/>
      <c r="K564" s="3"/>
      <c r="L564" s="3"/>
      <c r="M564" s="3"/>
      <c r="N564" s="3"/>
      <c r="O564" s="3"/>
      <c r="P564" s="3"/>
      <c r="Q564" s="3"/>
      <c r="R564" s="3"/>
      <c r="S564" s="3"/>
      <c r="T564" s="3"/>
      <c r="U564" s="3"/>
      <c r="V564" s="3"/>
      <c r="W564" s="3"/>
      <c r="X564" s="3"/>
      <c r="Y564" s="3"/>
      <c r="Z564" s="3"/>
      <c r="AA564" s="3"/>
      <c r="AB564" s="3"/>
    </row>
    <row r="565" spans="1:28" ht="12.75" customHeight="1" x14ac:dyDescent="0.25">
      <c r="A565" s="3"/>
      <c r="B565" s="3"/>
      <c r="C565" s="3"/>
      <c r="D565" s="3"/>
      <c r="E565" s="3"/>
      <c r="F565" s="200"/>
      <c r="G565" s="3"/>
      <c r="H565" s="3"/>
      <c r="I565" s="3"/>
      <c r="J565" s="3"/>
      <c r="K565" s="3"/>
      <c r="L565" s="3"/>
      <c r="M565" s="3"/>
      <c r="N565" s="3"/>
      <c r="O565" s="3"/>
      <c r="P565" s="3"/>
      <c r="Q565" s="3"/>
      <c r="R565" s="3"/>
      <c r="S565" s="3"/>
      <c r="T565" s="3"/>
      <c r="U565" s="3"/>
      <c r="V565" s="3"/>
      <c r="W565" s="3"/>
      <c r="X565" s="3"/>
      <c r="Y565" s="3"/>
      <c r="Z565" s="3"/>
      <c r="AA565" s="3"/>
      <c r="AB565" s="3"/>
    </row>
    <row r="566" spans="1:28" ht="12.75" customHeight="1" x14ac:dyDescent="0.25">
      <c r="A566" s="3"/>
      <c r="B566" s="3"/>
      <c r="C566" s="3"/>
      <c r="D566" s="3"/>
      <c r="E566" s="3"/>
      <c r="F566" s="200"/>
      <c r="G566" s="3"/>
      <c r="H566" s="3"/>
      <c r="I566" s="3"/>
      <c r="J566" s="3"/>
      <c r="K566" s="3"/>
      <c r="L566" s="3"/>
      <c r="M566" s="3"/>
      <c r="N566" s="3"/>
      <c r="O566" s="3"/>
      <c r="P566" s="3"/>
      <c r="Q566" s="3"/>
      <c r="R566" s="3"/>
      <c r="S566" s="3"/>
      <c r="T566" s="3"/>
      <c r="U566" s="3"/>
      <c r="V566" s="3"/>
      <c r="W566" s="3"/>
      <c r="X566" s="3"/>
      <c r="Y566" s="3"/>
      <c r="Z566" s="3"/>
      <c r="AA566" s="3"/>
      <c r="AB566" s="3"/>
    </row>
    <row r="567" spans="1:28" ht="12.75" customHeight="1" x14ac:dyDescent="0.25">
      <c r="A567" s="3"/>
      <c r="B567" s="3"/>
      <c r="C567" s="3"/>
      <c r="D567" s="3"/>
      <c r="E567" s="3"/>
      <c r="F567" s="200"/>
      <c r="G567" s="3"/>
      <c r="H567" s="3"/>
      <c r="I567" s="3"/>
      <c r="J567" s="3"/>
      <c r="K567" s="3"/>
      <c r="L567" s="3"/>
      <c r="M567" s="3"/>
      <c r="N567" s="3"/>
      <c r="O567" s="3"/>
      <c r="P567" s="3"/>
      <c r="Q567" s="3"/>
      <c r="R567" s="3"/>
      <c r="S567" s="3"/>
      <c r="T567" s="3"/>
      <c r="U567" s="3"/>
      <c r="V567" s="3"/>
      <c r="W567" s="3"/>
      <c r="X567" s="3"/>
      <c r="Y567" s="3"/>
      <c r="Z567" s="3"/>
      <c r="AA567" s="3"/>
      <c r="AB567" s="3"/>
    </row>
    <row r="568" spans="1:28" ht="12.75" customHeight="1" x14ac:dyDescent="0.25">
      <c r="A568" s="3"/>
      <c r="B568" s="3"/>
      <c r="C568" s="3"/>
      <c r="D568" s="3"/>
      <c r="E568" s="3"/>
      <c r="F568" s="200"/>
      <c r="G568" s="3"/>
      <c r="H568" s="3"/>
      <c r="I568" s="3"/>
      <c r="J568" s="3"/>
      <c r="K568" s="3"/>
      <c r="L568" s="3"/>
      <c r="M568" s="3"/>
      <c r="N568" s="3"/>
      <c r="O568" s="3"/>
      <c r="P568" s="3"/>
      <c r="Q568" s="3"/>
      <c r="R568" s="3"/>
      <c r="S568" s="3"/>
      <c r="T568" s="3"/>
      <c r="U568" s="3"/>
      <c r="V568" s="3"/>
      <c r="W568" s="3"/>
      <c r="X568" s="3"/>
      <c r="Y568" s="3"/>
      <c r="Z568" s="3"/>
      <c r="AA568" s="3"/>
      <c r="AB568" s="3"/>
    </row>
    <row r="569" spans="1:28" ht="12.75" customHeight="1" x14ac:dyDescent="0.25">
      <c r="A569" s="3"/>
      <c r="B569" s="3"/>
      <c r="C569" s="3"/>
      <c r="D569" s="3"/>
      <c r="E569" s="3"/>
      <c r="F569" s="200"/>
      <c r="G569" s="3"/>
      <c r="H569" s="3"/>
      <c r="I569" s="3"/>
      <c r="J569" s="3"/>
      <c r="K569" s="3"/>
      <c r="L569" s="3"/>
      <c r="M569" s="3"/>
      <c r="N569" s="3"/>
      <c r="O569" s="3"/>
      <c r="P569" s="3"/>
      <c r="Q569" s="3"/>
      <c r="R569" s="3"/>
      <c r="S569" s="3"/>
      <c r="T569" s="3"/>
      <c r="U569" s="3"/>
      <c r="V569" s="3"/>
      <c r="W569" s="3"/>
      <c r="X569" s="3"/>
      <c r="Y569" s="3"/>
      <c r="Z569" s="3"/>
      <c r="AA569" s="3"/>
      <c r="AB569" s="3"/>
    </row>
    <row r="570" spans="1:28" ht="12.75" customHeight="1" x14ac:dyDescent="0.25">
      <c r="A570" s="3"/>
      <c r="B570" s="3"/>
      <c r="C570" s="3"/>
      <c r="D570" s="3"/>
      <c r="E570" s="3"/>
      <c r="F570" s="200"/>
      <c r="G570" s="3"/>
      <c r="H570" s="3"/>
      <c r="I570" s="3"/>
      <c r="J570" s="3"/>
      <c r="K570" s="3"/>
      <c r="L570" s="3"/>
      <c r="M570" s="3"/>
      <c r="N570" s="3"/>
      <c r="O570" s="3"/>
      <c r="P570" s="3"/>
      <c r="Q570" s="3"/>
      <c r="R570" s="3"/>
      <c r="S570" s="3"/>
      <c r="T570" s="3"/>
      <c r="U570" s="3"/>
      <c r="V570" s="3"/>
      <c r="W570" s="3"/>
      <c r="X570" s="3"/>
      <c r="Y570" s="3"/>
      <c r="Z570" s="3"/>
      <c r="AA570" s="3"/>
      <c r="AB570" s="3"/>
    </row>
    <row r="571" spans="1:28" ht="12.75" customHeight="1" x14ac:dyDescent="0.25">
      <c r="A571" s="3"/>
      <c r="B571" s="3"/>
      <c r="C571" s="3"/>
      <c r="D571" s="3"/>
      <c r="E571" s="3"/>
      <c r="F571" s="200"/>
      <c r="G571" s="3"/>
      <c r="H571" s="3"/>
      <c r="I571" s="3"/>
      <c r="J571" s="3"/>
      <c r="K571" s="3"/>
      <c r="L571" s="3"/>
      <c r="M571" s="3"/>
      <c r="N571" s="3"/>
      <c r="O571" s="3"/>
      <c r="P571" s="3"/>
      <c r="Q571" s="3"/>
      <c r="R571" s="3"/>
      <c r="S571" s="3"/>
      <c r="T571" s="3"/>
      <c r="U571" s="3"/>
      <c r="V571" s="3"/>
      <c r="W571" s="3"/>
      <c r="X571" s="3"/>
      <c r="Y571" s="3"/>
      <c r="Z571" s="3"/>
      <c r="AA571" s="3"/>
      <c r="AB571" s="3"/>
    </row>
    <row r="572" spans="1:28" ht="12.75" customHeight="1" x14ac:dyDescent="0.25">
      <c r="A572" s="3"/>
      <c r="B572" s="3"/>
      <c r="C572" s="3"/>
      <c r="D572" s="3"/>
      <c r="E572" s="3"/>
      <c r="F572" s="200"/>
      <c r="G572" s="3"/>
      <c r="H572" s="3"/>
      <c r="I572" s="3"/>
      <c r="J572" s="3"/>
      <c r="K572" s="3"/>
      <c r="L572" s="3"/>
      <c r="M572" s="3"/>
      <c r="N572" s="3"/>
      <c r="O572" s="3"/>
      <c r="P572" s="3"/>
      <c r="Q572" s="3"/>
      <c r="R572" s="3"/>
      <c r="S572" s="3"/>
      <c r="T572" s="3"/>
      <c r="U572" s="3"/>
      <c r="V572" s="3"/>
      <c r="W572" s="3"/>
      <c r="X572" s="3"/>
      <c r="Y572" s="3"/>
      <c r="Z572" s="3"/>
      <c r="AA572" s="3"/>
      <c r="AB572" s="3"/>
    </row>
    <row r="573" spans="1:28" ht="12.75" customHeight="1" x14ac:dyDescent="0.25">
      <c r="A573" s="3"/>
      <c r="B573" s="3"/>
      <c r="C573" s="3"/>
      <c r="D573" s="3"/>
      <c r="E573" s="3"/>
      <c r="F573" s="200"/>
      <c r="G573" s="3"/>
      <c r="H573" s="3"/>
      <c r="I573" s="3"/>
      <c r="J573" s="3"/>
      <c r="K573" s="3"/>
      <c r="L573" s="3"/>
      <c r="M573" s="3"/>
      <c r="N573" s="3"/>
      <c r="O573" s="3"/>
      <c r="P573" s="3"/>
      <c r="Q573" s="3"/>
      <c r="R573" s="3"/>
      <c r="S573" s="3"/>
      <c r="T573" s="3"/>
      <c r="U573" s="3"/>
      <c r="V573" s="3"/>
      <c r="W573" s="3"/>
      <c r="X573" s="3"/>
      <c r="Y573" s="3"/>
      <c r="Z573" s="3"/>
      <c r="AA573" s="3"/>
      <c r="AB573" s="3"/>
    </row>
    <row r="574" spans="1:28" ht="12.75" customHeight="1" x14ac:dyDescent="0.25">
      <c r="A574" s="3"/>
      <c r="B574" s="3"/>
      <c r="C574" s="3"/>
      <c r="D574" s="3"/>
      <c r="E574" s="3"/>
      <c r="F574" s="200"/>
      <c r="G574" s="3"/>
      <c r="H574" s="3"/>
      <c r="I574" s="3"/>
      <c r="J574" s="3"/>
      <c r="K574" s="3"/>
      <c r="L574" s="3"/>
      <c r="M574" s="3"/>
      <c r="N574" s="3"/>
      <c r="O574" s="3"/>
      <c r="P574" s="3"/>
      <c r="Q574" s="3"/>
      <c r="R574" s="3"/>
      <c r="S574" s="3"/>
      <c r="T574" s="3"/>
      <c r="U574" s="3"/>
      <c r="V574" s="3"/>
      <c r="W574" s="3"/>
      <c r="X574" s="3"/>
      <c r="Y574" s="3"/>
      <c r="Z574" s="3"/>
      <c r="AA574" s="3"/>
      <c r="AB574" s="3"/>
    </row>
    <row r="575" spans="1:28" ht="12.75" customHeight="1" x14ac:dyDescent="0.25">
      <c r="A575" s="3"/>
      <c r="B575" s="3"/>
      <c r="C575" s="3"/>
      <c r="D575" s="3"/>
      <c r="E575" s="3"/>
      <c r="F575" s="200"/>
      <c r="G575" s="3"/>
      <c r="H575" s="3"/>
      <c r="I575" s="3"/>
      <c r="J575" s="3"/>
      <c r="K575" s="3"/>
      <c r="L575" s="3"/>
      <c r="M575" s="3"/>
      <c r="N575" s="3"/>
      <c r="O575" s="3"/>
      <c r="P575" s="3"/>
      <c r="Q575" s="3"/>
      <c r="R575" s="3"/>
      <c r="S575" s="3"/>
      <c r="T575" s="3"/>
      <c r="U575" s="3"/>
      <c r="V575" s="3"/>
      <c r="W575" s="3"/>
      <c r="X575" s="3"/>
      <c r="Y575" s="3"/>
      <c r="Z575" s="3"/>
      <c r="AA575" s="3"/>
      <c r="AB575" s="3"/>
    </row>
    <row r="576" spans="1:28" ht="12.75" customHeight="1" x14ac:dyDescent="0.25">
      <c r="A576" s="3"/>
      <c r="B576" s="3"/>
      <c r="C576" s="3"/>
      <c r="D576" s="3"/>
      <c r="E576" s="3"/>
      <c r="F576" s="200"/>
      <c r="G576" s="3"/>
      <c r="H576" s="3"/>
      <c r="I576" s="3"/>
      <c r="J576" s="3"/>
      <c r="K576" s="3"/>
      <c r="L576" s="3"/>
      <c r="M576" s="3"/>
      <c r="N576" s="3"/>
      <c r="O576" s="3"/>
      <c r="P576" s="3"/>
      <c r="Q576" s="3"/>
      <c r="R576" s="3"/>
      <c r="S576" s="3"/>
      <c r="T576" s="3"/>
      <c r="U576" s="3"/>
      <c r="V576" s="3"/>
      <c r="W576" s="3"/>
      <c r="X576" s="3"/>
      <c r="Y576" s="3"/>
      <c r="Z576" s="3"/>
      <c r="AA576" s="3"/>
      <c r="AB576" s="3"/>
    </row>
    <row r="577" spans="1:28" ht="12.75" customHeight="1" x14ac:dyDescent="0.25">
      <c r="A577" s="3"/>
      <c r="B577" s="3"/>
      <c r="C577" s="3"/>
      <c r="D577" s="3"/>
      <c r="E577" s="3"/>
      <c r="F577" s="200"/>
      <c r="G577" s="3"/>
      <c r="H577" s="3"/>
      <c r="I577" s="3"/>
      <c r="J577" s="3"/>
      <c r="K577" s="3"/>
      <c r="L577" s="3"/>
      <c r="M577" s="3"/>
      <c r="N577" s="3"/>
      <c r="O577" s="3"/>
      <c r="P577" s="3"/>
      <c r="Q577" s="3"/>
      <c r="R577" s="3"/>
      <c r="S577" s="3"/>
      <c r="T577" s="3"/>
      <c r="U577" s="3"/>
      <c r="V577" s="3"/>
      <c r="W577" s="3"/>
      <c r="X577" s="3"/>
      <c r="Y577" s="3"/>
      <c r="Z577" s="3"/>
      <c r="AA577" s="3"/>
      <c r="AB577" s="3"/>
    </row>
    <row r="578" spans="1:28" ht="12.75" customHeight="1" x14ac:dyDescent="0.25">
      <c r="A578" s="3"/>
      <c r="B578" s="3"/>
      <c r="C578" s="3"/>
      <c r="D578" s="3"/>
      <c r="E578" s="3"/>
      <c r="F578" s="200"/>
      <c r="G578" s="3"/>
      <c r="H578" s="3"/>
      <c r="I578" s="3"/>
      <c r="J578" s="3"/>
      <c r="K578" s="3"/>
      <c r="L578" s="3"/>
      <c r="M578" s="3"/>
      <c r="N578" s="3"/>
      <c r="O578" s="3"/>
      <c r="P578" s="3"/>
      <c r="Q578" s="3"/>
      <c r="R578" s="3"/>
      <c r="S578" s="3"/>
      <c r="T578" s="3"/>
      <c r="U578" s="3"/>
      <c r="V578" s="3"/>
      <c r="W578" s="3"/>
      <c r="X578" s="3"/>
      <c r="Y578" s="3"/>
      <c r="Z578" s="3"/>
      <c r="AA578" s="3"/>
      <c r="AB578" s="3"/>
    </row>
    <row r="579" spans="1:28" ht="12.75" customHeight="1" x14ac:dyDescent="0.25">
      <c r="A579" s="3"/>
      <c r="B579" s="3"/>
      <c r="C579" s="3"/>
      <c r="D579" s="3"/>
      <c r="E579" s="3"/>
      <c r="F579" s="200"/>
      <c r="G579" s="3"/>
      <c r="H579" s="3"/>
      <c r="I579" s="3"/>
      <c r="J579" s="3"/>
      <c r="K579" s="3"/>
      <c r="L579" s="3"/>
      <c r="M579" s="3"/>
      <c r="N579" s="3"/>
      <c r="O579" s="3"/>
      <c r="P579" s="3"/>
      <c r="Q579" s="3"/>
      <c r="R579" s="3"/>
      <c r="S579" s="3"/>
      <c r="T579" s="3"/>
      <c r="U579" s="3"/>
      <c r="V579" s="3"/>
      <c r="W579" s="3"/>
      <c r="X579" s="3"/>
      <c r="Y579" s="3"/>
      <c r="Z579" s="3"/>
      <c r="AA579" s="3"/>
      <c r="AB579" s="3"/>
    </row>
    <row r="580" spans="1:28" ht="12.75" customHeight="1" x14ac:dyDescent="0.25">
      <c r="A580" s="3"/>
      <c r="B580" s="3"/>
      <c r="C580" s="3"/>
      <c r="D580" s="3"/>
      <c r="E580" s="3"/>
      <c r="F580" s="200"/>
      <c r="G580" s="3"/>
      <c r="H580" s="3"/>
      <c r="I580" s="3"/>
      <c r="J580" s="3"/>
      <c r="K580" s="3"/>
      <c r="L580" s="3"/>
      <c r="M580" s="3"/>
      <c r="N580" s="3"/>
      <c r="O580" s="3"/>
      <c r="P580" s="3"/>
      <c r="Q580" s="3"/>
      <c r="R580" s="3"/>
      <c r="S580" s="3"/>
      <c r="T580" s="3"/>
      <c r="U580" s="3"/>
      <c r="V580" s="3"/>
      <c r="W580" s="3"/>
      <c r="X580" s="3"/>
      <c r="Y580" s="3"/>
      <c r="Z580" s="3"/>
      <c r="AA580" s="3"/>
      <c r="AB580" s="3"/>
    </row>
    <row r="581" spans="1:28" ht="12.75" customHeight="1" x14ac:dyDescent="0.25">
      <c r="A581" s="3"/>
      <c r="B581" s="3"/>
      <c r="C581" s="3"/>
      <c r="D581" s="3"/>
      <c r="E581" s="3"/>
      <c r="F581" s="200"/>
      <c r="G581" s="3"/>
      <c r="H581" s="3"/>
      <c r="I581" s="3"/>
      <c r="J581" s="3"/>
      <c r="K581" s="3"/>
      <c r="L581" s="3"/>
      <c r="M581" s="3"/>
      <c r="N581" s="3"/>
      <c r="O581" s="3"/>
      <c r="P581" s="3"/>
      <c r="Q581" s="3"/>
      <c r="R581" s="3"/>
      <c r="S581" s="3"/>
      <c r="T581" s="3"/>
      <c r="U581" s="3"/>
      <c r="V581" s="3"/>
      <c r="W581" s="3"/>
      <c r="X581" s="3"/>
      <c r="Y581" s="3"/>
      <c r="Z581" s="3"/>
      <c r="AA581" s="3"/>
      <c r="AB581" s="3"/>
    </row>
    <row r="582" spans="1:28" ht="12.75" customHeight="1" x14ac:dyDescent="0.25">
      <c r="A582" s="3"/>
      <c r="B582" s="3"/>
      <c r="C582" s="3"/>
      <c r="D582" s="3"/>
      <c r="E582" s="3"/>
      <c r="F582" s="200"/>
      <c r="G582" s="3"/>
      <c r="H582" s="3"/>
      <c r="I582" s="3"/>
      <c r="J582" s="3"/>
      <c r="K582" s="3"/>
      <c r="L582" s="3"/>
      <c r="M582" s="3"/>
      <c r="N582" s="3"/>
      <c r="O582" s="3"/>
      <c r="P582" s="3"/>
      <c r="Q582" s="3"/>
      <c r="R582" s="3"/>
      <c r="S582" s="3"/>
      <c r="T582" s="3"/>
      <c r="U582" s="3"/>
      <c r="V582" s="3"/>
      <c r="W582" s="3"/>
      <c r="X582" s="3"/>
      <c r="Y582" s="3"/>
      <c r="Z582" s="3"/>
      <c r="AA582" s="3"/>
      <c r="AB582" s="3"/>
    </row>
    <row r="583" spans="1:28" ht="12.75" customHeight="1" x14ac:dyDescent="0.25">
      <c r="A583" s="3"/>
      <c r="B583" s="3"/>
      <c r="C583" s="3"/>
      <c r="D583" s="3"/>
      <c r="E583" s="3"/>
      <c r="F583" s="200"/>
      <c r="G583" s="3"/>
      <c r="H583" s="3"/>
      <c r="I583" s="3"/>
      <c r="J583" s="3"/>
      <c r="K583" s="3"/>
      <c r="L583" s="3"/>
      <c r="M583" s="3"/>
      <c r="N583" s="3"/>
      <c r="O583" s="3"/>
      <c r="P583" s="3"/>
      <c r="Q583" s="3"/>
      <c r="R583" s="3"/>
      <c r="S583" s="3"/>
      <c r="T583" s="3"/>
      <c r="U583" s="3"/>
      <c r="V583" s="3"/>
      <c r="W583" s="3"/>
      <c r="X583" s="3"/>
      <c r="Y583" s="3"/>
      <c r="Z583" s="3"/>
      <c r="AA583" s="3"/>
      <c r="AB583" s="3"/>
    </row>
    <row r="584" spans="1:28" ht="12.75" customHeight="1" x14ac:dyDescent="0.25">
      <c r="A584" s="3"/>
      <c r="B584" s="3"/>
      <c r="C584" s="3"/>
      <c r="D584" s="3"/>
      <c r="E584" s="3"/>
      <c r="F584" s="200"/>
      <c r="G584" s="3"/>
      <c r="H584" s="3"/>
      <c r="I584" s="3"/>
      <c r="J584" s="3"/>
      <c r="K584" s="3"/>
      <c r="L584" s="3"/>
      <c r="M584" s="3"/>
      <c r="N584" s="3"/>
      <c r="O584" s="3"/>
      <c r="P584" s="3"/>
      <c r="Q584" s="3"/>
      <c r="R584" s="3"/>
      <c r="S584" s="3"/>
      <c r="T584" s="3"/>
      <c r="U584" s="3"/>
      <c r="V584" s="3"/>
      <c r="W584" s="3"/>
      <c r="X584" s="3"/>
      <c r="Y584" s="3"/>
      <c r="Z584" s="3"/>
      <c r="AA584" s="3"/>
      <c r="AB584" s="3"/>
    </row>
    <row r="585" spans="1:28" ht="12.75" customHeight="1" x14ac:dyDescent="0.25">
      <c r="A585" s="3"/>
      <c r="B585" s="3"/>
      <c r="C585" s="3"/>
      <c r="D585" s="3"/>
      <c r="E585" s="3"/>
      <c r="F585" s="200"/>
      <c r="G585" s="3"/>
      <c r="H585" s="3"/>
      <c r="I585" s="3"/>
      <c r="J585" s="3"/>
      <c r="K585" s="3"/>
      <c r="L585" s="3"/>
      <c r="M585" s="3"/>
      <c r="N585" s="3"/>
      <c r="O585" s="3"/>
      <c r="P585" s="3"/>
      <c r="Q585" s="3"/>
      <c r="R585" s="3"/>
      <c r="S585" s="3"/>
      <c r="T585" s="3"/>
      <c r="U585" s="3"/>
      <c r="V585" s="3"/>
      <c r="W585" s="3"/>
      <c r="X585" s="3"/>
      <c r="Y585" s="3"/>
      <c r="Z585" s="3"/>
      <c r="AA585" s="3"/>
      <c r="AB585" s="3"/>
    </row>
    <row r="586" spans="1:28" ht="12.75" customHeight="1" x14ac:dyDescent="0.25">
      <c r="A586" s="3"/>
      <c r="B586" s="3"/>
      <c r="C586" s="3"/>
      <c r="D586" s="3"/>
      <c r="E586" s="3"/>
      <c r="F586" s="200"/>
      <c r="G586" s="3"/>
      <c r="H586" s="3"/>
      <c r="I586" s="3"/>
      <c r="J586" s="3"/>
      <c r="K586" s="3"/>
      <c r="L586" s="3"/>
      <c r="M586" s="3"/>
      <c r="N586" s="3"/>
      <c r="O586" s="3"/>
      <c r="P586" s="3"/>
      <c r="Q586" s="3"/>
      <c r="R586" s="3"/>
      <c r="S586" s="3"/>
      <c r="T586" s="3"/>
      <c r="U586" s="3"/>
      <c r="V586" s="3"/>
      <c r="W586" s="3"/>
      <c r="X586" s="3"/>
      <c r="Y586" s="3"/>
      <c r="Z586" s="3"/>
      <c r="AA586" s="3"/>
      <c r="AB586" s="3"/>
    </row>
    <row r="587" spans="1:28" ht="12.75" customHeight="1" x14ac:dyDescent="0.25">
      <c r="A587" s="3"/>
      <c r="B587" s="3"/>
      <c r="C587" s="3"/>
      <c r="D587" s="3"/>
      <c r="E587" s="3"/>
      <c r="F587" s="200"/>
      <c r="G587" s="3"/>
      <c r="H587" s="3"/>
      <c r="I587" s="3"/>
      <c r="J587" s="3"/>
      <c r="K587" s="3"/>
      <c r="L587" s="3"/>
      <c r="M587" s="3"/>
      <c r="N587" s="3"/>
      <c r="O587" s="3"/>
      <c r="P587" s="3"/>
      <c r="Q587" s="3"/>
      <c r="R587" s="3"/>
      <c r="S587" s="3"/>
      <c r="T587" s="3"/>
      <c r="U587" s="3"/>
      <c r="V587" s="3"/>
      <c r="W587" s="3"/>
      <c r="X587" s="3"/>
      <c r="Y587" s="3"/>
      <c r="Z587" s="3"/>
      <c r="AA587" s="3"/>
      <c r="AB587" s="3"/>
    </row>
    <row r="588" spans="1:28" ht="12.75" customHeight="1" x14ac:dyDescent="0.25">
      <c r="A588" s="3"/>
      <c r="B588" s="3"/>
      <c r="C588" s="3"/>
      <c r="D588" s="3"/>
      <c r="E588" s="3"/>
      <c r="F588" s="200"/>
      <c r="G588" s="3"/>
      <c r="H588" s="3"/>
      <c r="I588" s="3"/>
      <c r="J588" s="3"/>
      <c r="K588" s="3"/>
      <c r="L588" s="3"/>
      <c r="M588" s="3"/>
      <c r="N588" s="3"/>
      <c r="O588" s="3"/>
      <c r="P588" s="3"/>
      <c r="Q588" s="3"/>
      <c r="R588" s="3"/>
      <c r="S588" s="3"/>
      <c r="T588" s="3"/>
      <c r="U588" s="3"/>
      <c r="V588" s="3"/>
      <c r="W588" s="3"/>
      <c r="X588" s="3"/>
      <c r="Y588" s="3"/>
      <c r="Z588" s="3"/>
      <c r="AA588" s="3"/>
      <c r="AB588" s="3"/>
    </row>
    <row r="589" spans="1:28" ht="12.75" customHeight="1" x14ac:dyDescent="0.25">
      <c r="A589" s="3"/>
      <c r="B589" s="3"/>
      <c r="C589" s="3"/>
      <c r="D589" s="3"/>
      <c r="E589" s="3"/>
      <c r="F589" s="200"/>
      <c r="G589" s="3"/>
      <c r="H589" s="3"/>
      <c r="I589" s="3"/>
      <c r="J589" s="3"/>
      <c r="K589" s="3"/>
      <c r="L589" s="3"/>
      <c r="M589" s="3"/>
      <c r="N589" s="3"/>
      <c r="O589" s="3"/>
      <c r="P589" s="3"/>
      <c r="Q589" s="3"/>
      <c r="R589" s="3"/>
      <c r="S589" s="3"/>
      <c r="T589" s="3"/>
      <c r="U589" s="3"/>
      <c r="V589" s="3"/>
      <c r="W589" s="3"/>
      <c r="X589" s="3"/>
      <c r="Y589" s="3"/>
      <c r="Z589" s="3"/>
      <c r="AA589" s="3"/>
      <c r="AB589" s="3"/>
    </row>
    <row r="590" spans="1:28" ht="12.75" customHeight="1" x14ac:dyDescent="0.25">
      <c r="A590" s="3"/>
      <c r="B590" s="3"/>
      <c r="C590" s="3"/>
      <c r="D590" s="3"/>
      <c r="E590" s="3"/>
      <c r="F590" s="200"/>
      <c r="G590" s="3"/>
      <c r="H590" s="3"/>
      <c r="I590" s="3"/>
      <c r="J590" s="3"/>
      <c r="K590" s="3"/>
      <c r="L590" s="3"/>
      <c r="M590" s="3"/>
      <c r="N590" s="3"/>
      <c r="O590" s="3"/>
      <c r="P590" s="3"/>
      <c r="Q590" s="3"/>
      <c r="R590" s="3"/>
      <c r="S590" s="3"/>
      <c r="T590" s="3"/>
      <c r="U590" s="3"/>
      <c r="V590" s="3"/>
      <c r="W590" s="3"/>
      <c r="X590" s="3"/>
      <c r="Y590" s="3"/>
      <c r="Z590" s="3"/>
      <c r="AA590" s="3"/>
      <c r="AB590" s="3"/>
    </row>
    <row r="591" spans="1:28" ht="12.75" customHeight="1" x14ac:dyDescent="0.25">
      <c r="A591" s="3"/>
      <c r="B591" s="3"/>
      <c r="C591" s="3"/>
      <c r="D591" s="3"/>
      <c r="E591" s="3"/>
      <c r="F591" s="200"/>
      <c r="G591" s="3"/>
      <c r="H591" s="3"/>
      <c r="I591" s="3"/>
      <c r="J591" s="3"/>
      <c r="K591" s="3"/>
      <c r="L591" s="3"/>
      <c r="M591" s="3"/>
      <c r="N591" s="3"/>
      <c r="O591" s="3"/>
      <c r="P591" s="3"/>
      <c r="Q591" s="3"/>
      <c r="R591" s="3"/>
      <c r="S591" s="3"/>
      <c r="T591" s="3"/>
      <c r="U591" s="3"/>
      <c r="V591" s="3"/>
      <c r="W591" s="3"/>
      <c r="X591" s="3"/>
      <c r="Y591" s="3"/>
      <c r="Z591" s="3"/>
      <c r="AA591" s="3"/>
      <c r="AB591" s="3"/>
    </row>
    <row r="592" spans="1:28" ht="12.75" customHeight="1" x14ac:dyDescent="0.25">
      <c r="A592" s="3"/>
      <c r="B592" s="3"/>
      <c r="C592" s="3"/>
      <c r="D592" s="3"/>
      <c r="E592" s="3"/>
      <c r="F592" s="200"/>
      <c r="G592" s="3"/>
      <c r="H592" s="3"/>
      <c r="I592" s="3"/>
      <c r="J592" s="3"/>
      <c r="K592" s="3"/>
      <c r="L592" s="3"/>
      <c r="M592" s="3"/>
      <c r="N592" s="3"/>
      <c r="O592" s="3"/>
      <c r="P592" s="3"/>
      <c r="Q592" s="3"/>
      <c r="R592" s="3"/>
      <c r="S592" s="3"/>
      <c r="T592" s="3"/>
      <c r="U592" s="3"/>
      <c r="V592" s="3"/>
      <c r="W592" s="3"/>
      <c r="X592" s="3"/>
      <c r="Y592" s="3"/>
      <c r="Z592" s="3"/>
      <c r="AA592" s="3"/>
      <c r="AB592" s="3"/>
    </row>
    <row r="593" spans="1:28" ht="12.75" customHeight="1" x14ac:dyDescent="0.25">
      <c r="A593" s="3"/>
      <c r="B593" s="3"/>
      <c r="C593" s="3"/>
      <c r="D593" s="3"/>
      <c r="E593" s="3"/>
      <c r="F593" s="200"/>
      <c r="G593" s="3"/>
      <c r="H593" s="3"/>
      <c r="I593" s="3"/>
      <c r="J593" s="3"/>
      <c r="K593" s="3"/>
      <c r="L593" s="3"/>
      <c r="M593" s="3"/>
      <c r="N593" s="3"/>
      <c r="O593" s="3"/>
      <c r="P593" s="3"/>
      <c r="Q593" s="3"/>
      <c r="R593" s="3"/>
      <c r="S593" s="3"/>
      <c r="T593" s="3"/>
      <c r="U593" s="3"/>
      <c r="V593" s="3"/>
      <c r="W593" s="3"/>
      <c r="X593" s="3"/>
      <c r="Y593" s="3"/>
      <c r="Z593" s="3"/>
      <c r="AA593" s="3"/>
      <c r="AB593" s="3"/>
    </row>
    <row r="594" spans="1:28" ht="12.75" customHeight="1" x14ac:dyDescent="0.25">
      <c r="A594" s="3"/>
      <c r="B594" s="3"/>
      <c r="C594" s="3"/>
      <c r="D594" s="3"/>
      <c r="E594" s="3"/>
      <c r="F594" s="200"/>
      <c r="G594" s="3"/>
      <c r="H594" s="3"/>
      <c r="I594" s="3"/>
      <c r="J594" s="3"/>
      <c r="K594" s="3"/>
      <c r="L594" s="3"/>
      <c r="M594" s="3"/>
      <c r="N594" s="3"/>
      <c r="O594" s="3"/>
      <c r="P594" s="3"/>
      <c r="Q594" s="3"/>
      <c r="R594" s="3"/>
      <c r="S594" s="3"/>
      <c r="T594" s="3"/>
      <c r="U594" s="3"/>
      <c r="V594" s="3"/>
      <c r="W594" s="3"/>
      <c r="X594" s="3"/>
      <c r="Y594" s="3"/>
      <c r="Z594" s="3"/>
      <c r="AA594" s="3"/>
      <c r="AB594" s="3"/>
    </row>
    <row r="595" spans="1:28" ht="12.75" customHeight="1" x14ac:dyDescent="0.25">
      <c r="A595" s="3"/>
      <c r="B595" s="3"/>
      <c r="C595" s="3"/>
      <c r="D595" s="3"/>
      <c r="E595" s="3"/>
      <c r="F595" s="200"/>
      <c r="G595" s="3"/>
      <c r="H595" s="3"/>
      <c r="I595" s="3"/>
      <c r="J595" s="3"/>
      <c r="K595" s="3"/>
      <c r="L595" s="3"/>
      <c r="M595" s="3"/>
      <c r="N595" s="3"/>
      <c r="O595" s="3"/>
      <c r="P595" s="3"/>
      <c r="Q595" s="3"/>
      <c r="R595" s="3"/>
      <c r="S595" s="3"/>
      <c r="T595" s="3"/>
      <c r="U595" s="3"/>
      <c r="V595" s="3"/>
      <c r="W595" s="3"/>
      <c r="X595" s="3"/>
      <c r="Y595" s="3"/>
      <c r="Z595" s="3"/>
      <c r="AA595" s="3"/>
      <c r="AB595" s="3"/>
    </row>
    <row r="596" spans="1:28" ht="12.75" customHeight="1" x14ac:dyDescent="0.25">
      <c r="A596" s="3"/>
      <c r="B596" s="3"/>
      <c r="C596" s="3"/>
      <c r="D596" s="3"/>
      <c r="E596" s="3"/>
      <c r="F596" s="200"/>
      <c r="G596" s="3"/>
      <c r="H596" s="3"/>
      <c r="I596" s="3"/>
      <c r="J596" s="3"/>
      <c r="K596" s="3"/>
      <c r="L596" s="3"/>
      <c r="M596" s="3"/>
      <c r="N596" s="3"/>
      <c r="O596" s="3"/>
      <c r="P596" s="3"/>
      <c r="Q596" s="3"/>
      <c r="R596" s="3"/>
      <c r="S596" s="3"/>
      <c r="T596" s="3"/>
      <c r="U596" s="3"/>
      <c r="V596" s="3"/>
      <c r="W596" s="3"/>
      <c r="X596" s="3"/>
      <c r="Y596" s="3"/>
      <c r="Z596" s="3"/>
      <c r="AA596" s="3"/>
      <c r="AB596" s="3"/>
    </row>
    <row r="597" spans="1:28" ht="12.75" customHeight="1" x14ac:dyDescent="0.25">
      <c r="A597" s="3"/>
      <c r="B597" s="3"/>
      <c r="C597" s="3"/>
      <c r="D597" s="3"/>
      <c r="E597" s="3"/>
      <c r="F597" s="200"/>
      <c r="G597" s="3"/>
      <c r="H597" s="3"/>
      <c r="I597" s="3"/>
      <c r="J597" s="3"/>
      <c r="K597" s="3"/>
      <c r="L597" s="3"/>
      <c r="M597" s="3"/>
      <c r="N597" s="3"/>
      <c r="O597" s="3"/>
      <c r="P597" s="3"/>
      <c r="Q597" s="3"/>
      <c r="R597" s="3"/>
      <c r="S597" s="3"/>
      <c r="T597" s="3"/>
      <c r="U597" s="3"/>
      <c r="V597" s="3"/>
      <c r="W597" s="3"/>
      <c r="X597" s="3"/>
      <c r="Y597" s="3"/>
      <c r="Z597" s="3"/>
      <c r="AA597" s="3"/>
      <c r="AB597" s="3"/>
    </row>
    <row r="598" spans="1:28" ht="12.75" customHeight="1" x14ac:dyDescent="0.25">
      <c r="A598" s="3"/>
      <c r="B598" s="3"/>
      <c r="C598" s="3"/>
      <c r="D598" s="3"/>
      <c r="E598" s="3"/>
      <c r="F598" s="200"/>
      <c r="G598" s="3"/>
      <c r="H598" s="3"/>
      <c r="I598" s="3"/>
      <c r="J598" s="3"/>
      <c r="K598" s="3"/>
      <c r="L598" s="3"/>
      <c r="M598" s="3"/>
      <c r="N598" s="3"/>
      <c r="O598" s="3"/>
      <c r="P598" s="3"/>
      <c r="Q598" s="3"/>
      <c r="R598" s="3"/>
      <c r="S598" s="3"/>
      <c r="T598" s="3"/>
      <c r="U598" s="3"/>
      <c r="V598" s="3"/>
      <c r="W598" s="3"/>
      <c r="X598" s="3"/>
      <c r="Y598" s="3"/>
      <c r="Z598" s="3"/>
      <c r="AA598" s="3"/>
      <c r="AB598" s="3"/>
    </row>
    <row r="599" spans="1:28" ht="12.75" customHeight="1" x14ac:dyDescent="0.25">
      <c r="A599" s="3"/>
      <c r="B599" s="3"/>
      <c r="C599" s="3"/>
      <c r="D599" s="3"/>
      <c r="E599" s="3"/>
      <c r="F599" s="200"/>
      <c r="G599" s="3"/>
      <c r="H599" s="3"/>
      <c r="I599" s="3"/>
      <c r="J599" s="3"/>
      <c r="K599" s="3"/>
      <c r="L599" s="3"/>
      <c r="M599" s="3"/>
      <c r="N599" s="3"/>
      <c r="O599" s="3"/>
      <c r="P599" s="3"/>
      <c r="Q599" s="3"/>
      <c r="R599" s="3"/>
      <c r="S599" s="3"/>
      <c r="T599" s="3"/>
      <c r="U599" s="3"/>
      <c r="V599" s="3"/>
      <c r="W599" s="3"/>
      <c r="X599" s="3"/>
      <c r="Y599" s="3"/>
      <c r="Z599" s="3"/>
      <c r="AA599" s="3"/>
      <c r="AB599" s="3"/>
    </row>
    <row r="600" spans="1:28" ht="12.75" customHeight="1" x14ac:dyDescent="0.25">
      <c r="A600" s="3"/>
      <c r="B600" s="3"/>
      <c r="C600" s="3"/>
      <c r="D600" s="3"/>
      <c r="E600" s="3"/>
      <c r="F600" s="200"/>
      <c r="G600" s="3"/>
      <c r="H600" s="3"/>
      <c r="I600" s="3"/>
      <c r="J600" s="3"/>
      <c r="K600" s="3"/>
      <c r="L600" s="3"/>
      <c r="M600" s="3"/>
      <c r="N600" s="3"/>
      <c r="O600" s="3"/>
      <c r="P600" s="3"/>
      <c r="Q600" s="3"/>
      <c r="R600" s="3"/>
      <c r="S600" s="3"/>
      <c r="T600" s="3"/>
      <c r="U600" s="3"/>
      <c r="V600" s="3"/>
      <c r="W600" s="3"/>
      <c r="X600" s="3"/>
      <c r="Y600" s="3"/>
      <c r="Z600" s="3"/>
      <c r="AA600" s="3"/>
      <c r="AB600" s="3"/>
    </row>
    <row r="601" spans="1:28" ht="12.75" customHeight="1" x14ac:dyDescent="0.25">
      <c r="A601" s="3"/>
      <c r="B601" s="3"/>
      <c r="C601" s="3"/>
      <c r="D601" s="3"/>
      <c r="E601" s="3"/>
      <c r="F601" s="200"/>
      <c r="G601" s="3"/>
      <c r="H601" s="3"/>
      <c r="I601" s="3"/>
      <c r="J601" s="3"/>
      <c r="K601" s="3"/>
      <c r="L601" s="3"/>
      <c r="M601" s="3"/>
      <c r="N601" s="3"/>
      <c r="O601" s="3"/>
      <c r="P601" s="3"/>
      <c r="Q601" s="3"/>
      <c r="R601" s="3"/>
      <c r="S601" s="3"/>
      <c r="T601" s="3"/>
      <c r="U601" s="3"/>
      <c r="V601" s="3"/>
      <c r="W601" s="3"/>
      <c r="X601" s="3"/>
      <c r="Y601" s="3"/>
      <c r="Z601" s="3"/>
      <c r="AA601" s="3"/>
      <c r="AB601" s="3"/>
    </row>
    <row r="602" spans="1:28" ht="12.75" customHeight="1" x14ac:dyDescent="0.25">
      <c r="A602" s="3"/>
      <c r="B602" s="3"/>
      <c r="C602" s="3"/>
      <c r="D602" s="3"/>
      <c r="E602" s="3"/>
      <c r="F602" s="200"/>
      <c r="G602" s="3"/>
      <c r="H602" s="3"/>
      <c r="I602" s="3"/>
      <c r="J602" s="3"/>
      <c r="K602" s="3"/>
      <c r="L602" s="3"/>
      <c r="M602" s="3"/>
      <c r="N602" s="3"/>
      <c r="O602" s="3"/>
      <c r="P602" s="3"/>
      <c r="Q602" s="3"/>
      <c r="R602" s="3"/>
      <c r="S602" s="3"/>
      <c r="T602" s="3"/>
      <c r="U602" s="3"/>
      <c r="V602" s="3"/>
      <c r="W602" s="3"/>
      <c r="X602" s="3"/>
      <c r="Y602" s="3"/>
      <c r="Z602" s="3"/>
      <c r="AA602" s="3"/>
      <c r="AB602" s="3"/>
    </row>
    <row r="603" spans="1:28" ht="12.75" customHeight="1" x14ac:dyDescent="0.25">
      <c r="A603" s="3"/>
      <c r="B603" s="3"/>
      <c r="C603" s="3"/>
      <c r="D603" s="3"/>
      <c r="E603" s="3"/>
      <c r="F603" s="200"/>
      <c r="G603" s="3"/>
      <c r="H603" s="3"/>
      <c r="I603" s="3"/>
      <c r="J603" s="3"/>
      <c r="K603" s="3"/>
      <c r="L603" s="3"/>
      <c r="M603" s="3"/>
      <c r="N603" s="3"/>
      <c r="O603" s="3"/>
      <c r="P603" s="3"/>
      <c r="Q603" s="3"/>
      <c r="R603" s="3"/>
      <c r="S603" s="3"/>
      <c r="T603" s="3"/>
      <c r="U603" s="3"/>
      <c r="V603" s="3"/>
      <c r="W603" s="3"/>
      <c r="X603" s="3"/>
      <c r="Y603" s="3"/>
      <c r="Z603" s="3"/>
      <c r="AA603" s="3"/>
      <c r="AB603" s="3"/>
    </row>
    <row r="604" spans="1:28" ht="12.75" customHeight="1" x14ac:dyDescent="0.25">
      <c r="A604" s="3"/>
      <c r="B604" s="3"/>
      <c r="C604" s="3"/>
      <c r="D604" s="3"/>
      <c r="E604" s="3"/>
      <c r="F604" s="200"/>
      <c r="G604" s="3"/>
      <c r="H604" s="3"/>
      <c r="I604" s="3"/>
      <c r="J604" s="3"/>
      <c r="K604" s="3"/>
      <c r="L604" s="3"/>
      <c r="M604" s="3"/>
      <c r="N604" s="3"/>
      <c r="O604" s="3"/>
      <c r="P604" s="3"/>
      <c r="Q604" s="3"/>
      <c r="R604" s="3"/>
      <c r="S604" s="3"/>
      <c r="T604" s="3"/>
      <c r="U604" s="3"/>
      <c r="V604" s="3"/>
      <c r="W604" s="3"/>
      <c r="X604" s="3"/>
      <c r="Y604" s="3"/>
      <c r="Z604" s="3"/>
      <c r="AA604" s="3"/>
      <c r="AB604" s="3"/>
    </row>
    <row r="605" spans="1:28" ht="12.75" customHeight="1" x14ac:dyDescent="0.25">
      <c r="A605" s="3"/>
      <c r="B605" s="3"/>
      <c r="C605" s="3"/>
      <c r="D605" s="3"/>
      <c r="E605" s="3"/>
      <c r="F605" s="200"/>
      <c r="G605" s="3"/>
      <c r="H605" s="3"/>
      <c r="I605" s="3"/>
      <c r="J605" s="3"/>
      <c r="K605" s="3"/>
      <c r="L605" s="3"/>
      <c r="M605" s="3"/>
      <c r="N605" s="3"/>
      <c r="O605" s="3"/>
      <c r="P605" s="3"/>
      <c r="Q605" s="3"/>
      <c r="R605" s="3"/>
      <c r="S605" s="3"/>
      <c r="T605" s="3"/>
      <c r="U605" s="3"/>
      <c r="V605" s="3"/>
      <c r="W605" s="3"/>
      <c r="X605" s="3"/>
      <c r="Y605" s="3"/>
      <c r="Z605" s="3"/>
      <c r="AA605" s="3"/>
      <c r="AB605" s="3"/>
    </row>
    <row r="606" spans="1:28" ht="12.75" customHeight="1" x14ac:dyDescent="0.25">
      <c r="A606" s="3"/>
      <c r="B606" s="3"/>
      <c r="C606" s="3"/>
      <c r="D606" s="3"/>
      <c r="E606" s="3"/>
      <c r="F606" s="200"/>
      <c r="G606" s="3"/>
      <c r="H606" s="3"/>
      <c r="I606" s="3"/>
      <c r="J606" s="3"/>
      <c r="K606" s="3"/>
      <c r="L606" s="3"/>
      <c r="M606" s="3"/>
      <c r="N606" s="3"/>
      <c r="O606" s="3"/>
      <c r="P606" s="3"/>
      <c r="Q606" s="3"/>
      <c r="R606" s="3"/>
      <c r="S606" s="3"/>
      <c r="T606" s="3"/>
      <c r="U606" s="3"/>
      <c r="V606" s="3"/>
      <c r="W606" s="3"/>
      <c r="X606" s="3"/>
      <c r="Y606" s="3"/>
      <c r="Z606" s="3"/>
      <c r="AA606" s="3"/>
      <c r="AB606" s="3"/>
    </row>
    <row r="607" spans="1:28" ht="12.75" customHeight="1" x14ac:dyDescent="0.25">
      <c r="A607" s="3"/>
      <c r="B607" s="3"/>
      <c r="C607" s="3"/>
      <c r="D607" s="3"/>
      <c r="E607" s="3"/>
      <c r="F607" s="200"/>
      <c r="G607" s="3"/>
      <c r="H607" s="3"/>
      <c r="I607" s="3"/>
      <c r="J607" s="3"/>
      <c r="K607" s="3"/>
      <c r="L607" s="3"/>
      <c r="M607" s="3"/>
      <c r="N607" s="3"/>
      <c r="O607" s="3"/>
      <c r="P607" s="3"/>
      <c r="Q607" s="3"/>
      <c r="R607" s="3"/>
      <c r="S607" s="3"/>
      <c r="T607" s="3"/>
      <c r="U607" s="3"/>
      <c r="V607" s="3"/>
      <c r="W607" s="3"/>
      <c r="X607" s="3"/>
      <c r="Y607" s="3"/>
      <c r="Z607" s="3"/>
      <c r="AA607" s="3"/>
      <c r="AB607" s="3"/>
    </row>
    <row r="608" spans="1:28" ht="12.75" customHeight="1" x14ac:dyDescent="0.25">
      <c r="A608" s="3"/>
      <c r="B608" s="3"/>
      <c r="C608" s="3"/>
      <c r="D608" s="3"/>
      <c r="E608" s="3"/>
      <c r="F608" s="200"/>
      <c r="G608" s="3"/>
      <c r="H608" s="3"/>
      <c r="I608" s="3"/>
      <c r="J608" s="3"/>
      <c r="K608" s="3"/>
      <c r="L608" s="3"/>
      <c r="M608" s="3"/>
      <c r="N608" s="3"/>
      <c r="O608" s="3"/>
      <c r="P608" s="3"/>
      <c r="Q608" s="3"/>
      <c r="R608" s="3"/>
      <c r="S608" s="3"/>
      <c r="T608" s="3"/>
      <c r="U608" s="3"/>
      <c r="V608" s="3"/>
      <c r="W608" s="3"/>
      <c r="X608" s="3"/>
      <c r="Y608" s="3"/>
      <c r="Z608" s="3"/>
      <c r="AA608" s="3"/>
      <c r="AB608" s="3"/>
    </row>
    <row r="609" spans="1:28" ht="12.75" customHeight="1" x14ac:dyDescent="0.25">
      <c r="A609" s="3"/>
      <c r="B609" s="3"/>
      <c r="C609" s="3"/>
      <c r="D609" s="3"/>
      <c r="E609" s="3"/>
      <c r="F609" s="200"/>
      <c r="G609" s="3"/>
      <c r="H609" s="3"/>
      <c r="I609" s="3"/>
      <c r="J609" s="3"/>
      <c r="K609" s="3"/>
      <c r="L609" s="3"/>
      <c r="M609" s="3"/>
      <c r="N609" s="3"/>
      <c r="O609" s="3"/>
      <c r="P609" s="3"/>
      <c r="Q609" s="3"/>
      <c r="R609" s="3"/>
      <c r="S609" s="3"/>
      <c r="T609" s="3"/>
      <c r="U609" s="3"/>
      <c r="V609" s="3"/>
      <c r="W609" s="3"/>
      <c r="X609" s="3"/>
      <c r="Y609" s="3"/>
      <c r="Z609" s="3"/>
      <c r="AA609" s="3"/>
      <c r="AB609" s="3"/>
    </row>
    <row r="610" spans="1:28" ht="12.75" customHeight="1" x14ac:dyDescent="0.25">
      <c r="A610" s="3"/>
      <c r="B610" s="3"/>
      <c r="C610" s="3"/>
      <c r="D610" s="3"/>
      <c r="E610" s="3"/>
      <c r="F610" s="200"/>
      <c r="G610" s="3"/>
      <c r="H610" s="3"/>
      <c r="I610" s="3"/>
      <c r="J610" s="3"/>
      <c r="K610" s="3"/>
      <c r="L610" s="3"/>
      <c r="M610" s="3"/>
      <c r="N610" s="3"/>
      <c r="O610" s="3"/>
      <c r="P610" s="3"/>
      <c r="Q610" s="3"/>
      <c r="R610" s="3"/>
      <c r="S610" s="3"/>
      <c r="T610" s="3"/>
      <c r="U610" s="3"/>
      <c r="V610" s="3"/>
      <c r="W610" s="3"/>
      <c r="X610" s="3"/>
      <c r="Y610" s="3"/>
      <c r="Z610" s="3"/>
      <c r="AA610" s="3"/>
      <c r="AB610" s="3"/>
    </row>
    <row r="611" spans="1:28" ht="12.75" customHeight="1" x14ac:dyDescent="0.25">
      <c r="A611" s="3"/>
      <c r="B611" s="3"/>
      <c r="C611" s="3"/>
      <c r="D611" s="3"/>
      <c r="E611" s="3"/>
      <c r="F611" s="200"/>
      <c r="G611" s="3"/>
      <c r="H611" s="3"/>
      <c r="I611" s="3"/>
      <c r="J611" s="3"/>
      <c r="K611" s="3"/>
      <c r="L611" s="3"/>
      <c r="M611" s="3"/>
      <c r="N611" s="3"/>
      <c r="O611" s="3"/>
      <c r="P611" s="3"/>
      <c r="Q611" s="3"/>
      <c r="R611" s="3"/>
      <c r="S611" s="3"/>
      <c r="T611" s="3"/>
      <c r="U611" s="3"/>
      <c r="V611" s="3"/>
      <c r="W611" s="3"/>
      <c r="X611" s="3"/>
      <c r="Y611" s="3"/>
      <c r="Z611" s="3"/>
      <c r="AA611" s="3"/>
      <c r="AB611" s="3"/>
    </row>
    <row r="612" spans="1:28" ht="12.75" customHeight="1" x14ac:dyDescent="0.25">
      <c r="A612" s="3"/>
      <c r="B612" s="3"/>
      <c r="C612" s="3"/>
      <c r="D612" s="3"/>
      <c r="E612" s="3"/>
      <c r="F612" s="200"/>
      <c r="G612" s="3"/>
      <c r="H612" s="3"/>
      <c r="I612" s="3"/>
      <c r="J612" s="3"/>
      <c r="K612" s="3"/>
      <c r="L612" s="3"/>
      <c r="M612" s="3"/>
      <c r="N612" s="3"/>
      <c r="O612" s="3"/>
      <c r="P612" s="3"/>
      <c r="Q612" s="3"/>
      <c r="R612" s="3"/>
      <c r="S612" s="3"/>
      <c r="T612" s="3"/>
      <c r="U612" s="3"/>
      <c r="V612" s="3"/>
      <c r="W612" s="3"/>
      <c r="X612" s="3"/>
      <c r="Y612" s="3"/>
      <c r="Z612" s="3"/>
      <c r="AA612" s="3"/>
      <c r="AB612" s="3"/>
    </row>
    <row r="613" spans="1:28" ht="12.75" customHeight="1" x14ac:dyDescent="0.25">
      <c r="A613" s="3"/>
      <c r="B613" s="3"/>
      <c r="C613" s="3"/>
      <c r="D613" s="3"/>
      <c r="E613" s="3"/>
      <c r="F613" s="200"/>
      <c r="G613" s="3"/>
      <c r="H613" s="3"/>
      <c r="I613" s="3"/>
      <c r="J613" s="3"/>
      <c r="K613" s="3"/>
      <c r="L613" s="3"/>
      <c r="M613" s="3"/>
      <c r="N613" s="3"/>
      <c r="O613" s="3"/>
      <c r="P613" s="3"/>
      <c r="Q613" s="3"/>
      <c r="R613" s="3"/>
      <c r="S613" s="3"/>
      <c r="T613" s="3"/>
      <c r="U613" s="3"/>
      <c r="V613" s="3"/>
      <c r="W613" s="3"/>
      <c r="X613" s="3"/>
      <c r="Y613" s="3"/>
      <c r="Z613" s="3"/>
      <c r="AA613" s="3"/>
      <c r="AB613" s="3"/>
    </row>
    <row r="614" spans="1:28" ht="12.75" customHeight="1" x14ac:dyDescent="0.25">
      <c r="A614" s="3"/>
      <c r="B614" s="3"/>
      <c r="C614" s="3"/>
      <c r="D614" s="3"/>
      <c r="E614" s="3"/>
      <c r="F614" s="200"/>
      <c r="G614" s="3"/>
      <c r="H614" s="3"/>
      <c r="I614" s="3"/>
      <c r="J614" s="3"/>
      <c r="K614" s="3"/>
      <c r="L614" s="3"/>
      <c r="M614" s="3"/>
      <c r="N614" s="3"/>
      <c r="O614" s="3"/>
      <c r="P614" s="3"/>
      <c r="Q614" s="3"/>
      <c r="R614" s="3"/>
      <c r="S614" s="3"/>
      <c r="T614" s="3"/>
      <c r="U614" s="3"/>
      <c r="V614" s="3"/>
      <c r="W614" s="3"/>
      <c r="X614" s="3"/>
      <c r="Y614" s="3"/>
      <c r="Z614" s="3"/>
      <c r="AA614" s="3"/>
      <c r="AB614" s="3"/>
    </row>
    <row r="615" spans="1:28" ht="12.75" customHeight="1" x14ac:dyDescent="0.25">
      <c r="A615" s="3"/>
      <c r="B615" s="3"/>
      <c r="C615" s="3"/>
      <c r="D615" s="3"/>
      <c r="E615" s="3"/>
      <c r="F615" s="200"/>
      <c r="G615" s="3"/>
      <c r="H615" s="3"/>
      <c r="I615" s="3"/>
      <c r="J615" s="3"/>
      <c r="K615" s="3"/>
      <c r="L615" s="3"/>
      <c r="M615" s="3"/>
      <c r="N615" s="3"/>
      <c r="O615" s="3"/>
      <c r="P615" s="3"/>
      <c r="Q615" s="3"/>
      <c r="R615" s="3"/>
      <c r="S615" s="3"/>
      <c r="T615" s="3"/>
      <c r="U615" s="3"/>
      <c r="V615" s="3"/>
      <c r="W615" s="3"/>
      <c r="X615" s="3"/>
      <c r="Y615" s="3"/>
      <c r="Z615" s="3"/>
      <c r="AA615" s="3"/>
      <c r="AB615" s="3"/>
    </row>
    <row r="616" spans="1:28" ht="12.75" customHeight="1" x14ac:dyDescent="0.25">
      <c r="A616" s="3"/>
      <c r="B616" s="3"/>
      <c r="C616" s="3"/>
      <c r="D616" s="3"/>
      <c r="E616" s="3"/>
      <c r="F616" s="200"/>
      <c r="G616" s="3"/>
      <c r="H616" s="3"/>
      <c r="I616" s="3"/>
      <c r="J616" s="3"/>
      <c r="K616" s="3"/>
      <c r="L616" s="3"/>
      <c r="M616" s="3"/>
      <c r="N616" s="3"/>
      <c r="O616" s="3"/>
      <c r="P616" s="3"/>
      <c r="Q616" s="3"/>
      <c r="R616" s="3"/>
      <c r="S616" s="3"/>
      <c r="T616" s="3"/>
      <c r="U616" s="3"/>
      <c r="V616" s="3"/>
      <c r="W616" s="3"/>
      <c r="X616" s="3"/>
      <c r="Y616" s="3"/>
      <c r="Z616" s="3"/>
      <c r="AA616" s="3"/>
      <c r="AB616" s="3"/>
    </row>
    <row r="617" spans="1:28" ht="12.75" customHeight="1" x14ac:dyDescent="0.25">
      <c r="A617" s="3"/>
      <c r="B617" s="3"/>
      <c r="C617" s="3"/>
      <c r="D617" s="3"/>
      <c r="E617" s="3"/>
      <c r="F617" s="200"/>
      <c r="G617" s="3"/>
      <c r="H617" s="3"/>
      <c r="I617" s="3"/>
      <c r="J617" s="3"/>
      <c r="K617" s="3"/>
      <c r="L617" s="3"/>
      <c r="M617" s="3"/>
      <c r="N617" s="3"/>
      <c r="O617" s="3"/>
      <c r="P617" s="3"/>
      <c r="Q617" s="3"/>
      <c r="R617" s="3"/>
      <c r="S617" s="3"/>
      <c r="T617" s="3"/>
      <c r="U617" s="3"/>
      <c r="V617" s="3"/>
      <c r="W617" s="3"/>
      <c r="X617" s="3"/>
      <c r="Y617" s="3"/>
      <c r="Z617" s="3"/>
      <c r="AA617" s="3"/>
      <c r="AB617" s="3"/>
    </row>
    <row r="618" spans="1:28" ht="12.75" customHeight="1" x14ac:dyDescent="0.25">
      <c r="A618" s="3"/>
      <c r="B618" s="3"/>
      <c r="C618" s="3"/>
      <c r="D618" s="3"/>
      <c r="E618" s="3"/>
      <c r="F618" s="200"/>
      <c r="G618" s="3"/>
      <c r="H618" s="3"/>
      <c r="I618" s="3"/>
      <c r="J618" s="3"/>
      <c r="K618" s="3"/>
      <c r="L618" s="3"/>
      <c r="M618" s="3"/>
      <c r="N618" s="3"/>
      <c r="O618" s="3"/>
      <c r="P618" s="3"/>
      <c r="Q618" s="3"/>
      <c r="R618" s="3"/>
      <c r="S618" s="3"/>
      <c r="T618" s="3"/>
      <c r="U618" s="3"/>
      <c r="V618" s="3"/>
      <c r="W618" s="3"/>
      <c r="X618" s="3"/>
      <c r="Y618" s="3"/>
      <c r="Z618" s="3"/>
      <c r="AA618" s="3"/>
      <c r="AB618" s="3"/>
    </row>
    <row r="619" spans="1:28" ht="12.75" customHeight="1" x14ac:dyDescent="0.25">
      <c r="A619" s="3"/>
      <c r="B619" s="3"/>
      <c r="C619" s="3"/>
      <c r="D619" s="3"/>
      <c r="E619" s="3"/>
      <c r="F619" s="200"/>
      <c r="G619" s="3"/>
      <c r="H619" s="3"/>
      <c r="I619" s="3"/>
      <c r="J619" s="3"/>
      <c r="K619" s="3"/>
      <c r="L619" s="3"/>
      <c r="M619" s="3"/>
      <c r="N619" s="3"/>
      <c r="O619" s="3"/>
      <c r="P619" s="3"/>
      <c r="Q619" s="3"/>
      <c r="R619" s="3"/>
      <c r="S619" s="3"/>
      <c r="T619" s="3"/>
      <c r="U619" s="3"/>
      <c r="V619" s="3"/>
      <c r="W619" s="3"/>
      <c r="X619" s="3"/>
      <c r="Y619" s="3"/>
      <c r="Z619" s="3"/>
      <c r="AA619" s="3"/>
      <c r="AB619" s="3"/>
    </row>
    <row r="620" spans="1:28" ht="12.75" customHeight="1" x14ac:dyDescent="0.25">
      <c r="A620" s="3"/>
      <c r="B620" s="3"/>
      <c r="C620" s="3"/>
      <c r="D620" s="3"/>
      <c r="E620" s="3"/>
      <c r="F620" s="200"/>
      <c r="G620" s="3"/>
      <c r="H620" s="3"/>
      <c r="I620" s="3"/>
      <c r="J620" s="3"/>
      <c r="K620" s="3"/>
      <c r="L620" s="3"/>
      <c r="M620" s="3"/>
      <c r="N620" s="3"/>
      <c r="O620" s="3"/>
      <c r="P620" s="3"/>
      <c r="Q620" s="3"/>
      <c r="R620" s="3"/>
      <c r="S620" s="3"/>
      <c r="T620" s="3"/>
      <c r="U620" s="3"/>
      <c r="V620" s="3"/>
      <c r="W620" s="3"/>
      <c r="X620" s="3"/>
      <c r="Y620" s="3"/>
      <c r="Z620" s="3"/>
      <c r="AA620" s="3"/>
      <c r="AB620" s="3"/>
    </row>
    <row r="621" spans="1:28" ht="12.75" customHeight="1" x14ac:dyDescent="0.25">
      <c r="A621" s="3"/>
      <c r="B621" s="3"/>
      <c r="C621" s="3"/>
      <c r="D621" s="3"/>
      <c r="E621" s="3"/>
      <c r="F621" s="200"/>
      <c r="G621" s="3"/>
      <c r="H621" s="3"/>
      <c r="I621" s="3"/>
      <c r="J621" s="3"/>
      <c r="K621" s="3"/>
      <c r="L621" s="3"/>
      <c r="M621" s="3"/>
      <c r="N621" s="3"/>
      <c r="O621" s="3"/>
      <c r="P621" s="3"/>
      <c r="Q621" s="3"/>
      <c r="R621" s="3"/>
      <c r="S621" s="3"/>
      <c r="T621" s="3"/>
      <c r="U621" s="3"/>
      <c r="V621" s="3"/>
      <c r="W621" s="3"/>
      <c r="X621" s="3"/>
      <c r="Y621" s="3"/>
      <c r="Z621" s="3"/>
      <c r="AA621" s="3"/>
      <c r="AB621" s="3"/>
    </row>
    <row r="622" spans="1:28" ht="12.75" customHeight="1" x14ac:dyDescent="0.25">
      <c r="A622" s="3"/>
      <c r="B622" s="3"/>
      <c r="C622" s="3"/>
      <c r="D622" s="3"/>
      <c r="E622" s="3"/>
      <c r="F622" s="200"/>
      <c r="G622" s="3"/>
      <c r="H622" s="3"/>
      <c r="I622" s="3"/>
      <c r="J622" s="3"/>
      <c r="K622" s="3"/>
      <c r="L622" s="3"/>
      <c r="M622" s="3"/>
      <c r="N622" s="3"/>
      <c r="O622" s="3"/>
      <c r="P622" s="3"/>
      <c r="Q622" s="3"/>
      <c r="R622" s="3"/>
      <c r="S622" s="3"/>
      <c r="T622" s="3"/>
      <c r="U622" s="3"/>
      <c r="V622" s="3"/>
      <c r="W622" s="3"/>
      <c r="X622" s="3"/>
      <c r="Y622" s="3"/>
      <c r="Z622" s="3"/>
      <c r="AA622" s="3"/>
      <c r="AB622" s="3"/>
    </row>
    <row r="623" spans="1:28" ht="12.75" customHeight="1" x14ac:dyDescent="0.25">
      <c r="A623" s="3"/>
      <c r="B623" s="3"/>
      <c r="C623" s="3"/>
      <c r="D623" s="3"/>
      <c r="E623" s="3"/>
      <c r="F623" s="200"/>
      <c r="G623" s="3"/>
      <c r="H623" s="3"/>
      <c r="I623" s="3"/>
      <c r="J623" s="3"/>
      <c r="K623" s="3"/>
      <c r="L623" s="3"/>
      <c r="M623" s="3"/>
      <c r="N623" s="3"/>
      <c r="O623" s="3"/>
      <c r="P623" s="3"/>
      <c r="Q623" s="3"/>
      <c r="R623" s="3"/>
      <c r="S623" s="3"/>
      <c r="T623" s="3"/>
      <c r="U623" s="3"/>
      <c r="V623" s="3"/>
      <c r="W623" s="3"/>
      <c r="X623" s="3"/>
      <c r="Y623" s="3"/>
      <c r="Z623" s="3"/>
      <c r="AA623" s="3"/>
      <c r="AB623" s="3"/>
    </row>
    <row r="624" spans="1:28" ht="12.75" customHeight="1" x14ac:dyDescent="0.25">
      <c r="A624" s="3"/>
      <c r="B624" s="3"/>
      <c r="C624" s="3"/>
      <c r="D624" s="3"/>
      <c r="E624" s="3"/>
      <c r="F624" s="200"/>
      <c r="G624" s="3"/>
      <c r="H624" s="3"/>
      <c r="I624" s="3"/>
      <c r="J624" s="3"/>
      <c r="K624" s="3"/>
      <c r="L624" s="3"/>
      <c r="M624" s="3"/>
      <c r="N624" s="3"/>
      <c r="O624" s="3"/>
      <c r="P624" s="3"/>
      <c r="Q624" s="3"/>
      <c r="R624" s="3"/>
      <c r="S624" s="3"/>
      <c r="T624" s="3"/>
      <c r="U624" s="3"/>
      <c r="V624" s="3"/>
      <c r="W624" s="3"/>
      <c r="X624" s="3"/>
      <c r="Y624" s="3"/>
      <c r="Z624" s="3"/>
      <c r="AA624" s="3"/>
      <c r="AB624" s="3"/>
    </row>
    <row r="625" spans="1:28" ht="12.75" customHeight="1" x14ac:dyDescent="0.25">
      <c r="A625" s="3"/>
      <c r="B625" s="3"/>
      <c r="C625" s="3"/>
      <c r="D625" s="3"/>
      <c r="E625" s="3"/>
      <c r="F625" s="200"/>
      <c r="G625" s="3"/>
      <c r="H625" s="3"/>
      <c r="I625" s="3"/>
      <c r="J625" s="3"/>
      <c r="K625" s="3"/>
      <c r="L625" s="3"/>
      <c r="M625" s="3"/>
      <c r="N625" s="3"/>
      <c r="O625" s="3"/>
      <c r="P625" s="3"/>
      <c r="Q625" s="3"/>
      <c r="R625" s="3"/>
      <c r="S625" s="3"/>
      <c r="T625" s="3"/>
      <c r="U625" s="3"/>
      <c r="V625" s="3"/>
      <c r="W625" s="3"/>
      <c r="X625" s="3"/>
      <c r="Y625" s="3"/>
      <c r="Z625" s="3"/>
      <c r="AA625" s="3"/>
      <c r="AB625" s="3"/>
    </row>
    <row r="626" spans="1:28" ht="12.75" customHeight="1" x14ac:dyDescent="0.25">
      <c r="A626" s="3"/>
      <c r="B626" s="3"/>
      <c r="C626" s="3"/>
      <c r="D626" s="3"/>
      <c r="E626" s="3"/>
      <c r="F626" s="200"/>
      <c r="G626" s="3"/>
      <c r="H626" s="3"/>
      <c r="I626" s="3"/>
      <c r="J626" s="3"/>
      <c r="K626" s="3"/>
      <c r="L626" s="3"/>
      <c r="M626" s="3"/>
      <c r="N626" s="3"/>
      <c r="O626" s="3"/>
      <c r="P626" s="3"/>
      <c r="Q626" s="3"/>
      <c r="R626" s="3"/>
      <c r="S626" s="3"/>
      <c r="T626" s="3"/>
      <c r="U626" s="3"/>
      <c r="V626" s="3"/>
      <c r="W626" s="3"/>
      <c r="X626" s="3"/>
      <c r="Y626" s="3"/>
      <c r="Z626" s="3"/>
      <c r="AA626" s="3"/>
      <c r="AB626" s="3"/>
    </row>
    <row r="627" spans="1:28" ht="12.75" customHeight="1" x14ac:dyDescent="0.25">
      <c r="A627" s="3"/>
      <c r="B627" s="3"/>
      <c r="C627" s="3"/>
      <c r="D627" s="3"/>
      <c r="E627" s="3"/>
      <c r="F627" s="200"/>
      <c r="G627" s="3"/>
      <c r="H627" s="3"/>
      <c r="I627" s="3"/>
      <c r="J627" s="3"/>
      <c r="K627" s="3"/>
      <c r="L627" s="3"/>
      <c r="M627" s="3"/>
      <c r="N627" s="3"/>
      <c r="O627" s="3"/>
      <c r="P627" s="3"/>
      <c r="Q627" s="3"/>
      <c r="R627" s="3"/>
      <c r="S627" s="3"/>
      <c r="T627" s="3"/>
      <c r="U627" s="3"/>
      <c r="V627" s="3"/>
      <c r="W627" s="3"/>
      <c r="X627" s="3"/>
      <c r="Y627" s="3"/>
      <c r="Z627" s="3"/>
      <c r="AA627" s="3"/>
      <c r="AB627" s="3"/>
    </row>
    <row r="628" spans="1:28" ht="12.75" customHeight="1" x14ac:dyDescent="0.25">
      <c r="A628" s="3"/>
      <c r="B628" s="3"/>
      <c r="C628" s="3"/>
      <c r="D628" s="3"/>
      <c r="E628" s="3"/>
      <c r="F628" s="200"/>
      <c r="G628" s="3"/>
      <c r="H628" s="3"/>
      <c r="I628" s="3"/>
      <c r="J628" s="3"/>
      <c r="K628" s="3"/>
      <c r="L628" s="3"/>
      <c r="M628" s="3"/>
      <c r="N628" s="3"/>
      <c r="O628" s="3"/>
      <c r="P628" s="3"/>
      <c r="Q628" s="3"/>
      <c r="R628" s="3"/>
      <c r="S628" s="3"/>
      <c r="T628" s="3"/>
      <c r="U628" s="3"/>
      <c r="V628" s="3"/>
      <c r="W628" s="3"/>
      <c r="X628" s="3"/>
      <c r="Y628" s="3"/>
      <c r="Z628" s="3"/>
      <c r="AA628" s="3"/>
      <c r="AB628" s="3"/>
    </row>
    <row r="629" spans="1:28" ht="12.75" customHeight="1" x14ac:dyDescent="0.25">
      <c r="A629" s="3"/>
      <c r="B629" s="3"/>
      <c r="C629" s="3"/>
      <c r="D629" s="3"/>
      <c r="E629" s="3"/>
      <c r="F629" s="200"/>
      <c r="G629" s="3"/>
      <c r="H629" s="3"/>
      <c r="I629" s="3"/>
      <c r="J629" s="3"/>
      <c r="K629" s="3"/>
      <c r="L629" s="3"/>
      <c r="M629" s="3"/>
      <c r="N629" s="3"/>
      <c r="O629" s="3"/>
      <c r="P629" s="3"/>
      <c r="Q629" s="3"/>
      <c r="R629" s="3"/>
      <c r="S629" s="3"/>
      <c r="T629" s="3"/>
      <c r="U629" s="3"/>
      <c r="V629" s="3"/>
      <c r="W629" s="3"/>
      <c r="X629" s="3"/>
      <c r="Y629" s="3"/>
      <c r="Z629" s="3"/>
      <c r="AA629" s="3"/>
      <c r="AB629" s="3"/>
    </row>
    <row r="630" spans="1:28" ht="12.75" customHeight="1" x14ac:dyDescent="0.25">
      <c r="A630" s="3"/>
      <c r="B630" s="3"/>
      <c r="C630" s="3"/>
      <c r="D630" s="3"/>
      <c r="E630" s="3"/>
      <c r="F630" s="200"/>
      <c r="G630" s="3"/>
      <c r="H630" s="3"/>
      <c r="I630" s="3"/>
      <c r="J630" s="3"/>
      <c r="K630" s="3"/>
      <c r="L630" s="3"/>
      <c r="M630" s="3"/>
      <c r="N630" s="3"/>
      <c r="O630" s="3"/>
      <c r="P630" s="3"/>
      <c r="Q630" s="3"/>
      <c r="R630" s="3"/>
      <c r="S630" s="3"/>
      <c r="T630" s="3"/>
      <c r="U630" s="3"/>
      <c r="V630" s="3"/>
      <c r="W630" s="3"/>
      <c r="X630" s="3"/>
      <c r="Y630" s="3"/>
      <c r="Z630" s="3"/>
      <c r="AA630" s="3"/>
      <c r="AB630" s="3"/>
    </row>
    <row r="631" spans="1:28" ht="12.75" customHeight="1" x14ac:dyDescent="0.25">
      <c r="A631" s="3"/>
      <c r="B631" s="3"/>
      <c r="C631" s="3"/>
      <c r="D631" s="3"/>
      <c r="E631" s="3"/>
      <c r="F631" s="200"/>
      <c r="G631" s="3"/>
      <c r="H631" s="3"/>
      <c r="I631" s="3"/>
      <c r="J631" s="3"/>
      <c r="K631" s="3"/>
      <c r="L631" s="3"/>
      <c r="M631" s="3"/>
      <c r="N631" s="3"/>
      <c r="O631" s="3"/>
      <c r="P631" s="3"/>
      <c r="Q631" s="3"/>
      <c r="R631" s="3"/>
      <c r="S631" s="3"/>
      <c r="T631" s="3"/>
      <c r="U631" s="3"/>
      <c r="V631" s="3"/>
      <c r="W631" s="3"/>
      <c r="X631" s="3"/>
      <c r="Y631" s="3"/>
      <c r="Z631" s="3"/>
      <c r="AA631" s="3"/>
      <c r="AB631" s="3"/>
    </row>
    <row r="632" spans="1:28" ht="12.75" customHeight="1" x14ac:dyDescent="0.25">
      <c r="A632" s="3"/>
      <c r="B632" s="3"/>
      <c r="C632" s="3"/>
      <c r="D632" s="3"/>
      <c r="E632" s="3"/>
      <c r="F632" s="200"/>
      <c r="G632" s="3"/>
      <c r="H632" s="3"/>
      <c r="I632" s="3"/>
      <c r="J632" s="3"/>
      <c r="K632" s="3"/>
      <c r="L632" s="3"/>
      <c r="M632" s="3"/>
      <c r="N632" s="3"/>
      <c r="O632" s="3"/>
      <c r="P632" s="3"/>
      <c r="Q632" s="3"/>
      <c r="R632" s="3"/>
      <c r="S632" s="3"/>
      <c r="T632" s="3"/>
      <c r="U632" s="3"/>
      <c r="V632" s="3"/>
      <c r="W632" s="3"/>
      <c r="X632" s="3"/>
      <c r="Y632" s="3"/>
      <c r="Z632" s="3"/>
      <c r="AA632" s="3"/>
      <c r="AB632" s="3"/>
    </row>
    <row r="633" spans="1:28" ht="12.75" customHeight="1" x14ac:dyDescent="0.25">
      <c r="A633" s="3"/>
      <c r="B633" s="3"/>
      <c r="C633" s="3"/>
      <c r="D633" s="3"/>
      <c r="E633" s="3"/>
      <c r="F633" s="200"/>
      <c r="G633" s="3"/>
      <c r="H633" s="3"/>
      <c r="I633" s="3"/>
      <c r="J633" s="3"/>
      <c r="K633" s="3"/>
      <c r="L633" s="3"/>
      <c r="M633" s="3"/>
      <c r="N633" s="3"/>
      <c r="O633" s="3"/>
      <c r="P633" s="3"/>
      <c r="Q633" s="3"/>
      <c r="R633" s="3"/>
      <c r="S633" s="3"/>
      <c r="T633" s="3"/>
      <c r="U633" s="3"/>
      <c r="V633" s="3"/>
      <c r="W633" s="3"/>
      <c r="X633" s="3"/>
      <c r="Y633" s="3"/>
      <c r="Z633" s="3"/>
      <c r="AA633" s="3"/>
      <c r="AB633" s="3"/>
    </row>
    <row r="634" spans="1:28" ht="12.75" customHeight="1" x14ac:dyDescent="0.25">
      <c r="A634" s="3"/>
      <c r="B634" s="3"/>
      <c r="C634" s="3"/>
      <c r="D634" s="3"/>
      <c r="E634" s="3"/>
      <c r="F634" s="200"/>
      <c r="G634" s="3"/>
      <c r="H634" s="3"/>
      <c r="I634" s="3"/>
      <c r="J634" s="3"/>
      <c r="K634" s="3"/>
      <c r="L634" s="3"/>
      <c r="M634" s="3"/>
      <c r="N634" s="3"/>
      <c r="O634" s="3"/>
      <c r="P634" s="3"/>
      <c r="Q634" s="3"/>
      <c r="R634" s="3"/>
      <c r="S634" s="3"/>
      <c r="T634" s="3"/>
      <c r="U634" s="3"/>
      <c r="V634" s="3"/>
      <c r="W634" s="3"/>
      <c r="X634" s="3"/>
      <c r="Y634" s="3"/>
      <c r="Z634" s="3"/>
      <c r="AA634" s="3"/>
      <c r="AB634" s="3"/>
    </row>
    <row r="635" spans="1:28" ht="12.75" customHeight="1" x14ac:dyDescent="0.25">
      <c r="A635" s="3"/>
      <c r="B635" s="3"/>
      <c r="C635" s="3"/>
      <c r="D635" s="3"/>
      <c r="E635" s="3"/>
      <c r="F635" s="200"/>
      <c r="G635" s="3"/>
      <c r="H635" s="3"/>
      <c r="I635" s="3"/>
      <c r="J635" s="3"/>
      <c r="K635" s="3"/>
      <c r="L635" s="3"/>
      <c r="M635" s="3"/>
      <c r="N635" s="3"/>
      <c r="O635" s="3"/>
      <c r="P635" s="3"/>
      <c r="Q635" s="3"/>
      <c r="R635" s="3"/>
      <c r="S635" s="3"/>
      <c r="T635" s="3"/>
      <c r="U635" s="3"/>
      <c r="V635" s="3"/>
      <c r="W635" s="3"/>
      <c r="X635" s="3"/>
      <c r="Y635" s="3"/>
      <c r="Z635" s="3"/>
      <c r="AA635" s="3"/>
      <c r="AB635" s="3"/>
    </row>
    <row r="636" spans="1:28" ht="12.75" customHeight="1" x14ac:dyDescent="0.25">
      <c r="A636" s="3"/>
      <c r="B636" s="3"/>
      <c r="C636" s="3"/>
      <c r="D636" s="3"/>
      <c r="E636" s="3"/>
      <c r="F636" s="200"/>
      <c r="G636" s="3"/>
      <c r="H636" s="3"/>
      <c r="I636" s="3"/>
      <c r="J636" s="3"/>
      <c r="K636" s="3"/>
      <c r="L636" s="3"/>
      <c r="M636" s="3"/>
      <c r="N636" s="3"/>
      <c r="O636" s="3"/>
      <c r="P636" s="3"/>
      <c r="Q636" s="3"/>
      <c r="R636" s="3"/>
      <c r="S636" s="3"/>
      <c r="T636" s="3"/>
      <c r="U636" s="3"/>
      <c r="V636" s="3"/>
      <c r="W636" s="3"/>
      <c r="X636" s="3"/>
      <c r="Y636" s="3"/>
      <c r="Z636" s="3"/>
      <c r="AA636" s="3"/>
      <c r="AB636" s="3"/>
    </row>
    <row r="637" spans="1:28" ht="12.75" customHeight="1" x14ac:dyDescent="0.25">
      <c r="A637" s="3"/>
      <c r="B637" s="3"/>
      <c r="C637" s="3"/>
      <c r="D637" s="3"/>
      <c r="E637" s="3"/>
      <c r="F637" s="200"/>
      <c r="G637" s="3"/>
      <c r="H637" s="3"/>
      <c r="I637" s="3"/>
      <c r="J637" s="3"/>
      <c r="K637" s="3"/>
      <c r="L637" s="3"/>
      <c r="M637" s="3"/>
      <c r="N637" s="3"/>
      <c r="O637" s="3"/>
      <c r="P637" s="3"/>
      <c r="Q637" s="3"/>
      <c r="R637" s="3"/>
      <c r="S637" s="3"/>
      <c r="T637" s="3"/>
      <c r="U637" s="3"/>
      <c r="V637" s="3"/>
      <c r="W637" s="3"/>
      <c r="X637" s="3"/>
      <c r="Y637" s="3"/>
      <c r="Z637" s="3"/>
      <c r="AA637" s="3"/>
      <c r="AB637" s="3"/>
    </row>
    <row r="638" spans="1:28" ht="12.75" customHeight="1" x14ac:dyDescent="0.25">
      <c r="A638" s="3"/>
      <c r="B638" s="3"/>
      <c r="C638" s="3"/>
      <c r="D638" s="3"/>
      <c r="E638" s="3"/>
      <c r="F638" s="200"/>
      <c r="G638" s="3"/>
      <c r="H638" s="3"/>
      <c r="I638" s="3"/>
      <c r="J638" s="3"/>
      <c r="K638" s="3"/>
      <c r="L638" s="3"/>
      <c r="M638" s="3"/>
      <c r="N638" s="3"/>
      <c r="O638" s="3"/>
      <c r="P638" s="3"/>
      <c r="Q638" s="3"/>
      <c r="R638" s="3"/>
      <c r="S638" s="3"/>
      <c r="T638" s="3"/>
      <c r="U638" s="3"/>
      <c r="V638" s="3"/>
      <c r="W638" s="3"/>
      <c r="X638" s="3"/>
      <c r="Y638" s="3"/>
      <c r="Z638" s="3"/>
      <c r="AA638" s="3"/>
      <c r="AB638" s="3"/>
    </row>
    <row r="639" spans="1:28" ht="12.75" customHeight="1" x14ac:dyDescent="0.25">
      <c r="A639" s="3"/>
      <c r="B639" s="3"/>
      <c r="C639" s="3"/>
      <c r="D639" s="3"/>
      <c r="E639" s="3"/>
      <c r="F639" s="200"/>
      <c r="G639" s="3"/>
      <c r="H639" s="3"/>
      <c r="I639" s="3"/>
      <c r="J639" s="3"/>
      <c r="K639" s="3"/>
      <c r="L639" s="3"/>
      <c r="M639" s="3"/>
      <c r="N639" s="3"/>
      <c r="O639" s="3"/>
      <c r="P639" s="3"/>
      <c r="Q639" s="3"/>
      <c r="R639" s="3"/>
      <c r="S639" s="3"/>
      <c r="T639" s="3"/>
      <c r="U639" s="3"/>
      <c r="V639" s="3"/>
      <c r="W639" s="3"/>
      <c r="X639" s="3"/>
      <c r="Y639" s="3"/>
      <c r="Z639" s="3"/>
      <c r="AA639" s="3"/>
      <c r="AB639" s="3"/>
    </row>
    <row r="640" spans="1:28" ht="12.75" customHeight="1" x14ac:dyDescent="0.25">
      <c r="A640" s="3"/>
      <c r="B640" s="3"/>
      <c r="C640" s="3"/>
      <c r="D640" s="3"/>
      <c r="E640" s="3"/>
      <c r="F640" s="200"/>
      <c r="G640" s="3"/>
      <c r="H640" s="3"/>
      <c r="I640" s="3"/>
      <c r="J640" s="3"/>
      <c r="K640" s="3"/>
      <c r="L640" s="3"/>
      <c r="M640" s="3"/>
      <c r="N640" s="3"/>
      <c r="O640" s="3"/>
      <c r="P640" s="3"/>
      <c r="Q640" s="3"/>
      <c r="R640" s="3"/>
      <c r="S640" s="3"/>
      <c r="T640" s="3"/>
      <c r="U640" s="3"/>
      <c r="V640" s="3"/>
      <c r="W640" s="3"/>
      <c r="X640" s="3"/>
      <c r="Y640" s="3"/>
      <c r="Z640" s="3"/>
      <c r="AA640" s="3"/>
      <c r="AB640" s="3"/>
    </row>
    <row r="641" spans="1:28" ht="12.75" customHeight="1" x14ac:dyDescent="0.25">
      <c r="A641" s="3"/>
      <c r="B641" s="3"/>
      <c r="C641" s="3"/>
      <c r="D641" s="3"/>
      <c r="E641" s="3"/>
      <c r="F641" s="200"/>
      <c r="G641" s="3"/>
      <c r="H641" s="3"/>
      <c r="I641" s="3"/>
      <c r="J641" s="3"/>
      <c r="K641" s="3"/>
      <c r="L641" s="3"/>
      <c r="M641" s="3"/>
      <c r="N641" s="3"/>
      <c r="O641" s="3"/>
      <c r="P641" s="3"/>
      <c r="Q641" s="3"/>
      <c r="R641" s="3"/>
      <c r="S641" s="3"/>
      <c r="T641" s="3"/>
      <c r="U641" s="3"/>
      <c r="V641" s="3"/>
      <c r="W641" s="3"/>
      <c r="X641" s="3"/>
      <c r="Y641" s="3"/>
      <c r="Z641" s="3"/>
      <c r="AA641" s="3"/>
      <c r="AB641" s="3"/>
    </row>
    <row r="642" spans="1:28" ht="12.75" customHeight="1" x14ac:dyDescent="0.25">
      <c r="A642" s="3"/>
      <c r="B642" s="3"/>
      <c r="C642" s="3"/>
      <c r="D642" s="3"/>
      <c r="E642" s="3"/>
      <c r="F642" s="200"/>
      <c r="G642" s="3"/>
      <c r="H642" s="3"/>
      <c r="I642" s="3"/>
      <c r="J642" s="3"/>
      <c r="K642" s="3"/>
      <c r="L642" s="3"/>
      <c r="M642" s="3"/>
      <c r="N642" s="3"/>
      <c r="O642" s="3"/>
      <c r="P642" s="3"/>
      <c r="Q642" s="3"/>
      <c r="R642" s="3"/>
      <c r="S642" s="3"/>
      <c r="T642" s="3"/>
      <c r="U642" s="3"/>
      <c r="V642" s="3"/>
      <c r="W642" s="3"/>
      <c r="X642" s="3"/>
      <c r="Y642" s="3"/>
      <c r="Z642" s="3"/>
      <c r="AA642" s="3"/>
      <c r="AB642" s="3"/>
    </row>
    <row r="643" spans="1:28" ht="12.75" customHeight="1" x14ac:dyDescent="0.25">
      <c r="A643" s="3"/>
      <c r="B643" s="3"/>
      <c r="C643" s="3"/>
      <c r="D643" s="3"/>
      <c r="E643" s="3"/>
      <c r="F643" s="200"/>
      <c r="G643" s="3"/>
      <c r="H643" s="3"/>
      <c r="I643" s="3"/>
      <c r="J643" s="3"/>
      <c r="K643" s="3"/>
      <c r="L643" s="3"/>
      <c r="M643" s="3"/>
      <c r="N643" s="3"/>
      <c r="O643" s="3"/>
      <c r="P643" s="3"/>
      <c r="Q643" s="3"/>
      <c r="R643" s="3"/>
      <c r="S643" s="3"/>
      <c r="T643" s="3"/>
      <c r="U643" s="3"/>
      <c r="V643" s="3"/>
      <c r="W643" s="3"/>
      <c r="X643" s="3"/>
      <c r="Y643" s="3"/>
      <c r="Z643" s="3"/>
      <c r="AA643" s="3"/>
      <c r="AB643" s="3"/>
    </row>
    <row r="644" spans="1:28" ht="12.75" customHeight="1" x14ac:dyDescent="0.25">
      <c r="A644" s="3"/>
      <c r="B644" s="3"/>
      <c r="C644" s="3"/>
      <c r="D644" s="3"/>
      <c r="E644" s="3"/>
      <c r="F644" s="200"/>
      <c r="G644" s="3"/>
      <c r="H644" s="3"/>
      <c r="I644" s="3"/>
      <c r="J644" s="3"/>
      <c r="K644" s="3"/>
      <c r="L644" s="3"/>
      <c r="M644" s="3"/>
      <c r="N644" s="3"/>
      <c r="O644" s="3"/>
      <c r="P644" s="3"/>
      <c r="Q644" s="3"/>
      <c r="R644" s="3"/>
      <c r="S644" s="3"/>
      <c r="T644" s="3"/>
      <c r="U644" s="3"/>
      <c r="V644" s="3"/>
      <c r="W644" s="3"/>
      <c r="X644" s="3"/>
      <c r="Y644" s="3"/>
      <c r="Z644" s="3"/>
      <c r="AA644" s="3"/>
      <c r="AB644" s="3"/>
    </row>
    <row r="645" spans="1:28" ht="12.75" customHeight="1" x14ac:dyDescent="0.25">
      <c r="A645" s="3"/>
      <c r="B645" s="3"/>
      <c r="C645" s="3"/>
      <c r="D645" s="3"/>
      <c r="E645" s="3"/>
      <c r="F645" s="200"/>
      <c r="G645" s="3"/>
      <c r="H645" s="3"/>
      <c r="I645" s="3"/>
      <c r="J645" s="3"/>
      <c r="K645" s="3"/>
      <c r="L645" s="3"/>
      <c r="M645" s="3"/>
      <c r="N645" s="3"/>
      <c r="O645" s="3"/>
      <c r="P645" s="3"/>
      <c r="Q645" s="3"/>
      <c r="R645" s="3"/>
      <c r="S645" s="3"/>
      <c r="T645" s="3"/>
      <c r="U645" s="3"/>
      <c r="V645" s="3"/>
      <c r="W645" s="3"/>
      <c r="X645" s="3"/>
      <c r="Y645" s="3"/>
      <c r="Z645" s="3"/>
      <c r="AA645" s="3"/>
      <c r="AB645" s="3"/>
    </row>
    <row r="646" spans="1:28" ht="12.75" customHeight="1" x14ac:dyDescent="0.25">
      <c r="A646" s="3"/>
      <c r="B646" s="3"/>
      <c r="C646" s="3"/>
      <c r="D646" s="3"/>
      <c r="E646" s="3"/>
      <c r="F646" s="200"/>
      <c r="G646" s="3"/>
      <c r="H646" s="3"/>
      <c r="I646" s="3"/>
      <c r="J646" s="3"/>
      <c r="K646" s="3"/>
      <c r="L646" s="3"/>
      <c r="M646" s="3"/>
      <c r="N646" s="3"/>
      <c r="O646" s="3"/>
      <c r="P646" s="3"/>
      <c r="Q646" s="3"/>
      <c r="R646" s="3"/>
      <c r="S646" s="3"/>
      <c r="T646" s="3"/>
      <c r="U646" s="3"/>
      <c r="V646" s="3"/>
      <c r="W646" s="3"/>
      <c r="X646" s="3"/>
      <c r="Y646" s="3"/>
      <c r="Z646" s="3"/>
      <c r="AA646" s="3"/>
      <c r="AB646" s="3"/>
    </row>
    <row r="647" spans="1:28" ht="12.75" customHeight="1" x14ac:dyDescent="0.25">
      <c r="A647" s="3"/>
      <c r="B647" s="3"/>
      <c r="C647" s="3"/>
      <c r="D647" s="3"/>
      <c r="E647" s="3"/>
      <c r="F647" s="200"/>
      <c r="G647" s="3"/>
      <c r="H647" s="3"/>
      <c r="I647" s="3"/>
      <c r="J647" s="3"/>
      <c r="K647" s="3"/>
      <c r="L647" s="3"/>
      <c r="M647" s="3"/>
      <c r="N647" s="3"/>
      <c r="O647" s="3"/>
      <c r="P647" s="3"/>
      <c r="Q647" s="3"/>
      <c r="R647" s="3"/>
      <c r="S647" s="3"/>
      <c r="T647" s="3"/>
      <c r="U647" s="3"/>
      <c r="V647" s="3"/>
      <c r="W647" s="3"/>
      <c r="X647" s="3"/>
      <c r="Y647" s="3"/>
      <c r="Z647" s="3"/>
      <c r="AA647" s="3"/>
      <c r="AB647" s="3"/>
    </row>
    <row r="648" spans="1:28" ht="12.75" customHeight="1" x14ac:dyDescent="0.25">
      <c r="A648" s="3"/>
      <c r="B648" s="3"/>
      <c r="C648" s="3"/>
      <c r="D648" s="3"/>
      <c r="E648" s="3"/>
      <c r="F648" s="200"/>
      <c r="G648" s="3"/>
      <c r="H648" s="3"/>
      <c r="I648" s="3"/>
      <c r="J648" s="3"/>
      <c r="K648" s="3"/>
      <c r="L648" s="3"/>
      <c r="M648" s="3"/>
      <c r="N648" s="3"/>
      <c r="O648" s="3"/>
      <c r="P648" s="3"/>
      <c r="Q648" s="3"/>
      <c r="R648" s="3"/>
      <c r="S648" s="3"/>
      <c r="T648" s="3"/>
      <c r="U648" s="3"/>
      <c r="V648" s="3"/>
      <c r="W648" s="3"/>
      <c r="X648" s="3"/>
      <c r="Y648" s="3"/>
      <c r="Z648" s="3"/>
      <c r="AA648" s="3"/>
      <c r="AB648" s="3"/>
    </row>
    <row r="649" spans="1:28" ht="12.75" customHeight="1" x14ac:dyDescent="0.25">
      <c r="A649" s="3"/>
      <c r="B649" s="3"/>
      <c r="C649" s="3"/>
      <c r="D649" s="3"/>
      <c r="E649" s="3"/>
      <c r="F649" s="200"/>
      <c r="G649" s="3"/>
      <c r="H649" s="3"/>
      <c r="I649" s="3"/>
      <c r="J649" s="3"/>
      <c r="K649" s="3"/>
      <c r="L649" s="3"/>
      <c r="M649" s="3"/>
      <c r="N649" s="3"/>
      <c r="O649" s="3"/>
      <c r="P649" s="3"/>
      <c r="Q649" s="3"/>
      <c r="R649" s="3"/>
      <c r="S649" s="3"/>
      <c r="T649" s="3"/>
      <c r="U649" s="3"/>
      <c r="V649" s="3"/>
      <c r="W649" s="3"/>
      <c r="X649" s="3"/>
      <c r="Y649" s="3"/>
      <c r="Z649" s="3"/>
      <c r="AA649" s="3"/>
      <c r="AB649" s="3"/>
    </row>
    <row r="650" spans="1:28" ht="12.75" customHeight="1" x14ac:dyDescent="0.25">
      <c r="A650" s="3"/>
      <c r="B650" s="3"/>
      <c r="C650" s="3"/>
      <c r="D650" s="3"/>
      <c r="E650" s="3"/>
      <c r="F650" s="200"/>
      <c r="G650" s="3"/>
      <c r="H650" s="3"/>
      <c r="I650" s="3"/>
      <c r="J650" s="3"/>
      <c r="K650" s="3"/>
      <c r="L650" s="3"/>
      <c r="M650" s="3"/>
      <c r="N650" s="3"/>
      <c r="O650" s="3"/>
      <c r="P650" s="3"/>
      <c r="Q650" s="3"/>
      <c r="R650" s="3"/>
      <c r="S650" s="3"/>
      <c r="T650" s="3"/>
      <c r="U650" s="3"/>
      <c r="V650" s="3"/>
      <c r="W650" s="3"/>
      <c r="X650" s="3"/>
      <c r="Y650" s="3"/>
      <c r="Z650" s="3"/>
      <c r="AA650" s="3"/>
      <c r="AB650" s="3"/>
    </row>
    <row r="651" spans="1:28" ht="12.75" customHeight="1" x14ac:dyDescent="0.25">
      <c r="A651" s="3"/>
      <c r="B651" s="3"/>
      <c r="C651" s="3"/>
      <c r="D651" s="3"/>
      <c r="E651" s="3"/>
      <c r="F651" s="200"/>
      <c r="G651" s="3"/>
      <c r="H651" s="3"/>
      <c r="I651" s="3"/>
      <c r="J651" s="3"/>
      <c r="K651" s="3"/>
      <c r="L651" s="3"/>
      <c r="M651" s="3"/>
      <c r="N651" s="3"/>
      <c r="O651" s="3"/>
      <c r="P651" s="3"/>
      <c r="Q651" s="3"/>
      <c r="R651" s="3"/>
      <c r="S651" s="3"/>
      <c r="T651" s="3"/>
      <c r="U651" s="3"/>
      <c r="V651" s="3"/>
      <c r="W651" s="3"/>
      <c r="X651" s="3"/>
      <c r="Y651" s="3"/>
      <c r="Z651" s="3"/>
      <c r="AA651" s="3"/>
      <c r="AB651" s="3"/>
    </row>
    <row r="652" spans="1:28" ht="12.75" customHeight="1" x14ac:dyDescent="0.25">
      <c r="A652" s="3"/>
      <c r="B652" s="3"/>
      <c r="C652" s="3"/>
      <c r="D652" s="3"/>
      <c r="E652" s="3"/>
      <c r="F652" s="200"/>
      <c r="G652" s="3"/>
      <c r="H652" s="3"/>
      <c r="I652" s="3"/>
      <c r="J652" s="3"/>
      <c r="K652" s="3"/>
      <c r="L652" s="3"/>
      <c r="M652" s="3"/>
      <c r="N652" s="3"/>
      <c r="O652" s="3"/>
      <c r="P652" s="3"/>
      <c r="Q652" s="3"/>
      <c r="R652" s="3"/>
      <c r="S652" s="3"/>
      <c r="T652" s="3"/>
      <c r="U652" s="3"/>
      <c r="V652" s="3"/>
      <c r="W652" s="3"/>
      <c r="X652" s="3"/>
      <c r="Y652" s="3"/>
      <c r="Z652" s="3"/>
      <c r="AA652" s="3"/>
      <c r="AB652" s="3"/>
    </row>
    <row r="653" spans="1:28" ht="12.75" customHeight="1" x14ac:dyDescent="0.25">
      <c r="A653" s="3"/>
      <c r="B653" s="3"/>
      <c r="C653" s="3"/>
      <c r="D653" s="3"/>
      <c r="E653" s="3"/>
      <c r="F653" s="200"/>
      <c r="G653" s="3"/>
      <c r="H653" s="3"/>
      <c r="I653" s="3"/>
      <c r="J653" s="3"/>
      <c r="K653" s="3"/>
      <c r="L653" s="3"/>
      <c r="M653" s="3"/>
      <c r="N653" s="3"/>
      <c r="O653" s="3"/>
      <c r="P653" s="3"/>
      <c r="Q653" s="3"/>
      <c r="R653" s="3"/>
      <c r="S653" s="3"/>
      <c r="T653" s="3"/>
      <c r="U653" s="3"/>
      <c r="V653" s="3"/>
      <c r="W653" s="3"/>
      <c r="X653" s="3"/>
      <c r="Y653" s="3"/>
      <c r="Z653" s="3"/>
      <c r="AA653" s="3"/>
      <c r="AB653" s="3"/>
    </row>
    <row r="654" spans="1:28" ht="12.75" customHeight="1" x14ac:dyDescent="0.25">
      <c r="A654" s="3"/>
      <c r="B654" s="3"/>
      <c r="C654" s="3"/>
      <c r="D654" s="3"/>
      <c r="E654" s="3"/>
      <c r="F654" s="200"/>
      <c r="G654" s="3"/>
      <c r="H654" s="3"/>
      <c r="I654" s="3"/>
      <c r="J654" s="3"/>
      <c r="K654" s="3"/>
      <c r="L654" s="3"/>
      <c r="M654" s="3"/>
      <c r="N654" s="3"/>
      <c r="O654" s="3"/>
      <c r="P654" s="3"/>
      <c r="Q654" s="3"/>
      <c r="R654" s="3"/>
      <c r="S654" s="3"/>
      <c r="T654" s="3"/>
      <c r="U654" s="3"/>
      <c r="V654" s="3"/>
      <c r="W654" s="3"/>
      <c r="X654" s="3"/>
      <c r="Y654" s="3"/>
      <c r="Z654" s="3"/>
      <c r="AA654" s="3"/>
      <c r="AB654" s="3"/>
    </row>
    <row r="655" spans="1:28" ht="12.75" customHeight="1" x14ac:dyDescent="0.25">
      <c r="A655" s="3"/>
      <c r="B655" s="3"/>
      <c r="C655" s="3"/>
      <c r="D655" s="3"/>
      <c r="E655" s="3"/>
      <c r="F655" s="200"/>
      <c r="G655" s="3"/>
      <c r="H655" s="3"/>
      <c r="I655" s="3"/>
      <c r="J655" s="3"/>
      <c r="K655" s="3"/>
      <c r="L655" s="3"/>
      <c r="M655" s="3"/>
      <c r="N655" s="3"/>
      <c r="O655" s="3"/>
      <c r="P655" s="3"/>
      <c r="Q655" s="3"/>
      <c r="R655" s="3"/>
      <c r="S655" s="3"/>
      <c r="T655" s="3"/>
      <c r="U655" s="3"/>
      <c r="V655" s="3"/>
      <c r="W655" s="3"/>
      <c r="X655" s="3"/>
      <c r="Y655" s="3"/>
      <c r="Z655" s="3"/>
      <c r="AA655" s="3"/>
      <c r="AB655" s="3"/>
    </row>
    <row r="656" spans="1:28" ht="12.75" customHeight="1" x14ac:dyDescent="0.25">
      <c r="A656" s="3"/>
      <c r="B656" s="3"/>
      <c r="C656" s="3"/>
      <c r="D656" s="3"/>
      <c r="E656" s="3"/>
      <c r="F656" s="200"/>
      <c r="G656" s="3"/>
      <c r="H656" s="3"/>
      <c r="I656" s="3"/>
      <c r="J656" s="3"/>
      <c r="K656" s="3"/>
      <c r="L656" s="3"/>
      <c r="M656" s="3"/>
      <c r="N656" s="3"/>
      <c r="O656" s="3"/>
      <c r="P656" s="3"/>
      <c r="Q656" s="3"/>
      <c r="R656" s="3"/>
      <c r="S656" s="3"/>
      <c r="T656" s="3"/>
      <c r="U656" s="3"/>
      <c r="V656" s="3"/>
      <c r="W656" s="3"/>
      <c r="X656" s="3"/>
      <c r="Y656" s="3"/>
      <c r="Z656" s="3"/>
      <c r="AA656" s="3"/>
      <c r="AB656" s="3"/>
    </row>
    <row r="657" spans="1:28" ht="12.75" customHeight="1" x14ac:dyDescent="0.25">
      <c r="A657" s="3"/>
      <c r="B657" s="3"/>
      <c r="C657" s="3"/>
      <c r="D657" s="3"/>
      <c r="E657" s="3"/>
      <c r="F657" s="200"/>
      <c r="G657" s="3"/>
      <c r="H657" s="3"/>
      <c r="I657" s="3"/>
      <c r="J657" s="3"/>
      <c r="K657" s="3"/>
      <c r="L657" s="3"/>
      <c r="M657" s="3"/>
      <c r="N657" s="3"/>
      <c r="O657" s="3"/>
      <c r="P657" s="3"/>
      <c r="Q657" s="3"/>
      <c r="R657" s="3"/>
      <c r="S657" s="3"/>
      <c r="T657" s="3"/>
      <c r="U657" s="3"/>
      <c r="V657" s="3"/>
      <c r="W657" s="3"/>
      <c r="X657" s="3"/>
      <c r="Y657" s="3"/>
      <c r="Z657" s="3"/>
      <c r="AA657" s="3"/>
      <c r="AB657" s="3"/>
    </row>
    <row r="658" spans="1:28" ht="12.75" customHeight="1" x14ac:dyDescent="0.25">
      <c r="A658" s="3"/>
      <c r="B658" s="3"/>
      <c r="C658" s="3"/>
      <c r="D658" s="3"/>
      <c r="E658" s="3"/>
      <c r="F658" s="200"/>
      <c r="G658" s="3"/>
      <c r="H658" s="3"/>
      <c r="I658" s="3"/>
      <c r="J658" s="3"/>
      <c r="K658" s="3"/>
      <c r="L658" s="3"/>
      <c r="M658" s="3"/>
      <c r="N658" s="3"/>
      <c r="O658" s="3"/>
      <c r="P658" s="3"/>
      <c r="Q658" s="3"/>
      <c r="R658" s="3"/>
      <c r="S658" s="3"/>
      <c r="T658" s="3"/>
      <c r="U658" s="3"/>
      <c r="V658" s="3"/>
      <c r="W658" s="3"/>
      <c r="X658" s="3"/>
      <c r="Y658" s="3"/>
      <c r="Z658" s="3"/>
      <c r="AA658" s="3"/>
      <c r="AB658" s="3"/>
    </row>
    <row r="659" spans="1:28" ht="12.75" customHeight="1" x14ac:dyDescent="0.25">
      <c r="A659" s="3"/>
      <c r="B659" s="3"/>
      <c r="C659" s="3"/>
      <c r="D659" s="3"/>
      <c r="E659" s="3"/>
      <c r="F659" s="200"/>
      <c r="G659" s="3"/>
      <c r="H659" s="3"/>
      <c r="I659" s="3"/>
      <c r="J659" s="3"/>
      <c r="K659" s="3"/>
      <c r="L659" s="3"/>
      <c r="M659" s="3"/>
      <c r="N659" s="3"/>
      <c r="O659" s="3"/>
      <c r="P659" s="3"/>
      <c r="Q659" s="3"/>
      <c r="R659" s="3"/>
      <c r="S659" s="3"/>
      <c r="T659" s="3"/>
      <c r="U659" s="3"/>
      <c r="V659" s="3"/>
      <c r="W659" s="3"/>
      <c r="X659" s="3"/>
      <c r="Y659" s="3"/>
      <c r="Z659" s="3"/>
      <c r="AA659" s="3"/>
      <c r="AB659" s="3"/>
    </row>
    <row r="660" spans="1:28" ht="12.75" customHeight="1" x14ac:dyDescent="0.25">
      <c r="A660" s="3"/>
      <c r="B660" s="3"/>
      <c r="C660" s="3"/>
      <c r="D660" s="3"/>
      <c r="E660" s="3"/>
      <c r="F660" s="200"/>
      <c r="G660" s="3"/>
      <c r="H660" s="3"/>
      <c r="I660" s="3"/>
      <c r="J660" s="3"/>
      <c r="K660" s="3"/>
      <c r="L660" s="3"/>
      <c r="M660" s="3"/>
      <c r="N660" s="3"/>
      <c r="O660" s="3"/>
      <c r="P660" s="3"/>
      <c r="Q660" s="3"/>
      <c r="R660" s="3"/>
      <c r="S660" s="3"/>
      <c r="T660" s="3"/>
      <c r="U660" s="3"/>
      <c r="V660" s="3"/>
      <c r="W660" s="3"/>
      <c r="X660" s="3"/>
      <c r="Y660" s="3"/>
      <c r="Z660" s="3"/>
      <c r="AA660" s="3"/>
      <c r="AB660" s="3"/>
    </row>
    <row r="661" spans="1:28" ht="12.75" customHeight="1" x14ac:dyDescent="0.25">
      <c r="A661" s="3"/>
      <c r="B661" s="3"/>
      <c r="C661" s="3"/>
      <c r="D661" s="3"/>
      <c r="E661" s="3"/>
      <c r="F661" s="200"/>
      <c r="G661" s="3"/>
      <c r="H661" s="3"/>
      <c r="I661" s="3"/>
      <c r="J661" s="3"/>
      <c r="K661" s="3"/>
      <c r="L661" s="3"/>
      <c r="M661" s="3"/>
      <c r="N661" s="3"/>
      <c r="O661" s="3"/>
      <c r="P661" s="3"/>
      <c r="Q661" s="3"/>
      <c r="R661" s="3"/>
      <c r="S661" s="3"/>
      <c r="T661" s="3"/>
      <c r="U661" s="3"/>
      <c r="V661" s="3"/>
      <c r="W661" s="3"/>
      <c r="X661" s="3"/>
      <c r="Y661" s="3"/>
      <c r="Z661" s="3"/>
      <c r="AA661" s="3"/>
      <c r="AB661" s="3"/>
    </row>
    <row r="662" spans="1:28" ht="12.75" customHeight="1" x14ac:dyDescent="0.25">
      <c r="A662" s="3"/>
      <c r="B662" s="3"/>
      <c r="C662" s="3"/>
      <c r="D662" s="3"/>
      <c r="E662" s="3"/>
      <c r="F662" s="200"/>
      <c r="G662" s="3"/>
      <c r="H662" s="3"/>
      <c r="I662" s="3"/>
      <c r="J662" s="3"/>
      <c r="K662" s="3"/>
      <c r="L662" s="3"/>
      <c r="M662" s="3"/>
      <c r="N662" s="3"/>
      <c r="O662" s="3"/>
      <c r="P662" s="3"/>
      <c r="Q662" s="3"/>
      <c r="R662" s="3"/>
      <c r="S662" s="3"/>
      <c r="T662" s="3"/>
      <c r="U662" s="3"/>
      <c r="V662" s="3"/>
      <c r="W662" s="3"/>
      <c r="X662" s="3"/>
      <c r="Y662" s="3"/>
      <c r="Z662" s="3"/>
      <c r="AA662" s="3"/>
      <c r="AB662" s="3"/>
    </row>
    <row r="663" spans="1:28" ht="12.75" customHeight="1" x14ac:dyDescent="0.25">
      <c r="A663" s="3"/>
      <c r="B663" s="3"/>
      <c r="C663" s="3"/>
      <c r="D663" s="3"/>
      <c r="E663" s="3"/>
      <c r="F663" s="200"/>
      <c r="G663" s="3"/>
      <c r="H663" s="3"/>
      <c r="I663" s="3"/>
      <c r="J663" s="3"/>
      <c r="K663" s="3"/>
      <c r="L663" s="3"/>
      <c r="M663" s="3"/>
      <c r="N663" s="3"/>
      <c r="O663" s="3"/>
      <c r="P663" s="3"/>
      <c r="Q663" s="3"/>
      <c r="R663" s="3"/>
      <c r="S663" s="3"/>
      <c r="T663" s="3"/>
      <c r="U663" s="3"/>
      <c r="V663" s="3"/>
      <c r="W663" s="3"/>
      <c r="X663" s="3"/>
      <c r="Y663" s="3"/>
      <c r="Z663" s="3"/>
      <c r="AA663" s="3"/>
      <c r="AB663" s="3"/>
    </row>
    <row r="664" spans="1:28" ht="12.75" customHeight="1" x14ac:dyDescent="0.25">
      <c r="A664" s="3"/>
      <c r="B664" s="3"/>
      <c r="C664" s="3"/>
      <c r="D664" s="3"/>
      <c r="E664" s="3"/>
      <c r="F664" s="200"/>
      <c r="G664" s="3"/>
      <c r="H664" s="3"/>
      <c r="I664" s="3"/>
      <c r="J664" s="3"/>
      <c r="K664" s="3"/>
      <c r="L664" s="3"/>
      <c r="M664" s="3"/>
      <c r="N664" s="3"/>
      <c r="O664" s="3"/>
      <c r="P664" s="3"/>
      <c r="Q664" s="3"/>
      <c r="R664" s="3"/>
      <c r="S664" s="3"/>
      <c r="T664" s="3"/>
      <c r="U664" s="3"/>
      <c r="V664" s="3"/>
      <c r="W664" s="3"/>
      <c r="X664" s="3"/>
      <c r="Y664" s="3"/>
      <c r="Z664" s="3"/>
      <c r="AA664" s="3"/>
      <c r="AB664" s="3"/>
    </row>
    <row r="665" spans="1:28" ht="12.75" customHeight="1" x14ac:dyDescent="0.25">
      <c r="A665" s="3"/>
      <c r="B665" s="3"/>
      <c r="C665" s="3"/>
      <c r="D665" s="3"/>
      <c r="E665" s="3"/>
      <c r="F665" s="200"/>
      <c r="G665" s="3"/>
      <c r="H665" s="3"/>
      <c r="I665" s="3"/>
      <c r="J665" s="3"/>
      <c r="K665" s="3"/>
      <c r="L665" s="3"/>
      <c r="M665" s="3"/>
      <c r="N665" s="3"/>
      <c r="O665" s="3"/>
      <c r="P665" s="3"/>
      <c r="Q665" s="3"/>
      <c r="R665" s="3"/>
      <c r="S665" s="3"/>
      <c r="T665" s="3"/>
      <c r="U665" s="3"/>
      <c r="V665" s="3"/>
      <c r="W665" s="3"/>
      <c r="X665" s="3"/>
      <c r="Y665" s="3"/>
      <c r="Z665" s="3"/>
      <c r="AA665" s="3"/>
      <c r="AB665" s="3"/>
    </row>
    <row r="666" spans="1:28" ht="12.75" customHeight="1" x14ac:dyDescent="0.25">
      <c r="A666" s="3"/>
      <c r="B666" s="3"/>
      <c r="C666" s="3"/>
      <c r="D666" s="3"/>
      <c r="E666" s="3"/>
      <c r="F666" s="200"/>
      <c r="G666" s="3"/>
      <c r="H666" s="3"/>
      <c r="I666" s="3"/>
      <c r="J666" s="3"/>
      <c r="K666" s="3"/>
      <c r="L666" s="3"/>
      <c r="M666" s="3"/>
      <c r="N666" s="3"/>
      <c r="O666" s="3"/>
      <c r="P666" s="3"/>
      <c r="Q666" s="3"/>
      <c r="R666" s="3"/>
      <c r="S666" s="3"/>
      <c r="T666" s="3"/>
      <c r="U666" s="3"/>
      <c r="V666" s="3"/>
      <c r="W666" s="3"/>
      <c r="X666" s="3"/>
      <c r="Y666" s="3"/>
      <c r="Z666" s="3"/>
      <c r="AA666" s="3"/>
      <c r="AB666" s="3"/>
    </row>
    <row r="667" spans="1:28" ht="12.75" customHeight="1" x14ac:dyDescent="0.25">
      <c r="A667" s="3"/>
      <c r="B667" s="3"/>
      <c r="C667" s="3"/>
      <c r="D667" s="3"/>
      <c r="E667" s="3"/>
      <c r="F667" s="200"/>
      <c r="G667" s="3"/>
      <c r="H667" s="3"/>
      <c r="I667" s="3"/>
      <c r="J667" s="3"/>
      <c r="K667" s="3"/>
      <c r="L667" s="3"/>
      <c r="M667" s="3"/>
      <c r="N667" s="3"/>
      <c r="O667" s="3"/>
      <c r="P667" s="3"/>
      <c r="Q667" s="3"/>
      <c r="R667" s="3"/>
      <c r="S667" s="3"/>
      <c r="T667" s="3"/>
      <c r="U667" s="3"/>
      <c r="V667" s="3"/>
      <c r="W667" s="3"/>
      <c r="X667" s="3"/>
      <c r="Y667" s="3"/>
      <c r="Z667" s="3"/>
      <c r="AA667" s="3"/>
      <c r="AB667" s="3"/>
    </row>
    <row r="668" spans="1:28" ht="12.75" customHeight="1" x14ac:dyDescent="0.25">
      <c r="A668" s="3"/>
      <c r="B668" s="3"/>
      <c r="C668" s="3"/>
      <c r="D668" s="3"/>
      <c r="E668" s="3"/>
      <c r="F668" s="200"/>
      <c r="G668" s="3"/>
      <c r="H668" s="3"/>
      <c r="I668" s="3"/>
      <c r="J668" s="3"/>
      <c r="K668" s="3"/>
      <c r="L668" s="3"/>
      <c r="M668" s="3"/>
      <c r="N668" s="3"/>
      <c r="O668" s="3"/>
      <c r="P668" s="3"/>
      <c r="Q668" s="3"/>
      <c r="R668" s="3"/>
      <c r="S668" s="3"/>
      <c r="T668" s="3"/>
      <c r="U668" s="3"/>
      <c r="V668" s="3"/>
      <c r="W668" s="3"/>
      <c r="X668" s="3"/>
      <c r="Y668" s="3"/>
      <c r="Z668" s="3"/>
      <c r="AA668" s="3"/>
      <c r="AB668" s="3"/>
    </row>
    <row r="669" spans="1:28" ht="12.75" customHeight="1" x14ac:dyDescent="0.25">
      <c r="A669" s="3"/>
      <c r="B669" s="3"/>
      <c r="C669" s="3"/>
      <c r="D669" s="3"/>
      <c r="E669" s="3"/>
      <c r="F669" s="200"/>
      <c r="G669" s="3"/>
      <c r="H669" s="3"/>
      <c r="I669" s="3"/>
      <c r="J669" s="3"/>
      <c r="K669" s="3"/>
      <c r="L669" s="3"/>
      <c r="M669" s="3"/>
      <c r="N669" s="3"/>
      <c r="O669" s="3"/>
      <c r="P669" s="3"/>
      <c r="Q669" s="3"/>
      <c r="R669" s="3"/>
      <c r="S669" s="3"/>
      <c r="T669" s="3"/>
      <c r="U669" s="3"/>
      <c r="V669" s="3"/>
      <c r="W669" s="3"/>
      <c r="X669" s="3"/>
      <c r="Y669" s="3"/>
      <c r="Z669" s="3"/>
      <c r="AA669" s="3"/>
      <c r="AB669" s="3"/>
    </row>
    <row r="670" spans="1:28" ht="12.75" customHeight="1" x14ac:dyDescent="0.25">
      <c r="A670" s="3"/>
      <c r="B670" s="3"/>
      <c r="C670" s="3"/>
      <c r="D670" s="3"/>
      <c r="E670" s="3"/>
      <c r="F670" s="200"/>
      <c r="G670" s="3"/>
      <c r="H670" s="3"/>
      <c r="I670" s="3"/>
      <c r="J670" s="3"/>
      <c r="K670" s="3"/>
      <c r="L670" s="3"/>
      <c r="M670" s="3"/>
      <c r="N670" s="3"/>
      <c r="O670" s="3"/>
      <c r="P670" s="3"/>
      <c r="Q670" s="3"/>
      <c r="R670" s="3"/>
      <c r="S670" s="3"/>
      <c r="T670" s="3"/>
      <c r="U670" s="3"/>
      <c r="V670" s="3"/>
      <c r="W670" s="3"/>
      <c r="X670" s="3"/>
      <c r="Y670" s="3"/>
      <c r="Z670" s="3"/>
      <c r="AA670" s="3"/>
      <c r="AB670" s="3"/>
    </row>
    <row r="671" spans="1:28" ht="12.75" customHeight="1" x14ac:dyDescent="0.25">
      <c r="A671" s="3"/>
      <c r="B671" s="3"/>
      <c r="C671" s="3"/>
      <c r="D671" s="3"/>
      <c r="E671" s="3"/>
      <c r="F671" s="200"/>
      <c r="G671" s="3"/>
      <c r="H671" s="3"/>
      <c r="I671" s="3"/>
      <c r="J671" s="3"/>
      <c r="K671" s="3"/>
      <c r="L671" s="3"/>
      <c r="M671" s="3"/>
      <c r="N671" s="3"/>
      <c r="O671" s="3"/>
      <c r="P671" s="3"/>
      <c r="Q671" s="3"/>
      <c r="R671" s="3"/>
      <c r="S671" s="3"/>
      <c r="T671" s="3"/>
      <c r="U671" s="3"/>
      <c r="V671" s="3"/>
      <c r="W671" s="3"/>
      <c r="X671" s="3"/>
      <c r="Y671" s="3"/>
      <c r="Z671" s="3"/>
      <c r="AA671" s="3"/>
      <c r="AB671" s="3"/>
    </row>
    <row r="672" spans="1:28" ht="12.75" customHeight="1" x14ac:dyDescent="0.25">
      <c r="A672" s="3"/>
      <c r="B672" s="3"/>
      <c r="C672" s="3"/>
      <c r="D672" s="3"/>
      <c r="E672" s="3"/>
      <c r="F672" s="200"/>
      <c r="G672" s="3"/>
      <c r="H672" s="3"/>
      <c r="I672" s="3"/>
      <c r="J672" s="3"/>
      <c r="K672" s="3"/>
      <c r="L672" s="3"/>
      <c r="M672" s="3"/>
      <c r="N672" s="3"/>
      <c r="O672" s="3"/>
      <c r="P672" s="3"/>
      <c r="Q672" s="3"/>
      <c r="R672" s="3"/>
      <c r="S672" s="3"/>
      <c r="T672" s="3"/>
      <c r="U672" s="3"/>
      <c r="V672" s="3"/>
      <c r="W672" s="3"/>
      <c r="X672" s="3"/>
      <c r="Y672" s="3"/>
      <c r="Z672" s="3"/>
      <c r="AA672" s="3"/>
      <c r="AB672" s="3"/>
    </row>
    <row r="673" spans="1:28" ht="12.75" customHeight="1" x14ac:dyDescent="0.25">
      <c r="A673" s="3"/>
      <c r="B673" s="3"/>
      <c r="C673" s="3"/>
      <c r="D673" s="3"/>
      <c r="E673" s="3"/>
      <c r="F673" s="200"/>
      <c r="G673" s="3"/>
      <c r="H673" s="3"/>
      <c r="I673" s="3"/>
      <c r="J673" s="3"/>
      <c r="K673" s="3"/>
      <c r="L673" s="3"/>
      <c r="M673" s="3"/>
      <c r="N673" s="3"/>
      <c r="O673" s="3"/>
      <c r="P673" s="3"/>
      <c r="Q673" s="3"/>
      <c r="R673" s="3"/>
      <c r="S673" s="3"/>
      <c r="T673" s="3"/>
      <c r="U673" s="3"/>
      <c r="V673" s="3"/>
      <c r="W673" s="3"/>
      <c r="X673" s="3"/>
      <c r="Y673" s="3"/>
      <c r="Z673" s="3"/>
      <c r="AA673" s="3"/>
      <c r="AB673" s="3"/>
    </row>
    <row r="674" spans="1:28" ht="12.75" customHeight="1" x14ac:dyDescent="0.25">
      <c r="A674" s="3"/>
      <c r="B674" s="3"/>
      <c r="C674" s="3"/>
      <c r="D674" s="3"/>
      <c r="E674" s="3"/>
      <c r="F674" s="200"/>
      <c r="G674" s="3"/>
      <c r="H674" s="3"/>
      <c r="I674" s="3"/>
      <c r="J674" s="3"/>
      <c r="K674" s="3"/>
      <c r="L674" s="3"/>
      <c r="M674" s="3"/>
      <c r="N674" s="3"/>
      <c r="O674" s="3"/>
      <c r="P674" s="3"/>
      <c r="Q674" s="3"/>
      <c r="R674" s="3"/>
      <c r="S674" s="3"/>
      <c r="T674" s="3"/>
      <c r="U674" s="3"/>
      <c r="V674" s="3"/>
      <c r="W674" s="3"/>
      <c r="X674" s="3"/>
      <c r="Y674" s="3"/>
      <c r="Z674" s="3"/>
      <c r="AA674" s="3"/>
      <c r="AB674" s="3"/>
    </row>
    <row r="675" spans="1:28" ht="12.75" customHeight="1" x14ac:dyDescent="0.25">
      <c r="A675" s="3"/>
      <c r="B675" s="3"/>
      <c r="C675" s="3"/>
      <c r="D675" s="3"/>
      <c r="E675" s="3"/>
      <c r="F675" s="200"/>
      <c r="G675" s="3"/>
      <c r="H675" s="3"/>
      <c r="I675" s="3"/>
      <c r="J675" s="3"/>
      <c r="K675" s="3"/>
      <c r="L675" s="3"/>
      <c r="M675" s="3"/>
      <c r="N675" s="3"/>
      <c r="O675" s="3"/>
      <c r="P675" s="3"/>
      <c r="Q675" s="3"/>
      <c r="R675" s="3"/>
      <c r="S675" s="3"/>
      <c r="T675" s="3"/>
      <c r="U675" s="3"/>
      <c r="V675" s="3"/>
      <c r="W675" s="3"/>
      <c r="X675" s="3"/>
      <c r="Y675" s="3"/>
      <c r="Z675" s="3"/>
      <c r="AA675" s="3"/>
      <c r="AB675" s="3"/>
    </row>
    <row r="676" spans="1:28" ht="12.75" customHeight="1" x14ac:dyDescent="0.25">
      <c r="A676" s="3"/>
      <c r="B676" s="3"/>
      <c r="C676" s="3"/>
      <c r="D676" s="3"/>
      <c r="E676" s="3"/>
      <c r="F676" s="200"/>
      <c r="G676" s="3"/>
      <c r="H676" s="3"/>
      <c r="I676" s="3"/>
      <c r="J676" s="3"/>
      <c r="K676" s="3"/>
      <c r="L676" s="3"/>
      <c r="M676" s="3"/>
      <c r="N676" s="3"/>
      <c r="O676" s="3"/>
      <c r="P676" s="3"/>
      <c r="Q676" s="3"/>
      <c r="R676" s="3"/>
      <c r="S676" s="3"/>
      <c r="T676" s="3"/>
      <c r="U676" s="3"/>
      <c r="V676" s="3"/>
      <c r="W676" s="3"/>
      <c r="X676" s="3"/>
      <c r="Y676" s="3"/>
      <c r="Z676" s="3"/>
      <c r="AA676" s="3"/>
      <c r="AB676" s="3"/>
    </row>
    <row r="677" spans="1:28" ht="12.75" customHeight="1" x14ac:dyDescent="0.25">
      <c r="A677" s="3"/>
      <c r="B677" s="3"/>
      <c r="C677" s="3"/>
      <c r="D677" s="3"/>
      <c r="E677" s="3"/>
      <c r="F677" s="200"/>
      <c r="G677" s="3"/>
      <c r="H677" s="3"/>
      <c r="I677" s="3"/>
      <c r="J677" s="3"/>
      <c r="K677" s="3"/>
      <c r="L677" s="3"/>
      <c r="M677" s="3"/>
      <c r="N677" s="3"/>
      <c r="O677" s="3"/>
      <c r="P677" s="3"/>
      <c r="Q677" s="3"/>
      <c r="R677" s="3"/>
      <c r="S677" s="3"/>
      <c r="T677" s="3"/>
      <c r="U677" s="3"/>
      <c r="V677" s="3"/>
      <c r="W677" s="3"/>
      <c r="X677" s="3"/>
      <c r="Y677" s="3"/>
      <c r="Z677" s="3"/>
      <c r="AA677" s="3"/>
      <c r="AB677" s="3"/>
    </row>
    <row r="678" spans="1:28" ht="12.75" customHeight="1" x14ac:dyDescent="0.25">
      <c r="A678" s="3"/>
      <c r="B678" s="3"/>
      <c r="C678" s="3"/>
      <c r="D678" s="3"/>
      <c r="E678" s="3"/>
      <c r="F678" s="200"/>
      <c r="G678" s="3"/>
      <c r="H678" s="3"/>
      <c r="I678" s="3"/>
      <c r="J678" s="3"/>
      <c r="K678" s="3"/>
      <c r="L678" s="3"/>
      <c r="M678" s="3"/>
      <c r="N678" s="3"/>
      <c r="O678" s="3"/>
      <c r="P678" s="3"/>
      <c r="Q678" s="3"/>
      <c r="R678" s="3"/>
      <c r="S678" s="3"/>
      <c r="T678" s="3"/>
      <c r="U678" s="3"/>
      <c r="V678" s="3"/>
      <c r="W678" s="3"/>
      <c r="X678" s="3"/>
      <c r="Y678" s="3"/>
      <c r="Z678" s="3"/>
      <c r="AA678" s="3"/>
      <c r="AB678" s="3"/>
    </row>
    <row r="679" spans="1:28" ht="12.75" customHeight="1" x14ac:dyDescent="0.25">
      <c r="A679" s="3"/>
      <c r="B679" s="3"/>
      <c r="C679" s="3"/>
      <c r="D679" s="3"/>
      <c r="E679" s="3"/>
      <c r="F679" s="200"/>
      <c r="G679" s="3"/>
      <c r="H679" s="3"/>
      <c r="I679" s="3"/>
      <c r="J679" s="3"/>
      <c r="K679" s="3"/>
      <c r="L679" s="3"/>
      <c r="M679" s="3"/>
      <c r="N679" s="3"/>
      <c r="O679" s="3"/>
      <c r="P679" s="3"/>
      <c r="Q679" s="3"/>
      <c r="R679" s="3"/>
      <c r="S679" s="3"/>
      <c r="T679" s="3"/>
      <c r="U679" s="3"/>
      <c r="V679" s="3"/>
      <c r="W679" s="3"/>
      <c r="X679" s="3"/>
      <c r="Y679" s="3"/>
      <c r="Z679" s="3"/>
      <c r="AA679" s="3"/>
      <c r="AB679" s="3"/>
    </row>
    <row r="680" spans="1:28" ht="12.75" customHeight="1" x14ac:dyDescent="0.25">
      <c r="A680" s="3"/>
      <c r="B680" s="3"/>
      <c r="C680" s="3"/>
      <c r="D680" s="3"/>
      <c r="E680" s="3"/>
      <c r="F680" s="200"/>
      <c r="G680" s="3"/>
      <c r="H680" s="3"/>
      <c r="I680" s="3"/>
      <c r="J680" s="3"/>
      <c r="K680" s="3"/>
      <c r="L680" s="3"/>
      <c r="M680" s="3"/>
      <c r="N680" s="3"/>
      <c r="O680" s="3"/>
      <c r="P680" s="3"/>
      <c r="Q680" s="3"/>
      <c r="R680" s="3"/>
      <c r="S680" s="3"/>
      <c r="T680" s="3"/>
      <c r="U680" s="3"/>
      <c r="V680" s="3"/>
      <c r="W680" s="3"/>
      <c r="X680" s="3"/>
      <c r="Y680" s="3"/>
      <c r="Z680" s="3"/>
      <c r="AA680" s="3"/>
      <c r="AB680" s="3"/>
    </row>
    <row r="681" spans="1:28" ht="12.75" customHeight="1" x14ac:dyDescent="0.25">
      <c r="A681" s="3"/>
      <c r="B681" s="3"/>
      <c r="C681" s="3"/>
      <c r="D681" s="3"/>
      <c r="E681" s="3"/>
      <c r="F681" s="200"/>
      <c r="G681" s="3"/>
      <c r="H681" s="3"/>
      <c r="I681" s="3"/>
      <c r="J681" s="3"/>
      <c r="K681" s="3"/>
      <c r="L681" s="3"/>
      <c r="M681" s="3"/>
      <c r="N681" s="3"/>
      <c r="O681" s="3"/>
      <c r="P681" s="3"/>
      <c r="Q681" s="3"/>
      <c r="R681" s="3"/>
      <c r="S681" s="3"/>
      <c r="T681" s="3"/>
      <c r="U681" s="3"/>
      <c r="V681" s="3"/>
      <c r="W681" s="3"/>
      <c r="X681" s="3"/>
      <c r="Y681" s="3"/>
      <c r="Z681" s="3"/>
      <c r="AA681" s="3"/>
      <c r="AB681" s="3"/>
    </row>
    <row r="682" spans="1:28" ht="12.75" customHeight="1" x14ac:dyDescent="0.25">
      <c r="A682" s="3"/>
      <c r="B682" s="3"/>
      <c r="C682" s="3"/>
      <c r="D682" s="3"/>
      <c r="E682" s="3"/>
      <c r="F682" s="200"/>
      <c r="G682" s="3"/>
      <c r="H682" s="3"/>
      <c r="I682" s="3"/>
      <c r="J682" s="3"/>
      <c r="K682" s="3"/>
      <c r="L682" s="3"/>
      <c r="M682" s="3"/>
      <c r="N682" s="3"/>
      <c r="O682" s="3"/>
      <c r="P682" s="3"/>
      <c r="Q682" s="3"/>
      <c r="R682" s="3"/>
      <c r="S682" s="3"/>
      <c r="T682" s="3"/>
      <c r="U682" s="3"/>
      <c r="V682" s="3"/>
      <c r="W682" s="3"/>
      <c r="X682" s="3"/>
      <c r="Y682" s="3"/>
      <c r="Z682" s="3"/>
      <c r="AA682" s="3"/>
      <c r="AB682" s="3"/>
    </row>
    <row r="683" spans="1:28" ht="12.75" customHeight="1" x14ac:dyDescent="0.25">
      <c r="A683" s="3"/>
      <c r="B683" s="3"/>
      <c r="C683" s="3"/>
      <c r="D683" s="3"/>
      <c r="E683" s="3"/>
      <c r="F683" s="200"/>
      <c r="G683" s="3"/>
      <c r="H683" s="3"/>
      <c r="I683" s="3"/>
      <c r="J683" s="3"/>
      <c r="K683" s="3"/>
      <c r="L683" s="3"/>
      <c r="M683" s="3"/>
      <c r="N683" s="3"/>
      <c r="O683" s="3"/>
      <c r="P683" s="3"/>
      <c r="Q683" s="3"/>
      <c r="R683" s="3"/>
      <c r="S683" s="3"/>
      <c r="T683" s="3"/>
      <c r="U683" s="3"/>
      <c r="V683" s="3"/>
      <c r="W683" s="3"/>
      <c r="X683" s="3"/>
      <c r="Y683" s="3"/>
      <c r="Z683" s="3"/>
      <c r="AA683" s="3"/>
      <c r="AB683" s="3"/>
    </row>
    <row r="684" spans="1:28" ht="12.75" customHeight="1" x14ac:dyDescent="0.25">
      <c r="A684" s="3"/>
      <c r="B684" s="3"/>
      <c r="C684" s="3"/>
      <c r="D684" s="3"/>
      <c r="E684" s="3"/>
      <c r="F684" s="200"/>
      <c r="G684" s="3"/>
      <c r="H684" s="3"/>
      <c r="I684" s="3"/>
      <c r="J684" s="3"/>
      <c r="K684" s="3"/>
      <c r="L684" s="3"/>
      <c r="M684" s="3"/>
      <c r="N684" s="3"/>
      <c r="O684" s="3"/>
      <c r="P684" s="3"/>
      <c r="Q684" s="3"/>
      <c r="R684" s="3"/>
      <c r="S684" s="3"/>
      <c r="T684" s="3"/>
      <c r="U684" s="3"/>
      <c r="V684" s="3"/>
      <c r="W684" s="3"/>
      <c r="X684" s="3"/>
      <c r="Y684" s="3"/>
      <c r="Z684" s="3"/>
      <c r="AA684" s="3"/>
      <c r="AB684" s="3"/>
    </row>
    <row r="685" spans="1:28" ht="12.75" customHeight="1" x14ac:dyDescent="0.25">
      <c r="A685" s="3"/>
      <c r="B685" s="3"/>
      <c r="C685" s="3"/>
      <c r="D685" s="3"/>
      <c r="E685" s="3"/>
      <c r="F685" s="200"/>
      <c r="G685" s="3"/>
      <c r="H685" s="3"/>
      <c r="I685" s="3"/>
      <c r="J685" s="3"/>
      <c r="K685" s="3"/>
      <c r="L685" s="3"/>
      <c r="M685" s="3"/>
      <c r="N685" s="3"/>
      <c r="O685" s="3"/>
      <c r="P685" s="3"/>
      <c r="Q685" s="3"/>
      <c r="R685" s="3"/>
      <c r="S685" s="3"/>
      <c r="T685" s="3"/>
      <c r="U685" s="3"/>
      <c r="V685" s="3"/>
      <c r="W685" s="3"/>
      <c r="X685" s="3"/>
      <c r="Y685" s="3"/>
      <c r="Z685" s="3"/>
      <c r="AA685" s="3"/>
      <c r="AB685" s="3"/>
    </row>
    <row r="686" spans="1:28" ht="12.75" customHeight="1" x14ac:dyDescent="0.25">
      <c r="A686" s="3"/>
      <c r="B686" s="3"/>
      <c r="C686" s="3"/>
      <c r="D686" s="3"/>
      <c r="E686" s="3"/>
      <c r="F686" s="200"/>
      <c r="G686" s="3"/>
      <c r="H686" s="3"/>
      <c r="I686" s="3"/>
      <c r="J686" s="3"/>
      <c r="K686" s="3"/>
      <c r="L686" s="3"/>
      <c r="M686" s="3"/>
      <c r="N686" s="3"/>
      <c r="O686" s="3"/>
      <c r="P686" s="3"/>
      <c r="Q686" s="3"/>
      <c r="R686" s="3"/>
      <c r="S686" s="3"/>
      <c r="T686" s="3"/>
      <c r="U686" s="3"/>
      <c r="V686" s="3"/>
      <c r="W686" s="3"/>
      <c r="X686" s="3"/>
      <c r="Y686" s="3"/>
      <c r="Z686" s="3"/>
      <c r="AA686" s="3"/>
      <c r="AB686" s="3"/>
    </row>
    <row r="687" spans="1:28" ht="12.75" customHeight="1" x14ac:dyDescent="0.25">
      <c r="A687" s="3"/>
      <c r="B687" s="3"/>
      <c r="C687" s="3"/>
      <c r="D687" s="3"/>
      <c r="E687" s="3"/>
      <c r="F687" s="200"/>
      <c r="G687" s="3"/>
      <c r="H687" s="3"/>
      <c r="I687" s="3"/>
      <c r="J687" s="3"/>
      <c r="K687" s="3"/>
      <c r="L687" s="3"/>
      <c r="M687" s="3"/>
      <c r="N687" s="3"/>
      <c r="O687" s="3"/>
      <c r="P687" s="3"/>
      <c r="Q687" s="3"/>
      <c r="R687" s="3"/>
      <c r="S687" s="3"/>
      <c r="T687" s="3"/>
      <c r="U687" s="3"/>
      <c r="V687" s="3"/>
      <c r="W687" s="3"/>
      <c r="X687" s="3"/>
      <c r="Y687" s="3"/>
      <c r="Z687" s="3"/>
      <c r="AA687" s="3"/>
      <c r="AB687" s="3"/>
    </row>
    <row r="688" spans="1:28" ht="12.75" customHeight="1" x14ac:dyDescent="0.25">
      <c r="A688" s="3"/>
      <c r="B688" s="3"/>
      <c r="C688" s="3"/>
      <c r="D688" s="3"/>
      <c r="E688" s="3"/>
      <c r="F688" s="200"/>
      <c r="G688" s="3"/>
      <c r="H688" s="3"/>
      <c r="I688" s="3"/>
      <c r="J688" s="3"/>
      <c r="K688" s="3"/>
      <c r="L688" s="3"/>
      <c r="M688" s="3"/>
      <c r="N688" s="3"/>
      <c r="O688" s="3"/>
      <c r="P688" s="3"/>
      <c r="Q688" s="3"/>
      <c r="R688" s="3"/>
      <c r="S688" s="3"/>
      <c r="T688" s="3"/>
      <c r="U688" s="3"/>
      <c r="V688" s="3"/>
      <c r="W688" s="3"/>
      <c r="X688" s="3"/>
      <c r="Y688" s="3"/>
      <c r="Z688" s="3"/>
      <c r="AA688" s="3"/>
      <c r="AB688" s="3"/>
    </row>
    <row r="689" spans="1:28" ht="12.75" customHeight="1" x14ac:dyDescent="0.25">
      <c r="A689" s="3"/>
      <c r="B689" s="3"/>
      <c r="C689" s="3"/>
      <c r="D689" s="3"/>
      <c r="E689" s="3"/>
      <c r="F689" s="200"/>
      <c r="G689" s="3"/>
      <c r="H689" s="3"/>
      <c r="I689" s="3"/>
      <c r="J689" s="3"/>
      <c r="K689" s="3"/>
      <c r="L689" s="3"/>
      <c r="M689" s="3"/>
      <c r="N689" s="3"/>
      <c r="O689" s="3"/>
      <c r="P689" s="3"/>
      <c r="Q689" s="3"/>
      <c r="R689" s="3"/>
      <c r="S689" s="3"/>
      <c r="T689" s="3"/>
      <c r="U689" s="3"/>
      <c r="V689" s="3"/>
      <c r="W689" s="3"/>
      <c r="X689" s="3"/>
      <c r="Y689" s="3"/>
      <c r="Z689" s="3"/>
      <c r="AA689" s="3"/>
      <c r="AB689" s="3"/>
    </row>
    <row r="690" spans="1:28" ht="12.75" customHeight="1" x14ac:dyDescent="0.25">
      <c r="A690" s="3"/>
      <c r="B690" s="3"/>
      <c r="C690" s="3"/>
      <c r="D690" s="3"/>
      <c r="E690" s="3"/>
      <c r="F690" s="200"/>
      <c r="G690" s="3"/>
      <c r="H690" s="3"/>
      <c r="I690" s="3"/>
      <c r="J690" s="3"/>
      <c r="K690" s="3"/>
      <c r="L690" s="3"/>
      <c r="M690" s="3"/>
      <c r="N690" s="3"/>
      <c r="O690" s="3"/>
      <c r="P690" s="3"/>
      <c r="Q690" s="3"/>
      <c r="R690" s="3"/>
      <c r="S690" s="3"/>
      <c r="T690" s="3"/>
      <c r="U690" s="3"/>
      <c r="V690" s="3"/>
      <c r="W690" s="3"/>
      <c r="X690" s="3"/>
      <c r="Y690" s="3"/>
      <c r="Z690" s="3"/>
      <c r="AA690" s="3"/>
      <c r="AB690" s="3"/>
    </row>
    <row r="691" spans="1:28" ht="12.75" customHeight="1" x14ac:dyDescent="0.25">
      <c r="A691" s="3"/>
      <c r="B691" s="3"/>
      <c r="C691" s="3"/>
      <c r="D691" s="3"/>
      <c r="E691" s="3"/>
      <c r="F691" s="200"/>
      <c r="G691" s="3"/>
      <c r="H691" s="3"/>
      <c r="I691" s="3"/>
      <c r="J691" s="3"/>
      <c r="K691" s="3"/>
      <c r="L691" s="3"/>
      <c r="M691" s="3"/>
      <c r="N691" s="3"/>
      <c r="O691" s="3"/>
      <c r="P691" s="3"/>
      <c r="Q691" s="3"/>
      <c r="R691" s="3"/>
      <c r="S691" s="3"/>
      <c r="T691" s="3"/>
      <c r="U691" s="3"/>
      <c r="V691" s="3"/>
      <c r="W691" s="3"/>
      <c r="X691" s="3"/>
      <c r="Y691" s="3"/>
      <c r="Z691" s="3"/>
      <c r="AA691" s="3"/>
      <c r="AB691" s="3"/>
    </row>
    <row r="692" spans="1:28" ht="12.75" customHeight="1" x14ac:dyDescent="0.25">
      <c r="A692" s="3"/>
      <c r="B692" s="3"/>
      <c r="C692" s="3"/>
      <c r="D692" s="3"/>
      <c r="E692" s="3"/>
      <c r="F692" s="200"/>
      <c r="G692" s="3"/>
      <c r="H692" s="3"/>
      <c r="I692" s="3"/>
      <c r="J692" s="3"/>
      <c r="K692" s="3"/>
      <c r="L692" s="3"/>
      <c r="M692" s="3"/>
      <c r="N692" s="3"/>
      <c r="O692" s="3"/>
      <c r="P692" s="3"/>
      <c r="Q692" s="3"/>
      <c r="R692" s="3"/>
      <c r="S692" s="3"/>
      <c r="T692" s="3"/>
      <c r="U692" s="3"/>
      <c r="V692" s="3"/>
      <c r="W692" s="3"/>
      <c r="X692" s="3"/>
      <c r="Y692" s="3"/>
      <c r="Z692" s="3"/>
      <c r="AA692" s="3"/>
      <c r="AB692" s="3"/>
    </row>
    <row r="693" spans="1:28" ht="12.75" customHeight="1" x14ac:dyDescent="0.25">
      <c r="A693" s="3"/>
      <c r="B693" s="3"/>
      <c r="C693" s="3"/>
      <c r="D693" s="3"/>
      <c r="E693" s="3"/>
      <c r="F693" s="200"/>
      <c r="G693" s="3"/>
      <c r="H693" s="3"/>
      <c r="I693" s="3"/>
      <c r="J693" s="3"/>
      <c r="K693" s="3"/>
      <c r="L693" s="3"/>
      <c r="M693" s="3"/>
      <c r="N693" s="3"/>
      <c r="O693" s="3"/>
      <c r="P693" s="3"/>
      <c r="Q693" s="3"/>
      <c r="R693" s="3"/>
      <c r="S693" s="3"/>
      <c r="T693" s="3"/>
      <c r="U693" s="3"/>
      <c r="V693" s="3"/>
      <c r="W693" s="3"/>
      <c r="X693" s="3"/>
      <c r="Y693" s="3"/>
      <c r="Z693" s="3"/>
      <c r="AA693" s="3"/>
      <c r="AB693" s="3"/>
    </row>
    <row r="694" spans="1:28" ht="12.75" customHeight="1" x14ac:dyDescent="0.25">
      <c r="A694" s="3"/>
      <c r="B694" s="3"/>
      <c r="C694" s="3"/>
      <c r="D694" s="3"/>
      <c r="E694" s="3"/>
      <c r="F694" s="200"/>
      <c r="G694" s="3"/>
      <c r="H694" s="3"/>
      <c r="I694" s="3"/>
      <c r="J694" s="3"/>
      <c r="K694" s="3"/>
      <c r="L694" s="3"/>
      <c r="M694" s="3"/>
      <c r="N694" s="3"/>
      <c r="O694" s="3"/>
      <c r="P694" s="3"/>
      <c r="Q694" s="3"/>
      <c r="R694" s="3"/>
      <c r="S694" s="3"/>
      <c r="T694" s="3"/>
      <c r="U694" s="3"/>
      <c r="V694" s="3"/>
      <c r="W694" s="3"/>
      <c r="X694" s="3"/>
      <c r="Y694" s="3"/>
      <c r="Z694" s="3"/>
      <c r="AA694" s="3"/>
      <c r="AB694" s="3"/>
    </row>
    <row r="695" spans="1:28" ht="12.75" customHeight="1" x14ac:dyDescent="0.25">
      <c r="A695" s="3"/>
      <c r="B695" s="3"/>
      <c r="C695" s="3"/>
      <c r="D695" s="3"/>
      <c r="E695" s="3"/>
      <c r="F695" s="200"/>
      <c r="G695" s="3"/>
      <c r="H695" s="3"/>
      <c r="I695" s="3"/>
      <c r="J695" s="3"/>
      <c r="K695" s="3"/>
      <c r="L695" s="3"/>
      <c r="M695" s="3"/>
      <c r="N695" s="3"/>
      <c r="O695" s="3"/>
      <c r="P695" s="3"/>
      <c r="Q695" s="3"/>
      <c r="R695" s="3"/>
      <c r="S695" s="3"/>
      <c r="T695" s="3"/>
      <c r="U695" s="3"/>
      <c r="V695" s="3"/>
      <c r="W695" s="3"/>
      <c r="X695" s="3"/>
      <c r="Y695" s="3"/>
      <c r="Z695" s="3"/>
      <c r="AA695" s="3"/>
      <c r="AB695" s="3"/>
    </row>
    <row r="696" spans="1:28" ht="12.75" customHeight="1" x14ac:dyDescent="0.25">
      <c r="A696" s="3"/>
      <c r="B696" s="3"/>
      <c r="C696" s="3"/>
      <c r="D696" s="3"/>
      <c r="E696" s="3"/>
      <c r="F696" s="200"/>
      <c r="G696" s="3"/>
      <c r="H696" s="3"/>
      <c r="I696" s="3"/>
      <c r="J696" s="3"/>
      <c r="K696" s="3"/>
      <c r="L696" s="3"/>
      <c r="M696" s="3"/>
      <c r="N696" s="3"/>
      <c r="O696" s="3"/>
      <c r="P696" s="3"/>
      <c r="Q696" s="3"/>
      <c r="R696" s="3"/>
      <c r="S696" s="3"/>
      <c r="T696" s="3"/>
      <c r="U696" s="3"/>
      <c r="V696" s="3"/>
      <c r="W696" s="3"/>
      <c r="X696" s="3"/>
      <c r="Y696" s="3"/>
      <c r="Z696" s="3"/>
      <c r="AA696" s="3"/>
      <c r="AB696" s="3"/>
    </row>
    <row r="697" spans="1:28" ht="12.75" customHeight="1" x14ac:dyDescent="0.25">
      <c r="A697" s="3"/>
      <c r="B697" s="3"/>
      <c r="C697" s="3"/>
      <c r="D697" s="3"/>
      <c r="E697" s="3"/>
      <c r="F697" s="200"/>
      <c r="G697" s="3"/>
      <c r="H697" s="3"/>
      <c r="I697" s="3"/>
      <c r="J697" s="3"/>
      <c r="K697" s="3"/>
      <c r="L697" s="3"/>
      <c r="M697" s="3"/>
      <c r="N697" s="3"/>
      <c r="O697" s="3"/>
      <c r="P697" s="3"/>
      <c r="Q697" s="3"/>
      <c r="R697" s="3"/>
      <c r="S697" s="3"/>
      <c r="T697" s="3"/>
      <c r="U697" s="3"/>
      <c r="V697" s="3"/>
      <c r="W697" s="3"/>
      <c r="X697" s="3"/>
      <c r="Y697" s="3"/>
      <c r="Z697" s="3"/>
      <c r="AA697" s="3"/>
      <c r="AB697" s="3"/>
    </row>
    <row r="698" spans="1:28" ht="12.75" customHeight="1" x14ac:dyDescent="0.25">
      <c r="A698" s="3"/>
      <c r="B698" s="3"/>
      <c r="C698" s="3"/>
      <c r="D698" s="3"/>
      <c r="E698" s="3"/>
      <c r="F698" s="200"/>
      <c r="G698" s="3"/>
      <c r="H698" s="3"/>
      <c r="I698" s="3"/>
      <c r="J698" s="3"/>
      <c r="K698" s="3"/>
      <c r="L698" s="3"/>
      <c r="M698" s="3"/>
      <c r="N698" s="3"/>
      <c r="O698" s="3"/>
      <c r="P698" s="3"/>
      <c r="Q698" s="3"/>
      <c r="R698" s="3"/>
      <c r="S698" s="3"/>
      <c r="T698" s="3"/>
      <c r="U698" s="3"/>
      <c r="V698" s="3"/>
      <c r="W698" s="3"/>
      <c r="X698" s="3"/>
      <c r="Y698" s="3"/>
      <c r="Z698" s="3"/>
      <c r="AA698" s="3"/>
      <c r="AB698" s="3"/>
    </row>
    <row r="699" spans="1:28" ht="12.75" customHeight="1" x14ac:dyDescent="0.25">
      <c r="A699" s="3"/>
      <c r="B699" s="3"/>
      <c r="C699" s="3"/>
      <c r="D699" s="3"/>
      <c r="E699" s="3"/>
      <c r="F699" s="200"/>
      <c r="G699" s="3"/>
      <c r="H699" s="3"/>
      <c r="I699" s="3"/>
      <c r="J699" s="3"/>
      <c r="K699" s="3"/>
      <c r="L699" s="3"/>
      <c r="M699" s="3"/>
      <c r="N699" s="3"/>
      <c r="O699" s="3"/>
      <c r="P699" s="3"/>
      <c r="Q699" s="3"/>
      <c r="R699" s="3"/>
      <c r="S699" s="3"/>
      <c r="T699" s="3"/>
      <c r="U699" s="3"/>
      <c r="V699" s="3"/>
      <c r="W699" s="3"/>
      <c r="X699" s="3"/>
      <c r="Y699" s="3"/>
      <c r="Z699" s="3"/>
      <c r="AA699" s="3"/>
      <c r="AB699" s="3"/>
    </row>
    <row r="700" spans="1:28" ht="12.75" customHeight="1" x14ac:dyDescent="0.25">
      <c r="A700" s="3"/>
      <c r="B700" s="3"/>
      <c r="C700" s="3"/>
      <c r="D700" s="3"/>
      <c r="E700" s="3"/>
      <c r="F700" s="200"/>
      <c r="G700" s="3"/>
      <c r="H700" s="3"/>
      <c r="I700" s="3"/>
      <c r="J700" s="3"/>
      <c r="K700" s="3"/>
      <c r="L700" s="3"/>
      <c r="M700" s="3"/>
      <c r="N700" s="3"/>
      <c r="O700" s="3"/>
      <c r="P700" s="3"/>
      <c r="Q700" s="3"/>
      <c r="R700" s="3"/>
      <c r="S700" s="3"/>
      <c r="T700" s="3"/>
      <c r="U700" s="3"/>
      <c r="V700" s="3"/>
      <c r="W700" s="3"/>
      <c r="X700" s="3"/>
      <c r="Y700" s="3"/>
      <c r="Z700" s="3"/>
      <c r="AA700" s="3"/>
      <c r="AB700" s="3"/>
    </row>
    <row r="701" spans="1:28" ht="12.75" customHeight="1" x14ac:dyDescent="0.25">
      <c r="A701" s="3"/>
      <c r="B701" s="3"/>
      <c r="C701" s="3"/>
      <c r="D701" s="3"/>
      <c r="E701" s="3"/>
      <c r="F701" s="200"/>
      <c r="G701" s="3"/>
      <c r="H701" s="3"/>
      <c r="I701" s="3"/>
      <c r="J701" s="3"/>
      <c r="K701" s="3"/>
      <c r="L701" s="3"/>
      <c r="M701" s="3"/>
      <c r="N701" s="3"/>
      <c r="O701" s="3"/>
      <c r="P701" s="3"/>
      <c r="Q701" s="3"/>
      <c r="R701" s="3"/>
      <c r="S701" s="3"/>
      <c r="T701" s="3"/>
      <c r="U701" s="3"/>
      <c r="V701" s="3"/>
      <c r="W701" s="3"/>
      <c r="X701" s="3"/>
      <c r="Y701" s="3"/>
      <c r="Z701" s="3"/>
      <c r="AA701" s="3"/>
      <c r="AB701" s="3"/>
    </row>
    <row r="702" spans="1:28" ht="12.75" customHeight="1" x14ac:dyDescent="0.25">
      <c r="A702" s="3"/>
      <c r="B702" s="3"/>
      <c r="C702" s="3"/>
      <c r="D702" s="3"/>
      <c r="E702" s="3"/>
      <c r="F702" s="200"/>
      <c r="G702" s="3"/>
      <c r="H702" s="3"/>
      <c r="I702" s="3"/>
      <c r="J702" s="3"/>
      <c r="K702" s="3"/>
      <c r="L702" s="3"/>
      <c r="M702" s="3"/>
      <c r="N702" s="3"/>
      <c r="O702" s="3"/>
      <c r="P702" s="3"/>
      <c r="Q702" s="3"/>
      <c r="R702" s="3"/>
      <c r="S702" s="3"/>
      <c r="T702" s="3"/>
      <c r="U702" s="3"/>
      <c r="V702" s="3"/>
      <c r="W702" s="3"/>
      <c r="X702" s="3"/>
      <c r="Y702" s="3"/>
      <c r="Z702" s="3"/>
      <c r="AA702" s="3"/>
      <c r="AB702" s="3"/>
    </row>
    <row r="703" spans="1:28" ht="12.75" customHeight="1" x14ac:dyDescent="0.25">
      <c r="A703" s="3"/>
      <c r="B703" s="3"/>
      <c r="C703" s="3"/>
      <c r="D703" s="3"/>
      <c r="E703" s="3"/>
      <c r="F703" s="200"/>
      <c r="G703" s="3"/>
      <c r="H703" s="3"/>
      <c r="I703" s="3"/>
      <c r="J703" s="3"/>
      <c r="K703" s="3"/>
      <c r="L703" s="3"/>
      <c r="M703" s="3"/>
      <c r="N703" s="3"/>
      <c r="O703" s="3"/>
      <c r="P703" s="3"/>
      <c r="Q703" s="3"/>
      <c r="R703" s="3"/>
      <c r="S703" s="3"/>
      <c r="T703" s="3"/>
      <c r="U703" s="3"/>
      <c r="V703" s="3"/>
      <c r="W703" s="3"/>
      <c r="X703" s="3"/>
      <c r="Y703" s="3"/>
      <c r="Z703" s="3"/>
      <c r="AA703" s="3"/>
      <c r="AB703" s="3"/>
    </row>
    <row r="704" spans="1:28" ht="12.75" customHeight="1" x14ac:dyDescent="0.25">
      <c r="A704" s="3"/>
      <c r="B704" s="3"/>
      <c r="C704" s="3"/>
      <c r="D704" s="3"/>
      <c r="E704" s="3"/>
      <c r="F704" s="200"/>
      <c r="G704" s="3"/>
      <c r="H704" s="3"/>
      <c r="I704" s="3"/>
      <c r="J704" s="3"/>
      <c r="K704" s="3"/>
      <c r="L704" s="3"/>
      <c r="M704" s="3"/>
      <c r="N704" s="3"/>
      <c r="O704" s="3"/>
      <c r="P704" s="3"/>
      <c r="Q704" s="3"/>
      <c r="R704" s="3"/>
      <c r="S704" s="3"/>
      <c r="T704" s="3"/>
      <c r="U704" s="3"/>
      <c r="V704" s="3"/>
      <c r="W704" s="3"/>
      <c r="X704" s="3"/>
      <c r="Y704" s="3"/>
      <c r="Z704" s="3"/>
      <c r="AA704" s="3"/>
      <c r="AB704" s="3"/>
    </row>
    <row r="705" spans="1:28" ht="12.75" customHeight="1" x14ac:dyDescent="0.25">
      <c r="A705" s="3"/>
      <c r="B705" s="3"/>
      <c r="C705" s="3"/>
      <c r="D705" s="3"/>
      <c r="E705" s="3"/>
      <c r="F705" s="200"/>
      <c r="G705" s="3"/>
      <c r="H705" s="3"/>
      <c r="I705" s="3"/>
      <c r="J705" s="3"/>
      <c r="K705" s="3"/>
      <c r="L705" s="3"/>
      <c r="M705" s="3"/>
      <c r="N705" s="3"/>
      <c r="O705" s="3"/>
      <c r="P705" s="3"/>
      <c r="Q705" s="3"/>
      <c r="R705" s="3"/>
      <c r="S705" s="3"/>
      <c r="T705" s="3"/>
      <c r="U705" s="3"/>
      <c r="V705" s="3"/>
      <c r="W705" s="3"/>
      <c r="X705" s="3"/>
      <c r="Y705" s="3"/>
      <c r="Z705" s="3"/>
      <c r="AA705" s="3"/>
      <c r="AB705" s="3"/>
    </row>
    <row r="706" spans="1:28" ht="12.75" customHeight="1" x14ac:dyDescent="0.25">
      <c r="A706" s="3"/>
      <c r="B706" s="3"/>
      <c r="C706" s="3"/>
      <c r="D706" s="3"/>
      <c r="E706" s="3"/>
      <c r="F706" s="200"/>
      <c r="G706" s="3"/>
      <c r="H706" s="3"/>
      <c r="I706" s="3"/>
      <c r="J706" s="3"/>
      <c r="K706" s="3"/>
      <c r="L706" s="3"/>
      <c r="M706" s="3"/>
      <c r="N706" s="3"/>
      <c r="O706" s="3"/>
      <c r="P706" s="3"/>
      <c r="Q706" s="3"/>
      <c r="R706" s="3"/>
      <c r="S706" s="3"/>
      <c r="T706" s="3"/>
      <c r="U706" s="3"/>
      <c r="V706" s="3"/>
      <c r="W706" s="3"/>
      <c r="X706" s="3"/>
      <c r="Y706" s="3"/>
      <c r="Z706" s="3"/>
      <c r="AA706" s="3"/>
      <c r="AB706" s="3"/>
    </row>
    <row r="707" spans="1:28" ht="12.75" customHeight="1" x14ac:dyDescent="0.25">
      <c r="A707" s="3"/>
      <c r="B707" s="3"/>
      <c r="C707" s="3"/>
      <c r="D707" s="3"/>
      <c r="E707" s="3"/>
      <c r="F707" s="200"/>
      <c r="G707" s="3"/>
      <c r="H707" s="3"/>
      <c r="I707" s="3"/>
      <c r="J707" s="3"/>
      <c r="K707" s="3"/>
      <c r="L707" s="3"/>
      <c r="M707" s="3"/>
      <c r="N707" s="3"/>
      <c r="O707" s="3"/>
      <c r="P707" s="3"/>
      <c r="Q707" s="3"/>
      <c r="R707" s="3"/>
      <c r="S707" s="3"/>
      <c r="T707" s="3"/>
      <c r="U707" s="3"/>
      <c r="V707" s="3"/>
      <c r="W707" s="3"/>
      <c r="X707" s="3"/>
      <c r="Y707" s="3"/>
      <c r="Z707" s="3"/>
      <c r="AA707" s="3"/>
      <c r="AB707" s="3"/>
    </row>
    <row r="708" spans="1:28" ht="12.75" customHeight="1" x14ac:dyDescent="0.25">
      <c r="A708" s="3"/>
      <c r="B708" s="3"/>
      <c r="C708" s="3"/>
      <c r="D708" s="3"/>
      <c r="E708" s="3"/>
      <c r="F708" s="200"/>
      <c r="G708" s="3"/>
      <c r="H708" s="3"/>
      <c r="I708" s="3"/>
      <c r="J708" s="3"/>
      <c r="K708" s="3"/>
      <c r="L708" s="3"/>
      <c r="M708" s="3"/>
      <c r="N708" s="3"/>
      <c r="O708" s="3"/>
      <c r="P708" s="3"/>
      <c r="Q708" s="3"/>
      <c r="R708" s="3"/>
      <c r="S708" s="3"/>
      <c r="T708" s="3"/>
      <c r="U708" s="3"/>
      <c r="V708" s="3"/>
      <c r="W708" s="3"/>
      <c r="X708" s="3"/>
      <c r="Y708" s="3"/>
      <c r="Z708" s="3"/>
      <c r="AA708" s="3"/>
      <c r="AB708" s="3"/>
    </row>
    <row r="709" spans="1:28" ht="12.75" customHeight="1" x14ac:dyDescent="0.25">
      <c r="A709" s="3"/>
      <c r="B709" s="3"/>
      <c r="C709" s="3"/>
      <c r="D709" s="3"/>
      <c r="E709" s="3"/>
      <c r="F709" s="200"/>
      <c r="G709" s="3"/>
      <c r="H709" s="3"/>
      <c r="I709" s="3"/>
      <c r="J709" s="3"/>
      <c r="K709" s="3"/>
      <c r="L709" s="3"/>
      <c r="M709" s="3"/>
      <c r="N709" s="3"/>
      <c r="O709" s="3"/>
      <c r="P709" s="3"/>
      <c r="Q709" s="3"/>
      <c r="R709" s="3"/>
      <c r="S709" s="3"/>
      <c r="T709" s="3"/>
      <c r="U709" s="3"/>
      <c r="V709" s="3"/>
      <c r="W709" s="3"/>
      <c r="X709" s="3"/>
      <c r="Y709" s="3"/>
      <c r="Z709" s="3"/>
      <c r="AA709" s="3"/>
      <c r="AB709" s="3"/>
    </row>
    <row r="710" spans="1:28" ht="12.75" customHeight="1" x14ac:dyDescent="0.25">
      <c r="A710" s="3"/>
      <c r="B710" s="3"/>
      <c r="C710" s="3"/>
      <c r="D710" s="3"/>
      <c r="E710" s="3"/>
      <c r="F710" s="200"/>
      <c r="G710" s="3"/>
      <c r="H710" s="3"/>
      <c r="I710" s="3"/>
      <c r="J710" s="3"/>
      <c r="K710" s="3"/>
      <c r="L710" s="3"/>
      <c r="M710" s="3"/>
      <c r="N710" s="3"/>
      <c r="O710" s="3"/>
      <c r="P710" s="3"/>
      <c r="Q710" s="3"/>
      <c r="R710" s="3"/>
      <c r="S710" s="3"/>
      <c r="T710" s="3"/>
      <c r="U710" s="3"/>
      <c r="V710" s="3"/>
      <c r="W710" s="3"/>
      <c r="X710" s="3"/>
      <c r="Y710" s="3"/>
      <c r="Z710" s="3"/>
      <c r="AA710" s="3"/>
      <c r="AB710" s="3"/>
    </row>
    <row r="711" spans="1:28" ht="12.75" customHeight="1" x14ac:dyDescent="0.25">
      <c r="A711" s="3"/>
      <c r="B711" s="3"/>
      <c r="C711" s="3"/>
      <c r="D711" s="3"/>
      <c r="E711" s="3"/>
      <c r="F711" s="200"/>
      <c r="G711" s="3"/>
      <c r="H711" s="3"/>
      <c r="I711" s="3"/>
      <c r="J711" s="3"/>
      <c r="K711" s="3"/>
      <c r="L711" s="3"/>
      <c r="M711" s="3"/>
      <c r="N711" s="3"/>
      <c r="O711" s="3"/>
      <c r="P711" s="3"/>
      <c r="Q711" s="3"/>
      <c r="R711" s="3"/>
      <c r="S711" s="3"/>
      <c r="T711" s="3"/>
      <c r="U711" s="3"/>
      <c r="V711" s="3"/>
      <c r="W711" s="3"/>
      <c r="X711" s="3"/>
      <c r="Y711" s="3"/>
      <c r="Z711" s="3"/>
      <c r="AA711" s="3"/>
      <c r="AB711" s="3"/>
    </row>
    <row r="712" spans="1:28" ht="12.75" customHeight="1" x14ac:dyDescent="0.25">
      <c r="A712" s="3"/>
      <c r="B712" s="3"/>
      <c r="C712" s="3"/>
      <c r="D712" s="3"/>
      <c r="E712" s="3"/>
      <c r="F712" s="200"/>
      <c r="G712" s="3"/>
      <c r="H712" s="3"/>
      <c r="I712" s="3"/>
      <c r="J712" s="3"/>
      <c r="K712" s="3"/>
      <c r="L712" s="3"/>
      <c r="M712" s="3"/>
      <c r="N712" s="3"/>
      <c r="O712" s="3"/>
      <c r="P712" s="3"/>
      <c r="Q712" s="3"/>
      <c r="R712" s="3"/>
      <c r="S712" s="3"/>
      <c r="T712" s="3"/>
      <c r="U712" s="3"/>
      <c r="V712" s="3"/>
      <c r="W712" s="3"/>
      <c r="X712" s="3"/>
      <c r="Y712" s="3"/>
      <c r="Z712" s="3"/>
      <c r="AA712" s="3"/>
      <c r="AB712" s="3"/>
    </row>
    <row r="713" spans="1:28" ht="12.75" customHeight="1" x14ac:dyDescent="0.25">
      <c r="A713" s="3"/>
      <c r="B713" s="3"/>
      <c r="C713" s="3"/>
      <c r="D713" s="3"/>
      <c r="E713" s="3"/>
      <c r="F713" s="200"/>
      <c r="G713" s="3"/>
      <c r="H713" s="3"/>
      <c r="I713" s="3"/>
      <c r="J713" s="3"/>
      <c r="K713" s="3"/>
      <c r="L713" s="3"/>
      <c r="M713" s="3"/>
      <c r="N713" s="3"/>
      <c r="O713" s="3"/>
      <c r="P713" s="3"/>
      <c r="Q713" s="3"/>
      <c r="R713" s="3"/>
      <c r="S713" s="3"/>
      <c r="T713" s="3"/>
      <c r="U713" s="3"/>
      <c r="V713" s="3"/>
      <c r="W713" s="3"/>
      <c r="X713" s="3"/>
      <c r="Y713" s="3"/>
      <c r="Z713" s="3"/>
      <c r="AA713" s="3"/>
      <c r="AB713" s="3"/>
    </row>
    <row r="714" spans="1:28" ht="12.75" customHeight="1" x14ac:dyDescent="0.25">
      <c r="A714" s="3"/>
      <c r="B714" s="3"/>
      <c r="C714" s="3"/>
      <c r="D714" s="3"/>
      <c r="E714" s="3"/>
      <c r="F714" s="200"/>
      <c r="G714" s="3"/>
      <c r="H714" s="3"/>
      <c r="I714" s="3"/>
      <c r="J714" s="3"/>
      <c r="K714" s="3"/>
      <c r="L714" s="3"/>
      <c r="M714" s="3"/>
      <c r="N714" s="3"/>
      <c r="O714" s="3"/>
      <c r="P714" s="3"/>
      <c r="Q714" s="3"/>
      <c r="R714" s="3"/>
      <c r="S714" s="3"/>
      <c r="T714" s="3"/>
      <c r="U714" s="3"/>
      <c r="V714" s="3"/>
      <c r="W714" s="3"/>
      <c r="X714" s="3"/>
      <c r="Y714" s="3"/>
      <c r="Z714" s="3"/>
      <c r="AA714" s="3"/>
      <c r="AB714" s="3"/>
    </row>
    <row r="715" spans="1:28" ht="12.75" customHeight="1" x14ac:dyDescent="0.25">
      <c r="A715" s="3"/>
      <c r="B715" s="3"/>
      <c r="C715" s="3"/>
      <c r="D715" s="3"/>
      <c r="E715" s="3"/>
      <c r="F715" s="200"/>
      <c r="G715" s="3"/>
      <c r="H715" s="3"/>
      <c r="I715" s="3"/>
      <c r="J715" s="3"/>
      <c r="K715" s="3"/>
      <c r="L715" s="3"/>
      <c r="M715" s="3"/>
      <c r="N715" s="3"/>
      <c r="O715" s="3"/>
      <c r="P715" s="3"/>
      <c r="Q715" s="3"/>
      <c r="R715" s="3"/>
      <c r="S715" s="3"/>
      <c r="T715" s="3"/>
      <c r="U715" s="3"/>
      <c r="V715" s="3"/>
      <c r="W715" s="3"/>
      <c r="X715" s="3"/>
      <c r="Y715" s="3"/>
      <c r="Z715" s="3"/>
      <c r="AA715" s="3"/>
      <c r="AB715" s="3"/>
    </row>
    <row r="716" spans="1:28" ht="12.75" customHeight="1" x14ac:dyDescent="0.25">
      <c r="A716" s="3"/>
      <c r="B716" s="3"/>
      <c r="C716" s="3"/>
      <c r="D716" s="3"/>
      <c r="E716" s="3"/>
      <c r="F716" s="200"/>
      <c r="G716" s="3"/>
      <c r="H716" s="3"/>
      <c r="I716" s="3"/>
      <c r="J716" s="3"/>
      <c r="K716" s="3"/>
      <c r="L716" s="3"/>
      <c r="M716" s="3"/>
      <c r="N716" s="3"/>
      <c r="O716" s="3"/>
      <c r="P716" s="3"/>
      <c r="Q716" s="3"/>
      <c r="R716" s="3"/>
      <c r="S716" s="3"/>
      <c r="T716" s="3"/>
      <c r="U716" s="3"/>
      <c r="V716" s="3"/>
      <c r="W716" s="3"/>
      <c r="X716" s="3"/>
      <c r="Y716" s="3"/>
      <c r="Z716" s="3"/>
      <c r="AA716" s="3"/>
      <c r="AB716" s="3"/>
    </row>
    <row r="717" spans="1:28" ht="12.75" customHeight="1" x14ac:dyDescent="0.25">
      <c r="A717" s="3"/>
      <c r="B717" s="3"/>
      <c r="C717" s="3"/>
      <c r="D717" s="3"/>
      <c r="E717" s="3"/>
      <c r="F717" s="200"/>
      <c r="G717" s="3"/>
      <c r="H717" s="3"/>
      <c r="I717" s="3"/>
      <c r="J717" s="3"/>
      <c r="K717" s="3"/>
      <c r="L717" s="3"/>
      <c r="M717" s="3"/>
      <c r="N717" s="3"/>
      <c r="O717" s="3"/>
      <c r="P717" s="3"/>
      <c r="Q717" s="3"/>
      <c r="R717" s="3"/>
      <c r="S717" s="3"/>
      <c r="T717" s="3"/>
      <c r="U717" s="3"/>
      <c r="V717" s="3"/>
      <c r="W717" s="3"/>
      <c r="X717" s="3"/>
      <c r="Y717" s="3"/>
      <c r="Z717" s="3"/>
      <c r="AA717" s="3"/>
      <c r="AB717" s="3"/>
    </row>
    <row r="718" spans="1:28" ht="12.75" customHeight="1" x14ac:dyDescent="0.25">
      <c r="A718" s="3"/>
      <c r="B718" s="3"/>
      <c r="C718" s="3"/>
      <c r="D718" s="3"/>
      <c r="E718" s="3"/>
      <c r="F718" s="200"/>
      <c r="G718" s="3"/>
      <c r="H718" s="3"/>
      <c r="I718" s="3"/>
      <c r="J718" s="3"/>
      <c r="K718" s="3"/>
      <c r="L718" s="3"/>
      <c r="M718" s="3"/>
      <c r="N718" s="3"/>
      <c r="O718" s="3"/>
      <c r="P718" s="3"/>
      <c r="Q718" s="3"/>
      <c r="R718" s="3"/>
      <c r="S718" s="3"/>
      <c r="T718" s="3"/>
      <c r="U718" s="3"/>
      <c r="V718" s="3"/>
      <c r="W718" s="3"/>
      <c r="X718" s="3"/>
      <c r="Y718" s="3"/>
      <c r="Z718" s="3"/>
      <c r="AA718" s="3"/>
      <c r="AB718" s="3"/>
    </row>
    <row r="719" spans="1:28" ht="12.75" customHeight="1" x14ac:dyDescent="0.25">
      <c r="A719" s="3"/>
      <c r="B719" s="3"/>
      <c r="C719" s="3"/>
      <c r="D719" s="3"/>
      <c r="E719" s="3"/>
      <c r="F719" s="200"/>
      <c r="G719" s="3"/>
      <c r="H719" s="3"/>
      <c r="I719" s="3"/>
      <c r="J719" s="3"/>
      <c r="K719" s="3"/>
      <c r="L719" s="3"/>
      <c r="M719" s="3"/>
      <c r="N719" s="3"/>
      <c r="O719" s="3"/>
      <c r="P719" s="3"/>
      <c r="Q719" s="3"/>
      <c r="R719" s="3"/>
      <c r="S719" s="3"/>
      <c r="T719" s="3"/>
      <c r="U719" s="3"/>
      <c r="V719" s="3"/>
      <c r="W719" s="3"/>
      <c r="X719" s="3"/>
      <c r="Y719" s="3"/>
      <c r="Z719" s="3"/>
      <c r="AA719" s="3"/>
      <c r="AB719" s="3"/>
    </row>
    <row r="720" spans="1:28" ht="12.75" customHeight="1" x14ac:dyDescent="0.25">
      <c r="A720" s="3"/>
      <c r="B720" s="3"/>
      <c r="C720" s="3"/>
      <c r="D720" s="3"/>
      <c r="E720" s="3"/>
      <c r="F720" s="200"/>
      <c r="G720" s="3"/>
      <c r="H720" s="3"/>
      <c r="I720" s="3"/>
      <c r="J720" s="3"/>
      <c r="K720" s="3"/>
      <c r="L720" s="3"/>
      <c r="M720" s="3"/>
      <c r="N720" s="3"/>
      <c r="O720" s="3"/>
      <c r="P720" s="3"/>
      <c r="Q720" s="3"/>
      <c r="R720" s="3"/>
      <c r="S720" s="3"/>
      <c r="T720" s="3"/>
      <c r="U720" s="3"/>
      <c r="V720" s="3"/>
      <c r="W720" s="3"/>
      <c r="X720" s="3"/>
      <c r="Y720" s="3"/>
      <c r="Z720" s="3"/>
      <c r="AA720" s="3"/>
      <c r="AB720" s="3"/>
    </row>
    <row r="721" spans="1:28" ht="12.75" customHeight="1" x14ac:dyDescent="0.25">
      <c r="A721" s="3"/>
      <c r="B721" s="3"/>
      <c r="C721" s="3"/>
      <c r="D721" s="3"/>
      <c r="E721" s="3"/>
      <c r="F721" s="200"/>
      <c r="G721" s="3"/>
      <c r="H721" s="3"/>
      <c r="I721" s="3"/>
      <c r="J721" s="3"/>
      <c r="K721" s="3"/>
      <c r="L721" s="3"/>
      <c r="M721" s="3"/>
      <c r="N721" s="3"/>
      <c r="O721" s="3"/>
      <c r="P721" s="3"/>
      <c r="Q721" s="3"/>
      <c r="R721" s="3"/>
      <c r="S721" s="3"/>
      <c r="T721" s="3"/>
      <c r="U721" s="3"/>
      <c r="V721" s="3"/>
      <c r="W721" s="3"/>
      <c r="X721" s="3"/>
      <c r="Y721" s="3"/>
      <c r="Z721" s="3"/>
      <c r="AA721" s="3"/>
      <c r="AB721" s="3"/>
    </row>
    <row r="722" spans="1:28" ht="12.75" customHeight="1" x14ac:dyDescent="0.25">
      <c r="A722" s="3"/>
      <c r="B722" s="3"/>
      <c r="C722" s="3"/>
      <c r="D722" s="3"/>
      <c r="E722" s="3"/>
      <c r="F722" s="200"/>
      <c r="G722" s="3"/>
      <c r="H722" s="3"/>
      <c r="I722" s="3"/>
      <c r="J722" s="3"/>
      <c r="K722" s="3"/>
      <c r="L722" s="3"/>
      <c r="M722" s="3"/>
      <c r="N722" s="3"/>
      <c r="O722" s="3"/>
      <c r="P722" s="3"/>
      <c r="Q722" s="3"/>
      <c r="R722" s="3"/>
      <c r="S722" s="3"/>
      <c r="T722" s="3"/>
      <c r="U722" s="3"/>
      <c r="V722" s="3"/>
      <c r="W722" s="3"/>
      <c r="X722" s="3"/>
      <c r="Y722" s="3"/>
      <c r="Z722" s="3"/>
      <c r="AA722" s="3"/>
      <c r="AB722" s="3"/>
    </row>
    <row r="723" spans="1:28" ht="12.75" customHeight="1" x14ac:dyDescent="0.25">
      <c r="A723" s="3"/>
      <c r="B723" s="3"/>
      <c r="C723" s="3"/>
      <c r="D723" s="3"/>
      <c r="E723" s="3"/>
      <c r="F723" s="200"/>
      <c r="G723" s="3"/>
      <c r="H723" s="3"/>
      <c r="I723" s="3"/>
      <c r="J723" s="3"/>
      <c r="K723" s="3"/>
      <c r="L723" s="3"/>
      <c r="M723" s="3"/>
      <c r="N723" s="3"/>
      <c r="O723" s="3"/>
      <c r="P723" s="3"/>
      <c r="Q723" s="3"/>
      <c r="R723" s="3"/>
      <c r="S723" s="3"/>
      <c r="T723" s="3"/>
      <c r="U723" s="3"/>
      <c r="V723" s="3"/>
      <c r="W723" s="3"/>
      <c r="X723" s="3"/>
      <c r="Y723" s="3"/>
      <c r="Z723" s="3"/>
      <c r="AA723" s="3"/>
      <c r="AB723" s="3"/>
    </row>
    <row r="724" spans="1:28" ht="12.75" customHeight="1" x14ac:dyDescent="0.25">
      <c r="A724" s="3"/>
      <c r="B724" s="3"/>
      <c r="C724" s="3"/>
      <c r="D724" s="3"/>
      <c r="E724" s="3"/>
      <c r="F724" s="200"/>
      <c r="G724" s="3"/>
      <c r="H724" s="3"/>
      <c r="I724" s="3"/>
      <c r="J724" s="3"/>
      <c r="K724" s="3"/>
      <c r="L724" s="3"/>
      <c r="M724" s="3"/>
      <c r="N724" s="3"/>
      <c r="O724" s="3"/>
      <c r="P724" s="3"/>
      <c r="Q724" s="3"/>
      <c r="R724" s="3"/>
      <c r="S724" s="3"/>
      <c r="T724" s="3"/>
      <c r="U724" s="3"/>
      <c r="V724" s="3"/>
      <c r="W724" s="3"/>
      <c r="X724" s="3"/>
      <c r="Y724" s="3"/>
      <c r="Z724" s="3"/>
      <c r="AA724" s="3"/>
      <c r="AB724" s="3"/>
    </row>
    <row r="725" spans="1:28" ht="12.75" customHeight="1" x14ac:dyDescent="0.25">
      <c r="A725" s="3"/>
      <c r="B725" s="3"/>
      <c r="C725" s="3"/>
      <c r="D725" s="3"/>
      <c r="E725" s="3"/>
      <c r="F725" s="200"/>
      <c r="G725" s="3"/>
      <c r="H725" s="3"/>
      <c r="I725" s="3"/>
      <c r="J725" s="3"/>
      <c r="K725" s="3"/>
      <c r="L725" s="3"/>
      <c r="M725" s="3"/>
      <c r="N725" s="3"/>
      <c r="O725" s="3"/>
      <c r="P725" s="3"/>
      <c r="Q725" s="3"/>
      <c r="R725" s="3"/>
      <c r="S725" s="3"/>
      <c r="T725" s="3"/>
      <c r="U725" s="3"/>
      <c r="V725" s="3"/>
      <c r="W725" s="3"/>
      <c r="X725" s="3"/>
      <c r="Y725" s="3"/>
      <c r="Z725" s="3"/>
      <c r="AA725" s="3"/>
      <c r="AB725" s="3"/>
    </row>
    <row r="726" spans="1:28" ht="12.75" customHeight="1" x14ac:dyDescent="0.25">
      <c r="A726" s="3"/>
      <c r="B726" s="3"/>
      <c r="C726" s="3"/>
      <c r="D726" s="3"/>
      <c r="E726" s="3"/>
      <c r="F726" s="200"/>
      <c r="G726" s="3"/>
      <c r="H726" s="3"/>
      <c r="I726" s="3"/>
      <c r="J726" s="3"/>
      <c r="K726" s="3"/>
      <c r="L726" s="3"/>
      <c r="M726" s="3"/>
      <c r="N726" s="3"/>
      <c r="O726" s="3"/>
      <c r="P726" s="3"/>
      <c r="Q726" s="3"/>
      <c r="R726" s="3"/>
      <c r="S726" s="3"/>
      <c r="T726" s="3"/>
      <c r="U726" s="3"/>
      <c r="V726" s="3"/>
      <c r="W726" s="3"/>
      <c r="X726" s="3"/>
      <c r="Y726" s="3"/>
      <c r="Z726" s="3"/>
      <c r="AA726" s="3"/>
      <c r="AB726" s="3"/>
    </row>
    <row r="727" spans="1:28" ht="12.75" customHeight="1" x14ac:dyDescent="0.25">
      <c r="A727" s="3"/>
      <c r="B727" s="3"/>
      <c r="C727" s="3"/>
      <c r="D727" s="3"/>
      <c r="E727" s="3"/>
      <c r="F727" s="200"/>
      <c r="G727" s="3"/>
      <c r="H727" s="3"/>
      <c r="I727" s="3"/>
      <c r="J727" s="3"/>
      <c r="K727" s="3"/>
      <c r="L727" s="3"/>
      <c r="M727" s="3"/>
      <c r="N727" s="3"/>
      <c r="O727" s="3"/>
      <c r="P727" s="3"/>
      <c r="Q727" s="3"/>
      <c r="R727" s="3"/>
      <c r="S727" s="3"/>
      <c r="T727" s="3"/>
      <c r="U727" s="3"/>
      <c r="V727" s="3"/>
      <c r="W727" s="3"/>
      <c r="X727" s="3"/>
      <c r="Y727" s="3"/>
      <c r="Z727" s="3"/>
      <c r="AA727" s="3"/>
      <c r="AB727" s="3"/>
    </row>
    <row r="728" spans="1:28" ht="12.75" customHeight="1" x14ac:dyDescent="0.25">
      <c r="A728" s="3"/>
      <c r="B728" s="3"/>
      <c r="C728" s="3"/>
      <c r="D728" s="3"/>
      <c r="E728" s="3"/>
      <c r="F728" s="200"/>
      <c r="G728" s="3"/>
      <c r="H728" s="3"/>
      <c r="I728" s="3"/>
      <c r="J728" s="3"/>
      <c r="K728" s="3"/>
      <c r="L728" s="3"/>
      <c r="M728" s="3"/>
      <c r="N728" s="3"/>
      <c r="O728" s="3"/>
      <c r="P728" s="3"/>
      <c r="Q728" s="3"/>
      <c r="R728" s="3"/>
      <c r="S728" s="3"/>
      <c r="T728" s="3"/>
      <c r="U728" s="3"/>
      <c r="V728" s="3"/>
      <c r="W728" s="3"/>
      <c r="X728" s="3"/>
      <c r="Y728" s="3"/>
      <c r="Z728" s="3"/>
      <c r="AA728" s="3"/>
      <c r="AB728" s="3"/>
    </row>
    <row r="729" spans="1:28" ht="12.75" customHeight="1" x14ac:dyDescent="0.25">
      <c r="A729" s="3"/>
      <c r="B729" s="3"/>
      <c r="C729" s="3"/>
      <c r="D729" s="3"/>
      <c r="E729" s="3"/>
      <c r="F729" s="200"/>
      <c r="G729" s="3"/>
      <c r="H729" s="3"/>
      <c r="I729" s="3"/>
      <c r="J729" s="3"/>
      <c r="K729" s="3"/>
      <c r="L729" s="3"/>
      <c r="M729" s="3"/>
      <c r="N729" s="3"/>
      <c r="O729" s="3"/>
      <c r="P729" s="3"/>
      <c r="Q729" s="3"/>
      <c r="R729" s="3"/>
      <c r="S729" s="3"/>
      <c r="T729" s="3"/>
      <c r="U729" s="3"/>
      <c r="V729" s="3"/>
      <c r="W729" s="3"/>
      <c r="X729" s="3"/>
      <c r="Y729" s="3"/>
      <c r="Z729" s="3"/>
      <c r="AA729" s="3"/>
      <c r="AB729" s="3"/>
    </row>
    <row r="730" spans="1:28" ht="12.75" customHeight="1" x14ac:dyDescent="0.25">
      <c r="A730" s="3"/>
      <c r="B730" s="3"/>
      <c r="C730" s="3"/>
      <c r="D730" s="3"/>
      <c r="E730" s="3"/>
      <c r="F730" s="200"/>
      <c r="G730" s="3"/>
      <c r="H730" s="3"/>
      <c r="I730" s="3"/>
      <c r="J730" s="3"/>
      <c r="K730" s="3"/>
      <c r="L730" s="3"/>
      <c r="M730" s="3"/>
      <c r="N730" s="3"/>
      <c r="O730" s="3"/>
      <c r="P730" s="3"/>
      <c r="Q730" s="3"/>
      <c r="R730" s="3"/>
      <c r="S730" s="3"/>
      <c r="T730" s="3"/>
      <c r="U730" s="3"/>
      <c r="V730" s="3"/>
      <c r="W730" s="3"/>
      <c r="X730" s="3"/>
      <c r="Y730" s="3"/>
      <c r="Z730" s="3"/>
      <c r="AA730" s="3"/>
      <c r="AB730" s="3"/>
    </row>
    <row r="731" spans="1:28" ht="12.75" customHeight="1" x14ac:dyDescent="0.25">
      <c r="A731" s="3"/>
      <c r="B731" s="3"/>
      <c r="C731" s="3"/>
      <c r="D731" s="3"/>
      <c r="E731" s="3"/>
      <c r="F731" s="200"/>
      <c r="G731" s="3"/>
      <c r="H731" s="3"/>
      <c r="I731" s="3"/>
      <c r="J731" s="3"/>
      <c r="K731" s="3"/>
      <c r="L731" s="3"/>
      <c r="M731" s="3"/>
      <c r="N731" s="3"/>
      <c r="O731" s="3"/>
      <c r="P731" s="3"/>
      <c r="Q731" s="3"/>
      <c r="R731" s="3"/>
      <c r="S731" s="3"/>
      <c r="T731" s="3"/>
      <c r="U731" s="3"/>
      <c r="V731" s="3"/>
      <c r="W731" s="3"/>
      <c r="X731" s="3"/>
      <c r="Y731" s="3"/>
      <c r="Z731" s="3"/>
      <c r="AA731" s="3"/>
      <c r="AB731" s="3"/>
    </row>
    <row r="732" spans="1:28" ht="12.75" customHeight="1" x14ac:dyDescent="0.25">
      <c r="A732" s="3"/>
      <c r="B732" s="3"/>
      <c r="C732" s="3"/>
      <c r="D732" s="3"/>
      <c r="E732" s="3"/>
      <c r="F732" s="200"/>
      <c r="G732" s="3"/>
      <c r="H732" s="3"/>
      <c r="I732" s="3"/>
      <c r="J732" s="3"/>
      <c r="K732" s="3"/>
      <c r="L732" s="3"/>
      <c r="M732" s="3"/>
      <c r="N732" s="3"/>
      <c r="O732" s="3"/>
      <c r="P732" s="3"/>
      <c r="Q732" s="3"/>
      <c r="R732" s="3"/>
      <c r="S732" s="3"/>
      <c r="T732" s="3"/>
      <c r="U732" s="3"/>
      <c r="V732" s="3"/>
      <c r="W732" s="3"/>
      <c r="X732" s="3"/>
      <c r="Y732" s="3"/>
      <c r="Z732" s="3"/>
      <c r="AA732" s="3"/>
      <c r="AB732" s="3"/>
    </row>
    <row r="733" spans="1:28" ht="12.75" customHeight="1" x14ac:dyDescent="0.25">
      <c r="A733" s="3"/>
      <c r="B733" s="3"/>
      <c r="C733" s="3"/>
      <c r="D733" s="3"/>
      <c r="E733" s="3"/>
      <c r="F733" s="200"/>
      <c r="G733" s="3"/>
      <c r="H733" s="3"/>
      <c r="I733" s="3"/>
      <c r="J733" s="3"/>
      <c r="K733" s="3"/>
      <c r="L733" s="3"/>
      <c r="M733" s="3"/>
      <c r="N733" s="3"/>
      <c r="O733" s="3"/>
      <c r="P733" s="3"/>
      <c r="Q733" s="3"/>
      <c r="R733" s="3"/>
      <c r="S733" s="3"/>
      <c r="T733" s="3"/>
      <c r="U733" s="3"/>
      <c r="V733" s="3"/>
      <c r="W733" s="3"/>
      <c r="X733" s="3"/>
      <c r="Y733" s="3"/>
      <c r="Z733" s="3"/>
      <c r="AA733" s="3"/>
      <c r="AB733" s="3"/>
    </row>
    <row r="734" spans="1:28" ht="12.75" customHeight="1" x14ac:dyDescent="0.25">
      <c r="A734" s="3"/>
      <c r="B734" s="3"/>
      <c r="C734" s="3"/>
      <c r="D734" s="3"/>
      <c r="E734" s="3"/>
      <c r="F734" s="200"/>
      <c r="G734" s="3"/>
      <c r="H734" s="3"/>
      <c r="I734" s="3"/>
      <c r="J734" s="3"/>
      <c r="K734" s="3"/>
      <c r="L734" s="3"/>
      <c r="M734" s="3"/>
      <c r="N734" s="3"/>
      <c r="O734" s="3"/>
      <c r="P734" s="3"/>
      <c r="Q734" s="3"/>
      <c r="R734" s="3"/>
      <c r="S734" s="3"/>
      <c r="T734" s="3"/>
      <c r="U734" s="3"/>
      <c r="V734" s="3"/>
      <c r="W734" s="3"/>
      <c r="X734" s="3"/>
      <c r="Y734" s="3"/>
      <c r="Z734" s="3"/>
      <c r="AA734" s="3"/>
      <c r="AB734" s="3"/>
    </row>
    <row r="735" spans="1:28" ht="12.75" customHeight="1" x14ac:dyDescent="0.25">
      <c r="A735" s="3"/>
      <c r="B735" s="3"/>
      <c r="C735" s="3"/>
      <c r="D735" s="3"/>
      <c r="E735" s="3"/>
      <c r="F735" s="200"/>
      <c r="G735" s="3"/>
      <c r="H735" s="3"/>
      <c r="I735" s="3"/>
      <c r="J735" s="3"/>
      <c r="K735" s="3"/>
      <c r="L735" s="3"/>
      <c r="M735" s="3"/>
      <c r="N735" s="3"/>
      <c r="O735" s="3"/>
      <c r="P735" s="3"/>
      <c r="Q735" s="3"/>
      <c r="R735" s="3"/>
      <c r="S735" s="3"/>
      <c r="T735" s="3"/>
      <c r="U735" s="3"/>
      <c r="V735" s="3"/>
      <c r="W735" s="3"/>
      <c r="X735" s="3"/>
      <c r="Y735" s="3"/>
      <c r="Z735" s="3"/>
      <c r="AA735" s="3"/>
      <c r="AB735" s="3"/>
    </row>
    <row r="736" spans="1:28" ht="12.75" customHeight="1" x14ac:dyDescent="0.25">
      <c r="A736" s="3"/>
      <c r="B736" s="3"/>
      <c r="C736" s="3"/>
      <c r="D736" s="3"/>
      <c r="E736" s="3"/>
      <c r="F736" s="200"/>
      <c r="G736" s="3"/>
      <c r="H736" s="3"/>
      <c r="I736" s="3"/>
      <c r="J736" s="3"/>
      <c r="K736" s="3"/>
      <c r="L736" s="3"/>
      <c r="M736" s="3"/>
      <c r="N736" s="3"/>
      <c r="O736" s="3"/>
      <c r="P736" s="3"/>
      <c r="Q736" s="3"/>
      <c r="R736" s="3"/>
      <c r="S736" s="3"/>
      <c r="T736" s="3"/>
      <c r="U736" s="3"/>
      <c r="V736" s="3"/>
      <c r="W736" s="3"/>
      <c r="X736" s="3"/>
      <c r="Y736" s="3"/>
      <c r="Z736" s="3"/>
      <c r="AA736" s="3"/>
      <c r="AB736" s="3"/>
    </row>
    <row r="737" spans="1:28" ht="12.75" customHeight="1" x14ac:dyDescent="0.25">
      <c r="A737" s="3"/>
      <c r="B737" s="3"/>
      <c r="C737" s="3"/>
      <c r="D737" s="3"/>
      <c r="E737" s="3"/>
      <c r="F737" s="200"/>
      <c r="G737" s="3"/>
      <c r="H737" s="3"/>
      <c r="I737" s="3"/>
      <c r="J737" s="3"/>
      <c r="K737" s="3"/>
      <c r="L737" s="3"/>
      <c r="M737" s="3"/>
      <c r="N737" s="3"/>
      <c r="O737" s="3"/>
      <c r="P737" s="3"/>
      <c r="Q737" s="3"/>
      <c r="R737" s="3"/>
      <c r="S737" s="3"/>
      <c r="T737" s="3"/>
      <c r="U737" s="3"/>
      <c r="V737" s="3"/>
      <c r="W737" s="3"/>
      <c r="X737" s="3"/>
      <c r="Y737" s="3"/>
      <c r="Z737" s="3"/>
      <c r="AA737" s="3"/>
      <c r="AB737" s="3"/>
    </row>
    <row r="738" spans="1:28" ht="12.75" customHeight="1" x14ac:dyDescent="0.25">
      <c r="A738" s="3"/>
      <c r="B738" s="3"/>
      <c r="C738" s="3"/>
      <c r="D738" s="3"/>
      <c r="E738" s="3"/>
      <c r="F738" s="200"/>
      <c r="G738" s="3"/>
      <c r="H738" s="3"/>
      <c r="I738" s="3"/>
      <c r="J738" s="3"/>
      <c r="K738" s="3"/>
      <c r="L738" s="3"/>
      <c r="M738" s="3"/>
      <c r="N738" s="3"/>
      <c r="O738" s="3"/>
      <c r="P738" s="3"/>
      <c r="Q738" s="3"/>
      <c r="R738" s="3"/>
      <c r="S738" s="3"/>
      <c r="T738" s="3"/>
      <c r="U738" s="3"/>
      <c r="V738" s="3"/>
      <c r="W738" s="3"/>
      <c r="X738" s="3"/>
      <c r="Y738" s="3"/>
      <c r="Z738" s="3"/>
      <c r="AA738" s="3"/>
      <c r="AB738" s="3"/>
    </row>
    <row r="739" spans="1:28" ht="12.75" customHeight="1" x14ac:dyDescent="0.25">
      <c r="A739" s="3"/>
      <c r="B739" s="3"/>
      <c r="C739" s="3"/>
      <c r="D739" s="3"/>
      <c r="E739" s="3"/>
      <c r="F739" s="200"/>
      <c r="G739" s="3"/>
      <c r="H739" s="3"/>
      <c r="I739" s="3"/>
      <c r="J739" s="3"/>
      <c r="K739" s="3"/>
      <c r="L739" s="3"/>
      <c r="M739" s="3"/>
      <c r="N739" s="3"/>
      <c r="O739" s="3"/>
      <c r="P739" s="3"/>
      <c r="Q739" s="3"/>
      <c r="R739" s="3"/>
      <c r="S739" s="3"/>
      <c r="T739" s="3"/>
      <c r="U739" s="3"/>
      <c r="V739" s="3"/>
      <c r="W739" s="3"/>
      <c r="X739" s="3"/>
      <c r="Y739" s="3"/>
      <c r="Z739" s="3"/>
      <c r="AA739" s="3"/>
      <c r="AB739" s="3"/>
    </row>
    <row r="740" spans="1:28" ht="12.75" customHeight="1" x14ac:dyDescent="0.25">
      <c r="A740" s="3"/>
      <c r="B740" s="3"/>
      <c r="C740" s="3"/>
      <c r="D740" s="3"/>
      <c r="E740" s="3"/>
      <c r="F740" s="200"/>
      <c r="G740" s="3"/>
      <c r="H740" s="3"/>
      <c r="I740" s="3"/>
      <c r="J740" s="3"/>
      <c r="K740" s="3"/>
      <c r="L740" s="3"/>
      <c r="M740" s="3"/>
      <c r="N740" s="3"/>
      <c r="O740" s="3"/>
      <c r="P740" s="3"/>
      <c r="Q740" s="3"/>
      <c r="R740" s="3"/>
      <c r="S740" s="3"/>
      <c r="T740" s="3"/>
      <c r="U740" s="3"/>
      <c r="V740" s="3"/>
      <c r="W740" s="3"/>
      <c r="X740" s="3"/>
      <c r="Y740" s="3"/>
      <c r="Z740" s="3"/>
      <c r="AA740" s="3"/>
      <c r="AB740" s="3"/>
    </row>
    <row r="741" spans="1:28" ht="12.75" customHeight="1" x14ac:dyDescent="0.25">
      <c r="A741" s="3"/>
      <c r="B741" s="3"/>
      <c r="C741" s="3"/>
      <c r="D741" s="3"/>
      <c r="E741" s="3"/>
      <c r="F741" s="200"/>
      <c r="G741" s="3"/>
      <c r="H741" s="3"/>
      <c r="I741" s="3"/>
      <c r="J741" s="3"/>
      <c r="K741" s="3"/>
      <c r="L741" s="3"/>
      <c r="M741" s="3"/>
      <c r="N741" s="3"/>
      <c r="O741" s="3"/>
      <c r="P741" s="3"/>
      <c r="Q741" s="3"/>
      <c r="R741" s="3"/>
      <c r="S741" s="3"/>
      <c r="T741" s="3"/>
      <c r="U741" s="3"/>
      <c r="V741" s="3"/>
      <c r="W741" s="3"/>
      <c r="X741" s="3"/>
      <c r="Y741" s="3"/>
      <c r="Z741" s="3"/>
      <c r="AA741" s="3"/>
      <c r="AB741" s="3"/>
    </row>
    <row r="742" spans="1:28" ht="12.75" customHeight="1" x14ac:dyDescent="0.25">
      <c r="A742" s="3"/>
      <c r="B742" s="3"/>
      <c r="C742" s="3"/>
      <c r="D742" s="3"/>
      <c r="E742" s="3"/>
      <c r="F742" s="200"/>
      <c r="G742" s="3"/>
      <c r="H742" s="3"/>
      <c r="I742" s="3"/>
      <c r="J742" s="3"/>
      <c r="K742" s="3"/>
      <c r="L742" s="3"/>
      <c r="M742" s="3"/>
      <c r="N742" s="3"/>
      <c r="O742" s="3"/>
      <c r="P742" s="3"/>
      <c r="Q742" s="3"/>
      <c r="R742" s="3"/>
      <c r="S742" s="3"/>
      <c r="T742" s="3"/>
      <c r="U742" s="3"/>
      <c r="V742" s="3"/>
      <c r="W742" s="3"/>
      <c r="X742" s="3"/>
      <c r="Y742" s="3"/>
      <c r="Z742" s="3"/>
      <c r="AA742" s="3"/>
      <c r="AB742" s="3"/>
    </row>
    <row r="743" spans="1:28" ht="12.75" customHeight="1" x14ac:dyDescent="0.25">
      <c r="A743" s="3"/>
      <c r="B743" s="3"/>
      <c r="C743" s="3"/>
      <c r="D743" s="3"/>
      <c r="E743" s="3"/>
      <c r="F743" s="200"/>
      <c r="G743" s="3"/>
      <c r="H743" s="3"/>
      <c r="I743" s="3"/>
      <c r="J743" s="3"/>
      <c r="K743" s="3"/>
      <c r="L743" s="3"/>
      <c r="M743" s="3"/>
      <c r="N743" s="3"/>
      <c r="O743" s="3"/>
      <c r="P743" s="3"/>
      <c r="Q743" s="3"/>
      <c r="R743" s="3"/>
      <c r="S743" s="3"/>
      <c r="T743" s="3"/>
      <c r="U743" s="3"/>
      <c r="V743" s="3"/>
      <c r="W743" s="3"/>
      <c r="X743" s="3"/>
      <c r="Y743" s="3"/>
      <c r="Z743" s="3"/>
      <c r="AA743" s="3"/>
      <c r="AB743" s="3"/>
    </row>
    <row r="744" spans="1:28" ht="12.75" customHeight="1" x14ac:dyDescent="0.25">
      <c r="A744" s="3"/>
      <c r="B744" s="3"/>
      <c r="C744" s="3"/>
      <c r="D744" s="3"/>
      <c r="E744" s="3"/>
      <c r="F744" s="200"/>
      <c r="G744" s="3"/>
      <c r="H744" s="3"/>
      <c r="I744" s="3"/>
      <c r="J744" s="3"/>
      <c r="K744" s="3"/>
      <c r="L744" s="3"/>
      <c r="M744" s="3"/>
      <c r="N744" s="3"/>
      <c r="O744" s="3"/>
      <c r="P744" s="3"/>
      <c r="Q744" s="3"/>
      <c r="R744" s="3"/>
      <c r="S744" s="3"/>
      <c r="T744" s="3"/>
      <c r="U744" s="3"/>
      <c r="V744" s="3"/>
      <c r="W744" s="3"/>
      <c r="X744" s="3"/>
      <c r="Y744" s="3"/>
      <c r="Z744" s="3"/>
      <c r="AA744" s="3"/>
      <c r="AB744" s="3"/>
    </row>
    <row r="745" spans="1:28" ht="12.75" customHeight="1" x14ac:dyDescent="0.25">
      <c r="A745" s="3"/>
      <c r="B745" s="3"/>
      <c r="C745" s="3"/>
      <c r="D745" s="3"/>
      <c r="E745" s="3"/>
      <c r="F745" s="200"/>
      <c r="G745" s="3"/>
      <c r="H745" s="3"/>
      <c r="I745" s="3"/>
      <c r="J745" s="3"/>
      <c r="K745" s="3"/>
      <c r="L745" s="3"/>
      <c r="M745" s="3"/>
      <c r="N745" s="3"/>
      <c r="O745" s="3"/>
      <c r="P745" s="3"/>
      <c r="Q745" s="3"/>
      <c r="R745" s="3"/>
      <c r="S745" s="3"/>
      <c r="T745" s="3"/>
      <c r="U745" s="3"/>
      <c r="V745" s="3"/>
      <c r="W745" s="3"/>
      <c r="X745" s="3"/>
      <c r="Y745" s="3"/>
      <c r="Z745" s="3"/>
      <c r="AA745" s="3"/>
      <c r="AB745" s="3"/>
    </row>
    <row r="746" spans="1:28" ht="12.75" customHeight="1" x14ac:dyDescent="0.25">
      <c r="A746" s="3"/>
      <c r="B746" s="3"/>
      <c r="C746" s="3"/>
      <c r="D746" s="3"/>
      <c r="E746" s="3"/>
      <c r="F746" s="200"/>
      <c r="G746" s="3"/>
      <c r="H746" s="3"/>
      <c r="I746" s="3"/>
      <c r="J746" s="3"/>
      <c r="K746" s="3"/>
      <c r="L746" s="3"/>
      <c r="M746" s="3"/>
      <c r="N746" s="3"/>
      <c r="O746" s="3"/>
      <c r="P746" s="3"/>
      <c r="Q746" s="3"/>
      <c r="R746" s="3"/>
      <c r="S746" s="3"/>
      <c r="T746" s="3"/>
      <c r="U746" s="3"/>
      <c r="V746" s="3"/>
      <c r="W746" s="3"/>
      <c r="X746" s="3"/>
      <c r="Y746" s="3"/>
      <c r="Z746" s="3"/>
      <c r="AA746" s="3"/>
      <c r="AB746" s="3"/>
    </row>
    <row r="747" spans="1:28" ht="12.75" customHeight="1" x14ac:dyDescent="0.25">
      <c r="A747" s="3"/>
      <c r="B747" s="3"/>
      <c r="C747" s="3"/>
      <c r="D747" s="3"/>
      <c r="E747" s="3"/>
      <c r="F747" s="200"/>
      <c r="G747" s="3"/>
      <c r="H747" s="3"/>
      <c r="I747" s="3"/>
      <c r="J747" s="3"/>
      <c r="K747" s="3"/>
      <c r="L747" s="3"/>
      <c r="M747" s="3"/>
      <c r="N747" s="3"/>
      <c r="O747" s="3"/>
      <c r="P747" s="3"/>
      <c r="Q747" s="3"/>
      <c r="R747" s="3"/>
      <c r="S747" s="3"/>
      <c r="T747" s="3"/>
      <c r="U747" s="3"/>
      <c r="V747" s="3"/>
      <c r="W747" s="3"/>
      <c r="X747" s="3"/>
      <c r="Y747" s="3"/>
      <c r="Z747" s="3"/>
      <c r="AA747" s="3"/>
      <c r="AB747" s="3"/>
    </row>
    <row r="748" spans="1:28" ht="12.75" customHeight="1" x14ac:dyDescent="0.25">
      <c r="A748" s="3"/>
      <c r="B748" s="3"/>
      <c r="C748" s="3"/>
      <c r="D748" s="3"/>
      <c r="E748" s="3"/>
      <c r="F748" s="200"/>
      <c r="G748" s="3"/>
      <c r="H748" s="3"/>
      <c r="I748" s="3"/>
      <c r="J748" s="3"/>
      <c r="K748" s="3"/>
      <c r="L748" s="3"/>
      <c r="M748" s="3"/>
      <c r="N748" s="3"/>
      <c r="O748" s="3"/>
      <c r="P748" s="3"/>
      <c r="Q748" s="3"/>
      <c r="R748" s="3"/>
      <c r="S748" s="3"/>
      <c r="T748" s="3"/>
      <c r="U748" s="3"/>
      <c r="V748" s="3"/>
      <c r="W748" s="3"/>
      <c r="X748" s="3"/>
      <c r="Y748" s="3"/>
      <c r="Z748" s="3"/>
      <c r="AA748" s="3"/>
      <c r="AB748" s="3"/>
    </row>
    <row r="749" spans="1:28" ht="12.75" customHeight="1" x14ac:dyDescent="0.25">
      <c r="A749" s="3"/>
      <c r="B749" s="3"/>
      <c r="C749" s="3"/>
      <c r="D749" s="3"/>
      <c r="E749" s="3"/>
      <c r="F749" s="200"/>
      <c r="G749" s="3"/>
      <c r="H749" s="3"/>
      <c r="I749" s="3"/>
      <c r="J749" s="3"/>
      <c r="K749" s="3"/>
      <c r="L749" s="3"/>
      <c r="M749" s="3"/>
      <c r="N749" s="3"/>
      <c r="O749" s="3"/>
      <c r="P749" s="3"/>
      <c r="Q749" s="3"/>
      <c r="R749" s="3"/>
      <c r="S749" s="3"/>
      <c r="T749" s="3"/>
      <c r="U749" s="3"/>
      <c r="V749" s="3"/>
      <c r="W749" s="3"/>
      <c r="X749" s="3"/>
      <c r="Y749" s="3"/>
      <c r="Z749" s="3"/>
      <c r="AA749" s="3"/>
      <c r="AB749" s="3"/>
    </row>
    <row r="750" spans="1:28" ht="12.75" customHeight="1" x14ac:dyDescent="0.25">
      <c r="A750" s="3"/>
      <c r="B750" s="3"/>
      <c r="C750" s="3"/>
      <c r="D750" s="3"/>
      <c r="E750" s="3"/>
      <c r="F750" s="200"/>
      <c r="G750" s="3"/>
      <c r="H750" s="3"/>
      <c r="I750" s="3"/>
      <c r="J750" s="3"/>
      <c r="K750" s="3"/>
      <c r="L750" s="3"/>
      <c r="M750" s="3"/>
      <c r="N750" s="3"/>
      <c r="O750" s="3"/>
      <c r="P750" s="3"/>
      <c r="Q750" s="3"/>
      <c r="R750" s="3"/>
      <c r="S750" s="3"/>
      <c r="T750" s="3"/>
      <c r="U750" s="3"/>
      <c r="V750" s="3"/>
      <c r="W750" s="3"/>
      <c r="X750" s="3"/>
      <c r="Y750" s="3"/>
      <c r="Z750" s="3"/>
      <c r="AA750" s="3"/>
      <c r="AB750" s="3"/>
    </row>
    <row r="751" spans="1:28" ht="12.75" customHeight="1" x14ac:dyDescent="0.25">
      <c r="A751" s="3"/>
      <c r="B751" s="3"/>
      <c r="C751" s="3"/>
      <c r="D751" s="3"/>
      <c r="E751" s="3"/>
      <c r="F751" s="200"/>
      <c r="G751" s="3"/>
      <c r="H751" s="3"/>
      <c r="I751" s="3"/>
      <c r="J751" s="3"/>
      <c r="K751" s="3"/>
      <c r="L751" s="3"/>
      <c r="M751" s="3"/>
      <c r="N751" s="3"/>
      <c r="O751" s="3"/>
      <c r="P751" s="3"/>
      <c r="Q751" s="3"/>
      <c r="R751" s="3"/>
      <c r="S751" s="3"/>
      <c r="T751" s="3"/>
      <c r="U751" s="3"/>
      <c r="V751" s="3"/>
      <c r="W751" s="3"/>
      <c r="X751" s="3"/>
      <c r="Y751" s="3"/>
      <c r="Z751" s="3"/>
      <c r="AA751" s="3"/>
      <c r="AB751" s="3"/>
    </row>
    <row r="752" spans="1:28" ht="12.75" customHeight="1" x14ac:dyDescent="0.25">
      <c r="A752" s="3"/>
      <c r="B752" s="3"/>
      <c r="C752" s="3"/>
      <c r="D752" s="3"/>
      <c r="E752" s="3"/>
      <c r="F752" s="200"/>
      <c r="G752" s="3"/>
      <c r="H752" s="3"/>
      <c r="I752" s="3"/>
      <c r="J752" s="3"/>
      <c r="K752" s="3"/>
      <c r="L752" s="3"/>
      <c r="M752" s="3"/>
      <c r="N752" s="3"/>
      <c r="O752" s="3"/>
      <c r="P752" s="3"/>
      <c r="Q752" s="3"/>
      <c r="R752" s="3"/>
      <c r="S752" s="3"/>
      <c r="T752" s="3"/>
      <c r="U752" s="3"/>
      <c r="V752" s="3"/>
      <c r="W752" s="3"/>
      <c r="X752" s="3"/>
      <c r="Y752" s="3"/>
      <c r="Z752" s="3"/>
      <c r="AA752" s="3"/>
      <c r="AB752" s="3"/>
    </row>
    <row r="753" spans="1:28" ht="12.75" customHeight="1" x14ac:dyDescent="0.25">
      <c r="A753" s="3"/>
      <c r="B753" s="3"/>
      <c r="C753" s="3"/>
      <c r="D753" s="3"/>
      <c r="E753" s="3"/>
      <c r="F753" s="200"/>
      <c r="G753" s="3"/>
      <c r="H753" s="3"/>
      <c r="I753" s="3"/>
      <c r="J753" s="3"/>
      <c r="K753" s="3"/>
      <c r="L753" s="3"/>
      <c r="M753" s="3"/>
      <c r="N753" s="3"/>
      <c r="O753" s="3"/>
      <c r="P753" s="3"/>
      <c r="Q753" s="3"/>
      <c r="R753" s="3"/>
      <c r="S753" s="3"/>
      <c r="T753" s="3"/>
      <c r="U753" s="3"/>
      <c r="V753" s="3"/>
      <c r="W753" s="3"/>
      <c r="X753" s="3"/>
      <c r="Y753" s="3"/>
      <c r="Z753" s="3"/>
      <c r="AA753" s="3"/>
      <c r="AB753" s="3"/>
    </row>
    <row r="754" spans="1:28" ht="12.75" customHeight="1" x14ac:dyDescent="0.25">
      <c r="A754" s="3"/>
      <c r="B754" s="3"/>
      <c r="C754" s="3"/>
      <c r="D754" s="3"/>
      <c r="E754" s="3"/>
      <c r="F754" s="200"/>
      <c r="G754" s="3"/>
      <c r="H754" s="3"/>
      <c r="I754" s="3"/>
      <c r="J754" s="3"/>
      <c r="K754" s="3"/>
      <c r="L754" s="3"/>
      <c r="M754" s="3"/>
      <c r="N754" s="3"/>
      <c r="O754" s="3"/>
      <c r="P754" s="3"/>
      <c r="Q754" s="3"/>
      <c r="R754" s="3"/>
      <c r="S754" s="3"/>
      <c r="T754" s="3"/>
      <c r="U754" s="3"/>
      <c r="V754" s="3"/>
      <c r="W754" s="3"/>
      <c r="X754" s="3"/>
      <c r="Y754" s="3"/>
      <c r="Z754" s="3"/>
      <c r="AA754" s="3"/>
      <c r="AB754" s="3"/>
    </row>
    <row r="755" spans="1:28" ht="12.75" customHeight="1" x14ac:dyDescent="0.25">
      <c r="A755" s="3"/>
      <c r="B755" s="3"/>
      <c r="C755" s="3"/>
      <c r="D755" s="3"/>
      <c r="E755" s="3"/>
      <c r="F755" s="200"/>
      <c r="G755" s="3"/>
      <c r="H755" s="3"/>
      <c r="I755" s="3"/>
      <c r="J755" s="3"/>
      <c r="K755" s="3"/>
      <c r="L755" s="3"/>
      <c r="M755" s="3"/>
      <c r="N755" s="3"/>
      <c r="O755" s="3"/>
      <c r="P755" s="3"/>
      <c r="Q755" s="3"/>
      <c r="R755" s="3"/>
      <c r="S755" s="3"/>
      <c r="T755" s="3"/>
      <c r="U755" s="3"/>
      <c r="V755" s="3"/>
      <c r="W755" s="3"/>
      <c r="X755" s="3"/>
      <c r="Y755" s="3"/>
      <c r="Z755" s="3"/>
      <c r="AA755" s="3"/>
      <c r="AB755" s="3"/>
    </row>
    <row r="756" spans="1:28" ht="12.75" customHeight="1" x14ac:dyDescent="0.25">
      <c r="A756" s="3"/>
      <c r="B756" s="3"/>
      <c r="C756" s="3"/>
      <c r="D756" s="3"/>
      <c r="E756" s="3"/>
      <c r="F756" s="200"/>
      <c r="G756" s="3"/>
      <c r="H756" s="3"/>
      <c r="I756" s="3"/>
      <c r="J756" s="3"/>
      <c r="K756" s="3"/>
      <c r="L756" s="3"/>
      <c r="M756" s="3"/>
      <c r="N756" s="3"/>
      <c r="O756" s="3"/>
      <c r="P756" s="3"/>
      <c r="Q756" s="3"/>
      <c r="R756" s="3"/>
      <c r="S756" s="3"/>
      <c r="T756" s="3"/>
      <c r="U756" s="3"/>
      <c r="V756" s="3"/>
      <c r="W756" s="3"/>
      <c r="X756" s="3"/>
      <c r="Y756" s="3"/>
      <c r="Z756" s="3"/>
      <c r="AA756" s="3"/>
      <c r="AB756" s="3"/>
    </row>
    <row r="757" spans="1:28" ht="12.75" customHeight="1" x14ac:dyDescent="0.25">
      <c r="A757" s="3"/>
      <c r="B757" s="3"/>
      <c r="C757" s="3"/>
      <c r="D757" s="3"/>
      <c r="E757" s="3"/>
      <c r="F757" s="200"/>
      <c r="G757" s="3"/>
      <c r="H757" s="3"/>
      <c r="I757" s="3"/>
      <c r="J757" s="3"/>
      <c r="K757" s="3"/>
      <c r="L757" s="3"/>
      <c r="M757" s="3"/>
      <c r="N757" s="3"/>
      <c r="O757" s="3"/>
      <c r="P757" s="3"/>
      <c r="Q757" s="3"/>
      <c r="R757" s="3"/>
      <c r="S757" s="3"/>
      <c r="T757" s="3"/>
      <c r="U757" s="3"/>
      <c r="V757" s="3"/>
      <c r="W757" s="3"/>
      <c r="X757" s="3"/>
      <c r="Y757" s="3"/>
      <c r="Z757" s="3"/>
      <c r="AA757" s="3"/>
      <c r="AB757" s="3"/>
    </row>
    <row r="758" spans="1:28" ht="12.75" customHeight="1" x14ac:dyDescent="0.25">
      <c r="A758" s="3"/>
      <c r="B758" s="3"/>
      <c r="C758" s="3"/>
      <c r="D758" s="3"/>
      <c r="E758" s="3"/>
      <c r="F758" s="200"/>
      <c r="G758" s="3"/>
      <c r="H758" s="3"/>
      <c r="I758" s="3"/>
      <c r="J758" s="3"/>
      <c r="K758" s="3"/>
      <c r="L758" s="3"/>
      <c r="M758" s="3"/>
      <c r="N758" s="3"/>
      <c r="O758" s="3"/>
      <c r="P758" s="3"/>
      <c r="Q758" s="3"/>
      <c r="R758" s="3"/>
      <c r="S758" s="3"/>
      <c r="T758" s="3"/>
      <c r="U758" s="3"/>
      <c r="V758" s="3"/>
      <c r="W758" s="3"/>
      <c r="X758" s="3"/>
      <c r="Y758" s="3"/>
      <c r="Z758" s="3"/>
      <c r="AA758" s="3"/>
      <c r="AB758" s="3"/>
    </row>
    <row r="759" spans="1:28" ht="12.75" customHeight="1" x14ac:dyDescent="0.25">
      <c r="A759" s="3"/>
      <c r="B759" s="3"/>
      <c r="C759" s="3"/>
      <c r="D759" s="3"/>
      <c r="E759" s="3"/>
      <c r="F759" s="200"/>
      <c r="G759" s="3"/>
      <c r="H759" s="3"/>
      <c r="I759" s="3"/>
      <c r="J759" s="3"/>
      <c r="K759" s="3"/>
      <c r="L759" s="3"/>
      <c r="M759" s="3"/>
      <c r="N759" s="3"/>
      <c r="O759" s="3"/>
      <c r="P759" s="3"/>
      <c r="Q759" s="3"/>
      <c r="R759" s="3"/>
      <c r="S759" s="3"/>
      <c r="T759" s="3"/>
      <c r="U759" s="3"/>
      <c r="V759" s="3"/>
      <c r="W759" s="3"/>
      <c r="X759" s="3"/>
      <c r="Y759" s="3"/>
      <c r="Z759" s="3"/>
      <c r="AA759" s="3"/>
      <c r="AB759" s="3"/>
    </row>
    <row r="760" spans="1:28" ht="12.75" customHeight="1" x14ac:dyDescent="0.25">
      <c r="A760" s="3"/>
      <c r="B760" s="3"/>
      <c r="C760" s="3"/>
      <c r="D760" s="3"/>
      <c r="E760" s="3"/>
      <c r="F760" s="200"/>
      <c r="G760" s="3"/>
      <c r="H760" s="3"/>
      <c r="I760" s="3"/>
      <c r="J760" s="3"/>
      <c r="K760" s="3"/>
      <c r="L760" s="3"/>
      <c r="M760" s="3"/>
      <c r="N760" s="3"/>
      <c r="O760" s="3"/>
      <c r="P760" s="3"/>
      <c r="Q760" s="3"/>
      <c r="R760" s="3"/>
      <c r="S760" s="3"/>
      <c r="T760" s="3"/>
      <c r="U760" s="3"/>
      <c r="V760" s="3"/>
      <c r="W760" s="3"/>
      <c r="X760" s="3"/>
      <c r="Y760" s="3"/>
      <c r="Z760" s="3"/>
      <c r="AA760" s="3"/>
      <c r="AB760" s="3"/>
    </row>
    <row r="761" spans="1:28" ht="12.75" customHeight="1" x14ac:dyDescent="0.25">
      <c r="A761" s="3"/>
      <c r="B761" s="3"/>
      <c r="C761" s="3"/>
      <c r="D761" s="3"/>
      <c r="E761" s="3"/>
      <c r="F761" s="200"/>
      <c r="G761" s="3"/>
      <c r="H761" s="3"/>
      <c r="I761" s="3"/>
      <c r="J761" s="3"/>
      <c r="K761" s="3"/>
      <c r="L761" s="3"/>
      <c r="M761" s="3"/>
      <c r="N761" s="3"/>
      <c r="O761" s="3"/>
      <c r="P761" s="3"/>
      <c r="Q761" s="3"/>
      <c r="R761" s="3"/>
      <c r="S761" s="3"/>
      <c r="T761" s="3"/>
      <c r="U761" s="3"/>
      <c r="V761" s="3"/>
      <c r="W761" s="3"/>
      <c r="X761" s="3"/>
      <c r="Y761" s="3"/>
      <c r="Z761" s="3"/>
      <c r="AA761" s="3"/>
      <c r="AB761" s="3"/>
    </row>
    <row r="762" spans="1:28" ht="12.75" customHeight="1" x14ac:dyDescent="0.25">
      <c r="A762" s="3"/>
      <c r="B762" s="3"/>
      <c r="C762" s="3"/>
      <c r="D762" s="3"/>
      <c r="E762" s="3"/>
      <c r="F762" s="200"/>
      <c r="G762" s="3"/>
      <c r="H762" s="3"/>
      <c r="I762" s="3"/>
      <c r="J762" s="3"/>
      <c r="K762" s="3"/>
      <c r="L762" s="3"/>
      <c r="M762" s="3"/>
      <c r="N762" s="3"/>
      <c r="O762" s="3"/>
      <c r="P762" s="3"/>
      <c r="Q762" s="3"/>
      <c r="R762" s="3"/>
      <c r="S762" s="3"/>
      <c r="T762" s="3"/>
      <c r="U762" s="3"/>
      <c r="V762" s="3"/>
      <c r="W762" s="3"/>
      <c r="X762" s="3"/>
      <c r="Y762" s="3"/>
      <c r="Z762" s="3"/>
      <c r="AA762" s="3"/>
      <c r="AB762" s="3"/>
    </row>
    <row r="763" spans="1:28" ht="12.75" customHeight="1" x14ac:dyDescent="0.25">
      <c r="A763" s="3"/>
      <c r="B763" s="3"/>
      <c r="C763" s="3"/>
      <c r="D763" s="3"/>
      <c r="E763" s="3"/>
      <c r="F763" s="200"/>
      <c r="G763" s="3"/>
      <c r="H763" s="3"/>
      <c r="I763" s="3"/>
      <c r="J763" s="3"/>
      <c r="K763" s="3"/>
      <c r="L763" s="3"/>
      <c r="M763" s="3"/>
      <c r="N763" s="3"/>
      <c r="O763" s="3"/>
      <c r="P763" s="3"/>
      <c r="Q763" s="3"/>
      <c r="R763" s="3"/>
      <c r="S763" s="3"/>
      <c r="T763" s="3"/>
      <c r="U763" s="3"/>
      <c r="V763" s="3"/>
      <c r="W763" s="3"/>
      <c r="X763" s="3"/>
      <c r="Y763" s="3"/>
      <c r="Z763" s="3"/>
      <c r="AA763" s="3"/>
      <c r="AB763" s="3"/>
    </row>
    <row r="764" spans="1:28" ht="12.75" customHeight="1" x14ac:dyDescent="0.25">
      <c r="A764" s="3"/>
      <c r="B764" s="3"/>
      <c r="C764" s="3"/>
      <c r="D764" s="3"/>
      <c r="E764" s="3"/>
      <c r="F764" s="200"/>
      <c r="G764" s="3"/>
      <c r="H764" s="3"/>
      <c r="I764" s="3"/>
      <c r="J764" s="3"/>
      <c r="K764" s="3"/>
      <c r="L764" s="3"/>
      <c r="M764" s="3"/>
      <c r="N764" s="3"/>
      <c r="O764" s="3"/>
      <c r="P764" s="3"/>
      <c r="Q764" s="3"/>
      <c r="R764" s="3"/>
      <c r="S764" s="3"/>
      <c r="T764" s="3"/>
      <c r="U764" s="3"/>
      <c r="V764" s="3"/>
      <c r="W764" s="3"/>
      <c r="X764" s="3"/>
      <c r="Y764" s="3"/>
      <c r="Z764" s="3"/>
      <c r="AA764" s="3"/>
      <c r="AB764" s="3"/>
    </row>
    <row r="765" spans="1:28" ht="12.75" customHeight="1" x14ac:dyDescent="0.25">
      <c r="A765" s="3"/>
      <c r="B765" s="3"/>
      <c r="C765" s="3"/>
      <c r="D765" s="3"/>
      <c r="E765" s="3"/>
      <c r="F765" s="200"/>
      <c r="G765" s="3"/>
      <c r="H765" s="3"/>
      <c r="I765" s="3"/>
      <c r="J765" s="3"/>
      <c r="K765" s="3"/>
      <c r="L765" s="3"/>
      <c r="M765" s="3"/>
      <c r="N765" s="3"/>
      <c r="O765" s="3"/>
      <c r="P765" s="3"/>
      <c r="Q765" s="3"/>
      <c r="R765" s="3"/>
      <c r="S765" s="3"/>
      <c r="T765" s="3"/>
      <c r="U765" s="3"/>
      <c r="V765" s="3"/>
      <c r="W765" s="3"/>
      <c r="X765" s="3"/>
      <c r="Y765" s="3"/>
      <c r="Z765" s="3"/>
      <c r="AA765" s="3"/>
      <c r="AB765" s="3"/>
    </row>
    <row r="766" spans="1:28" ht="12.75" customHeight="1" x14ac:dyDescent="0.25">
      <c r="A766" s="3"/>
      <c r="B766" s="3"/>
      <c r="C766" s="3"/>
      <c r="D766" s="3"/>
      <c r="E766" s="3"/>
      <c r="F766" s="200"/>
      <c r="G766" s="3"/>
      <c r="H766" s="3"/>
      <c r="I766" s="3"/>
      <c r="J766" s="3"/>
      <c r="K766" s="3"/>
      <c r="L766" s="3"/>
      <c r="M766" s="3"/>
      <c r="N766" s="3"/>
      <c r="O766" s="3"/>
      <c r="P766" s="3"/>
      <c r="Q766" s="3"/>
      <c r="R766" s="3"/>
      <c r="S766" s="3"/>
      <c r="T766" s="3"/>
      <c r="U766" s="3"/>
      <c r="V766" s="3"/>
      <c r="W766" s="3"/>
      <c r="X766" s="3"/>
      <c r="Y766" s="3"/>
      <c r="Z766" s="3"/>
      <c r="AA766" s="3"/>
      <c r="AB766" s="3"/>
    </row>
    <row r="767" spans="1:28" ht="12.75" customHeight="1" x14ac:dyDescent="0.25">
      <c r="A767" s="3"/>
      <c r="B767" s="3"/>
      <c r="C767" s="3"/>
      <c r="D767" s="3"/>
      <c r="E767" s="3"/>
      <c r="F767" s="200"/>
      <c r="G767" s="3"/>
      <c r="H767" s="3"/>
      <c r="I767" s="3"/>
      <c r="J767" s="3"/>
      <c r="K767" s="3"/>
      <c r="L767" s="3"/>
      <c r="M767" s="3"/>
      <c r="N767" s="3"/>
      <c r="O767" s="3"/>
      <c r="P767" s="3"/>
      <c r="Q767" s="3"/>
      <c r="R767" s="3"/>
      <c r="S767" s="3"/>
      <c r="T767" s="3"/>
      <c r="U767" s="3"/>
      <c r="V767" s="3"/>
      <c r="W767" s="3"/>
      <c r="X767" s="3"/>
      <c r="Y767" s="3"/>
      <c r="Z767" s="3"/>
      <c r="AA767" s="3"/>
      <c r="AB767" s="3"/>
    </row>
    <row r="768" spans="1:28" ht="12.75" customHeight="1" x14ac:dyDescent="0.25">
      <c r="A768" s="3"/>
      <c r="B768" s="3"/>
      <c r="C768" s="3"/>
      <c r="D768" s="3"/>
      <c r="E768" s="3"/>
      <c r="F768" s="200"/>
      <c r="G768" s="3"/>
      <c r="H768" s="3"/>
      <c r="I768" s="3"/>
      <c r="J768" s="3"/>
      <c r="K768" s="3"/>
      <c r="L768" s="3"/>
      <c r="M768" s="3"/>
      <c r="N768" s="3"/>
      <c r="O768" s="3"/>
      <c r="P768" s="3"/>
      <c r="Q768" s="3"/>
      <c r="R768" s="3"/>
      <c r="S768" s="3"/>
      <c r="T768" s="3"/>
      <c r="U768" s="3"/>
      <c r="V768" s="3"/>
      <c r="W768" s="3"/>
      <c r="X768" s="3"/>
      <c r="Y768" s="3"/>
      <c r="Z768" s="3"/>
      <c r="AA768" s="3"/>
      <c r="AB768" s="3"/>
    </row>
    <row r="769" spans="1:28" ht="12.75" customHeight="1" x14ac:dyDescent="0.25">
      <c r="A769" s="3"/>
      <c r="B769" s="3"/>
      <c r="C769" s="3"/>
      <c r="D769" s="3"/>
      <c r="E769" s="3"/>
      <c r="F769" s="200"/>
      <c r="G769" s="3"/>
      <c r="H769" s="3"/>
      <c r="I769" s="3"/>
      <c r="J769" s="3"/>
      <c r="K769" s="3"/>
      <c r="L769" s="3"/>
      <c r="M769" s="3"/>
      <c r="N769" s="3"/>
      <c r="O769" s="3"/>
      <c r="P769" s="3"/>
      <c r="Q769" s="3"/>
      <c r="R769" s="3"/>
      <c r="S769" s="3"/>
      <c r="T769" s="3"/>
      <c r="U769" s="3"/>
      <c r="V769" s="3"/>
      <c r="W769" s="3"/>
      <c r="X769" s="3"/>
      <c r="Y769" s="3"/>
      <c r="Z769" s="3"/>
      <c r="AA769" s="3"/>
      <c r="AB769" s="3"/>
    </row>
    <row r="770" spans="1:28" ht="12.75" customHeight="1" x14ac:dyDescent="0.25">
      <c r="A770" s="3"/>
      <c r="B770" s="3"/>
      <c r="C770" s="3"/>
      <c r="D770" s="3"/>
      <c r="E770" s="3"/>
      <c r="F770" s="200"/>
      <c r="G770" s="3"/>
      <c r="H770" s="3"/>
      <c r="I770" s="3"/>
      <c r="J770" s="3"/>
      <c r="K770" s="3"/>
      <c r="L770" s="3"/>
      <c r="M770" s="3"/>
      <c r="N770" s="3"/>
      <c r="O770" s="3"/>
      <c r="P770" s="3"/>
      <c r="Q770" s="3"/>
      <c r="R770" s="3"/>
      <c r="S770" s="3"/>
      <c r="T770" s="3"/>
      <c r="U770" s="3"/>
      <c r="V770" s="3"/>
      <c r="W770" s="3"/>
      <c r="X770" s="3"/>
      <c r="Y770" s="3"/>
      <c r="Z770" s="3"/>
      <c r="AA770" s="3"/>
      <c r="AB770" s="3"/>
    </row>
    <row r="771" spans="1:28" ht="12.75" customHeight="1" x14ac:dyDescent="0.25">
      <c r="A771" s="3"/>
      <c r="B771" s="3"/>
      <c r="C771" s="3"/>
      <c r="D771" s="3"/>
      <c r="E771" s="3"/>
      <c r="F771" s="200"/>
      <c r="G771" s="3"/>
      <c r="H771" s="3"/>
      <c r="I771" s="3"/>
      <c r="J771" s="3"/>
      <c r="K771" s="3"/>
      <c r="L771" s="3"/>
      <c r="M771" s="3"/>
      <c r="N771" s="3"/>
      <c r="O771" s="3"/>
      <c r="P771" s="3"/>
      <c r="Q771" s="3"/>
      <c r="R771" s="3"/>
      <c r="S771" s="3"/>
      <c r="T771" s="3"/>
      <c r="U771" s="3"/>
      <c r="V771" s="3"/>
      <c r="W771" s="3"/>
      <c r="X771" s="3"/>
      <c r="Y771" s="3"/>
      <c r="Z771" s="3"/>
      <c r="AA771" s="3"/>
      <c r="AB771" s="3"/>
    </row>
    <row r="772" spans="1:28" ht="12.75" customHeight="1" x14ac:dyDescent="0.25">
      <c r="A772" s="3"/>
      <c r="B772" s="3"/>
      <c r="C772" s="3"/>
      <c r="D772" s="3"/>
      <c r="E772" s="3"/>
      <c r="F772" s="200"/>
      <c r="G772" s="3"/>
      <c r="H772" s="3"/>
      <c r="I772" s="3"/>
      <c r="J772" s="3"/>
      <c r="K772" s="3"/>
      <c r="L772" s="3"/>
      <c r="M772" s="3"/>
      <c r="N772" s="3"/>
      <c r="O772" s="3"/>
      <c r="P772" s="3"/>
      <c r="Q772" s="3"/>
      <c r="R772" s="3"/>
      <c r="S772" s="3"/>
      <c r="T772" s="3"/>
      <c r="U772" s="3"/>
      <c r="V772" s="3"/>
      <c r="W772" s="3"/>
      <c r="X772" s="3"/>
      <c r="Y772" s="3"/>
      <c r="Z772" s="3"/>
      <c r="AA772" s="3"/>
      <c r="AB772" s="3"/>
    </row>
    <row r="773" spans="1:28" ht="12.75" customHeight="1" x14ac:dyDescent="0.25">
      <c r="A773" s="3"/>
      <c r="B773" s="3"/>
      <c r="C773" s="3"/>
      <c r="D773" s="3"/>
      <c r="E773" s="3"/>
      <c r="F773" s="200"/>
      <c r="G773" s="3"/>
      <c r="H773" s="3"/>
      <c r="I773" s="3"/>
      <c r="J773" s="3"/>
      <c r="K773" s="3"/>
      <c r="L773" s="3"/>
      <c r="M773" s="3"/>
      <c r="N773" s="3"/>
      <c r="O773" s="3"/>
      <c r="P773" s="3"/>
      <c r="Q773" s="3"/>
      <c r="R773" s="3"/>
      <c r="S773" s="3"/>
      <c r="T773" s="3"/>
      <c r="U773" s="3"/>
      <c r="V773" s="3"/>
      <c r="W773" s="3"/>
      <c r="X773" s="3"/>
      <c r="Y773" s="3"/>
      <c r="Z773" s="3"/>
      <c r="AA773" s="3"/>
      <c r="AB773" s="3"/>
    </row>
    <row r="774" spans="1:28" ht="12.75" customHeight="1" x14ac:dyDescent="0.25">
      <c r="A774" s="3"/>
      <c r="B774" s="3"/>
      <c r="C774" s="3"/>
      <c r="D774" s="3"/>
      <c r="E774" s="3"/>
      <c r="F774" s="200"/>
      <c r="G774" s="3"/>
      <c r="H774" s="3"/>
      <c r="I774" s="3"/>
      <c r="J774" s="3"/>
      <c r="K774" s="3"/>
      <c r="L774" s="3"/>
      <c r="M774" s="3"/>
      <c r="N774" s="3"/>
      <c r="O774" s="3"/>
      <c r="P774" s="3"/>
      <c r="Q774" s="3"/>
      <c r="R774" s="3"/>
      <c r="S774" s="3"/>
      <c r="T774" s="3"/>
      <c r="U774" s="3"/>
      <c r="V774" s="3"/>
      <c r="W774" s="3"/>
      <c r="X774" s="3"/>
      <c r="Y774" s="3"/>
      <c r="Z774" s="3"/>
      <c r="AA774" s="3"/>
      <c r="AB774" s="3"/>
    </row>
    <row r="775" spans="1:28" ht="12.75" customHeight="1" x14ac:dyDescent="0.25">
      <c r="A775" s="3"/>
      <c r="B775" s="3"/>
      <c r="C775" s="3"/>
      <c r="D775" s="3"/>
      <c r="E775" s="3"/>
      <c r="F775" s="200"/>
      <c r="G775" s="3"/>
      <c r="H775" s="3"/>
      <c r="I775" s="3"/>
      <c r="J775" s="3"/>
      <c r="K775" s="3"/>
      <c r="L775" s="3"/>
      <c r="M775" s="3"/>
      <c r="N775" s="3"/>
      <c r="O775" s="3"/>
      <c r="P775" s="3"/>
      <c r="Q775" s="3"/>
      <c r="R775" s="3"/>
      <c r="S775" s="3"/>
      <c r="T775" s="3"/>
      <c r="U775" s="3"/>
      <c r="V775" s="3"/>
      <c r="W775" s="3"/>
      <c r="X775" s="3"/>
      <c r="Y775" s="3"/>
      <c r="Z775" s="3"/>
      <c r="AA775" s="3"/>
      <c r="AB775" s="3"/>
    </row>
    <row r="776" spans="1:28" ht="12.75" customHeight="1" x14ac:dyDescent="0.25">
      <c r="A776" s="3"/>
      <c r="B776" s="3"/>
      <c r="C776" s="3"/>
      <c r="D776" s="3"/>
      <c r="E776" s="3"/>
      <c r="F776" s="200"/>
      <c r="G776" s="3"/>
      <c r="H776" s="3"/>
      <c r="I776" s="3"/>
      <c r="J776" s="3"/>
      <c r="K776" s="3"/>
      <c r="L776" s="3"/>
      <c r="M776" s="3"/>
      <c r="N776" s="3"/>
      <c r="O776" s="3"/>
      <c r="P776" s="3"/>
      <c r="Q776" s="3"/>
      <c r="R776" s="3"/>
      <c r="S776" s="3"/>
      <c r="T776" s="3"/>
      <c r="U776" s="3"/>
      <c r="V776" s="3"/>
      <c r="W776" s="3"/>
      <c r="X776" s="3"/>
      <c r="Y776" s="3"/>
      <c r="Z776" s="3"/>
      <c r="AA776" s="3"/>
      <c r="AB776" s="3"/>
    </row>
    <row r="777" spans="1:28" ht="12.75" customHeight="1" x14ac:dyDescent="0.25">
      <c r="A777" s="3"/>
      <c r="B777" s="3"/>
      <c r="C777" s="3"/>
      <c r="D777" s="3"/>
      <c r="E777" s="3"/>
      <c r="F777" s="200"/>
      <c r="G777" s="3"/>
      <c r="H777" s="3"/>
      <c r="I777" s="3"/>
      <c r="J777" s="3"/>
      <c r="K777" s="3"/>
      <c r="L777" s="3"/>
      <c r="M777" s="3"/>
      <c r="N777" s="3"/>
      <c r="O777" s="3"/>
      <c r="P777" s="3"/>
      <c r="Q777" s="3"/>
      <c r="R777" s="3"/>
      <c r="S777" s="3"/>
      <c r="T777" s="3"/>
      <c r="U777" s="3"/>
      <c r="V777" s="3"/>
      <c r="W777" s="3"/>
      <c r="X777" s="3"/>
      <c r="Y777" s="3"/>
      <c r="Z777" s="3"/>
      <c r="AA777" s="3"/>
      <c r="AB777" s="3"/>
    </row>
    <row r="778" spans="1:28" ht="12.75" customHeight="1" x14ac:dyDescent="0.25">
      <c r="A778" s="3"/>
      <c r="B778" s="3"/>
      <c r="C778" s="3"/>
      <c r="D778" s="3"/>
      <c r="E778" s="3"/>
      <c r="F778" s="200"/>
      <c r="G778" s="3"/>
      <c r="H778" s="3"/>
      <c r="I778" s="3"/>
      <c r="J778" s="3"/>
      <c r="K778" s="3"/>
      <c r="L778" s="3"/>
      <c r="M778" s="3"/>
      <c r="N778" s="3"/>
      <c r="O778" s="3"/>
      <c r="P778" s="3"/>
      <c r="Q778" s="3"/>
      <c r="R778" s="3"/>
      <c r="S778" s="3"/>
      <c r="T778" s="3"/>
      <c r="U778" s="3"/>
      <c r="V778" s="3"/>
      <c r="W778" s="3"/>
      <c r="X778" s="3"/>
      <c r="Y778" s="3"/>
      <c r="Z778" s="3"/>
      <c r="AA778" s="3"/>
      <c r="AB778" s="3"/>
    </row>
    <row r="779" spans="1:28" ht="12.75" customHeight="1" x14ac:dyDescent="0.25">
      <c r="A779" s="3"/>
      <c r="B779" s="3"/>
      <c r="C779" s="3"/>
      <c r="D779" s="3"/>
      <c r="E779" s="3"/>
      <c r="F779" s="200"/>
      <c r="G779" s="3"/>
      <c r="H779" s="3"/>
      <c r="I779" s="3"/>
      <c r="J779" s="3"/>
      <c r="K779" s="3"/>
      <c r="L779" s="3"/>
      <c r="M779" s="3"/>
      <c r="N779" s="3"/>
      <c r="O779" s="3"/>
      <c r="P779" s="3"/>
      <c r="Q779" s="3"/>
      <c r="R779" s="3"/>
      <c r="S779" s="3"/>
      <c r="T779" s="3"/>
      <c r="U779" s="3"/>
      <c r="V779" s="3"/>
      <c r="W779" s="3"/>
      <c r="X779" s="3"/>
      <c r="Y779" s="3"/>
      <c r="Z779" s="3"/>
      <c r="AA779" s="3"/>
      <c r="AB779" s="3"/>
    </row>
    <row r="780" spans="1:28" ht="12.75" customHeight="1" x14ac:dyDescent="0.25">
      <c r="A780" s="3"/>
      <c r="B780" s="3"/>
      <c r="C780" s="3"/>
      <c r="D780" s="3"/>
      <c r="E780" s="3"/>
      <c r="F780" s="200"/>
      <c r="G780" s="3"/>
      <c r="H780" s="3"/>
      <c r="I780" s="3"/>
      <c r="J780" s="3"/>
      <c r="K780" s="3"/>
      <c r="L780" s="3"/>
      <c r="M780" s="3"/>
      <c r="N780" s="3"/>
      <c r="O780" s="3"/>
      <c r="P780" s="3"/>
      <c r="Q780" s="3"/>
      <c r="R780" s="3"/>
      <c r="S780" s="3"/>
      <c r="T780" s="3"/>
      <c r="U780" s="3"/>
      <c r="V780" s="3"/>
      <c r="W780" s="3"/>
      <c r="X780" s="3"/>
      <c r="Y780" s="3"/>
      <c r="Z780" s="3"/>
      <c r="AA780" s="3"/>
      <c r="AB780" s="3"/>
    </row>
    <row r="781" spans="1:28" ht="12.75" customHeight="1" x14ac:dyDescent="0.25">
      <c r="A781" s="3"/>
      <c r="B781" s="3"/>
      <c r="C781" s="3"/>
      <c r="D781" s="3"/>
      <c r="E781" s="3"/>
      <c r="F781" s="200"/>
      <c r="G781" s="3"/>
      <c r="H781" s="3"/>
      <c r="I781" s="3"/>
      <c r="J781" s="3"/>
      <c r="K781" s="3"/>
      <c r="L781" s="3"/>
      <c r="M781" s="3"/>
      <c r="N781" s="3"/>
      <c r="O781" s="3"/>
      <c r="P781" s="3"/>
      <c r="Q781" s="3"/>
      <c r="R781" s="3"/>
      <c r="S781" s="3"/>
      <c r="T781" s="3"/>
      <c r="U781" s="3"/>
      <c r="V781" s="3"/>
      <c r="W781" s="3"/>
      <c r="X781" s="3"/>
      <c r="Y781" s="3"/>
      <c r="Z781" s="3"/>
      <c r="AA781" s="3"/>
      <c r="AB781" s="3"/>
    </row>
    <row r="782" spans="1:28" ht="12.75" customHeight="1" x14ac:dyDescent="0.25">
      <c r="A782" s="3"/>
      <c r="B782" s="3"/>
      <c r="C782" s="3"/>
      <c r="D782" s="3"/>
      <c r="E782" s="3"/>
      <c r="F782" s="200"/>
      <c r="G782" s="3"/>
      <c r="H782" s="3"/>
      <c r="I782" s="3"/>
      <c r="J782" s="3"/>
      <c r="K782" s="3"/>
      <c r="L782" s="3"/>
      <c r="M782" s="3"/>
      <c r="N782" s="3"/>
      <c r="O782" s="3"/>
      <c r="P782" s="3"/>
      <c r="Q782" s="3"/>
      <c r="R782" s="3"/>
      <c r="S782" s="3"/>
      <c r="T782" s="3"/>
      <c r="U782" s="3"/>
      <c r="V782" s="3"/>
      <c r="W782" s="3"/>
      <c r="X782" s="3"/>
      <c r="Y782" s="3"/>
      <c r="Z782" s="3"/>
      <c r="AA782" s="3"/>
      <c r="AB782" s="3"/>
    </row>
    <row r="783" spans="1:28" ht="12.75" customHeight="1" x14ac:dyDescent="0.25">
      <c r="A783" s="3"/>
      <c r="B783" s="3"/>
      <c r="C783" s="3"/>
      <c r="D783" s="3"/>
      <c r="E783" s="3"/>
      <c r="F783" s="200"/>
      <c r="G783" s="3"/>
      <c r="H783" s="3"/>
      <c r="I783" s="3"/>
      <c r="J783" s="3"/>
      <c r="K783" s="3"/>
      <c r="L783" s="3"/>
      <c r="M783" s="3"/>
      <c r="N783" s="3"/>
      <c r="O783" s="3"/>
      <c r="P783" s="3"/>
      <c r="Q783" s="3"/>
      <c r="R783" s="3"/>
      <c r="S783" s="3"/>
      <c r="T783" s="3"/>
      <c r="U783" s="3"/>
      <c r="V783" s="3"/>
      <c r="W783" s="3"/>
      <c r="X783" s="3"/>
      <c r="Y783" s="3"/>
      <c r="Z783" s="3"/>
      <c r="AA783" s="3"/>
      <c r="AB783" s="3"/>
    </row>
    <row r="784" spans="1:28" ht="12.75" customHeight="1" x14ac:dyDescent="0.25">
      <c r="A784" s="3"/>
      <c r="B784" s="3"/>
      <c r="C784" s="3"/>
      <c r="D784" s="3"/>
      <c r="E784" s="3"/>
      <c r="F784" s="200"/>
      <c r="G784" s="3"/>
      <c r="H784" s="3"/>
      <c r="I784" s="3"/>
      <c r="J784" s="3"/>
      <c r="K784" s="3"/>
      <c r="L784" s="3"/>
      <c r="M784" s="3"/>
      <c r="N784" s="3"/>
      <c r="O784" s="3"/>
      <c r="P784" s="3"/>
      <c r="Q784" s="3"/>
      <c r="R784" s="3"/>
      <c r="S784" s="3"/>
      <c r="T784" s="3"/>
      <c r="U784" s="3"/>
      <c r="V784" s="3"/>
      <c r="W784" s="3"/>
      <c r="X784" s="3"/>
      <c r="Y784" s="3"/>
      <c r="Z784" s="3"/>
      <c r="AA784" s="3"/>
      <c r="AB784" s="3"/>
    </row>
    <row r="785" spans="1:28" ht="12.75" customHeight="1" x14ac:dyDescent="0.25">
      <c r="A785" s="3"/>
      <c r="B785" s="3"/>
      <c r="C785" s="3"/>
      <c r="D785" s="3"/>
      <c r="E785" s="3"/>
      <c r="F785" s="200"/>
      <c r="G785" s="3"/>
      <c r="H785" s="3"/>
      <c r="I785" s="3"/>
      <c r="J785" s="3"/>
      <c r="K785" s="3"/>
      <c r="L785" s="3"/>
      <c r="M785" s="3"/>
      <c r="N785" s="3"/>
      <c r="O785" s="3"/>
      <c r="P785" s="3"/>
      <c r="Q785" s="3"/>
      <c r="R785" s="3"/>
      <c r="S785" s="3"/>
      <c r="T785" s="3"/>
      <c r="U785" s="3"/>
      <c r="V785" s="3"/>
      <c r="W785" s="3"/>
      <c r="X785" s="3"/>
      <c r="Y785" s="3"/>
      <c r="Z785" s="3"/>
      <c r="AA785" s="3"/>
      <c r="AB785" s="3"/>
    </row>
    <row r="786" spans="1:28" ht="12.75" customHeight="1" x14ac:dyDescent="0.25">
      <c r="A786" s="3"/>
      <c r="B786" s="3"/>
      <c r="C786" s="3"/>
      <c r="D786" s="3"/>
      <c r="E786" s="3"/>
      <c r="F786" s="200"/>
      <c r="G786" s="3"/>
      <c r="H786" s="3"/>
      <c r="I786" s="3"/>
      <c r="J786" s="3"/>
      <c r="K786" s="3"/>
      <c r="L786" s="3"/>
      <c r="M786" s="3"/>
      <c r="N786" s="3"/>
      <c r="O786" s="3"/>
      <c r="P786" s="3"/>
      <c r="Q786" s="3"/>
      <c r="R786" s="3"/>
      <c r="S786" s="3"/>
      <c r="T786" s="3"/>
      <c r="U786" s="3"/>
      <c r="V786" s="3"/>
      <c r="W786" s="3"/>
      <c r="X786" s="3"/>
      <c r="Y786" s="3"/>
      <c r="Z786" s="3"/>
      <c r="AA786" s="3"/>
      <c r="AB786" s="3"/>
    </row>
    <row r="787" spans="1:28" ht="12.75" customHeight="1" x14ac:dyDescent="0.25">
      <c r="A787" s="3"/>
      <c r="B787" s="3"/>
      <c r="C787" s="3"/>
      <c r="D787" s="3"/>
      <c r="E787" s="3"/>
      <c r="F787" s="200"/>
      <c r="G787" s="3"/>
      <c r="H787" s="3"/>
      <c r="I787" s="3"/>
      <c r="J787" s="3"/>
      <c r="K787" s="3"/>
      <c r="L787" s="3"/>
      <c r="M787" s="3"/>
      <c r="N787" s="3"/>
      <c r="O787" s="3"/>
      <c r="P787" s="3"/>
      <c r="Q787" s="3"/>
      <c r="R787" s="3"/>
      <c r="S787" s="3"/>
      <c r="T787" s="3"/>
      <c r="U787" s="3"/>
      <c r="V787" s="3"/>
      <c r="W787" s="3"/>
      <c r="X787" s="3"/>
      <c r="Y787" s="3"/>
      <c r="Z787" s="3"/>
      <c r="AA787" s="3"/>
      <c r="AB787" s="3"/>
    </row>
    <row r="788" spans="1:28" ht="12.75" customHeight="1" x14ac:dyDescent="0.25">
      <c r="A788" s="3"/>
      <c r="B788" s="3"/>
      <c r="C788" s="3"/>
      <c r="D788" s="3"/>
      <c r="E788" s="3"/>
      <c r="F788" s="200"/>
      <c r="G788" s="3"/>
      <c r="H788" s="3"/>
      <c r="I788" s="3"/>
      <c r="J788" s="3"/>
      <c r="K788" s="3"/>
      <c r="L788" s="3"/>
      <c r="M788" s="3"/>
      <c r="N788" s="3"/>
      <c r="O788" s="3"/>
      <c r="P788" s="3"/>
      <c r="Q788" s="3"/>
      <c r="R788" s="3"/>
      <c r="S788" s="3"/>
      <c r="T788" s="3"/>
      <c r="U788" s="3"/>
      <c r="V788" s="3"/>
      <c r="W788" s="3"/>
      <c r="X788" s="3"/>
      <c r="Y788" s="3"/>
      <c r="Z788" s="3"/>
      <c r="AA788" s="3"/>
      <c r="AB788" s="3"/>
    </row>
    <row r="789" spans="1:28" ht="12.75" customHeight="1" x14ac:dyDescent="0.25">
      <c r="A789" s="3"/>
      <c r="B789" s="3"/>
      <c r="C789" s="3"/>
      <c r="D789" s="3"/>
      <c r="E789" s="3"/>
      <c r="F789" s="200"/>
      <c r="G789" s="3"/>
      <c r="H789" s="3"/>
      <c r="I789" s="3"/>
      <c r="J789" s="3"/>
      <c r="K789" s="3"/>
      <c r="L789" s="3"/>
      <c r="M789" s="3"/>
      <c r="N789" s="3"/>
      <c r="O789" s="3"/>
      <c r="P789" s="3"/>
      <c r="Q789" s="3"/>
      <c r="R789" s="3"/>
      <c r="S789" s="3"/>
      <c r="T789" s="3"/>
      <c r="U789" s="3"/>
      <c r="V789" s="3"/>
      <c r="W789" s="3"/>
      <c r="X789" s="3"/>
      <c r="Y789" s="3"/>
      <c r="Z789" s="3"/>
      <c r="AA789" s="3"/>
      <c r="AB789" s="3"/>
    </row>
    <row r="790" spans="1:28" ht="12.75" customHeight="1" x14ac:dyDescent="0.25">
      <c r="A790" s="3"/>
      <c r="B790" s="3"/>
      <c r="C790" s="3"/>
      <c r="D790" s="3"/>
      <c r="E790" s="3"/>
      <c r="F790" s="200"/>
      <c r="G790" s="3"/>
      <c r="H790" s="3"/>
      <c r="I790" s="3"/>
      <c r="J790" s="3"/>
      <c r="K790" s="3"/>
      <c r="L790" s="3"/>
      <c r="M790" s="3"/>
      <c r="N790" s="3"/>
      <c r="O790" s="3"/>
      <c r="P790" s="3"/>
      <c r="Q790" s="3"/>
      <c r="R790" s="3"/>
      <c r="S790" s="3"/>
      <c r="T790" s="3"/>
      <c r="U790" s="3"/>
      <c r="V790" s="3"/>
      <c r="W790" s="3"/>
      <c r="X790" s="3"/>
      <c r="Y790" s="3"/>
      <c r="Z790" s="3"/>
      <c r="AA790" s="3"/>
      <c r="AB790" s="3"/>
    </row>
    <row r="791" spans="1:28" ht="12.75" customHeight="1" x14ac:dyDescent="0.25">
      <c r="A791" s="3"/>
      <c r="B791" s="3"/>
      <c r="C791" s="3"/>
      <c r="D791" s="3"/>
      <c r="E791" s="3"/>
      <c r="F791" s="200"/>
      <c r="G791" s="3"/>
      <c r="H791" s="3"/>
      <c r="I791" s="3"/>
      <c r="J791" s="3"/>
      <c r="K791" s="3"/>
      <c r="L791" s="3"/>
      <c r="M791" s="3"/>
      <c r="N791" s="3"/>
      <c r="O791" s="3"/>
      <c r="P791" s="3"/>
      <c r="Q791" s="3"/>
      <c r="R791" s="3"/>
      <c r="S791" s="3"/>
      <c r="T791" s="3"/>
      <c r="U791" s="3"/>
      <c r="V791" s="3"/>
      <c r="W791" s="3"/>
      <c r="X791" s="3"/>
      <c r="Y791" s="3"/>
      <c r="Z791" s="3"/>
      <c r="AA791" s="3"/>
      <c r="AB791" s="3"/>
    </row>
    <row r="792" spans="1:28" ht="12.75" customHeight="1" x14ac:dyDescent="0.25">
      <c r="A792" s="3"/>
      <c r="B792" s="3"/>
      <c r="C792" s="3"/>
      <c r="D792" s="3"/>
      <c r="E792" s="3"/>
      <c r="F792" s="200"/>
      <c r="G792" s="3"/>
      <c r="H792" s="3"/>
      <c r="I792" s="3"/>
      <c r="J792" s="3"/>
      <c r="K792" s="3"/>
      <c r="L792" s="3"/>
      <c r="M792" s="3"/>
      <c r="N792" s="3"/>
      <c r="O792" s="3"/>
      <c r="P792" s="3"/>
      <c r="Q792" s="3"/>
      <c r="R792" s="3"/>
      <c r="S792" s="3"/>
      <c r="T792" s="3"/>
      <c r="U792" s="3"/>
      <c r="V792" s="3"/>
      <c r="W792" s="3"/>
      <c r="X792" s="3"/>
      <c r="Y792" s="3"/>
      <c r="Z792" s="3"/>
      <c r="AA792" s="3"/>
      <c r="AB792" s="3"/>
    </row>
    <row r="793" spans="1:28" ht="12.75" customHeight="1" x14ac:dyDescent="0.25">
      <c r="A793" s="3"/>
      <c r="B793" s="3"/>
      <c r="C793" s="3"/>
      <c r="D793" s="3"/>
      <c r="E793" s="3"/>
      <c r="F793" s="200"/>
      <c r="G793" s="3"/>
      <c r="H793" s="3"/>
      <c r="I793" s="3"/>
      <c r="J793" s="3"/>
      <c r="K793" s="3"/>
      <c r="L793" s="3"/>
      <c r="M793" s="3"/>
      <c r="N793" s="3"/>
      <c r="O793" s="3"/>
      <c r="P793" s="3"/>
      <c r="Q793" s="3"/>
      <c r="R793" s="3"/>
      <c r="S793" s="3"/>
      <c r="T793" s="3"/>
      <c r="U793" s="3"/>
      <c r="V793" s="3"/>
      <c r="W793" s="3"/>
      <c r="X793" s="3"/>
      <c r="Y793" s="3"/>
      <c r="Z793" s="3"/>
      <c r="AA793" s="3"/>
      <c r="AB793" s="3"/>
    </row>
    <row r="794" spans="1:28" ht="12.75" customHeight="1" x14ac:dyDescent="0.25">
      <c r="A794" s="3"/>
      <c r="B794" s="3"/>
      <c r="C794" s="3"/>
      <c r="D794" s="3"/>
      <c r="E794" s="3"/>
      <c r="F794" s="200"/>
      <c r="G794" s="3"/>
      <c r="H794" s="3"/>
      <c r="I794" s="3"/>
      <c r="J794" s="3"/>
      <c r="K794" s="3"/>
      <c r="L794" s="3"/>
      <c r="M794" s="3"/>
      <c r="N794" s="3"/>
      <c r="O794" s="3"/>
      <c r="P794" s="3"/>
      <c r="Q794" s="3"/>
      <c r="R794" s="3"/>
      <c r="S794" s="3"/>
      <c r="T794" s="3"/>
      <c r="U794" s="3"/>
      <c r="V794" s="3"/>
      <c r="W794" s="3"/>
      <c r="X794" s="3"/>
      <c r="Y794" s="3"/>
      <c r="Z794" s="3"/>
      <c r="AA794" s="3"/>
      <c r="AB794" s="3"/>
    </row>
    <row r="795" spans="1:28" ht="12.75" customHeight="1" x14ac:dyDescent="0.25">
      <c r="A795" s="3"/>
      <c r="B795" s="3"/>
      <c r="C795" s="3"/>
      <c r="D795" s="3"/>
      <c r="E795" s="3"/>
      <c r="F795" s="200"/>
      <c r="G795" s="3"/>
      <c r="H795" s="3"/>
      <c r="I795" s="3"/>
      <c r="J795" s="3"/>
      <c r="K795" s="3"/>
      <c r="L795" s="3"/>
      <c r="M795" s="3"/>
      <c r="N795" s="3"/>
      <c r="O795" s="3"/>
      <c r="P795" s="3"/>
      <c r="Q795" s="3"/>
      <c r="R795" s="3"/>
      <c r="S795" s="3"/>
      <c r="T795" s="3"/>
      <c r="U795" s="3"/>
      <c r="V795" s="3"/>
      <c r="W795" s="3"/>
      <c r="X795" s="3"/>
      <c r="Y795" s="3"/>
      <c r="Z795" s="3"/>
      <c r="AA795" s="3"/>
      <c r="AB795" s="3"/>
    </row>
    <row r="796" spans="1:28" ht="12.75" customHeight="1" x14ac:dyDescent="0.25">
      <c r="A796" s="3"/>
      <c r="B796" s="3"/>
      <c r="C796" s="3"/>
      <c r="D796" s="3"/>
      <c r="E796" s="3"/>
      <c r="F796" s="200"/>
      <c r="G796" s="3"/>
      <c r="H796" s="3"/>
      <c r="I796" s="3"/>
      <c r="J796" s="3"/>
      <c r="K796" s="3"/>
      <c r="L796" s="3"/>
      <c r="M796" s="3"/>
      <c r="N796" s="3"/>
      <c r="O796" s="3"/>
      <c r="P796" s="3"/>
      <c r="Q796" s="3"/>
      <c r="R796" s="3"/>
      <c r="S796" s="3"/>
      <c r="T796" s="3"/>
      <c r="U796" s="3"/>
      <c r="V796" s="3"/>
      <c r="W796" s="3"/>
      <c r="X796" s="3"/>
      <c r="Y796" s="3"/>
      <c r="Z796" s="3"/>
      <c r="AA796" s="3"/>
      <c r="AB796" s="3"/>
    </row>
    <row r="797" spans="1:28" ht="12.75" customHeight="1" x14ac:dyDescent="0.25">
      <c r="A797" s="3"/>
      <c r="B797" s="3"/>
      <c r="C797" s="3"/>
      <c r="D797" s="3"/>
      <c r="E797" s="3"/>
      <c r="F797" s="200"/>
      <c r="G797" s="3"/>
      <c r="H797" s="3"/>
      <c r="I797" s="3"/>
      <c r="J797" s="3"/>
      <c r="K797" s="3"/>
      <c r="L797" s="3"/>
      <c r="M797" s="3"/>
      <c r="N797" s="3"/>
      <c r="O797" s="3"/>
      <c r="P797" s="3"/>
      <c r="Q797" s="3"/>
      <c r="R797" s="3"/>
      <c r="S797" s="3"/>
      <c r="T797" s="3"/>
      <c r="U797" s="3"/>
      <c r="V797" s="3"/>
      <c r="W797" s="3"/>
      <c r="X797" s="3"/>
      <c r="Y797" s="3"/>
      <c r="Z797" s="3"/>
      <c r="AA797" s="3"/>
      <c r="AB797" s="3"/>
    </row>
    <row r="798" spans="1:28" ht="12.75" customHeight="1" x14ac:dyDescent="0.25">
      <c r="A798" s="3"/>
      <c r="B798" s="3"/>
      <c r="C798" s="3"/>
      <c r="D798" s="3"/>
      <c r="E798" s="3"/>
      <c r="F798" s="200"/>
      <c r="G798" s="3"/>
      <c r="H798" s="3"/>
      <c r="I798" s="3"/>
      <c r="J798" s="3"/>
      <c r="K798" s="3"/>
      <c r="L798" s="3"/>
      <c r="M798" s="3"/>
      <c r="N798" s="3"/>
      <c r="O798" s="3"/>
      <c r="P798" s="3"/>
      <c r="Q798" s="3"/>
      <c r="R798" s="3"/>
      <c r="S798" s="3"/>
      <c r="T798" s="3"/>
      <c r="U798" s="3"/>
      <c r="V798" s="3"/>
      <c r="W798" s="3"/>
      <c r="X798" s="3"/>
      <c r="Y798" s="3"/>
      <c r="Z798" s="3"/>
      <c r="AA798" s="3"/>
      <c r="AB798" s="3"/>
    </row>
    <row r="799" spans="1:28" ht="12.75" customHeight="1" x14ac:dyDescent="0.25">
      <c r="A799" s="3"/>
      <c r="B799" s="3"/>
      <c r="C799" s="3"/>
      <c r="D799" s="3"/>
      <c r="E799" s="3"/>
      <c r="F799" s="200"/>
      <c r="G799" s="3"/>
      <c r="H799" s="3"/>
      <c r="I799" s="3"/>
      <c r="J799" s="3"/>
      <c r="K799" s="3"/>
      <c r="L799" s="3"/>
      <c r="M799" s="3"/>
      <c r="N799" s="3"/>
      <c r="O799" s="3"/>
      <c r="P799" s="3"/>
      <c r="Q799" s="3"/>
      <c r="R799" s="3"/>
      <c r="S799" s="3"/>
      <c r="T799" s="3"/>
      <c r="U799" s="3"/>
      <c r="V799" s="3"/>
      <c r="W799" s="3"/>
      <c r="X799" s="3"/>
      <c r="Y799" s="3"/>
      <c r="Z799" s="3"/>
      <c r="AA799" s="3"/>
      <c r="AB799" s="3"/>
    </row>
    <row r="800" spans="1:28" ht="12.75" customHeight="1" x14ac:dyDescent="0.25">
      <c r="A800" s="3"/>
      <c r="B800" s="3"/>
      <c r="C800" s="3"/>
      <c r="D800" s="3"/>
      <c r="E800" s="3"/>
      <c r="F800" s="200"/>
      <c r="G800" s="3"/>
      <c r="H800" s="3"/>
      <c r="I800" s="3"/>
      <c r="J800" s="3"/>
      <c r="K800" s="3"/>
      <c r="L800" s="3"/>
      <c r="M800" s="3"/>
      <c r="N800" s="3"/>
      <c r="O800" s="3"/>
      <c r="P800" s="3"/>
      <c r="Q800" s="3"/>
      <c r="R800" s="3"/>
      <c r="S800" s="3"/>
      <c r="T800" s="3"/>
      <c r="U800" s="3"/>
      <c r="V800" s="3"/>
      <c r="W800" s="3"/>
      <c r="X800" s="3"/>
      <c r="Y800" s="3"/>
      <c r="Z800" s="3"/>
      <c r="AA800" s="3"/>
      <c r="AB800" s="3"/>
    </row>
    <row r="801" spans="1:28" ht="12.75" customHeight="1" x14ac:dyDescent="0.25">
      <c r="A801" s="3"/>
      <c r="B801" s="3"/>
      <c r="C801" s="3"/>
      <c r="D801" s="3"/>
      <c r="E801" s="3"/>
      <c r="F801" s="200"/>
      <c r="G801" s="3"/>
      <c r="H801" s="3"/>
      <c r="I801" s="3"/>
      <c r="J801" s="3"/>
      <c r="K801" s="3"/>
      <c r="L801" s="3"/>
      <c r="M801" s="3"/>
      <c r="N801" s="3"/>
      <c r="O801" s="3"/>
      <c r="P801" s="3"/>
      <c r="Q801" s="3"/>
      <c r="R801" s="3"/>
      <c r="S801" s="3"/>
      <c r="T801" s="3"/>
      <c r="U801" s="3"/>
      <c r="V801" s="3"/>
      <c r="W801" s="3"/>
      <c r="X801" s="3"/>
      <c r="Y801" s="3"/>
      <c r="Z801" s="3"/>
      <c r="AA801" s="3"/>
      <c r="AB801" s="3"/>
    </row>
    <row r="802" spans="1:28" ht="12.75" customHeight="1" x14ac:dyDescent="0.25">
      <c r="A802" s="3"/>
      <c r="B802" s="3"/>
      <c r="C802" s="3"/>
      <c r="D802" s="3"/>
      <c r="E802" s="3"/>
      <c r="F802" s="200"/>
      <c r="G802" s="3"/>
      <c r="H802" s="3"/>
      <c r="I802" s="3"/>
      <c r="J802" s="3"/>
      <c r="K802" s="3"/>
      <c r="L802" s="3"/>
      <c r="M802" s="3"/>
      <c r="N802" s="3"/>
      <c r="O802" s="3"/>
      <c r="P802" s="3"/>
      <c r="Q802" s="3"/>
      <c r="R802" s="3"/>
      <c r="S802" s="3"/>
      <c r="T802" s="3"/>
      <c r="U802" s="3"/>
      <c r="V802" s="3"/>
      <c r="W802" s="3"/>
      <c r="X802" s="3"/>
      <c r="Y802" s="3"/>
      <c r="Z802" s="3"/>
      <c r="AA802" s="3"/>
      <c r="AB802" s="3"/>
    </row>
    <row r="803" spans="1:28" ht="12.75" customHeight="1" x14ac:dyDescent="0.25">
      <c r="A803" s="3"/>
      <c r="B803" s="3"/>
      <c r="C803" s="3"/>
      <c r="D803" s="3"/>
      <c r="E803" s="3"/>
      <c r="F803" s="200"/>
      <c r="G803" s="3"/>
      <c r="H803" s="3"/>
      <c r="I803" s="3"/>
      <c r="J803" s="3"/>
      <c r="K803" s="3"/>
      <c r="L803" s="3"/>
      <c r="M803" s="3"/>
      <c r="N803" s="3"/>
      <c r="O803" s="3"/>
      <c r="P803" s="3"/>
      <c r="Q803" s="3"/>
      <c r="R803" s="3"/>
      <c r="S803" s="3"/>
      <c r="T803" s="3"/>
      <c r="U803" s="3"/>
      <c r="V803" s="3"/>
      <c r="W803" s="3"/>
      <c r="X803" s="3"/>
      <c r="Y803" s="3"/>
      <c r="Z803" s="3"/>
      <c r="AA803" s="3"/>
      <c r="AB803" s="3"/>
    </row>
    <row r="804" spans="1:28" ht="12.75" customHeight="1" x14ac:dyDescent="0.25">
      <c r="A804" s="3"/>
      <c r="B804" s="3"/>
      <c r="C804" s="3"/>
      <c r="D804" s="3"/>
      <c r="E804" s="3"/>
      <c r="F804" s="200"/>
      <c r="G804" s="3"/>
      <c r="H804" s="3"/>
      <c r="I804" s="3"/>
      <c r="J804" s="3"/>
      <c r="K804" s="3"/>
      <c r="L804" s="3"/>
      <c r="M804" s="3"/>
      <c r="N804" s="3"/>
      <c r="O804" s="3"/>
      <c r="P804" s="3"/>
      <c r="Q804" s="3"/>
      <c r="R804" s="3"/>
      <c r="S804" s="3"/>
      <c r="T804" s="3"/>
      <c r="U804" s="3"/>
      <c r="V804" s="3"/>
      <c r="W804" s="3"/>
      <c r="X804" s="3"/>
      <c r="Y804" s="3"/>
      <c r="Z804" s="3"/>
      <c r="AA804" s="3"/>
      <c r="AB804" s="3"/>
    </row>
    <row r="805" spans="1:28" ht="12.75" customHeight="1" x14ac:dyDescent="0.25">
      <c r="A805" s="3"/>
      <c r="B805" s="3"/>
      <c r="C805" s="3"/>
      <c r="D805" s="3"/>
      <c r="E805" s="3"/>
      <c r="F805" s="200"/>
      <c r="G805" s="3"/>
      <c r="H805" s="3"/>
      <c r="I805" s="3"/>
      <c r="J805" s="3"/>
      <c r="K805" s="3"/>
      <c r="L805" s="3"/>
      <c r="M805" s="3"/>
      <c r="N805" s="3"/>
      <c r="O805" s="3"/>
      <c r="P805" s="3"/>
      <c r="Q805" s="3"/>
      <c r="R805" s="3"/>
      <c r="S805" s="3"/>
      <c r="T805" s="3"/>
      <c r="U805" s="3"/>
      <c r="V805" s="3"/>
      <c r="W805" s="3"/>
      <c r="X805" s="3"/>
      <c r="Y805" s="3"/>
      <c r="Z805" s="3"/>
      <c r="AA805" s="3"/>
      <c r="AB805" s="3"/>
    </row>
    <row r="806" spans="1:28" ht="12.75" customHeight="1" x14ac:dyDescent="0.25">
      <c r="A806" s="3"/>
      <c r="B806" s="3"/>
      <c r="C806" s="3"/>
      <c r="D806" s="3"/>
      <c r="E806" s="3"/>
      <c r="F806" s="200"/>
      <c r="G806" s="3"/>
      <c r="H806" s="3"/>
      <c r="I806" s="3"/>
      <c r="J806" s="3"/>
      <c r="K806" s="3"/>
      <c r="L806" s="3"/>
      <c r="M806" s="3"/>
      <c r="N806" s="3"/>
      <c r="O806" s="3"/>
      <c r="P806" s="3"/>
      <c r="Q806" s="3"/>
      <c r="R806" s="3"/>
      <c r="S806" s="3"/>
      <c r="T806" s="3"/>
      <c r="U806" s="3"/>
      <c r="V806" s="3"/>
      <c r="W806" s="3"/>
      <c r="X806" s="3"/>
      <c r="Y806" s="3"/>
      <c r="Z806" s="3"/>
      <c r="AA806" s="3"/>
      <c r="AB806" s="3"/>
    </row>
    <row r="807" spans="1:28" ht="12.75" customHeight="1" x14ac:dyDescent="0.25">
      <c r="A807" s="3"/>
      <c r="B807" s="3"/>
      <c r="C807" s="3"/>
      <c r="D807" s="3"/>
      <c r="E807" s="3"/>
      <c r="F807" s="200"/>
      <c r="G807" s="3"/>
      <c r="H807" s="3"/>
      <c r="I807" s="3"/>
      <c r="J807" s="3"/>
      <c r="K807" s="3"/>
      <c r="L807" s="3"/>
      <c r="M807" s="3"/>
      <c r="N807" s="3"/>
      <c r="O807" s="3"/>
      <c r="P807" s="3"/>
      <c r="Q807" s="3"/>
      <c r="R807" s="3"/>
      <c r="S807" s="3"/>
      <c r="T807" s="3"/>
      <c r="U807" s="3"/>
      <c r="V807" s="3"/>
      <c r="W807" s="3"/>
      <c r="X807" s="3"/>
      <c r="Y807" s="3"/>
      <c r="Z807" s="3"/>
      <c r="AA807" s="3"/>
      <c r="AB807" s="3"/>
    </row>
    <row r="808" spans="1:28" ht="12.75" customHeight="1" x14ac:dyDescent="0.25">
      <c r="A808" s="3"/>
      <c r="B808" s="3"/>
      <c r="C808" s="3"/>
      <c r="D808" s="3"/>
      <c r="E808" s="3"/>
      <c r="F808" s="200"/>
      <c r="G808" s="3"/>
      <c r="H808" s="3"/>
      <c r="I808" s="3"/>
      <c r="J808" s="3"/>
      <c r="K808" s="3"/>
      <c r="L808" s="3"/>
      <c r="M808" s="3"/>
      <c r="N808" s="3"/>
      <c r="O808" s="3"/>
      <c r="P808" s="3"/>
      <c r="Q808" s="3"/>
      <c r="R808" s="3"/>
      <c r="S808" s="3"/>
      <c r="T808" s="3"/>
      <c r="U808" s="3"/>
      <c r="V808" s="3"/>
      <c r="W808" s="3"/>
      <c r="X808" s="3"/>
      <c r="Y808" s="3"/>
      <c r="Z808" s="3"/>
      <c r="AA808" s="3"/>
      <c r="AB808" s="3"/>
    </row>
    <row r="809" spans="1:28" ht="12.75" customHeight="1" x14ac:dyDescent="0.25">
      <c r="A809" s="3"/>
      <c r="B809" s="3"/>
      <c r="C809" s="3"/>
      <c r="D809" s="3"/>
      <c r="E809" s="3"/>
      <c r="F809" s="200"/>
      <c r="G809" s="3"/>
      <c r="H809" s="3"/>
      <c r="I809" s="3"/>
      <c r="J809" s="3"/>
      <c r="K809" s="3"/>
      <c r="L809" s="3"/>
      <c r="M809" s="3"/>
      <c r="N809" s="3"/>
      <c r="O809" s="3"/>
      <c r="P809" s="3"/>
      <c r="Q809" s="3"/>
      <c r="R809" s="3"/>
      <c r="S809" s="3"/>
      <c r="T809" s="3"/>
      <c r="U809" s="3"/>
      <c r="V809" s="3"/>
      <c r="W809" s="3"/>
      <c r="X809" s="3"/>
      <c r="Y809" s="3"/>
      <c r="Z809" s="3"/>
      <c r="AA809" s="3"/>
      <c r="AB809" s="3"/>
    </row>
    <row r="810" spans="1:28" ht="12.75" customHeight="1" x14ac:dyDescent="0.25">
      <c r="A810" s="3"/>
      <c r="B810" s="3"/>
      <c r="C810" s="3"/>
      <c r="D810" s="3"/>
      <c r="E810" s="3"/>
      <c r="F810" s="200"/>
      <c r="G810" s="3"/>
      <c r="H810" s="3"/>
      <c r="I810" s="3"/>
      <c r="J810" s="3"/>
      <c r="K810" s="3"/>
      <c r="L810" s="3"/>
      <c r="M810" s="3"/>
      <c r="N810" s="3"/>
      <c r="O810" s="3"/>
      <c r="P810" s="3"/>
      <c r="Q810" s="3"/>
      <c r="R810" s="3"/>
      <c r="S810" s="3"/>
      <c r="T810" s="3"/>
      <c r="U810" s="3"/>
      <c r="V810" s="3"/>
      <c r="W810" s="3"/>
      <c r="X810" s="3"/>
      <c r="Y810" s="3"/>
      <c r="Z810" s="3"/>
      <c r="AA810" s="3"/>
      <c r="AB810" s="3"/>
    </row>
    <row r="811" spans="1:28" ht="12.75" customHeight="1" x14ac:dyDescent="0.25">
      <c r="A811" s="3"/>
      <c r="B811" s="3"/>
      <c r="C811" s="3"/>
      <c r="D811" s="3"/>
      <c r="E811" s="3"/>
      <c r="F811" s="200"/>
      <c r="G811" s="3"/>
      <c r="H811" s="3"/>
      <c r="I811" s="3"/>
      <c r="J811" s="3"/>
      <c r="K811" s="3"/>
      <c r="L811" s="3"/>
      <c r="M811" s="3"/>
      <c r="N811" s="3"/>
      <c r="O811" s="3"/>
      <c r="P811" s="3"/>
      <c r="Q811" s="3"/>
      <c r="R811" s="3"/>
      <c r="S811" s="3"/>
      <c r="T811" s="3"/>
      <c r="U811" s="3"/>
      <c r="V811" s="3"/>
      <c r="W811" s="3"/>
      <c r="X811" s="3"/>
      <c r="Y811" s="3"/>
      <c r="Z811" s="3"/>
      <c r="AA811" s="3"/>
      <c r="AB811" s="3"/>
    </row>
    <row r="812" spans="1:28" ht="12.75" customHeight="1" x14ac:dyDescent="0.25">
      <c r="A812" s="3"/>
      <c r="B812" s="3"/>
      <c r="C812" s="3"/>
      <c r="D812" s="3"/>
      <c r="E812" s="3"/>
      <c r="F812" s="200"/>
      <c r="G812" s="3"/>
      <c r="H812" s="3"/>
      <c r="I812" s="3"/>
      <c r="J812" s="3"/>
      <c r="K812" s="3"/>
      <c r="L812" s="3"/>
      <c r="M812" s="3"/>
      <c r="N812" s="3"/>
      <c r="O812" s="3"/>
      <c r="P812" s="3"/>
      <c r="Q812" s="3"/>
      <c r="R812" s="3"/>
      <c r="S812" s="3"/>
      <c r="T812" s="3"/>
      <c r="U812" s="3"/>
      <c r="V812" s="3"/>
      <c r="W812" s="3"/>
      <c r="X812" s="3"/>
      <c r="Y812" s="3"/>
      <c r="Z812" s="3"/>
      <c r="AA812" s="3"/>
      <c r="AB812" s="3"/>
    </row>
    <row r="813" spans="1:28" ht="12.75" customHeight="1" x14ac:dyDescent="0.25">
      <c r="A813" s="3"/>
      <c r="B813" s="3"/>
      <c r="C813" s="3"/>
      <c r="D813" s="3"/>
      <c r="E813" s="3"/>
      <c r="F813" s="200"/>
      <c r="G813" s="3"/>
      <c r="H813" s="3"/>
      <c r="I813" s="3"/>
      <c r="J813" s="3"/>
      <c r="K813" s="3"/>
      <c r="L813" s="3"/>
      <c r="M813" s="3"/>
      <c r="N813" s="3"/>
      <c r="O813" s="3"/>
      <c r="P813" s="3"/>
      <c r="Q813" s="3"/>
      <c r="R813" s="3"/>
      <c r="S813" s="3"/>
      <c r="T813" s="3"/>
      <c r="U813" s="3"/>
      <c r="V813" s="3"/>
      <c r="W813" s="3"/>
      <c r="X813" s="3"/>
      <c r="Y813" s="3"/>
      <c r="Z813" s="3"/>
      <c r="AA813" s="3"/>
      <c r="AB813" s="3"/>
    </row>
    <row r="814" spans="1:28" ht="12.75" customHeight="1" x14ac:dyDescent="0.25">
      <c r="A814" s="3"/>
      <c r="B814" s="3"/>
      <c r="C814" s="3"/>
      <c r="D814" s="3"/>
      <c r="E814" s="3"/>
      <c r="F814" s="200"/>
      <c r="G814" s="3"/>
      <c r="H814" s="3"/>
      <c r="I814" s="3"/>
      <c r="J814" s="3"/>
      <c r="K814" s="3"/>
      <c r="L814" s="3"/>
      <c r="M814" s="3"/>
      <c r="N814" s="3"/>
      <c r="O814" s="3"/>
      <c r="P814" s="3"/>
      <c r="Q814" s="3"/>
      <c r="R814" s="3"/>
      <c r="S814" s="3"/>
      <c r="T814" s="3"/>
      <c r="U814" s="3"/>
      <c r="V814" s="3"/>
      <c r="W814" s="3"/>
      <c r="X814" s="3"/>
      <c r="Y814" s="3"/>
      <c r="Z814" s="3"/>
      <c r="AA814" s="3"/>
      <c r="AB814" s="3"/>
    </row>
    <row r="815" spans="1:28" ht="12.75" customHeight="1" x14ac:dyDescent="0.25">
      <c r="A815" s="3"/>
      <c r="B815" s="3"/>
      <c r="C815" s="3"/>
      <c r="D815" s="3"/>
      <c r="E815" s="3"/>
      <c r="F815" s="200"/>
      <c r="G815" s="3"/>
      <c r="H815" s="3"/>
      <c r="I815" s="3"/>
      <c r="J815" s="3"/>
      <c r="K815" s="3"/>
      <c r="L815" s="3"/>
      <c r="M815" s="3"/>
      <c r="N815" s="3"/>
      <c r="O815" s="3"/>
      <c r="P815" s="3"/>
      <c r="Q815" s="3"/>
      <c r="R815" s="3"/>
      <c r="S815" s="3"/>
      <c r="T815" s="3"/>
      <c r="U815" s="3"/>
      <c r="V815" s="3"/>
      <c r="W815" s="3"/>
      <c r="X815" s="3"/>
      <c r="Y815" s="3"/>
      <c r="Z815" s="3"/>
      <c r="AA815" s="3"/>
      <c r="AB815" s="3"/>
    </row>
    <row r="816" spans="1:28" ht="12.75" customHeight="1" x14ac:dyDescent="0.25">
      <c r="A816" s="3"/>
      <c r="B816" s="3"/>
      <c r="C816" s="3"/>
      <c r="D816" s="3"/>
      <c r="E816" s="3"/>
      <c r="F816" s="200"/>
      <c r="G816" s="3"/>
      <c r="H816" s="3"/>
      <c r="I816" s="3"/>
      <c r="J816" s="3"/>
      <c r="K816" s="3"/>
      <c r="L816" s="3"/>
      <c r="M816" s="3"/>
      <c r="N816" s="3"/>
      <c r="O816" s="3"/>
      <c r="P816" s="3"/>
      <c r="Q816" s="3"/>
      <c r="R816" s="3"/>
      <c r="S816" s="3"/>
      <c r="T816" s="3"/>
      <c r="U816" s="3"/>
      <c r="V816" s="3"/>
      <c r="W816" s="3"/>
      <c r="X816" s="3"/>
      <c r="Y816" s="3"/>
      <c r="Z816" s="3"/>
      <c r="AA816" s="3"/>
      <c r="AB816" s="3"/>
    </row>
    <row r="817" spans="1:28" ht="12.75" customHeight="1" x14ac:dyDescent="0.25">
      <c r="A817" s="3"/>
      <c r="B817" s="3"/>
      <c r="C817" s="3"/>
      <c r="D817" s="3"/>
      <c r="E817" s="3"/>
      <c r="F817" s="200"/>
      <c r="G817" s="3"/>
      <c r="H817" s="3"/>
      <c r="I817" s="3"/>
      <c r="J817" s="3"/>
      <c r="K817" s="3"/>
      <c r="L817" s="3"/>
      <c r="M817" s="3"/>
      <c r="N817" s="3"/>
      <c r="O817" s="3"/>
      <c r="P817" s="3"/>
      <c r="Q817" s="3"/>
      <c r="R817" s="3"/>
      <c r="S817" s="3"/>
      <c r="T817" s="3"/>
      <c r="U817" s="3"/>
      <c r="V817" s="3"/>
      <c r="W817" s="3"/>
      <c r="X817" s="3"/>
      <c r="Y817" s="3"/>
      <c r="Z817" s="3"/>
      <c r="AA817" s="3"/>
      <c r="AB817" s="3"/>
    </row>
    <row r="818" spans="1:28" ht="12.75" customHeight="1" x14ac:dyDescent="0.25">
      <c r="A818" s="3"/>
      <c r="B818" s="3"/>
      <c r="C818" s="3"/>
      <c r="D818" s="3"/>
      <c r="E818" s="3"/>
      <c r="F818" s="200"/>
      <c r="G818" s="3"/>
      <c r="H818" s="3"/>
      <c r="I818" s="3"/>
      <c r="J818" s="3"/>
      <c r="K818" s="3"/>
      <c r="L818" s="3"/>
      <c r="M818" s="3"/>
      <c r="N818" s="3"/>
      <c r="O818" s="3"/>
      <c r="P818" s="3"/>
      <c r="Q818" s="3"/>
      <c r="R818" s="3"/>
      <c r="S818" s="3"/>
      <c r="T818" s="3"/>
      <c r="U818" s="3"/>
      <c r="V818" s="3"/>
      <c r="W818" s="3"/>
      <c r="X818" s="3"/>
      <c r="Y818" s="3"/>
      <c r="Z818" s="3"/>
      <c r="AA818" s="3"/>
      <c r="AB818" s="3"/>
    </row>
    <row r="819" spans="1:28" ht="12.75" customHeight="1" x14ac:dyDescent="0.25">
      <c r="A819" s="3"/>
      <c r="B819" s="3"/>
      <c r="C819" s="3"/>
      <c r="D819" s="3"/>
      <c r="E819" s="3"/>
      <c r="F819" s="200"/>
      <c r="G819" s="3"/>
      <c r="H819" s="3"/>
      <c r="I819" s="3"/>
      <c r="J819" s="3"/>
      <c r="K819" s="3"/>
      <c r="L819" s="3"/>
      <c r="M819" s="3"/>
      <c r="N819" s="3"/>
      <c r="O819" s="3"/>
      <c r="P819" s="3"/>
      <c r="Q819" s="3"/>
      <c r="R819" s="3"/>
      <c r="S819" s="3"/>
      <c r="T819" s="3"/>
      <c r="U819" s="3"/>
      <c r="V819" s="3"/>
      <c r="W819" s="3"/>
      <c r="X819" s="3"/>
      <c r="Y819" s="3"/>
      <c r="Z819" s="3"/>
      <c r="AA819" s="3"/>
      <c r="AB819" s="3"/>
    </row>
    <row r="820" spans="1:28" ht="12.75" customHeight="1" x14ac:dyDescent="0.25">
      <c r="A820" s="3"/>
      <c r="B820" s="3"/>
      <c r="C820" s="3"/>
      <c r="D820" s="3"/>
      <c r="E820" s="3"/>
      <c r="F820" s="200"/>
      <c r="G820" s="3"/>
      <c r="H820" s="3"/>
      <c r="I820" s="3"/>
      <c r="J820" s="3"/>
      <c r="K820" s="3"/>
      <c r="L820" s="3"/>
      <c r="M820" s="3"/>
      <c r="N820" s="3"/>
      <c r="O820" s="3"/>
      <c r="P820" s="3"/>
      <c r="Q820" s="3"/>
      <c r="R820" s="3"/>
      <c r="S820" s="3"/>
      <c r="T820" s="3"/>
      <c r="U820" s="3"/>
      <c r="V820" s="3"/>
      <c r="W820" s="3"/>
      <c r="X820" s="3"/>
      <c r="Y820" s="3"/>
      <c r="Z820" s="3"/>
      <c r="AA820" s="3"/>
      <c r="AB820" s="3"/>
    </row>
    <row r="821" spans="1:28" ht="12.75" customHeight="1" x14ac:dyDescent="0.25">
      <c r="A821" s="3"/>
      <c r="B821" s="3"/>
      <c r="C821" s="3"/>
      <c r="D821" s="3"/>
      <c r="E821" s="3"/>
      <c r="F821" s="200"/>
      <c r="G821" s="3"/>
      <c r="H821" s="3"/>
      <c r="I821" s="3"/>
      <c r="J821" s="3"/>
      <c r="K821" s="3"/>
      <c r="L821" s="3"/>
      <c r="M821" s="3"/>
      <c r="N821" s="3"/>
      <c r="O821" s="3"/>
      <c r="P821" s="3"/>
      <c r="Q821" s="3"/>
      <c r="R821" s="3"/>
      <c r="S821" s="3"/>
      <c r="T821" s="3"/>
      <c r="U821" s="3"/>
      <c r="V821" s="3"/>
      <c r="W821" s="3"/>
      <c r="X821" s="3"/>
      <c r="Y821" s="3"/>
      <c r="Z821" s="3"/>
      <c r="AA821" s="3"/>
      <c r="AB821" s="3"/>
    </row>
    <row r="822" spans="1:28" ht="12.75" customHeight="1" x14ac:dyDescent="0.25">
      <c r="A822" s="3"/>
      <c r="B822" s="3"/>
      <c r="C822" s="3"/>
      <c r="D822" s="3"/>
      <c r="E822" s="3"/>
      <c r="F822" s="200"/>
      <c r="G822" s="3"/>
      <c r="H822" s="3"/>
      <c r="I822" s="3"/>
      <c r="J822" s="3"/>
      <c r="K822" s="3"/>
      <c r="L822" s="3"/>
      <c r="M822" s="3"/>
      <c r="N822" s="3"/>
      <c r="O822" s="3"/>
      <c r="P822" s="3"/>
      <c r="Q822" s="3"/>
      <c r="R822" s="3"/>
      <c r="S822" s="3"/>
      <c r="T822" s="3"/>
      <c r="U822" s="3"/>
      <c r="V822" s="3"/>
      <c r="W822" s="3"/>
      <c r="X822" s="3"/>
      <c r="Y822" s="3"/>
      <c r="Z822" s="3"/>
      <c r="AA822" s="3"/>
      <c r="AB822" s="3"/>
    </row>
    <row r="823" spans="1:28" ht="12.75" customHeight="1" x14ac:dyDescent="0.25">
      <c r="A823" s="3"/>
      <c r="B823" s="3"/>
      <c r="C823" s="3"/>
      <c r="D823" s="3"/>
      <c r="E823" s="3"/>
      <c r="F823" s="200"/>
      <c r="G823" s="3"/>
      <c r="H823" s="3"/>
      <c r="I823" s="3"/>
      <c r="J823" s="3"/>
      <c r="K823" s="3"/>
      <c r="L823" s="3"/>
      <c r="M823" s="3"/>
      <c r="N823" s="3"/>
      <c r="O823" s="3"/>
      <c r="P823" s="3"/>
      <c r="Q823" s="3"/>
      <c r="R823" s="3"/>
      <c r="S823" s="3"/>
      <c r="T823" s="3"/>
      <c r="U823" s="3"/>
      <c r="V823" s="3"/>
      <c r="W823" s="3"/>
      <c r="X823" s="3"/>
      <c r="Y823" s="3"/>
      <c r="Z823" s="3"/>
      <c r="AA823" s="3"/>
      <c r="AB823" s="3"/>
    </row>
    <row r="824" spans="1:28" ht="12.75" customHeight="1" x14ac:dyDescent="0.25">
      <c r="A824" s="3"/>
      <c r="B824" s="3"/>
      <c r="C824" s="3"/>
      <c r="D824" s="3"/>
      <c r="E824" s="3"/>
      <c r="F824" s="200"/>
      <c r="G824" s="3"/>
      <c r="H824" s="3"/>
      <c r="I824" s="3"/>
      <c r="J824" s="3"/>
      <c r="K824" s="3"/>
      <c r="L824" s="3"/>
      <c r="M824" s="3"/>
      <c r="N824" s="3"/>
      <c r="O824" s="3"/>
      <c r="P824" s="3"/>
      <c r="Q824" s="3"/>
      <c r="R824" s="3"/>
      <c r="S824" s="3"/>
      <c r="T824" s="3"/>
      <c r="U824" s="3"/>
      <c r="V824" s="3"/>
      <c r="W824" s="3"/>
      <c r="X824" s="3"/>
      <c r="Y824" s="3"/>
      <c r="Z824" s="3"/>
      <c r="AA824" s="3"/>
      <c r="AB824" s="3"/>
    </row>
    <row r="825" spans="1:28" ht="12.75" customHeight="1" x14ac:dyDescent="0.25">
      <c r="A825" s="3"/>
      <c r="B825" s="3"/>
      <c r="C825" s="3"/>
      <c r="D825" s="3"/>
      <c r="E825" s="3"/>
      <c r="F825" s="200"/>
      <c r="G825" s="3"/>
      <c r="H825" s="3"/>
      <c r="I825" s="3"/>
      <c r="J825" s="3"/>
      <c r="K825" s="3"/>
      <c r="L825" s="3"/>
      <c r="M825" s="3"/>
      <c r="N825" s="3"/>
      <c r="O825" s="3"/>
      <c r="P825" s="3"/>
      <c r="Q825" s="3"/>
      <c r="R825" s="3"/>
      <c r="S825" s="3"/>
      <c r="T825" s="3"/>
      <c r="U825" s="3"/>
      <c r="V825" s="3"/>
      <c r="W825" s="3"/>
      <c r="X825" s="3"/>
      <c r="Y825" s="3"/>
      <c r="Z825" s="3"/>
      <c r="AA825" s="3"/>
      <c r="AB825" s="3"/>
    </row>
    <row r="826" spans="1:28" ht="12.75" customHeight="1" x14ac:dyDescent="0.25">
      <c r="A826" s="3"/>
      <c r="B826" s="3"/>
      <c r="C826" s="3"/>
      <c r="D826" s="3"/>
      <c r="E826" s="3"/>
      <c r="F826" s="200"/>
      <c r="G826" s="3"/>
      <c r="H826" s="3"/>
      <c r="I826" s="3"/>
      <c r="J826" s="3"/>
      <c r="K826" s="3"/>
      <c r="L826" s="3"/>
      <c r="M826" s="3"/>
      <c r="N826" s="3"/>
      <c r="O826" s="3"/>
      <c r="P826" s="3"/>
      <c r="Q826" s="3"/>
      <c r="R826" s="3"/>
      <c r="S826" s="3"/>
      <c r="T826" s="3"/>
      <c r="U826" s="3"/>
      <c r="V826" s="3"/>
      <c r="W826" s="3"/>
      <c r="X826" s="3"/>
      <c r="Y826" s="3"/>
      <c r="Z826" s="3"/>
      <c r="AA826" s="3"/>
      <c r="AB826" s="3"/>
    </row>
    <row r="827" spans="1:28" ht="12.75" customHeight="1" x14ac:dyDescent="0.25">
      <c r="A827" s="3"/>
      <c r="B827" s="3"/>
      <c r="C827" s="3"/>
      <c r="D827" s="3"/>
      <c r="E827" s="3"/>
      <c r="F827" s="200"/>
      <c r="G827" s="3"/>
      <c r="H827" s="3"/>
      <c r="I827" s="3"/>
      <c r="J827" s="3"/>
      <c r="K827" s="3"/>
      <c r="L827" s="3"/>
      <c r="M827" s="3"/>
      <c r="N827" s="3"/>
      <c r="O827" s="3"/>
      <c r="P827" s="3"/>
      <c r="Q827" s="3"/>
      <c r="R827" s="3"/>
      <c r="S827" s="3"/>
      <c r="T827" s="3"/>
      <c r="U827" s="3"/>
      <c r="V827" s="3"/>
      <c r="W827" s="3"/>
      <c r="X827" s="3"/>
      <c r="Y827" s="3"/>
      <c r="Z827" s="3"/>
      <c r="AA827" s="3"/>
      <c r="AB827" s="3"/>
    </row>
    <row r="828" spans="1:28" ht="12.75" customHeight="1" x14ac:dyDescent="0.25">
      <c r="A828" s="3"/>
      <c r="B828" s="3"/>
      <c r="C828" s="3"/>
      <c r="D828" s="3"/>
      <c r="E828" s="3"/>
      <c r="F828" s="200"/>
      <c r="G828" s="3"/>
      <c r="H828" s="3"/>
      <c r="I828" s="3"/>
      <c r="J828" s="3"/>
      <c r="K828" s="3"/>
      <c r="L828" s="3"/>
      <c r="M828" s="3"/>
      <c r="N828" s="3"/>
      <c r="O828" s="3"/>
      <c r="P828" s="3"/>
      <c r="Q828" s="3"/>
      <c r="R828" s="3"/>
      <c r="S828" s="3"/>
      <c r="T828" s="3"/>
      <c r="U828" s="3"/>
      <c r="V828" s="3"/>
      <c r="W828" s="3"/>
      <c r="X828" s="3"/>
      <c r="Y828" s="3"/>
      <c r="Z828" s="3"/>
      <c r="AA828" s="3"/>
      <c r="AB828" s="3"/>
    </row>
    <row r="829" spans="1:28" ht="12.75" customHeight="1" x14ac:dyDescent="0.25">
      <c r="A829" s="3"/>
      <c r="B829" s="3"/>
      <c r="C829" s="3"/>
      <c r="D829" s="3"/>
      <c r="E829" s="3"/>
      <c r="F829" s="200"/>
      <c r="G829" s="3"/>
      <c r="H829" s="3"/>
      <c r="I829" s="3"/>
      <c r="J829" s="3"/>
      <c r="K829" s="3"/>
      <c r="L829" s="3"/>
      <c r="M829" s="3"/>
      <c r="N829" s="3"/>
      <c r="O829" s="3"/>
      <c r="P829" s="3"/>
      <c r="Q829" s="3"/>
      <c r="R829" s="3"/>
      <c r="S829" s="3"/>
      <c r="T829" s="3"/>
      <c r="U829" s="3"/>
      <c r="V829" s="3"/>
      <c r="W829" s="3"/>
      <c r="X829" s="3"/>
      <c r="Y829" s="3"/>
      <c r="Z829" s="3"/>
      <c r="AA829" s="3"/>
      <c r="AB829" s="3"/>
    </row>
    <row r="830" spans="1:28" ht="12.75" customHeight="1" x14ac:dyDescent="0.25">
      <c r="A830" s="3"/>
      <c r="B830" s="3"/>
      <c r="C830" s="3"/>
      <c r="D830" s="3"/>
      <c r="E830" s="3"/>
      <c r="F830" s="200"/>
      <c r="G830" s="3"/>
      <c r="H830" s="3"/>
      <c r="I830" s="3"/>
      <c r="J830" s="3"/>
      <c r="K830" s="3"/>
      <c r="L830" s="3"/>
      <c r="M830" s="3"/>
      <c r="N830" s="3"/>
      <c r="O830" s="3"/>
      <c r="P830" s="3"/>
      <c r="Q830" s="3"/>
      <c r="R830" s="3"/>
      <c r="S830" s="3"/>
      <c r="T830" s="3"/>
      <c r="U830" s="3"/>
      <c r="V830" s="3"/>
      <c r="W830" s="3"/>
      <c r="X830" s="3"/>
      <c r="Y830" s="3"/>
      <c r="Z830" s="3"/>
      <c r="AA830" s="3"/>
      <c r="AB830" s="3"/>
    </row>
    <row r="831" spans="1:28" ht="12.75" customHeight="1" x14ac:dyDescent="0.25">
      <c r="A831" s="3"/>
      <c r="B831" s="3"/>
      <c r="C831" s="3"/>
      <c r="D831" s="3"/>
      <c r="E831" s="3"/>
      <c r="F831" s="200"/>
      <c r="G831" s="3"/>
      <c r="H831" s="3"/>
      <c r="I831" s="3"/>
      <c r="J831" s="3"/>
      <c r="K831" s="3"/>
      <c r="L831" s="3"/>
      <c r="M831" s="3"/>
      <c r="N831" s="3"/>
      <c r="O831" s="3"/>
      <c r="P831" s="3"/>
      <c r="Q831" s="3"/>
      <c r="R831" s="3"/>
      <c r="S831" s="3"/>
      <c r="T831" s="3"/>
      <c r="U831" s="3"/>
      <c r="V831" s="3"/>
      <c r="W831" s="3"/>
      <c r="X831" s="3"/>
      <c r="Y831" s="3"/>
      <c r="Z831" s="3"/>
      <c r="AA831" s="3"/>
      <c r="AB831" s="3"/>
    </row>
    <row r="832" spans="1:28" ht="12.75" customHeight="1" x14ac:dyDescent="0.25">
      <c r="A832" s="3"/>
      <c r="B832" s="3"/>
      <c r="C832" s="3"/>
      <c r="D832" s="3"/>
      <c r="E832" s="3"/>
      <c r="F832" s="200"/>
      <c r="G832" s="3"/>
      <c r="H832" s="3"/>
      <c r="I832" s="3"/>
      <c r="J832" s="3"/>
      <c r="K832" s="3"/>
      <c r="L832" s="3"/>
      <c r="M832" s="3"/>
      <c r="N832" s="3"/>
      <c r="O832" s="3"/>
      <c r="P832" s="3"/>
      <c r="Q832" s="3"/>
      <c r="R832" s="3"/>
      <c r="S832" s="3"/>
      <c r="T832" s="3"/>
      <c r="U832" s="3"/>
      <c r="V832" s="3"/>
      <c r="W832" s="3"/>
      <c r="X832" s="3"/>
      <c r="Y832" s="3"/>
      <c r="Z832" s="3"/>
      <c r="AA832" s="3"/>
      <c r="AB832" s="3"/>
    </row>
    <row r="833" spans="1:28" ht="12.75" customHeight="1" x14ac:dyDescent="0.25">
      <c r="A833" s="3"/>
      <c r="B833" s="3"/>
      <c r="C833" s="3"/>
      <c r="D833" s="3"/>
      <c r="E833" s="3"/>
      <c r="F833" s="200"/>
      <c r="G833" s="3"/>
      <c r="H833" s="3"/>
      <c r="I833" s="3"/>
      <c r="J833" s="3"/>
      <c r="K833" s="3"/>
      <c r="L833" s="3"/>
      <c r="M833" s="3"/>
      <c r="N833" s="3"/>
      <c r="O833" s="3"/>
      <c r="P833" s="3"/>
      <c r="Q833" s="3"/>
      <c r="R833" s="3"/>
      <c r="S833" s="3"/>
      <c r="T833" s="3"/>
      <c r="U833" s="3"/>
      <c r="V833" s="3"/>
      <c r="W833" s="3"/>
      <c r="X833" s="3"/>
      <c r="Y833" s="3"/>
      <c r="Z833" s="3"/>
      <c r="AA833" s="3"/>
      <c r="AB833" s="3"/>
    </row>
    <row r="834" spans="1:28" ht="12.75" customHeight="1" x14ac:dyDescent="0.25">
      <c r="A834" s="3"/>
      <c r="B834" s="3"/>
      <c r="C834" s="3"/>
      <c r="D834" s="3"/>
      <c r="E834" s="3"/>
      <c r="F834" s="200"/>
      <c r="G834" s="3"/>
      <c r="H834" s="3"/>
      <c r="I834" s="3"/>
      <c r="J834" s="3"/>
      <c r="K834" s="3"/>
      <c r="L834" s="3"/>
      <c r="M834" s="3"/>
      <c r="N834" s="3"/>
      <c r="O834" s="3"/>
      <c r="P834" s="3"/>
      <c r="Q834" s="3"/>
      <c r="R834" s="3"/>
      <c r="S834" s="3"/>
      <c r="T834" s="3"/>
      <c r="U834" s="3"/>
      <c r="V834" s="3"/>
      <c r="W834" s="3"/>
      <c r="X834" s="3"/>
      <c r="Y834" s="3"/>
      <c r="Z834" s="3"/>
      <c r="AA834" s="3"/>
      <c r="AB834" s="3"/>
    </row>
    <row r="835" spans="1:28" ht="12.75" customHeight="1" x14ac:dyDescent="0.25">
      <c r="A835" s="3"/>
      <c r="B835" s="3"/>
      <c r="C835" s="3"/>
      <c r="D835" s="3"/>
      <c r="E835" s="3"/>
      <c r="F835" s="200"/>
      <c r="G835" s="3"/>
      <c r="H835" s="3"/>
      <c r="I835" s="3"/>
      <c r="J835" s="3"/>
      <c r="K835" s="3"/>
      <c r="L835" s="3"/>
      <c r="M835" s="3"/>
      <c r="N835" s="3"/>
      <c r="O835" s="3"/>
      <c r="P835" s="3"/>
      <c r="Q835" s="3"/>
      <c r="R835" s="3"/>
      <c r="S835" s="3"/>
      <c r="T835" s="3"/>
      <c r="U835" s="3"/>
      <c r="V835" s="3"/>
      <c r="W835" s="3"/>
      <c r="X835" s="3"/>
      <c r="Y835" s="3"/>
      <c r="Z835" s="3"/>
      <c r="AA835" s="3"/>
      <c r="AB835" s="3"/>
    </row>
    <row r="836" spans="1:28" ht="12.75" customHeight="1" x14ac:dyDescent="0.25">
      <c r="A836" s="3"/>
      <c r="B836" s="3"/>
      <c r="C836" s="3"/>
      <c r="D836" s="3"/>
      <c r="E836" s="3"/>
      <c r="F836" s="200"/>
      <c r="G836" s="3"/>
      <c r="H836" s="3"/>
      <c r="I836" s="3"/>
      <c r="J836" s="3"/>
      <c r="K836" s="3"/>
      <c r="L836" s="3"/>
      <c r="M836" s="3"/>
      <c r="N836" s="3"/>
      <c r="O836" s="3"/>
      <c r="P836" s="3"/>
      <c r="Q836" s="3"/>
      <c r="R836" s="3"/>
      <c r="S836" s="3"/>
      <c r="T836" s="3"/>
      <c r="U836" s="3"/>
      <c r="V836" s="3"/>
      <c r="W836" s="3"/>
      <c r="X836" s="3"/>
      <c r="Y836" s="3"/>
      <c r="Z836" s="3"/>
      <c r="AA836" s="3"/>
      <c r="AB836" s="3"/>
    </row>
    <row r="837" spans="1:28" ht="12.75" customHeight="1" x14ac:dyDescent="0.25">
      <c r="A837" s="3"/>
      <c r="B837" s="3"/>
      <c r="C837" s="3"/>
      <c r="D837" s="3"/>
      <c r="E837" s="3"/>
      <c r="F837" s="200"/>
      <c r="G837" s="3"/>
      <c r="H837" s="3"/>
      <c r="I837" s="3"/>
      <c r="J837" s="3"/>
      <c r="K837" s="3"/>
      <c r="L837" s="3"/>
      <c r="M837" s="3"/>
      <c r="N837" s="3"/>
      <c r="O837" s="3"/>
      <c r="P837" s="3"/>
      <c r="Q837" s="3"/>
      <c r="R837" s="3"/>
      <c r="S837" s="3"/>
      <c r="T837" s="3"/>
      <c r="U837" s="3"/>
      <c r="V837" s="3"/>
      <c r="W837" s="3"/>
      <c r="X837" s="3"/>
      <c r="Y837" s="3"/>
      <c r="Z837" s="3"/>
      <c r="AA837" s="3"/>
      <c r="AB837" s="3"/>
    </row>
    <row r="838" spans="1:28" ht="12.75" customHeight="1" x14ac:dyDescent="0.25">
      <c r="A838" s="3"/>
      <c r="B838" s="3"/>
      <c r="C838" s="3"/>
      <c r="D838" s="3"/>
      <c r="E838" s="3"/>
      <c r="F838" s="200"/>
      <c r="G838" s="3"/>
      <c r="H838" s="3"/>
      <c r="I838" s="3"/>
      <c r="J838" s="3"/>
      <c r="K838" s="3"/>
      <c r="L838" s="3"/>
      <c r="M838" s="3"/>
      <c r="N838" s="3"/>
      <c r="O838" s="3"/>
      <c r="P838" s="3"/>
      <c r="Q838" s="3"/>
      <c r="R838" s="3"/>
      <c r="S838" s="3"/>
      <c r="T838" s="3"/>
      <c r="U838" s="3"/>
      <c r="V838" s="3"/>
      <c r="W838" s="3"/>
      <c r="X838" s="3"/>
      <c r="Y838" s="3"/>
      <c r="Z838" s="3"/>
      <c r="AA838" s="3"/>
      <c r="AB838" s="3"/>
    </row>
    <row r="839" spans="1:28" ht="12.75" customHeight="1" x14ac:dyDescent="0.25">
      <c r="A839" s="3"/>
      <c r="B839" s="3"/>
      <c r="C839" s="3"/>
      <c r="D839" s="3"/>
      <c r="E839" s="3"/>
      <c r="F839" s="200"/>
      <c r="G839" s="3"/>
      <c r="H839" s="3"/>
      <c r="I839" s="3"/>
      <c r="J839" s="3"/>
      <c r="K839" s="3"/>
      <c r="L839" s="3"/>
      <c r="M839" s="3"/>
      <c r="N839" s="3"/>
      <c r="O839" s="3"/>
      <c r="P839" s="3"/>
      <c r="Q839" s="3"/>
      <c r="R839" s="3"/>
      <c r="S839" s="3"/>
      <c r="T839" s="3"/>
      <c r="U839" s="3"/>
      <c r="V839" s="3"/>
      <c r="W839" s="3"/>
      <c r="X839" s="3"/>
      <c r="Y839" s="3"/>
      <c r="Z839" s="3"/>
      <c r="AA839" s="3"/>
      <c r="AB839" s="3"/>
    </row>
    <row r="840" spans="1:28" ht="12.75" customHeight="1" x14ac:dyDescent="0.25">
      <c r="A840" s="3"/>
      <c r="B840" s="3"/>
      <c r="C840" s="3"/>
      <c r="D840" s="3"/>
      <c r="E840" s="3"/>
      <c r="F840" s="200"/>
      <c r="G840" s="3"/>
      <c r="H840" s="3"/>
      <c r="I840" s="3"/>
      <c r="J840" s="3"/>
      <c r="K840" s="3"/>
      <c r="L840" s="3"/>
      <c r="M840" s="3"/>
      <c r="N840" s="3"/>
      <c r="O840" s="3"/>
      <c r="P840" s="3"/>
      <c r="Q840" s="3"/>
      <c r="R840" s="3"/>
      <c r="S840" s="3"/>
      <c r="T840" s="3"/>
      <c r="U840" s="3"/>
      <c r="V840" s="3"/>
      <c r="W840" s="3"/>
      <c r="X840" s="3"/>
      <c r="Y840" s="3"/>
      <c r="Z840" s="3"/>
      <c r="AA840" s="3"/>
      <c r="AB840" s="3"/>
    </row>
    <row r="841" spans="1:28" ht="12.75" customHeight="1" x14ac:dyDescent="0.25">
      <c r="A841" s="3"/>
      <c r="B841" s="3"/>
      <c r="C841" s="3"/>
      <c r="D841" s="3"/>
      <c r="E841" s="3"/>
      <c r="F841" s="200"/>
      <c r="G841" s="3"/>
      <c r="H841" s="3"/>
      <c r="I841" s="3"/>
      <c r="J841" s="3"/>
      <c r="K841" s="3"/>
      <c r="L841" s="3"/>
      <c r="M841" s="3"/>
      <c r="N841" s="3"/>
      <c r="O841" s="3"/>
      <c r="P841" s="3"/>
      <c r="Q841" s="3"/>
      <c r="R841" s="3"/>
      <c r="S841" s="3"/>
      <c r="T841" s="3"/>
      <c r="U841" s="3"/>
      <c r="V841" s="3"/>
      <c r="W841" s="3"/>
      <c r="X841" s="3"/>
      <c r="Y841" s="3"/>
      <c r="Z841" s="3"/>
      <c r="AA841" s="3"/>
      <c r="AB841" s="3"/>
    </row>
    <row r="842" spans="1:28" ht="12.75" customHeight="1" x14ac:dyDescent="0.25">
      <c r="A842" s="3"/>
      <c r="B842" s="3"/>
      <c r="C842" s="3"/>
      <c r="D842" s="3"/>
      <c r="E842" s="3"/>
      <c r="F842" s="200"/>
      <c r="G842" s="3"/>
      <c r="H842" s="3"/>
      <c r="I842" s="3"/>
      <c r="J842" s="3"/>
      <c r="K842" s="3"/>
      <c r="L842" s="3"/>
      <c r="M842" s="3"/>
      <c r="N842" s="3"/>
      <c r="O842" s="3"/>
      <c r="P842" s="3"/>
      <c r="Q842" s="3"/>
      <c r="R842" s="3"/>
      <c r="S842" s="3"/>
      <c r="T842" s="3"/>
      <c r="U842" s="3"/>
      <c r="V842" s="3"/>
      <c r="W842" s="3"/>
      <c r="X842" s="3"/>
      <c r="Y842" s="3"/>
      <c r="Z842" s="3"/>
      <c r="AA842" s="3"/>
      <c r="AB842" s="3"/>
    </row>
    <row r="843" spans="1:28" ht="12.75" customHeight="1" x14ac:dyDescent="0.25">
      <c r="A843" s="3"/>
      <c r="B843" s="3"/>
      <c r="C843" s="3"/>
      <c r="D843" s="3"/>
      <c r="E843" s="3"/>
      <c r="F843" s="200"/>
      <c r="G843" s="3"/>
      <c r="H843" s="3"/>
      <c r="I843" s="3"/>
      <c r="J843" s="3"/>
      <c r="K843" s="3"/>
      <c r="L843" s="3"/>
      <c r="M843" s="3"/>
      <c r="N843" s="3"/>
      <c r="O843" s="3"/>
      <c r="P843" s="3"/>
      <c r="Q843" s="3"/>
      <c r="R843" s="3"/>
      <c r="S843" s="3"/>
      <c r="T843" s="3"/>
      <c r="U843" s="3"/>
      <c r="V843" s="3"/>
      <c r="W843" s="3"/>
      <c r="X843" s="3"/>
      <c r="Y843" s="3"/>
      <c r="Z843" s="3"/>
      <c r="AA843" s="3"/>
      <c r="AB843" s="3"/>
    </row>
    <row r="844" spans="1:28" ht="12.75" customHeight="1" x14ac:dyDescent="0.25">
      <c r="A844" s="3"/>
      <c r="B844" s="3"/>
      <c r="C844" s="3"/>
      <c r="D844" s="3"/>
      <c r="E844" s="3"/>
      <c r="F844" s="200"/>
      <c r="G844" s="3"/>
      <c r="H844" s="3"/>
      <c r="I844" s="3"/>
      <c r="J844" s="3"/>
      <c r="K844" s="3"/>
      <c r="L844" s="3"/>
      <c r="M844" s="3"/>
      <c r="N844" s="3"/>
      <c r="O844" s="3"/>
      <c r="P844" s="3"/>
      <c r="Q844" s="3"/>
      <c r="R844" s="3"/>
      <c r="S844" s="3"/>
      <c r="T844" s="3"/>
      <c r="U844" s="3"/>
      <c r="V844" s="3"/>
      <c r="W844" s="3"/>
      <c r="X844" s="3"/>
      <c r="Y844" s="3"/>
      <c r="Z844" s="3"/>
      <c r="AA844" s="3"/>
      <c r="AB844" s="3"/>
    </row>
    <row r="845" spans="1:28" ht="12.75" customHeight="1" x14ac:dyDescent="0.25">
      <c r="A845" s="3"/>
      <c r="B845" s="3"/>
      <c r="C845" s="3"/>
      <c r="D845" s="3"/>
      <c r="E845" s="3"/>
      <c r="F845" s="200"/>
      <c r="G845" s="3"/>
      <c r="H845" s="3"/>
      <c r="I845" s="3"/>
      <c r="J845" s="3"/>
      <c r="K845" s="3"/>
      <c r="L845" s="3"/>
      <c r="M845" s="3"/>
      <c r="N845" s="3"/>
      <c r="O845" s="3"/>
      <c r="P845" s="3"/>
      <c r="Q845" s="3"/>
      <c r="R845" s="3"/>
      <c r="S845" s="3"/>
      <c r="T845" s="3"/>
      <c r="U845" s="3"/>
      <c r="V845" s="3"/>
      <c r="W845" s="3"/>
      <c r="X845" s="3"/>
      <c r="Y845" s="3"/>
      <c r="Z845" s="3"/>
      <c r="AA845" s="3"/>
      <c r="AB845" s="3"/>
    </row>
    <row r="846" spans="1:28" ht="12.75" customHeight="1" x14ac:dyDescent="0.25">
      <c r="A846" s="3"/>
      <c r="B846" s="3"/>
      <c r="C846" s="3"/>
      <c r="D846" s="3"/>
      <c r="E846" s="3"/>
      <c r="F846" s="200"/>
      <c r="G846" s="3"/>
      <c r="H846" s="3"/>
      <c r="I846" s="3"/>
      <c r="J846" s="3"/>
      <c r="K846" s="3"/>
      <c r="L846" s="3"/>
      <c r="M846" s="3"/>
      <c r="N846" s="3"/>
      <c r="O846" s="3"/>
      <c r="P846" s="3"/>
      <c r="Q846" s="3"/>
      <c r="R846" s="3"/>
      <c r="S846" s="3"/>
      <c r="T846" s="3"/>
      <c r="U846" s="3"/>
      <c r="V846" s="3"/>
      <c r="W846" s="3"/>
      <c r="X846" s="3"/>
      <c r="Y846" s="3"/>
      <c r="Z846" s="3"/>
      <c r="AA846" s="3"/>
      <c r="AB846" s="3"/>
    </row>
    <row r="847" spans="1:28" ht="12.75" customHeight="1" x14ac:dyDescent="0.25">
      <c r="A847" s="3"/>
      <c r="B847" s="3"/>
      <c r="C847" s="3"/>
      <c r="D847" s="3"/>
      <c r="E847" s="3"/>
      <c r="F847" s="200"/>
      <c r="G847" s="3"/>
      <c r="H847" s="3"/>
      <c r="I847" s="3"/>
      <c r="J847" s="3"/>
      <c r="K847" s="3"/>
      <c r="L847" s="3"/>
      <c r="M847" s="3"/>
      <c r="N847" s="3"/>
      <c r="O847" s="3"/>
      <c r="P847" s="3"/>
      <c r="Q847" s="3"/>
      <c r="R847" s="3"/>
      <c r="S847" s="3"/>
      <c r="T847" s="3"/>
      <c r="U847" s="3"/>
      <c r="V847" s="3"/>
      <c r="W847" s="3"/>
      <c r="X847" s="3"/>
      <c r="Y847" s="3"/>
      <c r="Z847" s="3"/>
      <c r="AA847" s="3"/>
      <c r="AB847" s="3"/>
    </row>
    <row r="848" spans="1:28" ht="12.75" customHeight="1" x14ac:dyDescent="0.25">
      <c r="A848" s="3"/>
      <c r="B848" s="3"/>
      <c r="C848" s="3"/>
      <c r="D848" s="3"/>
      <c r="E848" s="3"/>
      <c r="F848" s="200"/>
      <c r="G848" s="3"/>
      <c r="H848" s="3"/>
      <c r="I848" s="3"/>
      <c r="J848" s="3"/>
      <c r="K848" s="3"/>
      <c r="L848" s="3"/>
      <c r="M848" s="3"/>
      <c r="N848" s="3"/>
      <c r="O848" s="3"/>
      <c r="P848" s="3"/>
      <c r="Q848" s="3"/>
      <c r="R848" s="3"/>
      <c r="S848" s="3"/>
      <c r="T848" s="3"/>
      <c r="U848" s="3"/>
      <c r="V848" s="3"/>
      <c r="W848" s="3"/>
      <c r="X848" s="3"/>
      <c r="Y848" s="3"/>
      <c r="Z848" s="3"/>
      <c r="AA848" s="3"/>
      <c r="AB848" s="3"/>
    </row>
    <row r="849" spans="1:28" ht="12.75" customHeight="1" x14ac:dyDescent="0.25">
      <c r="A849" s="3"/>
      <c r="B849" s="3"/>
      <c r="C849" s="3"/>
      <c r="D849" s="3"/>
      <c r="E849" s="3"/>
      <c r="F849" s="200"/>
      <c r="G849" s="3"/>
      <c r="H849" s="3"/>
      <c r="I849" s="3"/>
      <c r="J849" s="3"/>
      <c r="K849" s="3"/>
      <c r="L849" s="3"/>
      <c r="M849" s="3"/>
      <c r="N849" s="3"/>
      <c r="O849" s="3"/>
      <c r="P849" s="3"/>
      <c r="Q849" s="3"/>
      <c r="R849" s="3"/>
      <c r="S849" s="3"/>
      <c r="T849" s="3"/>
      <c r="U849" s="3"/>
      <c r="V849" s="3"/>
      <c r="W849" s="3"/>
      <c r="X849" s="3"/>
      <c r="Y849" s="3"/>
      <c r="Z849" s="3"/>
      <c r="AA849" s="3"/>
      <c r="AB849" s="3"/>
    </row>
    <row r="850" spans="1:28" ht="12.75" customHeight="1" x14ac:dyDescent="0.25">
      <c r="A850" s="3"/>
      <c r="B850" s="3"/>
      <c r="C850" s="3"/>
      <c r="D850" s="3"/>
      <c r="E850" s="3"/>
      <c r="F850" s="200"/>
      <c r="G850" s="3"/>
      <c r="H850" s="3"/>
      <c r="I850" s="3"/>
      <c r="J850" s="3"/>
      <c r="K850" s="3"/>
      <c r="L850" s="3"/>
      <c r="M850" s="3"/>
      <c r="N850" s="3"/>
      <c r="O850" s="3"/>
      <c r="P850" s="3"/>
      <c r="Q850" s="3"/>
      <c r="R850" s="3"/>
      <c r="S850" s="3"/>
      <c r="T850" s="3"/>
      <c r="U850" s="3"/>
      <c r="V850" s="3"/>
      <c r="W850" s="3"/>
      <c r="X850" s="3"/>
      <c r="Y850" s="3"/>
      <c r="Z850" s="3"/>
      <c r="AA850" s="3"/>
      <c r="AB850" s="3"/>
    </row>
    <row r="851" spans="1:28" ht="12.75" customHeight="1" x14ac:dyDescent="0.25">
      <c r="A851" s="3"/>
      <c r="B851" s="3"/>
      <c r="C851" s="3"/>
      <c r="D851" s="3"/>
      <c r="E851" s="3"/>
      <c r="F851" s="200"/>
      <c r="G851" s="3"/>
      <c r="H851" s="3"/>
      <c r="I851" s="3"/>
      <c r="J851" s="3"/>
      <c r="K851" s="3"/>
      <c r="L851" s="3"/>
      <c r="M851" s="3"/>
      <c r="N851" s="3"/>
      <c r="O851" s="3"/>
      <c r="P851" s="3"/>
      <c r="Q851" s="3"/>
      <c r="R851" s="3"/>
      <c r="S851" s="3"/>
      <c r="T851" s="3"/>
      <c r="U851" s="3"/>
      <c r="V851" s="3"/>
      <c r="W851" s="3"/>
      <c r="X851" s="3"/>
      <c r="Y851" s="3"/>
      <c r="Z851" s="3"/>
      <c r="AA851" s="3"/>
      <c r="AB851" s="3"/>
    </row>
    <row r="852" spans="1:28" ht="12.75" customHeight="1" x14ac:dyDescent="0.25">
      <c r="A852" s="3"/>
      <c r="B852" s="3"/>
      <c r="C852" s="3"/>
      <c r="D852" s="3"/>
      <c r="E852" s="3"/>
      <c r="F852" s="200"/>
      <c r="G852" s="3"/>
      <c r="H852" s="3"/>
      <c r="I852" s="3"/>
      <c r="J852" s="3"/>
      <c r="K852" s="3"/>
      <c r="L852" s="3"/>
      <c r="M852" s="3"/>
      <c r="N852" s="3"/>
      <c r="O852" s="3"/>
      <c r="P852" s="3"/>
      <c r="Q852" s="3"/>
      <c r="R852" s="3"/>
      <c r="S852" s="3"/>
      <c r="T852" s="3"/>
      <c r="U852" s="3"/>
      <c r="V852" s="3"/>
      <c r="W852" s="3"/>
      <c r="X852" s="3"/>
      <c r="Y852" s="3"/>
      <c r="Z852" s="3"/>
      <c r="AA852" s="3"/>
      <c r="AB852" s="3"/>
    </row>
    <row r="853" spans="1:28" ht="12.75" customHeight="1" x14ac:dyDescent="0.25">
      <c r="A853" s="3"/>
      <c r="B853" s="3"/>
      <c r="C853" s="3"/>
      <c r="D853" s="3"/>
      <c r="E853" s="3"/>
      <c r="F853" s="200"/>
      <c r="G853" s="3"/>
      <c r="H853" s="3"/>
      <c r="I853" s="3"/>
      <c r="J853" s="3"/>
      <c r="K853" s="3"/>
      <c r="L853" s="3"/>
      <c r="M853" s="3"/>
      <c r="N853" s="3"/>
      <c r="O853" s="3"/>
      <c r="P853" s="3"/>
      <c r="Q853" s="3"/>
      <c r="R853" s="3"/>
      <c r="S853" s="3"/>
      <c r="T853" s="3"/>
      <c r="U853" s="3"/>
      <c r="V853" s="3"/>
      <c r="W853" s="3"/>
      <c r="X853" s="3"/>
      <c r="Y853" s="3"/>
      <c r="Z853" s="3"/>
      <c r="AA853" s="3"/>
      <c r="AB853" s="3"/>
    </row>
    <row r="854" spans="1:28" ht="12.75" customHeight="1" x14ac:dyDescent="0.25">
      <c r="A854" s="3"/>
      <c r="B854" s="3"/>
      <c r="C854" s="3"/>
      <c r="D854" s="3"/>
      <c r="E854" s="3"/>
      <c r="F854" s="200"/>
      <c r="G854" s="3"/>
      <c r="H854" s="3"/>
      <c r="I854" s="3"/>
      <c r="J854" s="3"/>
      <c r="K854" s="3"/>
      <c r="L854" s="3"/>
      <c r="M854" s="3"/>
      <c r="N854" s="3"/>
      <c r="O854" s="3"/>
      <c r="P854" s="3"/>
      <c r="Q854" s="3"/>
      <c r="R854" s="3"/>
      <c r="S854" s="3"/>
      <c r="T854" s="3"/>
      <c r="U854" s="3"/>
      <c r="V854" s="3"/>
      <c r="W854" s="3"/>
      <c r="X854" s="3"/>
      <c r="Y854" s="3"/>
      <c r="Z854" s="3"/>
      <c r="AA854" s="3"/>
      <c r="AB854" s="3"/>
    </row>
    <row r="855" spans="1:28" ht="12.75" customHeight="1" x14ac:dyDescent="0.25">
      <c r="A855" s="3"/>
      <c r="B855" s="3"/>
      <c r="C855" s="3"/>
      <c r="D855" s="3"/>
      <c r="E855" s="3"/>
      <c r="F855" s="200"/>
      <c r="G855" s="3"/>
      <c r="H855" s="3"/>
      <c r="I855" s="3"/>
      <c r="J855" s="3"/>
      <c r="K855" s="3"/>
      <c r="L855" s="3"/>
      <c r="M855" s="3"/>
      <c r="N855" s="3"/>
      <c r="O855" s="3"/>
      <c r="P855" s="3"/>
      <c r="Q855" s="3"/>
      <c r="R855" s="3"/>
      <c r="S855" s="3"/>
      <c r="T855" s="3"/>
      <c r="U855" s="3"/>
      <c r="V855" s="3"/>
      <c r="W855" s="3"/>
      <c r="X855" s="3"/>
      <c r="Y855" s="3"/>
      <c r="Z855" s="3"/>
      <c r="AA855" s="3"/>
      <c r="AB855" s="3"/>
    </row>
    <row r="856" spans="1:28" ht="12.75" customHeight="1" x14ac:dyDescent="0.25">
      <c r="A856" s="3"/>
      <c r="B856" s="3"/>
      <c r="C856" s="3"/>
      <c r="D856" s="3"/>
      <c r="E856" s="3"/>
      <c r="F856" s="200"/>
      <c r="G856" s="3"/>
      <c r="H856" s="3"/>
      <c r="I856" s="3"/>
      <c r="J856" s="3"/>
      <c r="K856" s="3"/>
      <c r="L856" s="3"/>
      <c r="M856" s="3"/>
      <c r="N856" s="3"/>
      <c r="O856" s="3"/>
      <c r="P856" s="3"/>
      <c r="Q856" s="3"/>
      <c r="R856" s="3"/>
      <c r="S856" s="3"/>
      <c r="T856" s="3"/>
      <c r="U856" s="3"/>
      <c r="V856" s="3"/>
      <c r="W856" s="3"/>
      <c r="X856" s="3"/>
      <c r="Y856" s="3"/>
      <c r="Z856" s="3"/>
      <c r="AA856" s="3"/>
      <c r="AB856" s="3"/>
    </row>
    <row r="857" spans="1:28" ht="12.75" customHeight="1" x14ac:dyDescent="0.25">
      <c r="A857" s="3"/>
      <c r="B857" s="3"/>
      <c r="C857" s="3"/>
      <c r="D857" s="3"/>
      <c r="E857" s="3"/>
      <c r="F857" s="200"/>
      <c r="G857" s="3"/>
      <c r="H857" s="3"/>
      <c r="I857" s="3"/>
      <c r="J857" s="3"/>
      <c r="K857" s="3"/>
      <c r="L857" s="3"/>
      <c r="M857" s="3"/>
      <c r="N857" s="3"/>
      <c r="O857" s="3"/>
      <c r="P857" s="3"/>
      <c r="Q857" s="3"/>
      <c r="R857" s="3"/>
      <c r="S857" s="3"/>
      <c r="T857" s="3"/>
      <c r="U857" s="3"/>
      <c r="V857" s="3"/>
      <c r="W857" s="3"/>
      <c r="X857" s="3"/>
      <c r="Y857" s="3"/>
      <c r="Z857" s="3"/>
      <c r="AA857" s="3"/>
      <c r="AB857" s="3"/>
    </row>
    <row r="858" spans="1:28" ht="12.75" customHeight="1" x14ac:dyDescent="0.25">
      <c r="A858" s="3"/>
      <c r="B858" s="3"/>
      <c r="C858" s="3"/>
      <c r="D858" s="3"/>
      <c r="E858" s="3"/>
      <c r="F858" s="200"/>
      <c r="G858" s="3"/>
      <c r="H858" s="3"/>
      <c r="I858" s="3"/>
      <c r="J858" s="3"/>
      <c r="K858" s="3"/>
      <c r="L858" s="3"/>
      <c r="M858" s="3"/>
      <c r="N858" s="3"/>
      <c r="O858" s="3"/>
      <c r="P858" s="3"/>
      <c r="Q858" s="3"/>
      <c r="R858" s="3"/>
      <c r="S858" s="3"/>
      <c r="T858" s="3"/>
      <c r="U858" s="3"/>
      <c r="V858" s="3"/>
      <c r="W858" s="3"/>
      <c r="X858" s="3"/>
      <c r="Y858" s="3"/>
      <c r="Z858" s="3"/>
      <c r="AA858" s="3"/>
      <c r="AB858" s="3"/>
    </row>
    <row r="859" spans="1:28" ht="12.75" customHeight="1" x14ac:dyDescent="0.25">
      <c r="A859" s="3"/>
      <c r="B859" s="3"/>
      <c r="C859" s="3"/>
      <c r="D859" s="3"/>
      <c r="E859" s="3"/>
      <c r="F859" s="200"/>
      <c r="G859" s="3"/>
      <c r="H859" s="3"/>
      <c r="I859" s="3"/>
      <c r="J859" s="3"/>
      <c r="K859" s="3"/>
      <c r="L859" s="3"/>
      <c r="M859" s="3"/>
      <c r="N859" s="3"/>
      <c r="O859" s="3"/>
      <c r="P859" s="3"/>
      <c r="Q859" s="3"/>
      <c r="R859" s="3"/>
      <c r="S859" s="3"/>
      <c r="T859" s="3"/>
      <c r="U859" s="3"/>
      <c r="V859" s="3"/>
      <c r="W859" s="3"/>
      <c r="X859" s="3"/>
      <c r="Y859" s="3"/>
      <c r="Z859" s="3"/>
      <c r="AA859" s="3"/>
      <c r="AB859" s="3"/>
    </row>
    <row r="860" spans="1:28" ht="12.75" customHeight="1" x14ac:dyDescent="0.25">
      <c r="A860" s="3"/>
      <c r="B860" s="3"/>
      <c r="C860" s="3"/>
      <c r="D860" s="3"/>
      <c r="E860" s="3"/>
      <c r="F860" s="200"/>
      <c r="G860" s="3"/>
      <c r="H860" s="3"/>
      <c r="I860" s="3"/>
      <c r="J860" s="3"/>
      <c r="K860" s="3"/>
      <c r="L860" s="3"/>
      <c r="M860" s="3"/>
      <c r="N860" s="3"/>
      <c r="O860" s="3"/>
      <c r="P860" s="3"/>
      <c r="Q860" s="3"/>
      <c r="R860" s="3"/>
      <c r="S860" s="3"/>
      <c r="T860" s="3"/>
      <c r="U860" s="3"/>
      <c r="V860" s="3"/>
      <c r="W860" s="3"/>
      <c r="X860" s="3"/>
      <c r="Y860" s="3"/>
      <c r="Z860" s="3"/>
      <c r="AA860" s="3"/>
      <c r="AB860" s="3"/>
    </row>
    <row r="861" spans="1:28" ht="12.75" customHeight="1" x14ac:dyDescent="0.25">
      <c r="A861" s="3"/>
      <c r="B861" s="3"/>
      <c r="C861" s="3"/>
      <c r="D861" s="3"/>
      <c r="E861" s="3"/>
      <c r="F861" s="200"/>
      <c r="G861" s="3"/>
      <c r="H861" s="3"/>
      <c r="I861" s="3"/>
      <c r="J861" s="3"/>
      <c r="K861" s="3"/>
      <c r="L861" s="3"/>
      <c r="M861" s="3"/>
      <c r="N861" s="3"/>
      <c r="O861" s="3"/>
      <c r="P861" s="3"/>
      <c r="Q861" s="3"/>
      <c r="R861" s="3"/>
      <c r="S861" s="3"/>
      <c r="T861" s="3"/>
      <c r="U861" s="3"/>
      <c r="V861" s="3"/>
      <c r="W861" s="3"/>
      <c r="X861" s="3"/>
      <c r="Y861" s="3"/>
      <c r="Z861" s="3"/>
      <c r="AA861" s="3"/>
      <c r="AB861" s="3"/>
    </row>
    <row r="862" spans="1:28" ht="12.75" customHeight="1" x14ac:dyDescent="0.25">
      <c r="A862" s="3"/>
      <c r="B862" s="3"/>
      <c r="C862" s="3"/>
      <c r="D862" s="3"/>
      <c r="E862" s="3"/>
      <c r="F862" s="200"/>
      <c r="G862" s="3"/>
      <c r="H862" s="3"/>
      <c r="I862" s="3"/>
      <c r="J862" s="3"/>
      <c r="K862" s="3"/>
      <c r="L862" s="3"/>
      <c r="M862" s="3"/>
      <c r="N862" s="3"/>
      <c r="O862" s="3"/>
      <c r="P862" s="3"/>
      <c r="Q862" s="3"/>
      <c r="R862" s="3"/>
      <c r="S862" s="3"/>
      <c r="T862" s="3"/>
      <c r="U862" s="3"/>
      <c r="V862" s="3"/>
      <c r="W862" s="3"/>
      <c r="X862" s="3"/>
      <c r="Y862" s="3"/>
      <c r="Z862" s="3"/>
      <c r="AA862" s="3"/>
      <c r="AB862" s="3"/>
    </row>
    <row r="863" spans="1:28" ht="12.75" customHeight="1" x14ac:dyDescent="0.25">
      <c r="A863" s="3"/>
      <c r="B863" s="3"/>
      <c r="C863" s="3"/>
      <c r="D863" s="3"/>
      <c r="E863" s="3"/>
      <c r="F863" s="200"/>
      <c r="G863" s="3"/>
      <c r="H863" s="3"/>
      <c r="I863" s="3"/>
      <c r="J863" s="3"/>
      <c r="K863" s="3"/>
      <c r="L863" s="3"/>
      <c r="M863" s="3"/>
      <c r="N863" s="3"/>
      <c r="O863" s="3"/>
      <c r="P863" s="3"/>
      <c r="Q863" s="3"/>
      <c r="R863" s="3"/>
      <c r="S863" s="3"/>
      <c r="T863" s="3"/>
      <c r="U863" s="3"/>
      <c r="V863" s="3"/>
      <c r="W863" s="3"/>
      <c r="X863" s="3"/>
      <c r="Y863" s="3"/>
      <c r="Z863" s="3"/>
      <c r="AA863" s="3"/>
      <c r="AB863" s="3"/>
    </row>
    <row r="864" spans="1:28" ht="12.75" customHeight="1" x14ac:dyDescent="0.25">
      <c r="A864" s="3"/>
      <c r="B864" s="3"/>
      <c r="C864" s="3"/>
      <c r="D864" s="3"/>
      <c r="E864" s="3"/>
      <c r="F864" s="200"/>
      <c r="G864" s="3"/>
      <c r="H864" s="3"/>
      <c r="I864" s="3"/>
      <c r="J864" s="3"/>
      <c r="K864" s="3"/>
      <c r="L864" s="3"/>
      <c r="M864" s="3"/>
      <c r="N864" s="3"/>
      <c r="O864" s="3"/>
      <c r="P864" s="3"/>
      <c r="Q864" s="3"/>
      <c r="R864" s="3"/>
      <c r="S864" s="3"/>
      <c r="T864" s="3"/>
      <c r="U864" s="3"/>
      <c r="V864" s="3"/>
      <c r="W864" s="3"/>
      <c r="X864" s="3"/>
      <c r="Y864" s="3"/>
      <c r="Z864" s="3"/>
      <c r="AA864" s="3"/>
      <c r="AB864" s="3"/>
    </row>
    <row r="865" spans="1:28" ht="12.75" customHeight="1" x14ac:dyDescent="0.25">
      <c r="A865" s="3"/>
      <c r="B865" s="3"/>
      <c r="C865" s="3"/>
      <c r="D865" s="3"/>
      <c r="E865" s="3"/>
      <c r="F865" s="200"/>
      <c r="G865" s="3"/>
      <c r="H865" s="3"/>
      <c r="I865" s="3"/>
      <c r="J865" s="3"/>
      <c r="K865" s="3"/>
      <c r="L865" s="3"/>
      <c r="M865" s="3"/>
      <c r="N865" s="3"/>
      <c r="O865" s="3"/>
      <c r="P865" s="3"/>
      <c r="Q865" s="3"/>
      <c r="R865" s="3"/>
      <c r="S865" s="3"/>
      <c r="T865" s="3"/>
      <c r="U865" s="3"/>
      <c r="V865" s="3"/>
      <c r="W865" s="3"/>
      <c r="X865" s="3"/>
      <c r="Y865" s="3"/>
      <c r="Z865" s="3"/>
      <c r="AA865" s="3"/>
      <c r="AB865" s="3"/>
    </row>
    <row r="866" spans="1:28" ht="12.75" customHeight="1" x14ac:dyDescent="0.25">
      <c r="A866" s="3"/>
      <c r="B866" s="3"/>
      <c r="C866" s="3"/>
      <c r="D866" s="3"/>
      <c r="E866" s="3"/>
      <c r="F866" s="200"/>
      <c r="G866" s="3"/>
      <c r="H866" s="3"/>
      <c r="I866" s="3"/>
      <c r="J866" s="3"/>
      <c r="K866" s="3"/>
      <c r="L866" s="3"/>
      <c r="M866" s="3"/>
      <c r="N866" s="3"/>
      <c r="O866" s="3"/>
      <c r="P866" s="3"/>
      <c r="Q866" s="3"/>
      <c r="R866" s="3"/>
      <c r="S866" s="3"/>
      <c r="T866" s="3"/>
      <c r="U866" s="3"/>
      <c r="V866" s="3"/>
      <c r="W866" s="3"/>
      <c r="X866" s="3"/>
      <c r="Y866" s="3"/>
      <c r="Z866" s="3"/>
      <c r="AA866" s="3"/>
      <c r="AB866" s="3"/>
    </row>
    <row r="867" spans="1:28" ht="12.75" customHeight="1" x14ac:dyDescent="0.25">
      <c r="A867" s="3"/>
      <c r="B867" s="3"/>
      <c r="C867" s="3"/>
      <c r="D867" s="3"/>
      <c r="E867" s="3"/>
      <c r="F867" s="200"/>
      <c r="G867" s="3"/>
      <c r="H867" s="3"/>
      <c r="I867" s="3"/>
      <c r="J867" s="3"/>
      <c r="K867" s="3"/>
      <c r="L867" s="3"/>
      <c r="M867" s="3"/>
      <c r="N867" s="3"/>
      <c r="O867" s="3"/>
      <c r="P867" s="3"/>
      <c r="Q867" s="3"/>
      <c r="R867" s="3"/>
      <c r="S867" s="3"/>
      <c r="T867" s="3"/>
      <c r="U867" s="3"/>
      <c r="V867" s="3"/>
      <c r="W867" s="3"/>
      <c r="X867" s="3"/>
      <c r="Y867" s="3"/>
      <c r="Z867" s="3"/>
      <c r="AA867" s="3"/>
      <c r="AB867" s="3"/>
    </row>
    <row r="868" spans="1:28" ht="12.75" customHeight="1" x14ac:dyDescent="0.25">
      <c r="A868" s="3"/>
      <c r="B868" s="3"/>
      <c r="C868" s="3"/>
      <c r="D868" s="3"/>
      <c r="E868" s="3"/>
      <c r="F868" s="200"/>
      <c r="G868" s="3"/>
      <c r="H868" s="3"/>
      <c r="I868" s="3"/>
      <c r="J868" s="3"/>
      <c r="K868" s="3"/>
      <c r="L868" s="3"/>
      <c r="M868" s="3"/>
      <c r="N868" s="3"/>
      <c r="O868" s="3"/>
      <c r="P868" s="3"/>
      <c r="Q868" s="3"/>
      <c r="R868" s="3"/>
      <c r="S868" s="3"/>
      <c r="T868" s="3"/>
      <c r="U868" s="3"/>
      <c r="V868" s="3"/>
      <c r="W868" s="3"/>
      <c r="X868" s="3"/>
      <c r="Y868" s="3"/>
      <c r="Z868" s="3"/>
      <c r="AA868" s="3"/>
      <c r="AB868" s="3"/>
    </row>
    <row r="869" spans="1:28" ht="12.75" customHeight="1" x14ac:dyDescent="0.25">
      <c r="A869" s="3"/>
      <c r="B869" s="3"/>
      <c r="C869" s="3"/>
      <c r="D869" s="3"/>
      <c r="E869" s="3"/>
      <c r="F869" s="200"/>
      <c r="G869" s="3"/>
      <c r="H869" s="3"/>
      <c r="I869" s="3"/>
      <c r="J869" s="3"/>
      <c r="K869" s="3"/>
      <c r="L869" s="3"/>
      <c r="M869" s="3"/>
      <c r="N869" s="3"/>
      <c r="O869" s="3"/>
      <c r="P869" s="3"/>
      <c r="Q869" s="3"/>
      <c r="R869" s="3"/>
      <c r="S869" s="3"/>
      <c r="T869" s="3"/>
      <c r="U869" s="3"/>
      <c r="V869" s="3"/>
      <c r="W869" s="3"/>
      <c r="X869" s="3"/>
      <c r="Y869" s="3"/>
      <c r="Z869" s="3"/>
      <c r="AA869" s="3"/>
      <c r="AB869" s="3"/>
    </row>
    <row r="870" spans="1:28" ht="12.75" customHeight="1" x14ac:dyDescent="0.25">
      <c r="A870" s="3"/>
      <c r="B870" s="3"/>
      <c r="C870" s="3"/>
      <c r="D870" s="3"/>
      <c r="E870" s="3"/>
      <c r="F870" s="200"/>
      <c r="G870" s="3"/>
      <c r="H870" s="3"/>
      <c r="I870" s="3"/>
      <c r="J870" s="3"/>
      <c r="K870" s="3"/>
      <c r="L870" s="3"/>
      <c r="M870" s="3"/>
      <c r="N870" s="3"/>
      <c r="O870" s="3"/>
      <c r="P870" s="3"/>
      <c r="Q870" s="3"/>
      <c r="R870" s="3"/>
      <c r="S870" s="3"/>
      <c r="T870" s="3"/>
      <c r="U870" s="3"/>
      <c r="V870" s="3"/>
      <c r="W870" s="3"/>
      <c r="X870" s="3"/>
      <c r="Y870" s="3"/>
      <c r="Z870" s="3"/>
      <c r="AA870" s="3"/>
      <c r="AB870" s="3"/>
    </row>
    <row r="871" spans="1:28" ht="12.75" customHeight="1" x14ac:dyDescent="0.25">
      <c r="A871" s="3"/>
      <c r="B871" s="3"/>
      <c r="C871" s="3"/>
      <c r="D871" s="3"/>
      <c r="E871" s="3"/>
      <c r="F871" s="200"/>
      <c r="G871" s="3"/>
      <c r="H871" s="3"/>
      <c r="I871" s="3"/>
      <c r="J871" s="3"/>
      <c r="K871" s="3"/>
      <c r="L871" s="3"/>
      <c r="M871" s="3"/>
      <c r="N871" s="3"/>
      <c r="O871" s="3"/>
      <c r="P871" s="3"/>
      <c r="Q871" s="3"/>
      <c r="R871" s="3"/>
      <c r="S871" s="3"/>
      <c r="T871" s="3"/>
      <c r="U871" s="3"/>
      <c r="V871" s="3"/>
      <c r="W871" s="3"/>
      <c r="X871" s="3"/>
      <c r="Y871" s="3"/>
      <c r="Z871" s="3"/>
      <c r="AA871" s="3"/>
      <c r="AB871" s="3"/>
    </row>
    <row r="872" spans="1:28" ht="12.75" customHeight="1" x14ac:dyDescent="0.25">
      <c r="A872" s="3"/>
      <c r="B872" s="3"/>
      <c r="C872" s="3"/>
      <c r="D872" s="3"/>
      <c r="E872" s="3"/>
      <c r="F872" s="200"/>
      <c r="G872" s="3"/>
      <c r="H872" s="3"/>
      <c r="I872" s="3"/>
      <c r="J872" s="3"/>
      <c r="K872" s="3"/>
      <c r="L872" s="3"/>
      <c r="M872" s="3"/>
      <c r="N872" s="3"/>
      <c r="O872" s="3"/>
      <c r="P872" s="3"/>
      <c r="Q872" s="3"/>
      <c r="R872" s="3"/>
      <c r="S872" s="3"/>
      <c r="T872" s="3"/>
      <c r="U872" s="3"/>
      <c r="V872" s="3"/>
      <c r="W872" s="3"/>
      <c r="X872" s="3"/>
      <c r="Y872" s="3"/>
      <c r="Z872" s="3"/>
      <c r="AA872" s="3"/>
      <c r="AB872" s="3"/>
    </row>
    <row r="873" spans="1:28" ht="12.75" customHeight="1" x14ac:dyDescent="0.25">
      <c r="A873" s="3"/>
      <c r="B873" s="3"/>
      <c r="C873" s="3"/>
      <c r="D873" s="3"/>
      <c r="E873" s="3"/>
      <c r="F873" s="200"/>
      <c r="G873" s="3"/>
      <c r="H873" s="3"/>
      <c r="I873" s="3"/>
      <c r="J873" s="3"/>
      <c r="K873" s="3"/>
      <c r="L873" s="3"/>
      <c r="M873" s="3"/>
      <c r="N873" s="3"/>
      <c r="O873" s="3"/>
      <c r="P873" s="3"/>
      <c r="Q873" s="3"/>
      <c r="R873" s="3"/>
      <c r="S873" s="3"/>
      <c r="T873" s="3"/>
      <c r="U873" s="3"/>
      <c r="V873" s="3"/>
      <c r="W873" s="3"/>
      <c r="X873" s="3"/>
      <c r="Y873" s="3"/>
      <c r="Z873" s="3"/>
      <c r="AA873" s="3"/>
      <c r="AB873" s="3"/>
    </row>
    <row r="874" spans="1:28" ht="12.75" customHeight="1" x14ac:dyDescent="0.25">
      <c r="A874" s="3"/>
      <c r="B874" s="3"/>
      <c r="C874" s="3"/>
      <c r="D874" s="3"/>
      <c r="E874" s="3"/>
      <c r="F874" s="200"/>
      <c r="G874" s="3"/>
      <c r="H874" s="3"/>
      <c r="I874" s="3"/>
      <c r="J874" s="3"/>
      <c r="K874" s="3"/>
      <c r="L874" s="3"/>
      <c r="M874" s="3"/>
      <c r="N874" s="3"/>
      <c r="O874" s="3"/>
      <c r="P874" s="3"/>
      <c r="Q874" s="3"/>
      <c r="R874" s="3"/>
      <c r="S874" s="3"/>
      <c r="T874" s="3"/>
      <c r="U874" s="3"/>
      <c r="V874" s="3"/>
      <c r="W874" s="3"/>
      <c r="X874" s="3"/>
      <c r="Y874" s="3"/>
      <c r="Z874" s="3"/>
      <c r="AA874" s="3"/>
      <c r="AB874" s="3"/>
    </row>
    <row r="875" spans="1:28" ht="12.75" customHeight="1" x14ac:dyDescent="0.25">
      <c r="A875" s="3"/>
      <c r="B875" s="3"/>
      <c r="C875" s="3"/>
      <c r="D875" s="3"/>
      <c r="E875" s="3"/>
      <c r="F875" s="200"/>
      <c r="G875" s="3"/>
      <c r="H875" s="3"/>
      <c r="I875" s="3"/>
      <c r="J875" s="3"/>
      <c r="K875" s="3"/>
      <c r="L875" s="3"/>
      <c r="M875" s="3"/>
      <c r="N875" s="3"/>
      <c r="O875" s="3"/>
      <c r="P875" s="3"/>
      <c r="Q875" s="3"/>
      <c r="R875" s="3"/>
      <c r="S875" s="3"/>
      <c r="T875" s="3"/>
      <c r="U875" s="3"/>
      <c r="V875" s="3"/>
      <c r="W875" s="3"/>
      <c r="X875" s="3"/>
      <c r="Y875" s="3"/>
      <c r="Z875" s="3"/>
      <c r="AA875" s="3"/>
      <c r="AB875" s="3"/>
    </row>
    <row r="876" spans="1:28" ht="12.75" customHeight="1" x14ac:dyDescent="0.25">
      <c r="A876" s="3"/>
      <c r="B876" s="3"/>
      <c r="C876" s="3"/>
      <c r="D876" s="3"/>
      <c r="E876" s="3"/>
      <c r="F876" s="200"/>
      <c r="G876" s="3"/>
      <c r="H876" s="3"/>
      <c r="I876" s="3"/>
      <c r="J876" s="3"/>
      <c r="K876" s="3"/>
      <c r="L876" s="3"/>
      <c r="M876" s="3"/>
      <c r="N876" s="3"/>
      <c r="O876" s="3"/>
      <c r="P876" s="3"/>
      <c r="Q876" s="3"/>
      <c r="R876" s="3"/>
      <c r="S876" s="3"/>
      <c r="T876" s="3"/>
      <c r="U876" s="3"/>
      <c r="V876" s="3"/>
      <c r="W876" s="3"/>
      <c r="X876" s="3"/>
      <c r="Y876" s="3"/>
      <c r="Z876" s="3"/>
      <c r="AA876" s="3"/>
      <c r="AB876" s="3"/>
    </row>
    <row r="877" spans="1:28" ht="12.75" customHeight="1" x14ac:dyDescent="0.25">
      <c r="A877" s="3"/>
      <c r="B877" s="3"/>
      <c r="C877" s="3"/>
      <c r="D877" s="3"/>
      <c r="E877" s="3"/>
      <c r="F877" s="200"/>
      <c r="G877" s="3"/>
      <c r="H877" s="3"/>
      <c r="I877" s="3"/>
      <c r="J877" s="3"/>
      <c r="K877" s="3"/>
      <c r="L877" s="3"/>
      <c r="M877" s="3"/>
      <c r="N877" s="3"/>
      <c r="O877" s="3"/>
      <c r="P877" s="3"/>
      <c r="Q877" s="3"/>
      <c r="R877" s="3"/>
      <c r="S877" s="3"/>
      <c r="T877" s="3"/>
      <c r="U877" s="3"/>
      <c r="V877" s="3"/>
      <c r="W877" s="3"/>
      <c r="X877" s="3"/>
      <c r="Y877" s="3"/>
      <c r="Z877" s="3"/>
      <c r="AA877" s="3"/>
      <c r="AB877" s="3"/>
    </row>
    <row r="878" spans="1:28" ht="12.75" customHeight="1" x14ac:dyDescent="0.25">
      <c r="A878" s="3"/>
      <c r="B878" s="3"/>
      <c r="C878" s="3"/>
      <c r="D878" s="3"/>
      <c r="E878" s="3"/>
      <c r="F878" s="200"/>
      <c r="G878" s="3"/>
      <c r="H878" s="3"/>
      <c r="I878" s="3"/>
      <c r="J878" s="3"/>
      <c r="K878" s="3"/>
      <c r="L878" s="3"/>
      <c r="M878" s="3"/>
      <c r="N878" s="3"/>
      <c r="O878" s="3"/>
      <c r="P878" s="3"/>
      <c r="Q878" s="3"/>
      <c r="R878" s="3"/>
      <c r="S878" s="3"/>
      <c r="T878" s="3"/>
      <c r="U878" s="3"/>
      <c r="V878" s="3"/>
      <c r="W878" s="3"/>
      <c r="X878" s="3"/>
      <c r="Y878" s="3"/>
      <c r="Z878" s="3"/>
      <c r="AA878" s="3"/>
      <c r="AB878" s="3"/>
    </row>
    <row r="879" spans="1:28" ht="12.75" customHeight="1" x14ac:dyDescent="0.25">
      <c r="A879" s="3"/>
      <c r="B879" s="3"/>
      <c r="C879" s="3"/>
      <c r="D879" s="3"/>
      <c r="E879" s="3"/>
      <c r="F879" s="200"/>
      <c r="G879" s="3"/>
      <c r="H879" s="3"/>
      <c r="I879" s="3"/>
      <c r="J879" s="3"/>
      <c r="K879" s="3"/>
      <c r="L879" s="3"/>
      <c r="M879" s="3"/>
      <c r="N879" s="3"/>
      <c r="O879" s="3"/>
      <c r="P879" s="3"/>
      <c r="Q879" s="3"/>
      <c r="R879" s="3"/>
      <c r="S879" s="3"/>
      <c r="T879" s="3"/>
      <c r="U879" s="3"/>
      <c r="V879" s="3"/>
      <c r="W879" s="3"/>
      <c r="X879" s="3"/>
      <c r="Y879" s="3"/>
      <c r="Z879" s="3"/>
      <c r="AA879" s="3"/>
      <c r="AB879" s="3"/>
    </row>
    <row r="880" spans="1:28" ht="12.75" customHeight="1" x14ac:dyDescent="0.25">
      <c r="A880" s="3"/>
      <c r="B880" s="3"/>
      <c r="C880" s="3"/>
      <c r="D880" s="3"/>
      <c r="E880" s="3"/>
      <c r="F880" s="200"/>
      <c r="G880" s="3"/>
      <c r="H880" s="3"/>
      <c r="I880" s="3"/>
      <c r="J880" s="3"/>
      <c r="K880" s="3"/>
      <c r="L880" s="3"/>
      <c r="M880" s="3"/>
      <c r="N880" s="3"/>
      <c r="O880" s="3"/>
      <c r="P880" s="3"/>
      <c r="Q880" s="3"/>
      <c r="R880" s="3"/>
      <c r="S880" s="3"/>
      <c r="T880" s="3"/>
      <c r="U880" s="3"/>
      <c r="V880" s="3"/>
      <c r="W880" s="3"/>
      <c r="X880" s="3"/>
      <c r="Y880" s="3"/>
      <c r="Z880" s="3"/>
      <c r="AA880" s="3"/>
      <c r="AB880" s="3"/>
    </row>
    <row r="881" spans="1:28" ht="12.75" customHeight="1" x14ac:dyDescent="0.25">
      <c r="A881" s="3"/>
      <c r="B881" s="3"/>
      <c r="C881" s="3"/>
      <c r="D881" s="3"/>
      <c r="E881" s="3"/>
      <c r="F881" s="200"/>
      <c r="G881" s="3"/>
      <c r="H881" s="3"/>
      <c r="I881" s="3"/>
      <c r="J881" s="3"/>
      <c r="K881" s="3"/>
      <c r="L881" s="3"/>
      <c r="M881" s="3"/>
      <c r="N881" s="3"/>
      <c r="O881" s="3"/>
      <c r="P881" s="3"/>
      <c r="Q881" s="3"/>
      <c r="R881" s="3"/>
      <c r="S881" s="3"/>
      <c r="T881" s="3"/>
      <c r="U881" s="3"/>
      <c r="V881" s="3"/>
      <c r="W881" s="3"/>
      <c r="X881" s="3"/>
      <c r="Y881" s="3"/>
      <c r="Z881" s="3"/>
      <c r="AA881" s="3"/>
      <c r="AB881" s="3"/>
    </row>
    <row r="882" spans="1:28" ht="12.75" customHeight="1" x14ac:dyDescent="0.25">
      <c r="A882" s="3"/>
      <c r="B882" s="3"/>
      <c r="C882" s="3"/>
      <c r="D882" s="3"/>
      <c r="E882" s="3"/>
      <c r="F882" s="200"/>
      <c r="G882" s="3"/>
      <c r="H882" s="3"/>
      <c r="I882" s="3"/>
      <c r="J882" s="3"/>
      <c r="K882" s="3"/>
      <c r="L882" s="3"/>
      <c r="M882" s="3"/>
      <c r="N882" s="3"/>
      <c r="O882" s="3"/>
      <c r="P882" s="3"/>
      <c r="Q882" s="3"/>
      <c r="R882" s="3"/>
      <c r="S882" s="3"/>
      <c r="T882" s="3"/>
      <c r="U882" s="3"/>
      <c r="V882" s="3"/>
      <c r="W882" s="3"/>
      <c r="X882" s="3"/>
      <c r="Y882" s="3"/>
      <c r="Z882" s="3"/>
      <c r="AA882" s="3"/>
      <c r="AB882" s="3"/>
    </row>
    <row r="883" spans="1:28" ht="12.75" customHeight="1" x14ac:dyDescent="0.25">
      <c r="A883" s="3"/>
      <c r="B883" s="3"/>
      <c r="C883" s="3"/>
      <c r="D883" s="3"/>
      <c r="E883" s="3"/>
      <c r="F883" s="200"/>
      <c r="G883" s="3"/>
      <c r="H883" s="3"/>
      <c r="I883" s="3"/>
      <c r="J883" s="3"/>
      <c r="K883" s="3"/>
      <c r="L883" s="3"/>
      <c r="M883" s="3"/>
      <c r="N883" s="3"/>
      <c r="O883" s="3"/>
      <c r="P883" s="3"/>
      <c r="Q883" s="3"/>
      <c r="R883" s="3"/>
      <c r="S883" s="3"/>
      <c r="T883" s="3"/>
      <c r="U883" s="3"/>
      <c r="V883" s="3"/>
      <c r="W883" s="3"/>
      <c r="X883" s="3"/>
      <c r="Y883" s="3"/>
      <c r="Z883" s="3"/>
      <c r="AA883" s="3"/>
      <c r="AB883" s="3"/>
    </row>
    <row r="884" spans="1:28" ht="12.75" customHeight="1" x14ac:dyDescent="0.25">
      <c r="A884" s="3"/>
      <c r="B884" s="3"/>
      <c r="C884" s="3"/>
      <c r="D884" s="3"/>
      <c r="E884" s="3"/>
      <c r="F884" s="200"/>
      <c r="G884" s="3"/>
      <c r="H884" s="3"/>
      <c r="I884" s="3"/>
      <c r="J884" s="3"/>
      <c r="K884" s="3"/>
      <c r="L884" s="3"/>
      <c r="M884" s="3"/>
      <c r="N884" s="3"/>
      <c r="O884" s="3"/>
      <c r="P884" s="3"/>
      <c r="Q884" s="3"/>
      <c r="R884" s="3"/>
      <c r="S884" s="3"/>
      <c r="T884" s="3"/>
      <c r="U884" s="3"/>
      <c r="V884" s="3"/>
      <c r="W884" s="3"/>
      <c r="X884" s="3"/>
      <c r="Y884" s="3"/>
      <c r="Z884" s="3"/>
      <c r="AA884" s="3"/>
      <c r="AB884" s="3"/>
    </row>
    <row r="885" spans="1:28" ht="12.75" customHeight="1" x14ac:dyDescent="0.25">
      <c r="A885" s="3"/>
      <c r="B885" s="3"/>
      <c r="C885" s="3"/>
      <c r="D885" s="3"/>
      <c r="E885" s="3"/>
      <c r="F885" s="200"/>
      <c r="G885" s="3"/>
      <c r="H885" s="3"/>
      <c r="I885" s="3"/>
      <c r="J885" s="3"/>
      <c r="K885" s="3"/>
      <c r="L885" s="3"/>
      <c r="M885" s="3"/>
      <c r="N885" s="3"/>
      <c r="O885" s="3"/>
      <c r="P885" s="3"/>
      <c r="Q885" s="3"/>
      <c r="R885" s="3"/>
      <c r="S885" s="3"/>
      <c r="T885" s="3"/>
      <c r="U885" s="3"/>
      <c r="V885" s="3"/>
      <c r="W885" s="3"/>
      <c r="X885" s="3"/>
      <c r="Y885" s="3"/>
      <c r="Z885" s="3"/>
      <c r="AA885" s="3"/>
      <c r="AB885" s="3"/>
    </row>
    <row r="886" spans="1:28" ht="12.75" customHeight="1" x14ac:dyDescent="0.25">
      <c r="A886" s="3"/>
      <c r="B886" s="3"/>
      <c r="C886" s="3"/>
      <c r="D886" s="3"/>
      <c r="E886" s="3"/>
      <c r="F886" s="200"/>
      <c r="G886" s="3"/>
      <c r="H886" s="3"/>
      <c r="I886" s="3"/>
      <c r="J886" s="3"/>
      <c r="K886" s="3"/>
      <c r="L886" s="3"/>
      <c r="M886" s="3"/>
      <c r="N886" s="3"/>
      <c r="O886" s="3"/>
      <c r="P886" s="3"/>
      <c r="Q886" s="3"/>
      <c r="R886" s="3"/>
      <c r="S886" s="3"/>
      <c r="T886" s="3"/>
      <c r="U886" s="3"/>
      <c r="V886" s="3"/>
      <c r="W886" s="3"/>
      <c r="X886" s="3"/>
      <c r="Y886" s="3"/>
      <c r="Z886" s="3"/>
      <c r="AA886" s="3"/>
      <c r="AB886" s="3"/>
    </row>
    <row r="887" spans="1:28" ht="12.75" customHeight="1" x14ac:dyDescent="0.25">
      <c r="A887" s="3"/>
      <c r="B887" s="3"/>
      <c r="C887" s="3"/>
      <c r="D887" s="3"/>
      <c r="E887" s="3"/>
      <c r="F887" s="200"/>
      <c r="G887" s="3"/>
      <c r="H887" s="3"/>
      <c r="I887" s="3"/>
      <c r="J887" s="3"/>
      <c r="K887" s="3"/>
      <c r="L887" s="3"/>
      <c r="M887" s="3"/>
      <c r="N887" s="3"/>
      <c r="O887" s="3"/>
      <c r="P887" s="3"/>
      <c r="Q887" s="3"/>
      <c r="R887" s="3"/>
      <c r="S887" s="3"/>
      <c r="T887" s="3"/>
      <c r="U887" s="3"/>
      <c r="V887" s="3"/>
      <c r="W887" s="3"/>
      <c r="X887" s="3"/>
      <c r="Y887" s="3"/>
      <c r="Z887" s="3"/>
      <c r="AA887" s="3"/>
      <c r="AB887" s="3"/>
    </row>
    <row r="888" spans="1:28" ht="12.75" customHeight="1" x14ac:dyDescent="0.25">
      <c r="A888" s="3"/>
      <c r="B888" s="3"/>
      <c r="C888" s="3"/>
      <c r="D888" s="3"/>
      <c r="E888" s="3"/>
      <c r="F888" s="200"/>
      <c r="G888" s="3"/>
      <c r="H888" s="3"/>
      <c r="I888" s="3"/>
      <c r="J888" s="3"/>
      <c r="K888" s="3"/>
      <c r="L888" s="3"/>
      <c r="M888" s="3"/>
      <c r="N888" s="3"/>
      <c r="O888" s="3"/>
      <c r="P888" s="3"/>
      <c r="Q888" s="3"/>
      <c r="R888" s="3"/>
      <c r="S888" s="3"/>
      <c r="T888" s="3"/>
      <c r="U888" s="3"/>
      <c r="V888" s="3"/>
      <c r="W888" s="3"/>
      <c r="X888" s="3"/>
      <c r="Y888" s="3"/>
      <c r="Z888" s="3"/>
      <c r="AA888" s="3"/>
      <c r="AB888" s="3"/>
    </row>
    <row r="889" spans="1:28" ht="12.75" customHeight="1" x14ac:dyDescent="0.25">
      <c r="A889" s="3"/>
      <c r="B889" s="3"/>
      <c r="C889" s="3"/>
      <c r="D889" s="3"/>
      <c r="E889" s="3"/>
      <c r="F889" s="200"/>
      <c r="G889" s="3"/>
      <c r="H889" s="3"/>
      <c r="I889" s="3"/>
      <c r="J889" s="3"/>
      <c r="K889" s="3"/>
      <c r="L889" s="3"/>
      <c r="M889" s="3"/>
      <c r="N889" s="3"/>
      <c r="O889" s="3"/>
      <c r="P889" s="3"/>
      <c r="Q889" s="3"/>
      <c r="R889" s="3"/>
      <c r="S889" s="3"/>
      <c r="T889" s="3"/>
      <c r="U889" s="3"/>
      <c r="V889" s="3"/>
      <c r="W889" s="3"/>
      <c r="X889" s="3"/>
      <c r="Y889" s="3"/>
      <c r="Z889" s="3"/>
      <c r="AA889" s="3"/>
      <c r="AB889" s="3"/>
    </row>
    <row r="890" spans="1:28" ht="12.75" customHeight="1" x14ac:dyDescent="0.25">
      <c r="A890" s="3"/>
      <c r="B890" s="3"/>
      <c r="C890" s="3"/>
      <c r="D890" s="3"/>
      <c r="E890" s="3"/>
      <c r="F890" s="200"/>
      <c r="G890" s="3"/>
      <c r="H890" s="3"/>
      <c r="I890" s="3"/>
      <c r="J890" s="3"/>
      <c r="K890" s="3"/>
      <c r="L890" s="3"/>
      <c r="M890" s="3"/>
      <c r="N890" s="3"/>
      <c r="O890" s="3"/>
      <c r="P890" s="3"/>
      <c r="Q890" s="3"/>
      <c r="R890" s="3"/>
      <c r="S890" s="3"/>
      <c r="T890" s="3"/>
      <c r="U890" s="3"/>
      <c r="V890" s="3"/>
      <c r="W890" s="3"/>
      <c r="X890" s="3"/>
      <c r="Y890" s="3"/>
      <c r="Z890" s="3"/>
      <c r="AA890" s="3"/>
      <c r="AB890" s="3"/>
    </row>
    <row r="891" spans="1:28" ht="12.75" customHeight="1" x14ac:dyDescent="0.25">
      <c r="A891" s="3"/>
      <c r="B891" s="3"/>
      <c r="C891" s="3"/>
      <c r="D891" s="3"/>
      <c r="E891" s="3"/>
      <c r="F891" s="200"/>
      <c r="G891" s="3"/>
      <c r="H891" s="3"/>
      <c r="I891" s="3"/>
      <c r="J891" s="3"/>
      <c r="K891" s="3"/>
      <c r="L891" s="3"/>
      <c r="M891" s="3"/>
      <c r="N891" s="3"/>
      <c r="O891" s="3"/>
      <c r="P891" s="3"/>
      <c r="Q891" s="3"/>
      <c r="R891" s="3"/>
      <c r="S891" s="3"/>
      <c r="T891" s="3"/>
      <c r="U891" s="3"/>
      <c r="V891" s="3"/>
      <c r="W891" s="3"/>
      <c r="X891" s="3"/>
      <c r="Y891" s="3"/>
      <c r="Z891" s="3"/>
      <c r="AA891" s="3"/>
      <c r="AB891" s="3"/>
    </row>
    <row r="892" spans="1:28" ht="12.75" customHeight="1" x14ac:dyDescent="0.25">
      <c r="A892" s="3"/>
      <c r="B892" s="3"/>
      <c r="C892" s="3"/>
      <c r="D892" s="3"/>
      <c r="E892" s="3"/>
      <c r="F892" s="200"/>
      <c r="G892" s="3"/>
      <c r="H892" s="3"/>
      <c r="I892" s="3"/>
      <c r="J892" s="3"/>
      <c r="K892" s="3"/>
      <c r="L892" s="3"/>
      <c r="M892" s="3"/>
      <c r="N892" s="3"/>
      <c r="O892" s="3"/>
      <c r="P892" s="3"/>
      <c r="Q892" s="3"/>
      <c r="R892" s="3"/>
      <c r="S892" s="3"/>
      <c r="T892" s="3"/>
      <c r="U892" s="3"/>
      <c r="V892" s="3"/>
      <c r="W892" s="3"/>
      <c r="X892" s="3"/>
      <c r="Y892" s="3"/>
      <c r="Z892" s="3"/>
      <c r="AA892" s="3"/>
      <c r="AB892" s="3"/>
    </row>
    <row r="893" spans="1:28" ht="12.75" customHeight="1" x14ac:dyDescent="0.25">
      <c r="A893" s="3"/>
      <c r="B893" s="3"/>
      <c r="C893" s="3"/>
      <c r="D893" s="3"/>
      <c r="E893" s="3"/>
      <c r="F893" s="200"/>
      <c r="G893" s="3"/>
      <c r="H893" s="3"/>
      <c r="I893" s="3"/>
      <c r="J893" s="3"/>
      <c r="K893" s="3"/>
      <c r="L893" s="3"/>
      <c r="M893" s="3"/>
      <c r="N893" s="3"/>
      <c r="O893" s="3"/>
      <c r="P893" s="3"/>
      <c r="Q893" s="3"/>
      <c r="R893" s="3"/>
      <c r="S893" s="3"/>
      <c r="T893" s="3"/>
      <c r="U893" s="3"/>
      <c r="V893" s="3"/>
      <c r="W893" s="3"/>
      <c r="X893" s="3"/>
      <c r="Y893" s="3"/>
      <c r="Z893" s="3"/>
      <c r="AA893" s="3"/>
      <c r="AB893" s="3"/>
    </row>
    <row r="894" spans="1:28" ht="12.75" customHeight="1" x14ac:dyDescent="0.25">
      <c r="A894" s="3"/>
      <c r="B894" s="3"/>
      <c r="C894" s="3"/>
      <c r="D894" s="3"/>
      <c r="E894" s="3"/>
      <c r="F894" s="200"/>
      <c r="G894" s="3"/>
      <c r="H894" s="3"/>
      <c r="I894" s="3"/>
      <c r="J894" s="3"/>
      <c r="K894" s="3"/>
      <c r="L894" s="3"/>
      <c r="M894" s="3"/>
      <c r="N894" s="3"/>
      <c r="O894" s="3"/>
      <c r="P894" s="3"/>
      <c r="Q894" s="3"/>
      <c r="R894" s="3"/>
      <c r="S894" s="3"/>
      <c r="T894" s="3"/>
      <c r="U894" s="3"/>
      <c r="V894" s="3"/>
      <c r="W894" s="3"/>
      <c r="X894" s="3"/>
      <c r="Y894" s="3"/>
      <c r="Z894" s="3"/>
      <c r="AA894" s="3"/>
      <c r="AB894" s="3"/>
    </row>
    <row r="895" spans="1:28" ht="12.75" customHeight="1" x14ac:dyDescent="0.25">
      <c r="A895" s="3"/>
      <c r="B895" s="3"/>
      <c r="C895" s="3"/>
      <c r="D895" s="3"/>
      <c r="E895" s="3"/>
      <c r="F895" s="200"/>
      <c r="G895" s="3"/>
      <c r="H895" s="3"/>
      <c r="I895" s="3"/>
      <c r="J895" s="3"/>
      <c r="K895" s="3"/>
      <c r="L895" s="3"/>
      <c r="M895" s="3"/>
      <c r="N895" s="3"/>
      <c r="O895" s="3"/>
      <c r="P895" s="3"/>
      <c r="Q895" s="3"/>
      <c r="R895" s="3"/>
      <c r="S895" s="3"/>
      <c r="T895" s="3"/>
      <c r="U895" s="3"/>
      <c r="V895" s="3"/>
      <c r="W895" s="3"/>
      <c r="X895" s="3"/>
      <c r="Y895" s="3"/>
      <c r="Z895" s="3"/>
      <c r="AA895" s="3"/>
      <c r="AB895" s="3"/>
    </row>
    <row r="896" spans="1:28" ht="12.75" customHeight="1" x14ac:dyDescent="0.25">
      <c r="A896" s="3"/>
      <c r="B896" s="3"/>
      <c r="C896" s="3"/>
      <c r="D896" s="3"/>
      <c r="E896" s="3"/>
      <c r="F896" s="200"/>
      <c r="G896" s="3"/>
      <c r="H896" s="3"/>
      <c r="I896" s="3"/>
      <c r="J896" s="3"/>
      <c r="K896" s="3"/>
      <c r="L896" s="3"/>
      <c r="M896" s="3"/>
      <c r="N896" s="3"/>
      <c r="O896" s="3"/>
      <c r="P896" s="3"/>
      <c r="Q896" s="3"/>
      <c r="R896" s="3"/>
      <c r="S896" s="3"/>
      <c r="T896" s="3"/>
      <c r="U896" s="3"/>
      <c r="V896" s="3"/>
      <c r="W896" s="3"/>
      <c r="X896" s="3"/>
      <c r="Y896" s="3"/>
      <c r="Z896" s="3"/>
      <c r="AA896" s="3"/>
      <c r="AB896" s="3"/>
    </row>
    <row r="897" spans="1:28" ht="12.75" customHeight="1" x14ac:dyDescent="0.25">
      <c r="A897" s="3"/>
      <c r="B897" s="3"/>
      <c r="C897" s="3"/>
      <c r="D897" s="3"/>
      <c r="E897" s="3"/>
      <c r="F897" s="200"/>
      <c r="G897" s="3"/>
      <c r="H897" s="3"/>
      <c r="I897" s="3"/>
      <c r="J897" s="3"/>
      <c r="K897" s="3"/>
      <c r="L897" s="3"/>
      <c r="M897" s="3"/>
      <c r="N897" s="3"/>
      <c r="O897" s="3"/>
      <c r="P897" s="3"/>
      <c r="Q897" s="3"/>
      <c r="R897" s="3"/>
      <c r="S897" s="3"/>
      <c r="T897" s="3"/>
      <c r="U897" s="3"/>
      <c r="V897" s="3"/>
      <c r="W897" s="3"/>
      <c r="X897" s="3"/>
      <c r="Y897" s="3"/>
      <c r="Z897" s="3"/>
      <c r="AA897" s="3"/>
      <c r="AB897" s="3"/>
    </row>
    <row r="898" spans="1:28" ht="12.75" customHeight="1" x14ac:dyDescent="0.25">
      <c r="A898" s="3"/>
      <c r="B898" s="3"/>
      <c r="C898" s="3"/>
      <c r="D898" s="3"/>
      <c r="E898" s="3"/>
      <c r="F898" s="200"/>
      <c r="G898" s="3"/>
      <c r="H898" s="3"/>
      <c r="I898" s="3"/>
      <c r="J898" s="3"/>
      <c r="K898" s="3"/>
      <c r="L898" s="3"/>
      <c r="M898" s="3"/>
      <c r="N898" s="3"/>
      <c r="O898" s="3"/>
      <c r="P898" s="3"/>
      <c r="Q898" s="3"/>
      <c r="R898" s="3"/>
      <c r="S898" s="3"/>
      <c r="T898" s="3"/>
      <c r="U898" s="3"/>
      <c r="V898" s="3"/>
      <c r="W898" s="3"/>
      <c r="X898" s="3"/>
      <c r="Y898" s="3"/>
      <c r="Z898" s="3"/>
      <c r="AA898" s="3"/>
      <c r="AB898" s="3"/>
    </row>
    <row r="899" spans="1:28" ht="12.75" customHeight="1" x14ac:dyDescent="0.25">
      <c r="A899" s="3"/>
      <c r="B899" s="3"/>
      <c r="C899" s="3"/>
      <c r="D899" s="3"/>
      <c r="E899" s="3"/>
      <c r="F899" s="200"/>
      <c r="G899" s="3"/>
      <c r="H899" s="3"/>
      <c r="I899" s="3"/>
      <c r="J899" s="3"/>
      <c r="K899" s="3"/>
      <c r="L899" s="3"/>
      <c r="M899" s="3"/>
      <c r="N899" s="3"/>
      <c r="O899" s="3"/>
      <c r="P899" s="3"/>
      <c r="Q899" s="3"/>
      <c r="R899" s="3"/>
      <c r="S899" s="3"/>
      <c r="T899" s="3"/>
      <c r="U899" s="3"/>
      <c r="V899" s="3"/>
      <c r="W899" s="3"/>
      <c r="X899" s="3"/>
      <c r="Y899" s="3"/>
      <c r="Z899" s="3"/>
      <c r="AA899" s="3"/>
      <c r="AB899" s="3"/>
    </row>
    <row r="900" spans="1:28" ht="12.75" customHeight="1" x14ac:dyDescent="0.25">
      <c r="A900" s="3"/>
      <c r="B900" s="3"/>
      <c r="C900" s="3"/>
      <c r="D900" s="3"/>
      <c r="E900" s="3"/>
      <c r="F900" s="200"/>
      <c r="G900" s="3"/>
      <c r="H900" s="3"/>
      <c r="I900" s="3"/>
      <c r="J900" s="3"/>
      <c r="K900" s="3"/>
      <c r="L900" s="3"/>
      <c r="M900" s="3"/>
      <c r="N900" s="3"/>
      <c r="O900" s="3"/>
      <c r="P900" s="3"/>
      <c r="Q900" s="3"/>
      <c r="R900" s="3"/>
      <c r="S900" s="3"/>
      <c r="T900" s="3"/>
      <c r="U900" s="3"/>
      <c r="V900" s="3"/>
      <c r="W900" s="3"/>
      <c r="X900" s="3"/>
      <c r="Y900" s="3"/>
      <c r="Z900" s="3"/>
      <c r="AA900" s="3"/>
      <c r="AB900" s="3"/>
    </row>
    <row r="901" spans="1:28" ht="12.75" customHeight="1" x14ac:dyDescent="0.25">
      <c r="A901" s="3"/>
      <c r="B901" s="3"/>
      <c r="C901" s="3"/>
      <c r="D901" s="3"/>
      <c r="E901" s="3"/>
      <c r="F901" s="200"/>
      <c r="G901" s="3"/>
      <c r="H901" s="3"/>
      <c r="I901" s="3"/>
      <c r="J901" s="3"/>
      <c r="K901" s="3"/>
      <c r="L901" s="3"/>
      <c r="M901" s="3"/>
      <c r="N901" s="3"/>
      <c r="O901" s="3"/>
      <c r="P901" s="3"/>
      <c r="Q901" s="3"/>
      <c r="R901" s="3"/>
      <c r="S901" s="3"/>
      <c r="T901" s="3"/>
      <c r="U901" s="3"/>
      <c r="V901" s="3"/>
      <c r="W901" s="3"/>
      <c r="X901" s="3"/>
      <c r="Y901" s="3"/>
      <c r="Z901" s="3"/>
      <c r="AA901" s="3"/>
      <c r="AB901" s="3"/>
    </row>
    <row r="902" spans="1:28" ht="12.75" customHeight="1" x14ac:dyDescent="0.25">
      <c r="A902" s="3"/>
      <c r="B902" s="3"/>
      <c r="C902" s="3"/>
      <c r="D902" s="3"/>
      <c r="E902" s="3"/>
      <c r="F902" s="200"/>
      <c r="G902" s="3"/>
      <c r="H902" s="3"/>
      <c r="I902" s="3"/>
      <c r="J902" s="3"/>
      <c r="K902" s="3"/>
      <c r="L902" s="3"/>
      <c r="M902" s="3"/>
      <c r="N902" s="3"/>
      <c r="O902" s="3"/>
      <c r="P902" s="3"/>
      <c r="Q902" s="3"/>
      <c r="R902" s="3"/>
      <c r="S902" s="3"/>
      <c r="T902" s="3"/>
      <c r="U902" s="3"/>
      <c r="V902" s="3"/>
      <c r="W902" s="3"/>
      <c r="X902" s="3"/>
      <c r="Y902" s="3"/>
      <c r="Z902" s="3"/>
      <c r="AA902" s="3"/>
      <c r="AB902" s="3"/>
    </row>
    <row r="903" spans="1:28" ht="12.75" customHeight="1" x14ac:dyDescent="0.25">
      <c r="A903" s="3"/>
      <c r="B903" s="3"/>
      <c r="C903" s="3"/>
      <c r="D903" s="3"/>
      <c r="E903" s="3"/>
      <c r="F903" s="200"/>
      <c r="G903" s="3"/>
      <c r="H903" s="3"/>
      <c r="I903" s="3"/>
      <c r="J903" s="3"/>
      <c r="K903" s="3"/>
      <c r="L903" s="3"/>
      <c r="M903" s="3"/>
      <c r="N903" s="3"/>
      <c r="O903" s="3"/>
      <c r="P903" s="3"/>
      <c r="Q903" s="3"/>
      <c r="R903" s="3"/>
      <c r="S903" s="3"/>
      <c r="T903" s="3"/>
      <c r="U903" s="3"/>
      <c r="V903" s="3"/>
      <c r="W903" s="3"/>
      <c r="X903" s="3"/>
      <c r="Y903" s="3"/>
      <c r="Z903" s="3"/>
      <c r="AA903" s="3"/>
      <c r="AB903" s="3"/>
    </row>
    <row r="904" spans="1:28" ht="12.75" customHeight="1" x14ac:dyDescent="0.25">
      <c r="A904" s="3"/>
      <c r="B904" s="3"/>
      <c r="C904" s="3"/>
      <c r="D904" s="3"/>
      <c r="E904" s="3"/>
      <c r="F904" s="200"/>
      <c r="G904" s="3"/>
      <c r="H904" s="3"/>
      <c r="I904" s="3"/>
      <c r="J904" s="3"/>
      <c r="K904" s="3"/>
      <c r="L904" s="3"/>
      <c r="M904" s="3"/>
      <c r="N904" s="3"/>
      <c r="O904" s="3"/>
      <c r="P904" s="3"/>
      <c r="Q904" s="3"/>
      <c r="R904" s="3"/>
      <c r="S904" s="3"/>
      <c r="T904" s="3"/>
      <c r="U904" s="3"/>
      <c r="V904" s="3"/>
      <c r="W904" s="3"/>
      <c r="X904" s="3"/>
      <c r="Y904" s="3"/>
      <c r="Z904" s="3"/>
      <c r="AA904" s="3"/>
      <c r="AB904" s="3"/>
    </row>
    <row r="905" spans="1:28" ht="12.75" customHeight="1" x14ac:dyDescent="0.25">
      <c r="A905" s="3"/>
      <c r="B905" s="3"/>
      <c r="C905" s="3"/>
      <c r="D905" s="3"/>
      <c r="E905" s="3"/>
      <c r="F905" s="200"/>
      <c r="G905" s="3"/>
      <c r="H905" s="3"/>
      <c r="I905" s="3"/>
      <c r="J905" s="3"/>
      <c r="K905" s="3"/>
      <c r="L905" s="3"/>
      <c r="M905" s="3"/>
      <c r="N905" s="3"/>
      <c r="O905" s="3"/>
      <c r="P905" s="3"/>
      <c r="Q905" s="3"/>
      <c r="R905" s="3"/>
      <c r="S905" s="3"/>
      <c r="T905" s="3"/>
      <c r="U905" s="3"/>
      <c r="V905" s="3"/>
      <c r="W905" s="3"/>
      <c r="X905" s="3"/>
      <c r="Y905" s="3"/>
      <c r="Z905" s="3"/>
      <c r="AA905" s="3"/>
      <c r="AB905" s="3"/>
    </row>
    <row r="906" spans="1:28" ht="12.75" customHeight="1" x14ac:dyDescent="0.25">
      <c r="A906" s="3"/>
      <c r="B906" s="3"/>
      <c r="C906" s="3"/>
      <c r="D906" s="3"/>
      <c r="E906" s="3"/>
      <c r="F906" s="200"/>
      <c r="G906" s="3"/>
      <c r="H906" s="3"/>
      <c r="I906" s="3"/>
      <c r="J906" s="3"/>
      <c r="K906" s="3"/>
      <c r="L906" s="3"/>
      <c r="M906" s="3"/>
      <c r="N906" s="3"/>
      <c r="O906" s="3"/>
      <c r="P906" s="3"/>
      <c r="Q906" s="3"/>
      <c r="R906" s="3"/>
      <c r="S906" s="3"/>
      <c r="T906" s="3"/>
      <c r="U906" s="3"/>
      <c r="V906" s="3"/>
      <c r="W906" s="3"/>
      <c r="X906" s="3"/>
      <c r="Y906" s="3"/>
      <c r="Z906" s="3"/>
      <c r="AA906" s="3"/>
      <c r="AB906" s="3"/>
    </row>
    <row r="907" spans="1:28" ht="12.75" customHeight="1" x14ac:dyDescent="0.25">
      <c r="A907" s="3"/>
      <c r="B907" s="3"/>
      <c r="C907" s="3"/>
      <c r="D907" s="3"/>
      <c r="E907" s="3"/>
      <c r="F907" s="200"/>
      <c r="G907" s="3"/>
      <c r="H907" s="3"/>
      <c r="I907" s="3"/>
      <c r="J907" s="3"/>
      <c r="K907" s="3"/>
      <c r="L907" s="3"/>
      <c r="M907" s="3"/>
      <c r="N907" s="3"/>
      <c r="O907" s="3"/>
      <c r="P907" s="3"/>
      <c r="Q907" s="3"/>
      <c r="R907" s="3"/>
      <c r="S907" s="3"/>
      <c r="T907" s="3"/>
      <c r="U907" s="3"/>
      <c r="V907" s="3"/>
      <c r="W907" s="3"/>
      <c r="X907" s="3"/>
      <c r="Y907" s="3"/>
      <c r="Z907" s="3"/>
      <c r="AA907" s="3"/>
      <c r="AB907" s="3"/>
    </row>
    <row r="908" spans="1:28" ht="12.75" customHeight="1" x14ac:dyDescent="0.25">
      <c r="A908" s="3"/>
      <c r="B908" s="3"/>
      <c r="C908" s="3"/>
      <c r="D908" s="3"/>
      <c r="E908" s="3"/>
      <c r="F908" s="200"/>
      <c r="G908" s="3"/>
      <c r="H908" s="3"/>
      <c r="I908" s="3"/>
      <c r="J908" s="3"/>
      <c r="K908" s="3"/>
      <c r="L908" s="3"/>
      <c r="M908" s="3"/>
      <c r="N908" s="3"/>
      <c r="O908" s="3"/>
      <c r="P908" s="3"/>
      <c r="Q908" s="3"/>
      <c r="R908" s="3"/>
      <c r="S908" s="3"/>
      <c r="T908" s="3"/>
      <c r="U908" s="3"/>
      <c r="V908" s="3"/>
      <c r="W908" s="3"/>
      <c r="X908" s="3"/>
      <c r="Y908" s="3"/>
      <c r="Z908" s="3"/>
      <c r="AA908" s="3"/>
      <c r="AB908" s="3"/>
    </row>
    <row r="909" spans="1:28" ht="12.75" customHeight="1" x14ac:dyDescent="0.25">
      <c r="A909" s="3"/>
      <c r="B909" s="3"/>
      <c r="C909" s="3"/>
      <c r="D909" s="3"/>
      <c r="E909" s="3"/>
      <c r="F909" s="200"/>
      <c r="G909" s="3"/>
      <c r="H909" s="3"/>
      <c r="I909" s="3"/>
      <c r="J909" s="3"/>
      <c r="K909" s="3"/>
      <c r="L909" s="3"/>
      <c r="M909" s="3"/>
      <c r="N909" s="3"/>
      <c r="O909" s="3"/>
      <c r="P909" s="3"/>
      <c r="Q909" s="3"/>
      <c r="R909" s="3"/>
      <c r="S909" s="3"/>
      <c r="T909" s="3"/>
      <c r="U909" s="3"/>
      <c r="V909" s="3"/>
      <c r="W909" s="3"/>
      <c r="X909" s="3"/>
      <c r="Y909" s="3"/>
      <c r="Z909" s="3"/>
      <c r="AA909" s="3"/>
      <c r="AB909" s="3"/>
    </row>
    <row r="910" spans="1:28" ht="12.75" customHeight="1" x14ac:dyDescent="0.25">
      <c r="A910" s="3"/>
      <c r="B910" s="3"/>
      <c r="C910" s="3"/>
      <c r="D910" s="3"/>
      <c r="E910" s="3"/>
      <c r="F910" s="200"/>
      <c r="G910" s="3"/>
      <c r="H910" s="3"/>
      <c r="I910" s="3"/>
      <c r="J910" s="3"/>
      <c r="K910" s="3"/>
      <c r="L910" s="3"/>
      <c r="M910" s="3"/>
      <c r="N910" s="3"/>
      <c r="O910" s="3"/>
      <c r="P910" s="3"/>
      <c r="Q910" s="3"/>
      <c r="R910" s="3"/>
      <c r="S910" s="3"/>
      <c r="T910" s="3"/>
      <c r="U910" s="3"/>
      <c r="V910" s="3"/>
      <c r="W910" s="3"/>
      <c r="X910" s="3"/>
      <c r="Y910" s="3"/>
      <c r="Z910" s="3"/>
      <c r="AA910" s="3"/>
      <c r="AB910" s="3"/>
    </row>
    <row r="911" spans="1:28" ht="12.75" customHeight="1" x14ac:dyDescent="0.25">
      <c r="A911" s="3"/>
      <c r="B911" s="3"/>
      <c r="C911" s="3"/>
      <c r="D911" s="3"/>
      <c r="E911" s="3"/>
      <c r="F911" s="200"/>
      <c r="G911" s="3"/>
      <c r="H911" s="3"/>
      <c r="I911" s="3"/>
      <c r="J911" s="3"/>
      <c r="K911" s="3"/>
      <c r="L911" s="3"/>
      <c r="M911" s="3"/>
      <c r="N911" s="3"/>
      <c r="O911" s="3"/>
      <c r="P911" s="3"/>
      <c r="Q911" s="3"/>
      <c r="R911" s="3"/>
      <c r="S911" s="3"/>
      <c r="T911" s="3"/>
      <c r="U911" s="3"/>
      <c r="V911" s="3"/>
      <c r="W911" s="3"/>
      <c r="X911" s="3"/>
      <c r="Y911" s="3"/>
      <c r="Z911" s="3"/>
      <c r="AA911" s="3"/>
      <c r="AB911" s="3"/>
    </row>
    <row r="912" spans="1:28" ht="12.75" customHeight="1" x14ac:dyDescent="0.25">
      <c r="A912" s="3"/>
      <c r="B912" s="3"/>
      <c r="C912" s="3"/>
      <c r="D912" s="3"/>
      <c r="E912" s="3"/>
      <c r="F912" s="200"/>
      <c r="G912" s="3"/>
      <c r="H912" s="3"/>
      <c r="I912" s="3"/>
      <c r="J912" s="3"/>
      <c r="K912" s="3"/>
      <c r="L912" s="3"/>
      <c r="M912" s="3"/>
      <c r="N912" s="3"/>
      <c r="O912" s="3"/>
      <c r="P912" s="3"/>
      <c r="Q912" s="3"/>
      <c r="R912" s="3"/>
      <c r="S912" s="3"/>
      <c r="T912" s="3"/>
      <c r="U912" s="3"/>
      <c r="V912" s="3"/>
      <c r="W912" s="3"/>
      <c r="X912" s="3"/>
      <c r="Y912" s="3"/>
      <c r="Z912" s="3"/>
      <c r="AA912" s="3"/>
      <c r="AB912" s="3"/>
    </row>
    <row r="913" spans="1:28" ht="12.75" customHeight="1" x14ac:dyDescent="0.25">
      <c r="A913" s="3"/>
      <c r="B913" s="3"/>
      <c r="C913" s="3"/>
      <c r="D913" s="3"/>
      <c r="E913" s="3"/>
      <c r="F913" s="200"/>
      <c r="G913" s="3"/>
      <c r="H913" s="3"/>
      <c r="I913" s="3"/>
      <c r="J913" s="3"/>
      <c r="K913" s="3"/>
      <c r="L913" s="3"/>
      <c r="M913" s="3"/>
      <c r="N913" s="3"/>
      <c r="O913" s="3"/>
      <c r="P913" s="3"/>
      <c r="Q913" s="3"/>
      <c r="R913" s="3"/>
      <c r="S913" s="3"/>
      <c r="T913" s="3"/>
      <c r="U913" s="3"/>
      <c r="V913" s="3"/>
      <c r="W913" s="3"/>
      <c r="X913" s="3"/>
      <c r="Y913" s="3"/>
      <c r="Z913" s="3"/>
      <c r="AA913" s="3"/>
      <c r="AB913" s="3"/>
    </row>
    <row r="914" spans="1:28" ht="12.75" customHeight="1" x14ac:dyDescent="0.25">
      <c r="A914" s="3"/>
      <c r="B914" s="3"/>
      <c r="C914" s="3"/>
      <c r="D914" s="3"/>
      <c r="E914" s="3"/>
      <c r="F914" s="200"/>
      <c r="G914" s="3"/>
      <c r="H914" s="3"/>
      <c r="I914" s="3"/>
      <c r="J914" s="3"/>
      <c r="K914" s="3"/>
      <c r="L914" s="3"/>
      <c r="M914" s="3"/>
      <c r="N914" s="3"/>
      <c r="O914" s="3"/>
      <c r="P914" s="3"/>
      <c r="Q914" s="3"/>
      <c r="R914" s="3"/>
      <c r="S914" s="3"/>
      <c r="T914" s="3"/>
      <c r="U914" s="3"/>
      <c r="V914" s="3"/>
      <c r="W914" s="3"/>
      <c r="X914" s="3"/>
      <c r="Y914" s="3"/>
      <c r="Z914" s="3"/>
      <c r="AA914" s="3"/>
      <c r="AB914" s="3"/>
    </row>
    <row r="915" spans="1:28" ht="12.75" customHeight="1" x14ac:dyDescent="0.25">
      <c r="A915" s="3"/>
      <c r="B915" s="3"/>
      <c r="C915" s="3"/>
      <c r="D915" s="3"/>
      <c r="E915" s="3"/>
      <c r="F915" s="200"/>
      <c r="G915" s="3"/>
      <c r="H915" s="3"/>
      <c r="I915" s="3"/>
      <c r="J915" s="3"/>
      <c r="K915" s="3"/>
      <c r="L915" s="3"/>
      <c r="M915" s="3"/>
      <c r="N915" s="3"/>
      <c r="O915" s="3"/>
      <c r="P915" s="3"/>
      <c r="Q915" s="3"/>
      <c r="R915" s="3"/>
      <c r="S915" s="3"/>
      <c r="T915" s="3"/>
      <c r="U915" s="3"/>
      <c r="V915" s="3"/>
      <c r="W915" s="3"/>
      <c r="X915" s="3"/>
      <c r="Y915" s="3"/>
      <c r="Z915" s="3"/>
      <c r="AA915" s="3"/>
      <c r="AB915" s="3"/>
    </row>
    <row r="916" spans="1:28" ht="12.75" customHeight="1" x14ac:dyDescent="0.25">
      <c r="A916" s="3"/>
      <c r="B916" s="3"/>
      <c r="C916" s="3"/>
      <c r="D916" s="3"/>
      <c r="E916" s="3"/>
      <c r="F916" s="200"/>
      <c r="G916" s="3"/>
      <c r="H916" s="3"/>
      <c r="I916" s="3"/>
      <c r="J916" s="3"/>
      <c r="K916" s="3"/>
      <c r="L916" s="3"/>
      <c r="M916" s="3"/>
      <c r="N916" s="3"/>
      <c r="O916" s="3"/>
      <c r="P916" s="3"/>
      <c r="Q916" s="3"/>
      <c r="R916" s="3"/>
      <c r="S916" s="3"/>
      <c r="T916" s="3"/>
      <c r="U916" s="3"/>
      <c r="V916" s="3"/>
      <c r="W916" s="3"/>
      <c r="X916" s="3"/>
      <c r="Y916" s="3"/>
      <c r="Z916" s="3"/>
      <c r="AA916" s="3"/>
      <c r="AB916" s="3"/>
    </row>
    <row r="917" spans="1:28" ht="12.75" customHeight="1" x14ac:dyDescent="0.25">
      <c r="A917" s="3"/>
      <c r="B917" s="3"/>
      <c r="C917" s="3"/>
      <c r="D917" s="3"/>
      <c r="E917" s="3"/>
      <c r="F917" s="200"/>
      <c r="G917" s="3"/>
      <c r="H917" s="3"/>
      <c r="I917" s="3"/>
      <c r="J917" s="3"/>
      <c r="K917" s="3"/>
      <c r="L917" s="3"/>
      <c r="M917" s="3"/>
      <c r="N917" s="3"/>
      <c r="O917" s="3"/>
      <c r="P917" s="3"/>
      <c r="Q917" s="3"/>
      <c r="R917" s="3"/>
      <c r="S917" s="3"/>
      <c r="T917" s="3"/>
      <c r="U917" s="3"/>
      <c r="V917" s="3"/>
      <c r="W917" s="3"/>
      <c r="X917" s="3"/>
      <c r="Y917" s="3"/>
      <c r="Z917" s="3"/>
      <c r="AA917" s="3"/>
      <c r="AB917" s="3"/>
    </row>
    <row r="918" spans="1:28" ht="12.75" customHeight="1" x14ac:dyDescent="0.25">
      <c r="A918" s="3"/>
      <c r="B918" s="3"/>
      <c r="C918" s="3"/>
      <c r="D918" s="3"/>
      <c r="E918" s="3"/>
      <c r="F918" s="200"/>
      <c r="G918" s="3"/>
      <c r="H918" s="3"/>
      <c r="I918" s="3"/>
      <c r="J918" s="3"/>
      <c r="K918" s="3"/>
      <c r="L918" s="3"/>
      <c r="M918" s="3"/>
      <c r="N918" s="3"/>
      <c r="O918" s="3"/>
      <c r="P918" s="3"/>
      <c r="Q918" s="3"/>
      <c r="R918" s="3"/>
      <c r="S918" s="3"/>
      <c r="T918" s="3"/>
      <c r="U918" s="3"/>
      <c r="V918" s="3"/>
      <c r="W918" s="3"/>
      <c r="X918" s="3"/>
      <c r="Y918" s="3"/>
      <c r="Z918" s="3"/>
      <c r="AA918" s="3"/>
      <c r="AB918" s="3"/>
    </row>
    <row r="919" spans="1:28" ht="12.75" customHeight="1" x14ac:dyDescent="0.25">
      <c r="A919" s="3"/>
      <c r="B919" s="3"/>
      <c r="C919" s="3"/>
      <c r="D919" s="3"/>
      <c r="E919" s="3"/>
      <c r="F919" s="200"/>
      <c r="G919" s="3"/>
      <c r="H919" s="3"/>
      <c r="I919" s="3"/>
      <c r="J919" s="3"/>
      <c r="K919" s="3"/>
      <c r="L919" s="3"/>
      <c r="M919" s="3"/>
      <c r="N919" s="3"/>
      <c r="O919" s="3"/>
      <c r="P919" s="3"/>
      <c r="Q919" s="3"/>
      <c r="R919" s="3"/>
      <c r="S919" s="3"/>
      <c r="T919" s="3"/>
      <c r="U919" s="3"/>
      <c r="V919" s="3"/>
      <c r="W919" s="3"/>
      <c r="X919" s="3"/>
      <c r="Y919" s="3"/>
      <c r="Z919" s="3"/>
      <c r="AA919" s="3"/>
      <c r="AB919" s="3"/>
    </row>
    <row r="920" spans="1:28" ht="12.75" customHeight="1" x14ac:dyDescent="0.25">
      <c r="A920" s="3"/>
      <c r="B920" s="3"/>
      <c r="C920" s="3"/>
      <c r="D920" s="3"/>
      <c r="E920" s="3"/>
      <c r="F920" s="200"/>
      <c r="G920" s="3"/>
      <c r="H920" s="3"/>
      <c r="I920" s="3"/>
      <c r="J920" s="3"/>
      <c r="K920" s="3"/>
      <c r="L920" s="3"/>
      <c r="M920" s="3"/>
      <c r="N920" s="3"/>
      <c r="O920" s="3"/>
      <c r="P920" s="3"/>
      <c r="Q920" s="3"/>
      <c r="R920" s="3"/>
      <c r="S920" s="3"/>
      <c r="T920" s="3"/>
      <c r="U920" s="3"/>
      <c r="V920" s="3"/>
      <c r="W920" s="3"/>
      <c r="X920" s="3"/>
      <c r="Y920" s="3"/>
      <c r="Z920" s="3"/>
      <c r="AA920" s="3"/>
      <c r="AB920" s="3"/>
    </row>
    <row r="921" spans="1:28" ht="12.75" customHeight="1" x14ac:dyDescent="0.25">
      <c r="A921" s="3"/>
      <c r="B921" s="3"/>
      <c r="C921" s="3"/>
      <c r="D921" s="3"/>
      <c r="E921" s="3"/>
      <c r="F921" s="200"/>
      <c r="G921" s="3"/>
      <c r="H921" s="3"/>
      <c r="I921" s="3"/>
      <c r="J921" s="3"/>
      <c r="K921" s="3"/>
      <c r="L921" s="3"/>
      <c r="M921" s="3"/>
      <c r="N921" s="3"/>
      <c r="O921" s="3"/>
      <c r="P921" s="3"/>
      <c r="Q921" s="3"/>
      <c r="R921" s="3"/>
      <c r="S921" s="3"/>
      <c r="T921" s="3"/>
      <c r="U921" s="3"/>
      <c r="V921" s="3"/>
      <c r="W921" s="3"/>
      <c r="X921" s="3"/>
      <c r="Y921" s="3"/>
      <c r="Z921" s="3"/>
      <c r="AA921" s="3"/>
      <c r="AB921" s="3"/>
    </row>
    <row r="922" spans="1:28" ht="12.75" customHeight="1" x14ac:dyDescent="0.25">
      <c r="A922" s="3"/>
      <c r="B922" s="3"/>
      <c r="C922" s="3"/>
      <c r="D922" s="3"/>
      <c r="E922" s="3"/>
      <c r="F922" s="200"/>
      <c r="G922" s="3"/>
      <c r="H922" s="3"/>
      <c r="I922" s="3"/>
      <c r="J922" s="3"/>
      <c r="K922" s="3"/>
      <c r="L922" s="3"/>
      <c r="M922" s="3"/>
      <c r="N922" s="3"/>
      <c r="O922" s="3"/>
      <c r="P922" s="3"/>
      <c r="Q922" s="3"/>
      <c r="R922" s="3"/>
      <c r="S922" s="3"/>
      <c r="T922" s="3"/>
      <c r="U922" s="3"/>
      <c r="V922" s="3"/>
      <c r="W922" s="3"/>
      <c r="X922" s="3"/>
      <c r="Y922" s="3"/>
      <c r="Z922" s="3"/>
      <c r="AA922" s="3"/>
      <c r="AB922" s="3"/>
    </row>
    <row r="923" spans="1:28" ht="12.75" customHeight="1" x14ac:dyDescent="0.25">
      <c r="A923" s="3"/>
      <c r="B923" s="3"/>
      <c r="C923" s="3"/>
      <c r="D923" s="3"/>
      <c r="E923" s="3"/>
      <c r="F923" s="200"/>
      <c r="G923" s="3"/>
      <c r="H923" s="3"/>
      <c r="I923" s="3"/>
      <c r="J923" s="3"/>
      <c r="K923" s="3"/>
      <c r="L923" s="3"/>
      <c r="M923" s="3"/>
      <c r="N923" s="3"/>
      <c r="O923" s="3"/>
      <c r="P923" s="3"/>
      <c r="Q923" s="3"/>
      <c r="R923" s="3"/>
      <c r="S923" s="3"/>
      <c r="T923" s="3"/>
      <c r="U923" s="3"/>
      <c r="V923" s="3"/>
      <c r="W923" s="3"/>
      <c r="X923" s="3"/>
      <c r="Y923" s="3"/>
      <c r="Z923" s="3"/>
      <c r="AA923" s="3"/>
      <c r="AB923" s="3"/>
    </row>
    <row r="924" spans="1:28" ht="12.75" customHeight="1" x14ac:dyDescent="0.25">
      <c r="A924" s="3"/>
      <c r="B924" s="3"/>
      <c r="C924" s="3"/>
      <c r="D924" s="3"/>
      <c r="E924" s="3"/>
      <c r="F924" s="200"/>
      <c r="G924" s="3"/>
      <c r="H924" s="3"/>
      <c r="I924" s="3"/>
      <c r="J924" s="3"/>
      <c r="K924" s="3"/>
      <c r="L924" s="3"/>
      <c r="M924" s="3"/>
      <c r="N924" s="3"/>
      <c r="O924" s="3"/>
      <c r="P924" s="3"/>
      <c r="Q924" s="3"/>
      <c r="R924" s="3"/>
      <c r="S924" s="3"/>
      <c r="T924" s="3"/>
      <c r="U924" s="3"/>
      <c r="V924" s="3"/>
      <c r="W924" s="3"/>
      <c r="X924" s="3"/>
      <c r="Y924" s="3"/>
      <c r="Z924" s="3"/>
      <c r="AA924" s="3"/>
      <c r="AB924" s="3"/>
    </row>
    <row r="925" spans="1:28" ht="12.75" customHeight="1" x14ac:dyDescent="0.25">
      <c r="A925" s="3"/>
      <c r="B925" s="3"/>
      <c r="C925" s="3"/>
      <c r="D925" s="3"/>
      <c r="E925" s="3"/>
      <c r="F925" s="200"/>
      <c r="G925" s="3"/>
      <c r="H925" s="3"/>
      <c r="I925" s="3"/>
      <c r="J925" s="3"/>
      <c r="K925" s="3"/>
      <c r="L925" s="3"/>
      <c r="M925" s="3"/>
      <c r="N925" s="3"/>
      <c r="O925" s="3"/>
      <c r="P925" s="3"/>
      <c r="Q925" s="3"/>
      <c r="R925" s="3"/>
      <c r="S925" s="3"/>
      <c r="T925" s="3"/>
      <c r="U925" s="3"/>
      <c r="V925" s="3"/>
      <c r="W925" s="3"/>
      <c r="X925" s="3"/>
      <c r="Y925" s="3"/>
      <c r="Z925" s="3"/>
      <c r="AA925" s="3"/>
      <c r="AB925" s="3"/>
    </row>
    <row r="926" spans="1:28" ht="12.75" customHeight="1" x14ac:dyDescent="0.25">
      <c r="A926" s="3"/>
      <c r="B926" s="3"/>
      <c r="C926" s="3"/>
      <c r="D926" s="3"/>
      <c r="E926" s="3"/>
      <c r="F926" s="200"/>
      <c r="G926" s="3"/>
      <c r="H926" s="3"/>
      <c r="I926" s="3"/>
      <c r="J926" s="3"/>
      <c r="K926" s="3"/>
      <c r="L926" s="3"/>
      <c r="M926" s="3"/>
      <c r="N926" s="3"/>
      <c r="O926" s="3"/>
      <c r="P926" s="3"/>
      <c r="Q926" s="3"/>
      <c r="R926" s="3"/>
      <c r="S926" s="3"/>
      <c r="T926" s="3"/>
      <c r="U926" s="3"/>
      <c r="V926" s="3"/>
      <c r="W926" s="3"/>
      <c r="X926" s="3"/>
      <c r="Y926" s="3"/>
      <c r="Z926" s="3"/>
      <c r="AA926" s="3"/>
      <c r="AB926" s="3"/>
    </row>
    <row r="927" spans="1:28" ht="12.75" customHeight="1" x14ac:dyDescent="0.25">
      <c r="A927" s="3"/>
      <c r="B927" s="3"/>
      <c r="C927" s="3"/>
      <c r="D927" s="3"/>
      <c r="E927" s="3"/>
      <c r="F927" s="200"/>
      <c r="G927" s="3"/>
      <c r="H927" s="3"/>
      <c r="I927" s="3"/>
      <c r="J927" s="3"/>
      <c r="K927" s="3"/>
      <c r="L927" s="3"/>
      <c r="M927" s="3"/>
      <c r="N927" s="3"/>
      <c r="O927" s="3"/>
      <c r="P927" s="3"/>
      <c r="Q927" s="3"/>
      <c r="R927" s="3"/>
      <c r="S927" s="3"/>
      <c r="T927" s="3"/>
      <c r="U927" s="3"/>
      <c r="V927" s="3"/>
      <c r="W927" s="3"/>
      <c r="X927" s="3"/>
      <c r="Y927" s="3"/>
      <c r="Z927" s="3"/>
      <c r="AA927" s="3"/>
      <c r="AB927" s="3"/>
    </row>
    <row r="928" spans="1:28" ht="12.75" customHeight="1" x14ac:dyDescent="0.25">
      <c r="A928" s="3"/>
      <c r="B928" s="3"/>
      <c r="C928" s="3"/>
      <c r="D928" s="3"/>
      <c r="E928" s="3"/>
      <c r="F928" s="200"/>
      <c r="G928" s="3"/>
      <c r="H928" s="3"/>
      <c r="I928" s="3"/>
      <c r="J928" s="3"/>
      <c r="K928" s="3"/>
      <c r="L928" s="3"/>
      <c r="M928" s="3"/>
      <c r="N928" s="3"/>
      <c r="O928" s="3"/>
      <c r="P928" s="3"/>
      <c r="Q928" s="3"/>
      <c r="R928" s="3"/>
      <c r="S928" s="3"/>
      <c r="T928" s="3"/>
      <c r="U928" s="3"/>
      <c r="V928" s="3"/>
      <c r="W928" s="3"/>
      <c r="X928" s="3"/>
      <c r="Y928" s="3"/>
      <c r="Z928" s="3"/>
      <c r="AA928" s="3"/>
      <c r="AB928" s="3"/>
    </row>
    <row r="929" spans="1:28" ht="12.75" customHeight="1" x14ac:dyDescent="0.25">
      <c r="A929" s="3"/>
      <c r="B929" s="3"/>
      <c r="C929" s="3"/>
      <c r="D929" s="3"/>
      <c r="E929" s="3"/>
      <c r="F929" s="200"/>
      <c r="G929" s="3"/>
      <c r="H929" s="3"/>
      <c r="I929" s="3"/>
      <c r="J929" s="3"/>
      <c r="K929" s="3"/>
      <c r="L929" s="3"/>
      <c r="M929" s="3"/>
      <c r="N929" s="3"/>
      <c r="O929" s="3"/>
      <c r="P929" s="3"/>
      <c r="Q929" s="3"/>
      <c r="R929" s="3"/>
      <c r="S929" s="3"/>
      <c r="T929" s="3"/>
      <c r="U929" s="3"/>
      <c r="V929" s="3"/>
      <c r="W929" s="3"/>
      <c r="X929" s="3"/>
      <c r="Y929" s="3"/>
      <c r="Z929" s="3"/>
      <c r="AA929" s="3"/>
      <c r="AB929" s="3"/>
    </row>
    <row r="930" spans="1:28" ht="12.75" customHeight="1" x14ac:dyDescent="0.25">
      <c r="A930" s="3"/>
      <c r="B930" s="3"/>
      <c r="C930" s="3"/>
      <c r="D930" s="3"/>
      <c r="E930" s="3"/>
      <c r="F930" s="200"/>
      <c r="G930" s="3"/>
      <c r="H930" s="3"/>
      <c r="I930" s="3"/>
      <c r="J930" s="3"/>
      <c r="K930" s="3"/>
      <c r="L930" s="3"/>
      <c r="M930" s="3"/>
      <c r="N930" s="3"/>
      <c r="O930" s="3"/>
      <c r="P930" s="3"/>
      <c r="Q930" s="3"/>
      <c r="R930" s="3"/>
      <c r="S930" s="3"/>
      <c r="T930" s="3"/>
      <c r="U930" s="3"/>
      <c r="V930" s="3"/>
      <c r="W930" s="3"/>
      <c r="X930" s="3"/>
      <c r="Y930" s="3"/>
      <c r="Z930" s="3"/>
      <c r="AA930" s="3"/>
      <c r="AB930" s="3"/>
    </row>
    <row r="931" spans="1:28" ht="12.75" customHeight="1" x14ac:dyDescent="0.25">
      <c r="A931" s="3"/>
      <c r="B931" s="3"/>
      <c r="C931" s="3"/>
      <c r="D931" s="3"/>
      <c r="E931" s="3"/>
      <c r="F931" s="200"/>
      <c r="G931" s="3"/>
      <c r="H931" s="3"/>
      <c r="I931" s="3"/>
      <c r="J931" s="3"/>
      <c r="K931" s="3"/>
      <c r="L931" s="3"/>
      <c r="M931" s="3"/>
      <c r="N931" s="3"/>
      <c r="O931" s="3"/>
      <c r="P931" s="3"/>
      <c r="Q931" s="3"/>
      <c r="R931" s="3"/>
      <c r="S931" s="3"/>
      <c r="T931" s="3"/>
      <c r="U931" s="3"/>
      <c r="V931" s="3"/>
      <c r="W931" s="3"/>
      <c r="X931" s="3"/>
      <c r="Y931" s="3"/>
      <c r="Z931" s="3"/>
      <c r="AA931" s="3"/>
      <c r="AB931" s="3"/>
    </row>
    <row r="932" spans="1:28" ht="12.75" customHeight="1" x14ac:dyDescent="0.25">
      <c r="A932" s="3"/>
      <c r="B932" s="3"/>
      <c r="C932" s="3"/>
      <c r="D932" s="3"/>
      <c r="E932" s="3"/>
      <c r="F932" s="200"/>
      <c r="G932" s="3"/>
      <c r="H932" s="3"/>
      <c r="I932" s="3"/>
      <c r="J932" s="3"/>
      <c r="K932" s="3"/>
      <c r="L932" s="3"/>
      <c r="M932" s="3"/>
      <c r="N932" s="3"/>
      <c r="O932" s="3"/>
      <c r="P932" s="3"/>
      <c r="Q932" s="3"/>
      <c r="R932" s="3"/>
      <c r="S932" s="3"/>
      <c r="T932" s="3"/>
      <c r="U932" s="3"/>
      <c r="V932" s="3"/>
      <c r="W932" s="3"/>
      <c r="X932" s="3"/>
      <c r="Y932" s="3"/>
      <c r="Z932" s="3"/>
      <c r="AA932" s="3"/>
      <c r="AB932" s="3"/>
    </row>
    <row r="933" spans="1:28" ht="12.75" customHeight="1" x14ac:dyDescent="0.25">
      <c r="A933" s="3"/>
      <c r="B933" s="3"/>
      <c r="C933" s="3"/>
      <c r="D933" s="3"/>
      <c r="E933" s="3"/>
      <c r="F933" s="200"/>
      <c r="G933" s="3"/>
      <c r="H933" s="3"/>
      <c r="I933" s="3"/>
      <c r="J933" s="3"/>
      <c r="K933" s="3"/>
      <c r="L933" s="3"/>
      <c r="M933" s="3"/>
      <c r="N933" s="3"/>
      <c r="O933" s="3"/>
      <c r="P933" s="3"/>
      <c r="Q933" s="3"/>
      <c r="R933" s="3"/>
      <c r="S933" s="3"/>
      <c r="T933" s="3"/>
      <c r="U933" s="3"/>
      <c r="V933" s="3"/>
      <c r="W933" s="3"/>
      <c r="X933" s="3"/>
      <c r="Y933" s="3"/>
      <c r="Z933" s="3"/>
      <c r="AA933" s="3"/>
      <c r="AB933" s="3"/>
    </row>
    <row r="934" spans="1:28" ht="12.75" customHeight="1" x14ac:dyDescent="0.25">
      <c r="A934" s="3"/>
      <c r="B934" s="3"/>
      <c r="C934" s="3"/>
      <c r="D934" s="3"/>
      <c r="E934" s="3"/>
      <c r="F934" s="200"/>
      <c r="G934" s="3"/>
      <c r="H934" s="3"/>
      <c r="I934" s="3"/>
      <c r="J934" s="3"/>
      <c r="K934" s="3"/>
      <c r="L934" s="3"/>
      <c r="M934" s="3"/>
      <c r="N934" s="3"/>
      <c r="O934" s="3"/>
      <c r="P934" s="3"/>
      <c r="Q934" s="3"/>
      <c r="R934" s="3"/>
      <c r="S934" s="3"/>
      <c r="T934" s="3"/>
      <c r="U934" s="3"/>
      <c r="V934" s="3"/>
      <c r="W934" s="3"/>
      <c r="X934" s="3"/>
      <c r="Y934" s="3"/>
      <c r="Z934" s="3"/>
      <c r="AA934" s="3"/>
      <c r="AB934" s="3"/>
    </row>
    <row r="935" spans="1:28" ht="12.75" customHeight="1" x14ac:dyDescent="0.25">
      <c r="A935" s="3"/>
      <c r="B935" s="3"/>
      <c r="C935" s="3"/>
      <c r="D935" s="3"/>
      <c r="E935" s="3"/>
      <c r="F935" s="200"/>
      <c r="G935" s="3"/>
      <c r="H935" s="3"/>
      <c r="I935" s="3"/>
      <c r="J935" s="3"/>
      <c r="K935" s="3"/>
      <c r="L935" s="3"/>
      <c r="M935" s="3"/>
      <c r="N935" s="3"/>
      <c r="O935" s="3"/>
      <c r="P935" s="3"/>
      <c r="Q935" s="3"/>
      <c r="R935" s="3"/>
      <c r="S935" s="3"/>
      <c r="T935" s="3"/>
      <c r="U935" s="3"/>
      <c r="V935" s="3"/>
      <c r="W935" s="3"/>
      <c r="X935" s="3"/>
      <c r="Y935" s="3"/>
      <c r="Z935" s="3"/>
      <c r="AA935" s="3"/>
      <c r="AB935" s="3"/>
    </row>
    <row r="936" spans="1:28" ht="12.75" customHeight="1" x14ac:dyDescent="0.25">
      <c r="A936" s="3"/>
      <c r="B936" s="3"/>
      <c r="C936" s="3"/>
      <c r="D936" s="3"/>
      <c r="E936" s="3"/>
      <c r="F936" s="200"/>
      <c r="G936" s="3"/>
      <c r="H936" s="3"/>
      <c r="I936" s="3"/>
      <c r="J936" s="3"/>
      <c r="K936" s="3"/>
      <c r="L936" s="3"/>
      <c r="M936" s="3"/>
      <c r="N936" s="3"/>
      <c r="O936" s="3"/>
      <c r="P936" s="3"/>
      <c r="Q936" s="3"/>
      <c r="R936" s="3"/>
      <c r="S936" s="3"/>
      <c r="T936" s="3"/>
      <c r="U936" s="3"/>
      <c r="V936" s="3"/>
      <c r="W936" s="3"/>
      <c r="X936" s="3"/>
      <c r="Y936" s="3"/>
      <c r="Z936" s="3"/>
      <c r="AA936" s="3"/>
      <c r="AB936" s="3"/>
    </row>
    <row r="937" spans="1:28" ht="12.75" customHeight="1" x14ac:dyDescent="0.25">
      <c r="A937" s="3"/>
      <c r="B937" s="3"/>
      <c r="C937" s="3"/>
      <c r="D937" s="3"/>
      <c r="E937" s="3"/>
      <c r="F937" s="200"/>
      <c r="G937" s="3"/>
      <c r="H937" s="3"/>
      <c r="I937" s="3"/>
      <c r="J937" s="3"/>
      <c r="K937" s="3"/>
      <c r="L937" s="3"/>
      <c r="M937" s="3"/>
      <c r="N937" s="3"/>
      <c r="O937" s="3"/>
      <c r="P937" s="3"/>
      <c r="Q937" s="3"/>
      <c r="R937" s="3"/>
      <c r="S937" s="3"/>
      <c r="T937" s="3"/>
      <c r="U937" s="3"/>
      <c r="V937" s="3"/>
      <c r="W937" s="3"/>
      <c r="X937" s="3"/>
      <c r="Y937" s="3"/>
      <c r="Z937" s="3"/>
      <c r="AA937" s="3"/>
      <c r="AB937" s="3"/>
    </row>
    <row r="938" spans="1:28" ht="12.75" customHeight="1" x14ac:dyDescent="0.25">
      <c r="A938" s="3"/>
      <c r="B938" s="3"/>
      <c r="C938" s="3"/>
      <c r="D938" s="3"/>
      <c r="E938" s="3"/>
      <c r="F938" s="200"/>
      <c r="G938" s="3"/>
      <c r="H938" s="3"/>
      <c r="I938" s="3"/>
      <c r="J938" s="3"/>
      <c r="K938" s="3"/>
      <c r="L938" s="3"/>
      <c r="M938" s="3"/>
      <c r="N938" s="3"/>
      <c r="O938" s="3"/>
      <c r="P938" s="3"/>
      <c r="Q938" s="3"/>
      <c r="R938" s="3"/>
      <c r="S938" s="3"/>
      <c r="T938" s="3"/>
      <c r="U938" s="3"/>
      <c r="V938" s="3"/>
      <c r="W938" s="3"/>
      <c r="X938" s="3"/>
      <c r="Y938" s="3"/>
      <c r="Z938" s="3"/>
      <c r="AA938" s="3"/>
      <c r="AB938" s="3"/>
    </row>
    <row r="939" spans="1:28" ht="12.75" customHeight="1" x14ac:dyDescent="0.25">
      <c r="A939" s="3"/>
      <c r="B939" s="3"/>
      <c r="C939" s="3"/>
      <c r="D939" s="3"/>
      <c r="E939" s="3"/>
      <c r="F939" s="200"/>
      <c r="G939" s="3"/>
      <c r="H939" s="3"/>
      <c r="I939" s="3"/>
      <c r="J939" s="3"/>
      <c r="K939" s="3"/>
      <c r="L939" s="3"/>
      <c r="M939" s="3"/>
      <c r="N939" s="3"/>
      <c r="O939" s="3"/>
      <c r="P939" s="3"/>
      <c r="Q939" s="3"/>
      <c r="R939" s="3"/>
      <c r="S939" s="3"/>
      <c r="T939" s="3"/>
      <c r="U939" s="3"/>
      <c r="V939" s="3"/>
      <c r="W939" s="3"/>
      <c r="X939" s="3"/>
      <c r="Y939" s="3"/>
      <c r="Z939" s="3"/>
      <c r="AA939" s="3"/>
      <c r="AB939" s="3"/>
    </row>
    <row r="940" spans="1:28" ht="12.75" customHeight="1" x14ac:dyDescent="0.25">
      <c r="A940" s="3"/>
      <c r="B940" s="3"/>
      <c r="C940" s="3"/>
      <c r="D940" s="3"/>
      <c r="E940" s="3"/>
      <c r="F940" s="200"/>
      <c r="G940" s="3"/>
      <c r="H940" s="3"/>
      <c r="I940" s="3"/>
      <c r="J940" s="3"/>
      <c r="K940" s="3"/>
      <c r="L940" s="3"/>
      <c r="M940" s="3"/>
      <c r="N940" s="3"/>
      <c r="O940" s="3"/>
      <c r="P940" s="3"/>
      <c r="Q940" s="3"/>
      <c r="R940" s="3"/>
      <c r="S940" s="3"/>
      <c r="T940" s="3"/>
      <c r="U940" s="3"/>
      <c r="V940" s="3"/>
      <c r="W940" s="3"/>
      <c r="X940" s="3"/>
      <c r="Y940" s="3"/>
      <c r="Z940" s="3"/>
      <c r="AA940" s="3"/>
      <c r="AB940" s="3"/>
    </row>
    <row r="941" spans="1:28" ht="12.75" customHeight="1" x14ac:dyDescent="0.25">
      <c r="A941" s="3"/>
      <c r="B941" s="3"/>
      <c r="C941" s="3"/>
      <c r="D941" s="3"/>
      <c r="E941" s="3"/>
      <c r="F941" s="200"/>
      <c r="G941" s="3"/>
      <c r="H941" s="3"/>
      <c r="I941" s="3"/>
      <c r="J941" s="3"/>
      <c r="K941" s="3"/>
      <c r="L941" s="3"/>
      <c r="M941" s="3"/>
      <c r="N941" s="3"/>
      <c r="O941" s="3"/>
      <c r="P941" s="3"/>
      <c r="Q941" s="3"/>
      <c r="R941" s="3"/>
      <c r="S941" s="3"/>
      <c r="T941" s="3"/>
      <c r="U941" s="3"/>
      <c r="V941" s="3"/>
      <c r="W941" s="3"/>
      <c r="X941" s="3"/>
      <c r="Y941" s="3"/>
      <c r="Z941" s="3"/>
      <c r="AA941" s="3"/>
      <c r="AB941" s="3"/>
    </row>
    <row r="942" spans="1:28" ht="12.75" customHeight="1" x14ac:dyDescent="0.25">
      <c r="A942" s="3"/>
      <c r="B942" s="3"/>
      <c r="C942" s="3"/>
      <c r="D942" s="3"/>
      <c r="E942" s="3"/>
      <c r="F942" s="200"/>
      <c r="G942" s="3"/>
      <c r="H942" s="3"/>
      <c r="I942" s="3"/>
      <c r="J942" s="3"/>
      <c r="K942" s="3"/>
      <c r="L942" s="3"/>
      <c r="M942" s="3"/>
      <c r="N942" s="3"/>
      <c r="O942" s="3"/>
      <c r="P942" s="3"/>
      <c r="Q942" s="3"/>
      <c r="R942" s="3"/>
      <c r="S942" s="3"/>
      <c r="T942" s="3"/>
      <c r="U942" s="3"/>
      <c r="V942" s="3"/>
      <c r="W942" s="3"/>
      <c r="X942" s="3"/>
      <c r="Y942" s="3"/>
      <c r="Z942" s="3"/>
      <c r="AA942" s="3"/>
      <c r="AB942" s="3"/>
    </row>
    <row r="943" spans="1:28" ht="12.75" customHeight="1" x14ac:dyDescent="0.25">
      <c r="A943" s="3"/>
      <c r="B943" s="3"/>
      <c r="C943" s="3"/>
      <c r="D943" s="3"/>
      <c r="E943" s="3"/>
      <c r="F943" s="200"/>
      <c r="G943" s="3"/>
      <c r="H943" s="3"/>
      <c r="I943" s="3"/>
      <c r="J943" s="3"/>
      <c r="K943" s="3"/>
      <c r="L943" s="3"/>
      <c r="M943" s="3"/>
      <c r="N943" s="3"/>
      <c r="O943" s="3"/>
      <c r="P943" s="3"/>
      <c r="Q943" s="3"/>
      <c r="R943" s="3"/>
      <c r="S943" s="3"/>
      <c r="T943" s="3"/>
      <c r="U943" s="3"/>
      <c r="V943" s="3"/>
      <c r="W943" s="3"/>
      <c r="X943" s="3"/>
      <c r="Y943" s="3"/>
      <c r="Z943" s="3"/>
      <c r="AA943" s="3"/>
      <c r="AB943" s="3"/>
    </row>
    <row r="944" spans="1:28" ht="12.75" customHeight="1" x14ac:dyDescent="0.25">
      <c r="A944" s="3"/>
      <c r="B944" s="3"/>
      <c r="C944" s="3"/>
      <c r="D944" s="3"/>
      <c r="E944" s="3"/>
      <c r="F944" s="200"/>
      <c r="G944" s="3"/>
      <c r="H944" s="3"/>
      <c r="I944" s="3"/>
      <c r="J944" s="3"/>
      <c r="K944" s="3"/>
      <c r="L944" s="3"/>
      <c r="M944" s="3"/>
      <c r="N944" s="3"/>
      <c r="O944" s="3"/>
      <c r="P944" s="3"/>
      <c r="Q944" s="3"/>
      <c r="R944" s="3"/>
      <c r="S944" s="3"/>
      <c r="T944" s="3"/>
      <c r="U944" s="3"/>
      <c r="V944" s="3"/>
      <c r="W944" s="3"/>
      <c r="X944" s="3"/>
      <c r="Y944" s="3"/>
      <c r="Z944" s="3"/>
      <c r="AA944" s="3"/>
      <c r="AB944" s="3"/>
    </row>
    <row r="945" spans="1:28" ht="12.75" customHeight="1" x14ac:dyDescent="0.25">
      <c r="A945" s="3"/>
      <c r="B945" s="3"/>
      <c r="C945" s="3"/>
      <c r="D945" s="3"/>
      <c r="E945" s="3"/>
      <c r="F945" s="200"/>
      <c r="G945" s="3"/>
      <c r="H945" s="3"/>
      <c r="I945" s="3"/>
      <c r="J945" s="3"/>
      <c r="K945" s="3"/>
      <c r="L945" s="3"/>
      <c r="M945" s="3"/>
      <c r="N945" s="3"/>
      <c r="O945" s="3"/>
      <c r="P945" s="3"/>
      <c r="Q945" s="3"/>
      <c r="R945" s="3"/>
      <c r="S945" s="3"/>
      <c r="T945" s="3"/>
      <c r="U945" s="3"/>
      <c r="V945" s="3"/>
      <c r="W945" s="3"/>
      <c r="X945" s="3"/>
      <c r="Y945" s="3"/>
      <c r="Z945" s="3"/>
      <c r="AA945" s="3"/>
      <c r="AB945" s="3"/>
    </row>
    <row r="946" spans="1:28" ht="12.75" customHeight="1" x14ac:dyDescent="0.25">
      <c r="A946" s="3"/>
      <c r="B946" s="3"/>
      <c r="C946" s="3"/>
      <c r="D946" s="3"/>
      <c r="E946" s="3"/>
      <c r="F946" s="200"/>
      <c r="G946" s="3"/>
      <c r="H946" s="3"/>
      <c r="I946" s="3"/>
      <c r="J946" s="3"/>
      <c r="K946" s="3"/>
      <c r="L946" s="3"/>
      <c r="M946" s="3"/>
      <c r="N946" s="3"/>
      <c r="O946" s="3"/>
      <c r="P946" s="3"/>
      <c r="Q946" s="3"/>
      <c r="R946" s="3"/>
      <c r="S946" s="3"/>
      <c r="T946" s="3"/>
      <c r="U946" s="3"/>
      <c r="V946" s="3"/>
      <c r="W946" s="3"/>
      <c r="X946" s="3"/>
      <c r="Y946" s="3"/>
      <c r="Z946" s="3"/>
      <c r="AA946" s="3"/>
      <c r="AB946" s="3"/>
    </row>
    <row r="947" spans="1:28" ht="12.75" customHeight="1" x14ac:dyDescent="0.25">
      <c r="A947" s="3"/>
      <c r="B947" s="3"/>
      <c r="C947" s="3"/>
      <c r="D947" s="3"/>
      <c r="E947" s="3"/>
      <c r="F947" s="200"/>
      <c r="G947" s="3"/>
      <c r="H947" s="3"/>
      <c r="I947" s="3"/>
      <c r="J947" s="3"/>
      <c r="K947" s="3"/>
      <c r="L947" s="3"/>
      <c r="M947" s="3"/>
      <c r="N947" s="3"/>
      <c r="O947" s="3"/>
      <c r="P947" s="3"/>
      <c r="Q947" s="3"/>
      <c r="R947" s="3"/>
      <c r="S947" s="3"/>
      <c r="T947" s="3"/>
      <c r="U947" s="3"/>
      <c r="V947" s="3"/>
      <c r="W947" s="3"/>
      <c r="X947" s="3"/>
      <c r="Y947" s="3"/>
      <c r="Z947" s="3"/>
      <c r="AA947" s="3"/>
      <c r="AB947" s="3"/>
    </row>
    <row r="948" spans="1:28" ht="12.75" customHeight="1" x14ac:dyDescent="0.25">
      <c r="A948" s="3"/>
      <c r="B948" s="3"/>
      <c r="C948" s="3"/>
      <c r="D948" s="3"/>
      <c r="E948" s="3"/>
      <c r="F948" s="200"/>
      <c r="G948" s="3"/>
      <c r="H948" s="3"/>
      <c r="I948" s="3"/>
      <c r="J948" s="3"/>
      <c r="K948" s="3"/>
      <c r="L948" s="3"/>
      <c r="M948" s="3"/>
      <c r="N948" s="3"/>
      <c r="O948" s="3"/>
      <c r="P948" s="3"/>
      <c r="Q948" s="3"/>
      <c r="R948" s="3"/>
      <c r="S948" s="3"/>
      <c r="T948" s="3"/>
      <c r="U948" s="3"/>
      <c r="V948" s="3"/>
      <c r="W948" s="3"/>
      <c r="X948" s="3"/>
      <c r="Y948" s="3"/>
      <c r="Z948" s="3"/>
      <c r="AA948" s="3"/>
      <c r="AB948" s="3"/>
    </row>
    <row r="949" spans="1:28" ht="12.75" customHeight="1" x14ac:dyDescent="0.25">
      <c r="A949" s="3"/>
      <c r="B949" s="3"/>
      <c r="C949" s="3"/>
      <c r="D949" s="3"/>
      <c r="E949" s="3"/>
      <c r="F949" s="200"/>
      <c r="G949" s="3"/>
      <c r="H949" s="3"/>
      <c r="I949" s="3"/>
      <c r="J949" s="3"/>
      <c r="K949" s="3"/>
      <c r="L949" s="3"/>
      <c r="M949" s="3"/>
      <c r="N949" s="3"/>
      <c r="O949" s="3"/>
      <c r="P949" s="3"/>
      <c r="Q949" s="3"/>
      <c r="R949" s="3"/>
      <c r="S949" s="3"/>
      <c r="T949" s="3"/>
      <c r="U949" s="3"/>
      <c r="V949" s="3"/>
      <c r="W949" s="3"/>
      <c r="X949" s="3"/>
      <c r="Y949" s="3"/>
      <c r="Z949" s="3"/>
      <c r="AA949" s="3"/>
      <c r="AB949" s="3"/>
    </row>
    <row r="950" spans="1:28" ht="12.75" customHeight="1" x14ac:dyDescent="0.25">
      <c r="A950" s="3"/>
      <c r="B950" s="3"/>
      <c r="C950" s="3"/>
      <c r="D950" s="3"/>
      <c r="E950" s="3"/>
      <c r="F950" s="200"/>
      <c r="G950" s="3"/>
      <c r="H950" s="3"/>
      <c r="I950" s="3"/>
      <c r="J950" s="3"/>
      <c r="K950" s="3"/>
      <c r="L950" s="3"/>
      <c r="M950" s="3"/>
      <c r="N950" s="3"/>
      <c r="O950" s="3"/>
      <c r="P950" s="3"/>
      <c r="Q950" s="3"/>
      <c r="R950" s="3"/>
      <c r="S950" s="3"/>
      <c r="T950" s="3"/>
      <c r="U950" s="3"/>
      <c r="V950" s="3"/>
      <c r="W950" s="3"/>
      <c r="X950" s="3"/>
      <c r="Y950" s="3"/>
      <c r="Z950" s="3"/>
      <c r="AA950" s="3"/>
      <c r="AB950" s="3"/>
    </row>
    <row r="951" spans="1:28" ht="12.75" customHeight="1" x14ac:dyDescent="0.25">
      <c r="A951" s="3"/>
      <c r="B951" s="3"/>
      <c r="C951" s="3"/>
      <c r="D951" s="3"/>
      <c r="E951" s="3"/>
      <c r="F951" s="200"/>
      <c r="G951" s="3"/>
      <c r="H951" s="3"/>
      <c r="I951" s="3"/>
      <c r="J951" s="3"/>
      <c r="K951" s="3"/>
      <c r="L951" s="3"/>
      <c r="M951" s="3"/>
      <c r="N951" s="3"/>
      <c r="O951" s="3"/>
      <c r="P951" s="3"/>
      <c r="Q951" s="3"/>
      <c r="R951" s="3"/>
      <c r="S951" s="3"/>
      <c r="T951" s="3"/>
      <c r="U951" s="3"/>
      <c r="V951" s="3"/>
      <c r="W951" s="3"/>
      <c r="X951" s="3"/>
      <c r="Y951" s="3"/>
      <c r="Z951" s="3"/>
      <c r="AA951" s="3"/>
      <c r="AB951" s="3"/>
    </row>
    <row r="952" spans="1:28" ht="12.75" customHeight="1" x14ac:dyDescent="0.25">
      <c r="A952" s="3"/>
      <c r="B952" s="3"/>
      <c r="C952" s="3"/>
      <c r="D952" s="3"/>
      <c r="E952" s="3"/>
      <c r="F952" s="200"/>
      <c r="G952" s="3"/>
      <c r="H952" s="3"/>
      <c r="I952" s="3"/>
      <c r="J952" s="3"/>
      <c r="K952" s="3"/>
      <c r="L952" s="3"/>
      <c r="M952" s="3"/>
      <c r="N952" s="3"/>
      <c r="O952" s="3"/>
      <c r="P952" s="3"/>
      <c r="Q952" s="3"/>
      <c r="R952" s="3"/>
      <c r="S952" s="3"/>
      <c r="T952" s="3"/>
      <c r="U952" s="3"/>
      <c r="V952" s="3"/>
      <c r="W952" s="3"/>
      <c r="X952" s="3"/>
      <c r="Y952" s="3"/>
      <c r="Z952" s="3"/>
      <c r="AA952" s="3"/>
      <c r="AB952" s="3"/>
    </row>
    <row r="953" spans="1:28" ht="12.75" customHeight="1" x14ac:dyDescent="0.25">
      <c r="A953" s="3"/>
      <c r="B953" s="3"/>
      <c r="C953" s="3"/>
      <c r="D953" s="3"/>
      <c r="E953" s="3"/>
      <c r="F953" s="200"/>
      <c r="G953" s="3"/>
      <c r="H953" s="3"/>
      <c r="I953" s="3"/>
      <c r="J953" s="3"/>
      <c r="K953" s="3"/>
      <c r="L953" s="3"/>
      <c r="M953" s="3"/>
      <c r="N953" s="3"/>
      <c r="O953" s="3"/>
      <c r="P953" s="3"/>
      <c r="Q953" s="3"/>
      <c r="R953" s="3"/>
      <c r="S953" s="3"/>
      <c r="T953" s="3"/>
      <c r="U953" s="3"/>
      <c r="V953" s="3"/>
      <c r="W953" s="3"/>
      <c r="X953" s="3"/>
      <c r="Y953" s="3"/>
      <c r="Z953" s="3"/>
      <c r="AA953" s="3"/>
      <c r="AB953" s="3"/>
    </row>
    <row r="954" spans="1:28" ht="12.75" customHeight="1" x14ac:dyDescent="0.25">
      <c r="A954" s="3"/>
      <c r="B954" s="3"/>
      <c r="C954" s="3"/>
      <c r="D954" s="3"/>
      <c r="E954" s="3"/>
      <c r="F954" s="200"/>
      <c r="G954" s="3"/>
      <c r="H954" s="3"/>
      <c r="I954" s="3"/>
      <c r="J954" s="3"/>
      <c r="K954" s="3"/>
      <c r="L954" s="3"/>
      <c r="M954" s="3"/>
      <c r="N954" s="3"/>
      <c r="O954" s="3"/>
      <c r="P954" s="3"/>
      <c r="Q954" s="3"/>
      <c r="R954" s="3"/>
      <c r="S954" s="3"/>
      <c r="T954" s="3"/>
      <c r="U954" s="3"/>
      <c r="V954" s="3"/>
      <c r="W954" s="3"/>
      <c r="X954" s="3"/>
      <c r="Y954" s="3"/>
      <c r="Z954" s="3"/>
      <c r="AA954" s="3"/>
      <c r="AB954" s="3"/>
    </row>
    <row r="955" spans="1:28" ht="12.75" customHeight="1" x14ac:dyDescent="0.25">
      <c r="A955" s="3"/>
      <c r="B955" s="3"/>
      <c r="C955" s="3"/>
      <c r="D955" s="3"/>
      <c r="E955" s="3"/>
      <c r="F955" s="200"/>
      <c r="G955" s="3"/>
      <c r="H955" s="3"/>
      <c r="I955" s="3"/>
      <c r="J955" s="3"/>
      <c r="K955" s="3"/>
      <c r="L955" s="3"/>
      <c r="M955" s="3"/>
      <c r="N955" s="3"/>
      <c r="O955" s="3"/>
      <c r="P955" s="3"/>
      <c r="Q955" s="3"/>
      <c r="R955" s="3"/>
      <c r="S955" s="3"/>
      <c r="T955" s="3"/>
      <c r="U955" s="3"/>
      <c r="V955" s="3"/>
      <c r="W955" s="3"/>
      <c r="X955" s="3"/>
      <c r="Y955" s="3"/>
      <c r="Z955" s="3"/>
      <c r="AA955" s="3"/>
      <c r="AB955" s="3"/>
    </row>
    <row r="956" spans="1:28" ht="12.75" customHeight="1" x14ac:dyDescent="0.25">
      <c r="A956" s="3"/>
      <c r="B956" s="3"/>
      <c r="C956" s="3"/>
      <c r="D956" s="3"/>
      <c r="E956" s="3"/>
      <c r="F956" s="200"/>
      <c r="G956" s="3"/>
      <c r="H956" s="3"/>
      <c r="I956" s="3"/>
      <c r="J956" s="3"/>
      <c r="K956" s="3"/>
      <c r="L956" s="3"/>
      <c r="M956" s="3"/>
      <c r="N956" s="3"/>
      <c r="O956" s="3"/>
      <c r="P956" s="3"/>
      <c r="Q956" s="3"/>
      <c r="R956" s="3"/>
      <c r="S956" s="3"/>
      <c r="T956" s="3"/>
      <c r="U956" s="3"/>
      <c r="V956" s="3"/>
      <c r="W956" s="3"/>
      <c r="X956" s="3"/>
      <c r="Y956" s="3"/>
      <c r="Z956" s="3"/>
      <c r="AA956" s="3"/>
      <c r="AB956" s="3"/>
    </row>
    <row r="957" spans="1:28" ht="12.75" customHeight="1" x14ac:dyDescent="0.25">
      <c r="A957" s="3"/>
      <c r="B957" s="3"/>
      <c r="C957" s="3"/>
      <c r="D957" s="3"/>
      <c r="E957" s="3"/>
      <c r="F957" s="200"/>
      <c r="G957" s="3"/>
      <c r="H957" s="3"/>
      <c r="I957" s="3"/>
      <c r="J957" s="3"/>
      <c r="K957" s="3"/>
      <c r="L957" s="3"/>
      <c r="M957" s="3"/>
      <c r="N957" s="3"/>
      <c r="O957" s="3"/>
      <c r="P957" s="3"/>
      <c r="Q957" s="3"/>
      <c r="R957" s="3"/>
      <c r="S957" s="3"/>
      <c r="T957" s="3"/>
      <c r="U957" s="3"/>
      <c r="V957" s="3"/>
      <c r="W957" s="3"/>
      <c r="X957" s="3"/>
      <c r="Y957" s="3"/>
      <c r="Z957" s="3"/>
      <c r="AA957" s="3"/>
      <c r="AB957" s="3"/>
    </row>
    <row r="958" spans="1:28" ht="12.75" customHeight="1" x14ac:dyDescent="0.25">
      <c r="A958" s="3"/>
      <c r="B958" s="3"/>
      <c r="C958" s="3"/>
      <c r="D958" s="3"/>
      <c r="E958" s="3"/>
      <c r="F958" s="200"/>
      <c r="G958" s="3"/>
      <c r="H958" s="3"/>
      <c r="I958" s="3"/>
      <c r="J958" s="3"/>
      <c r="K958" s="3"/>
      <c r="L958" s="3"/>
      <c r="M958" s="3"/>
      <c r="N958" s="3"/>
      <c r="O958" s="3"/>
      <c r="P958" s="3"/>
      <c r="Q958" s="3"/>
      <c r="R958" s="3"/>
      <c r="S958" s="3"/>
      <c r="T958" s="3"/>
      <c r="U958" s="3"/>
      <c r="V958" s="3"/>
      <c r="W958" s="3"/>
      <c r="X958" s="3"/>
      <c r="Y958" s="3"/>
      <c r="Z958" s="3"/>
      <c r="AA958" s="3"/>
      <c r="AB958" s="3"/>
    </row>
    <row r="959" spans="1:28" ht="12.75" customHeight="1" x14ac:dyDescent="0.25">
      <c r="A959" s="3"/>
      <c r="B959" s="3"/>
      <c r="C959" s="3"/>
      <c r="D959" s="3"/>
      <c r="E959" s="3"/>
      <c r="F959" s="200"/>
      <c r="G959" s="3"/>
      <c r="H959" s="3"/>
      <c r="I959" s="3"/>
      <c r="J959" s="3"/>
      <c r="K959" s="3"/>
      <c r="L959" s="3"/>
      <c r="M959" s="3"/>
      <c r="N959" s="3"/>
      <c r="O959" s="3"/>
      <c r="P959" s="3"/>
      <c r="Q959" s="3"/>
      <c r="R959" s="3"/>
      <c r="S959" s="3"/>
      <c r="T959" s="3"/>
      <c r="U959" s="3"/>
      <c r="V959" s="3"/>
      <c r="W959" s="3"/>
      <c r="X959" s="3"/>
      <c r="Y959" s="3"/>
      <c r="Z959" s="3"/>
      <c r="AA959" s="3"/>
      <c r="AB959" s="3"/>
    </row>
    <row r="960" spans="1:28" ht="12.75" customHeight="1" x14ac:dyDescent="0.25">
      <c r="A960" s="3"/>
      <c r="B960" s="3"/>
      <c r="C960" s="3"/>
      <c r="D960" s="3"/>
      <c r="E960" s="3"/>
      <c r="F960" s="200"/>
      <c r="G960" s="3"/>
      <c r="H960" s="3"/>
      <c r="I960" s="3"/>
      <c r="J960" s="3"/>
      <c r="K960" s="3"/>
      <c r="L960" s="3"/>
      <c r="M960" s="3"/>
      <c r="N960" s="3"/>
      <c r="O960" s="3"/>
      <c r="P960" s="3"/>
      <c r="Q960" s="3"/>
      <c r="R960" s="3"/>
      <c r="S960" s="3"/>
      <c r="T960" s="3"/>
      <c r="U960" s="3"/>
      <c r="V960" s="3"/>
      <c r="W960" s="3"/>
      <c r="X960" s="3"/>
      <c r="Y960" s="3"/>
      <c r="Z960" s="3"/>
      <c r="AA960" s="3"/>
      <c r="AB960" s="3"/>
    </row>
    <row r="961" spans="1:28" ht="12.75" customHeight="1" x14ac:dyDescent="0.25">
      <c r="A961" s="3"/>
      <c r="B961" s="3"/>
      <c r="C961" s="3"/>
      <c r="D961" s="3"/>
      <c r="E961" s="3"/>
      <c r="F961" s="200"/>
      <c r="G961" s="3"/>
      <c r="H961" s="3"/>
      <c r="I961" s="3"/>
      <c r="J961" s="3"/>
      <c r="K961" s="3"/>
      <c r="L961" s="3"/>
      <c r="M961" s="3"/>
      <c r="N961" s="3"/>
      <c r="O961" s="3"/>
      <c r="P961" s="3"/>
      <c r="Q961" s="3"/>
      <c r="R961" s="3"/>
      <c r="S961" s="3"/>
      <c r="T961" s="3"/>
      <c r="U961" s="3"/>
      <c r="V961" s="3"/>
      <c r="W961" s="3"/>
      <c r="X961" s="3"/>
      <c r="Y961" s="3"/>
      <c r="Z961" s="3"/>
      <c r="AA961" s="3"/>
      <c r="AB961" s="3"/>
    </row>
    <row r="962" spans="1:28" ht="12.75" customHeight="1" x14ac:dyDescent="0.25">
      <c r="A962" s="3"/>
      <c r="B962" s="3"/>
      <c r="C962" s="3"/>
      <c r="D962" s="3"/>
      <c r="E962" s="3"/>
      <c r="F962" s="200"/>
      <c r="G962" s="3"/>
      <c r="H962" s="3"/>
      <c r="I962" s="3"/>
      <c r="J962" s="3"/>
      <c r="K962" s="3"/>
      <c r="L962" s="3"/>
      <c r="M962" s="3"/>
      <c r="N962" s="3"/>
      <c r="O962" s="3"/>
      <c r="P962" s="3"/>
      <c r="Q962" s="3"/>
      <c r="R962" s="3"/>
      <c r="S962" s="3"/>
      <c r="T962" s="3"/>
      <c r="U962" s="3"/>
      <c r="V962" s="3"/>
      <c r="W962" s="3"/>
      <c r="X962" s="3"/>
      <c r="Y962" s="3"/>
      <c r="Z962" s="3"/>
      <c r="AA962" s="3"/>
      <c r="AB962" s="3"/>
    </row>
    <row r="963" spans="1:28" ht="12.75" customHeight="1" x14ac:dyDescent="0.25">
      <c r="A963" s="3"/>
      <c r="B963" s="3"/>
      <c r="C963" s="3"/>
      <c r="D963" s="3"/>
      <c r="E963" s="3"/>
      <c r="F963" s="200"/>
      <c r="G963" s="3"/>
      <c r="H963" s="3"/>
      <c r="I963" s="3"/>
      <c r="J963" s="3"/>
      <c r="K963" s="3"/>
      <c r="L963" s="3"/>
      <c r="M963" s="3"/>
      <c r="N963" s="3"/>
      <c r="O963" s="3"/>
      <c r="P963" s="3"/>
      <c r="Q963" s="3"/>
      <c r="R963" s="3"/>
      <c r="S963" s="3"/>
      <c r="T963" s="3"/>
      <c r="U963" s="3"/>
      <c r="V963" s="3"/>
      <c r="W963" s="3"/>
      <c r="X963" s="3"/>
      <c r="Y963" s="3"/>
      <c r="Z963" s="3"/>
      <c r="AA963" s="3"/>
      <c r="AB963" s="3"/>
    </row>
    <row r="964" spans="1:28" ht="12.75" customHeight="1" x14ac:dyDescent="0.25">
      <c r="A964" s="3"/>
      <c r="B964" s="3"/>
      <c r="C964" s="3"/>
      <c r="D964" s="3"/>
      <c r="E964" s="3"/>
      <c r="F964" s="200"/>
      <c r="G964" s="3"/>
      <c r="H964" s="3"/>
      <c r="I964" s="3"/>
      <c r="J964" s="3"/>
      <c r="K964" s="3"/>
      <c r="L964" s="3"/>
      <c r="M964" s="3"/>
      <c r="N964" s="3"/>
      <c r="O964" s="3"/>
      <c r="P964" s="3"/>
      <c r="Q964" s="3"/>
      <c r="R964" s="3"/>
      <c r="S964" s="3"/>
      <c r="T964" s="3"/>
      <c r="U964" s="3"/>
      <c r="V964" s="3"/>
      <c r="W964" s="3"/>
      <c r="X964" s="3"/>
      <c r="Y964" s="3"/>
      <c r="Z964" s="3"/>
      <c r="AA964" s="3"/>
      <c r="AB964" s="3"/>
    </row>
    <row r="965" spans="1:28" ht="12.75" customHeight="1" x14ac:dyDescent="0.25">
      <c r="A965" s="3"/>
      <c r="B965" s="3"/>
      <c r="C965" s="3"/>
      <c r="D965" s="3"/>
      <c r="E965" s="3"/>
      <c r="F965" s="200"/>
      <c r="G965" s="3"/>
      <c r="H965" s="3"/>
      <c r="I965" s="3"/>
      <c r="J965" s="3"/>
      <c r="K965" s="3"/>
      <c r="L965" s="3"/>
      <c r="M965" s="3"/>
      <c r="N965" s="3"/>
      <c r="O965" s="3"/>
      <c r="P965" s="3"/>
      <c r="Q965" s="3"/>
      <c r="R965" s="3"/>
      <c r="S965" s="3"/>
      <c r="T965" s="3"/>
      <c r="U965" s="3"/>
      <c r="V965" s="3"/>
      <c r="W965" s="3"/>
      <c r="X965" s="3"/>
      <c r="Y965" s="3"/>
      <c r="Z965" s="3"/>
      <c r="AA965" s="3"/>
      <c r="AB965" s="3"/>
    </row>
    <row r="966" spans="1:28" ht="12.75" customHeight="1" x14ac:dyDescent="0.25">
      <c r="A966" s="3"/>
      <c r="B966" s="3"/>
      <c r="C966" s="3"/>
      <c r="D966" s="3"/>
      <c r="E966" s="3"/>
      <c r="F966" s="200"/>
      <c r="G966" s="3"/>
      <c r="H966" s="3"/>
      <c r="I966" s="3"/>
      <c r="J966" s="3"/>
      <c r="K966" s="3"/>
      <c r="L966" s="3"/>
      <c r="M966" s="3"/>
      <c r="N966" s="3"/>
      <c r="O966" s="3"/>
      <c r="P966" s="3"/>
      <c r="Q966" s="3"/>
      <c r="R966" s="3"/>
      <c r="S966" s="3"/>
      <c r="T966" s="3"/>
      <c r="U966" s="3"/>
      <c r="V966" s="3"/>
      <c r="W966" s="3"/>
      <c r="X966" s="3"/>
      <c r="Y966" s="3"/>
      <c r="Z966" s="3"/>
      <c r="AA966" s="3"/>
      <c r="AB966" s="3"/>
    </row>
    <row r="967" spans="1:28" ht="12.75" customHeight="1" x14ac:dyDescent="0.25">
      <c r="A967" s="3"/>
      <c r="B967" s="3"/>
      <c r="C967" s="3"/>
      <c r="D967" s="3"/>
      <c r="E967" s="3"/>
      <c r="F967" s="200"/>
      <c r="G967" s="3"/>
      <c r="H967" s="3"/>
      <c r="I967" s="3"/>
      <c r="J967" s="3"/>
      <c r="K967" s="3"/>
      <c r="L967" s="3"/>
      <c r="M967" s="3"/>
      <c r="N967" s="3"/>
      <c r="O967" s="3"/>
      <c r="P967" s="3"/>
      <c r="Q967" s="3"/>
      <c r="R967" s="3"/>
      <c r="S967" s="3"/>
      <c r="T967" s="3"/>
      <c r="U967" s="3"/>
      <c r="V967" s="3"/>
      <c r="W967" s="3"/>
      <c r="X967" s="3"/>
      <c r="Y967" s="3"/>
      <c r="Z967" s="3"/>
      <c r="AA967" s="3"/>
      <c r="AB967" s="3"/>
    </row>
    <row r="968" spans="1:28" ht="12.75" customHeight="1" x14ac:dyDescent="0.25">
      <c r="A968" s="3"/>
      <c r="B968" s="3"/>
      <c r="C968" s="3"/>
      <c r="D968" s="3"/>
      <c r="E968" s="3"/>
      <c r="F968" s="200"/>
      <c r="G968" s="3"/>
      <c r="H968" s="3"/>
      <c r="I968" s="3"/>
      <c r="J968" s="3"/>
      <c r="K968" s="3"/>
      <c r="L968" s="3"/>
      <c r="M968" s="3"/>
      <c r="N968" s="3"/>
      <c r="O968" s="3"/>
      <c r="P968" s="3"/>
      <c r="Q968" s="3"/>
      <c r="R968" s="3"/>
      <c r="S968" s="3"/>
      <c r="T968" s="3"/>
      <c r="U968" s="3"/>
      <c r="V968" s="3"/>
      <c r="W968" s="3"/>
      <c r="X968" s="3"/>
      <c r="Y968" s="3"/>
      <c r="Z968" s="3"/>
      <c r="AA968" s="3"/>
      <c r="AB968" s="3"/>
    </row>
    <row r="969" spans="1:28" ht="12.75" customHeight="1" x14ac:dyDescent="0.25">
      <c r="A969" s="3"/>
      <c r="B969" s="3"/>
      <c r="C969" s="3"/>
      <c r="D969" s="3"/>
      <c r="E969" s="3"/>
      <c r="F969" s="200"/>
      <c r="G969" s="3"/>
      <c r="H969" s="3"/>
      <c r="I969" s="3"/>
      <c r="J969" s="3"/>
      <c r="K969" s="3"/>
      <c r="L969" s="3"/>
      <c r="M969" s="3"/>
      <c r="N969" s="3"/>
      <c r="O969" s="3"/>
      <c r="P969" s="3"/>
      <c r="Q969" s="3"/>
      <c r="R969" s="3"/>
      <c r="S969" s="3"/>
      <c r="T969" s="3"/>
      <c r="U969" s="3"/>
      <c r="V969" s="3"/>
      <c r="W969" s="3"/>
      <c r="X969" s="3"/>
      <c r="Y969" s="3"/>
      <c r="Z969" s="3"/>
      <c r="AA969" s="3"/>
      <c r="AB969" s="3"/>
    </row>
    <row r="970" spans="1:28" ht="12.75" customHeight="1" x14ac:dyDescent="0.25">
      <c r="A970" s="3"/>
      <c r="B970" s="3"/>
      <c r="C970" s="3"/>
      <c r="D970" s="3"/>
      <c r="E970" s="3"/>
      <c r="F970" s="200"/>
      <c r="G970" s="3"/>
      <c r="H970" s="3"/>
      <c r="I970" s="3"/>
      <c r="J970" s="3"/>
      <c r="K970" s="3"/>
      <c r="L970" s="3"/>
      <c r="M970" s="3"/>
      <c r="N970" s="3"/>
      <c r="O970" s="3"/>
      <c r="P970" s="3"/>
      <c r="Q970" s="3"/>
      <c r="R970" s="3"/>
      <c r="S970" s="3"/>
      <c r="T970" s="3"/>
      <c r="U970" s="3"/>
      <c r="V970" s="3"/>
      <c r="W970" s="3"/>
      <c r="X970" s="3"/>
      <c r="Y970" s="3"/>
      <c r="Z970" s="3"/>
      <c r="AA970" s="3"/>
      <c r="AB970" s="3"/>
    </row>
    <row r="971" spans="1:28" ht="12.75" customHeight="1" x14ac:dyDescent="0.25">
      <c r="A971" s="3"/>
      <c r="B971" s="3"/>
      <c r="C971" s="3"/>
      <c r="D971" s="3"/>
      <c r="E971" s="3"/>
      <c r="F971" s="200"/>
      <c r="G971" s="3"/>
      <c r="H971" s="3"/>
      <c r="I971" s="3"/>
      <c r="J971" s="3"/>
      <c r="K971" s="3"/>
      <c r="L971" s="3"/>
      <c r="M971" s="3"/>
      <c r="N971" s="3"/>
      <c r="O971" s="3"/>
      <c r="P971" s="3"/>
      <c r="Q971" s="3"/>
      <c r="R971" s="3"/>
      <c r="S971" s="3"/>
      <c r="T971" s="3"/>
      <c r="U971" s="3"/>
      <c r="V971" s="3"/>
      <c r="W971" s="3"/>
      <c r="X971" s="3"/>
      <c r="Y971" s="3"/>
      <c r="Z971" s="3"/>
      <c r="AA971" s="3"/>
      <c r="AB971" s="3"/>
    </row>
    <row r="972" spans="1:28" ht="12.75" customHeight="1" x14ac:dyDescent="0.25">
      <c r="A972" s="3"/>
      <c r="B972" s="3"/>
      <c r="C972" s="3"/>
      <c r="D972" s="3"/>
      <c r="E972" s="3"/>
      <c r="F972" s="200"/>
      <c r="G972" s="3"/>
      <c r="H972" s="3"/>
      <c r="I972" s="3"/>
      <c r="J972" s="3"/>
      <c r="K972" s="3"/>
      <c r="L972" s="3"/>
      <c r="M972" s="3"/>
      <c r="N972" s="3"/>
      <c r="O972" s="3"/>
      <c r="P972" s="3"/>
      <c r="Q972" s="3"/>
      <c r="R972" s="3"/>
      <c r="S972" s="3"/>
      <c r="T972" s="3"/>
      <c r="U972" s="3"/>
      <c r="V972" s="3"/>
      <c r="W972" s="3"/>
      <c r="X972" s="3"/>
      <c r="Y972" s="3"/>
      <c r="Z972" s="3"/>
      <c r="AA972" s="3"/>
      <c r="AB972" s="3"/>
    </row>
    <row r="973" spans="1:28" ht="12.75" customHeight="1" x14ac:dyDescent="0.25">
      <c r="A973" s="3"/>
      <c r="B973" s="3"/>
      <c r="C973" s="3"/>
      <c r="D973" s="3"/>
      <c r="E973" s="3"/>
      <c r="F973" s="200"/>
      <c r="G973" s="3"/>
      <c r="H973" s="3"/>
      <c r="I973" s="3"/>
      <c r="J973" s="3"/>
      <c r="K973" s="3"/>
      <c r="L973" s="3"/>
      <c r="M973" s="3"/>
      <c r="N973" s="3"/>
      <c r="O973" s="3"/>
      <c r="P973" s="3"/>
      <c r="Q973" s="3"/>
      <c r="R973" s="3"/>
      <c r="S973" s="3"/>
      <c r="T973" s="3"/>
      <c r="U973" s="3"/>
      <c r="V973" s="3"/>
      <c r="W973" s="3"/>
      <c r="X973" s="3"/>
      <c r="Y973" s="3"/>
      <c r="Z973" s="3"/>
      <c r="AA973" s="3"/>
      <c r="AB973" s="3"/>
    </row>
    <row r="974" spans="1:28" ht="12.75" customHeight="1" x14ac:dyDescent="0.25">
      <c r="A974" s="3"/>
      <c r="B974" s="3"/>
      <c r="C974" s="3"/>
      <c r="D974" s="3"/>
      <c r="E974" s="3"/>
      <c r="F974" s="200"/>
      <c r="G974" s="3"/>
      <c r="H974" s="3"/>
      <c r="I974" s="3"/>
      <c r="J974" s="3"/>
      <c r="K974" s="3"/>
      <c r="L974" s="3"/>
      <c r="M974" s="3"/>
      <c r="N974" s="3"/>
      <c r="O974" s="3"/>
      <c r="P974" s="3"/>
      <c r="Q974" s="3"/>
      <c r="R974" s="3"/>
      <c r="S974" s="3"/>
      <c r="T974" s="3"/>
      <c r="U974" s="3"/>
      <c r="V974" s="3"/>
      <c r="W974" s="3"/>
      <c r="X974" s="3"/>
      <c r="Y974" s="3"/>
      <c r="Z974" s="3"/>
      <c r="AA974" s="3"/>
      <c r="AB974" s="3"/>
    </row>
    <row r="975" spans="1:28" ht="12.75" customHeight="1" x14ac:dyDescent="0.25">
      <c r="A975" s="3"/>
      <c r="B975" s="3"/>
      <c r="C975" s="3"/>
      <c r="D975" s="3"/>
      <c r="E975" s="3"/>
      <c r="F975" s="200"/>
      <c r="G975" s="3"/>
      <c r="H975" s="3"/>
      <c r="I975" s="3"/>
      <c r="J975" s="3"/>
      <c r="K975" s="3"/>
      <c r="L975" s="3"/>
      <c r="M975" s="3"/>
      <c r="N975" s="3"/>
      <c r="O975" s="3"/>
      <c r="P975" s="3"/>
      <c r="Q975" s="3"/>
      <c r="R975" s="3"/>
      <c r="S975" s="3"/>
      <c r="T975" s="3"/>
      <c r="U975" s="3"/>
      <c r="V975" s="3"/>
      <c r="W975" s="3"/>
      <c r="X975" s="3"/>
      <c r="Y975" s="3"/>
      <c r="Z975" s="3"/>
      <c r="AA975" s="3"/>
      <c r="AB975" s="3"/>
    </row>
    <row r="976" spans="1:28" ht="12.75" customHeight="1" x14ac:dyDescent="0.25">
      <c r="A976" s="3"/>
      <c r="B976" s="3"/>
      <c r="C976" s="3"/>
      <c r="D976" s="3"/>
      <c r="E976" s="3"/>
      <c r="F976" s="200"/>
      <c r="G976" s="3"/>
      <c r="H976" s="3"/>
      <c r="I976" s="3"/>
      <c r="J976" s="3"/>
      <c r="K976" s="3"/>
      <c r="L976" s="3"/>
      <c r="M976" s="3"/>
      <c r="N976" s="3"/>
      <c r="O976" s="3"/>
      <c r="P976" s="3"/>
      <c r="Q976" s="3"/>
      <c r="R976" s="3"/>
      <c r="S976" s="3"/>
      <c r="T976" s="3"/>
      <c r="U976" s="3"/>
      <c r="V976" s="3"/>
      <c r="W976" s="3"/>
      <c r="X976" s="3"/>
      <c r="Y976" s="3"/>
      <c r="Z976" s="3"/>
      <c r="AA976" s="3"/>
      <c r="AB976" s="3"/>
    </row>
    <row r="977" spans="1:28" ht="12.75" customHeight="1" x14ac:dyDescent="0.25">
      <c r="A977" s="3"/>
      <c r="B977" s="3"/>
      <c r="C977" s="3"/>
      <c r="D977" s="3"/>
      <c r="E977" s="3"/>
      <c r="F977" s="200"/>
      <c r="G977" s="3"/>
      <c r="H977" s="3"/>
      <c r="I977" s="3"/>
      <c r="J977" s="3"/>
      <c r="K977" s="3"/>
      <c r="L977" s="3"/>
      <c r="M977" s="3"/>
      <c r="N977" s="3"/>
      <c r="O977" s="3"/>
      <c r="P977" s="3"/>
      <c r="Q977" s="3"/>
      <c r="R977" s="3"/>
      <c r="S977" s="3"/>
      <c r="T977" s="3"/>
      <c r="U977" s="3"/>
      <c r="V977" s="3"/>
      <c r="W977" s="3"/>
      <c r="X977" s="3"/>
      <c r="Y977" s="3"/>
      <c r="Z977" s="3"/>
      <c r="AA977" s="3"/>
      <c r="AB977" s="3"/>
    </row>
    <row r="978" spans="1:28" ht="12.75" customHeight="1" x14ac:dyDescent="0.25">
      <c r="A978" s="3"/>
      <c r="B978" s="3"/>
      <c r="C978" s="3"/>
      <c r="D978" s="3"/>
      <c r="E978" s="3"/>
      <c r="F978" s="200"/>
      <c r="G978" s="3"/>
      <c r="H978" s="3"/>
      <c r="I978" s="3"/>
      <c r="J978" s="3"/>
      <c r="K978" s="3"/>
      <c r="L978" s="3"/>
      <c r="M978" s="3"/>
      <c r="N978" s="3"/>
      <c r="O978" s="3"/>
      <c r="P978" s="3"/>
      <c r="Q978" s="3"/>
      <c r="R978" s="3"/>
      <c r="S978" s="3"/>
      <c r="T978" s="3"/>
      <c r="U978" s="3"/>
      <c r="V978" s="3"/>
      <c r="W978" s="3"/>
      <c r="X978" s="3"/>
      <c r="Y978" s="3"/>
      <c r="Z978" s="3"/>
      <c r="AA978" s="3"/>
      <c r="AB978" s="3"/>
    </row>
    <row r="979" spans="1:28" ht="12.75" customHeight="1" x14ac:dyDescent="0.25">
      <c r="A979" s="3"/>
      <c r="B979" s="3"/>
      <c r="C979" s="3"/>
      <c r="D979" s="3"/>
      <c r="E979" s="3"/>
      <c r="F979" s="200"/>
      <c r="G979" s="3"/>
      <c r="H979" s="3"/>
      <c r="I979" s="3"/>
      <c r="J979" s="3"/>
      <c r="K979" s="3"/>
      <c r="L979" s="3"/>
      <c r="M979" s="3"/>
      <c r="N979" s="3"/>
      <c r="O979" s="3"/>
      <c r="P979" s="3"/>
      <c r="Q979" s="3"/>
      <c r="R979" s="3"/>
      <c r="S979" s="3"/>
      <c r="T979" s="3"/>
      <c r="U979" s="3"/>
      <c r="V979" s="3"/>
      <c r="W979" s="3"/>
      <c r="X979" s="3"/>
      <c r="Y979" s="3"/>
      <c r="Z979" s="3"/>
      <c r="AA979" s="3"/>
      <c r="AB979" s="3"/>
    </row>
    <row r="980" spans="1:28" ht="12.75" customHeight="1" x14ac:dyDescent="0.25">
      <c r="A980" s="3"/>
      <c r="B980" s="3"/>
      <c r="C980" s="3"/>
      <c r="D980" s="3"/>
      <c r="E980" s="3"/>
      <c r="F980" s="200"/>
      <c r="G980" s="3"/>
      <c r="H980" s="3"/>
      <c r="I980" s="3"/>
      <c r="J980" s="3"/>
      <c r="K980" s="3"/>
      <c r="L980" s="3"/>
      <c r="M980" s="3"/>
      <c r="N980" s="3"/>
      <c r="O980" s="3"/>
      <c r="P980" s="3"/>
      <c r="Q980" s="3"/>
      <c r="R980" s="3"/>
      <c r="S980" s="3"/>
      <c r="T980" s="3"/>
      <c r="U980" s="3"/>
      <c r="V980" s="3"/>
      <c r="W980" s="3"/>
      <c r="X980" s="3"/>
      <c r="Y980" s="3"/>
      <c r="Z980" s="3"/>
      <c r="AA980" s="3"/>
      <c r="AB980" s="3"/>
    </row>
    <row r="981" spans="1:28" ht="12.75" customHeight="1" x14ac:dyDescent="0.25">
      <c r="A981" s="3"/>
      <c r="B981" s="3"/>
      <c r="C981" s="3"/>
      <c r="D981" s="3"/>
      <c r="E981" s="3"/>
      <c r="F981" s="200"/>
      <c r="G981" s="3"/>
      <c r="H981" s="3"/>
      <c r="I981" s="3"/>
      <c r="J981" s="3"/>
      <c r="K981" s="3"/>
      <c r="L981" s="3"/>
      <c r="M981" s="3"/>
      <c r="N981" s="3"/>
      <c r="O981" s="3"/>
      <c r="P981" s="3"/>
      <c r="Q981" s="3"/>
      <c r="R981" s="3"/>
      <c r="S981" s="3"/>
      <c r="T981" s="3"/>
      <c r="U981" s="3"/>
      <c r="V981" s="3"/>
      <c r="W981" s="3"/>
      <c r="X981" s="3"/>
      <c r="Y981" s="3"/>
      <c r="Z981" s="3"/>
      <c r="AA981" s="3"/>
      <c r="AB981" s="3"/>
    </row>
    <row r="982" spans="1:28" ht="12.75" customHeight="1" x14ac:dyDescent="0.25">
      <c r="A982" s="3"/>
      <c r="B982" s="3"/>
      <c r="C982" s="3"/>
      <c r="D982" s="3"/>
      <c r="E982" s="3"/>
      <c r="F982" s="200"/>
      <c r="G982" s="3"/>
      <c r="H982" s="3"/>
      <c r="I982" s="3"/>
      <c r="J982" s="3"/>
      <c r="K982" s="3"/>
      <c r="L982" s="3"/>
      <c r="M982" s="3"/>
      <c r="N982" s="3"/>
      <c r="O982" s="3"/>
      <c r="P982" s="3"/>
      <c r="Q982" s="3"/>
      <c r="R982" s="3"/>
      <c r="S982" s="3"/>
      <c r="T982" s="3"/>
      <c r="U982" s="3"/>
      <c r="V982" s="3"/>
      <c r="W982" s="3"/>
      <c r="X982" s="3"/>
      <c r="Y982" s="3"/>
      <c r="Z982" s="3"/>
      <c r="AA982" s="3"/>
      <c r="AB982" s="3"/>
    </row>
    <row r="983" spans="1:28" ht="12.75" customHeight="1" x14ac:dyDescent="0.25">
      <c r="A983" s="3"/>
      <c r="B983" s="3"/>
      <c r="C983" s="3"/>
      <c r="D983" s="3"/>
      <c r="E983" s="3"/>
      <c r="F983" s="200"/>
      <c r="G983" s="3"/>
      <c r="H983" s="3"/>
      <c r="I983" s="3"/>
      <c r="J983" s="3"/>
      <c r="K983" s="3"/>
      <c r="L983" s="3"/>
      <c r="M983" s="3"/>
      <c r="N983" s="3"/>
      <c r="O983" s="3"/>
      <c r="P983" s="3"/>
      <c r="Q983" s="3"/>
      <c r="R983" s="3"/>
      <c r="S983" s="3"/>
      <c r="T983" s="3"/>
      <c r="U983" s="3"/>
      <c r="V983" s="3"/>
      <c r="W983" s="3"/>
      <c r="X983" s="3"/>
      <c r="Y983" s="3"/>
      <c r="Z983" s="3"/>
      <c r="AA983" s="3"/>
      <c r="AB983" s="3"/>
    </row>
    <row r="984" spans="1:28" ht="12.75" customHeight="1" x14ac:dyDescent="0.25">
      <c r="A984" s="3"/>
      <c r="B984" s="3"/>
      <c r="C984" s="3"/>
      <c r="D984" s="3"/>
      <c r="E984" s="3"/>
      <c r="F984" s="200"/>
      <c r="G984" s="3"/>
      <c r="H984" s="3"/>
      <c r="I984" s="3"/>
      <c r="J984" s="3"/>
      <c r="K984" s="3"/>
      <c r="L984" s="3"/>
      <c r="M984" s="3"/>
      <c r="N984" s="3"/>
      <c r="O984" s="3"/>
      <c r="P984" s="3"/>
      <c r="Q984" s="3"/>
      <c r="R984" s="3"/>
      <c r="S984" s="3"/>
      <c r="T984" s="3"/>
      <c r="U984" s="3"/>
      <c r="V984" s="3"/>
      <c r="W984" s="3"/>
      <c r="X984" s="3"/>
      <c r="Y984" s="3"/>
      <c r="Z984" s="3"/>
      <c r="AA984" s="3"/>
      <c r="AB984" s="3"/>
    </row>
    <row r="985" spans="1:28" ht="12.75" customHeight="1" x14ac:dyDescent="0.25">
      <c r="A985" s="3"/>
      <c r="B985" s="3"/>
      <c r="C985" s="3"/>
      <c r="D985" s="3"/>
      <c r="E985" s="3"/>
      <c r="F985" s="200"/>
      <c r="G985" s="3"/>
      <c r="H985" s="3"/>
      <c r="I985" s="3"/>
      <c r="J985" s="3"/>
      <c r="K985" s="3"/>
      <c r="L985" s="3"/>
      <c r="M985" s="3"/>
      <c r="N985" s="3"/>
      <c r="O985" s="3"/>
      <c r="P985" s="3"/>
      <c r="Q985" s="3"/>
      <c r="R985" s="3"/>
      <c r="S985" s="3"/>
      <c r="T985" s="3"/>
      <c r="U985" s="3"/>
      <c r="V985" s="3"/>
      <c r="W985" s="3"/>
      <c r="X985" s="3"/>
      <c r="Y985" s="3"/>
      <c r="Z985" s="3"/>
      <c r="AA985" s="3"/>
      <c r="AB985" s="3"/>
    </row>
    <row r="986" spans="1:28" ht="12.75" customHeight="1" x14ac:dyDescent="0.25">
      <c r="A986" s="3"/>
      <c r="B986" s="3"/>
      <c r="C986" s="3"/>
      <c r="D986" s="3"/>
      <c r="E986" s="3"/>
      <c r="F986" s="200"/>
      <c r="G986" s="3"/>
      <c r="H986" s="3"/>
      <c r="I986" s="3"/>
      <c r="J986" s="3"/>
      <c r="K986" s="3"/>
      <c r="L986" s="3"/>
      <c r="M986" s="3"/>
      <c r="N986" s="3"/>
      <c r="O986" s="3"/>
      <c r="P986" s="3"/>
      <c r="Q986" s="3"/>
      <c r="R986" s="3"/>
      <c r="S986" s="3"/>
      <c r="T986" s="3"/>
      <c r="U986" s="3"/>
      <c r="V986" s="3"/>
      <c r="W986" s="3"/>
      <c r="X986" s="3"/>
      <c r="Y986" s="3"/>
      <c r="Z986" s="3"/>
      <c r="AA986" s="3"/>
      <c r="AB986" s="3"/>
    </row>
    <row r="987" spans="1:28" ht="12.75" customHeight="1" x14ac:dyDescent="0.25">
      <c r="A987" s="3"/>
      <c r="B987" s="3"/>
      <c r="C987" s="3"/>
      <c r="D987" s="3"/>
      <c r="E987" s="3"/>
      <c r="F987" s="200"/>
      <c r="G987" s="3"/>
      <c r="H987" s="3"/>
      <c r="I987" s="3"/>
      <c r="J987" s="3"/>
      <c r="K987" s="3"/>
      <c r="L987" s="3"/>
      <c r="M987" s="3"/>
      <c r="N987" s="3"/>
      <c r="O987" s="3"/>
      <c r="P987" s="3"/>
      <c r="Q987" s="3"/>
      <c r="R987" s="3"/>
      <c r="S987" s="3"/>
      <c r="T987" s="3"/>
      <c r="U987" s="3"/>
      <c r="V987" s="3"/>
      <c r="W987" s="3"/>
      <c r="X987" s="3"/>
      <c r="Y987" s="3"/>
      <c r="Z987" s="3"/>
      <c r="AA987" s="3"/>
      <c r="AB987" s="3"/>
    </row>
    <row r="988" spans="1:28" ht="12.75" customHeight="1" x14ac:dyDescent="0.25">
      <c r="A988" s="3"/>
      <c r="B988" s="3"/>
      <c r="C988" s="3"/>
      <c r="D988" s="3"/>
      <c r="E988" s="3"/>
      <c r="F988" s="200"/>
      <c r="G988" s="3"/>
      <c r="H988" s="3"/>
      <c r="I988" s="3"/>
      <c r="J988" s="3"/>
      <c r="K988" s="3"/>
      <c r="L988" s="3"/>
      <c r="M988" s="3"/>
      <c r="N988" s="3"/>
      <c r="O988" s="3"/>
      <c r="P988" s="3"/>
      <c r="Q988" s="3"/>
      <c r="R988" s="3"/>
      <c r="S988" s="3"/>
      <c r="T988" s="3"/>
      <c r="U988" s="3"/>
      <c r="V988" s="3"/>
      <c r="W988" s="3"/>
      <c r="X988" s="3"/>
      <c r="Y988" s="3"/>
      <c r="Z988" s="3"/>
      <c r="AA988" s="3"/>
      <c r="AB988" s="3"/>
    </row>
    <row r="989" spans="1:28" ht="12.75" customHeight="1" x14ac:dyDescent="0.25">
      <c r="A989" s="3"/>
      <c r="B989" s="3"/>
      <c r="C989" s="3"/>
      <c r="D989" s="3"/>
      <c r="E989" s="3"/>
      <c r="F989" s="200"/>
      <c r="G989" s="3"/>
      <c r="H989" s="3"/>
      <c r="I989" s="3"/>
      <c r="J989" s="3"/>
      <c r="K989" s="3"/>
      <c r="L989" s="3"/>
      <c r="M989" s="3"/>
      <c r="N989" s="3"/>
      <c r="O989" s="3"/>
      <c r="P989" s="3"/>
      <c r="Q989" s="3"/>
      <c r="R989" s="3"/>
      <c r="S989" s="3"/>
      <c r="T989" s="3"/>
      <c r="U989" s="3"/>
      <c r="V989" s="3"/>
      <c r="W989" s="3"/>
      <c r="X989" s="3"/>
      <c r="Y989" s="3"/>
      <c r="Z989" s="3"/>
      <c r="AA989" s="3"/>
      <c r="AB989" s="3"/>
    </row>
    <row r="990" spans="1:28" ht="12.75" customHeight="1" x14ac:dyDescent="0.25">
      <c r="A990" s="3"/>
      <c r="B990" s="3"/>
      <c r="C990" s="3"/>
      <c r="D990" s="3"/>
      <c r="E990" s="3"/>
      <c r="F990" s="200"/>
      <c r="G990" s="3"/>
      <c r="H990" s="3"/>
      <c r="I990" s="3"/>
      <c r="J990" s="3"/>
      <c r="K990" s="3"/>
      <c r="L990" s="3"/>
      <c r="M990" s="3"/>
      <c r="N990" s="3"/>
      <c r="O990" s="3"/>
      <c r="P990" s="3"/>
      <c r="Q990" s="3"/>
      <c r="R990" s="3"/>
      <c r="S990" s="3"/>
      <c r="T990" s="3"/>
      <c r="U990" s="3"/>
      <c r="V990" s="3"/>
      <c r="W990" s="3"/>
      <c r="X990" s="3"/>
      <c r="Y990" s="3"/>
      <c r="Z990" s="3"/>
      <c r="AA990" s="3"/>
      <c r="AB990" s="3"/>
    </row>
    <row r="991" spans="1:28" ht="12.75" customHeight="1" x14ac:dyDescent="0.25">
      <c r="A991" s="3"/>
      <c r="B991" s="3"/>
      <c r="C991" s="3"/>
      <c r="D991" s="3"/>
      <c r="E991" s="3"/>
      <c r="F991" s="200"/>
      <c r="G991" s="3"/>
      <c r="H991" s="3"/>
      <c r="I991" s="3"/>
      <c r="J991" s="3"/>
      <c r="K991" s="3"/>
      <c r="L991" s="3"/>
      <c r="M991" s="3"/>
      <c r="N991" s="3"/>
      <c r="O991" s="3"/>
      <c r="P991" s="3"/>
      <c r="Q991" s="3"/>
      <c r="R991" s="3"/>
      <c r="S991" s="3"/>
      <c r="T991" s="3"/>
      <c r="U991" s="3"/>
      <c r="V991" s="3"/>
      <c r="W991" s="3"/>
      <c r="X991" s="3"/>
      <c r="Y991" s="3"/>
      <c r="Z991" s="3"/>
      <c r="AA991" s="3"/>
      <c r="AB991" s="3"/>
    </row>
    <row r="992" spans="1:28" ht="12.75" customHeight="1" x14ac:dyDescent="0.25">
      <c r="A992" s="3"/>
      <c r="B992" s="3"/>
      <c r="C992" s="3"/>
      <c r="D992" s="3"/>
      <c r="E992" s="3"/>
      <c r="F992" s="200"/>
      <c r="G992" s="3"/>
      <c r="H992" s="3"/>
      <c r="I992" s="3"/>
      <c r="J992" s="3"/>
      <c r="K992" s="3"/>
      <c r="L992" s="3"/>
      <c r="M992" s="3"/>
      <c r="N992" s="3"/>
      <c r="O992" s="3"/>
      <c r="P992" s="3"/>
      <c r="Q992" s="3"/>
      <c r="R992" s="3"/>
      <c r="S992" s="3"/>
      <c r="T992" s="3"/>
      <c r="U992" s="3"/>
      <c r="V992" s="3"/>
      <c r="W992" s="3"/>
      <c r="X992" s="3"/>
      <c r="Y992" s="3"/>
      <c r="Z992" s="3"/>
      <c r="AA992" s="3"/>
      <c r="AB992" s="3"/>
    </row>
    <row r="993" spans="1:28" ht="12.75" customHeight="1" x14ac:dyDescent="0.25">
      <c r="A993" s="3"/>
      <c r="B993" s="3"/>
      <c r="C993" s="3"/>
      <c r="D993" s="3"/>
      <c r="E993" s="3"/>
      <c r="F993" s="200"/>
      <c r="G993" s="3"/>
      <c r="H993" s="3"/>
      <c r="I993" s="3"/>
      <c r="J993" s="3"/>
      <c r="K993" s="3"/>
      <c r="L993" s="3"/>
      <c r="M993" s="3"/>
      <c r="N993" s="3"/>
      <c r="O993" s="3"/>
      <c r="P993" s="3"/>
      <c r="Q993" s="3"/>
      <c r="R993" s="3"/>
      <c r="S993" s="3"/>
      <c r="T993" s="3"/>
      <c r="U993" s="3"/>
      <c r="V993" s="3"/>
      <c r="W993" s="3"/>
      <c r="X993" s="3"/>
      <c r="Y993" s="3"/>
      <c r="Z993" s="3"/>
      <c r="AA993" s="3"/>
      <c r="AB993" s="3"/>
    </row>
    <row r="994" spans="1:28" ht="12.75" customHeight="1" x14ac:dyDescent="0.25">
      <c r="A994" s="3"/>
      <c r="B994" s="3"/>
      <c r="C994" s="3"/>
      <c r="D994" s="3"/>
      <c r="E994" s="3"/>
      <c r="F994" s="200"/>
      <c r="G994" s="3"/>
      <c r="H994" s="3"/>
      <c r="I994" s="3"/>
      <c r="J994" s="3"/>
      <c r="K994" s="3"/>
      <c r="L994" s="3"/>
      <c r="M994" s="3"/>
      <c r="N994" s="3"/>
      <c r="O994" s="3"/>
      <c r="P994" s="3"/>
      <c r="Q994" s="3"/>
      <c r="R994" s="3"/>
      <c r="S994" s="3"/>
      <c r="T994" s="3"/>
      <c r="U994" s="3"/>
      <c r="V994" s="3"/>
      <c r="W994" s="3"/>
      <c r="X994" s="3"/>
      <c r="Y994" s="3"/>
      <c r="Z994" s="3"/>
      <c r="AA994" s="3"/>
      <c r="AB994" s="3"/>
    </row>
    <row r="995" spans="1:28" ht="12.75" customHeight="1" x14ac:dyDescent="0.25">
      <c r="A995" s="3"/>
      <c r="B995" s="3"/>
      <c r="C995" s="3"/>
      <c r="D995" s="3"/>
      <c r="E995" s="3"/>
      <c r="F995" s="200"/>
      <c r="G995" s="3"/>
      <c r="H995" s="3"/>
      <c r="I995" s="3"/>
      <c r="J995" s="3"/>
      <c r="K995" s="3"/>
      <c r="L995" s="3"/>
      <c r="M995" s="3"/>
      <c r="N995" s="3"/>
      <c r="O995" s="3"/>
      <c r="P995" s="3"/>
      <c r="Q995" s="3"/>
      <c r="R995" s="3"/>
      <c r="S995" s="3"/>
      <c r="T995" s="3"/>
      <c r="U995" s="3"/>
      <c r="V995" s="3"/>
      <c r="W995" s="3"/>
      <c r="X995" s="3"/>
      <c r="Y995" s="3"/>
      <c r="Z995" s="3"/>
      <c r="AA995" s="3"/>
      <c r="AB995" s="3"/>
    </row>
    <row r="996" spans="1:28" ht="12.75" customHeight="1" x14ac:dyDescent="0.25">
      <c r="A996" s="3"/>
      <c r="B996" s="3"/>
      <c r="C996" s="3"/>
      <c r="D996" s="3"/>
      <c r="E996" s="3"/>
      <c r="F996" s="200"/>
      <c r="G996" s="3"/>
      <c r="H996" s="3"/>
      <c r="I996" s="3"/>
      <c r="J996" s="3"/>
      <c r="K996" s="3"/>
      <c r="L996" s="3"/>
      <c r="M996" s="3"/>
      <c r="N996" s="3"/>
      <c r="O996" s="3"/>
      <c r="P996" s="3"/>
      <c r="Q996" s="3"/>
      <c r="R996" s="3"/>
      <c r="S996" s="3"/>
      <c r="T996" s="3"/>
      <c r="U996" s="3"/>
      <c r="V996" s="3"/>
      <c r="W996" s="3"/>
      <c r="X996" s="3"/>
      <c r="Y996" s="3"/>
      <c r="Z996" s="3"/>
      <c r="AA996" s="3"/>
      <c r="AB996" s="3"/>
    </row>
    <row r="997" spans="1:28" ht="12.75" customHeight="1" x14ac:dyDescent="0.25">
      <c r="A997" s="3"/>
      <c r="B997" s="3"/>
      <c r="C997" s="3"/>
      <c r="D997" s="3"/>
      <c r="E997" s="3"/>
      <c r="F997" s="200"/>
      <c r="G997" s="3"/>
      <c r="H997" s="3"/>
      <c r="I997" s="3"/>
      <c r="J997" s="3"/>
      <c r="K997" s="3"/>
      <c r="L997" s="3"/>
      <c r="M997" s="3"/>
      <c r="N997" s="3"/>
      <c r="O997" s="3"/>
      <c r="P997" s="3"/>
      <c r="Q997" s="3"/>
      <c r="R997" s="3"/>
      <c r="S997" s="3"/>
      <c r="T997" s="3"/>
      <c r="U997" s="3"/>
      <c r="V997" s="3"/>
      <c r="W997" s="3"/>
      <c r="X997" s="3"/>
      <c r="Y997" s="3"/>
      <c r="Z997" s="3"/>
      <c r="AA997" s="3"/>
      <c r="AB997" s="3"/>
    </row>
    <row r="998" spans="1:28" ht="12.75" customHeight="1" x14ac:dyDescent="0.25">
      <c r="A998" s="3"/>
      <c r="B998" s="3"/>
      <c r="C998" s="3"/>
      <c r="D998" s="3"/>
      <c r="E998" s="3"/>
      <c r="F998" s="200"/>
      <c r="G998" s="3"/>
      <c r="H998" s="3"/>
      <c r="I998" s="3"/>
      <c r="J998" s="3"/>
      <c r="K998" s="3"/>
      <c r="L998" s="3"/>
      <c r="M998" s="3"/>
      <c r="N998" s="3"/>
      <c r="O998" s="3"/>
      <c r="P998" s="3"/>
      <c r="Q998" s="3"/>
      <c r="R998" s="3"/>
      <c r="S998" s="3"/>
      <c r="T998" s="3"/>
      <c r="U998" s="3"/>
      <c r="V998" s="3"/>
      <c r="W998" s="3"/>
      <c r="X998" s="3"/>
      <c r="Y998" s="3"/>
      <c r="Z998" s="3"/>
      <c r="AA998" s="3"/>
      <c r="AB998" s="3"/>
    </row>
    <row r="999" spans="1:28" ht="12.75" customHeight="1" x14ac:dyDescent="0.25">
      <c r="A999" s="3"/>
      <c r="B999" s="3"/>
      <c r="C999" s="3"/>
      <c r="D999" s="3"/>
      <c r="E999" s="3"/>
      <c r="F999" s="200"/>
      <c r="G999" s="3"/>
      <c r="H999" s="3"/>
      <c r="I999" s="3"/>
      <c r="J999" s="3"/>
      <c r="K999" s="3"/>
      <c r="L999" s="3"/>
      <c r="M999" s="3"/>
      <c r="N999" s="3"/>
      <c r="O999" s="3"/>
      <c r="P999" s="3"/>
      <c r="Q999" s="3"/>
      <c r="R999" s="3"/>
      <c r="S999" s="3"/>
      <c r="T999" s="3"/>
      <c r="U999" s="3"/>
      <c r="V999" s="3"/>
      <c r="W999" s="3"/>
      <c r="X999" s="3"/>
      <c r="Y999" s="3"/>
      <c r="Z999" s="3"/>
      <c r="AA999" s="3"/>
      <c r="AB999" s="3"/>
    </row>
    <row r="1000" spans="1:28" ht="12.75" customHeight="1" x14ac:dyDescent="0.25">
      <c r="A1000" s="3"/>
      <c r="B1000" s="3"/>
      <c r="C1000" s="3"/>
      <c r="D1000" s="3"/>
      <c r="E1000" s="3"/>
      <c r="F1000" s="200"/>
      <c r="G1000" s="3"/>
      <c r="H1000" s="3"/>
      <c r="I1000" s="3"/>
      <c r="J1000" s="3"/>
      <c r="K1000" s="3"/>
      <c r="L1000" s="3"/>
      <c r="M1000" s="3"/>
      <c r="N1000" s="3"/>
      <c r="O1000" s="3"/>
      <c r="P1000" s="3"/>
      <c r="Q1000" s="3"/>
      <c r="R1000" s="3"/>
      <c r="S1000" s="3"/>
      <c r="T1000" s="3"/>
      <c r="U1000" s="3"/>
      <c r="V1000" s="3"/>
      <c r="W1000" s="3"/>
      <c r="X1000" s="3"/>
      <c r="Y1000" s="3"/>
      <c r="Z1000" s="3"/>
      <c r="AA1000" s="3"/>
      <c r="AB1000" s="3"/>
    </row>
  </sheetData>
  <pageMargins left="0.7" right="0.7" top="0.75" bottom="0.75" header="0" footer="0"/>
  <pageSetup orientation="landscape"/>
  <drawing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Planilha19"/>
  <dimension ref="A1:Z1000"/>
  <sheetViews>
    <sheetView showGridLines="0" topLeftCell="A7" workbookViewId="0">
      <selection activeCell="A21" sqref="A21"/>
    </sheetView>
  </sheetViews>
  <sheetFormatPr defaultColWidth="14.44140625" defaultRowHeight="15" customHeight="1" x14ac:dyDescent="0.25"/>
  <cols>
    <col min="1" max="1" width="5.44140625" customWidth="1"/>
    <col min="2" max="2" width="9" customWidth="1"/>
    <col min="3" max="4" width="7.5546875" customWidth="1"/>
    <col min="5" max="5" width="10.88671875" customWidth="1"/>
    <col min="6" max="6" width="10.5546875" customWidth="1"/>
    <col min="7" max="7" width="14.44140625" customWidth="1"/>
    <col min="8" max="8" width="12.88671875" customWidth="1"/>
    <col min="9" max="9" width="11.5546875" customWidth="1"/>
    <col min="10" max="10" width="10.44140625" customWidth="1"/>
    <col min="11" max="20" width="9.109375" customWidth="1"/>
    <col min="21" max="26" width="8" customWidth="1"/>
  </cols>
  <sheetData>
    <row r="1" spans="1:26" ht="12.75" customHeight="1" x14ac:dyDescent="0.25">
      <c r="A1" s="3"/>
      <c r="B1" s="3"/>
      <c r="C1" s="200"/>
      <c r="D1" s="200"/>
      <c r="E1" s="3"/>
      <c r="F1" s="3"/>
      <c r="G1" s="3"/>
      <c r="H1" s="3"/>
      <c r="I1" s="3"/>
      <c r="J1" s="3"/>
      <c r="K1" s="3"/>
      <c r="L1" s="3"/>
      <c r="M1" s="3"/>
      <c r="N1" s="3"/>
      <c r="O1" s="3"/>
      <c r="P1" s="3"/>
      <c r="Q1" s="3"/>
      <c r="R1" s="3"/>
      <c r="S1" s="3"/>
      <c r="T1" s="3"/>
      <c r="U1" s="3"/>
      <c r="V1" s="3"/>
      <c r="W1" s="3"/>
      <c r="X1" s="3"/>
      <c r="Y1" s="3"/>
      <c r="Z1" s="3"/>
    </row>
    <row r="2" spans="1:26" ht="15.75" customHeight="1" x14ac:dyDescent="0.3">
      <c r="A2" s="3"/>
      <c r="B2" s="326" t="s">
        <v>312</v>
      </c>
      <c r="C2" s="328"/>
      <c r="D2" s="328"/>
      <c r="E2" s="329"/>
      <c r="F2" s="329"/>
      <c r="G2" s="329"/>
      <c r="H2" s="329"/>
      <c r="I2" s="329"/>
      <c r="J2" s="329"/>
      <c r="K2" s="3"/>
      <c r="L2" s="3"/>
      <c r="M2" s="3"/>
      <c r="N2" s="3"/>
      <c r="O2" s="3"/>
      <c r="P2" s="3"/>
      <c r="Q2" s="3"/>
      <c r="R2" s="3"/>
      <c r="S2" s="3"/>
      <c r="T2" s="3"/>
      <c r="U2" s="3"/>
      <c r="V2" s="3"/>
      <c r="W2" s="3"/>
      <c r="X2" s="3"/>
      <c r="Y2" s="3"/>
      <c r="Z2" s="3"/>
    </row>
    <row r="3" spans="1:26" x14ac:dyDescent="0.25">
      <c r="A3" s="169" t="str">
        <f>IF(Select2=1,"This sheet applies only to the bulk waste option and can be deleted when the waste composition option has been chosen","")</f>
        <v>This sheet applies only to the bulk waste option and can be deleted when the waste composition option has been chosen</v>
      </c>
      <c r="B3" s="327"/>
      <c r="C3" s="328"/>
      <c r="D3" s="328"/>
      <c r="E3" s="329"/>
      <c r="F3" s="329"/>
      <c r="G3" s="329"/>
      <c r="H3" s="329"/>
      <c r="I3" s="329"/>
      <c r="J3" s="329"/>
      <c r="K3" s="3"/>
      <c r="L3" s="3"/>
      <c r="M3" s="3"/>
      <c r="N3" s="3"/>
      <c r="O3" s="3"/>
      <c r="P3" s="3"/>
      <c r="Q3" s="3"/>
      <c r="R3" s="3"/>
      <c r="S3" s="3"/>
      <c r="T3" s="3"/>
      <c r="U3" s="3"/>
      <c r="V3" s="3"/>
      <c r="W3" s="3"/>
      <c r="X3" s="3"/>
      <c r="Y3" s="3"/>
      <c r="Z3" s="3"/>
    </row>
    <row r="4" spans="1:26" ht="16.5" customHeight="1" x14ac:dyDescent="0.3">
      <c r="A4" s="90"/>
      <c r="B4" s="2"/>
      <c r="C4" s="330"/>
      <c r="D4" s="330"/>
      <c r="E4" s="239"/>
      <c r="F4" s="239"/>
      <c r="G4" s="239"/>
      <c r="H4" s="239"/>
      <c r="I4" s="239"/>
      <c r="J4" s="239"/>
      <c r="K4" s="3"/>
      <c r="L4" s="3"/>
      <c r="M4" s="3"/>
      <c r="N4" s="3"/>
      <c r="O4" s="3"/>
      <c r="P4" s="3"/>
      <c r="Q4" s="3"/>
      <c r="R4" s="3"/>
      <c r="S4" s="3"/>
      <c r="T4" s="3"/>
      <c r="U4" s="3"/>
      <c r="V4" s="3"/>
      <c r="W4" s="3"/>
      <c r="X4" s="3"/>
      <c r="Y4" s="3"/>
      <c r="Z4" s="3"/>
    </row>
    <row r="5" spans="1:26" ht="26.25" customHeight="1" x14ac:dyDescent="0.25">
      <c r="A5" s="4"/>
      <c r="B5" s="102"/>
      <c r="C5" s="331"/>
      <c r="D5" s="332"/>
      <c r="E5" s="332"/>
      <c r="F5" s="332"/>
      <c r="G5" s="332"/>
      <c r="H5" s="333" t="s">
        <v>148</v>
      </c>
      <c r="I5" s="3"/>
      <c r="J5" s="332"/>
      <c r="K5" s="3"/>
      <c r="L5" s="3"/>
      <c r="M5" s="3"/>
      <c r="N5" s="3"/>
      <c r="O5" s="3"/>
      <c r="P5" s="3"/>
      <c r="Q5" s="3"/>
      <c r="R5" s="3"/>
      <c r="S5" s="3"/>
      <c r="T5" s="3"/>
      <c r="U5" s="3"/>
      <c r="V5" s="3"/>
      <c r="W5" s="3"/>
      <c r="X5" s="3"/>
      <c r="Y5" s="3"/>
      <c r="Z5" s="3"/>
    </row>
    <row r="6" spans="1:26" ht="12.75" customHeight="1" x14ac:dyDescent="0.25">
      <c r="A6" s="4"/>
      <c r="B6" s="102"/>
      <c r="C6" s="334" t="s">
        <v>149</v>
      </c>
      <c r="D6" s="335"/>
      <c r="E6" s="335"/>
      <c r="F6" s="336"/>
      <c r="G6" s="337" t="s">
        <v>149</v>
      </c>
      <c r="H6" s="338">
        <f>Parameters!M20</f>
        <v>0</v>
      </c>
      <c r="I6" s="3"/>
      <c r="J6" s="332"/>
      <c r="K6" s="3"/>
      <c r="L6" s="3"/>
      <c r="M6" s="3"/>
      <c r="N6" s="3"/>
      <c r="O6" s="3"/>
      <c r="P6" s="3"/>
      <c r="Q6" s="3"/>
      <c r="R6" s="3"/>
      <c r="S6" s="3"/>
      <c r="T6" s="3"/>
      <c r="U6" s="3"/>
      <c r="V6" s="3"/>
      <c r="W6" s="3"/>
      <c r="X6" s="3"/>
      <c r="Y6" s="3"/>
      <c r="Z6" s="3"/>
    </row>
    <row r="7" spans="1:26" ht="13.5" customHeight="1" x14ac:dyDescent="0.25">
      <c r="A7" s="4"/>
      <c r="B7" s="102"/>
      <c r="C7" s="339" t="s">
        <v>150</v>
      </c>
      <c r="D7" s="340"/>
      <c r="E7" s="340"/>
      <c r="F7" s="341"/>
      <c r="G7" s="342" t="s">
        <v>150</v>
      </c>
      <c r="H7" s="343">
        <f>DOCF</f>
        <v>0</v>
      </c>
      <c r="I7" s="3"/>
      <c r="J7" s="332"/>
      <c r="K7" s="3"/>
      <c r="L7" s="3"/>
      <c r="M7" s="3"/>
      <c r="N7" s="3"/>
      <c r="O7" s="3"/>
      <c r="P7" s="3"/>
      <c r="Q7" s="3"/>
      <c r="R7" s="3"/>
      <c r="S7" s="3"/>
      <c r="T7" s="3"/>
      <c r="U7" s="3"/>
      <c r="V7" s="3"/>
      <c r="W7" s="3"/>
      <c r="X7" s="3"/>
      <c r="Y7" s="3"/>
      <c r="Z7" s="3"/>
    </row>
    <row r="8" spans="1:26" ht="12.75" customHeight="1" x14ac:dyDescent="0.25">
      <c r="A8" s="3"/>
      <c r="B8" s="3"/>
      <c r="C8" s="334" t="s">
        <v>151</v>
      </c>
      <c r="D8" s="335"/>
      <c r="E8" s="335"/>
      <c r="F8" s="336"/>
      <c r="G8" s="337" t="s">
        <v>152</v>
      </c>
      <c r="H8" s="344">
        <f>Parameters!M34</f>
        <v>0</v>
      </c>
      <c r="I8" s="3"/>
      <c r="J8" s="184"/>
      <c r="K8" s="3"/>
      <c r="L8" s="3"/>
      <c r="M8" s="3"/>
      <c r="N8" s="3"/>
      <c r="O8" s="3"/>
      <c r="P8" s="3"/>
      <c r="Q8" s="3"/>
      <c r="R8" s="3"/>
      <c r="S8" s="3"/>
      <c r="T8" s="3"/>
      <c r="U8" s="3"/>
      <c r="V8" s="3"/>
      <c r="W8" s="3"/>
      <c r="X8" s="3"/>
      <c r="Y8" s="3"/>
      <c r="Z8" s="3"/>
    </row>
    <row r="9" spans="1:26" ht="15.75" customHeight="1" x14ac:dyDescent="0.25">
      <c r="A9" s="3"/>
      <c r="B9" s="3"/>
      <c r="C9" s="345" t="s">
        <v>313</v>
      </c>
      <c r="D9" s="346"/>
      <c r="E9" s="346"/>
      <c r="F9" s="347"/>
      <c r="G9" s="348" t="s">
        <v>154</v>
      </c>
      <c r="H9" s="349" t="e">
        <f>LN(2)/$H$8</f>
        <v>#DIV/0!</v>
      </c>
      <c r="I9" s="3"/>
      <c r="J9" s="184"/>
      <c r="K9" s="3"/>
      <c r="L9" s="3"/>
      <c r="M9" s="3"/>
      <c r="N9" s="3"/>
      <c r="O9" s="3"/>
      <c r="P9" s="3"/>
      <c r="Q9" s="3"/>
      <c r="R9" s="3"/>
      <c r="S9" s="3"/>
      <c r="T9" s="3"/>
      <c r="U9" s="3"/>
      <c r="V9" s="3"/>
      <c r="W9" s="3"/>
      <c r="X9" s="3"/>
      <c r="Y9" s="3"/>
      <c r="Z9" s="3"/>
    </row>
    <row r="10" spans="1:26" ht="12.75" customHeight="1" x14ac:dyDescent="0.25">
      <c r="A10" s="3"/>
      <c r="B10" s="3"/>
      <c r="C10" s="350" t="s">
        <v>155</v>
      </c>
      <c r="D10" s="351"/>
      <c r="E10" s="351"/>
      <c r="F10" s="352"/>
      <c r="G10" s="353" t="s">
        <v>156</v>
      </c>
      <c r="H10" s="354">
        <f>EXP(-$H$8)</f>
        <v>1</v>
      </c>
      <c r="I10" s="3"/>
      <c r="J10" s="184"/>
      <c r="K10" s="3"/>
      <c r="L10" s="3"/>
      <c r="M10" s="3"/>
      <c r="N10" s="3"/>
      <c r="O10" s="3"/>
      <c r="P10" s="3"/>
      <c r="Q10" s="3"/>
      <c r="R10" s="3"/>
      <c r="S10" s="3"/>
      <c r="T10" s="3"/>
      <c r="U10" s="3"/>
      <c r="V10" s="3"/>
      <c r="W10" s="3"/>
      <c r="X10" s="3"/>
      <c r="Y10" s="3"/>
      <c r="Z10" s="3"/>
    </row>
    <row r="11" spans="1:26" ht="12.75" customHeight="1" x14ac:dyDescent="0.25">
      <c r="A11" s="3"/>
      <c r="B11" s="3"/>
      <c r="C11" s="350" t="s">
        <v>157</v>
      </c>
      <c r="D11" s="351"/>
      <c r="E11" s="351"/>
      <c r="F11" s="352"/>
      <c r="G11" s="353" t="s">
        <v>158</v>
      </c>
      <c r="H11" s="354">
        <f>Parameters!E37+7</f>
        <v>7</v>
      </c>
      <c r="I11" s="3"/>
      <c r="J11" s="184"/>
      <c r="K11" s="3"/>
      <c r="L11" s="3"/>
      <c r="M11" s="3"/>
      <c r="N11" s="3"/>
      <c r="O11" s="3"/>
      <c r="P11" s="3"/>
      <c r="Q11" s="3"/>
      <c r="R11" s="3"/>
      <c r="S11" s="3"/>
      <c r="T11" s="3"/>
      <c r="U11" s="3"/>
      <c r="V11" s="3"/>
      <c r="W11" s="3"/>
      <c r="X11" s="3"/>
      <c r="Y11" s="3"/>
      <c r="Z11" s="3"/>
    </row>
    <row r="12" spans="1:26" ht="13.5" customHeight="1" x14ac:dyDescent="0.25">
      <c r="A12" s="3"/>
      <c r="B12" s="3"/>
      <c r="C12" s="355" t="s">
        <v>159</v>
      </c>
      <c r="D12" s="356"/>
      <c r="E12" s="356"/>
      <c r="F12" s="357"/>
      <c r="G12" s="358" t="s">
        <v>160</v>
      </c>
      <c r="H12" s="359">
        <f>EXP(-$H$8*((13-H11)/12))</f>
        <v>1</v>
      </c>
      <c r="I12" s="3"/>
      <c r="J12" s="184"/>
      <c r="K12" s="3"/>
      <c r="L12" s="3"/>
      <c r="M12" s="3"/>
      <c r="N12" s="3"/>
      <c r="O12" s="3"/>
      <c r="P12" s="3"/>
      <c r="Q12" s="3"/>
      <c r="R12" s="3"/>
      <c r="S12" s="3"/>
      <c r="T12" s="3"/>
      <c r="U12" s="3"/>
      <c r="V12" s="3"/>
      <c r="W12" s="3"/>
      <c r="X12" s="3"/>
      <c r="Y12" s="3"/>
      <c r="Z12" s="3"/>
    </row>
    <row r="13" spans="1:26" ht="13.5" customHeight="1" x14ac:dyDescent="0.25">
      <c r="A13" s="3"/>
      <c r="B13" s="360"/>
      <c r="C13" s="361" t="s">
        <v>161</v>
      </c>
      <c r="D13" s="362"/>
      <c r="E13" s="362"/>
      <c r="F13" s="363"/>
      <c r="G13" s="364" t="s">
        <v>121</v>
      </c>
      <c r="H13" s="365">
        <f>CH4_fraction</f>
        <v>0</v>
      </c>
      <c r="I13" s="3"/>
      <c r="J13" s="184"/>
      <c r="K13" s="3"/>
      <c r="L13" s="3"/>
      <c r="M13" s="3"/>
      <c r="N13" s="3"/>
      <c r="O13" s="3"/>
      <c r="P13" s="3"/>
      <c r="Q13" s="3"/>
      <c r="R13" s="3"/>
      <c r="S13" s="3"/>
      <c r="T13" s="3"/>
      <c r="U13" s="3"/>
      <c r="V13" s="3"/>
      <c r="W13" s="3"/>
      <c r="X13" s="3"/>
      <c r="Y13" s="3"/>
      <c r="Z13" s="3"/>
    </row>
    <row r="14" spans="1:26" ht="13.5" customHeight="1" x14ac:dyDescent="0.25">
      <c r="A14" s="3"/>
      <c r="B14" s="3"/>
      <c r="C14" s="200"/>
      <c r="D14" s="200"/>
      <c r="E14" s="184"/>
      <c r="F14" s="184"/>
      <c r="G14" s="184"/>
      <c r="H14" s="184"/>
      <c r="I14" s="184"/>
      <c r="J14" s="184"/>
      <c r="K14" s="3"/>
      <c r="L14" s="3"/>
      <c r="M14" s="3"/>
      <c r="N14" s="3"/>
      <c r="O14" s="3"/>
      <c r="P14" s="3"/>
      <c r="Q14" s="3"/>
      <c r="R14" s="3"/>
      <c r="S14" s="3"/>
      <c r="T14" s="3"/>
      <c r="U14" s="3"/>
      <c r="V14" s="3"/>
      <c r="W14" s="3"/>
      <c r="X14" s="3"/>
      <c r="Y14" s="3"/>
      <c r="Z14" s="3"/>
    </row>
    <row r="15" spans="1:26" ht="63.75" customHeight="1" x14ac:dyDescent="0.25">
      <c r="A15" s="130" t="s">
        <v>63</v>
      </c>
      <c r="B15" s="366" t="s">
        <v>162</v>
      </c>
      <c r="C15" s="367" t="s">
        <v>57</v>
      </c>
      <c r="D15" s="367" t="s">
        <v>149</v>
      </c>
      <c r="E15" s="368" t="s">
        <v>163</v>
      </c>
      <c r="F15" s="368" t="s">
        <v>164</v>
      </c>
      <c r="G15" s="368" t="s">
        <v>165</v>
      </c>
      <c r="H15" s="368" t="s">
        <v>166</v>
      </c>
      <c r="I15" s="368" t="s">
        <v>167</v>
      </c>
      <c r="J15" s="369" t="s">
        <v>314</v>
      </c>
      <c r="K15" s="3"/>
      <c r="L15" s="3"/>
      <c r="M15" s="3"/>
      <c r="N15" s="3"/>
      <c r="O15" s="3"/>
      <c r="P15" s="3"/>
      <c r="Q15" s="3"/>
      <c r="R15" s="3"/>
      <c r="S15" s="3"/>
      <c r="T15" s="3"/>
      <c r="U15" s="3"/>
      <c r="V15" s="3"/>
      <c r="W15" s="3"/>
      <c r="X15" s="3"/>
      <c r="Y15" s="3"/>
      <c r="Z15" s="3"/>
    </row>
    <row r="16" spans="1:26" ht="22.5" customHeight="1" x14ac:dyDescent="0.25">
      <c r="A16" s="370"/>
      <c r="B16" s="371" t="s">
        <v>169</v>
      </c>
      <c r="C16" s="372" t="s">
        <v>57</v>
      </c>
      <c r="D16" s="372" t="s">
        <v>149</v>
      </c>
      <c r="E16" s="229" t="s">
        <v>170</v>
      </c>
      <c r="F16" s="229" t="s">
        <v>171</v>
      </c>
      <c r="G16" s="229" t="s">
        <v>172</v>
      </c>
      <c r="H16" s="229" t="s">
        <v>315</v>
      </c>
      <c r="I16" s="229" t="s">
        <v>316</v>
      </c>
      <c r="J16" s="373" t="s">
        <v>175</v>
      </c>
      <c r="K16" s="3"/>
      <c r="L16" s="3"/>
      <c r="M16" s="3"/>
      <c r="N16" s="3"/>
      <c r="O16" s="3"/>
      <c r="P16" s="3"/>
      <c r="Q16" s="3"/>
      <c r="R16" s="3"/>
      <c r="S16" s="3"/>
      <c r="T16" s="3"/>
      <c r="U16" s="3"/>
      <c r="V16" s="3"/>
      <c r="W16" s="3"/>
      <c r="X16" s="3"/>
      <c r="Y16" s="3"/>
      <c r="Z16" s="3"/>
    </row>
    <row r="17" spans="1:26" ht="13.5" customHeight="1" x14ac:dyDescent="0.25">
      <c r="A17" s="133"/>
      <c r="B17" s="134" t="s">
        <v>92</v>
      </c>
      <c r="C17" s="374" t="s">
        <v>176</v>
      </c>
      <c r="D17" s="374" t="s">
        <v>176</v>
      </c>
      <c r="E17" s="230" t="s">
        <v>92</v>
      </c>
      <c r="F17" s="230" t="s">
        <v>92</v>
      </c>
      <c r="G17" s="230" t="s">
        <v>92</v>
      </c>
      <c r="H17" s="230" t="s">
        <v>92</v>
      </c>
      <c r="I17" s="230" t="s">
        <v>92</v>
      </c>
      <c r="J17" s="375" t="s">
        <v>92</v>
      </c>
      <c r="K17" s="3"/>
      <c r="L17" s="3"/>
      <c r="M17" s="3"/>
      <c r="N17" s="3"/>
      <c r="O17" s="3"/>
      <c r="P17" s="3"/>
      <c r="Q17" s="3"/>
      <c r="R17" s="3"/>
      <c r="S17" s="3"/>
      <c r="T17" s="3"/>
      <c r="U17" s="3"/>
      <c r="V17" s="3"/>
      <c r="W17" s="3"/>
      <c r="X17" s="3"/>
      <c r="Y17" s="3"/>
      <c r="Z17" s="3"/>
    </row>
    <row r="18" spans="1:26" ht="13.5" customHeight="1" x14ac:dyDescent="0.25">
      <c r="A18" s="16"/>
      <c r="B18" s="376"/>
      <c r="C18" s="377"/>
      <c r="D18" s="482"/>
      <c r="E18" s="255"/>
      <c r="F18" s="378"/>
      <c r="G18" s="378"/>
      <c r="H18" s="378"/>
      <c r="I18" s="378"/>
      <c r="J18" s="379"/>
      <c r="K18" s="3"/>
      <c r="L18" s="3"/>
      <c r="M18" s="3"/>
      <c r="N18" s="3"/>
      <c r="O18" s="3"/>
      <c r="P18" s="3"/>
      <c r="Q18" s="3"/>
      <c r="R18" s="3"/>
      <c r="S18" s="3"/>
      <c r="T18" s="3"/>
      <c r="U18" s="3"/>
      <c r="V18" s="3"/>
      <c r="W18" s="3"/>
      <c r="X18" s="3"/>
      <c r="Y18" s="3"/>
      <c r="Z18" s="3"/>
    </row>
    <row r="19" spans="1:26" ht="12.75" customHeight="1" x14ac:dyDescent="0.25">
      <c r="A19" s="380">
        <f>Amnt_Deposited!B11</f>
        <v>0</v>
      </c>
      <c r="B19" s="381">
        <f>Amnt_Deposited!J11</f>
        <v>0</v>
      </c>
      <c r="C19" s="499">
        <f>MCF!R18</f>
        <v>0</v>
      </c>
      <c r="D19" s="500">
        <f t="shared" ref="D19:D99" si="0">$H$6</f>
        <v>0</v>
      </c>
      <c r="E19" s="232">
        <f t="shared" ref="E19:E50" si="1">B19*D19*DOCF*C19</f>
        <v>0</v>
      </c>
      <c r="F19" s="383">
        <f t="shared" ref="F19:F99" si="2">E19*$H$12</f>
        <v>0</v>
      </c>
      <c r="G19" s="383">
        <f t="shared" ref="G19:G99" si="3">E19*(1-$H$12)</f>
        <v>0</v>
      </c>
      <c r="H19" s="383">
        <f t="shared" ref="H19:H99" si="4">F19+H18*$H$10</f>
        <v>0</v>
      </c>
      <c r="I19" s="383">
        <f t="shared" ref="I19:I99" si="5">H18*(1-$H$10)+G19</f>
        <v>0</v>
      </c>
      <c r="J19" s="384">
        <f t="shared" ref="J19:J50" si="6">I19*CH4_fraction*conv</f>
        <v>0</v>
      </c>
      <c r="K19" s="3"/>
      <c r="L19" s="3"/>
      <c r="M19" s="3"/>
      <c r="N19" s="3"/>
      <c r="O19" s="3"/>
      <c r="P19" s="3"/>
      <c r="Q19" s="3"/>
      <c r="R19" s="3"/>
      <c r="S19" s="3"/>
      <c r="T19" s="3"/>
      <c r="U19" s="3"/>
      <c r="V19" s="3"/>
      <c r="W19" s="3"/>
      <c r="X19" s="3"/>
      <c r="Y19" s="3"/>
      <c r="Z19" s="3"/>
    </row>
    <row r="20" spans="1:26" ht="12.75" customHeight="1" x14ac:dyDescent="0.25">
      <c r="A20" s="385">
        <f>Amnt_Deposited!B12</f>
        <v>1</v>
      </c>
      <c r="B20" s="321">
        <f>Amnt_Deposited!J12</f>
        <v>0</v>
      </c>
      <c r="C20" s="501">
        <f>MCF!R19</f>
        <v>0</v>
      </c>
      <c r="D20" s="500">
        <f t="shared" si="0"/>
        <v>0</v>
      </c>
      <c r="E20" s="232">
        <f t="shared" si="1"/>
        <v>0</v>
      </c>
      <c r="F20" s="236">
        <f t="shared" si="2"/>
        <v>0</v>
      </c>
      <c r="G20" s="236">
        <f t="shared" si="3"/>
        <v>0</v>
      </c>
      <c r="H20" s="236">
        <f t="shared" si="4"/>
        <v>0</v>
      </c>
      <c r="I20" s="236">
        <f t="shared" si="5"/>
        <v>0</v>
      </c>
      <c r="J20" s="387">
        <f t="shared" si="6"/>
        <v>0</v>
      </c>
      <c r="K20" s="3"/>
      <c r="L20" s="3"/>
      <c r="M20" s="3"/>
      <c r="N20" s="3"/>
      <c r="O20" s="3"/>
      <c r="P20" s="3"/>
      <c r="Q20" s="3"/>
      <c r="R20" s="3"/>
      <c r="S20" s="3"/>
      <c r="T20" s="3"/>
      <c r="U20" s="3"/>
      <c r="V20" s="3"/>
      <c r="W20" s="3"/>
      <c r="X20" s="3"/>
      <c r="Y20" s="3"/>
      <c r="Z20" s="3"/>
    </row>
    <row r="21" spans="1:26" ht="12.75" customHeight="1" x14ac:dyDescent="0.25">
      <c r="A21" s="385">
        <f>Amnt_Deposited!B13</f>
        <v>2</v>
      </c>
      <c r="B21" s="321">
        <f>Amnt_Deposited!J13</f>
        <v>0</v>
      </c>
      <c r="C21" s="501">
        <f>MCF!R20</f>
        <v>0</v>
      </c>
      <c r="D21" s="500">
        <f t="shared" si="0"/>
        <v>0</v>
      </c>
      <c r="E21" s="232">
        <f t="shared" si="1"/>
        <v>0</v>
      </c>
      <c r="F21" s="236">
        <f t="shared" si="2"/>
        <v>0</v>
      </c>
      <c r="G21" s="236">
        <f t="shared" si="3"/>
        <v>0</v>
      </c>
      <c r="H21" s="236">
        <f t="shared" si="4"/>
        <v>0</v>
      </c>
      <c r="I21" s="236">
        <f t="shared" si="5"/>
        <v>0</v>
      </c>
      <c r="J21" s="387">
        <f t="shared" si="6"/>
        <v>0</v>
      </c>
      <c r="K21" s="3"/>
      <c r="L21" s="3"/>
      <c r="M21" s="3"/>
      <c r="N21" s="3"/>
      <c r="O21" s="3"/>
      <c r="P21" s="3"/>
      <c r="Q21" s="3"/>
      <c r="R21" s="3"/>
      <c r="S21" s="3"/>
      <c r="T21" s="3"/>
      <c r="U21" s="3"/>
      <c r="V21" s="3"/>
      <c r="W21" s="3"/>
      <c r="X21" s="3"/>
      <c r="Y21" s="3"/>
      <c r="Z21" s="3"/>
    </row>
    <row r="22" spans="1:26" ht="12.75" customHeight="1" x14ac:dyDescent="0.25">
      <c r="A22" s="385">
        <f>Amnt_Deposited!B14</f>
        <v>3</v>
      </c>
      <c r="B22" s="321">
        <f>Amnt_Deposited!J14</f>
        <v>0</v>
      </c>
      <c r="C22" s="501">
        <f>MCF!R21</f>
        <v>0</v>
      </c>
      <c r="D22" s="500">
        <f t="shared" si="0"/>
        <v>0</v>
      </c>
      <c r="E22" s="232">
        <f t="shared" si="1"/>
        <v>0</v>
      </c>
      <c r="F22" s="236">
        <f t="shared" si="2"/>
        <v>0</v>
      </c>
      <c r="G22" s="236">
        <f t="shared" si="3"/>
        <v>0</v>
      </c>
      <c r="H22" s="236">
        <f t="shared" si="4"/>
        <v>0</v>
      </c>
      <c r="I22" s="236">
        <f t="shared" si="5"/>
        <v>0</v>
      </c>
      <c r="J22" s="387">
        <f t="shared" si="6"/>
        <v>0</v>
      </c>
      <c r="K22" s="3"/>
      <c r="L22" s="3"/>
      <c r="M22" s="3"/>
      <c r="N22" s="3"/>
      <c r="O22" s="3"/>
      <c r="P22" s="3"/>
      <c r="Q22" s="3"/>
      <c r="R22" s="3"/>
      <c r="S22" s="3"/>
      <c r="T22" s="3"/>
      <c r="U22" s="3"/>
      <c r="V22" s="3"/>
      <c r="W22" s="3"/>
      <c r="X22" s="3"/>
      <c r="Y22" s="3"/>
      <c r="Z22" s="3"/>
    </row>
    <row r="23" spans="1:26" ht="12.75" customHeight="1" x14ac:dyDescent="0.25">
      <c r="A23" s="385">
        <f>Amnt_Deposited!B15</f>
        <v>4</v>
      </c>
      <c r="B23" s="321">
        <f>Amnt_Deposited!J15</f>
        <v>0</v>
      </c>
      <c r="C23" s="501">
        <f>MCF!R22</f>
        <v>0</v>
      </c>
      <c r="D23" s="500">
        <f t="shared" si="0"/>
        <v>0</v>
      </c>
      <c r="E23" s="232">
        <f t="shared" si="1"/>
        <v>0</v>
      </c>
      <c r="F23" s="236">
        <f t="shared" si="2"/>
        <v>0</v>
      </c>
      <c r="G23" s="236">
        <f t="shared" si="3"/>
        <v>0</v>
      </c>
      <c r="H23" s="236">
        <f t="shared" si="4"/>
        <v>0</v>
      </c>
      <c r="I23" s="236">
        <f t="shared" si="5"/>
        <v>0</v>
      </c>
      <c r="J23" s="387">
        <f t="shared" si="6"/>
        <v>0</v>
      </c>
      <c r="K23" s="3"/>
      <c r="L23" s="3"/>
      <c r="M23" s="3"/>
      <c r="N23" s="3"/>
      <c r="O23" s="3"/>
      <c r="P23" s="3"/>
      <c r="Q23" s="3"/>
      <c r="R23" s="3"/>
      <c r="S23" s="3"/>
      <c r="T23" s="3"/>
      <c r="U23" s="3"/>
      <c r="V23" s="3"/>
      <c r="W23" s="3"/>
      <c r="X23" s="3"/>
      <c r="Y23" s="3"/>
      <c r="Z23" s="3"/>
    </row>
    <row r="24" spans="1:26" ht="12.75" customHeight="1" x14ac:dyDescent="0.25">
      <c r="A24" s="385">
        <f>Amnt_Deposited!B16</f>
        <v>5</v>
      </c>
      <c r="B24" s="321">
        <f>Amnt_Deposited!J16</f>
        <v>0</v>
      </c>
      <c r="C24" s="501">
        <f>MCF!R23</f>
        <v>0</v>
      </c>
      <c r="D24" s="500">
        <f t="shared" si="0"/>
        <v>0</v>
      </c>
      <c r="E24" s="232">
        <f t="shared" si="1"/>
        <v>0</v>
      </c>
      <c r="F24" s="236">
        <f t="shared" si="2"/>
        <v>0</v>
      </c>
      <c r="G24" s="236">
        <f t="shared" si="3"/>
        <v>0</v>
      </c>
      <c r="H24" s="236">
        <f t="shared" si="4"/>
        <v>0</v>
      </c>
      <c r="I24" s="236">
        <f t="shared" si="5"/>
        <v>0</v>
      </c>
      <c r="J24" s="387">
        <f t="shared" si="6"/>
        <v>0</v>
      </c>
      <c r="K24" s="3"/>
      <c r="L24" s="3"/>
      <c r="M24" s="3"/>
      <c r="N24" s="3"/>
      <c r="O24" s="3"/>
      <c r="P24" s="3"/>
      <c r="Q24" s="3"/>
      <c r="R24" s="3"/>
      <c r="S24" s="3"/>
      <c r="T24" s="3"/>
      <c r="U24" s="3"/>
      <c r="V24" s="3"/>
      <c r="W24" s="3"/>
      <c r="X24" s="3"/>
      <c r="Y24" s="3"/>
      <c r="Z24" s="3"/>
    </row>
    <row r="25" spans="1:26" ht="12.75" customHeight="1" x14ac:dyDescent="0.25">
      <c r="A25" s="385">
        <f>Amnt_Deposited!B17</f>
        <v>6</v>
      </c>
      <c r="B25" s="321">
        <f>Amnt_Deposited!J17</f>
        <v>0</v>
      </c>
      <c r="C25" s="501">
        <f>MCF!R24</f>
        <v>0</v>
      </c>
      <c r="D25" s="500">
        <f t="shared" si="0"/>
        <v>0</v>
      </c>
      <c r="E25" s="232">
        <f t="shared" si="1"/>
        <v>0</v>
      </c>
      <c r="F25" s="236">
        <f t="shared" si="2"/>
        <v>0</v>
      </c>
      <c r="G25" s="236">
        <f t="shared" si="3"/>
        <v>0</v>
      </c>
      <c r="H25" s="236">
        <f t="shared" si="4"/>
        <v>0</v>
      </c>
      <c r="I25" s="236">
        <f t="shared" si="5"/>
        <v>0</v>
      </c>
      <c r="J25" s="387">
        <f t="shared" si="6"/>
        <v>0</v>
      </c>
      <c r="K25" s="3"/>
      <c r="L25" s="3"/>
      <c r="M25" s="3"/>
      <c r="N25" s="3"/>
      <c r="O25" s="3"/>
      <c r="P25" s="3"/>
      <c r="Q25" s="3"/>
      <c r="R25" s="3"/>
      <c r="S25" s="3"/>
      <c r="T25" s="3"/>
      <c r="U25" s="3"/>
      <c r="V25" s="3"/>
      <c r="W25" s="3"/>
      <c r="X25" s="3"/>
      <c r="Y25" s="3"/>
      <c r="Z25" s="3"/>
    </row>
    <row r="26" spans="1:26" ht="12.75" customHeight="1" x14ac:dyDescent="0.25">
      <c r="A26" s="385">
        <f>Amnt_Deposited!B18</f>
        <v>7</v>
      </c>
      <c r="B26" s="321">
        <f>Amnt_Deposited!J18</f>
        <v>0</v>
      </c>
      <c r="C26" s="501">
        <f>MCF!R25</f>
        <v>0</v>
      </c>
      <c r="D26" s="500">
        <f t="shared" si="0"/>
        <v>0</v>
      </c>
      <c r="E26" s="232">
        <f t="shared" si="1"/>
        <v>0</v>
      </c>
      <c r="F26" s="236">
        <f t="shared" si="2"/>
        <v>0</v>
      </c>
      <c r="G26" s="236">
        <f t="shared" si="3"/>
        <v>0</v>
      </c>
      <c r="H26" s="236">
        <f t="shared" si="4"/>
        <v>0</v>
      </c>
      <c r="I26" s="236">
        <f t="shared" si="5"/>
        <v>0</v>
      </c>
      <c r="J26" s="387">
        <f t="shared" si="6"/>
        <v>0</v>
      </c>
      <c r="K26" s="3"/>
      <c r="L26" s="3"/>
      <c r="M26" s="3"/>
      <c r="N26" s="3"/>
      <c r="O26" s="3"/>
      <c r="P26" s="3"/>
      <c r="Q26" s="3"/>
      <c r="R26" s="3"/>
      <c r="S26" s="3"/>
      <c r="T26" s="3"/>
      <c r="U26" s="3"/>
      <c r="V26" s="3"/>
      <c r="W26" s="3"/>
      <c r="X26" s="3"/>
      <c r="Y26" s="3"/>
      <c r="Z26" s="3"/>
    </row>
    <row r="27" spans="1:26" ht="12.75" customHeight="1" x14ac:dyDescent="0.25">
      <c r="A27" s="385">
        <f>Amnt_Deposited!B19</f>
        <v>8</v>
      </c>
      <c r="B27" s="321">
        <f>Amnt_Deposited!J19</f>
        <v>0</v>
      </c>
      <c r="C27" s="501">
        <f>MCF!R26</f>
        <v>0</v>
      </c>
      <c r="D27" s="500">
        <f t="shared" si="0"/>
        <v>0</v>
      </c>
      <c r="E27" s="232">
        <f t="shared" si="1"/>
        <v>0</v>
      </c>
      <c r="F27" s="236">
        <f t="shared" si="2"/>
        <v>0</v>
      </c>
      <c r="G27" s="236">
        <f t="shared" si="3"/>
        <v>0</v>
      </c>
      <c r="H27" s="236">
        <f t="shared" si="4"/>
        <v>0</v>
      </c>
      <c r="I27" s="236">
        <f t="shared" si="5"/>
        <v>0</v>
      </c>
      <c r="J27" s="387">
        <f t="shared" si="6"/>
        <v>0</v>
      </c>
      <c r="K27" s="3"/>
      <c r="L27" s="3"/>
      <c r="M27" s="3"/>
      <c r="N27" s="3"/>
      <c r="O27" s="3"/>
      <c r="P27" s="3"/>
      <c r="Q27" s="3"/>
      <c r="R27" s="3"/>
      <c r="S27" s="3"/>
      <c r="T27" s="3"/>
      <c r="U27" s="3"/>
      <c r="V27" s="3"/>
      <c r="W27" s="3"/>
      <c r="X27" s="3"/>
      <c r="Y27" s="3"/>
      <c r="Z27" s="3"/>
    </row>
    <row r="28" spans="1:26" ht="12.75" customHeight="1" x14ac:dyDescent="0.25">
      <c r="A28" s="385">
        <f>Amnt_Deposited!B20</f>
        <v>9</v>
      </c>
      <c r="B28" s="321">
        <f>Amnt_Deposited!J20</f>
        <v>0</v>
      </c>
      <c r="C28" s="501">
        <f>MCF!R27</f>
        <v>0</v>
      </c>
      <c r="D28" s="500">
        <f t="shared" si="0"/>
        <v>0</v>
      </c>
      <c r="E28" s="232">
        <f t="shared" si="1"/>
        <v>0</v>
      </c>
      <c r="F28" s="236">
        <f t="shared" si="2"/>
        <v>0</v>
      </c>
      <c r="G28" s="236">
        <f t="shared" si="3"/>
        <v>0</v>
      </c>
      <c r="H28" s="236">
        <f t="shared" si="4"/>
        <v>0</v>
      </c>
      <c r="I28" s="236">
        <f t="shared" si="5"/>
        <v>0</v>
      </c>
      <c r="J28" s="387">
        <f t="shared" si="6"/>
        <v>0</v>
      </c>
      <c r="K28" s="3"/>
      <c r="L28" s="3"/>
      <c r="M28" s="3"/>
      <c r="N28" s="3"/>
      <c r="O28" s="3"/>
      <c r="P28" s="3"/>
      <c r="Q28" s="3"/>
      <c r="R28" s="3"/>
      <c r="S28" s="3"/>
      <c r="T28" s="3"/>
      <c r="U28" s="3"/>
      <c r="V28" s="3"/>
      <c r="W28" s="3"/>
      <c r="X28" s="3"/>
      <c r="Y28" s="3"/>
      <c r="Z28" s="3"/>
    </row>
    <row r="29" spans="1:26" ht="12.75" customHeight="1" x14ac:dyDescent="0.25">
      <c r="A29" s="385">
        <f>Amnt_Deposited!B21</f>
        <v>10</v>
      </c>
      <c r="B29" s="321">
        <f>Amnt_Deposited!J21</f>
        <v>0</v>
      </c>
      <c r="C29" s="501">
        <f>MCF!R28</f>
        <v>0</v>
      </c>
      <c r="D29" s="500">
        <f t="shared" si="0"/>
        <v>0</v>
      </c>
      <c r="E29" s="232">
        <f t="shared" si="1"/>
        <v>0</v>
      </c>
      <c r="F29" s="236">
        <f t="shared" si="2"/>
        <v>0</v>
      </c>
      <c r="G29" s="236">
        <f t="shared" si="3"/>
        <v>0</v>
      </c>
      <c r="H29" s="236">
        <f t="shared" si="4"/>
        <v>0</v>
      </c>
      <c r="I29" s="236">
        <f t="shared" si="5"/>
        <v>0</v>
      </c>
      <c r="J29" s="387">
        <f t="shared" si="6"/>
        <v>0</v>
      </c>
      <c r="K29" s="3"/>
      <c r="L29" s="3"/>
      <c r="M29" s="3"/>
      <c r="N29" s="3"/>
      <c r="O29" s="3"/>
      <c r="P29" s="3"/>
      <c r="Q29" s="3"/>
      <c r="R29" s="3"/>
      <c r="S29" s="3"/>
      <c r="T29" s="3"/>
      <c r="U29" s="3"/>
      <c r="V29" s="3"/>
      <c r="W29" s="3"/>
      <c r="X29" s="3"/>
      <c r="Y29" s="3"/>
      <c r="Z29" s="3"/>
    </row>
    <row r="30" spans="1:26" ht="12.75" customHeight="1" x14ac:dyDescent="0.25">
      <c r="A30" s="385">
        <f>Amnt_Deposited!B22</f>
        <v>11</v>
      </c>
      <c r="B30" s="321">
        <f>Amnt_Deposited!J22</f>
        <v>0</v>
      </c>
      <c r="C30" s="501">
        <f>MCF!R29</f>
        <v>0</v>
      </c>
      <c r="D30" s="500">
        <f t="shared" si="0"/>
        <v>0</v>
      </c>
      <c r="E30" s="232">
        <f t="shared" si="1"/>
        <v>0</v>
      </c>
      <c r="F30" s="236">
        <f t="shared" si="2"/>
        <v>0</v>
      </c>
      <c r="G30" s="236">
        <f t="shared" si="3"/>
        <v>0</v>
      </c>
      <c r="H30" s="236">
        <f t="shared" si="4"/>
        <v>0</v>
      </c>
      <c r="I30" s="236">
        <f t="shared" si="5"/>
        <v>0</v>
      </c>
      <c r="J30" s="387">
        <f t="shared" si="6"/>
        <v>0</v>
      </c>
      <c r="K30" s="3"/>
      <c r="L30" s="3"/>
      <c r="M30" s="3"/>
      <c r="N30" s="3"/>
      <c r="O30" s="3"/>
      <c r="P30" s="3"/>
      <c r="Q30" s="3"/>
      <c r="R30" s="3"/>
      <c r="S30" s="3"/>
      <c r="T30" s="3"/>
      <c r="U30" s="3"/>
      <c r="V30" s="3"/>
      <c r="W30" s="3"/>
      <c r="X30" s="3"/>
      <c r="Y30" s="3"/>
      <c r="Z30" s="3"/>
    </row>
    <row r="31" spans="1:26" ht="12.75" customHeight="1" x14ac:dyDescent="0.25">
      <c r="A31" s="385">
        <f>Amnt_Deposited!B23</f>
        <v>12</v>
      </c>
      <c r="B31" s="321">
        <f>Amnt_Deposited!J23</f>
        <v>0</v>
      </c>
      <c r="C31" s="501">
        <f>MCF!R30</f>
        <v>0</v>
      </c>
      <c r="D31" s="500">
        <f t="shared" si="0"/>
        <v>0</v>
      </c>
      <c r="E31" s="232">
        <f t="shared" si="1"/>
        <v>0</v>
      </c>
      <c r="F31" s="236">
        <f t="shared" si="2"/>
        <v>0</v>
      </c>
      <c r="G31" s="236">
        <f t="shared" si="3"/>
        <v>0</v>
      </c>
      <c r="H31" s="236">
        <f t="shared" si="4"/>
        <v>0</v>
      </c>
      <c r="I31" s="236">
        <f t="shared" si="5"/>
        <v>0</v>
      </c>
      <c r="J31" s="387">
        <f t="shared" si="6"/>
        <v>0</v>
      </c>
      <c r="K31" s="3"/>
      <c r="L31" s="3"/>
      <c r="M31" s="3"/>
      <c r="N31" s="3"/>
      <c r="O31" s="3"/>
      <c r="P31" s="3"/>
      <c r="Q31" s="3"/>
      <c r="R31" s="3"/>
      <c r="S31" s="3"/>
      <c r="T31" s="3"/>
      <c r="U31" s="3"/>
      <c r="V31" s="3"/>
      <c r="W31" s="3"/>
      <c r="X31" s="3"/>
      <c r="Y31" s="3"/>
      <c r="Z31" s="3"/>
    </row>
    <row r="32" spans="1:26" ht="12.75" customHeight="1" x14ac:dyDescent="0.25">
      <c r="A32" s="385">
        <f>Amnt_Deposited!B24</f>
        <v>13</v>
      </c>
      <c r="B32" s="321">
        <f>Amnt_Deposited!J24</f>
        <v>0</v>
      </c>
      <c r="C32" s="501">
        <f>MCF!R31</f>
        <v>0</v>
      </c>
      <c r="D32" s="500">
        <f t="shared" si="0"/>
        <v>0</v>
      </c>
      <c r="E32" s="232">
        <f t="shared" si="1"/>
        <v>0</v>
      </c>
      <c r="F32" s="236">
        <f t="shared" si="2"/>
        <v>0</v>
      </c>
      <c r="G32" s="236">
        <f t="shared" si="3"/>
        <v>0</v>
      </c>
      <c r="H32" s="236">
        <f t="shared" si="4"/>
        <v>0</v>
      </c>
      <c r="I32" s="236">
        <f t="shared" si="5"/>
        <v>0</v>
      </c>
      <c r="J32" s="387">
        <f t="shared" si="6"/>
        <v>0</v>
      </c>
      <c r="K32" s="3"/>
      <c r="L32" s="3"/>
      <c r="M32" s="3"/>
      <c r="N32" s="3"/>
      <c r="O32" s="3"/>
      <c r="P32" s="3"/>
      <c r="Q32" s="3"/>
      <c r="R32" s="3"/>
      <c r="S32" s="3"/>
      <c r="T32" s="3"/>
      <c r="U32" s="3"/>
      <c r="V32" s="3"/>
      <c r="W32" s="3"/>
      <c r="X32" s="3"/>
      <c r="Y32" s="3"/>
      <c r="Z32" s="3"/>
    </row>
    <row r="33" spans="1:26" ht="12.75" customHeight="1" x14ac:dyDescent="0.25">
      <c r="A33" s="385">
        <f>Amnt_Deposited!B25</f>
        <v>14</v>
      </c>
      <c r="B33" s="321">
        <f>Amnt_Deposited!J25</f>
        <v>0</v>
      </c>
      <c r="C33" s="501">
        <f>MCF!R32</f>
        <v>0</v>
      </c>
      <c r="D33" s="500">
        <f t="shared" si="0"/>
        <v>0</v>
      </c>
      <c r="E33" s="232">
        <f t="shared" si="1"/>
        <v>0</v>
      </c>
      <c r="F33" s="236">
        <f t="shared" si="2"/>
        <v>0</v>
      </c>
      <c r="G33" s="236">
        <f t="shared" si="3"/>
        <v>0</v>
      </c>
      <c r="H33" s="236">
        <f t="shared" si="4"/>
        <v>0</v>
      </c>
      <c r="I33" s="236">
        <f t="shared" si="5"/>
        <v>0</v>
      </c>
      <c r="J33" s="387">
        <f t="shared" si="6"/>
        <v>0</v>
      </c>
      <c r="K33" s="3"/>
      <c r="L33" s="3"/>
      <c r="M33" s="3"/>
      <c r="N33" s="3"/>
      <c r="O33" s="3"/>
      <c r="P33" s="3"/>
      <c r="Q33" s="3"/>
      <c r="R33" s="3"/>
      <c r="S33" s="3"/>
      <c r="T33" s="3"/>
      <c r="U33" s="3"/>
      <c r="V33" s="3"/>
      <c r="W33" s="3"/>
      <c r="X33" s="3"/>
      <c r="Y33" s="3"/>
      <c r="Z33" s="3"/>
    </row>
    <row r="34" spans="1:26" ht="12.75" customHeight="1" x14ac:dyDescent="0.25">
      <c r="A34" s="385">
        <f>Amnt_Deposited!B26</f>
        <v>15</v>
      </c>
      <c r="B34" s="321">
        <f>Amnt_Deposited!J26</f>
        <v>0</v>
      </c>
      <c r="C34" s="501">
        <f>MCF!R33</f>
        <v>0</v>
      </c>
      <c r="D34" s="500">
        <f t="shared" si="0"/>
        <v>0</v>
      </c>
      <c r="E34" s="232">
        <f t="shared" si="1"/>
        <v>0</v>
      </c>
      <c r="F34" s="236">
        <f t="shared" si="2"/>
        <v>0</v>
      </c>
      <c r="G34" s="236">
        <f t="shared" si="3"/>
        <v>0</v>
      </c>
      <c r="H34" s="236">
        <f t="shared" si="4"/>
        <v>0</v>
      </c>
      <c r="I34" s="236">
        <f t="shared" si="5"/>
        <v>0</v>
      </c>
      <c r="J34" s="387">
        <f t="shared" si="6"/>
        <v>0</v>
      </c>
      <c r="K34" s="3"/>
      <c r="L34" s="3"/>
      <c r="M34" s="3"/>
      <c r="N34" s="3"/>
      <c r="O34" s="3"/>
      <c r="P34" s="3"/>
      <c r="Q34" s="3"/>
      <c r="R34" s="3"/>
      <c r="S34" s="3"/>
      <c r="T34" s="3"/>
      <c r="U34" s="3"/>
      <c r="V34" s="3"/>
      <c r="W34" s="3"/>
      <c r="X34" s="3"/>
      <c r="Y34" s="3"/>
      <c r="Z34" s="3"/>
    </row>
    <row r="35" spans="1:26" ht="12.75" customHeight="1" x14ac:dyDescent="0.25">
      <c r="A35" s="385">
        <f>Amnt_Deposited!B27</f>
        <v>16</v>
      </c>
      <c r="B35" s="321">
        <f>Amnt_Deposited!J27</f>
        <v>0</v>
      </c>
      <c r="C35" s="501">
        <f>MCF!R34</f>
        <v>0</v>
      </c>
      <c r="D35" s="500">
        <f t="shared" si="0"/>
        <v>0</v>
      </c>
      <c r="E35" s="232">
        <f t="shared" si="1"/>
        <v>0</v>
      </c>
      <c r="F35" s="236">
        <f t="shared" si="2"/>
        <v>0</v>
      </c>
      <c r="G35" s="236">
        <f t="shared" si="3"/>
        <v>0</v>
      </c>
      <c r="H35" s="236">
        <f t="shared" si="4"/>
        <v>0</v>
      </c>
      <c r="I35" s="236">
        <f t="shared" si="5"/>
        <v>0</v>
      </c>
      <c r="J35" s="387">
        <f t="shared" si="6"/>
        <v>0</v>
      </c>
      <c r="K35" s="3"/>
      <c r="L35" s="3"/>
      <c r="M35" s="3"/>
      <c r="N35" s="3"/>
      <c r="O35" s="3"/>
      <c r="P35" s="3"/>
      <c r="Q35" s="3"/>
      <c r="R35" s="3"/>
      <c r="S35" s="3"/>
      <c r="T35" s="3"/>
      <c r="U35" s="3"/>
      <c r="V35" s="3"/>
      <c r="W35" s="3"/>
      <c r="X35" s="3"/>
      <c r="Y35" s="3"/>
      <c r="Z35" s="3"/>
    </row>
    <row r="36" spans="1:26" ht="12.75" customHeight="1" x14ac:dyDescent="0.25">
      <c r="A36" s="385">
        <f>Amnt_Deposited!B28</f>
        <v>17</v>
      </c>
      <c r="B36" s="321">
        <f>Amnt_Deposited!J28</f>
        <v>0</v>
      </c>
      <c r="C36" s="501">
        <f>MCF!R35</f>
        <v>0</v>
      </c>
      <c r="D36" s="500">
        <f t="shared" si="0"/>
        <v>0</v>
      </c>
      <c r="E36" s="232">
        <f t="shared" si="1"/>
        <v>0</v>
      </c>
      <c r="F36" s="236">
        <f t="shared" si="2"/>
        <v>0</v>
      </c>
      <c r="G36" s="236">
        <f t="shared" si="3"/>
        <v>0</v>
      </c>
      <c r="H36" s="236">
        <f t="shared" si="4"/>
        <v>0</v>
      </c>
      <c r="I36" s="236">
        <f t="shared" si="5"/>
        <v>0</v>
      </c>
      <c r="J36" s="387">
        <f t="shared" si="6"/>
        <v>0</v>
      </c>
      <c r="K36" s="3"/>
      <c r="L36" s="3"/>
      <c r="M36" s="3"/>
      <c r="N36" s="3"/>
      <c r="O36" s="3"/>
      <c r="P36" s="3"/>
      <c r="Q36" s="3"/>
      <c r="R36" s="3"/>
      <c r="S36" s="3"/>
      <c r="T36" s="3"/>
      <c r="U36" s="3"/>
      <c r="V36" s="3"/>
      <c r="W36" s="3"/>
      <c r="X36" s="3"/>
      <c r="Y36" s="3"/>
      <c r="Z36" s="3"/>
    </row>
    <row r="37" spans="1:26" ht="12.75" customHeight="1" x14ac:dyDescent="0.25">
      <c r="A37" s="385">
        <f>Amnt_Deposited!B29</f>
        <v>18</v>
      </c>
      <c r="B37" s="321">
        <f>Amnt_Deposited!J29</f>
        <v>0</v>
      </c>
      <c r="C37" s="501">
        <f>MCF!R36</f>
        <v>0</v>
      </c>
      <c r="D37" s="500">
        <f t="shared" si="0"/>
        <v>0</v>
      </c>
      <c r="E37" s="232">
        <f t="shared" si="1"/>
        <v>0</v>
      </c>
      <c r="F37" s="236">
        <f t="shared" si="2"/>
        <v>0</v>
      </c>
      <c r="G37" s="236">
        <f t="shared" si="3"/>
        <v>0</v>
      </c>
      <c r="H37" s="236">
        <f t="shared" si="4"/>
        <v>0</v>
      </c>
      <c r="I37" s="236">
        <f t="shared" si="5"/>
        <v>0</v>
      </c>
      <c r="J37" s="387">
        <f t="shared" si="6"/>
        <v>0</v>
      </c>
      <c r="K37" s="3"/>
      <c r="L37" s="3"/>
      <c r="M37" s="3"/>
      <c r="N37" s="3"/>
      <c r="O37" s="3"/>
      <c r="P37" s="3"/>
      <c r="Q37" s="3"/>
      <c r="R37" s="3"/>
      <c r="S37" s="3"/>
      <c r="T37" s="3"/>
      <c r="U37" s="3"/>
      <c r="V37" s="3"/>
      <c r="W37" s="3"/>
      <c r="X37" s="3"/>
      <c r="Y37" s="3"/>
      <c r="Z37" s="3"/>
    </row>
    <row r="38" spans="1:26" ht="12.75" customHeight="1" x14ac:dyDescent="0.25">
      <c r="A38" s="385">
        <f>Amnt_Deposited!B30</f>
        <v>19</v>
      </c>
      <c r="B38" s="321">
        <f>Amnt_Deposited!J30</f>
        <v>0</v>
      </c>
      <c r="C38" s="501">
        <f>MCF!R37</f>
        <v>0</v>
      </c>
      <c r="D38" s="500">
        <f t="shared" si="0"/>
        <v>0</v>
      </c>
      <c r="E38" s="232">
        <f t="shared" si="1"/>
        <v>0</v>
      </c>
      <c r="F38" s="236">
        <f t="shared" si="2"/>
        <v>0</v>
      </c>
      <c r="G38" s="236">
        <f t="shared" si="3"/>
        <v>0</v>
      </c>
      <c r="H38" s="236">
        <f t="shared" si="4"/>
        <v>0</v>
      </c>
      <c r="I38" s="236">
        <f t="shared" si="5"/>
        <v>0</v>
      </c>
      <c r="J38" s="387">
        <f t="shared" si="6"/>
        <v>0</v>
      </c>
      <c r="K38" s="3"/>
      <c r="L38" s="3"/>
      <c r="M38" s="3"/>
      <c r="N38" s="3"/>
      <c r="O38" s="3"/>
      <c r="P38" s="3"/>
      <c r="Q38" s="3"/>
      <c r="R38" s="3"/>
      <c r="S38" s="3"/>
      <c r="T38" s="3"/>
      <c r="U38" s="3"/>
      <c r="V38" s="3"/>
      <c r="W38" s="3"/>
      <c r="X38" s="3"/>
      <c r="Y38" s="3"/>
      <c r="Z38" s="3"/>
    </row>
    <row r="39" spans="1:26" ht="12.75" customHeight="1" x14ac:dyDescent="0.25">
      <c r="A39" s="385">
        <f>Amnt_Deposited!B31</f>
        <v>20</v>
      </c>
      <c r="B39" s="321">
        <f>Amnt_Deposited!J31</f>
        <v>0</v>
      </c>
      <c r="C39" s="501">
        <f>MCF!R38</f>
        <v>0</v>
      </c>
      <c r="D39" s="500">
        <f t="shared" si="0"/>
        <v>0</v>
      </c>
      <c r="E39" s="232">
        <f t="shared" si="1"/>
        <v>0</v>
      </c>
      <c r="F39" s="236">
        <f t="shared" si="2"/>
        <v>0</v>
      </c>
      <c r="G39" s="236">
        <f t="shared" si="3"/>
        <v>0</v>
      </c>
      <c r="H39" s="236">
        <f t="shared" si="4"/>
        <v>0</v>
      </c>
      <c r="I39" s="236">
        <f t="shared" si="5"/>
        <v>0</v>
      </c>
      <c r="J39" s="387">
        <f t="shared" si="6"/>
        <v>0</v>
      </c>
      <c r="K39" s="3"/>
      <c r="L39" s="3"/>
      <c r="M39" s="3"/>
      <c r="N39" s="3"/>
      <c r="O39" s="3"/>
      <c r="P39" s="3"/>
      <c r="Q39" s="3"/>
      <c r="R39" s="3"/>
      <c r="S39" s="3"/>
      <c r="T39" s="3"/>
      <c r="U39" s="3"/>
      <c r="V39" s="3"/>
      <c r="W39" s="3"/>
      <c r="X39" s="3"/>
      <c r="Y39" s="3"/>
      <c r="Z39" s="3"/>
    </row>
    <row r="40" spans="1:26" ht="12.75" customHeight="1" x14ac:dyDescent="0.25">
      <c r="A40" s="385">
        <f>Amnt_Deposited!B32</f>
        <v>21</v>
      </c>
      <c r="B40" s="321">
        <f>Amnt_Deposited!J32</f>
        <v>0</v>
      </c>
      <c r="C40" s="501">
        <f>MCF!R39</f>
        <v>0</v>
      </c>
      <c r="D40" s="500">
        <f t="shared" si="0"/>
        <v>0</v>
      </c>
      <c r="E40" s="232">
        <f t="shared" si="1"/>
        <v>0</v>
      </c>
      <c r="F40" s="236">
        <f t="shared" si="2"/>
        <v>0</v>
      </c>
      <c r="G40" s="236">
        <f t="shared" si="3"/>
        <v>0</v>
      </c>
      <c r="H40" s="236">
        <f t="shared" si="4"/>
        <v>0</v>
      </c>
      <c r="I40" s="236">
        <f t="shared" si="5"/>
        <v>0</v>
      </c>
      <c r="J40" s="387">
        <f t="shared" si="6"/>
        <v>0</v>
      </c>
      <c r="K40" s="3"/>
      <c r="L40" s="3"/>
      <c r="M40" s="3"/>
      <c r="N40" s="3"/>
      <c r="O40" s="3"/>
      <c r="P40" s="3"/>
      <c r="Q40" s="3"/>
      <c r="R40" s="3"/>
      <c r="S40" s="3"/>
      <c r="T40" s="3"/>
      <c r="U40" s="3"/>
      <c r="V40" s="3"/>
      <c r="W40" s="3"/>
      <c r="X40" s="3"/>
      <c r="Y40" s="3"/>
      <c r="Z40" s="3"/>
    </row>
    <row r="41" spans="1:26" ht="12.75" customHeight="1" x14ac:dyDescent="0.25">
      <c r="A41" s="385">
        <f>Amnt_Deposited!B33</f>
        <v>22</v>
      </c>
      <c r="B41" s="321">
        <f>Amnt_Deposited!J33</f>
        <v>0</v>
      </c>
      <c r="C41" s="501">
        <f>MCF!R40</f>
        <v>0</v>
      </c>
      <c r="D41" s="500">
        <f t="shared" si="0"/>
        <v>0</v>
      </c>
      <c r="E41" s="232">
        <f t="shared" si="1"/>
        <v>0</v>
      </c>
      <c r="F41" s="236">
        <f t="shared" si="2"/>
        <v>0</v>
      </c>
      <c r="G41" s="236">
        <f t="shared" si="3"/>
        <v>0</v>
      </c>
      <c r="H41" s="236">
        <f t="shared" si="4"/>
        <v>0</v>
      </c>
      <c r="I41" s="236">
        <f t="shared" si="5"/>
        <v>0</v>
      </c>
      <c r="J41" s="387">
        <f t="shared" si="6"/>
        <v>0</v>
      </c>
      <c r="K41" s="3"/>
      <c r="L41" s="3"/>
      <c r="M41" s="3"/>
      <c r="N41" s="3"/>
      <c r="O41" s="3"/>
      <c r="P41" s="3"/>
      <c r="Q41" s="3"/>
      <c r="R41" s="3"/>
      <c r="S41" s="3"/>
      <c r="T41" s="3"/>
      <c r="U41" s="3"/>
      <c r="V41" s="3"/>
      <c r="W41" s="3"/>
      <c r="X41" s="3"/>
      <c r="Y41" s="3"/>
      <c r="Z41" s="3"/>
    </row>
    <row r="42" spans="1:26" ht="12.75" customHeight="1" x14ac:dyDescent="0.25">
      <c r="A42" s="385">
        <f>Amnt_Deposited!B34</f>
        <v>23</v>
      </c>
      <c r="B42" s="321">
        <f>Amnt_Deposited!J34</f>
        <v>0</v>
      </c>
      <c r="C42" s="501">
        <f>MCF!R41</f>
        <v>0</v>
      </c>
      <c r="D42" s="500">
        <f t="shared" si="0"/>
        <v>0</v>
      </c>
      <c r="E42" s="232">
        <f t="shared" si="1"/>
        <v>0</v>
      </c>
      <c r="F42" s="236">
        <f t="shared" si="2"/>
        <v>0</v>
      </c>
      <c r="G42" s="236">
        <f t="shared" si="3"/>
        <v>0</v>
      </c>
      <c r="H42" s="236">
        <f t="shared" si="4"/>
        <v>0</v>
      </c>
      <c r="I42" s="236">
        <f t="shared" si="5"/>
        <v>0</v>
      </c>
      <c r="J42" s="387">
        <f t="shared" si="6"/>
        <v>0</v>
      </c>
      <c r="K42" s="3"/>
      <c r="L42" s="3"/>
      <c r="M42" s="3"/>
      <c r="N42" s="3"/>
      <c r="O42" s="3"/>
      <c r="P42" s="3"/>
      <c r="Q42" s="3"/>
      <c r="R42" s="3"/>
      <c r="S42" s="3"/>
      <c r="T42" s="3"/>
      <c r="U42" s="3"/>
      <c r="V42" s="3"/>
      <c r="W42" s="3"/>
      <c r="X42" s="3"/>
      <c r="Y42" s="3"/>
      <c r="Z42" s="3"/>
    </row>
    <row r="43" spans="1:26" ht="12.75" customHeight="1" x14ac:dyDescent="0.25">
      <c r="A43" s="385">
        <f>Amnt_Deposited!B35</f>
        <v>24</v>
      </c>
      <c r="B43" s="321">
        <f>Amnt_Deposited!J35</f>
        <v>0</v>
      </c>
      <c r="C43" s="501">
        <f>MCF!R42</f>
        <v>0</v>
      </c>
      <c r="D43" s="500">
        <f t="shared" si="0"/>
        <v>0</v>
      </c>
      <c r="E43" s="232">
        <f t="shared" si="1"/>
        <v>0</v>
      </c>
      <c r="F43" s="236">
        <f t="shared" si="2"/>
        <v>0</v>
      </c>
      <c r="G43" s="236">
        <f t="shared" si="3"/>
        <v>0</v>
      </c>
      <c r="H43" s="236">
        <f t="shared" si="4"/>
        <v>0</v>
      </c>
      <c r="I43" s="236">
        <f t="shared" si="5"/>
        <v>0</v>
      </c>
      <c r="J43" s="387">
        <f t="shared" si="6"/>
        <v>0</v>
      </c>
      <c r="K43" s="3"/>
      <c r="L43" s="3"/>
      <c r="M43" s="3"/>
      <c r="N43" s="3"/>
      <c r="O43" s="3"/>
      <c r="P43" s="3"/>
      <c r="Q43" s="3"/>
      <c r="R43" s="3"/>
      <c r="S43" s="3"/>
      <c r="T43" s="3"/>
      <c r="U43" s="3"/>
      <c r="V43" s="3"/>
      <c r="W43" s="3"/>
      <c r="X43" s="3"/>
      <c r="Y43" s="3"/>
      <c r="Z43" s="3"/>
    </row>
    <row r="44" spans="1:26" ht="12.75" customHeight="1" x14ac:dyDescent="0.25">
      <c r="A44" s="385">
        <f>Amnt_Deposited!B36</f>
        <v>25</v>
      </c>
      <c r="B44" s="321">
        <f>Amnt_Deposited!J36</f>
        <v>0</v>
      </c>
      <c r="C44" s="501">
        <f>MCF!R43</f>
        <v>0</v>
      </c>
      <c r="D44" s="500">
        <f t="shared" si="0"/>
        <v>0</v>
      </c>
      <c r="E44" s="232">
        <f t="shared" si="1"/>
        <v>0</v>
      </c>
      <c r="F44" s="236">
        <f t="shared" si="2"/>
        <v>0</v>
      </c>
      <c r="G44" s="236">
        <f t="shared" si="3"/>
        <v>0</v>
      </c>
      <c r="H44" s="236">
        <f t="shared" si="4"/>
        <v>0</v>
      </c>
      <c r="I44" s="236">
        <f t="shared" si="5"/>
        <v>0</v>
      </c>
      <c r="J44" s="387">
        <f t="shared" si="6"/>
        <v>0</v>
      </c>
      <c r="K44" s="3"/>
      <c r="L44" s="3"/>
      <c r="M44" s="3"/>
      <c r="N44" s="3"/>
      <c r="O44" s="3"/>
      <c r="P44" s="3"/>
      <c r="Q44" s="3"/>
      <c r="R44" s="3"/>
      <c r="S44" s="3"/>
      <c r="T44" s="3"/>
      <c r="U44" s="3"/>
      <c r="V44" s="3"/>
      <c r="W44" s="3"/>
      <c r="X44" s="3"/>
      <c r="Y44" s="3"/>
      <c r="Z44" s="3"/>
    </row>
    <row r="45" spans="1:26" ht="12.75" customHeight="1" x14ac:dyDescent="0.25">
      <c r="A45" s="385">
        <f>Amnt_Deposited!B37</f>
        <v>26</v>
      </c>
      <c r="B45" s="321">
        <f>Amnt_Deposited!J37</f>
        <v>0</v>
      </c>
      <c r="C45" s="501">
        <f>MCF!R44</f>
        <v>0</v>
      </c>
      <c r="D45" s="500">
        <f t="shared" si="0"/>
        <v>0</v>
      </c>
      <c r="E45" s="232">
        <f t="shared" si="1"/>
        <v>0</v>
      </c>
      <c r="F45" s="236">
        <f t="shared" si="2"/>
        <v>0</v>
      </c>
      <c r="G45" s="236">
        <f t="shared" si="3"/>
        <v>0</v>
      </c>
      <c r="H45" s="236">
        <f t="shared" si="4"/>
        <v>0</v>
      </c>
      <c r="I45" s="236">
        <f t="shared" si="5"/>
        <v>0</v>
      </c>
      <c r="J45" s="387">
        <f t="shared" si="6"/>
        <v>0</v>
      </c>
      <c r="K45" s="3"/>
      <c r="L45" s="3"/>
      <c r="M45" s="3"/>
      <c r="N45" s="3"/>
      <c r="O45" s="3"/>
      <c r="P45" s="3"/>
      <c r="Q45" s="3"/>
      <c r="R45" s="3"/>
      <c r="S45" s="3"/>
      <c r="T45" s="3"/>
      <c r="U45" s="3"/>
      <c r="V45" s="3"/>
      <c r="W45" s="3"/>
      <c r="X45" s="3"/>
      <c r="Y45" s="3"/>
      <c r="Z45" s="3"/>
    </row>
    <row r="46" spans="1:26" ht="12.75" customHeight="1" x14ac:dyDescent="0.25">
      <c r="A46" s="385">
        <f>Amnt_Deposited!B38</f>
        <v>27</v>
      </c>
      <c r="B46" s="321">
        <f>Amnt_Deposited!J38</f>
        <v>0</v>
      </c>
      <c r="C46" s="501">
        <f>MCF!R45</f>
        <v>0</v>
      </c>
      <c r="D46" s="500">
        <f t="shared" si="0"/>
        <v>0</v>
      </c>
      <c r="E46" s="232">
        <f t="shared" si="1"/>
        <v>0</v>
      </c>
      <c r="F46" s="236">
        <f t="shared" si="2"/>
        <v>0</v>
      </c>
      <c r="G46" s="236">
        <f t="shared" si="3"/>
        <v>0</v>
      </c>
      <c r="H46" s="236">
        <f t="shared" si="4"/>
        <v>0</v>
      </c>
      <c r="I46" s="236">
        <f t="shared" si="5"/>
        <v>0</v>
      </c>
      <c r="J46" s="387">
        <f t="shared" si="6"/>
        <v>0</v>
      </c>
      <c r="K46" s="3"/>
      <c r="L46" s="3"/>
      <c r="M46" s="3"/>
      <c r="N46" s="3"/>
      <c r="O46" s="3"/>
      <c r="P46" s="3"/>
      <c r="Q46" s="3"/>
      <c r="R46" s="3"/>
      <c r="S46" s="3"/>
      <c r="T46" s="3"/>
      <c r="U46" s="3"/>
      <c r="V46" s="3"/>
      <c r="W46" s="3"/>
      <c r="X46" s="3"/>
      <c r="Y46" s="3"/>
      <c r="Z46" s="3"/>
    </row>
    <row r="47" spans="1:26" ht="12.75" customHeight="1" x14ac:dyDescent="0.25">
      <c r="A47" s="385">
        <f>Amnt_Deposited!B39</f>
        <v>28</v>
      </c>
      <c r="B47" s="321">
        <f>Amnt_Deposited!J39</f>
        <v>0</v>
      </c>
      <c r="C47" s="501">
        <f>MCF!R46</f>
        <v>0</v>
      </c>
      <c r="D47" s="500">
        <f t="shared" si="0"/>
        <v>0</v>
      </c>
      <c r="E47" s="232">
        <f t="shared" si="1"/>
        <v>0</v>
      </c>
      <c r="F47" s="236">
        <f t="shared" si="2"/>
        <v>0</v>
      </c>
      <c r="G47" s="236">
        <f t="shared" si="3"/>
        <v>0</v>
      </c>
      <c r="H47" s="236">
        <f t="shared" si="4"/>
        <v>0</v>
      </c>
      <c r="I47" s="236">
        <f t="shared" si="5"/>
        <v>0</v>
      </c>
      <c r="J47" s="387">
        <f t="shared" si="6"/>
        <v>0</v>
      </c>
      <c r="K47" s="3"/>
      <c r="L47" s="3"/>
      <c r="M47" s="3"/>
      <c r="N47" s="3"/>
      <c r="O47" s="3"/>
      <c r="P47" s="3"/>
      <c r="Q47" s="3"/>
      <c r="R47" s="3"/>
      <c r="S47" s="3"/>
      <c r="T47" s="3"/>
      <c r="U47" s="3"/>
      <c r="V47" s="3"/>
      <c r="W47" s="3"/>
      <c r="X47" s="3"/>
      <c r="Y47" s="3"/>
      <c r="Z47" s="3"/>
    </row>
    <row r="48" spans="1:26" ht="12.75" customHeight="1" x14ac:dyDescent="0.25">
      <c r="A48" s="385">
        <f>Amnt_Deposited!B40</f>
        <v>29</v>
      </c>
      <c r="B48" s="321">
        <f>Amnt_Deposited!J40</f>
        <v>0</v>
      </c>
      <c r="C48" s="501">
        <f>MCF!R47</f>
        <v>0</v>
      </c>
      <c r="D48" s="500">
        <f t="shared" si="0"/>
        <v>0</v>
      </c>
      <c r="E48" s="232">
        <f t="shared" si="1"/>
        <v>0</v>
      </c>
      <c r="F48" s="236">
        <f t="shared" si="2"/>
        <v>0</v>
      </c>
      <c r="G48" s="236">
        <f t="shared" si="3"/>
        <v>0</v>
      </c>
      <c r="H48" s="236">
        <f t="shared" si="4"/>
        <v>0</v>
      </c>
      <c r="I48" s="236">
        <f t="shared" si="5"/>
        <v>0</v>
      </c>
      <c r="J48" s="387">
        <f t="shared" si="6"/>
        <v>0</v>
      </c>
      <c r="K48" s="3"/>
      <c r="L48" s="3"/>
      <c r="M48" s="3"/>
      <c r="N48" s="3"/>
      <c r="O48" s="3"/>
      <c r="P48" s="3"/>
      <c r="Q48" s="3"/>
      <c r="R48" s="3"/>
      <c r="S48" s="3"/>
      <c r="T48" s="3"/>
      <c r="U48" s="3"/>
      <c r="V48" s="3"/>
      <c r="W48" s="3"/>
      <c r="X48" s="3"/>
      <c r="Y48" s="3"/>
      <c r="Z48" s="3"/>
    </row>
    <row r="49" spans="1:26" ht="12.75" customHeight="1" x14ac:dyDescent="0.25">
      <c r="A49" s="385">
        <f>Amnt_Deposited!B41</f>
        <v>30</v>
      </c>
      <c r="B49" s="321">
        <f>Amnt_Deposited!J41</f>
        <v>0</v>
      </c>
      <c r="C49" s="501">
        <f>MCF!R48</f>
        <v>0</v>
      </c>
      <c r="D49" s="500">
        <f t="shared" si="0"/>
        <v>0</v>
      </c>
      <c r="E49" s="232">
        <f t="shared" si="1"/>
        <v>0</v>
      </c>
      <c r="F49" s="236">
        <f t="shared" si="2"/>
        <v>0</v>
      </c>
      <c r="G49" s="236">
        <f t="shared" si="3"/>
        <v>0</v>
      </c>
      <c r="H49" s="236">
        <f t="shared" si="4"/>
        <v>0</v>
      </c>
      <c r="I49" s="236">
        <f t="shared" si="5"/>
        <v>0</v>
      </c>
      <c r="J49" s="387">
        <f t="shared" si="6"/>
        <v>0</v>
      </c>
      <c r="K49" s="3"/>
      <c r="L49" s="3"/>
      <c r="M49" s="3"/>
      <c r="N49" s="3"/>
      <c r="O49" s="3"/>
      <c r="P49" s="3"/>
      <c r="Q49" s="3"/>
      <c r="R49" s="3"/>
      <c r="S49" s="3"/>
      <c r="T49" s="3"/>
      <c r="U49" s="3"/>
      <c r="V49" s="3"/>
      <c r="W49" s="3"/>
      <c r="X49" s="3"/>
      <c r="Y49" s="3"/>
      <c r="Z49" s="3"/>
    </row>
    <row r="50" spans="1:26" ht="12.75" customHeight="1" x14ac:dyDescent="0.25">
      <c r="A50" s="385">
        <f>Amnt_Deposited!B42</f>
        <v>31</v>
      </c>
      <c r="B50" s="321">
        <f>Amnt_Deposited!J42</f>
        <v>0</v>
      </c>
      <c r="C50" s="501">
        <f>MCF!R49</f>
        <v>0</v>
      </c>
      <c r="D50" s="500">
        <f t="shared" si="0"/>
        <v>0</v>
      </c>
      <c r="E50" s="232">
        <f t="shared" si="1"/>
        <v>0</v>
      </c>
      <c r="F50" s="236">
        <f t="shared" si="2"/>
        <v>0</v>
      </c>
      <c r="G50" s="236">
        <f t="shared" si="3"/>
        <v>0</v>
      </c>
      <c r="H50" s="236">
        <f t="shared" si="4"/>
        <v>0</v>
      </c>
      <c r="I50" s="236">
        <f t="shared" si="5"/>
        <v>0</v>
      </c>
      <c r="J50" s="387">
        <f t="shared" si="6"/>
        <v>0</v>
      </c>
      <c r="K50" s="3"/>
      <c r="L50" s="3"/>
      <c r="M50" s="3"/>
      <c r="N50" s="3"/>
      <c r="O50" s="3"/>
      <c r="P50" s="3"/>
      <c r="Q50" s="3"/>
      <c r="R50" s="3"/>
      <c r="S50" s="3"/>
      <c r="T50" s="3"/>
      <c r="U50" s="3"/>
      <c r="V50" s="3"/>
      <c r="W50" s="3"/>
      <c r="X50" s="3"/>
      <c r="Y50" s="3"/>
      <c r="Z50" s="3"/>
    </row>
    <row r="51" spans="1:26" ht="12.75" customHeight="1" x14ac:dyDescent="0.25">
      <c r="A51" s="385">
        <f>Amnt_Deposited!B43</f>
        <v>32</v>
      </c>
      <c r="B51" s="321">
        <f>Amnt_Deposited!J43</f>
        <v>0</v>
      </c>
      <c r="C51" s="501">
        <f>MCF!R50</f>
        <v>0</v>
      </c>
      <c r="D51" s="500">
        <f t="shared" si="0"/>
        <v>0</v>
      </c>
      <c r="E51" s="232">
        <f t="shared" ref="E51:E82" si="7">B51*D51*DOCF*C51</f>
        <v>0</v>
      </c>
      <c r="F51" s="236">
        <f t="shared" si="2"/>
        <v>0</v>
      </c>
      <c r="G51" s="236">
        <f t="shared" si="3"/>
        <v>0</v>
      </c>
      <c r="H51" s="236">
        <f t="shared" si="4"/>
        <v>0</v>
      </c>
      <c r="I51" s="236">
        <f t="shared" si="5"/>
        <v>0</v>
      </c>
      <c r="J51" s="387">
        <f t="shared" ref="J51:J82" si="8">I51*CH4_fraction*conv</f>
        <v>0</v>
      </c>
      <c r="K51" s="3"/>
      <c r="L51" s="3"/>
      <c r="M51" s="3"/>
      <c r="N51" s="3"/>
      <c r="O51" s="3"/>
      <c r="P51" s="3"/>
      <c r="Q51" s="3"/>
      <c r="R51" s="3"/>
      <c r="S51" s="3"/>
      <c r="T51" s="3"/>
      <c r="U51" s="3"/>
      <c r="V51" s="3"/>
      <c r="W51" s="3"/>
      <c r="X51" s="3"/>
      <c r="Y51" s="3"/>
      <c r="Z51" s="3"/>
    </row>
    <row r="52" spans="1:26" ht="12.75" customHeight="1" x14ac:dyDescent="0.25">
      <c r="A52" s="385">
        <f>Amnt_Deposited!B44</f>
        <v>33</v>
      </c>
      <c r="B52" s="321">
        <f>Amnt_Deposited!J44</f>
        <v>0</v>
      </c>
      <c r="C52" s="501">
        <f>MCF!R51</f>
        <v>0</v>
      </c>
      <c r="D52" s="500">
        <f t="shared" si="0"/>
        <v>0</v>
      </c>
      <c r="E52" s="232">
        <f t="shared" si="7"/>
        <v>0</v>
      </c>
      <c r="F52" s="236">
        <f t="shared" si="2"/>
        <v>0</v>
      </c>
      <c r="G52" s="236">
        <f t="shared" si="3"/>
        <v>0</v>
      </c>
      <c r="H52" s="236">
        <f t="shared" si="4"/>
        <v>0</v>
      </c>
      <c r="I52" s="236">
        <f t="shared" si="5"/>
        <v>0</v>
      </c>
      <c r="J52" s="387">
        <f t="shared" si="8"/>
        <v>0</v>
      </c>
      <c r="K52" s="3"/>
      <c r="L52" s="3"/>
      <c r="M52" s="3"/>
      <c r="N52" s="3"/>
      <c r="O52" s="3"/>
      <c r="P52" s="3"/>
      <c r="Q52" s="3"/>
      <c r="R52" s="3"/>
      <c r="S52" s="3"/>
      <c r="T52" s="3"/>
      <c r="U52" s="3"/>
      <c r="V52" s="3"/>
      <c r="W52" s="3"/>
      <c r="X52" s="3"/>
      <c r="Y52" s="3"/>
      <c r="Z52" s="3"/>
    </row>
    <row r="53" spans="1:26" ht="12.75" customHeight="1" x14ac:dyDescent="0.25">
      <c r="A53" s="385">
        <f>Amnt_Deposited!B45</f>
        <v>34</v>
      </c>
      <c r="B53" s="321">
        <f>Amnt_Deposited!J45</f>
        <v>0</v>
      </c>
      <c r="C53" s="501">
        <f>MCF!R52</f>
        <v>0</v>
      </c>
      <c r="D53" s="500">
        <f t="shared" si="0"/>
        <v>0</v>
      </c>
      <c r="E53" s="232">
        <f t="shared" si="7"/>
        <v>0</v>
      </c>
      <c r="F53" s="236">
        <f t="shared" si="2"/>
        <v>0</v>
      </c>
      <c r="G53" s="236">
        <f t="shared" si="3"/>
        <v>0</v>
      </c>
      <c r="H53" s="236">
        <f t="shared" si="4"/>
        <v>0</v>
      </c>
      <c r="I53" s="236">
        <f t="shared" si="5"/>
        <v>0</v>
      </c>
      <c r="J53" s="387">
        <f t="shared" si="8"/>
        <v>0</v>
      </c>
      <c r="K53" s="3"/>
      <c r="L53" s="3"/>
      <c r="M53" s="3"/>
      <c r="N53" s="3"/>
      <c r="O53" s="3"/>
      <c r="P53" s="3"/>
      <c r="Q53" s="3"/>
      <c r="R53" s="3"/>
      <c r="S53" s="3"/>
      <c r="T53" s="3"/>
      <c r="U53" s="3"/>
      <c r="V53" s="3"/>
      <c r="W53" s="3"/>
      <c r="X53" s="3"/>
      <c r="Y53" s="3"/>
      <c r="Z53" s="3"/>
    </row>
    <row r="54" spans="1:26" ht="12.75" customHeight="1" x14ac:dyDescent="0.25">
      <c r="A54" s="385">
        <f>Amnt_Deposited!B46</f>
        <v>35</v>
      </c>
      <c r="B54" s="321">
        <f>Amnt_Deposited!J46</f>
        <v>0</v>
      </c>
      <c r="C54" s="501">
        <f>MCF!R53</f>
        <v>0</v>
      </c>
      <c r="D54" s="500">
        <f t="shared" si="0"/>
        <v>0</v>
      </c>
      <c r="E54" s="232">
        <f t="shared" si="7"/>
        <v>0</v>
      </c>
      <c r="F54" s="236">
        <f t="shared" si="2"/>
        <v>0</v>
      </c>
      <c r="G54" s="236">
        <f t="shared" si="3"/>
        <v>0</v>
      </c>
      <c r="H54" s="236">
        <f t="shared" si="4"/>
        <v>0</v>
      </c>
      <c r="I54" s="236">
        <f t="shared" si="5"/>
        <v>0</v>
      </c>
      <c r="J54" s="387">
        <f t="shared" si="8"/>
        <v>0</v>
      </c>
      <c r="K54" s="3"/>
      <c r="L54" s="3"/>
      <c r="M54" s="3"/>
      <c r="N54" s="3"/>
      <c r="O54" s="3"/>
      <c r="P54" s="3"/>
      <c r="Q54" s="3"/>
      <c r="R54" s="3"/>
      <c r="S54" s="3"/>
      <c r="T54" s="3"/>
      <c r="U54" s="3"/>
      <c r="V54" s="3"/>
      <c r="W54" s="3"/>
      <c r="X54" s="3"/>
      <c r="Y54" s="3"/>
      <c r="Z54" s="3"/>
    </row>
    <row r="55" spans="1:26" ht="12.75" customHeight="1" x14ac:dyDescent="0.25">
      <c r="A55" s="385">
        <f>Amnt_Deposited!B47</f>
        <v>36</v>
      </c>
      <c r="B55" s="321">
        <f>Amnt_Deposited!J47</f>
        <v>0</v>
      </c>
      <c r="C55" s="501">
        <f>MCF!R54</f>
        <v>0</v>
      </c>
      <c r="D55" s="500">
        <f t="shared" si="0"/>
        <v>0</v>
      </c>
      <c r="E55" s="232">
        <f t="shared" si="7"/>
        <v>0</v>
      </c>
      <c r="F55" s="236">
        <f t="shared" si="2"/>
        <v>0</v>
      </c>
      <c r="G55" s="236">
        <f t="shared" si="3"/>
        <v>0</v>
      </c>
      <c r="H55" s="236">
        <f t="shared" si="4"/>
        <v>0</v>
      </c>
      <c r="I55" s="236">
        <f t="shared" si="5"/>
        <v>0</v>
      </c>
      <c r="J55" s="387">
        <f t="shared" si="8"/>
        <v>0</v>
      </c>
      <c r="K55" s="3"/>
      <c r="L55" s="3"/>
      <c r="M55" s="3"/>
      <c r="N55" s="3"/>
      <c r="O55" s="3"/>
      <c r="P55" s="3"/>
      <c r="Q55" s="3"/>
      <c r="R55" s="3"/>
      <c r="S55" s="3"/>
      <c r="T55" s="3"/>
      <c r="U55" s="3"/>
      <c r="V55" s="3"/>
      <c r="W55" s="3"/>
      <c r="X55" s="3"/>
      <c r="Y55" s="3"/>
      <c r="Z55" s="3"/>
    </row>
    <row r="56" spans="1:26" ht="12.75" customHeight="1" x14ac:dyDescent="0.25">
      <c r="A56" s="385">
        <f>Amnt_Deposited!B48</f>
        <v>37</v>
      </c>
      <c r="B56" s="321">
        <f>Amnt_Deposited!J48</f>
        <v>0</v>
      </c>
      <c r="C56" s="501">
        <f>MCF!R55</f>
        <v>0</v>
      </c>
      <c r="D56" s="500">
        <f t="shared" si="0"/>
        <v>0</v>
      </c>
      <c r="E56" s="232">
        <f t="shared" si="7"/>
        <v>0</v>
      </c>
      <c r="F56" s="236">
        <f t="shared" si="2"/>
        <v>0</v>
      </c>
      <c r="G56" s="236">
        <f t="shared" si="3"/>
        <v>0</v>
      </c>
      <c r="H56" s="236">
        <f t="shared" si="4"/>
        <v>0</v>
      </c>
      <c r="I56" s="236">
        <f t="shared" si="5"/>
        <v>0</v>
      </c>
      <c r="J56" s="387">
        <f t="shared" si="8"/>
        <v>0</v>
      </c>
      <c r="K56" s="3"/>
      <c r="L56" s="3"/>
      <c r="M56" s="3"/>
      <c r="N56" s="3"/>
      <c r="O56" s="3"/>
      <c r="P56" s="3"/>
      <c r="Q56" s="3"/>
      <c r="R56" s="3"/>
      <c r="S56" s="3"/>
      <c r="T56" s="3"/>
      <c r="U56" s="3"/>
      <c r="V56" s="3"/>
      <c r="W56" s="3"/>
      <c r="X56" s="3"/>
      <c r="Y56" s="3"/>
      <c r="Z56" s="3"/>
    </row>
    <row r="57" spans="1:26" ht="12.75" customHeight="1" x14ac:dyDescent="0.25">
      <c r="A57" s="385">
        <f>Amnt_Deposited!B49</f>
        <v>38</v>
      </c>
      <c r="B57" s="321">
        <f>Amnt_Deposited!J49</f>
        <v>0</v>
      </c>
      <c r="C57" s="501">
        <f>MCF!R56</f>
        <v>0</v>
      </c>
      <c r="D57" s="500">
        <f t="shared" si="0"/>
        <v>0</v>
      </c>
      <c r="E57" s="232">
        <f t="shared" si="7"/>
        <v>0</v>
      </c>
      <c r="F57" s="236">
        <f t="shared" si="2"/>
        <v>0</v>
      </c>
      <c r="G57" s="236">
        <f t="shared" si="3"/>
        <v>0</v>
      </c>
      <c r="H57" s="236">
        <f t="shared" si="4"/>
        <v>0</v>
      </c>
      <c r="I57" s="236">
        <f t="shared" si="5"/>
        <v>0</v>
      </c>
      <c r="J57" s="387">
        <f t="shared" si="8"/>
        <v>0</v>
      </c>
      <c r="K57" s="3"/>
      <c r="L57" s="3"/>
      <c r="M57" s="3"/>
      <c r="N57" s="3"/>
      <c r="O57" s="3"/>
      <c r="P57" s="3"/>
      <c r="Q57" s="3"/>
      <c r="R57" s="3"/>
      <c r="S57" s="3"/>
      <c r="T57" s="3"/>
      <c r="U57" s="3"/>
      <c r="V57" s="3"/>
      <c r="W57" s="3"/>
      <c r="X57" s="3"/>
      <c r="Y57" s="3"/>
      <c r="Z57" s="3"/>
    </row>
    <row r="58" spans="1:26" ht="12.75" customHeight="1" x14ac:dyDescent="0.25">
      <c r="A58" s="385">
        <f>Amnt_Deposited!B50</f>
        <v>39</v>
      </c>
      <c r="B58" s="321">
        <f>Amnt_Deposited!J50</f>
        <v>0</v>
      </c>
      <c r="C58" s="501">
        <f>MCF!R57</f>
        <v>0</v>
      </c>
      <c r="D58" s="500">
        <f t="shared" si="0"/>
        <v>0</v>
      </c>
      <c r="E58" s="232">
        <f t="shared" si="7"/>
        <v>0</v>
      </c>
      <c r="F58" s="236">
        <f t="shared" si="2"/>
        <v>0</v>
      </c>
      <c r="G58" s="236">
        <f t="shared" si="3"/>
        <v>0</v>
      </c>
      <c r="H58" s="236">
        <f t="shared" si="4"/>
        <v>0</v>
      </c>
      <c r="I58" s="236">
        <f t="shared" si="5"/>
        <v>0</v>
      </c>
      <c r="J58" s="387">
        <f t="shared" si="8"/>
        <v>0</v>
      </c>
      <c r="K58" s="3"/>
      <c r="L58" s="3"/>
      <c r="M58" s="3"/>
      <c r="N58" s="3"/>
      <c r="O58" s="3"/>
      <c r="P58" s="3"/>
      <c r="Q58" s="3"/>
      <c r="R58" s="3"/>
      <c r="S58" s="3"/>
      <c r="T58" s="3"/>
      <c r="U58" s="3"/>
      <c r="V58" s="3"/>
      <c r="W58" s="3"/>
      <c r="X58" s="3"/>
      <c r="Y58" s="3"/>
      <c r="Z58" s="3"/>
    </row>
    <row r="59" spans="1:26" ht="12.75" customHeight="1" x14ac:dyDescent="0.25">
      <c r="A59" s="385">
        <f>Amnt_Deposited!B51</f>
        <v>40</v>
      </c>
      <c r="B59" s="321">
        <f>Amnt_Deposited!J51</f>
        <v>0</v>
      </c>
      <c r="C59" s="501">
        <f>MCF!R58</f>
        <v>0</v>
      </c>
      <c r="D59" s="500">
        <f t="shared" si="0"/>
        <v>0</v>
      </c>
      <c r="E59" s="232">
        <f t="shared" si="7"/>
        <v>0</v>
      </c>
      <c r="F59" s="236">
        <f t="shared" si="2"/>
        <v>0</v>
      </c>
      <c r="G59" s="236">
        <f t="shared" si="3"/>
        <v>0</v>
      </c>
      <c r="H59" s="236">
        <f t="shared" si="4"/>
        <v>0</v>
      </c>
      <c r="I59" s="236">
        <f t="shared" si="5"/>
        <v>0</v>
      </c>
      <c r="J59" s="387">
        <f t="shared" si="8"/>
        <v>0</v>
      </c>
      <c r="K59" s="3"/>
      <c r="L59" s="3"/>
      <c r="M59" s="3"/>
      <c r="N59" s="3"/>
      <c r="O59" s="3"/>
      <c r="P59" s="3"/>
      <c r="Q59" s="3"/>
      <c r="R59" s="3"/>
      <c r="S59" s="3"/>
      <c r="T59" s="3"/>
      <c r="U59" s="3"/>
      <c r="V59" s="3"/>
      <c r="W59" s="3"/>
      <c r="X59" s="3"/>
      <c r="Y59" s="3"/>
      <c r="Z59" s="3"/>
    </row>
    <row r="60" spans="1:26" ht="12.75" customHeight="1" x14ac:dyDescent="0.25">
      <c r="A60" s="385">
        <f>Amnt_Deposited!B52</f>
        <v>41</v>
      </c>
      <c r="B60" s="321">
        <f>Amnt_Deposited!J52</f>
        <v>0</v>
      </c>
      <c r="C60" s="501">
        <f>MCF!R59</f>
        <v>0</v>
      </c>
      <c r="D60" s="500">
        <f t="shared" si="0"/>
        <v>0</v>
      </c>
      <c r="E60" s="232">
        <f t="shared" si="7"/>
        <v>0</v>
      </c>
      <c r="F60" s="236">
        <f t="shared" si="2"/>
        <v>0</v>
      </c>
      <c r="G60" s="236">
        <f t="shared" si="3"/>
        <v>0</v>
      </c>
      <c r="H60" s="236">
        <f t="shared" si="4"/>
        <v>0</v>
      </c>
      <c r="I60" s="236">
        <f t="shared" si="5"/>
        <v>0</v>
      </c>
      <c r="J60" s="387">
        <f t="shared" si="8"/>
        <v>0</v>
      </c>
      <c r="K60" s="3"/>
      <c r="L60" s="3"/>
      <c r="M60" s="3"/>
      <c r="N60" s="3"/>
      <c r="O60" s="3"/>
      <c r="P60" s="3"/>
      <c r="Q60" s="3"/>
      <c r="R60" s="3"/>
      <c r="S60" s="3"/>
      <c r="T60" s="3"/>
      <c r="U60" s="3"/>
      <c r="V60" s="3"/>
      <c r="W60" s="3"/>
      <c r="X60" s="3"/>
      <c r="Y60" s="3"/>
      <c r="Z60" s="3"/>
    </row>
    <row r="61" spans="1:26" ht="12.75" customHeight="1" x14ac:dyDescent="0.25">
      <c r="A61" s="385">
        <f>Amnt_Deposited!B53</f>
        <v>42</v>
      </c>
      <c r="B61" s="321">
        <f>Amnt_Deposited!J53</f>
        <v>0</v>
      </c>
      <c r="C61" s="501">
        <f>MCF!R60</f>
        <v>0</v>
      </c>
      <c r="D61" s="500">
        <f t="shared" si="0"/>
        <v>0</v>
      </c>
      <c r="E61" s="232">
        <f t="shared" si="7"/>
        <v>0</v>
      </c>
      <c r="F61" s="236">
        <f t="shared" si="2"/>
        <v>0</v>
      </c>
      <c r="G61" s="236">
        <f t="shared" si="3"/>
        <v>0</v>
      </c>
      <c r="H61" s="236">
        <f t="shared" si="4"/>
        <v>0</v>
      </c>
      <c r="I61" s="236">
        <f t="shared" si="5"/>
        <v>0</v>
      </c>
      <c r="J61" s="387">
        <f t="shared" si="8"/>
        <v>0</v>
      </c>
      <c r="K61" s="3"/>
      <c r="L61" s="3"/>
      <c r="M61" s="3"/>
      <c r="N61" s="3"/>
      <c r="O61" s="3"/>
      <c r="P61" s="3"/>
      <c r="Q61" s="3"/>
      <c r="R61" s="3"/>
      <c r="S61" s="3"/>
      <c r="T61" s="3"/>
      <c r="U61" s="3"/>
      <c r="V61" s="3"/>
      <c r="W61" s="3"/>
      <c r="X61" s="3"/>
      <c r="Y61" s="3"/>
      <c r="Z61" s="3"/>
    </row>
    <row r="62" spans="1:26" ht="12.75" customHeight="1" x14ac:dyDescent="0.25">
      <c r="A62" s="385">
        <f>Amnt_Deposited!B54</f>
        <v>43</v>
      </c>
      <c r="B62" s="321">
        <f>Amnt_Deposited!J54</f>
        <v>0</v>
      </c>
      <c r="C62" s="501">
        <f>MCF!R61</f>
        <v>0</v>
      </c>
      <c r="D62" s="500">
        <f t="shared" si="0"/>
        <v>0</v>
      </c>
      <c r="E62" s="232">
        <f t="shared" si="7"/>
        <v>0</v>
      </c>
      <c r="F62" s="236">
        <f t="shared" si="2"/>
        <v>0</v>
      </c>
      <c r="G62" s="236">
        <f t="shared" si="3"/>
        <v>0</v>
      </c>
      <c r="H62" s="236">
        <f t="shared" si="4"/>
        <v>0</v>
      </c>
      <c r="I62" s="236">
        <f t="shared" si="5"/>
        <v>0</v>
      </c>
      <c r="J62" s="387">
        <f t="shared" si="8"/>
        <v>0</v>
      </c>
      <c r="K62" s="3"/>
      <c r="L62" s="3"/>
      <c r="M62" s="3"/>
      <c r="N62" s="3"/>
      <c r="O62" s="3"/>
      <c r="P62" s="3"/>
      <c r="Q62" s="3"/>
      <c r="R62" s="3"/>
      <c r="S62" s="3"/>
      <c r="T62" s="3"/>
      <c r="U62" s="3"/>
      <c r="V62" s="3"/>
      <c r="W62" s="3"/>
      <c r="X62" s="3"/>
      <c r="Y62" s="3"/>
      <c r="Z62" s="3"/>
    </row>
    <row r="63" spans="1:26" ht="12.75" customHeight="1" x14ac:dyDescent="0.25">
      <c r="A63" s="385">
        <f>Amnt_Deposited!B55</f>
        <v>44</v>
      </c>
      <c r="B63" s="321">
        <f>Amnt_Deposited!J55</f>
        <v>0</v>
      </c>
      <c r="C63" s="501">
        <f>MCF!R62</f>
        <v>0</v>
      </c>
      <c r="D63" s="500">
        <f t="shared" si="0"/>
        <v>0</v>
      </c>
      <c r="E63" s="232">
        <f t="shared" si="7"/>
        <v>0</v>
      </c>
      <c r="F63" s="236">
        <f t="shared" si="2"/>
        <v>0</v>
      </c>
      <c r="G63" s="236">
        <f t="shared" si="3"/>
        <v>0</v>
      </c>
      <c r="H63" s="236">
        <f t="shared" si="4"/>
        <v>0</v>
      </c>
      <c r="I63" s="236">
        <f t="shared" si="5"/>
        <v>0</v>
      </c>
      <c r="J63" s="387">
        <f t="shared" si="8"/>
        <v>0</v>
      </c>
      <c r="K63" s="3"/>
      <c r="L63" s="3"/>
      <c r="M63" s="3"/>
      <c r="N63" s="3"/>
      <c r="O63" s="3"/>
      <c r="P63" s="3"/>
      <c r="Q63" s="3"/>
      <c r="R63" s="3"/>
      <c r="S63" s="3"/>
      <c r="T63" s="3"/>
      <c r="U63" s="3"/>
      <c r="V63" s="3"/>
      <c r="W63" s="3"/>
      <c r="X63" s="3"/>
      <c r="Y63" s="3"/>
      <c r="Z63" s="3"/>
    </row>
    <row r="64" spans="1:26" ht="12.75" customHeight="1" x14ac:dyDescent="0.25">
      <c r="A64" s="385">
        <f>Amnt_Deposited!B56</f>
        <v>45</v>
      </c>
      <c r="B64" s="321">
        <f>Amnt_Deposited!J56</f>
        <v>0</v>
      </c>
      <c r="C64" s="501">
        <f>MCF!R63</f>
        <v>0</v>
      </c>
      <c r="D64" s="500">
        <f t="shared" si="0"/>
        <v>0</v>
      </c>
      <c r="E64" s="232">
        <f t="shared" si="7"/>
        <v>0</v>
      </c>
      <c r="F64" s="236">
        <f t="shared" si="2"/>
        <v>0</v>
      </c>
      <c r="G64" s="236">
        <f t="shared" si="3"/>
        <v>0</v>
      </c>
      <c r="H64" s="236">
        <f t="shared" si="4"/>
        <v>0</v>
      </c>
      <c r="I64" s="236">
        <f t="shared" si="5"/>
        <v>0</v>
      </c>
      <c r="J64" s="387">
        <f t="shared" si="8"/>
        <v>0</v>
      </c>
      <c r="K64" s="3"/>
      <c r="L64" s="3"/>
      <c r="M64" s="3"/>
      <c r="N64" s="3"/>
      <c r="O64" s="3"/>
      <c r="P64" s="3"/>
      <c r="Q64" s="3"/>
      <c r="R64" s="3"/>
      <c r="S64" s="3"/>
      <c r="T64" s="3"/>
      <c r="U64" s="3"/>
      <c r="V64" s="3"/>
      <c r="W64" s="3"/>
      <c r="X64" s="3"/>
      <c r="Y64" s="3"/>
      <c r="Z64" s="3"/>
    </row>
    <row r="65" spans="1:26" ht="12.75" customHeight="1" x14ac:dyDescent="0.25">
      <c r="A65" s="385">
        <f>Amnt_Deposited!B57</f>
        <v>46</v>
      </c>
      <c r="B65" s="321">
        <f>Amnt_Deposited!J57</f>
        <v>0</v>
      </c>
      <c r="C65" s="501">
        <f>MCF!R64</f>
        <v>0</v>
      </c>
      <c r="D65" s="500">
        <f t="shared" si="0"/>
        <v>0</v>
      </c>
      <c r="E65" s="232">
        <f t="shared" si="7"/>
        <v>0</v>
      </c>
      <c r="F65" s="236">
        <f t="shared" si="2"/>
        <v>0</v>
      </c>
      <c r="G65" s="236">
        <f t="shared" si="3"/>
        <v>0</v>
      </c>
      <c r="H65" s="236">
        <f t="shared" si="4"/>
        <v>0</v>
      </c>
      <c r="I65" s="236">
        <f t="shared" si="5"/>
        <v>0</v>
      </c>
      <c r="J65" s="387">
        <f t="shared" si="8"/>
        <v>0</v>
      </c>
      <c r="K65" s="3"/>
      <c r="L65" s="3"/>
      <c r="M65" s="3"/>
      <c r="N65" s="3"/>
      <c r="O65" s="3"/>
      <c r="P65" s="3"/>
      <c r="Q65" s="3"/>
      <c r="R65" s="3"/>
      <c r="S65" s="3"/>
      <c r="T65" s="3"/>
      <c r="U65" s="3"/>
      <c r="V65" s="3"/>
      <c r="W65" s="3"/>
      <c r="X65" s="3"/>
      <c r="Y65" s="3"/>
      <c r="Z65" s="3"/>
    </row>
    <row r="66" spans="1:26" ht="12.75" customHeight="1" x14ac:dyDescent="0.25">
      <c r="A66" s="385">
        <f>Amnt_Deposited!B58</f>
        <v>47</v>
      </c>
      <c r="B66" s="321">
        <f>Amnt_Deposited!J58</f>
        <v>0</v>
      </c>
      <c r="C66" s="501">
        <f>MCF!R65</f>
        <v>0</v>
      </c>
      <c r="D66" s="500">
        <f t="shared" si="0"/>
        <v>0</v>
      </c>
      <c r="E66" s="232">
        <f t="shared" si="7"/>
        <v>0</v>
      </c>
      <c r="F66" s="236">
        <f t="shared" si="2"/>
        <v>0</v>
      </c>
      <c r="G66" s="236">
        <f t="shared" si="3"/>
        <v>0</v>
      </c>
      <c r="H66" s="236">
        <f t="shared" si="4"/>
        <v>0</v>
      </c>
      <c r="I66" s="236">
        <f t="shared" si="5"/>
        <v>0</v>
      </c>
      <c r="J66" s="387">
        <f t="shared" si="8"/>
        <v>0</v>
      </c>
      <c r="K66" s="3"/>
      <c r="L66" s="3"/>
      <c r="M66" s="3"/>
      <c r="N66" s="3"/>
      <c r="O66" s="3"/>
      <c r="P66" s="3"/>
      <c r="Q66" s="3"/>
      <c r="R66" s="3"/>
      <c r="S66" s="3"/>
      <c r="T66" s="3"/>
      <c r="U66" s="3"/>
      <c r="V66" s="3"/>
      <c r="W66" s="3"/>
      <c r="X66" s="3"/>
      <c r="Y66" s="3"/>
      <c r="Z66" s="3"/>
    </row>
    <row r="67" spans="1:26" ht="12.75" customHeight="1" x14ac:dyDescent="0.25">
      <c r="A67" s="385">
        <f>Amnt_Deposited!B59</f>
        <v>48</v>
      </c>
      <c r="B67" s="321">
        <f>Amnt_Deposited!J59</f>
        <v>0</v>
      </c>
      <c r="C67" s="501">
        <f>MCF!R66</f>
        <v>0</v>
      </c>
      <c r="D67" s="500">
        <f t="shared" si="0"/>
        <v>0</v>
      </c>
      <c r="E67" s="232">
        <f t="shared" si="7"/>
        <v>0</v>
      </c>
      <c r="F67" s="236">
        <f t="shared" si="2"/>
        <v>0</v>
      </c>
      <c r="G67" s="236">
        <f t="shared" si="3"/>
        <v>0</v>
      </c>
      <c r="H67" s="236">
        <f t="shared" si="4"/>
        <v>0</v>
      </c>
      <c r="I67" s="236">
        <f t="shared" si="5"/>
        <v>0</v>
      </c>
      <c r="J67" s="387">
        <f t="shared" si="8"/>
        <v>0</v>
      </c>
      <c r="K67" s="3"/>
      <c r="L67" s="3"/>
      <c r="M67" s="3"/>
      <c r="N67" s="3"/>
      <c r="O67" s="3"/>
      <c r="P67" s="3"/>
      <c r="Q67" s="3"/>
      <c r="R67" s="3"/>
      <c r="S67" s="3"/>
      <c r="T67" s="3"/>
      <c r="U67" s="3"/>
      <c r="V67" s="3"/>
      <c r="W67" s="3"/>
      <c r="X67" s="3"/>
      <c r="Y67" s="3"/>
      <c r="Z67" s="3"/>
    </row>
    <row r="68" spans="1:26" ht="12.75" customHeight="1" x14ac:dyDescent="0.25">
      <c r="A68" s="385">
        <f>Amnt_Deposited!B60</f>
        <v>49</v>
      </c>
      <c r="B68" s="321">
        <f>Amnt_Deposited!J60</f>
        <v>0</v>
      </c>
      <c r="C68" s="501">
        <f>MCF!R67</f>
        <v>0</v>
      </c>
      <c r="D68" s="500">
        <f t="shared" si="0"/>
        <v>0</v>
      </c>
      <c r="E68" s="232">
        <f t="shared" si="7"/>
        <v>0</v>
      </c>
      <c r="F68" s="236">
        <f t="shared" si="2"/>
        <v>0</v>
      </c>
      <c r="G68" s="236">
        <f t="shared" si="3"/>
        <v>0</v>
      </c>
      <c r="H68" s="236">
        <f t="shared" si="4"/>
        <v>0</v>
      </c>
      <c r="I68" s="236">
        <f t="shared" si="5"/>
        <v>0</v>
      </c>
      <c r="J68" s="387">
        <f t="shared" si="8"/>
        <v>0</v>
      </c>
      <c r="K68" s="3"/>
      <c r="L68" s="3"/>
      <c r="M68" s="3"/>
      <c r="N68" s="3"/>
      <c r="O68" s="3"/>
      <c r="P68" s="3"/>
      <c r="Q68" s="3"/>
      <c r="R68" s="3"/>
      <c r="S68" s="3"/>
      <c r="T68" s="3"/>
      <c r="U68" s="3"/>
      <c r="V68" s="3"/>
      <c r="W68" s="3"/>
      <c r="X68" s="3"/>
      <c r="Y68" s="3"/>
      <c r="Z68" s="3"/>
    </row>
    <row r="69" spans="1:26" ht="12.75" customHeight="1" x14ac:dyDescent="0.25">
      <c r="A69" s="385">
        <f>Amnt_Deposited!B61</f>
        <v>50</v>
      </c>
      <c r="B69" s="321">
        <f>Amnt_Deposited!J61</f>
        <v>0</v>
      </c>
      <c r="C69" s="501">
        <f>MCF!R68</f>
        <v>0</v>
      </c>
      <c r="D69" s="500">
        <f t="shared" si="0"/>
        <v>0</v>
      </c>
      <c r="E69" s="232">
        <f t="shared" si="7"/>
        <v>0</v>
      </c>
      <c r="F69" s="236">
        <f t="shared" si="2"/>
        <v>0</v>
      </c>
      <c r="G69" s="236">
        <f t="shared" si="3"/>
        <v>0</v>
      </c>
      <c r="H69" s="236">
        <f t="shared" si="4"/>
        <v>0</v>
      </c>
      <c r="I69" s="236">
        <f t="shared" si="5"/>
        <v>0</v>
      </c>
      <c r="J69" s="387">
        <f t="shared" si="8"/>
        <v>0</v>
      </c>
      <c r="K69" s="3"/>
      <c r="L69" s="3"/>
      <c r="M69" s="3"/>
      <c r="N69" s="3"/>
      <c r="O69" s="3"/>
      <c r="P69" s="3"/>
      <c r="Q69" s="3"/>
      <c r="R69" s="3"/>
      <c r="S69" s="3"/>
      <c r="T69" s="3"/>
      <c r="U69" s="3"/>
      <c r="V69" s="3"/>
      <c r="W69" s="3"/>
      <c r="X69" s="3"/>
      <c r="Y69" s="3"/>
      <c r="Z69" s="3"/>
    </row>
    <row r="70" spans="1:26" ht="12.75" customHeight="1" x14ac:dyDescent="0.25">
      <c r="A70" s="385">
        <f>Amnt_Deposited!B62</f>
        <v>51</v>
      </c>
      <c r="B70" s="321">
        <f>Amnt_Deposited!J62</f>
        <v>0</v>
      </c>
      <c r="C70" s="501">
        <f>MCF!R69</f>
        <v>0</v>
      </c>
      <c r="D70" s="500">
        <f t="shared" si="0"/>
        <v>0</v>
      </c>
      <c r="E70" s="232">
        <f t="shared" si="7"/>
        <v>0</v>
      </c>
      <c r="F70" s="236">
        <f t="shared" si="2"/>
        <v>0</v>
      </c>
      <c r="G70" s="236">
        <f t="shared" si="3"/>
        <v>0</v>
      </c>
      <c r="H70" s="236">
        <f t="shared" si="4"/>
        <v>0</v>
      </c>
      <c r="I70" s="236">
        <f t="shared" si="5"/>
        <v>0</v>
      </c>
      <c r="J70" s="387">
        <f t="shared" si="8"/>
        <v>0</v>
      </c>
      <c r="K70" s="3"/>
      <c r="L70" s="3"/>
      <c r="M70" s="3"/>
      <c r="N70" s="3"/>
      <c r="O70" s="3"/>
      <c r="P70" s="3"/>
      <c r="Q70" s="3"/>
      <c r="R70" s="3"/>
      <c r="S70" s="3"/>
      <c r="T70" s="3"/>
      <c r="U70" s="3"/>
      <c r="V70" s="3"/>
      <c r="W70" s="3"/>
      <c r="X70" s="3"/>
      <c r="Y70" s="3"/>
      <c r="Z70" s="3"/>
    </row>
    <row r="71" spans="1:26" ht="12.75" customHeight="1" x14ac:dyDescent="0.25">
      <c r="A71" s="385">
        <f>Amnt_Deposited!B63</f>
        <v>52</v>
      </c>
      <c r="B71" s="321">
        <f>Amnt_Deposited!J63</f>
        <v>0</v>
      </c>
      <c r="C71" s="501">
        <f>MCF!R70</f>
        <v>0</v>
      </c>
      <c r="D71" s="500">
        <f t="shared" si="0"/>
        <v>0</v>
      </c>
      <c r="E71" s="232">
        <f t="shared" si="7"/>
        <v>0</v>
      </c>
      <c r="F71" s="236">
        <f t="shared" si="2"/>
        <v>0</v>
      </c>
      <c r="G71" s="236">
        <f t="shared" si="3"/>
        <v>0</v>
      </c>
      <c r="H71" s="236">
        <f t="shared" si="4"/>
        <v>0</v>
      </c>
      <c r="I71" s="236">
        <f t="shared" si="5"/>
        <v>0</v>
      </c>
      <c r="J71" s="387">
        <f t="shared" si="8"/>
        <v>0</v>
      </c>
      <c r="K71" s="3"/>
      <c r="L71" s="3"/>
      <c r="M71" s="3"/>
      <c r="N71" s="3"/>
      <c r="O71" s="3"/>
      <c r="P71" s="3"/>
      <c r="Q71" s="3"/>
      <c r="R71" s="3"/>
      <c r="S71" s="3"/>
      <c r="T71" s="3"/>
      <c r="U71" s="3"/>
      <c r="V71" s="3"/>
      <c r="W71" s="3"/>
      <c r="X71" s="3"/>
      <c r="Y71" s="3"/>
      <c r="Z71" s="3"/>
    </row>
    <row r="72" spans="1:26" ht="12.75" customHeight="1" x14ac:dyDescent="0.25">
      <c r="A72" s="385">
        <f>Amnt_Deposited!B64</f>
        <v>53</v>
      </c>
      <c r="B72" s="321">
        <f>Amnt_Deposited!J64</f>
        <v>0</v>
      </c>
      <c r="C72" s="501">
        <f>MCF!R71</f>
        <v>0</v>
      </c>
      <c r="D72" s="500">
        <f t="shared" si="0"/>
        <v>0</v>
      </c>
      <c r="E72" s="232">
        <f t="shared" si="7"/>
        <v>0</v>
      </c>
      <c r="F72" s="236">
        <f t="shared" si="2"/>
        <v>0</v>
      </c>
      <c r="G72" s="236">
        <f t="shared" si="3"/>
        <v>0</v>
      </c>
      <c r="H72" s="236">
        <f t="shared" si="4"/>
        <v>0</v>
      </c>
      <c r="I72" s="236">
        <f t="shared" si="5"/>
        <v>0</v>
      </c>
      <c r="J72" s="387">
        <f t="shared" si="8"/>
        <v>0</v>
      </c>
      <c r="K72" s="3"/>
      <c r="L72" s="3"/>
      <c r="M72" s="3"/>
      <c r="N72" s="3"/>
      <c r="O72" s="3"/>
      <c r="P72" s="3"/>
      <c r="Q72" s="3"/>
      <c r="R72" s="3"/>
      <c r="S72" s="3"/>
      <c r="T72" s="3"/>
      <c r="U72" s="3"/>
      <c r="V72" s="3"/>
      <c r="W72" s="3"/>
      <c r="X72" s="3"/>
      <c r="Y72" s="3"/>
      <c r="Z72" s="3"/>
    </row>
    <row r="73" spans="1:26" ht="12.75" customHeight="1" x14ac:dyDescent="0.25">
      <c r="A73" s="385">
        <f>Amnt_Deposited!B65</f>
        <v>54</v>
      </c>
      <c r="B73" s="321">
        <f>Amnt_Deposited!J65</f>
        <v>0</v>
      </c>
      <c r="C73" s="501">
        <f>MCF!R72</f>
        <v>0</v>
      </c>
      <c r="D73" s="500">
        <f t="shared" si="0"/>
        <v>0</v>
      </c>
      <c r="E73" s="232">
        <f t="shared" si="7"/>
        <v>0</v>
      </c>
      <c r="F73" s="236">
        <f t="shared" si="2"/>
        <v>0</v>
      </c>
      <c r="G73" s="236">
        <f t="shared" si="3"/>
        <v>0</v>
      </c>
      <c r="H73" s="236">
        <f t="shared" si="4"/>
        <v>0</v>
      </c>
      <c r="I73" s="236">
        <f t="shared" si="5"/>
        <v>0</v>
      </c>
      <c r="J73" s="387">
        <f t="shared" si="8"/>
        <v>0</v>
      </c>
      <c r="K73" s="3"/>
      <c r="L73" s="3"/>
      <c r="M73" s="3"/>
      <c r="N73" s="3"/>
      <c r="O73" s="3"/>
      <c r="P73" s="3"/>
      <c r="Q73" s="3"/>
      <c r="R73" s="3"/>
      <c r="S73" s="3"/>
      <c r="T73" s="3"/>
      <c r="U73" s="3"/>
      <c r="V73" s="3"/>
      <c r="W73" s="3"/>
      <c r="X73" s="3"/>
      <c r="Y73" s="3"/>
      <c r="Z73" s="3"/>
    </row>
    <row r="74" spans="1:26" ht="12.75" customHeight="1" x14ac:dyDescent="0.25">
      <c r="A74" s="385">
        <f>Amnt_Deposited!B66</f>
        <v>55</v>
      </c>
      <c r="B74" s="321">
        <f>Amnt_Deposited!J66</f>
        <v>0</v>
      </c>
      <c r="C74" s="501">
        <f>MCF!R73</f>
        <v>0</v>
      </c>
      <c r="D74" s="500">
        <f t="shared" si="0"/>
        <v>0</v>
      </c>
      <c r="E74" s="232">
        <f t="shared" si="7"/>
        <v>0</v>
      </c>
      <c r="F74" s="236">
        <f t="shared" si="2"/>
        <v>0</v>
      </c>
      <c r="G74" s="236">
        <f t="shared" si="3"/>
        <v>0</v>
      </c>
      <c r="H74" s="236">
        <f t="shared" si="4"/>
        <v>0</v>
      </c>
      <c r="I74" s="236">
        <f t="shared" si="5"/>
        <v>0</v>
      </c>
      <c r="J74" s="387">
        <f t="shared" si="8"/>
        <v>0</v>
      </c>
      <c r="K74" s="3"/>
      <c r="L74" s="3"/>
      <c r="M74" s="3"/>
      <c r="N74" s="3"/>
      <c r="O74" s="3"/>
      <c r="P74" s="3"/>
      <c r="Q74" s="3"/>
      <c r="R74" s="3"/>
      <c r="S74" s="3"/>
      <c r="T74" s="3"/>
      <c r="U74" s="3"/>
      <c r="V74" s="3"/>
      <c r="W74" s="3"/>
      <c r="X74" s="3"/>
      <c r="Y74" s="3"/>
      <c r="Z74" s="3"/>
    </row>
    <row r="75" spans="1:26" ht="12.75" customHeight="1" x14ac:dyDescent="0.25">
      <c r="A75" s="385">
        <f>Amnt_Deposited!B67</f>
        <v>56</v>
      </c>
      <c r="B75" s="321">
        <f>Amnt_Deposited!J67</f>
        <v>0</v>
      </c>
      <c r="C75" s="501">
        <f>MCF!R74</f>
        <v>0</v>
      </c>
      <c r="D75" s="500">
        <f t="shared" si="0"/>
        <v>0</v>
      </c>
      <c r="E75" s="232">
        <f t="shared" si="7"/>
        <v>0</v>
      </c>
      <c r="F75" s="236">
        <f t="shared" si="2"/>
        <v>0</v>
      </c>
      <c r="G75" s="236">
        <f t="shared" si="3"/>
        <v>0</v>
      </c>
      <c r="H75" s="236">
        <f t="shared" si="4"/>
        <v>0</v>
      </c>
      <c r="I75" s="236">
        <f t="shared" si="5"/>
        <v>0</v>
      </c>
      <c r="J75" s="387">
        <f t="shared" si="8"/>
        <v>0</v>
      </c>
      <c r="K75" s="3"/>
      <c r="L75" s="3"/>
      <c r="M75" s="3"/>
      <c r="N75" s="3"/>
      <c r="O75" s="3"/>
      <c r="P75" s="3"/>
      <c r="Q75" s="3"/>
      <c r="R75" s="3"/>
      <c r="S75" s="3"/>
      <c r="T75" s="3"/>
      <c r="U75" s="3"/>
      <c r="V75" s="3"/>
      <c r="W75" s="3"/>
      <c r="X75" s="3"/>
      <c r="Y75" s="3"/>
      <c r="Z75" s="3"/>
    </row>
    <row r="76" spans="1:26" ht="12.75" customHeight="1" x14ac:dyDescent="0.25">
      <c r="A76" s="385">
        <f>Amnt_Deposited!B68</f>
        <v>57</v>
      </c>
      <c r="B76" s="321">
        <f>Amnt_Deposited!J68</f>
        <v>0</v>
      </c>
      <c r="C76" s="501">
        <f>MCF!R75</f>
        <v>0</v>
      </c>
      <c r="D76" s="500">
        <f t="shared" si="0"/>
        <v>0</v>
      </c>
      <c r="E76" s="232">
        <f t="shared" si="7"/>
        <v>0</v>
      </c>
      <c r="F76" s="236">
        <f t="shared" si="2"/>
        <v>0</v>
      </c>
      <c r="G76" s="236">
        <f t="shared" si="3"/>
        <v>0</v>
      </c>
      <c r="H76" s="236">
        <f t="shared" si="4"/>
        <v>0</v>
      </c>
      <c r="I76" s="236">
        <f t="shared" si="5"/>
        <v>0</v>
      </c>
      <c r="J76" s="387">
        <f t="shared" si="8"/>
        <v>0</v>
      </c>
      <c r="K76" s="3"/>
      <c r="L76" s="3"/>
      <c r="M76" s="3"/>
      <c r="N76" s="3"/>
      <c r="O76" s="3"/>
      <c r="P76" s="3"/>
      <c r="Q76" s="3"/>
      <c r="R76" s="3"/>
      <c r="S76" s="3"/>
      <c r="T76" s="3"/>
      <c r="U76" s="3"/>
      <c r="V76" s="3"/>
      <c r="W76" s="3"/>
      <c r="X76" s="3"/>
      <c r="Y76" s="3"/>
      <c r="Z76" s="3"/>
    </row>
    <row r="77" spans="1:26" ht="12.75" customHeight="1" x14ac:dyDescent="0.25">
      <c r="A77" s="385">
        <f>Amnt_Deposited!B69</f>
        <v>58</v>
      </c>
      <c r="B77" s="321">
        <f>Amnt_Deposited!J69</f>
        <v>0</v>
      </c>
      <c r="C77" s="501">
        <f>MCF!R76</f>
        <v>0</v>
      </c>
      <c r="D77" s="500">
        <f t="shared" si="0"/>
        <v>0</v>
      </c>
      <c r="E77" s="232">
        <f t="shared" si="7"/>
        <v>0</v>
      </c>
      <c r="F77" s="236">
        <f t="shared" si="2"/>
        <v>0</v>
      </c>
      <c r="G77" s="236">
        <f t="shared" si="3"/>
        <v>0</v>
      </c>
      <c r="H77" s="236">
        <f t="shared" si="4"/>
        <v>0</v>
      </c>
      <c r="I77" s="236">
        <f t="shared" si="5"/>
        <v>0</v>
      </c>
      <c r="J77" s="387">
        <f t="shared" si="8"/>
        <v>0</v>
      </c>
      <c r="K77" s="3"/>
      <c r="L77" s="3"/>
      <c r="M77" s="3"/>
      <c r="N77" s="3"/>
      <c r="O77" s="3"/>
      <c r="P77" s="3"/>
      <c r="Q77" s="3"/>
      <c r="R77" s="3"/>
      <c r="S77" s="3"/>
      <c r="T77" s="3"/>
      <c r="U77" s="3"/>
      <c r="V77" s="3"/>
      <c r="W77" s="3"/>
      <c r="X77" s="3"/>
      <c r="Y77" s="3"/>
      <c r="Z77" s="3"/>
    </row>
    <row r="78" spans="1:26" ht="12.75" customHeight="1" x14ac:dyDescent="0.25">
      <c r="A78" s="385">
        <f>Amnt_Deposited!B70</f>
        <v>59</v>
      </c>
      <c r="B78" s="321">
        <f>Amnt_Deposited!J70</f>
        <v>0</v>
      </c>
      <c r="C78" s="501">
        <f>MCF!R77</f>
        <v>0</v>
      </c>
      <c r="D78" s="500">
        <f t="shared" si="0"/>
        <v>0</v>
      </c>
      <c r="E78" s="232">
        <f t="shared" si="7"/>
        <v>0</v>
      </c>
      <c r="F78" s="236">
        <f t="shared" si="2"/>
        <v>0</v>
      </c>
      <c r="G78" s="236">
        <f t="shared" si="3"/>
        <v>0</v>
      </c>
      <c r="H78" s="236">
        <f t="shared" si="4"/>
        <v>0</v>
      </c>
      <c r="I78" s="236">
        <f t="shared" si="5"/>
        <v>0</v>
      </c>
      <c r="J78" s="387">
        <f t="shared" si="8"/>
        <v>0</v>
      </c>
      <c r="K78" s="3"/>
      <c r="L78" s="3"/>
      <c r="M78" s="3"/>
      <c r="N78" s="3"/>
      <c r="O78" s="3"/>
      <c r="P78" s="3"/>
      <c r="Q78" s="3"/>
      <c r="R78" s="3"/>
      <c r="S78" s="3"/>
      <c r="T78" s="3"/>
      <c r="U78" s="3"/>
      <c r="V78" s="3"/>
      <c r="W78" s="3"/>
      <c r="X78" s="3"/>
      <c r="Y78" s="3"/>
      <c r="Z78" s="3"/>
    </row>
    <row r="79" spans="1:26" ht="12.75" customHeight="1" x14ac:dyDescent="0.25">
      <c r="A79" s="385">
        <f>Amnt_Deposited!B71</f>
        <v>60</v>
      </c>
      <c r="B79" s="321">
        <f>Amnt_Deposited!J71</f>
        <v>0</v>
      </c>
      <c r="C79" s="501">
        <f>MCF!R78</f>
        <v>0</v>
      </c>
      <c r="D79" s="500">
        <f t="shared" si="0"/>
        <v>0</v>
      </c>
      <c r="E79" s="232">
        <f t="shared" si="7"/>
        <v>0</v>
      </c>
      <c r="F79" s="236">
        <f t="shared" si="2"/>
        <v>0</v>
      </c>
      <c r="G79" s="236">
        <f t="shared" si="3"/>
        <v>0</v>
      </c>
      <c r="H79" s="236">
        <f t="shared" si="4"/>
        <v>0</v>
      </c>
      <c r="I79" s="236">
        <f t="shared" si="5"/>
        <v>0</v>
      </c>
      <c r="J79" s="387">
        <f t="shared" si="8"/>
        <v>0</v>
      </c>
      <c r="K79" s="3"/>
      <c r="L79" s="3"/>
      <c r="M79" s="3"/>
      <c r="N79" s="3"/>
      <c r="O79" s="3"/>
      <c r="P79" s="3"/>
      <c r="Q79" s="3"/>
      <c r="R79" s="3"/>
      <c r="S79" s="3"/>
      <c r="T79" s="3"/>
      <c r="U79" s="3"/>
      <c r="V79" s="3"/>
      <c r="W79" s="3"/>
      <c r="X79" s="3"/>
      <c r="Y79" s="3"/>
      <c r="Z79" s="3"/>
    </row>
    <row r="80" spans="1:26" ht="12.75" customHeight="1" x14ac:dyDescent="0.25">
      <c r="A80" s="385">
        <f>Amnt_Deposited!B72</f>
        <v>61</v>
      </c>
      <c r="B80" s="321">
        <f>Amnt_Deposited!J72</f>
        <v>0</v>
      </c>
      <c r="C80" s="501">
        <f>MCF!R79</f>
        <v>0</v>
      </c>
      <c r="D80" s="500">
        <f t="shared" si="0"/>
        <v>0</v>
      </c>
      <c r="E80" s="232">
        <f t="shared" si="7"/>
        <v>0</v>
      </c>
      <c r="F80" s="236">
        <f t="shared" si="2"/>
        <v>0</v>
      </c>
      <c r="G80" s="236">
        <f t="shared" si="3"/>
        <v>0</v>
      </c>
      <c r="H80" s="236">
        <f t="shared" si="4"/>
        <v>0</v>
      </c>
      <c r="I80" s="236">
        <f t="shared" si="5"/>
        <v>0</v>
      </c>
      <c r="J80" s="387">
        <f t="shared" si="8"/>
        <v>0</v>
      </c>
      <c r="K80" s="3"/>
      <c r="L80" s="3"/>
      <c r="M80" s="3"/>
      <c r="N80" s="3"/>
      <c r="O80" s="3"/>
      <c r="P80" s="3"/>
      <c r="Q80" s="3"/>
      <c r="R80" s="3"/>
      <c r="S80" s="3"/>
      <c r="T80" s="3"/>
      <c r="U80" s="3"/>
      <c r="V80" s="3"/>
      <c r="W80" s="3"/>
      <c r="X80" s="3"/>
      <c r="Y80" s="3"/>
      <c r="Z80" s="3"/>
    </row>
    <row r="81" spans="1:26" ht="12.75" customHeight="1" x14ac:dyDescent="0.25">
      <c r="A81" s="385">
        <f>Amnt_Deposited!B73</f>
        <v>62</v>
      </c>
      <c r="B81" s="321">
        <f>Amnt_Deposited!J73</f>
        <v>0</v>
      </c>
      <c r="C81" s="501">
        <f>MCF!R80</f>
        <v>0</v>
      </c>
      <c r="D81" s="500">
        <f t="shared" si="0"/>
        <v>0</v>
      </c>
      <c r="E81" s="232">
        <f t="shared" si="7"/>
        <v>0</v>
      </c>
      <c r="F81" s="236">
        <f t="shared" si="2"/>
        <v>0</v>
      </c>
      <c r="G81" s="236">
        <f t="shared" si="3"/>
        <v>0</v>
      </c>
      <c r="H81" s="236">
        <f t="shared" si="4"/>
        <v>0</v>
      </c>
      <c r="I81" s="236">
        <f t="shared" si="5"/>
        <v>0</v>
      </c>
      <c r="J81" s="387">
        <f t="shared" si="8"/>
        <v>0</v>
      </c>
      <c r="K81" s="3"/>
      <c r="L81" s="3"/>
      <c r="M81" s="3"/>
      <c r="N81" s="3"/>
      <c r="O81" s="3"/>
      <c r="P81" s="3"/>
      <c r="Q81" s="3"/>
      <c r="R81" s="3"/>
      <c r="S81" s="3"/>
      <c r="T81" s="3"/>
      <c r="U81" s="3"/>
      <c r="V81" s="3"/>
      <c r="W81" s="3"/>
      <c r="X81" s="3"/>
      <c r="Y81" s="3"/>
      <c r="Z81" s="3"/>
    </row>
    <row r="82" spans="1:26" ht="12.75" customHeight="1" x14ac:dyDescent="0.25">
      <c r="A82" s="385">
        <f>Amnt_Deposited!B74</f>
        <v>63</v>
      </c>
      <c r="B82" s="321">
        <f>Amnt_Deposited!J74</f>
        <v>0</v>
      </c>
      <c r="C82" s="501">
        <f>MCF!R81</f>
        <v>0</v>
      </c>
      <c r="D82" s="500">
        <f t="shared" si="0"/>
        <v>0</v>
      </c>
      <c r="E82" s="232">
        <f t="shared" si="7"/>
        <v>0</v>
      </c>
      <c r="F82" s="236">
        <f t="shared" si="2"/>
        <v>0</v>
      </c>
      <c r="G82" s="236">
        <f t="shared" si="3"/>
        <v>0</v>
      </c>
      <c r="H82" s="236">
        <f t="shared" si="4"/>
        <v>0</v>
      </c>
      <c r="I82" s="236">
        <f t="shared" si="5"/>
        <v>0</v>
      </c>
      <c r="J82" s="387">
        <f t="shared" si="8"/>
        <v>0</v>
      </c>
      <c r="K82" s="3"/>
      <c r="L82" s="3"/>
      <c r="M82" s="3"/>
      <c r="N82" s="3"/>
      <c r="O82" s="3"/>
      <c r="P82" s="3"/>
      <c r="Q82" s="3"/>
      <c r="R82" s="3"/>
      <c r="S82" s="3"/>
      <c r="T82" s="3"/>
      <c r="U82" s="3"/>
      <c r="V82" s="3"/>
      <c r="W82" s="3"/>
      <c r="X82" s="3"/>
      <c r="Y82" s="3"/>
      <c r="Z82" s="3"/>
    </row>
    <row r="83" spans="1:26" ht="12.75" customHeight="1" x14ac:dyDescent="0.25">
      <c r="A83" s="385">
        <f>Amnt_Deposited!B75</f>
        <v>64</v>
      </c>
      <c r="B83" s="321">
        <f>Amnt_Deposited!J75</f>
        <v>0</v>
      </c>
      <c r="C83" s="501">
        <f>MCF!R82</f>
        <v>0</v>
      </c>
      <c r="D83" s="500">
        <f t="shared" si="0"/>
        <v>0</v>
      </c>
      <c r="E83" s="232">
        <f t="shared" ref="E83:E99" si="9">B83*D83*DOCF*C83</f>
        <v>0</v>
      </c>
      <c r="F83" s="236">
        <f t="shared" si="2"/>
        <v>0</v>
      </c>
      <c r="G83" s="236">
        <f t="shared" si="3"/>
        <v>0</v>
      </c>
      <c r="H83" s="236">
        <f t="shared" si="4"/>
        <v>0</v>
      </c>
      <c r="I83" s="236">
        <f t="shared" si="5"/>
        <v>0</v>
      </c>
      <c r="J83" s="387">
        <f t="shared" ref="J83:J99" si="10">I83*CH4_fraction*conv</f>
        <v>0</v>
      </c>
      <c r="K83" s="3"/>
      <c r="L83" s="3"/>
      <c r="M83" s="3"/>
      <c r="N83" s="3"/>
      <c r="O83" s="3"/>
      <c r="P83" s="3"/>
      <c r="Q83" s="3"/>
      <c r="R83" s="3"/>
      <c r="S83" s="3"/>
      <c r="T83" s="3"/>
      <c r="U83" s="3"/>
      <c r="V83" s="3"/>
      <c r="W83" s="3"/>
      <c r="X83" s="3"/>
      <c r="Y83" s="3"/>
      <c r="Z83" s="3"/>
    </row>
    <row r="84" spans="1:26" ht="12.75" customHeight="1" x14ac:dyDescent="0.25">
      <c r="A84" s="385">
        <f>Amnt_Deposited!B76</f>
        <v>65</v>
      </c>
      <c r="B84" s="321">
        <f>Amnt_Deposited!J76</f>
        <v>0</v>
      </c>
      <c r="C84" s="501">
        <f>MCF!R83</f>
        <v>0</v>
      </c>
      <c r="D84" s="500">
        <f t="shared" si="0"/>
        <v>0</v>
      </c>
      <c r="E84" s="232">
        <f t="shared" si="9"/>
        <v>0</v>
      </c>
      <c r="F84" s="236">
        <f t="shared" si="2"/>
        <v>0</v>
      </c>
      <c r="G84" s="236">
        <f t="shared" si="3"/>
        <v>0</v>
      </c>
      <c r="H84" s="236">
        <f t="shared" si="4"/>
        <v>0</v>
      </c>
      <c r="I84" s="236">
        <f t="shared" si="5"/>
        <v>0</v>
      </c>
      <c r="J84" s="387">
        <f t="shared" si="10"/>
        <v>0</v>
      </c>
      <c r="K84" s="3"/>
      <c r="L84" s="3"/>
      <c r="M84" s="3"/>
      <c r="N84" s="3"/>
      <c r="O84" s="3"/>
      <c r="P84" s="3"/>
      <c r="Q84" s="3"/>
      <c r="R84" s="3"/>
      <c r="S84" s="3"/>
      <c r="T84" s="3"/>
      <c r="U84" s="3"/>
      <c r="V84" s="3"/>
      <c r="W84" s="3"/>
      <c r="X84" s="3"/>
      <c r="Y84" s="3"/>
      <c r="Z84" s="3"/>
    </row>
    <row r="85" spans="1:26" ht="12.75" customHeight="1" x14ac:dyDescent="0.25">
      <c r="A85" s="385">
        <f>Amnt_Deposited!B77</f>
        <v>66</v>
      </c>
      <c r="B85" s="321">
        <f>Amnt_Deposited!J77</f>
        <v>0</v>
      </c>
      <c r="C85" s="501">
        <f>MCF!R84</f>
        <v>0</v>
      </c>
      <c r="D85" s="500">
        <f t="shared" si="0"/>
        <v>0</v>
      </c>
      <c r="E85" s="232">
        <f t="shared" si="9"/>
        <v>0</v>
      </c>
      <c r="F85" s="236">
        <f t="shared" si="2"/>
        <v>0</v>
      </c>
      <c r="G85" s="236">
        <f t="shared" si="3"/>
        <v>0</v>
      </c>
      <c r="H85" s="236">
        <f t="shared" si="4"/>
        <v>0</v>
      </c>
      <c r="I85" s="236">
        <f t="shared" si="5"/>
        <v>0</v>
      </c>
      <c r="J85" s="387">
        <f t="shared" si="10"/>
        <v>0</v>
      </c>
      <c r="K85" s="3"/>
      <c r="L85" s="3"/>
      <c r="M85" s="3"/>
      <c r="N85" s="3"/>
      <c r="O85" s="3"/>
      <c r="P85" s="3"/>
      <c r="Q85" s="3"/>
      <c r="R85" s="3"/>
      <c r="S85" s="3"/>
      <c r="T85" s="3"/>
      <c r="U85" s="3"/>
      <c r="V85" s="3"/>
      <c r="W85" s="3"/>
      <c r="X85" s="3"/>
      <c r="Y85" s="3"/>
      <c r="Z85" s="3"/>
    </row>
    <row r="86" spans="1:26" ht="12.75" customHeight="1" x14ac:dyDescent="0.25">
      <c r="A86" s="385">
        <f>Amnt_Deposited!B78</f>
        <v>67</v>
      </c>
      <c r="B86" s="321">
        <f>Amnt_Deposited!J78</f>
        <v>0</v>
      </c>
      <c r="C86" s="501">
        <f>MCF!R85</f>
        <v>0</v>
      </c>
      <c r="D86" s="500">
        <f t="shared" si="0"/>
        <v>0</v>
      </c>
      <c r="E86" s="232">
        <f t="shared" si="9"/>
        <v>0</v>
      </c>
      <c r="F86" s="236">
        <f t="shared" si="2"/>
        <v>0</v>
      </c>
      <c r="G86" s="236">
        <f t="shared" si="3"/>
        <v>0</v>
      </c>
      <c r="H86" s="236">
        <f t="shared" si="4"/>
        <v>0</v>
      </c>
      <c r="I86" s="236">
        <f t="shared" si="5"/>
        <v>0</v>
      </c>
      <c r="J86" s="387">
        <f t="shared" si="10"/>
        <v>0</v>
      </c>
      <c r="K86" s="3"/>
      <c r="L86" s="3"/>
      <c r="M86" s="3"/>
      <c r="N86" s="3"/>
      <c r="O86" s="3"/>
      <c r="P86" s="3"/>
      <c r="Q86" s="3"/>
      <c r="R86" s="3"/>
      <c r="S86" s="3"/>
      <c r="T86" s="3"/>
      <c r="U86" s="3"/>
      <c r="V86" s="3"/>
      <c r="W86" s="3"/>
      <c r="X86" s="3"/>
      <c r="Y86" s="3"/>
      <c r="Z86" s="3"/>
    </row>
    <row r="87" spans="1:26" ht="12.75" customHeight="1" x14ac:dyDescent="0.25">
      <c r="A87" s="385">
        <f>Amnt_Deposited!B79</f>
        <v>68</v>
      </c>
      <c r="B87" s="321">
        <f>Amnt_Deposited!J79</f>
        <v>0</v>
      </c>
      <c r="C87" s="501">
        <f>MCF!R86</f>
        <v>0</v>
      </c>
      <c r="D87" s="500">
        <f t="shared" si="0"/>
        <v>0</v>
      </c>
      <c r="E87" s="232">
        <f t="shared" si="9"/>
        <v>0</v>
      </c>
      <c r="F87" s="236">
        <f t="shared" si="2"/>
        <v>0</v>
      </c>
      <c r="G87" s="236">
        <f t="shared" si="3"/>
        <v>0</v>
      </c>
      <c r="H87" s="236">
        <f t="shared" si="4"/>
        <v>0</v>
      </c>
      <c r="I87" s="236">
        <f t="shared" si="5"/>
        <v>0</v>
      </c>
      <c r="J87" s="387">
        <f t="shared" si="10"/>
        <v>0</v>
      </c>
      <c r="K87" s="3"/>
      <c r="L87" s="3"/>
      <c r="M87" s="3"/>
      <c r="N87" s="3"/>
      <c r="O87" s="3"/>
      <c r="P87" s="3"/>
      <c r="Q87" s="3"/>
      <c r="R87" s="3"/>
      <c r="S87" s="3"/>
      <c r="T87" s="3"/>
      <c r="U87" s="3"/>
      <c r="V87" s="3"/>
      <c r="W87" s="3"/>
      <c r="X87" s="3"/>
      <c r="Y87" s="3"/>
      <c r="Z87" s="3"/>
    </row>
    <row r="88" spans="1:26" ht="12.75" customHeight="1" x14ac:dyDescent="0.25">
      <c r="A88" s="385">
        <f>Amnt_Deposited!B80</f>
        <v>69</v>
      </c>
      <c r="B88" s="321">
        <f>Amnt_Deposited!J80</f>
        <v>0</v>
      </c>
      <c r="C88" s="501">
        <f>MCF!R87</f>
        <v>0</v>
      </c>
      <c r="D88" s="500">
        <f t="shared" si="0"/>
        <v>0</v>
      </c>
      <c r="E88" s="232">
        <f t="shared" si="9"/>
        <v>0</v>
      </c>
      <c r="F88" s="236">
        <f t="shared" si="2"/>
        <v>0</v>
      </c>
      <c r="G88" s="236">
        <f t="shared" si="3"/>
        <v>0</v>
      </c>
      <c r="H88" s="236">
        <f t="shared" si="4"/>
        <v>0</v>
      </c>
      <c r="I88" s="236">
        <f t="shared" si="5"/>
        <v>0</v>
      </c>
      <c r="J88" s="387">
        <f t="shared" si="10"/>
        <v>0</v>
      </c>
      <c r="K88" s="3"/>
      <c r="L88" s="3"/>
      <c r="M88" s="3"/>
      <c r="N88" s="3"/>
      <c r="O88" s="3"/>
      <c r="P88" s="3"/>
      <c r="Q88" s="3"/>
      <c r="R88" s="3"/>
      <c r="S88" s="3"/>
      <c r="T88" s="3"/>
      <c r="U88" s="3"/>
      <c r="V88" s="3"/>
      <c r="W88" s="3"/>
      <c r="X88" s="3"/>
      <c r="Y88" s="3"/>
      <c r="Z88" s="3"/>
    </row>
    <row r="89" spans="1:26" ht="12.75" customHeight="1" x14ac:dyDescent="0.25">
      <c r="A89" s="385">
        <f>Amnt_Deposited!B81</f>
        <v>70</v>
      </c>
      <c r="B89" s="321">
        <f>Amnt_Deposited!J81</f>
        <v>0</v>
      </c>
      <c r="C89" s="501">
        <f>MCF!R88</f>
        <v>0</v>
      </c>
      <c r="D89" s="500">
        <f t="shared" si="0"/>
        <v>0</v>
      </c>
      <c r="E89" s="232">
        <f t="shared" si="9"/>
        <v>0</v>
      </c>
      <c r="F89" s="236">
        <f t="shared" si="2"/>
        <v>0</v>
      </c>
      <c r="G89" s="236">
        <f t="shared" si="3"/>
        <v>0</v>
      </c>
      <c r="H89" s="236">
        <f t="shared" si="4"/>
        <v>0</v>
      </c>
      <c r="I89" s="236">
        <f t="shared" si="5"/>
        <v>0</v>
      </c>
      <c r="J89" s="387">
        <f t="shared" si="10"/>
        <v>0</v>
      </c>
      <c r="K89" s="3"/>
      <c r="L89" s="3"/>
      <c r="M89" s="3"/>
      <c r="N89" s="3"/>
      <c r="O89" s="3"/>
      <c r="P89" s="3"/>
      <c r="Q89" s="3"/>
      <c r="R89" s="3"/>
      <c r="S89" s="3"/>
      <c r="T89" s="3"/>
      <c r="U89" s="3"/>
      <c r="V89" s="3"/>
      <c r="W89" s="3"/>
      <c r="X89" s="3"/>
      <c r="Y89" s="3"/>
      <c r="Z89" s="3"/>
    </row>
    <row r="90" spans="1:26" ht="12.75" customHeight="1" x14ac:dyDescent="0.25">
      <c r="A90" s="385">
        <f>Amnt_Deposited!B82</f>
        <v>71</v>
      </c>
      <c r="B90" s="321">
        <f>Amnt_Deposited!J82</f>
        <v>0</v>
      </c>
      <c r="C90" s="501">
        <f>MCF!R89</f>
        <v>0</v>
      </c>
      <c r="D90" s="500">
        <f t="shared" si="0"/>
        <v>0</v>
      </c>
      <c r="E90" s="232">
        <f t="shared" si="9"/>
        <v>0</v>
      </c>
      <c r="F90" s="236">
        <f t="shared" si="2"/>
        <v>0</v>
      </c>
      <c r="G90" s="236">
        <f t="shared" si="3"/>
        <v>0</v>
      </c>
      <c r="H90" s="236">
        <f t="shared" si="4"/>
        <v>0</v>
      </c>
      <c r="I90" s="236">
        <f t="shared" si="5"/>
        <v>0</v>
      </c>
      <c r="J90" s="387">
        <f t="shared" si="10"/>
        <v>0</v>
      </c>
      <c r="K90" s="3"/>
      <c r="L90" s="3"/>
      <c r="M90" s="3"/>
      <c r="N90" s="3"/>
      <c r="O90" s="3"/>
      <c r="P90" s="3"/>
      <c r="Q90" s="3"/>
      <c r="R90" s="3"/>
      <c r="S90" s="3"/>
      <c r="T90" s="3"/>
      <c r="U90" s="3"/>
      <c r="V90" s="3"/>
      <c r="W90" s="3"/>
      <c r="X90" s="3"/>
      <c r="Y90" s="3"/>
      <c r="Z90" s="3"/>
    </row>
    <row r="91" spans="1:26" ht="12.75" customHeight="1" x14ac:dyDescent="0.25">
      <c r="A91" s="385">
        <f>Amnt_Deposited!B83</f>
        <v>72</v>
      </c>
      <c r="B91" s="321">
        <f>Amnt_Deposited!J83</f>
        <v>0</v>
      </c>
      <c r="C91" s="501">
        <f>MCF!R90</f>
        <v>0</v>
      </c>
      <c r="D91" s="500">
        <f t="shared" si="0"/>
        <v>0</v>
      </c>
      <c r="E91" s="232">
        <f t="shared" si="9"/>
        <v>0</v>
      </c>
      <c r="F91" s="236">
        <f t="shared" si="2"/>
        <v>0</v>
      </c>
      <c r="G91" s="236">
        <f t="shared" si="3"/>
        <v>0</v>
      </c>
      <c r="H91" s="236">
        <f t="shared" si="4"/>
        <v>0</v>
      </c>
      <c r="I91" s="236">
        <f t="shared" si="5"/>
        <v>0</v>
      </c>
      <c r="J91" s="387">
        <f t="shared" si="10"/>
        <v>0</v>
      </c>
      <c r="K91" s="3"/>
      <c r="L91" s="3"/>
      <c r="M91" s="3"/>
      <c r="N91" s="3"/>
      <c r="O91" s="3"/>
      <c r="P91" s="3"/>
      <c r="Q91" s="3"/>
      <c r="R91" s="3"/>
      <c r="S91" s="3"/>
      <c r="T91" s="3"/>
      <c r="U91" s="3"/>
      <c r="V91" s="3"/>
      <c r="W91" s="3"/>
      <c r="X91" s="3"/>
      <c r="Y91" s="3"/>
      <c r="Z91" s="3"/>
    </row>
    <row r="92" spans="1:26" ht="12.75" customHeight="1" x14ac:dyDescent="0.25">
      <c r="A92" s="385">
        <f>Amnt_Deposited!B84</f>
        <v>73</v>
      </c>
      <c r="B92" s="321">
        <f>Amnt_Deposited!J84</f>
        <v>0</v>
      </c>
      <c r="C92" s="501">
        <f>MCF!R91</f>
        <v>0</v>
      </c>
      <c r="D92" s="500">
        <f t="shared" si="0"/>
        <v>0</v>
      </c>
      <c r="E92" s="232">
        <f t="shared" si="9"/>
        <v>0</v>
      </c>
      <c r="F92" s="236">
        <f t="shared" si="2"/>
        <v>0</v>
      </c>
      <c r="G92" s="236">
        <f t="shared" si="3"/>
        <v>0</v>
      </c>
      <c r="H92" s="236">
        <f t="shared" si="4"/>
        <v>0</v>
      </c>
      <c r="I92" s="236">
        <f t="shared" si="5"/>
        <v>0</v>
      </c>
      <c r="J92" s="387">
        <f t="shared" si="10"/>
        <v>0</v>
      </c>
      <c r="K92" s="3"/>
      <c r="L92" s="3"/>
      <c r="M92" s="3"/>
      <c r="N92" s="3"/>
      <c r="O92" s="3"/>
      <c r="P92" s="3"/>
      <c r="Q92" s="3"/>
      <c r="R92" s="3"/>
      <c r="S92" s="3"/>
      <c r="T92" s="3"/>
      <c r="U92" s="3"/>
      <c r="V92" s="3"/>
      <c r="W92" s="3"/>
      <c r="X92" s="3"/>
      <c r="Y92" s="3"/>
      <c r="Z92" s="3"/>
    </row>
    <row r="93" spans="1:26" ht="12.75" customHeight="1" x14ac:dyDescent="0.25">
      <c r="A93" s="385">
        <f>Amnt_Deposited!B85</f>
        <v>74</v>
      </c>
      <c r="B93" s="321">
        <f>Amnt_Deposited!J85</f>
        <v>0</v>
      </c>
      <c r="C93" s="501">
        <f>MCF!R92</f>
        <v>0</v>
      </c>
      <c r="D93" s="500">
        <f t="shared" si="0"/>
        <v>0</v>
      </c>
      <c r="E93" s="232">
        <f t="shared" si="9"/>
        <v>0</v>
      </c>
      <c r="F93" s="236">
        <f t="shared" si="2"/>
        <v>0</v>
      </c>
      <c r="G93" s="236">
        <f t="shared" si="3"/>
        <v>0</v>
      </c>
      <c r="H93" s="236">
        <f t="shared" si="4"/>
        <v>0</v>
      </c>
      <c r="I93" s="236">
        <f t="shared" si="5"/>
        <v>0</v>
      </c>
      <c r="J93" s="387">
        <f t="shared" si="10"/>
        <v>0</v>
      </c>
      <c r="K93" s="3"/>
      <c r="L93" s="3"/>
      <c r="M93" s="3"/>
      <c r="N93" s="3"/>
      <c r="O93" s="3"/>
      <c r="P93" s="3"/>
      <c r="Q93" s="3"/>
      <c r="R93" s="3"/>
      <c r="S93" s="3"/>
      <c r="T93" s="3"/>
      <c r="U93" s="3"/>
      <c r="V93" s="3"/>
      <c r="W93" s="3"/>
      <c r="X93" s="3"/>
      <c r="Y93" s="3"/>
      <c r="Z93" s="3"/>
    </row>
    <row r="94" spans="1:26" ht="12.75" customHeight="1" x14ac:dyDescent="0.25">
      <c r="A94" s="385">
        <f>Amnt_Deposited!B86</f>
        <v>75</v>
      </c>
      <c r="B94" s="321">
        <f>Amnt_Deposited!J86</f>
        <v>0</v>
      </c>
      <c r="C94" s="501">
        <f>MCF!R93</f>
        <v>0</v>
      </c>
      <c r="D94" s="500">
        <f t="shared" si="0"/>
        <v>0</v>
      </c>
      <c r="E94" s="232">
        <f t="shared" si="9"/>
        <v>0</v>
      </c>
      <c r="F94" s="236">
        <f t="shared" si="2"/>
        <v>0</v>
      </c>
      <c r="G94" s="236">
        <f t="shared" si="3"/>
        <v>0</v>
      </c>
      <c r="H94" s="236">
        <f t="shared" si="4"/>
        <v>0</v>
      </c>
      <c r="I94" s="236">
        <f t="shared" si="5"/>
        <v>0</v>
      </c>
      <c r="J94" s="387">
        <f t="shared" si="10"/>
        <v>0</v>
      </c>
      <c r="K94" s="3"/>
      <c r="L94" s="3"/>
      <c r="M94" s="3"/>
      <c r="N94" s="3"/>
      <c r="O94" s="3"/>
      <c r="P94" s="3"/>
      <c r="Q94" s="3"/>
      <c r="R94" s="3"/>
      <c r="S94" s="3"/>
      <c r="T94" s="3"/>
      <c r="U94" s="3"/>
      <c r="V94" s="3"/>
      <c r="W94" s="3"/>
      <c r="X94" s="3"/>
      <c r="Y94" s="3"/>
      <c r="Z94" s="3"/>
    </row>
    <row r="95" spans="1:26" ht="12.75" customHeight="1" x14ac:dyDescent="0.25">
      <c r="A95" s="385">
        <f>Amnt_Deposited!B87</f>
        <v>76</v>
      </c>
      <c r="B95" s="321">
        <f>Amnt_Deposited!J87</f>
        <v>0</v>
      </c>
      <c r="C95" s="501">
        <f>MCF!R94</f>
        <v>0</v>
      </c>
      <c r="D95" s="500">
        <f t="shared" si="0"/>
        <v>0</v>
      </c>
      <c r="E95" s="232">
        <f t="shared" si="9"/>
        <v>0</v>
      </c>
      <c r="F95" s="236">
        <f t="shared" si="2"/>
        <v>0</v>
      </c>
      <c r="G95" s="236">
        <f t="shared" si="3"/>
        <v>0</v>
      </c>
      <c r="H95" s="236">
        <f t="shared" si="4"/>
        <v>0</v>
      </c>
      <c r="I95" s="236">
        <f t="shared" si="5"/>
        <v>0</v>
      </c>
      <c r="J95" s="387">
        <f t="shared" si="10"/>
        <v>0</v>
      </c>
      <c r="K95" s="3"/>
      <c r="L95" s="3"/>
      <c r="M95" s="3"/>
      <c r="N95" s="3"/>
      <c r="O95" s="3"/>
      <c r="P95" s="3"/>
      <c r="Q95" s="3"/>
      <c r="R95" s="3"/>
      <c r="S95" s="3"/>
      <c r="T95" s="3"/>
      <c r="U95" s="3"/>
      <c r="V95" s="3"/>
      <c r="W95" s="3"/>
      <c r="X95" s="3"/>
      <c r="Y95" s="3"/>
      <c r="Z95" s="3"/>
    </row>
    <row r="96" spans="1:26" ht="12.75" customHeight="1" x14ac:dyDescent="0.25">
      <c r="A96" s="385">
        <f>Amnt_Deposited!B88</f>
        <v>77</v>
      </c>
      <c r="B96" s="321">
        <f>Amnt_Deposited!J88</f>
        <v>0</v>
      </c>
      <c r="C96" s="501">
        <f>MCF!R95</f>
        <v>0</v>
      </c>
      <c r="D96" s="500">
        <f t="shared" si="0"/>
        <v>0</v>
      </c>
      <c r="E96" s="232">
        <f t="shared" si="9"/>
        <v>0</v>
      </c>
      <c r="F96" s="236">
        <f t="shared" si="2"/>
        <v>0</v>
      </c>
      <c r="G96" s="236">
        <f t="shared" si="3"/>
        <v>0</v>
      </c>
      <c r="H96" s="236">
        <f t="shared" si="4"/>
        <v>0</v>
      </c>
      <c r="I96" s="236">
        <f t="shared" si="5"/>
        <v>0</v>
      </c>
      <c r="J96" s="387">
        <f t="shared" si="10"/>
        <v>0</v>
      </c>
      <c r="K96" s="3"/>
      <c r="L96" s="3"/>
      <c r="M96" s="3"/>
      <c r="N96" s="3"/>
      <c r="O96" s="3"/>
      <c r="P96" s="3"/>
      <c r="Q96" s="3"/>
      <c r="R96" s="3"/>
      <c r="S96" s="3"/>
      <c r="T96" s="3"/>
      <c r="U96" s="3"/>
      <c r="V96" s="3"/>
      <c r="W96" s="3"/>
      <c r="X96" s="3"/>
      <c r="Y96" s="3"/>
      <c r="Z96" s="3"/>
    </row>
    <row r="97" spans="1:26" ht="12.75" customHeight="1" x14ac:dyDescent="0.25">
      <c r="A97" s="385">
        <f>Amnt_Deposited!B89</f>
        <v>78</v>
      </c>
      <c r="B97" s="321">
        <f>Amnt_Deposited!J89</f>
        <v>0</v>
      </c>
      <c r="C97" s="501">
        <f>MCF!R96</f>
        <v>0</v>
      </c>
      <c r="D97" s="500">
        <f t="shared" si="0"/>
        <v>0</v>
      </c>
      <c r="E97" s="232">
        <f t="shared" si="9"/>
        <v>0</v>
      </c>
      <c r="F97" s="236">
        <f t="shared" si="2"/>
        <v>0</v>
      </c>
      <c r="G97" s="236">
        <f t="shared" si="3"/>
        <v>0</v>
      </c>
      <c r="H97" s="236">
        <f t="shared" si="4"/>
        <v>0</v>
      </c>
      <c r="I97" s="236">
        <f t="shared" si="5"/>
        <v>0</v>
      </c>
      <c r="J97" s="387">
        <f t="shared" si="10"/>
        <v>0</v>
      </c>
      <c r="K97" s="3"/>
      <c r="L97" s="3"/>
      <c r="M97" s="3"/>
      <c r="N97" s="3"/>
      <c r="O97" s="3"/>
      <c r="P97" s="3"/>
      <c r="Q97" s="3"/>
      <c r="R97" s="3"/>
      <c r="S97" s="3"/>
      <c r="T97" s="3"/>
      <c r="U97" s="3"/>
      <c r="V97" s="3"/>
      <c r="W97" s="3"/>
      <c r="X97" s="3"/>
      <c r="Y97" s="3"/>
      <c r="Z97" s="3"/>
    </row>
    <row r="98" spans="1:26" ht="12.75" customHeight="1" x14ac:dyDescent="0.25">
      <c r="A98" s="385">
        <f>Amnt_Deposited!B90</f>
        <v>79</v>
      </c>
      <c r="B98" s="321">
        <f>Amnt_Deposited!J90</f>
        <v>0</v>
      </c>
      <c r="C98" s="501">
        <f>MCF!R97</f>
        <v>0</v>
      </c>
      <c r="D98" s="500">
        <f t="shared" si="0"/>
        <v>0</v>
      </c>
      <c r="E98" s="232">
        <f t="shared" si="9"/>
        <v>0</v>
      </c>
      <c r="F98" s="236">
        <f t="shared" si="2"/>
        <v>0</v>
      </c>
      <c r="G98" s="236">
        <f t="shared" si="3"/>
        <v>0</v>
      </c>
      <c r="H98" s="236">
        <f t="shared" si="4"/>
        <v>0</v>
      </c>
      <c r="I98" s="236">
        <f t="shared" si="5"/>
        <v>0</v>
      </c>
      <c r="J98" s="387">
        <f t="shared" si="10"/>
        <v>0</v>
      </c>
      <c r="K98" s="3"/>
      <c r="L98" s="3"/>
      <c r="M98" s="3"/>
      <c r="N98" s="3"/>
      <c r="O98" s="3"/>
      <c r="P98" s="3"/>
      <c r="Q98" s="3"/>
      <c r="R98" s="3"/>
      <c r="S98" s="3"/>
      <c r="T98" s="3"/>
      <c r="U98" s="3"/>
      <c r="V98" s="3"/>
      <c r="W98" s="3"/>
      <c r="X98" s="3"/>
      <c r="Y98" s="3"/>
      <c r="Z98" s="3"/>
    </row>
    <row r="99" spans="1:26" ht="13.5" customHeight="1" x14ac:dyDescent="0.25">
      <c r="A99" s="488">
        <f>Amnt_Deposited!B91</f>
        <v>80</v>
      </c>
      <c r="B99" s="323">
        <f>Amnt_Deposited!J91</f>
        <v>0</v>
      </c>
      <c r="C99" s="502">
        <f>MCF!R98</f>
        <v>0</v>
      </c>
      <c r="D99" s="503">
        <f t="shared" si="0"/>
        <v>0</v>
      </c>
      <c r="E99" s="280">
        <f t="shared" si="9"/>
        <v>0</v>
      </c>
      <c r="F99" s="280">
        <f t="shared" si="2"/>
        <v>0</v>
      </c>
      <c r="G99" s="280">
        <f t="shared" si="3"/>
        <v>0</v>
      </c>
      <c r="H99" s="280">
        <f t="shared" si="4"/>
        <v>0</v>
      </c>
      <c r="I99" s="280">
        <f t="shared" si="5"/>
        <v>0</v>
      </c>
      <c r="J99" s="491">
        <f t="shared" si="10"/>
        <v>0</v>
      </c>
      <c r="K99" s="3"/>
      <c r="L99" s="3"/>
      <c r="M99" s="3"/>
      <c r="N99" s="3"/>
      <c r="O99" s="3"/>
      <c r="P99" s="3"/>
      <c r="Q99" s="3"/>
      <c r="R99" s="3"/>
      <c r="S99" s="3"/>
      <c r="T99" s="3"/>
      <c r="U99" s="3"/>
      <c r="V99" s="3"/>
      <c r="W99" s="3"/>
      <c r="X99" s="3"/>
      <c r="Y99" s="3"/>
      <c r="Z99" s="3"/>
    </row>
    <row r="100" spans="1:26" ht="12.75" customHeight="1" x14ac:dyDescent="0.25">
      <c r="A100" s="3"/>
      <c r="B100" s="3"/>
      <c r="C100" s="200"/>
      <c r="D100" s="200"/>
      <c r="E100" s="3"/>
      <c r="F100" s="3"/>
      <c r="G100" s="3"/>
      <c r="H100" s="3"/>
      <c r="I100" s="3"/>
      <c r="J100" s="3"/>
      <c r="K100" s="3"/>
      <c r="L100" s="3"/>
      <c r="M100" s="3"/>
      <c r="N100" s="3"/>
      <c r="O100" s="3"/>
      <c r="P100" s="3"/>
      <c r="Q100" s="3"/>
      <c r="R100" s="3"/>
      <c r="S100" s="3"/>
      <c r="T100" s="3"/>
      <c r="U100" s="3"/>
      <c r="V100" s="3"/>
      <c r="W100" s="3"/>
      <c r="X100" s="3"/>
      <c r="Y100" s="3"/>
      <c r="Z100" s="3"/>
    </row>
    <row r="101" spans="1:26" ht="12.75" customHeight="1" x14ac:dyDescent="0.25">
      <c r="A101" s="3"/>
      <c r="B101" s="3"/>
      <c r="C101" s="200"/>
      <c r="D101" s="200"/>
      <c r="E101" s="3"/>
      <c r="F101" s="3"/>
      <c r="G101" s="3"/>
      <c r="H101" s="3"/>
      <c r="I101" s="3"/>
      <c r="J101" s="3"/>
      <c r="K101" s="3"/>
      <c r="L101" s="3"/>
      <c r="M101" s="3"/>
      <c r="N101" s="3"/>
      <c r="O101" s="3"/>
      <c r="P101" s="3"/>
      <c r="Q101" s="3"/>
      <c r="R101" s="3"/>
      <c r="S101" s="3"/>
      <c r="T101" s="3"/>
      <c r="U101" s="3"/>
      <c r="V101" s="3"/>
      <c r="W101" s="3"/>
      <c r="X101" s="3"/>
      <c r="Y101" s="3"/>
      <c r="Z101" s="3"/>
    </row>
    <row r="102" spans="1:26" ht="12.75" customHeight="1" x14ac:dyDescent="0.25">
      <c r="A102" s="3"/>
      <c r="B102" s="3"/>
      <c r="C102" s="200"/>
      <c r="D102" s="200"/>
      <c r="E102" s="3"/>
      <c r="F102" s="3"/>
      <c r="G102" s="3"/>
      <c r="H102" s="3"/>
      <c r="I102" s="3"/>
      <c r="J102" s="3"/>
      <c r="K102" s="3"/>
      <c r="L102" s="3"/>
      <c r="M102" s="3"/>
      <c r="N102" s="3"/>
      <c r="O102" s="3"/>
      <c r="P102" s="3"/>
      <c r="Q102" s="3"/>
      <c r="R102" s="3"/>
      <c r="S102" s="3"/>
      <c r="T102" s="3"/>
      <c r="U102" s="3"/>
      <c r="V102" s="3"/>
      <c r="W102" s="3"/>
      <c r="X102" s="3"/>
      <c r="Y102" s="3"/>
      <c r="Z102" s="3"/>
    </row>
    <row r="103" spans="1:26" ht="12.75" customHeight="1" x14ac:dyDescent="0.25">
      <c r="A103" s="3"/>
      <c r="B103" s="3"/>
      <c r="C103" s="200"/>
      <c r="D103" s="200"/>
      <c r="E103" s="3"/>
      <c r="F103" s="3"/>
      <c r="G103" s="3"/>
      <c r="H103" s="3"/>
      <c r="I103" s="3"/>
      <c r="J103" s="3"/>
      <c r="K103" s="3"/>
      <c r="L103" s="3"/>
      <c r="M103" s="3"/>
      <c r="N103" s="3"/>
      <c r="O103" s="3"/>
      <c r="P103" s="3"/>
      <c r="Q103" s="3"/>
      <c r="R103" s="3"/>
      <c r="S103" s="3"/>
      <c r="T103" s="3"/>
      <c r="U103" s="3"/>
      <c r="V103" s="3"/>
      <c r="W103" s="3"/>
      <c r="X103" s="3"/>
      <c r="Y103" s="3"/>
      <c r="Z103" s="3"/>
    </row>
    <row r="104" spans="1:26" ht="12.75" customHeight="1" x14ac:dyDescent="0.25">
      <c r="A104" s="3"/>
      <c r="B104" s="3"/>
      <c r="C104" s="200"/>
      <c r="D104" s="200"/>
      <c r="E104" s="3"/>
      <c r="F104" s="3"/>
      <c r="G104" s="3"/>
      <c r="H104" s="3"/>
      <c r="I104" s="3"/>
      <c r="J104" s="3"/>
      <c r="K104" s="3"/>
      <c r="L104" s="3"/>
      <c r="M104" s="3"/>
      <c r="N104" s="3"/>
      <c r="O104" s="3"/>
      <c r="P104" s="3"/>
      <c r="Q104" s="3"/>
      <c r="R104" s="3"/>
      <c r="S104" s="3"/>
      <c r="T104" s="3"/>
      <c r="U104" s="3"/>
      <c r="V104" s="3"/>
      <c r="W104" s="3"/>
      <c r="X104" s="3"/>
      <c r="Y104" s="3"/>
      <c r="Z104" s="3"/>
    </row>
    <row r="105" spans="1:26" ht="12.75" customHeight="1" x14ac:dyDescent="0.25">
      <c r="A105" s="3"/>
      <c r="B105" s="3"/>
      <c r="C105" s="200"/>
      <c r="D105" s="200"/>
      <c r="E105" s="3"/>
      <c r="F105" s="3"/>
      <c r="G105" s="3"/>
      <c r="H105" s="3"/>
      <c r="I105" s="3"/>
      <c r="J105" s="3"/>
      <c r="K105" s="3"/>
      <c r="L105" s="3"/>
      <c r="M105" s="3"/>
      <c r="N105" s="3"/>
      <c r="O105" s="3"/>
      <c r="P105" s="3"/>
      <c r="Q105" s="3"/>
      <c r="R105" s="3"/>
      <c r="S105" s="3"/>
      <c r="T105" s="3"/>
      <c r="U105" s="3"/>
      <c r="V105" s="3"/>
      <c r="W105" s="3"/>
      <c r="X105" s="3"/>
      <c r="Y105" s="3"/>
      <c r="Z105" s="3"/>
    </row>
    <row r="106" spans="1:26" ht="12.75" customHeight="1" x14ac:dyDescent="0.25">
      <c r="A106" s="3"/>
      <c r="B106" s="3"/>
      <c r="C106" s="200"/>
      <c r="D106" s="200"/>
      <c r="E106" s="3"/>
      <c r="F106" s="3"/>
      <c r="G106" s="3"/>
      <c r="H106" s="3"/>
      <c r="I106" s="3"/>
      <c r="J106" s="3"/>
      <c r="K106" s="3"/>
      <c r="L106" s="3"/>
      <c r="M106" s="3"/>
      <c r="N106" s="3"/>
      <c r="O106" s="3"/>
      <c r="P106" s="3"/>
      <c r="Q106" s="3"/>
      <c r="R106" s="3"/>
      <c r="S106" s="3"/>
      <c r="T106" s="3"/>
      <c r="U106" s="3"/>
      <c r="V106" s="3"/>
      <c r="W106" s="3"/>
      <c r="X106" s="3"/>
      <c r="Y106" s="3"/>
      <c r="Z106" s="3"/>
    </row>
    <row r="107" spans="1:26" ht="12.75" customHeight="1" x14ac:dyDescent="0.25">
      <c r="A107" s="3"/>
      <c r="B107" s="3"/>
      <c r="C107" s="200"/>
      <c r="D107" s="200"/>
      <c r="E107" s="3"/>
      <c r="F107" s="3"/>
      <c r="G107" s="3"/>
      <c r="H107" s="3"/>
      <c r="I107" s="3"/>
      <c r="J107" s="3"/>
      <c r="K107" s="3"/>
      <c r="L107" s="3"/>
      <c r="M107" s="3"/>
      <c r="N107" s="3"/>
      <c r="O107" s="3"/>
      <c r="P107" s="3"/>
      <c r="Q107" s="3"/>
      <c r="R107" s="3"/>
      <c r="S107" s="3"/>
      <c r="T107" s="3"/>
      <c r="U107" s="3"/>
      <c r="V107" s="3"/>
      <c r="W107" s="3"/>
      <c r="X107" s="3"/>
      <c r="Y107" s="3"/>
      <c r="Z107" s="3"/>
    </row>
    <row r="108" spans="1:26" ht="12.75" customHeight="1" x14ac:dyDescent="0.25">
      <c r="A108" s="3"/>
      <c r="B108" s="3"/>
      <c r="C108" s="200"/>
      <c r="D108" s="200"/>
      <c r="E108" s="3"/>
      <c r="F108" s="3"/>
      <c r="G108" s="3"/>
      <c r="H108" s="3"/>
      <c r="I108" s="3"/>
      <c r="J108" s="3"/>
      <c r="K108" s="3"/>
      <c r="L108" s="3"/>
      <c r="M108" s="3"/>
      <c r="N108" s="3"/>
      <c r="O108" s="3"/>
      <c r="P108" s="3"/>
      <c r="Q108" s="3"/>
      <c r="R108" s="3"/>
      <c r="S108" s="3"/>
      <c r="T108" s="3"/>
      <c r="U108" s="3"/>
      <c r="V108" s="3"/>
      <c r="W108" s="3"/>
      <c r="X108" s="3"/>
      <c r="Y108" s="3"/>
      <c r="Z108" s="3"/>
    </row>
    <row r="109" spans="1:26" ht="12.75" customHeight="1" x14ac:dyDescent="0.25">
      <c r="A109" s="3"/>
      <c r="B109" s="3"/>
      <c r="C109" s="200"/>
      <c r="D109" s="200"/>
      <c r="E109" s="3"/>
      <c r="F109" s="3"/>
      <c r="G109" s="3"/>
      <c r="H109" s="3"/>
      <c r="I109" s="3"/>
      <c r="J109" s="3"/>
      <c r="K109" s="3"/>
      <c r="L109" s="3"/>
      <c r="M109" s="3"/>
      <c r="N109" s="3"/>
      <c r="O109" s="3"/>
      <c r="P109" s="3"/>
      <c r="Q109" s="3"/>
      <c r="R109" s="3"/>
      <c r="S109" s="3"/>
      <c r="T109" s="3"/>
      <c r="U109" s="3"/>
      <c r="V109" s="3"/>
      <c r="W109" s="3"/>
      <c r="X109" s="3"/>
      <c r="Y109" s="3"/>
      <c r="Z109" s="3"/>
    </row>
    <row r="110" spans="1:26" ht="12.75" customHeight="1" x14ac:dyDescent="0.25">
      <c r="A110" s="3"/>
      <c r="B110" s="3"/>
      <c r="C110" s="200"/>
      <c r="D110" s="200"/>
      <c r="E110" s="3"/>
      <c r="F110" s="3"/>
      <c r="G110" s="3"/>
      <c r="H110" s="3"/>
      <c r="I110" s="3"/>
      <c r="J110" s="3"/>
      <c r="K110" s="3"/>
      <c r="L110" s="3"/>
      <c r="M110" s="3"/>
      <c r="N110" s="3"/>
      <c r="O110" s="3"/>
      <c r="P110" s="3"/>
      <c r="Q110" s="3"/>
      <c r="R110" s="3"/>
      <c r="S110" s="3"/>
      <c r="T110" s="3"/>
      <c r="U110" s="3"/>
      <c r="V110" s="3"/>
      <c r="W110" s="3"/>
      <c r="X110" s="3"/>
      <c r="Y110" s="3"/>
      <c r="Z110" s="3"/>
    </row>
    <row r="111" spans="1:26" ht="12.75" customHeight="1" x14ac:dyDescent="0.25">
      <c r="A111" s="3"/>
      <c r="B111" s="3"/>
      <c r="C111" s="200"/>
      <c r="D111" s="200"/>
      <c r="E111" s="3"/>
      <c r="F111" s="3"/>
      <c r="G111" s="3"/>
      <c r="H111" s="3"/>
      <c r="I111" s="3"/>
      <c r="J111" s="3"/>
      <c r="K111" s="3"/>
      <c r="L111" s="3"/>
      <c r="M111" s="3"/>
      <c r="N111" s="3"/>
      <c r="O111" s="3"/>
      <c r="P111" s="3"/>
      <c r="Q111" s="3"/>
      <c r="R111" s="3"/>
      <c r="S111" s="3"/>
      <c r="T111" s="3"/>
      <c r="U111" s="3"/>
      <c r="V111" s="3"/>
      <c r="W111" s="3"/>
      <c r="X111" s="3"/>
      <c r="Y111" s="3"/>
      <c r="Z111" s="3"/>
    </row>
    <row r="112" spans="1:26" ht="12.75" customHeight="1" x14ac:dyDescent="0.25">
      <c r="A112" s="3"/>
      <c r="B112" s="3"/>
      <c r="C112" s="200"/>
      <c r="D112" s="200"/>
      <c r="E112" s="3"/>
      <c r="F112" s="3"/>
      <c r="G112" s="3"/>
      <c r="H112" s="3"/>
      <c r="I112" s="3"/>
      <c r="J112" s="3"/>
      <c r="K112" s="3"/>
      <c r="L112" s="3"/>
      <c r="M112" s="3"/>
      <c r="N112" s="3"/>
      <c r="O112" s="3"/>
      <c r="P112" s="3"/>
      <c r="Q112" s="3"/>
      <c r="R112" s="3"/>
      <c r="S112" s="3"/>
      <c r="T112" s="3"/>
      <c r="U112" s="3"/>
      <c r="V112" s="3"/>
      <c r="W112" s="3"/>
      <c r="X112" s="3"/>
      <c r="Y112" s="3"/>
      <c r="Z112" s="3"/>
    </row>
    <row r="113" spans="1:26" ht="12.75" customHeight="1" x14ac:dyDescent="0.25">
      <c r="A113" s="3"/>
      <c r="B113" s="3"/>
      <c r="C113" s="200"/>
      <c r="D113" s="200"/>
      <c r="E113" s="3"/>
      <c r="F113" s="3"/>
      <c r="G113" s="3"/>
      <c r="H113" s="3"/>
      <c r="I113" s="3"/>
      <c r="J113" s="3"/>
      <c r="K113" s="3"/>
      <c r="L113" s="3"/>
      <c r="M113" s="3"/>
      <c r="N113" s="3"/>
      <c r="O113" s="3"/>
      <c r="P113" s="3"/>
      <c r="Q113" s="3"/>
      <c r="R113" s="3"/>
      <c r="S113" s="3"/>
      <c r="T113" s="3"/>
      <c r="U113" s="3"/>
      <c r="V113" s="3"/>
      <c r="W113" s="3"/>
      <c r="X113" s="3"/>
      <c r="Y113" s="3"/>
      <c r="Z113" s="3"/>
    </row>
    <row r="114" spans="1:26" ht="12.75" customHeight="1" x14ac:dyDescent="0.25">
      <c r="A114" s="3"/>
      <c r="B114" s="3"/>
      <c r="C114" s="200"/>
      <c r="D114" s="200"/>
      <c r="E114" s="3"/>
      <c r="F114" s="3"/>
      <c r="G114" s="3"/>
      <c r="H114" s="3"/>
      <c r="I114" s="3"/>
      <c r="J114" s="3"/>
      <c r="K114" s="3"/>
      <c r="L114" s="3"/>
      <c r="M114" s="3"/>
      <c r="N114" s="3"/>
      <c r="O114" s="3"/>
      <c r="P114" s="3"/>
      <c r="Q114" s="3"/>
      <c r="R114" s="3"/>
      <c r="S114" s="3"/>
      <c r="T114" s="3"/>
      <c r="U114" s="3"/>
      <c r="V114" s="3"/>
      <c r="W114" s="3"/>
      <c r="X114" s="3"/>
      <c r="Y114" s="3"/>
      <c r="Z114" s="3"/>
    </row>
    <row r="115" spans="1:26" ht="12.75" customHeight="1" x14ac:dyDescent="0.25">
      <c r="A115" s="3"/>
      <c r="B115" s="3"/>
      <c r="C115" s="200"/>
      <c r="D115" s="200"/>
      <c r="E115" s="3"/>
      <c r="F115" s="3"/>
      <c r="G115" s="3"/>
      <c r="H115" s="3"/>
      <c r="I115" s="3"/>
      <c r="J115" s="3"/>
      <c r="K115" s="3"/>
      <c r="L115" s="3"/>
      <c r="M115" s="3"/>
      <c r="N115" s="3"/>
      <c r="O115" s="3"/>
      <c r="P115" s="3"/>
      <c r="Q115" s="3"/>
      <c r="R115" s="3"/>
      <c r="S115" s="3"/>
      <c r="T115" s="3"/>
      <c r="U115" s="3"/>
      <c r="V115" s="3"/>
      <c r="W115" s="3"/>
      <c r="X115" s="3"/>
      <c r="Y115" s="3"/>
      <c r="Z115" s="3"/>
    </row>
    <row r="116" spans="1:26" ht="12.75" customHeight="1" x14ac:dyDescent="0.25">
      <c r="A116" s="3"/>
      <c r="B116" s="3"/>
      <c r="C116" s="200"/>
      <c r="D116" s="200"/>
      <c r="E116" s="3"/>
      <c r="F116" s="3"/>
      <c r="G116" s="3"/>
      <c r="H116" s="3"/>
      <c r="I116" s="3"/>
      <c r="J116" s="3"/>
      <c r="K116" s="3"/>
      <c r="L116" s="3"/>
      <c r="M116" s="3"/>
      <c r="N116" s="3"/>
      <c r="O116" s="3"/>
      <c r="P116" s="3"/>
      <c r="Q116" s="3"/>
      <c r="R116" s="3"/>
      <c r="S116" s="3"/>
      <c r="T116" s="3"/>
      <c r="U116" s="3"/>
      <c r="V116" s="3"/>
      <c r="W116" s="3"/>
      <c r="X116" s="3"/>
      <c r="Y116" s="3"/>
      <c r="Z116" s="3"/>
    </row>
    <row r="117" spans="1:26" ht="12.75" customHeight="1" x14ac:dyDescent="0.25">
      <c r="A117" s="3"/>
      <c r="B117" s="3"/>
      <c r="C117" s="200"/>
      <c r="D117" s="200"/>
      <c r="E117" s="3"/>
      <c r="F117" s="3"/>
      <c r="G117" s="3"/>
      <c r="H117" s="3"/>
      <c r="I117" s="3"/>
      <c r="J117" s="3"/>
      <c r="K117" s="3"/>
      <c r="L117" s="3"/>
      <c r="M117" s="3"/>
      <c r="N117" s="3"/>
      <c r="O117" s="3"/>
      <c r="P117" s="3"/>
      <c r="Q117" s="3"/>
      <c r="R117" s="3"/>
      <c r="S117" s="3"/>
      <c r="T117" s="3"/>
      <c r="U117" s="3"/>
      <c r="V117" s="3"/>
      <c r="W117" s="3"/>
      <c r="X117" s="3"/>
      <c r="Y117" s="3"/>
      <c r="Z117" s="3"/>
    </row>
    <row r="118" spans="1:26" ht="12.75" customHeight="1" x14ac:dyDescent="0.25">
      <c r="A118" s="3"/>
      <c r="B118" s="3"/>
      <c r="C118" s="200"/>
      <c r="D118" s="200"/>
      <c r="E118" s="3"/>
      <c r="F118" s="3"/>
      <c r="G118" s="3"/>
      <c r="H118" s="3"/>
      <c r="I118" s="3"/>
      <c r="J118" s="3"/>
      <c r="K118" s="3"/>
      <c r="L118" s="3"/>
      <c r="M118" s="3"/>
      <c r="N118" s="3"/>
      <c r="O118" s="3"/>
      <c r="P118" s="3"/>
      <c r="Q118" s="3"/>
      <c r="R118" s="3"/>
      <c r="S118" s="3"/>
      <c r="T118" s="3"/>
      <c r="U118" s="3"/>
      <c r="V118" s="3"/>
      <c r="W118" s="3"/>
      <c r="X118" s="3"/>
      <c r="Y118" s="3"/>
      <c r="Z118" s="3"/>
    </row>
    <row r="119" spans="1:26" ht="12.75" customHeight="1" x14ac:dyDescent="0.25">
      <c r="A119" s="3"/>
      <c r="B119" s="3"/>
      <c r="C119" s="200"/>
      <c r="D119" s="200"/>
      <c r="E119" s="3"/>
      <c r="F119" s="3"/>
      <c r="G119" s="3"/>
      <c r="H119" s="3"/>
      <c r="I119" s="3"/>
      <c r="J119" s="3"/>
      <c r="K119" s="3"/>
      <c r="L119" s="3"/>
      <c r="M119" s="3"/>
      <c r="N119" s="3"/>
      <c r="O119" s="3"/>
      <c r="P119" s="3"/>
      <c r="Q119" s="3"/>
      <c r="R119" s="3"/>
      <c r="S119" s="3"/>
      <c r="T119" s="3"/>
      <c r="U119" s="3"/>
      <c r="V119" s="3"/>
      <c r="W119" s="3"/>
      <c r="X119" s="3"/>
      <c r="Y119" s="3"/>
      <c r="Z119" s="3"/>
    </row>
    <row r="120" spans="1:26" ht="12.75" customHeight="1" x14ac:dyDescent="0.25">
      <c r="A120" s="3"/>
      <c r="B120" s="3"/>
      <c r="C120" s="200"/>
      <c r="D120" s="200"/>
      <c r="E120" s="3"/>
      <c r="F120" s="3"/>
      <c r="G120" s="3"/>
      <c r="H120" s="3"/>
      <c r="I120" s="3"/>
      <c r="J120" s="3"/>
      <c r="K120" s="3"/>
      <c r="L120" s="3"/>
      <c r="M120" s="3"/>
      <c r="N120" s="3"/>
      <c r="O120" s="3"/>
      <c r="P120" s="3"/>
      <c r="Q120" s="3"/>
      <c r="R120" s="3"/>
      <c r="S120" s="3"/>
      <c r="T120" s="3"/>
      <c r="U120" s="3"/>
      <c r="V120" s="3"/>
      <c r="W120" s="3"/>
      <c r="X120" s="3"/>
      <c r="Y120" s="3"/>
      <c r="Z120" s="3"/>
    </row>
    <row r="121" spans="1:26" ht="12.75" customHeight="1" x14ac:dyDescent="0.25">
      <c r="A121" s="3"/>
      <c r="B121" s="3"/>
      <c r="C121" s="200"/>
      <c r="D121" s="200"/>
      <c r="E121" s="3"/>
      <c r="F121" s="3"/>
      <c r="G121" s="3"/>
      <c r="H121" s="3"/>
      <c r="I121" s="3"/>
      <c r="J121" s="3"/>
      <c r="K121" s="3"/>
      <c r="L121" s="3"/>
      <c r="M121" s="3"/>
      <c r="N121" s="3"/>
      <c r="O121" s="3"/>
      <c r="P121" s="3"/>
      <c r="Q121" s="3"/>
      <c r="R121" s="3"/>
      <c r="S121" s="3"/>
      <c r="T121" s="3"/>
      <c r="U121" s="3"/>
      <c r="V121" s="3"/>
      <c r="W121" s="3"/>
      <c r="X121" s="3"/>
      <c r="Y121" s="3"/>
      <c r="Z121" s="3"/>
    </row>
    <row r="122" spans="1:26" ht="12.75" customHeight="1" x14ac:dyDescent="0.25">
      <c r="A122" s="3"/>
      <c r="B122" s="3"/>
      <c r="C122" s="200"/>
      <c r="D122" s="200"/>
      <c r="E122" s="3"/>
      <c r="F122" s="3"/>
      <c r="G122" s="3"/>
      <c r="H122" s="3"/>
      <c r="I122" s="3"/>
      <c r="J122" s="3"/>
      <c r="K122" s="3"/>
      <c r="L122" s="3"/>
      <c r="M122" s="3"/>
      <c r="N122" s="3"/>
      <c r="O122" s="3"/>
      <c r="P122" s="3"/>
      <c r="Q122" s="3"/>
      <c r="R122" s="3"/>
      <c r="S122" s="3"/>
      <c r="T122" s="3"/>
      <c r="U122" s="3"/>
      <c r="V122" s="3"/>
      <c r="W122" s="3"/>
      <c r="X122" s="3"/>
      <c r="Y122" s="3"/>
      <c r="Z122" s="3"/>
    </row>
    <row r="123" spans="1:26" ht="12.75" customHeight="1" x14ac:dyDescent="0.25">
      <c r="A123" s="3"/>
      <c r="B123" s="3"/>
      <c r="C123" s="200"/>
      <c r="D123" s="200"/>
      <c r="E123" s="3"/>
      <c r="F123" s="3"/>
      <c r="G123" s="3"/>
      <c r="H123" s="3"/>
      <c r="I123" s="3"/>
      <c r="J123" s="3"/>
      <c r="K123" s="3"/>
      <c r="L123" s="3"/>
      <c r="M123" s="3"/>
      <c r="N123" s="3"/>
      <c r="O123" s="3"/>
      <c r="P123" s="3"/>
      <c r="Q123" s="3"/>
      <c r="R123" s="3"/>
      <c r="S123" s="3"/>
      <c r="T123" s="3"/>
      <c r="U123" s="3"/>
      <c r="V123" s="3"/>
      <c r="W123" s="3"/>
      <c r="X123" s="3"/>
      <c r="Y123" s="3"/>
      <c r="Z123" s="3"/>
    </row>
    <row r="124" spans="1:26" ht="12.75" customHeight="1" x14ac:dyDescent="0.25">
      <c r="A124" s="3"/>
      <c r="B124" s="3"/>
      <c r="C124" s="200"/>
      <c r="D124" s="200"/>
      <c r="E124" s="3"/>
      <c r="F124" s="3"/>
      <c r="G124" s="3"/>
      <c r="H124" s="3"/>
      <c r="I124" s="3"/>
      <c r="J124" s="3"/>
      <c r="K124" s="3"/>
      <c r="L124" s="3"/>
      <c r="M124" s="3"/>
      <c r="N124" s="3"/>
      <c r="O124" s="3"/>
      <c r="P124" s="3"/>
      <c r="Q124" s="3"/>
      <c r="R124" s="3"/>
      <c r="S124" s="3"/>
      <c r="T124" s="3"/>
      <c r="U124" s="3"/>
      <c r="V124" s="3"/>
      <c r="W124" s="3"/>
      <c r="X124" s="3"/>
      <c r="Y124" s="3"/>
      <c r="Z124" s="3"/>
    </row>
    <row r="125" spans="1:26" ht="12.75" customHeight="1" x14ac:dyDescent="0.25">
      <c r="A125" s="3"/>
      <c r="B125" s="3"/>
      <c r="C125" s="200"/>
      <c r="D125" s="200"/>
      <c r="E125" s="3"/>
      <c r="F125" s="3"/>
      <c r="G125" s="3"/>
      <c r="H125" s="3"/>
      <c r="I125" s="3"/>
      <c r="J125" s="3"/>
      <c r="K125" s="3"/>
      <c r="L125" s="3"/>
      <c r="M125" s="3"/>
      <c r="N125" s="3"/>
      <c r="O125" s="3"/>
      <c r="P125" s="3"/>
      <c r="Q125" s="3"/>
      <c r="R125" s="3"/>
      <c r="S125" s="3"/>
      <c r="T125" s="3"/>
      <c r="U125" s="3"/>
      <c r="V125" s="3"/>
      <c r="W125" s="3"/>
      <c r="X125" s="3"/>
      <c r="Y125" s="3"/>
      <c r="Z125" s="3"/>
    </row>
    <row r="126" spans="1:26" ht="12.75" customHeight="1" x14ac:dyDescent="0.25">
      <c r="A126" s="3"/>
      <c r="B126" s="3"/>
      <c r="C126" s="200"/>
      <c r="D126" s="200"/>
      <c r="E126" s="3"/>
      <c r="F126" s="3"/>
      <c r="G126" s="3"/>
      <c r="H126" s="3"/>
      <c r="I126" s="3"/>
      <c r="J126" s="3"/>
      <c r="K126" s="3"/>
      <c r="L126" s="3"/>
      <c r="M126" s="3"/>
      <c r="N126" s="3"/>
      <c r="O126" s="3"/>
      <c r="P126" s="3"/>
      <c r="Q126" s="3"/>
      <c r="R126" s="3"/>
      <c r="S126" s="3"/>
      <c r="T126" s="3"/>
      <c r="U126" s="3"/>
      <c r="V126" s="3"/>
      <c r="W126" s="3"/>
      <c r="X126" s="3"/>
      <c r="Y126" s="3"/>
      <c r="Z126" s="3"/>
    </row>
    <row r="127" spans="1:26" ht="12.75" customHeight="1" x14ac:dyDescent="0.25">
      <c r="A127" s="3"/>
      <c r="B127" s="3"/>
      <c r="C127" s="200"/>
      <c r="D127" s="200"/>
      <c r="E127" s="3"/>
      <c r="F127" s="3"/>
      <c r="G127" s="3"/>
      <c r="H127" s="3"/>
      <c r="I127" s="3"/>
      <c r="J127" s="3"/>
      <c r="K127" s="3"/>
      <c r="L127" s="3"/>
      <c r="M127" s="3"/>
      <c r="N127" s="3"/>
      <c r="O127" s="3"/>
      <c r="P127" s="3"/>
      <c r="Q127" s="3"/>
      <c r="R127" s="3"/>
      <c r="S127" s="3"/>
      <c r="T127" s="3"/>
      <c r="U127" s="3"/>
      <c r="V127" s="3"/>
      <c r="W127" s="3"/>
      <c r="X127" s="3"/>
      <c r="Y127" s="3"/>
      <c r="Z127" s="3"/>
    </row>
    <row r="128" spans="1:26" ht="12.75" customHeight="1" x14ac:dyDescent="0.25">
      <c r="A128" s="3"/>
      <c r="B128" s="3"/>
      <c r="C128" s="200"/>
      <c r="D128" s="200"/>
      <c r="E128" s="3"/>
      <c r="F128" s="3"/>
      <c r="G128" s="3"/>
      <c r="H128" s="3"/>
      <c r="I128" s="3"/>
      <c r="J128" s="3"/>
      <c r="K128" s="3"/>
      <c r="L128" s="3"/>
      <c r="M128" s="3"/>
      <c r="N128" s="3"/>
      <c r="O128" s="3"/>
      <c r="P128" s="3"/>
      <c r="Q128" s="3"/>
      <c r="R128" s="3"/>
      <c r="S128" s="3"/>
      <c r="T128" s="3"/>
      <c r="U128" s="3"/>
      <c r="V128" s="3"/>
      <c r="W128" s="3"/>
      <c r="X128" s="3"/>
      <c r="Y128" s="3"/>
      <c r="Z128" s="3"/>
    </row>
    <row r="129" spans="1:26" ht="12.75" customHeight="1" x14ac:dyDescent="0.25">
      <c r="A129" s="3"/>
      <c r="B129" s="3"/>
      <c r="C129" s="200"/>
      <c r="D129" s="200"/>
      <c r="E129" s="3"/>
      <c r="F129" s="3"/>
      <c r="G129" s="3"/>
      <c r="H129" s="3"/>
      <c r="I129" s="3"/>
      <c r="J129" s="3"/>
      <c r="K129" s="3"/>
      <c r="L129" s="3"/>
      <c r="M129" s="3"/>
      <c r="N129" s="3"/>
      <c r="O129" s="3"/>
      <c r="P129" s="3"/>
      <c r="Q129" s="3"/>
      <c r="R129" s="3"/>
      <c r="S129" s="3"/>
      <c r="T129" s="3"/>
      <c r="U129" s="3"/>
      <c r="V129" s="3"/>
      <c r="W129" s="3"/>
      <c r="X129" s="3"/>
      <c r="Y129" s="3"/>
      <c r="Z129" s="3"/>
    </row>
    <row r="130" spans="1:26" ht="12.75" customHeight="1" x14ac:dyDescent="0.25">
      <c r="A130" s="3"/>
      <c r="B130" s="3"/>
      <c r="C130" s="200"/>
      <c r="D130" s="200"/>
      <c r="E130" s="3"/>
      <c r="F130" s="3"/>
      <c r="G130" s="3"/>
      <c r="H130" s="3"/>
      <c r="I130" s="3"/>
      <c r="J130" s="3"/>
      <c r="K130" s="3"/>
      <c r="L130" s="3"/>
      <c r="M130" s="3"/>
      <c r="N130" s="3"/>
      <c r="O130" s="3"/>
      <c r="P130" s="3"/>
      <c r="Q130" s="3"/>
      <c r="R130" s="3"/>
      <c r="S130" s="3"/>
      <c r="T130" s="3"/>
      <c r="U130" s="3"/>
      <c r="V130" s="3"/>
      <c r="W130" s="3"/>
      <c r="X130" s="3"/>
      <c r="Y130" s="3"/>
      <c r="Z130" s="3"/>
    </row>
    <row r="131" spans="1:26" ht="12.75" customHeight="1" x14ac:dyDescent="0.25">
      <c r="A131" s="3"/>
      <c r="B131" s="3"/>
      <c r="C131" s="200"/>
      <c r="D131" s="200"/>
      <c r="E131" s="3"/>
      <c r="F131" s="3"/>
      <c r="G131" s="3"/>
      <c r="H131" s="3"/>
      <c r="I131" s="3"/>
      <c r="J131" s="3"/>
      <c r="K131" s="3"/>
      <c r="L131" s="3"/>
      <c r="M131" s="3"/>
      <c r="N131" s="3"/>
      <c r="O131" s="3"/>
      <c r="P131" s="3"/>
      <c r="Q131" s="3"/>
      <c r="R131" s="3"/>
      <c r="S131" s="3"/>
      <c r="T131" s="3"/>
      <c r="U131" s="3"/>
      <c r="V131" s="3"/>
      <c r="W131" s="3"/>
      <c r="X131" s="3"/>
      <c r="Y131" s="3"/>
      <c r="Z131" s="3"/>
    </row>
    <row r="132" spans="1:26" ht="12.75" customHeight="1" x14ac:dyDescent="0.25">
      <c r="A132" s="3"/>
      <c r="B132" s="3"/>
      <c r="C132" s="200"/>
      <c r="D132" s="200"/>
      <c r="E132" s="3"/>
      <c r="F132" s="3"/>
      <c r="G132" s="3"/>
      <c r="H132" s="3"/>
      <c r="I132" s="3"/>
      <c r="J132" s="3"/>
      <c r="K132" s="3"/>
      <c r="L132" s="3"/>
      <c r="M132" s="3"/>
      <c r="N132" s="3"/>
      <c r="O132" s="3"/>
      <c r="P132" s="3"/>
      <c r="Q132" s="3"/>
      <c r="R132" s="3"/>
      <c r="S132" s="3"/>
      <c r="T132" s="3"/>
      <c r="U132" s="3"/>
      <c r="V132" s="3"/>
      <c r="W132" s="3"/>
      <c r="X132" s="3"/>
      <c r="Y132" s="3"/>
      <c r="Z132" s="3"/>
    </row>
    <row r="133" spans="1:26" ht="12.75" customHeight="1" x14ac:dyDescent="0.25">
      <c r="A133" s="3"/>
      <c r="B133" s="3"/>
      <c r="C133" s="200"/>
      <c r="D133" s="200"/>
      <c r="E133" s="3"/>
      <c r="F133" s="3"/>
      <c r="G133" s="3"/>
      <c r="H133" s="3"/>
      <c r="I133" s="3"/>
      <c r="J133" s="3"/>
      <c r="K133" s="3"/>
      <c r="L133" s="3"/>
      <c r="M133" s="3"/>
      <c r="N133" s="3"/>
      <c r="O133" s="3"/>
      <c r="P133" s="3"/>
      <c r="Q133" s="3"/>
      <c r="R133" s="3"/>
      <c r="S133" s="3"/>
      <c r="T133" s="3"/>
      <c r="U133" s="3"/>
      <c r="V133" s="3"/>
      <c r="W133" s="3"/>
      <c r="X133" s="3"/>
      <c r="Y133" s="3"/>
      <c r="Z133" s="3"/>
    </row>
    <row r="134" spans="1:26" ht="12.75" customHeight="1" x14ac:dyDescent="0.25">
      <c r="A134" s="3"/>
      <c r="B134" s="3"/>
      <c r="C134" s="200"/>
      <c r="D134" s="200"/>
      <c r="E134" s="3"/>
      <c r="F134" s="3"/>
      <c r="G134" s="3"/>
      <c r="H134" s="3"/>
      <c r="I134" s="3"/>
      <c r="J134" s="3"/>
      <c r="K134" s="3"/>
      <c r="L134" s="3"/>
      <c r="M134" s="3"/>
      <c r="N134" s="3"/>
      <c r="O134" s="3"/>
      <c r="P134" s="3"/>
      <c r="Q134" s="3"/>
      <c r="R134" s="3"/>
      <c r="S134" s="3"/>
      <c r="T134" s="3"/>
      <c r="U134" s="3"/>
      <c r="V134" s="3"/>
      <c r="W134" s="3"/>
      <c r="X134" s="3"/>
      <c r="Y134" s="3"/>
      <c r="Z134" s="3"/>
    </row>
    <row r="135" spans="1:26" ht="12.75" customHeight="1" x14ac:dyDescent="0.25">
      <c r="A135" s="3"/>
      <c r="B135" s="3"/>
      <c r="C135" s="200"/>
      <c r="D135" s="200"/>
      <c r="E135" s="3"/>
      <c r="F135" s="3"/>
      <c r="G135" s="3"/>
      <c r="H135" s="3"/>
      <c r="I135" s="3"/>
      <c r="J135" s="3"/>
      <c r="K135" s="3"/>
      <c r="L135" s="3"/>
      <c r="M135" s="3"/>
      <c r="N135" s="3"/>
      <c r="O135" s="3"/>
      <c r="P135" s="3"/>
      <c r="Q135" s="3"/>
      <c r="R135" s="3"/>
      <c r="S135" s="3"/>
      <c r="T135" s="3"/>
      <c r="U135" s="3"/>
      <c r="V135" s="3"/>
      <c r="W135" s="3"/>
      <c r="X135" s="3"/>
      <c r="Y135" s="3"/>
      <c r="Z135" s="3"/>
    </row>
    <row r="136" spans="1:26" ht="12.75" customHeight="1" x14ac:dyDescent="0.25">
      <c r="A136" s="3"/>
      <c r="B136" s="3"/>
      <c r="C136" s="200"/>
      <c r="D136" s="200"/>
      <c r="E136" s="3"/>
      <c r="F136" s="3"/>
      <c r="G136" s="3"/>
      <c r="H136" s="3"/>
      <c r="I136" s="3"/>
      <c r="J136" s="3"/>
      <c r="K136" s="3"/>
      <c r="L136" s="3"/>
      <c r="M136" s="3"/>
      <c r="N136" s="3"/>
      <c r="O136" s="3"/>
      <c r="P136" s="3"/>
      <c r="Q136" s="3"/>
      <c r="R136" s="3"/>
      <c r="S136" s="3"/>
      <c r="T136" s="3"/>
      <c r="U136" s="3"/>
      <c r="V136" s="3"/>
      <c r="W136" s="3"/>
      <c r="X136" s="3"/>
      <c r="Y136" s="3"/>
      <c r="Z136" s="3"/>
    </row>
    <row r="137" spans="1:26" ht="12.75" customHeight="1" x14ac:dyDescent="0.25">
      <c r="A137" s="3"/>
      <c r="B137" s="3"/>
      <c r="C137" s="200"/>
      <c r="D137" s="200"/>
      <c r="E137" s="3"/>
      <c r="F137" s="3"/>
      <c r="G137" s="3"/>
      <c r="H137" s="3"/>
      <c r="I137" s="3"/>
      <c r="J137" s="3"/>
      <c r="K137" s="3"/>
      <c r="L137" s="3"/>
      <c r="M137" s="3"/>
      <c r="N137" s="3"/>
      <c r="O137" s="3"/>
      <c r="P137" s="3"/>
      <c r="Q137" s="3"/>
      <c r="R137" s="3"/>
      <c r="S137" s="3"/>
      <c r="T137" s="3"/>
      <c r="U137" s="3"/>
      <c r="V137" s="3"/>
      <c r="W137" s="3"/>
      <c r="X137" s="3"/>
      <c r="Y137" s="3"/>
      <c r="Z137" s="3"/>
    </row>
    <row r="138" spans="1:26" ht="12.75" customHeight="1" x14ac:dyDescent="0.25">
      <c r="A138" s="3"/>
      <c r="B138" s="3"/>
      <c r="C138" s="200"/>
      <c r="D138" s="200"/>
      <c r="E138" s="3"/>
      <c r="F138" s="3"/>
      <c r="G138" s="3"/>
      <c r="H138" s="3"/>
      <c r="I138" s="3"/>
      <c r="J138" s="3"/>
      <c r="K138" s="3"/>
      <c r="L138" s="3"/>
      <c r="M138" s="3"/>
      <c r="N138" s="3"/>
      <c r="O138" s="3"/>
      <c r="P138" s="3"/>
      <c r="Q138" s="3"/>
      <c r="R138" s="3"/>
      <c r="S138" s="3"/>
      <c r="T138" s="3"/>
      <c r="U138" s="3"/>
      <c r="V138" s="3"/>
      <c r="W138" s="3"/>
      <c r="X138" s="3"/>
      <c r="Y138" s="3"/>
      <c r="Z138" s="3"/>
    </row>
    <row r="139" spans="1:26" ht="12.75" customHeight="1" x14ac:dyDescent="0.25">
      <c r="A139" s="3"/>
      <c r="B139" s="3"/>
      <c r="C139" s="200"/>
      <c r="D139" s="200"/>
      <c r="E139" s="3"/>
      <c r="F139" s="3"/>
      <c r="G139" s="3"/>
      <c r="H139" s="3"/>
      <c r="I139" s="3"/>
      <c r="J139" s="3"/>
      <c r="K139" s="3"/>
      <c r="L139" s="3"/>
      <c r="M139" s="3"/>
      <c r="N139" s="3"/>
      <c r="O139" s="3"/>
      <c r="P139" s="3"/>
      <c r="Q139" s="3"/>
      <c r="R139" s="3"/>
      <c r="S139" s="3"/>
      <c r="T139" s="3"/>
      <c r="U139" s="3"/>
      <c r="V139" s="3"/>
      <c r="W139" s="3"/>
      <c r="X139" s="3"/>
      <c r="Y139" s="3"/>
      <c r="Z139" s="3"/>
    </row>
    <row r="140" spans="1:26" ht="12.75" customHeight="1" x14ac:dyDescent="0.25">
      <c r="A140" s="3"/>
      <c r="B140" s="3"/>
      <c r="C140" s="200"/>
      <c r="D140" s="200"/>
      <c r="E140" s="3"/>
      <c r="F140" s="3"/>
      <c r="G140" s="3"/>
      <c r="H140" s="3"/>
      <c r="I140" s="3"/>
      <c r="J140" s="3"/>
      <c r="K140" s="3"/>
      <c r="L140" s="3"/>
      <c r="M140" s="3"/>
      <c r="N140" s="3"/>
      <c r="O140" s="3"/>
      <c r="P140" s="3"/>
      <c r="Q140" s="3"/>
      <c r="R140" s="3"/>
      <c r="S140" s="3"/>
      <c r="T140" s="3"/>
      <c r="U140" s="3"/>
      <c r="V140" s="3"/>
      <c r="W140" s="3"/>
      <c r="X140" s="3"/>
      <c r="Y140" s="3"/>
      <c r="Z140" s="3"/>
    </row>
    <row r="141" spans="1:26" ht="12.75" customHeight="1" x14ac:dyDescent="0.25">
      <c r="A141" s="3"/>
      <c r="B141" s="3"/>
      <c r="C141" s="200"/>
      <c r="D141" s="200"/>
      <c r="E141" s="3"/>
      <c r="F141" s="3"/>
      <c r="G141" s="3"/>
      <c r="H141" s="3"/>
      <c r="I141" s="3"/>
      <c r="J141" s="3"/>
      <c r="K141" s="3"/>
      <c r="L141" s="3"/>
      <c r="M141" s="3"/>
      <c r="N141" s="3"/>
      <c r="O141" s="3"/>
      <c r="P141" s="3"/>
      <c r="Q141" s="3"/>
      <c r="R141" s="3"/>
      <c r="S141" s="3"/>
      <c r="T141" s="3"/>
      <c r="U141" s="3"/>
      <c r="V141" s="3"/>
      <c r="W141" s="3"/>
      <c r="X141" s="3"/>
      <c r="Y141" s="3"/>
      <c r="Z141" s="3"/>
    </row>
    <row r="142" spans="1:26" ht="12.75" customHeight="1" x14ac:dyDescent="0.25">
      <c r="A142" s="3"/>
      <c r="B142" s="3"/>
      <c r="C142" s="200"/>
      <c r="D142" s="200"/>
      <c r="E142" s="3"/>
      <c r="F142" s="3"/>
      <c r="G142" s="3"/>
      <c r="H142" s="3"/>
      <c r="I142" s="3"/>
      <c r="J142" s="3"/>
      <c r="K142" s="3"/>
      <c r="L142" s="3"/>
      <c r="M142" s="3"/>
      <c r="N142" s="3"/>
      <c r="O142" s="3"/>
      <c r="P142" s="3"/>
      <c r="Q142" s="3"/>
      <c r="R142" s="3"/>
      <c r="S142" s="3"/>
      <c r="T142" s="3"/>
      <c r="U142" s="3"/>
      <c r="V142" s="3"/>
      <c r="W142" s="3"/>
      <c r="X142" s="3"/>
      <c r="Y142" s="3"/>
      <c r="Z142" s="3"/>
    </row>
    <row r="143" spans="1:26" ht="12.75" customHeight="1" x14ac:dyDescent="0.25">
      <c r="A143" s="3"/>
      <c r="B143" s="3"/>
      <c r="C143" s="200"/>
      <c r="D143" s="200"/>
      <c r="E143" s="3"/>
      <c r="F143" s="3"/>
      <c r="G143" s="3"/>
      <c r="H143" s="3"/>
      <c r="I143" s="3"/>
      <c r="J143" s="3"/>
      <c r="K143" s="3"/>
      <c r="L143" s="3"/>
      <c r="M143" s="3"/>
      <c r="N143" s="3"/>
      <c r="O143" s="3"/>
      <c r="P143" s="3"/>
      <c r="Q143" s="3"/>
      <c r="R143" s="3"/>
      <c r="S143" s="3"/>
      <c r="T143" s="3"/>
      <c r="U143" s="3"/>
      <c r="V143" s="3"/>
      <c r="W143" s="3"/>
      <c r="X143" s="3"/>
      <c r="Y143" s="3"/>
      <c r="Z143" s="3"/>
    </row>
    <row r="144" spans="1:26" ht="12.75" customHeight="1" x14ac:dyDescent="0.25">
      <c r="A144" s="3"/>
      <c r="B144" s="3"/>
      <c r="C144" s="200"/>
      <c r="D144" s="200"/>
      <c r="E144" s="3"/>
      <c r="F144" s="3"/>
      <c r="G144" s="3"/>
      <c r="H144" s="3"/>
      <c r="I144" s="3"/>
      <c r="J144" s="3"/>
      <c r="K144" s="3"/>
      <c r="L144" s="3"/>
      <c r="M144" s="3"/>
      <c r="N144" s="3"/>
      <c r="O144" s="3"/>
      <c r="P144" s="3"/>
      <c r="Q144" s="3"/>
      <c r="R144" s="3"/>
      <c r="S144" s="3"/>
      <c r="T144" s="3"/>
      <c r="U144" s="3"/>
      <c r="V144" s="3"/>
      <c r="W144" s="3"/>
      <c r="X144" s="3"/>
      <c r="Y144" s="3"/>
      <c r="Z144" s="3"/>
    </row>
    <row r="145" spans="1:26" ht="12.75" customHeight="1" x14ac:dyDescent="0.25">
      <c r="A145" s="3"/>
      <c r="B145" s="3"/>
      <c r="C145" s="200"/>
      <c r="D145" s="200"/>
      <c r="E145" s="3"/>
      <c r="F145" s="3"/>
      <c r="G145" s="3"/>
      <c r="H145" s="3"/>
      <c r="I145" s="3"/>
      <c r="J145" s="3"/>
      <c r="K145" s="3"/>
      <c r="L145" s="3"/>
      <c r="M145" s="3"/>
      <c r="N145" s="3"/>
      <c r="O145" s="3"/>
      <c r="P145" s="3"/>
      <c r="Q145" s="3"/>
      <c r="R145" s="3"/>
      <c r="S145" s="3"/>
      <c r="T145" s="3"/>
      <c r="U145" s="3"/>
      <c r="V145" s="3"/>
      <c r="W145" s="3"/>
      <c r="X145" s="3"/>
      <c r="Y145" s="3"/>
      <c r="Z145" s="3"/>
    </row>
    <row r="146" spans="1:26" ht="12.75" customHeight="1" x14ac:dyDescent="0.25">
      <c r="A146" s="3"/>
      <c r="B146" s="3"/>
      <c r="C146" s="200"/>
      <c r="D146" s="200"/>
      <c r="E146" s="3"/>
      <c r="F146" s="3"/>
      <c r="G146" s="3"/>
      <c r="H146" s="3"/>
      <c r="I146" s="3"/>
      <c r="J146" s="3"/>
      <c r="K146" s="3"/>
      <c r="L146" s="3"/>
      <c r="M146" s="3"/>
      <c r="N146" s="3"/>
      <c r="O146" s="3"/>
      <c r="P146" s="3"/>
      <c r="Q146" s="3"/>
      <c r="R146" s="3"/>
      <c r="S146" s="3"/>
      <c r="T146" s="3"/>
      <c r="U146" s="3"/>
      <c r="V146" s="3"/>
      <c r="W146" s="3"/>
      <c r="X146" s="3"/>
      <c r="Y146" s="3"/>
      <c r="Z146" s="3"/>
    </row>
    <row r="147" spans="1:26" ht="12.75" customHeight="1" x14ac:dyDescent="0.25">
      <c r="A147" s="3"/>
      <c r="B147" s="3"/>
      <c r="C147" s="200"/>
      <c r="D147" s="200"/>
      <c r="E147" s="3"/>
      <c r="F147" s="3"/>
      <c r="G147" s="3"/>
      <c r="H147" s="3"/>
      <c r="I147" s="3"/>
      <c r="J147" s="3"/>
      <c r="K147" s="3"/>
      <c r="L147" s="3"/>
      <c r="M147" s="3"/>
      <c r="N147" s="3"/>
      <c r="O147" s="3"/>
      <c r="P147" s="3"/>
      <c r="Q147" s="3"/>
      <c r="R147" s="3"/>
      <c r="S147" s="3"/>
      <c r="T147" s="3"/>
      <c r="U147" s="3"/>
      <c r="V147" s="3"/>
      <c r="W147" s="3"/>
      <c r="X147" s="3"/>
      <c r="Y147" s="3"/>
      <c r="Z147" s="3"/>
    </row>
    <row r="148" spans="1:26" ht="12.75" customHeight="1" x14ac:dyDescent="0.25">
      <c r="A148" s="3"/>
      <c r="B148" s="3"/>
      <c r="C148" s="200"/>
      <c r="D148" s="200"/>
      <c r="E148" s="3"/>
      <c r="F148" s="3"/>
      <c r="G148" s="3"/>
      <c r="H148" s="3"/>
      <c r="I148" s="3"/>
      <c r="J148" s="3"/>
      <c r="K148" s="3"/>
      <c r="L148" s="3"/>
      <c r="M148" s="3"/>
      <c r="N148" s="3"/>
      <c r="O148" s="3"/>
      <c r="P148" s="3"/>
      <c r="Q148" s="3"/>
      <c r="R148" s="3"/>
      <c r="S148" s="3"/>
      <c r="T148" s="3"/>
      <c r="U148" s="3"/>
      <c r="V148" s="3"/>
      <c r="W148" s="3"/>
      <c r="X148" s="3"/>
      <c r="Y148" s="3"/>
      <c r="Z148" s="3"/>
    </row>
    <row r="149" spans="1:26" ht="12.75" customHeight="1" x14ac:dyDescent="0.25">
      <c r="A149" s="3"/>
      <c r="B149" s="3"/>
      <c r="C149" s="200"/>
      <c r="D149" s="200"/>
      <c r="E149" s="3"/>
      <c r="F149" s="3"/>
      <c r="G149" s="3"/>
      <c r="H149" s="3"/>
      <c r="I149" s="3"/>
      <c r="J149" s="3"/>
      <c r="K149" s="3"/>
      <c r="L149" s="3"/>
      <c r="M149" s="3"/>
      <c r="N149" s="3"/>
      <c r="O149" s="3"/>
      <c r="P149" s="3"/>
      <c r="Q149" s="3"/>
      <c r="R149" s="3"/>
      <c r="S149" s="3"/>
      <c r="T149" s="3"/>
      <c r="U149" s="3"/>
      <c r="V149" s="3"/>
      <c r="W149" s="3"/>
      <c r="X149" s="3"/>
      <c r="Y149" s="3"/>
      <c r="Z149" s="3"/>
    </row>
    <row r="150" spans="1:26" ht="12.75" customHeight="1" x14ac:dyDescent="0.25">
      <c r="A150" s="3"/>
      <c r="B150" s="3"/>
      <c r="C150" s="200"/>
      <c r="D150" s="200"/>
      <c r="E150" s="3"/>
      <c r="F150" s="3"/>
      <c r="G150" s="3"/>
      <c r="H150" s="3"/>
      <c r="I150" s="3"/>
      <c r="J150" s="3"/>
      <c r="K150" s="3"/>
      <c r="L150" s="3"/>
      <c r="M150" s="3"/>
      <c r="N150" s="3"/>
      <c r="O150" s="3"/>
      <c r="P150" s="3"/>
      <c r="Q150" s="3"/>
      <c r="R150" s="3"/>
      <c r="S150" s="3"/>
      <c r="T150" s="3"/>
      <c r="U150" s="3"/>
      <c r="V150" s="3"/>
      <c r="W150" s="3"/>
      <c r="X150" s="3"/>
      <c r="Y150" s="3"/>
      <c r="Z150" s="3"/>
    </row>
    <row r="151" spans="1:26" ht="12.75" customHeight="1" x14ac:dyDescent="0.25">
      <c r="A151" s="3"/>
      <c r="B151" s="3"/>
      <c r="C151" s="200"/>
      <c r="D151" s="200"/>
      <c r="E151" s="3"/>
      <c r="F151" s="3"/>
      <c r="G151" s="3"/>
      <c r="H151" s="3"/>
      <c r="I151" s="3"/>
      <c r="J151" s="3"/>
      <c r="K151" s="3"/>
      <c r="L151" s="3"/>
      <c r="M151" s="3"/>
      <c r="N151" s="3"/>
      <c r="O151" s="3"/>
      <c r="P151" s="3"/>
      <c r="Q151" s="3"/>
      <c r="R151" s="3"/>
      <c r="S151" s="3"/>
      <c r="T151" s="3"/>
      <c r="U151" s="3"/>
      <c r="V151" s="3"/>
      <c r="W151" s="3"/>
      <c r="X151" s="3"/>
      <c r="Y151" s="3"/>
      <c r="Z151" s="3"/>
    </row>
    <row r="152" spans="1:26" ht="12.75" customHeight="1" x14ac:dyDescent="0.25">
      <c r="A152" s="3"/>
      <c r="B152" s="3"/>
      <c r="C152" s="200"/>
      <c r="D152" s="200"/>
      <c r="E152" s="3"/>
      <c r="F152" s="3"/>
      <c r="G152" s="3"/>
      <c r="H152" s="3"/>
      <c r="I152" s="3"/>
      <c r="J152" s="3"/>
      <c r="K152" s="3"/>
      <c r="L152" s="3"/>
      <c r="M152" s="3"/>
      <c r="N152" s="3"/>
      <c r="O152" s="3"/>
      <c r="P152" s="3"/>
      <c r="Q152" s="3"/>
      <c r="R152" s="3"/>
      <c r="S152" s="3"/>
      <c r="T152" s="3"/>
      <c r="U152" s="3"/>
      <c r="V152" s="3"/>
      <c r="W152" s="3"/>
      <c r="X152" s="3"/>
      <c r="Y152" s="3"/>
      <c r="Z152" s="3"/>
    </row>
    <row r="153" spans="1:26" ht="12.75" customHeight="1" x14ac:dyDescent="0.25">
      <c r="A153" s="3"/>
      <c r="B153" s="3"/>
      <c r="C153" s="200"/>
      <c r="D153" s="200"/>
      <c r="E153" s="3"/>
      <c r="F153" s="3"/>
      <c r="G153" s="3"/>
      <c r="H153" s="3"/>
      <c r="I153" s="3"/>
      <c r="J153" s="3"/>
      <c r="K153" s="3"/>
      <c r="L153" s="3"/>
      <c r="M153" s="3"/>
      <c r="N153" s="3"/>
      <c r="O153" s="3"/>
      <c r="P153" s="3"/>
      <c r="Q153" s="3"/>
      <c r="R153" s="3"/>
      <c r="S153" s="3"/>
      <c r="T153" s="3"/>
      <c r="U153" s="3"/>
      <c r="V153" s="3"/>
      <c r="W153" s="3"/>
      <c r="X153" s="3"/>
      <c r="Y153" s="3"/>
      <c r="Z153" s="3"/>
    </row>
    <row r="154" spans="1:26" ht="12.75" customHeight="1" x14ac:dyDescent="0.25">
      <c r="A154" s="3"/>
      <c r="B154" s="3"/>
      <c r="C154" s="200"/>
      <c r="D154" s="200"/>
      <c r="E154" s="3"/>
      <c r="F154" s="3"/>
      <c r="G154" s="3"/>
      <c r="H154" s="3"/>
      <c r="I154" s="3"/>
      <c r="J154" s="3"/>
      <c r="K154" s="3"/>
      <c r="L154" s="3"/>
      <c r="M154" s="3"/>
      <c r="N154" s="3"/>
      <c r="O154" s="3"/>
      <c r="P154" s="3"/>
      <c r="Q154" s="3"/>
      <c r="R154" s="3"/>
      <c r="S154" s="3"/>
      <c r="T154" s="3"/>
      <c r="U154" s="3"/>
      <c r="V154" s="3"/>
      <c r="W154" s="3"/>
      <c r="X154" s="3"/>
      <c r="Y154" s="3"/>
      <c r="Z154" s="3"/>
    </row>
    <row r="155" spans="1:26" ht="12.75" customHeight="1" x14ac:dyDescent="0.25">
      <c r="A155" s="3"/>
      <c r="B155" s="3"/>
      <c r="C155" s="200"/>
      <c r="D155" s="200"/>
      <c r="E155" s="3"/>
      <c r="F155" s="3"/>
      <c r="G155" s="3"/>
      <c r="H155" s="3"/>
      <c r="I155" s="3"/>
      <c r="J155" s="3"/>
      <c r="K155" s="3"/>
      <c r="L155" s="3"/>
      <c r="M155" s="3"/>
      <c r="N155" s="3"/>
      <c r="O155" s="3"/>
      <c r="P155" s="3"/>
      <c r="Q155" s="3"/>
      <c r="R155" s="3"/>
      <c r="S155" s="3"/>
      <c r="T155" s="3"/>
      <c r="U155" s="3"/>
      <c r="V155" s="3"/>
      <c r="W155" s="3"/>
      <c r="X155" s="3"/>
      <c r="Y155" s="3"/>
      <c r="Z155" s="3"/>
    </row>
    <row r="156" spans="1:26" ht="12.75" customHeight="1" x14ac:dyDescent="0.25">
      <c r="A156" s="3"/>
      <c r="B156" s="3"/>
      <c r="C156" s="200"/>
      <c r="D156" s="200"/>
      <c r="E156" s="3"/>
      <c r="F156" s="3"/>
      <c r="G156" s="3"/>
      <c r="H156" s="3"/>
      <c r="I156" s="3"/>
      <c r="J156" s="3"/>
      <c r="K156" s="3"/>
      <c r="L156" s="3"/>
      <c r="M156" s="3"/>
      <c r="N156" s="3"/>
      <c r="O156" s="3"/>
      <c r="P156" s="3"/>
      <c r="Q156" s="3"/>
      <c r="R156" s="3"/>
      <c r="S156" s="3"/>
      <c r="T156" s="3"/>
      <c r="U156" s="3"/>
      <c r="V156" s="3"/>
      <c r="W156" s="3"/>
      <c r="X156" s="3"/>
      <c r="Y156" s="3"/>
      <c r="Z156" s="3"/>
    </row>
    <row r="157" spans="1:26" ht="12.75" customHeight="1" x14ac:dyDescent="0.25">
      <c r="A157" s="3"/>
      <c r="B157" s="3"/>
      <c r="C157" s="200"/>
      <c r="D157" s="200"/>
      <c r="E157" s="3"/>
      <c r="F157" s="3"/>
      <c r="G157" s="3"/>
      <c r="H157" s="3"/>
      <c r="I157" s="3"/>
      <c r="J157" s="3"/>
      <c r="K157" s="3"/>
      <c r="L157" s="3"/>
      <c r="M157" s="3"/>
      <c r="N157" s="3"/>
      <c r="O157" s="3"/>
      <c r="P157" s="3"/>
      <c r="Q157" s="3"/>
      <c r="R157" s="3"/>
      <c r="S157" s="3"/>
      <c r="T157" s="3"/>
      <c r="U157" s="3"/>
      <c r="V157" s="3"/>
      <c r="W157" s="3"/>
      <c r="X157" s="3"/>
      <c r="Y157" s="3"/>
      <c r="Z157" s="3"/>
    </row>
    <row r="158" spans="1:26" ht="12.75" customHeight="1" x14ac:dyDescent="0.25">
      <c r="A158" s="3"/>
      <c r="B158" s="3"/>
      <c r="C158" s="200"/>
      <c r="D158" s="200"/>
      <c r="E158" s="3"/>
      <c r="F158" s="3"/>
      <c r="G158" s="3"/>
      <c r="H158" s="3"/>
      <c r="I158" s="3"/>
      <c r="J158" s="3"/>
      <c r="K158" s="3"/>
      <c r="L158" s="3"/>
      <c r="M158" s="3"/>
      <c r="N158" s="3"/>
      <c r="O158" s="3"/>
      <c r="P158" s="3"/>
      <c r="Q158" s="3"/>
      <c r="R158" s="3"/>
      <c r="S158" s="3"/>
      <c r="T158" s="3"/>
      <c r="U158" s="3"/>
      <c r="V158" s="3"/>
      <c r="W158" s="3"/>
      <c r="X158" s="3"/>
      <c r="Y158" s="3"/>
      <c r="Z158" s="3"/>
    </row>
    <row r="159" spans="1:26" ht="12.75" customHeight="1" x14ac:dyDescent="0.25">
      <c r="A159" s="3"/>
      <c r="B159" s="3"/>
      <c r="C159" s="200"/>
      <c r="D159" s="200"/>
      <c r="E159" s="3"/>
      <c r="F159" s="3"/>
      <c r="G159" s="3"/>
      <c r="H159" s="3"/>
      <c r="I159" s="3"/>
      <c r="J159" s="3"/>
      <c r="K159" s="3"/>
      <c r="L159" s="3"/>
      <c r="M159" s="3"/>
      <c r="N159" s="3"/>
      <c r="O159" s="3"/>
      <c r="P159" s="3"/>
      <c r="Q159" s="3"/>
      <c r="R159" s="3"/>
      <c r="S159" s="3"/>
      <c r="T159" s="3"/>
      <c r="U159" s="3"/>
      <c r="V159" s="3"/>
      <c r="W159" s="3"/>
      <c r="X159" s="3"/>
      <c r="Y159" s="3"/>
      <c r="Z159" s="3"/>
    </row>
    <row r="160" spans="1:26" ht="12.75" customHeight="1" x14ac:dyDescent="0.25">
      <c r="A160" s="3"/>
      <c r="B160" s="3"/>
      <c r="C160" s="200"/>
      <c r="D160" s="200"/>
      <c r="E160" s="3"/>
      <c r="F160" s="3"/>
      <c r="G160" s="3"/>
      <c r="H160" s="3"/>
      <c r="I160" s="3"/>
      <c r="J160" s="3"/>
      <c r="K160" s="3"/>
      <c r="L160" s="3"/>
      <c r="M160" s="3"/>
      <c r="N160" s="3"/>
      <c r="O160" s="3"/>
      <c r="P160" s="3"/>
      <c r="Q160" s="3"/>
      <c r="R160" s="3"/>
      <c r="S160" s="3"/>
      <c r="T160" s="3"/>
      <c r="U160" s="3"/>
      <c r="V160" s="3"/>
      <c r="W160" s="3"/>
      <c r="X160" s="3"/>
      <c r="Y160" s="3"/>
      <c r="Z160" s="3"/>
    </row>
    <row r="161" spans="1:26" ht="12.75" customHeight="1" x14ac:dyDescent="0.25">
      <c r="A161" s="3"/>
      <c r="B161" s="3"/>
      <c r="C161" s="200"/>
      <c r="D161" s="200"/>
      <c r="E161" s="3"/>
      <c r="F161" s="3"/>
      <c r="G161" s="3"/>
      <c r="H161" s="3"/>
      <c r="I161" s="3"/>
      <c r="J161" s="3"/>
      <c r="K161" s="3"/>
      <c r="L161" s="3"/>
      <c r="M161" s="3"/>
      <c r="N161" s="3"/>
      <c r="O161" s="3"/>
      <c r="P161" s="3"/>
      <c r="Q161" s="3"/>
      <c r="R161" s="3"/>
      <c r="S161" s="3"/>
      <c r="T161" s="3"/>
      <c r="U161" s="3"/>
      <c r="V161" s="3"/>
      <c r="W161" s="3"/>
      <c r="X161" s="3"/>
      <c r="Y161" s="3"/>
      <c r="Z161" s="3"/>
    </row>
    <row r="162" spans="1:26" ht="12.75" customHeight="1" x14ac:dyDescent="0.25">
      <c r="A162" s="3"/>
      <c r="B162" s="3"/>
      <c r="C162" s="200"/>
      <c r="D162" s="200"/>
      <c r="E162" s="3"/>
      <c r="F162" s="3"/>
      <c r="G162" s="3"/>
      <c r="H162" s="3"/>
      <c r="I162" s="3"/>
      <c r="J162" s="3"/>
      <c r="K162" s="3"/>
      <c r="L162" s="3"/>
      <c r="M162" s="3"/>
      <c r="N162" s="3"/>
      <c r="O162" s="3"/>
      <c r="P162" s="3"/>
      <c r="Q162" s="3"/>
      <c r="R162" s="3"/>
      <c r="S162" s="3"/>
      <c r="T162" s="3"/>
      <c r="U162" s="3"/>
      <c r="V162" s="3"/>
      <c r="W162" s="3"/>
      <c r="X162" s="3"/>
      <c r="Y162" s="3"/>
      <c r="Z162" s="3"/>
    </row>
    <row r="163" spans="1:26" ht="12.75" customHeight="1" x14ac:dyDescent="0.25">
      <c r="A163" s="3"/>
      <c r="B163" s="3"/>
      <c r="C163" s="200"/>
      <c r="D163" s="200"/>
      <c r="E163" s="3"/>
      <c r="F163" s="3"/>
      <c r="G163" s="3"/>
      <c r="H163" s="3"/>
      <c r="I163" s="3"/>
      <c r="J163" s="3"/>
      <c r="K163" s="3"/>
      <c r="L163" s="3"/>
      <c r="M163" s="3"/>
      <c r="N163" s="3"/>
      <c r="O163" s="3"/>
      <c r="P163" s="3"/>
      <c r="Q163" s="3"/>
      <c r="R163" s="3"/>
      <c r="S163" s="3"/>
      <c r="T163" s="3"/>
      <c r="U163" s="3"/>
      <c r="V163" s="3"/>
      <c r="W163" s="3"/>
      <c r="X163" s="3"/>
      <c r="Y163" s="3"/>
      <c r="Z163" s="3"/>
    </row>
    <row r="164" spans="1:26" ht="12.75" customHeight="1" x14ac:dyDescent="0.25">
      <c r="A164" s="3"/>
      <c r="B164" s="3"/>
      <c r="C164" s="200"/>
      <c r="D164" s="200"/>
      <c r="E164" s="3"/>
      <c r="F164" s="3"/>
      <c r="G164" s="3"/>
      <c r="H164" s="3"/>
      <c r="I164" s="3"/>
      <c r="J164" s="3"/>
      <c r="K164" s="3"/>
      <c r="L164" s="3"/>
      <c r="M164" s="3"/>
      <c r="N164" s="3"/>
      <c r="O164" s="3"/>
      <c r="P164" s="3"/>
      <c r="Q164" s="3"/>
      <c r="R164" s="3"/>
      <c r="S164" s="3"/>
      <c r="T164" s="3"/>
      <c r="U164" s="3"/>
      <c r="V164" s="3"/>
      <c r="W164" s="3"/>
      <c r="X164" s="3"/>
      <c r="Y164" s="3"/>
      <c r="Z164" s="3"/>
    </row>
    <row r="165" spans="1:26" ht="12.75" customHeight="1" x14ac:dyDescent="0.25">
      <c r="A165" s="3"/>
      <c r="B165" s="3"/>
      <c r="C165" s="200"/>
      <c r="D165" s="200"/>
      <c r="E165" s="3"/>
      <c r="F165" s="3"/>
      <c r="G165" s="3"/>
      <c r="H165" s="3"/>
      <c r="I165" s="3"/>
      <c r="J165" s="3"/>
      <c r="K165" s="3"/>
      <c r="L165" s="3"/>
      <c r="M165" s="3"/>
      <c r="N165" s="3"/>
      <c r="O165" s="3"/>
      <c r="P165" s="3"/>
      <c r="Q165" s="3"/>
      <c r="R165" s="3"/>
      <c r="S165" s="3"/>
      <c r="T165" s="3"/>
      <c r="U165" s="3"/>
      <c r="V165" s="3"/>
      <c r="W165" s="3"/>
      <c r="X165" s="3"/>
      <c r="Y165" s="3"/>
      <c r="Z165" s="3"/>
    </row>
    <row r="166" spans="1:26" ht="12.75" customHeight="1" x14ac:dyDescent="0.25">
      <c r="A166" s="3"/>
      <c r="B166" s="3"/>
      <c r="C166" s="200"/>
      <c r="D166" s="200"/>
      <c r="E166" s="3"/>
      <c r="F166" s="3"/>
      <c r="G166" s="3"/>
      <c r="H166" s="3"/>
      <c r="I166" s="3"/>
      <c r="J166" s="3"/>
      <c r="K166" s="3"/>
      <c r="L166" s="3"/>
      <c r="M166" s="3"/>
      <c r="N166" s="3"/>
      <c r="O166" s="3"/>
      <c r="P166" s="3"/>
      <c r="Q166" s="3"/>
      <c r="R166" s="3"/>
      <c r="S166" s="3"/>
      <c r="T166" s="3"/>
      <c r="U166" s="3"/>
      <c r="V166" s="3"/>
      <c r="W166" s="3"/>
      <c r="X166" s="3"/>
      <c r="Y166" s="3"/>
      <c r="Z166" s="3"/>
    </row>
    <row r="167" spans="1:26" ht="12.75" customHeight="1" x14ac:dyDescent="0.25">
      <c r="A167" s="3"/>
      <c r="B167" s="3"/>
      <c r="C167" s="200"/>
      <c r="D167" s="200"/>
      <c r="E167" s="3"/>
      <c r="F167" s="3"/>
      <c r="G167" s="3"/>
      <c r="H167" s="3"/>
      <c r="I167" s="3"/>
      <c r="J167" s="3"/>
      <c r="K167" s="3"/>
      <c r="L167" s="3"/>
      <c r="M167" s="3"/>
      <c r="N167" s="3"/>
      <c r="O167" s="3"/>
      <c r="P167" s="3"/>
      <c r="Q167" s="3"/>
      <c r="R167" s="3"/>
      <c r="S167" s="3"/>
      <c r="T167" s="3"/>
      <c r="U167" s="3"/>
      <c r="V167" s="3"/>
      <c r="W167" s="3"/>
      <c r="X167" s="3"/>
      <c r="Y167" s="3"/>
      <c r="Z167" s="3"/>
    </row>
    <row r="168" spans="1:26" ht="12.75" customHeight="1" x14ac:dyDescent="0.25">
      <c r="A168" s="3"/>
      <c r="B168" s="3"/>
      <c r="C168" s="200"/>
      <c r="D168" s="200"/>
      <c r="E168" s="3"/>
      <c r="F168" s="3"/>
      <c r="G168" s="3"/>
      <c r="H168" s="3"/>
      <c r="I168" s="3"/>
      <c r="J168" s="3"/>
      <c r="K168" s="3"/>
      <c r="L168" s="3"/>
      <c r="M168" s="3"/>
      <c r="N168" s="3"/>
      <c r="O168" s="3"/>
      <c r="P168" s="3"/>
      <c r="Q168" s="3"/>
      <c r="R168" s="3"/>
      <c r="S168" s="3"/>
      <c r="T168" s="3"/>
      <c r="U168" s="3"/>
      <c r="V168" s="3"/>
      <c r="W168" s="3"/>
      <c r="X168" s="3"/>
      <c r="Y168" s="3"/>
      <c r="Z168" s="3"/>
    </row>
    <row r="169" spans="1:26" ht="12.75" customHeight="1" x14ac:dyDescent="0.25">
      <c r="A169" s="3"/>
      <c r="B169" s="3"/>
      <c r="C169" s="200"/>
      <c r="D169" s="200"/>
      <c r="E169" s="3"/>
      <c r="F169" s="3"/>
      <c r="G169" s="3"/>
      <c r="H169" s="3"/>
      <c r="I169" s="3"/>
      <c r="J169" s="3"/>
      <c r="K169" s="3"/>
      <c r="L169" s="3"/>
      <c r="M169" s="3"/>
      <c r="N169" s="3"/>
      <c r="O169" s="3"/>
      <c r="P169" s="3"/>
      <c r="Q169" s="3"/>
      <c r="R169" s="3"/>
      <c r="S169" s="3"/>
      <c r="T169" s="3"/>
      <c r="U169" s="3"/>
      <c r="V169" s="3"/>
      <c r="W169" s="3"/>
      <c r="X169" s="3"/>
      <c r="Y169" s="3"/>
      <c r="Z169" s="3"/>
    </row>
    <row r="170" spans="1:26" ht="12.75" customHeight="1" x14ac:dyDescent="0.25">
      <c r="A170" s="3"/>
      <c r="B170" s="3"/>
      <c r="C170" s="200"/>
      <c r="D170" s="200"/>
      <c r="E170" s="3"/>
      <c r="F170" s="3"/>
      <c r="G170" s="3"/>
      <c r="H170" s="3"/>
      <c r="I170" s="3"/>
      <c r="J170" s="3"/>
      <c r="K170" s="3"/>
      <c r="L170" s="3"/>
      <c r="M170" s="3"/>
      <c r="N170" s="3"/>
      <c r="O170" s="3"/>
      <c r="P170" s="3"/>
      <c r="Q170" s="3"/>
      <c r="R170" s="3"/>
      <c r="S170" s="3"/>
      <c r="T170" s="3"/>
      <c r="U170" s="3"/>
      <c r="V170" s="3"/>
      <c r="W170" s="3"/>
      <c r="X170" s="3"/>
      <c r="Y170" s="3"/>
      <c r="Z170" s="3"/>
    </row>
    <row r="171" spans="1:26" ht="12.75" customHeight="1" x14ac:dyDescent="0.25">
      <c r="A171" s="3"/>
      <c r="B171" s="3"/>
      <c r="C171" s="200"/>
      <c r="D171" s="200"/>
      <c r="E171" s="3"/>
      <c r="F171" s="3"/>
      <c r="G171" s="3"/>
      <c r="H171" s="3"/>
      <c r="I171" s="3"/>
      <c r="J171" s="3"/>
      <c r="K171" s="3"/>
      <c r="L171" s="3"/>
      <c r="M171" s="3"/>
      <c r="N171" s="3"/>
      <c r="O171" s="3"/>
      <c r="P171" s="3"/>
      <c r="Q171" s="3"/>
      <c r="R171" s="3"/>
      <c r="S171" s="3"/>
      <c r="T171" s="3"/>
      <c r="U171" s="3"/>
      <c r="V171" s="3"/>
      <c r="W171" s="3"/>
      <c r="X171" s="3"/>
      <c r="Y171" s="3"/>
      <c r="Z171" s="3"/>
    </row>
    <row r="172" spans="1:26" ht="12.75" customHeight="1" x14ac:dyDescent="0.25">
      <c r="A172" s="3"/>
      <c r="B172" s="3"/>
      <c r="C172" s="200"/>
      <c r="D172" s="200"/>
      <c r="E172" s="3"/>
      <c r="F172" s="3"/>
      <c r="G172" s="3"/>
      <c r="H172" s="3"/>
      <c r="I172" s="3"/>
      <c r="J172" s="3"/>
      <c r="K172" s="3"/>
      <c r="L172" s="3"/>
      <c r="M172" s="3"/>
      <c r="N172" s="3"/>
      <c r="O172" s="3"/>
      <c r="P172" s="3"/>
      <c r="Q172" s="3"/>
      <c r="R172" s="3"/>
      <c r="S172" s="3"/>
      <c r="T172" s="3"/>
      <c r="U172" s="3"/>
      <c r="V172" s="3"/>
      <c r="W172" s="3"/>
      <c r="X172" s="3"/>
      <c r="Y172" s="3"/>
      <c r="Z172" s="3"/>
    </row>
    <row r="173" spans="1:26" ht="12.75" customHeight="1" x14ac:dyDescent="0.25">
      <c r="A173" s="3"/>
      <c r="B173" s="3"/>
      <c r="C173" s="200"/>
      <c r="D173" s="200"/>
      <c r="E173" s="3"/>
      <c r="F173" s="3"/>
      <c r="G173" s="3"/>
      <c r="H173" s="3"/>
      <c r="I173" s="3"/>
      <c r="J173" s="3"/>
      <c r="K173" s="3"/>
      <c r="L173" s="3"/>
      <c r="M173" s="3"/>
      <c r="N173" s="3"/>
      <c r="O173" s="3"/>
      <c r="P173" s="3"/>
      <c r="Q173" s="3"/>
      <c r="R173" s="3"/>
      <c r="S173" s="3"/>
      <c r="T173" s="3"/>
      <c r="U173" s="3"/>
      <c r="V173" s="3"/>
      <c r="W173" s="3"/>
      <c r="X173" s="3"/>
      <c r="Y173" s="3"/>
      <c r="Z173" s="3"/>
    </row>
    <row r="174" spans="1:26" ht="12.75" customHeight="1" x14ac:dyDescent="0.25">
      <c r="A174" s="3"/>
      <c r="B174" s="3"/>
      <c r="C174" s="200"/>
      <c r="D174" s="200"/>
      <c r="E174" s="3"/>
      <c r="F174" s="3"/>
      <c r="G174" s="3"/>
      <c r="H174" s="3"/>
      <c r="I174" s="3"/>
      <c r="J174" s="3"/>
      <c r="K174" s="3"/>
      <c r="L174" s="3"/>
      <c r="M174" s="3"/>
      <c r="N174" s="3"/>
      <c r="O174" s="3"/>
      <c r="P174" s="3"/>
      <c r="Q174" s="3"/>
      <c r="R174" s="3"/>
      <c r="S174" s="3"/>
      <c r="T174" s="3"/>
      <c r="U174" s="3"/>
      <c r="V174" s="3"/>
      <c r="W174" s="3"/>
      <c r="X174" s="3"/>
      <c r="Y174" s="3"/>
      <c r="Z174" s="3"/>
    </row>
    <row r="175" spans="1:26" ht="12.75" customHeight="1" x14ac:dyDescent="0.25">
      <c r="A175" s="3"/>
      <c r="B175" s="3"/>
      <c r="C175" s="200"/>
      <c r="D175" s="200"/>
      <c r="E175" s="3"/>
      <c r="F175" s="3"/>
      <c r="G175" s="3"/>
      <c r="H175" s="3"/>
      <c r="I175" s="3"/>
      <c r="J175" s="3"/>
      <c r="K175" s="3"/>
      <c r="L175" s="3"/>
      <c r="M175" s="3"/>
      <c r="N175" s="3"/>
      <c r="O175" s="3"/>
      <c r="P175" s="3"/>
      <c r="Q175" s="3"/>
      <c r="R175" s="3"/>
      <c r="S175" s="3"/>
      <c r="T175" s="3"/>
      <c r="U175" s="3"/>
      <c r="V175" s="3"/>
      <c r="W175" s="3"/>
      <c r="X175" s="3"/>
      <c r="Y175" s="3"/>
      <c r="Z175" s="3"/>
    </row>
    <row r="176" spans="1:26" ht="12.75" customHeight="1" x14ac:dyDescent="0.25">
      <c r="A176" s="3"/>
      <c r="B176" s="3"/>
      <c r="C176" s="200"/>
      <c r="D176" s="200"/>
      <c r="E176" s="3"/>
      <c r="F176" s="3"/>
      <c r="G176" s="3"/>
      <c r="H176" s="3"/>
      <c r="I176" s="3"/>
      <c r="J176" s="3"/>
      <c r="K176" s="3"/>
      <c r="L176" s="3"/>
      <c r="M176" s="3"/>
      <c r="N176" s="3"/>
      <c r="O176" s="3"/>
      <c r="P176" s="3"/>
      <c r="Q176" s="3"/>
      <c r="R176" s="3"/>
      <c r="S176" s="3"/>
      <c r="T176" s="3"/>
      <c r="U176" s="3"/>
      <c r="V176" s="3"/>
      <c r="W176" s="3"/>
      <c r="X176" s="3"/>
      <c r="Y176" s="3"/>
      <c r="Z176" s="3"/>
    </row>
    <row r="177" spans="1:26" ht="12.75" customHeight="1" x14ac:dyDescent="0.25">
      <c r="A177" s="3"/>
      <c r="B177" s="3"/>
      <c r="C177" s="200"/>
      <c r="D177" s="200"/>
      <c r="E177" s="3"/>
      <c r="F177" s="3"/>
      <c r="G177" s="3"/>
      <c r="H177" s="3"/>
      <c r="I177" s="3"/>
      <c r="J177" s="3"/>
      <c r="K177" s="3"/>
      <c r="L177" s="3"/>
      <c r="M177" s="3"/>
      <c r="N177" s="3"/>
      <c r="O177" s="3"/>
      <c r="P177" s="3"/>
      <c r="Q177" s="3"/>
      <c r="R177" s="3"/>
      <c r="S177" s="3"/>
      <c r="T177" s="3"/>
      <c r="U177" s="3"/>
      <c r="V177" s="3"/>
      <c r="W177" s="3"/>
      <c r="X177" s="3"/>
      <c r="Y177" s="3"/>
      <c r="Z177" s="3"/>
    </row>
    <row r="178" spans="1:26" ht="12.75" customHeight="1" x14ac:dyDescent="0.25">
      <c r="A178" s="3"/>
      <c r="B178" s="3"/>
      <c r="C178" s="200"/>
      <c r="D178" s="200"/>
      <c r="E178" s="3"/>
      <c r="F178" s="3"/>
      <c r="G178" s="3"/>
      <c r="H178" s="3"/>
      <c r="I178" s="3"/>
      <c r="J178" s="3"/>
      <c r="K178" s="3"/>
      <c r="L178" s="3"/>
      <c r="M178" s="3"/>
      <c r="N178" s="3"/>
      <c r="O178" s="3"/>
      <c r="P178" s="3"/>
      <c r="Q178" s="3"/>
      <c r="R178" s="3"/>
      <c r="S178" s="3"/>
      <c r="T178" s="3"/>
      <c r="U178" s="3"/>
      <c r="V178" s="3"/>
      <c r="W178" s="3"/>
      <c r="X178" s="3"/>
      <c r="Y178" s="3"/>
      <c r="Z178" s="3"/>
    </row>
    <row r="179" spans="1:26" ht="12.75" customHeight="1" x14ac:dyDescent="0.25">
      <c r="A179" s="3"/>
      <c r="B179" s="3"/>
      <c r="C179" s="200"/>
      <c r="D179" s="200"/>
      <c r="E179" s="3"/>
      <c r="F179" s="3"/>
      <c r="G179" s="3"/>
      <c r="H179" s="3"/>
      <c r="I179" s="3"/>
      <c r="J179" s="3"/>
      <c r="K179" s="3"/>
      <c r="L179" s="3"/>
      <c r="M179" s="3"/>
      <c r="N179" s="3"/>
      <c r="O179" s="3"/>
      <c r="P179" s="3"/>
      <c r="Q179" s="3"/>
      <c r="R179" s="3"/>
      <c r="S179" s="3"/>
      <c r="T179" s="3"/>
      <c r="U179" s="3"/>
      <c r="V179" s="3"/>
      <c r="W179" s="3"/>
      <c r="X179" s="3"/>
      <c r="Y179" s="3"/>
      <c r="Z179" s="3"/>
    </row>
    <row r="180" spans="1:26" ht="12.75" customHeight="1" x14ac:dyDescent="0.25">
      <c r="A180" s="3"/>
      <c r="B180" s="3"/>
      <c r="C180" s="200"/>
      <c r="D180" s="200"/>
      <c r="E180" s="3"/>
      <c r="F180" s="3"/>
      <c r="G180" s="3"/>
      <c r="H180" s="3"/>
      <c r="I180" s="3"/>
      <c r="J180" s="3"/>
      <c r="K180" s="3"/>
      <c r="L180" s="3"/>
      <c r="M180" s="3"/>
      <c r="N180" s="3"/>
      <c r="O180" s="3"/>
      <c r="P180" s="3"/>
      <c r="Q180" s="3"/>
      <c r="R180" s="3"/>
      <c r="S180" s="3"/>
      <c r="T180" s="3"/>
      <c r="U180" s="3"/>
      <c r="V180" s="3"/>
      <c r="W180" s="3"/>
      <c r="X180" s="3"/>
      <c r="Y180" s="3"/>
      <c r="Z180" s="3"/>
    </row>
    <row r="181" spans="1:26" ht="12.75" customHeight="1" x14ac:dyDescent="0.25">
      <c r="A181" s="3"/>
      <c r="B181" s="3"/>
      <c r="C181" s="200"/>
      <c r="D181" s="200"/>
      <c r="E181" s="3"/>
      <c r="F181" s="3"/>
      <c r="G181" s="3"/>
      <c r="H181" s="3"/>
      <c r="I181" s="3"/>
      <c r="J181" s="3"/>
      <c r="K181" s="3"/>
      <c r="L181" s="3"/>
      <c r="M181" s="3"/>
      <c r="N181" s="3"/>
      <c r="O181" s="3"/>
      <c r="P181" s="3"/>
      <c r="Q181" s="3"/>
      <c r="R181" s="3"/>
      <c r="S181" s="3"/>
      <c r="T181" s="3"/>
      <c r="U181" s="3"/>
      <c r="V181" s="3"/>
      <c r="W181" s="3"/>
      <c r="X181" s="3"/>
      <c r="Y181" s="3"/>
      <c r="Z181" s="3"/>
    </row>
    <row r="182" spans="1:26" ht="12.75" customHeight="1" x14ac:dyDescent="0.25">
      <c r="A182" s="3"/>
      <c r="B182" s="3"/>
      <c r="C182" s="200"/>
      <c r="D182" s="200"/>
      <c r="E182" s="3"/>
      <c r="F182" s="3"/>
      <c r="G182" s="3"/>
      <c r="H182" s="3"/>
      <c r="I182" s="3"/>
      <c r="J182" s="3"/>
      <c r="K182" s="3"/>
      <c r="L182" s="3"/>
      <c r="M182" s="3"/>
      <c r="N182" s="3"/>
      <c r="O182" s="3"/>
      <c r="P182" s="3"/>
      <c r="Q182" s="3"/>
      <c r="R182" s="3"/>
      <c r="S182" s="3"/>
      <c r="T182" s="3"/>
      <c r="U182" s="3"/>
      <c r="V182" s="3"/>
      <c r="W182" s="3"/>
      <c r="X182" s="3"/>
      <c r="Y182" s="3"/>
      <c r="Z182" s="3"/>
    </row>
    <row r="183" spans="1:26" ht="12.75" customHeight="1" x14ac:dyDescent="0.25">
      <c r="A183" s="3"/>
      <c r="B183" s="3"/>
      <c r="C183" s="200"/>
      <c r="D183" s="200"/>
      <c r="E183" s="3"/>
      <c r="F183" s="3"/>
      <c r="G183" s="3"/>
      <c r="H183" s="3"/>
      <c r="I183" s="3"/>
      <c r="J183" s="3"/>
      <c r="K183" s="3"/>
      <c r="L183" s="3"/>
      <c r="M183" s="3"/>
      <c r="N183" s="3"/>
      <c r="O183" s="3"/>
      <c r="P183" s="3"/>
      <c r="Q183" s="3"/>
      <c r="R183" s="3"/>
      <c r="S183" s="3"/>
      <c r="T183" s="3"/>
      <c r="U183" s="3"/>
      <c r="V183" s="3"/>
      <c r="W183" s="3"/>
      <c r="X183" s="3"/>
      <c r="Y183" s="3"/>
      <c r="Z183" s="3"/>
    </row>
    <row r="184" spans="1:26" ht="12.75" customHeight="1" x14ac:dyDescent="0.25">
      <c r="A184" s="3"/>
      <c r="B184" s="3"/>
      <c r="C184" s="200"/>
      <c r="D184" s="200"/>
      <c r="E184" s="3"/>
      <c r="F184" s="3"/>
      <c r="G184" s="3"/>
      <c r="H184" s="3"/>
      <c r="I184" s="3"/>
      <c r="J184" s="3"/>
      <c r="K184" s="3"/>
      <c r="L184" s="3"/>
      <c r="M184" s="3"/>
      <c r="N184" s="3"/>
      <c r="O184" s="3"/>
      <c r="P184" s="3"/>
      <c r="Q184" s="3"/>
      <c r="R184" s="3"/>
      <c r="S184" s="3"/>
      <c r="T184" s="3"/>
      <c r="U184" s="3"/>
      <c r="V184" s="3"/>
      <c r="W184" s="3"/>
      <c r="X184" s="3"/>
      <c r="Y184" s="3"/>
      <c r="Z184" s="3"/>
    </row>
    <row r="185" spans="1:26" ht="12.75" customHeight="1" x14ac:dyDescent="0.25">
      <c r="A185" s="3"/>
      <c r="B185" s="3"/>
      <c r="C185" s="200"/>
      <c r="D185" s="200"/>
      <c r="E185" s="3"/>
      <c r="F185" s="3"/>
      <c r="G185" s="3"/>
      <c r="H185" s="3"/>
      <c r="I185" s="3"/>
      <c r="J185" s="3"/>
      <c r="K185" s="3"/>
      <c r="L185" s="3"/>
      <c r="M185" s="3"/>
      <c r="N185" s="3"/>
      <c r="O185" s="3"/>
      <c r="P185" s="3"/>
      <c r="Q185" s="3"/>
      <c r="R185" s="3"/>
      <c r="S185" s="3"/>
      <c r="T185" s="3"/>
      <c r="U185" s="3"/>
      <c r="V185" s="3"/>
      <c r="W185" s="3"/>
      <c r="X185" s="3"/>
      <c r="Y185" s="3"/>
      <c r="Z185" s="3"/>
    </row>
    <row r="186" spans="1:26" ht="12.75" customHeight="1" x14ac:dyDescent="0.25">
      <c r="A186" s="3"/>
      <c r="B186" s="3"/>
      <c r="C186" s="200"/>
      <c r="D186" s="200"/>
      <c r="E186" s="3"/>
      <c r="F186" s="3"/>
      <c r="G186" s="3"/>
      <c r="H186" s="3"/>
      <c r="I186" s="3"/>
      <c r="J186" s="3"/>
      <c r="K186" s="3"/>
      <c r="L186" s="3"/>
      <c r="M186" s="3"/>
      <c r="N186" s="3"/>
      <c r="O186" s="3"/>
      <c r="P186" s="3"/>
      <c r="Q186" s="3"/>
      <c r="R186" s="3"/>
      <c r="S186" s="3"/>
      <c r="T186" s="3"/>
      <c r="U186" s="3"/>
      <c r="V186" s="3"/>
      <c r="W186" s="3"/>
      <c r="X186" s="3"/>
      <c r="Y186" s="3"/>
      <c r="Z186" s="3"/>
    </row>
    <row r="187" spans="1:26" ht="12.75" customHeight="1" x14ac:dyDescent="0.25">
      <c r="A187" s="3"/>
      <c r="B187" s="3"/>
      <c r="C187" s="200"/>
      <c r="D187" s="200"/>
      <c r="E187" s="3"/>
      <c r="F187" s="3"/>
      <c r="G187" s="3"/>
      <c r="H187" s="3"/>
      <c r="I187" s="3"/>
      <c r="J187" s="3"/>
      <c r="K187" s="3"/>
      <c r="L187" s="3"/>
      <c r="M187" s="3"/>
      <c r="N187" s="3"/>
      <c r="O187" s="3"/>
      <c r="P187" s="3"/>
      <c r="Q187" s="3"/>
      <c r="R187" s="3"/>
      <c r="S187" s="3"/>
      <c r="T187" s="3"/>
      <c r="U187" s="3"/>
      <c r="V187" s="3"/>
      <c r="W187" s="3"/>
      <c r="X187" s="3"/>
      <c r="Y187" s="3"/>
      <c r="Z187" s="3"/>
    </row>
    <row r="188" spans="1:26" ht="12.75" customHeight="1" x14ac:dyDescent="0.25">
      <c r="A188" s="3"/>
      <c r="B188" s="3"/>
      <c r="C188" s="200"/>
      <c r="D188" s="200"/>
      <c r="E188" s="3"/>
      <c r="F188" s="3"/>
      <c r="G188" s="3"/>
      <c r="H188" s="3"/>
      <c r="I188" s="3"/>
      <c r="J188" s="3"/>
      <c r="K188" s="3"/>
      <c r="L188" s="3"/>
      <c r="M188" s="3"/>
      <c r="N188" s="3"/>
      <c r="O188" s="3"/>
      <c r="P188" s="3"/>
      <c r="Q188" s="3"/>
      <c r="R188" s="3"/>
      <c r="S188" s="3"/>
      <c r="T188" s="3"/>
      <c r="U188" s="3"/>
      <c r="V188" s="3"/>
      <c r="W188" s="3"/>
      <c r="X188" s="3"/>
      <c r="Y188" s="3"/>
      <c r="Z188" s="3"/>
    </row>
    <row r="189" spans="1:26" ht="12.75" customHeight="1" x14ac:dyDescent="0.25">
      <c r="A189" s="3"/>
      <c r="B189" s="3"/>
      <c r="C189" s="200"/>
      <c r="D189" s="200"/>
      <c r="E189" s="3"/>
      <c r="F189" s="3"/>
      <c r="G189" s="3"/>
      <c r="H189" s="3"/>
      <c r="I189" s="3"/>
      <c r="J189" s="3"/>
      <c r="K189" s="3"/>
      <c r="L189" s="3"/>
      <c r="M189" s="3"/>
      <c r="N189" s="3"/>
      <c r="O189" s="3"/>
      <c r="P189" s="3"/>
      <c r="Q189" s="3"/>
      <c r="R189" s="3"/>
      <c r="S189" s="3"/>
      <c r="T189" s="3"/>
      <c r="U189" s="3"/>
      <c r="V189" s="3"/>
      <c r="W189" s="3"/>
      <c r="X189" s="3"/>
      <c r="Y189" s="3"/>
      <c r="Z189" s="3"/>
    </row>
    <row r="190" spans="1:26" ht="12.75" customHeight="1" x14ac:dyDescent="0.25">
      <c r="A190" s="3"/>
      <c r="B190" s="3"/>
      <c r="C190" s="200"/>
      <c r="D190" s="200"/>
      <c r="E190" s="3"/>
      <c r="F190" s="3"/>
      <c r="G190" s="3"/>
      <c r="H190" s="3"/>
      <c r="I190" s="3"/>
      <c r="J190" s="3"/>
      <c r="K190" s="3"/>
      <c r="L190" s="3"/>
      <c r="M190" s="3"/>
      <c r="N190" s="3"/>
      <c r="O190" s="3"/>
      <c r="P190" s="3"/>
      <c r="Q190" s="3"/>
      <c r="R190" s="3"/>
      <c r="S190" s="3"/>
      <c r="T190" s="3"/>
      <c r="U190" s="3"/>
      <c r="V190" s="3"/>
      <c r="W190" s="3"/>
      <c r="X190" s="3"/>
      <c r="Y190" s="3"/>
      <c r="Z190" s="3"/>
    </row>
    <row r="191" spans="1:26" ht="12.75" customHeight="1" x14ac:dyDescent="0.25">
      <c r="A191" s="3"/>
      <c r="B191" s="3"/>
      <c r="C191" s="200"/>
      <c r="D191" s="200"/>
      <c r="E191" s="3"/>
      <c r="F191" s="3"/>
      <c r="G191" s="3"/>
      <c r="H191" s="3"/>
      <c r="I191" s="3"/>
      <c r="J191" s="3"/>
      <c r="K191" s="3"/>
      <c r="L191" s="3"/>
      <c r="M191" s="3"/>
      <c r="N191" s="3"/>
      <c r="O191" s="3"/>
      <c r="P191" s="3"/>
      <c r="Q191" s="3"/>
      <c r="R191" s="3"/>
      <c r="S191" s="3"/>
      <c r="T191" s="3"/>
      <c r="U191" s="3"/>
      <c r="V191" s="3"/>
      <c r="W191" s="3"/>
      <c r="X191" s="3"/>
      <c r="Y191" s="3"/>
      <c r="Z191" s="3"/>
    </row>
    <row r="192" spans="1:26" ht="12.75" customHeight="1" x14ac:dyDescent="0.25">
      <c r="A192" s="3"/>
      <c r="B192" s="3"/>
      <c r="C192" s="200"/>
      <c r="D192" s="200"/>
      <c r="E192" s="3"/>
      <c r="F192" s="3"/>
      <c r="G192" s="3"/>
      <c r="H192" s="3"/>
      <c r="I192" s="3"/>
      <c r="J192" s="3"/>
      <c r="K192" s="3"/>
      <c r="L192" s="3"/>
      <c r="M192" s="3"/>
      <c r="N192" s="3"/>
      <c r="O192" s="3"/>
      <c r="P192" s="3"/>
      <c r="Q192" s="3"/>
      <c r="R192" s="3"/>
      <c r="S192" s="3"/>
      <c r="T192" s="3"/>
      <c r="U192" s="3"/>
      <c r="V192" s="3"/>
      <c r="W192" s="3"/>
      <c r="X192" s="3"/>
      <c r="Y192" s="3"/>
      <c r="Z192" s="3"/>
    </row>
    <row r="193" spans="1:26" ht="12.75" customHeight="1" x14ac:dyDescent="0.25">
      <c r="A193" s="3"/>
      <c r="B193" s="3"/>
      <c r="C193" s="200"/>
      <c r="D193" s="200"/>
      <c r="E193" s="3"/>
      <c r="F193" s="3"/>
      <c r="G193" s="3"/>
      <c r="H193" s="3"/>
      <c r="I193" s="3"/>
      <c r="J193" s="3"/>
      <c r="K193" s="3"/>
      <c r="L193" s="3"/>
      <c r="M193" s="3"/>
      <c r="N193" s="3"/>
      <c r="O193" s="3"/>
      <c r="P193" s="3"/>
      <c r="Q193" s="3"/>
      <c r="R193" s="3"/>
      <c r="S193" s="3"/>
      <c r="T193" s="3"/>
      <c r="U193" s="3"/>
      <c r="V193" s="3"/>
      <c r="W193" s="3"/>
      <c r="X193" s="3"/>
      <c r="Y193" s="3"/>
      <c r="Z193" s="3"/>
    </row>
    <row r="194" spans="1:26" ht="12.75" customHeight="1" x14ac:dyDescent="0.25">
      <c r="A194" s="3"/>
      <c r="B194" s="3"/>
      <c r="C194" s="200"/>
      <c r="D194" s="200"/>
      <c r="E194" s="3"/>
      <c r="F194" s="3"/>
      <c r="G194" s="3"/>
      <c r="H194" s="3"/>
      <c r="I194" s="3"/>
      <c r="J194" s="3"/>
      <c r="K194" s="3"/>
      <c r="L194" s="3"/>
      <c r="M194" s="3"/>
      <c r="N194" s="3"/>
      <c r="O194" s="3"/>
      <c r="P194" s="3"/>
      <c r="Q194" s="3"/>
      <c r="R194" s="3"/>
      <c r="S194" s="3"/>
      <c r="T194" s="3"/>
      <c r="U194" s="3"/>
      <c r="V194" s="3"/>
      <c r="W194" s="3"/>
      <c r="X194" s="3"/>
      <c r="Y194" s="3"/>
      <c r="Z194" s="3"/>
    </row>
    <row r="195" spans="1:26" ht="12.75" customHeight="1" x14ac:dyDescent="0.25">
      <c r="A195" s="3"/>
      <c r="B195" s="3"/>
      <c r="C195" s="200"/>
      <c r="D195" s="200"/>
      <c r="E195" s="3"/>
      <c r="F195" s="3"/>
      <c r="G195" s="3"/>
      <c r="H195" s="3"/>
      <c r="I195" s="3"/>
      <c r="J195" s="3"/>
      <c r="K195" s="3"/>
      <c r="L195" s="3"/>
      <c r="M195" s="3"/>
      <c r="N195" s="3"/>
      <c r="O195" s="3"/>
      <c r="P195" s="3"/>
      <c r="Q195" s="3"/>
      <c r="R195" s="3"/>
      <c r="S195" s="3"/>
      <c r="T195" s="3"/>
      <c r="U195" s="3"/>
      <c r="V195" s="3"/>
      <c r="W195" s="3"/>
      <c r="X195" s="3"/>
      <c r="Y195" s="3"/>
      <c r="Z195" s="3"/>
    </row>
    <row r="196" spans="1:26" ht="12.75" customHeight="1" x14ac:dyDescent="0.25">
      <c r="A196" s="3"/>
      <c r="B196" s="3"/>
      <c r="C196" s="200"/>
      <c r="D196" s="200"/>
      <c r="E196" s="3"/>
      <c r="F196" s="3"/>
      <c r="G196" s="3"/>
      <c r="H196" s="3"/>
      <c r="I196" s="3"/>
      <c r="J196" s="3"/>
      <c r="K196" s="3"/>
      <c r="L196" s="3"/>
      <c r="M196" s="3"/>
      <c r="N196" s="3"/>
      <c r="O196" s="3"/>
      <c r="P196" s="3"/>
      <c r="Q196" s="3"/>
      <c r="R196" s="3"/>
      <c r="S196" s="3"/>
      <c r="T196" s="3"/>
      <c r="U196" s="3"/>
      <c r="V196" s="3"/>
      <c r="W196" s="3"/>
      <c r="X196" s="3"/>
      <c r="Y196" s="3"/>
      <c r="Z196" s="3"/>
    </row>
    <row r="197" spans="1:26" ht="12.75" customHeight="1" x14ac:dyDescent="0.25">
      <c r="A197" s="3"/>
      <c r="B197" s="3"/>
      <c r="C197" s="200"/>
      <c r="D197" s="200"/>
      <c r="E197" s="3"/>
      <c r="F197" s="3"/>
      <c r="G197" s="3"/>
      <c r="H197" s="3"/>
      <c r="I197" s="3"/>
      <c r="J197" s="3"/>
      <c r="K197" s="3"/>
      <c r="L197" s="3"/>
      <c r="M197" s="3"/>
      <c r="N197" s="3"/>
      <c r="O197" s="3"/>
      <c r="P197" s="3"/>
      <c r="Q197" s="3"/>
      <c r="R197" s="3"/>
      <c r="S197" s="3"/>
      <c r="T197" s="3"/>
      <c r="U197" s="3"/>
      <c r="V197" s="3"/>
      <c r="W197" s="3"/>
      <c r="X197" s="3"/>
      <c r="Y197" s="3"/>
      <c r="Z197" s="3"/>
    </row>
    <row r="198" spans="1:26" ht="12.75" customHeight="1" x14ac:dyDescent="0.25">
      <c r="A198" s="3"/>
      <c r="B198" s="3"/>
      <c r="C198" s="200"/>
      <c r="D198" s="200"/>
      <c r="E198" s="3"/>
      <c r="F198" s="3"/>
      <c r="G198" s="3"/>
      <c r="H198" s="3"/>
      <c r="I198" s="3"/>
      <c r="J198" s="3"/>
      <c r="K198" s="3"/>
      <c r="L198" s="3"/>
      <c r="M198" s="3"/>
      <c r="N198" s="3"/>
      <c r="O198" s="3"/>
      <c r="P198" s="3"/>
      <c r="Q198" s="3"/>
      <c r="R198" s="3"/>
      <c r="S198" s="3"/>
      <c r="T198" s="3"/>
      <c r="U198" s="3"/>
      <c r="V198" s="3"/>
      <c r="W198" s="3"/>
      <c r="X198" s="3"/>
      <c r="Y198" s="3"/>
      <c r="Z198" s="3"/>
    </row>
    <row r="199" spans="1:26" ht="12.75" customHeight="1" x14ac:dyDescent="0.25">
      <c r="A199" s="3"/>
      <c r="B199" s="3"/>
      <c r="C199" s="200"/>
      <c r="D199" s="200"/>
      <c r="E199" s="3"/>
      <c r="F199" s="3"/>
      <c r="G199" s="3"/>
      <c r="H199" s="3"/>
      <c r="I199" s="3"/>
      <c r="J199" s="3"/>
      <c r="K199" s="3"/>
      <c r="L199" s="3"/>
      <c r="M199" s="3"/>
      <c r="N199" s="3"/>
      <c r="O199" s="3"/>
      <c r="P199" s="3"/>
      <c r="Q199" s="3"/>
      <c r="R199" s="3"/>
      <c r="S199" s="3"/>
      <c r="T199" s="3"/>
      <c r="U199" s="3"/>
      <c r="V199" s="3"/>
      <c r="W199" s="3"/>
      <c r="X199" s="3"/>
      <c r="Y199" s="3"/>
      <c r="Z199" s="3"/>
    </row>
    <row r="200" spans="1:26" ht="12.75" customHeight="1" x14ac:dyDescent="0.25">
      <c r="A200" s="3"/>
      <c r="B200" s="3"/>
      <c r="C200" s="200"/>
      <c r="D200" s="200"/>
      <c r="E200" s="3"/>
      <c r="F200" s="3"/>
      <c r="G200" s="3"/>
      <c r="H200" s="3"/>
      <c r="I200" s="3"/>
      <c r="J200" s="3"/>
      <c r="K200" s="3"/>
      <c r="L200" s="3"/>
      <c r="M200" s="3"/>
      <c r="N200" s="3"/>
      <c r="O200" s="3"/>
      <c r="P200" s="3"/>
      <c r="Q200" s="3"/>
      <c r="R200" s="3"/>
      <c r="S200" s="3"/>
      <c r="T200" s="3"/>
      <c r="U200" s="3"/>
      <c r="V200" s="3"/>
      <c r="W200" s="3"/>
      <c r="X200" s="3"/>
      <c r="Y200" s="3"/>
      <c r="Z200" s="3"/>
    </row>
    <row r="201" spans="1:26" ht="12.75" customHeight="1" x14ac:dyDescent="0.25">
      <c r="A201" s="3"/>
      <c r="B201" s="3"/>
      <c r="C201" s="200"/>
      <c r="D201" s="200"/>
      <c r="E201" s="3"/>
      <c r="F201" s="3"/>
      <c r="G201" s="3"/>
      <c r="H201" s="3"/>
      <c r="I201" s="3"/>
      <c r="J201" s="3"/>
      <c r="K201" s="3"/>
      <c r="L201" s="3"/>
      <c r="M201" s="3"/>
      <c r="N201" s="3"/>
      <c r="O201" s="3"/>
      <c r="P201" s="3"/>
      <c r="Q201" s="3"/>
      <c r="R201" s="3"/>
      <c r="S201" s="3"/>
      <c r="T201" s="3"/>
      <c r="U201" s="3"/>
      <c r="V201" s="3"/>
      <c r="W201" s="3"/>
      <c r="X201" s="3"/>
      <c r="Y201" s="3"/>
      <c r="Z201" s="3"/>
    </row>
    <row r="202" spans="1:26" ht="12.75" customHeight="1" x14ac:dyDescent="0.25">
      <c r="A202" s="3"/>
      <c r="B202" s="3"/>
      <c r="C202" s="200"/>
      <c r="D202" s="200"/>
      <c r="E202" s="3"/>
      <c r="F202" s="3"/>
      <c r="G202" s="3"/>
      <c r="H202" s="3"/>
      <c r="I202" s="3"/>
      <c r="J202" s="3"/>
      <c r="K202" s="3"/>
      <c r="L202" s="3"/>
      <c r="M202" s="3"/>
      <c r="N202" s="3"/>
      <c r="O202" s="3"/>
      <c r="P202" s="3"/>
      <c r="Q202" s="3"/>
      <c r="R202" s="3"/>
      <c r="S202" s="3"/>
      <c r="T202" s="3"/>
      <c r="U202" s="3"/>
      <c r="V202" s="3"/>
      <c r="W202" s="3"/>
      <c r="X202" s="3"/>
      <c r="Y202" s="3"/>
      <c r="Z202" s="3"/>
    </row>
    <row r="203" spans="1:26" ht="12.75" customHeight="1" x14ac:dyDescent="0.25">
      <c r="A203" s="3"/>
      <c r="B203" s="3"/>
      <c r="C203" s="200"/>
      <c r="D203" s="200"/>
      <c r="E203" s="3"/>
      <c r="F203" s="3"/>
      <c r="G203" s="3"/>
      <c r="H203" s="3"/>
      <c r="I203" s="3"/>
      <c r="J203" s="3"/>
      <c r="K203" s="3"/>
      <c r="L203" s="3"/>
      <c r="M203" s="3"/>
      <c r="N203" s="3"/>
      <c r="O203" s="3"/>
      <c r="P203" s="3"/>
      <c r="Q203" s="3"/>
      <c r="R203" s="3"/>
      <c r="S203" s="3"/>
      <c r="T203" s="3"/>
      <c r="U203" s="3"/>
      <c r="V203" s="3"/>
      <c r="W203" s="3"/>
      <c r="X203" s="3"/>
      <c r="Y203" s="3"/>
      <c r="Z203" s="3"/>
    </row>
    <row r="204" spans="1:26" ht="12.75" customHeight="1" x14ac:dyDescent="0.25">
      <c r="A204" s="3"/>
      <c r="B204" s="3"/>
      <c r="C204" s="200"/>
      <c r="D204" s="200"/>
      <c r="E204" s="3"/>
      <c r="F204" s="3"/>
      <c r="G204" s="3"/>
      <c r="H204" s="3"/>
      <c r="I204" s="3"/>
      <c r="J204" s="3"/>
      <c r="K204" s="3"/>
      <c r="L204" s="3"/>
      <c r="M204" s="3"/>
      <c r="N204" s="3"/>
      <c r="O204" s="3"/>
      <c r="P204" s="3"/>
      <c r="Q204" s="3"/>
      <c r="R204" s="3"/>
      <c r="S204" s="3"/>
      <c r="T204" s="3"/>
      <c r="U204" s="3"/>
      <c r="V204" s="3"/>
      <c r="W204" s="3"/>
      <c r="X204" s="3"/>
      <c r="Y204" s="3"/>
      <c r="Z204" s="3"/>
    </row>
    <row r="205" spans="1:26" ht="12.75" customHeight="1" x14ac:dyDescent="0.25">
      <c r="A205" s="3"/>
      <c r="B205" s="3"/>
      <c r="C205" s="200"/>
      <c r="D205" s="200"/>
      <c r="E205" s="3"/>
      <c r="F205" s="3"/>
      <c r="G205" s="3"/>
      <c r="H205" s="3"/>
      <c r="I205" s="3"/>
      <c r="J205" s="3"/>
      <c r="K205" s="3"/>
      <c r="L205" s="3"/>
      <c r="M205" s="3"/>
      <c r="N205" s="3"/>
      <c r="O205" s="3"/>
      <c r="P205" s="3"/>
      <c r="Q205" s="3"/>
      <c r="R205" s="3"/>
      <c r="S205" s="3"/>
      <c r="T205" s="3"/>
      <c r="U205" s="3"/>
      <c r="V205" s="3"/>
      <c r="W205" s="3"/>
      <c r="X205" s="3"/>
      <c r="Y205" s="3"/>
      <c r="Z205" s="3"/>
    </row>
    <row r="206" spans="1:26" ht="12.75" customHeight="1" x14ac:dyDescent="0.25">
      <c r="A206" s="3"/>
      <c r="B206" s="3"/>
      <c r="C206" s="200"/>
      <c r="D206" s="200"/>
      <c r="E206" s="3"/>
      <c r="F206" s="3"/>
      <c r="G206" s="3"/>
      <c r="H206" s="3"/>
      <c r="I206" s="3"/>
      <c r="J206" s="3"/>
      <c r="K206" s="3"/>
      <c r="L206" s="3"/>
      <c r="M206" s="3"/>
      <c r="N206" s="3"/>
      <c r="O206" s="3"/>
      <c r="P206" s="3"/>
      <c r="Q206" s="3"/>
      <c r="R206" s="3"/>
      <c r="S206" s="3"/>
      <c r="T206" s="3"/>
      <c r="U206" s="3"/>
      <c r="V206" s="3"/>
      <c r="W206" s="3"/>
      <c r="X206" s="3"/>
      <c r="Y206" s="3"/>
      <c r="Z206" s="3"/>
    </row>
    <row r="207" spans="1:26" ht="12.75" customHeight="1" x14ac:dyDescent="0.25">
      <c r="A207" s="3"/>
      <c r="B207" s="3"/>
      <c r="C207" s="200"/>
      <c r="D207" s="200"/>
      <c r="E207" s="3"/>
      <c r="F207" s="3"/>
      <c r="G207" s="3"/>
      <c r="H207" s="3"/>
      <c r="I207" s="3"/>
      <c r="J207" s="3"/>
      <c r="K207" s="3"/>
      <c r="L207" s="3"/>
      <c r="M207" s="3"/>
      <c r="N207" s="3"/>
      <c r="O207" s="3"/>
      <c r="P207" s="3"/>
      <c r="Q207" s="3"/>
      <c r="R207" s="3"/>
      <c r="S207" s="3"/>
      <c r="T207" s="3"/>
      <c r="U207" s="3"/>
      <c r="V207" s="3"/>
      <c r="W207" s="3"/>
      <c r="X207" s="3"/>
      <c r="Y207" s="3"/>
      <c r="Z207" s="3"/>
    </row>
    <row r="208" spans="1:26" ht="12.75" customHeight="1" x14ac:dyDescent="0.25">
      <c r="A208" s="3"/>
      <c r="B208" s="3"/>
      <c r="C208" s="200"/>
      <c r="D208" s="200"/>
      <c r="E208" s="3"/>
      <c r="F208" s="3"/>
      <c r="G208" s="3"/>
      <c r="H208" s="3"/>
      <c r="I208" s="3"/>
      <c r="J208" s="3"/>
      <c r="K208" s="3"/>
      <c r="L208" s="3"/>
      <c r="M208" s="3"/>
      <c r="N208" s="3"/>
      <c r="O208" s="3"/>
      <c r="P208" s="3"/>
      <c r="Q208" s="3"/>
      <c r="R208" s="3"/>
      <c r="S208" s="3"/>
      <c r="T208" s="3"/>
      <c r="U208" s="3"/>
      <c r="V208" s="3"/>
      <c r="W208" s="3"/>
      <c r="X208" s="3"/>
      <c r="Y208" s="3"/>
      <c r="Z208" s="3"/>
    </row>
    <row r="209" spans="1:26" ht="12.75" customHeight="1" x14ac:dyDescent="0.25">
      <c r="A209" s="3"/>
      <c r="B209" s="3"/>
      <c r="C209" s="200"/>
      <c r="D209" s="200"/>
      <c r="E209" s="3"/>
      <c r="F209" s="3"/>
      <c r="G209" s="3"/>
      <c r="H209" s="3"/>
      <c r="I209" s="3"/>
      <c r="J209" s="3"/>
      <c r="K209" s="3"/>
      <c r="L209" s="3"/>
      <c r="M209" s="3"/>
      <c r="N209" s="3"/>
      <c r="O209" s="3"/>
      <c r="P209" s="3"/>
      <c r="Q209" s="3"/>
      <c r="R209" s="3"/>
      <c r="S209" s="3"/>
      <c r="T209" s="3"/>
      <c r="U209" s="3"/>
      <c r="V209" s="3"/>
      <c r="W209" s="3"/>
      <c r="X209" s="3"/>
      <c r="Y209" s="3"/>
      <c r="Z209" s="3"/>
    </row>
    <row r="210" spans="1:26" ht="12.75" customHeight="1" x14ac:dyDescent="0.25">
      <c r="A210" s="3"/>
      <c r="B210" s="3"/>
      <c r="C210" s="200"/>
      <c r="D210" s="200"/>
      <c r="E210" s="3"/>
      <c r="F210" s="3"/>
      <c r="G210" s="3"/>
      <c r="H210" s="3"/>
      <c r="I210" s="3"/>
      <c r="J210" s="3"/>
      <c r="K210" s="3"/>
      <c r="L210" s="3"/>
      <c r="M210" s="3"/>
      <c r="N210" s="3"/>
      <c r="O210" s="3"/>
      <c r="P210" s="3"/>
      <c r="Q210" s="3"/>
      <c r="R210" s="3"/>
      <c r="S210" s="3"/>
      <c r="T210" s="3"/>
      <c r="U210" s="3"/>
      <c r="V210" s="3"/>
      <c r="W210" s="3"/>
      <c r="X210" s="3"/>
      <c r="Y210" s="3"/>
      <c r="Z210" s="3"/>
    </row>
    <row r="211" spans="1:26" ht="12.75" customHeight="1" x14ac:dyDescent="0.25">
      <c r="A211" s="3"/>
      <c r="B211" s="3"/>
      <c r="C211" s="200"/>
      <c r="D211" s="200"/>
      <c r="E211" s="3"/>
      <c r="F211" s="3"/>
      <c r="G211" s="3"/>
      <c r="H211" s="3"/>
      <c r="I211" s="3"/>
      <c r="J211" s="3"/>
      <c r="K211" s="3"/>
      <c r="L211" s="3"/>
      <c r="M211" s="3"/>
      <c r="N211" s="3"/>
      <c r="O211" s="3"/>
      <c r="P211" s="3"/>
      <c r="Q211" s="3"/>
      <c r="R211" s="3"/>
      <c r="S211" s="3"/>
      <c r="T211" s="3"/>
      <c r="U211" s="3"/>
      <c r="V211" s="3"/>
      <c r="W211" s="3"/>
      <c r="X211" s="3"/>
      <c r="Y211" s="3"/>
      <c r="Z211" s="3"/>
    </row>
    <row r="212" spans="1:26" ht="12.75" customHeight="1" x14ac:dyDescent="0.25">
      <c r="A212" s="3"/>
      <c r="B212" s="3"/>
      <c r="C212" s="200"/>
      <c r="D212" s="200"/>
      <c r="E212" s="3"/>
      <c r="F212" s="3"/>
      <c r="G212" s="3"/>
      <c r="H212" s="3"/>
      <c r="I212" s="3"/>
      <c r="J212" s="3"/>
      <c r="K212" s="3"/>
      <c r="L212" s="3"/>
      <c r="M212" s="3"/>
      <c r="N212" s="3"/>
      <c r="O212" s="3"/>
      <c r="P212" s="3"/>
      <c r="Q212" s="3"/>
      <c r="R212" s="3"/>
      <c r="S212" s="3"/>
      <c r="T212" s="3"/>
      <c r="U212" s="3"/>
      <c r="V212" s="3"/>
      <c r="W212" s="3"/>
      <c r="X212" s="3"/>
      <c r="Y212" s="3"/>
      <c r="Z212" s="3"/>
    </row>
    <row r="213" spans="1:26" ht="12.75" customHeight="1" x14ac:dyDescent="0.25">
      <c r="A213" s="3"/>
      <c r="B213" s="3"/>
      <c r="C213" s="200"/>
      <c r="D213" s="200"/>
      <c r="E213" s="3"/>
      <c r="F213" s="3"/>
      <c r="G213" s="3"/>
      <c r="H213" s="3"/>
      <c r="I213" s="3"/>
      <c r="J213" s="3"/>
      <c r="K213" s="3"/>
      <c r="L213" s="3"/>
      <c r="M213" s="3"/>
      <c r="N213" s="3"/>
      <c r="O213" s="3"/>
      <c r="P213" s="3"/>
      <c r="Q213" s="3"/>
      <c r="R213" s="3"/>
      <c r="S213" s="3"/>
      <c r="T213" s="3"/>
      <c r="U213" s="3"/>
      <c r="V213" s="3"/>
      <c r="W213" s="3"/>
      <c r="X213" s="3"/>
      <c r="Y213" s="3"/>
      <c r="Z213" s="3"/>
    </row>
    <row r="214" spans="1:26" ht="12.75" customHeight="1" x14ac:dyDescent="0.25">
      <c r="A214" s="3"/>
      <c r="B214" s="3"/>
      <c r="C214" s="200"/>
      <c r="D214" s="200"/>
      <c r="E214" s="3"/>
      <c r="F214" s="3"/>
      <c r="G214" s="3"/>
      <c r="H214" s="3"/>
      <c r="I214" s="3"/>
      <c r="J214" s="3"/>
      <c r="K214" s="3"/>
      <c r="L214" s="3"/>
      <c r="M214" s="3"/>
      <c r="N214" s="3"/>
      <c r="O214" s="3"/>
      <c r="P214" s="3"/>
      <c r="Q214" s="3"/>
      <c r="R214" s="3"/>
      <c r="S214" s="3"/>
      <c r="T214" s="3"/>
      <c r="U214" s="3"/>
      <c r="V214" s="3"/>
      <c r="W214" s="3"/>
      <c r="X214" s="3"/>
      <c r="Y214" s="3"/>
      <c r="Z214" s="3"/>
    </row>
    <row r="215" spans="1:26" ht="12.75" customHeight="1" x14ac:dyDescent="0.25">
      <c r="A215" s="3"/>
      <c r="B215" s="3"/>
      <c r="C215" s="200"/>
      <c r="D215" s="200"/>
      <c r="E215" s="3"/>
      <c r="F215" s="3"/>
      <c r="G215" s="3"/>
      <c r="H215" s="3"/>
      <c r="I215" s="3"/>
      <c r="J215" s="3"/>
      <c r="K215" s="3"/>
      <c r="L215" s="3"/>
      <c r="M215" s="3"/>
      <c r="N215" s="3"/>
      <c r="O215" s="3"/>
      <c r="P215" s="3"/>
      <c r="Q215" s="3"/>
      <c r="R215" s="3"/>
      <c r="S215" s="3"/>
      <c r="T215" s="3"/>
      <c r="U215" s="3"/>
      <c r="V215" s="3"/>
      <c r="W215" s="3"/>
      <c r="X215" s="3"/>
      <c r="Y215" s="3"/>
      <c r="Z215" s="3"/>
    </row>
    <row r="216" spans="1:26" ht="12.75" customHeight="1" x14ac:dyDescent="0.25">
      <c r="A216" s="3"/>
      <c r="B216" s="3"/>
      <c r="C216" s="200"/>
      <c r="D216" s="200"/>
      <c r="E216" s="3"/>
      <c r="F216" s="3"/>
      <c r="G216" s="3"/>
      <c r="H216" s="3"/>
      <c r="I216" s="3"/>
      <c r="J216" s="3"/>
      <c r="K216" s="3"/>
      <c r="L216" s="3"/>
      <c r="M216" s="3"/>
      <c r="N216" s="3"/>
      <c r="O216" s="3"/>
      <c r="P216" s="3"/>
      <c r="Q216" s="3"/>
      <c r="R216" s="3"/>
      <c r="S216" s="3"/>
      <c r="T216" s="3"/>
      <c r="U216" s="3"/>
      <c r="V216" s="3"/>
      <c r="W216" s="3"/>
      <c r="X216" s="3"/>
      <c r="Y216" s="3"/>
      <c r="Z216" s="3"/>
    </row>
    <row r="217" spans="1:26" ht="12.75" customHeight="1" x14ac:dyDescent="0.25">
      <c r="A217" s="3"/>
      <c r="B217" s="3"/>
      <c r="C217" s="200"/>
      <c r="D217" s="200"/>
      <c r="E217" s="3"/>
      <c r="F217" s="3"/>
      <c r="G217" s="3"/>
      <c r="H217" s="3"/>
      <c r="I217" s="3"/>
      <c r="J217" s="3"/>
      <c r="K217" s="3"/>
      <c r="L217" s="3"/>
      <c r="M217" s="3"/>
      <c r="N217" s="3"/>
      <c r="O217" s="3"/>
      <c r="P217" s="3"/>
      <c r="Q217" s="3"/>
      <c r="R217" s="3"/>
      <c r="S217" s="3"/>
      <c r="T217" s="3"/>
      <c r="U217" s="3"/>
      <c r="V217" s="3"/>
      <c r="W217" s="3"/>
      <c r="X217" s="3"/>
      <c r="Y217" s="3"/>
      <c r="Z217" s="3"/>
    </row>
    <row r="218" spans="1:26" ht="12.75" customHeight="1" x14ac:dyDescent="0.25">
      <c r="A218" s="3"/>
      <c r="B218" s="3"/>
      <c r="C218" s="200"/>
      <c r="D218" s="200"/>
      <c r="E218" s="3"/>
      <c r="F218" s="3"/>
      <c r="G218" s="3"/>
      <c r="H218" s="3"/>
      <c r="I218" s="3"/>
      <c r="J218" s="3"/>
      <c r="K218" s="3"/>
      <c r="L218" s="3"/>
      <c r="M218" s="3"/>
      <c r="N218" s="3"/>
      <c r="O218" s="3"/>
      <c r="P218" s="3"/>
      <c r="Q218" s="3"/>
      <c r="R218" s="3"/>
      <c r="S218" s="3"/>
      <c r="T218" s="3"/>
      <c r="U218" s="3"/>
      <c r="V218" s="3"/>
      <c r="W218" s="3"/>
      <c r="X218" s="3"/>
      <c r="Y218" s="3"/>
      <c r="Z218" s="3"/>
    </row>
    <row r="219" spans="1:26" ht="12.75" customHeight="1" x14ac:dyDescent="0.25">
      <c r="A219" s="3"/>
      <c r="B219" s="3"/>
      <c r="C219" s="200"/>
      <c r="D219" s="200"/>
      <c r="E219" s="3"/>
      <c r="F219" s="3"/>
      <c r="G219" s="3"/>
      <c r="H219" s="3"/>
      <c r="I219" s="3"/>
      <c r="J219" s="3"/>
      <c r="K219" s="3"/>
      <c r="L219" s="3"/>
      <c r="M219" s="3"/>
      <c r="N219" s="3"/>
      <c r="O219" s="3"/>
      <c r="P219" s="3"/>
      <c r="Q219" s="3"/>
      <c r="R219" s="3"/>
      <c r="S219" s="3"/>
      <c r="T219" s="3"/>
      <c r="U219" s="3"/>
      <c r="V219" s="3"/>
      <c r="W219" s="3"/>
      <c r="X219" s="3"/>
      <c r="Y219" s="3"/>
      <c r="Z219" s="3"/>
    </row>
    <row r="220" spans="1:26" ht="12.75" customHeight="1" x14ac:dyDescent="0.25">
      <c r="A220" s="3"/>
      <c r="B220" s="3"/>
      <c r="C220" s="200"/>
      <c r="D220" s="200"/>
      <c r="E220" s="3"/>
      <c r="F220" s="3"/>
      <c r="G220" s="3"/>
      <c r="H220" s="3"/>
      <c r="I220" s="3"/>
      <c r="J220" s="3"/>
      <c r="K220" s="3"/>
      <c r="L220" s="3"/>
      <c r="M220" s="3"/>
      <c r="N220" s="3"/>
      <c r="O220" s="3"/>
      <c r="P220" s="3"/>
      <c r="Q220" s="3"/>
      <c r="R220" s="3"/>
      <c r="S220" s="3"/>
      <c r="T220" s="3"/>
      <c r="U220" s="3"/>
      <c r="V220" s="3"/>
      <c r="W220" s="3"/>
      <c r="X220" s="3"/>
      <c r="Y220" s="3"/>
      <c r="Z220" s="3"/>
    </row>
    <row r="221" spans="1:26" ht="12.75" customHeight="1" x14ac:dyDescent="0.25">
      <c r="A221" s="3"/>
      <c r="B221" s="3"/>
      <c r="C221" s="200"/>
      <c r="D221" s="200"/>
      <c r="E221" s="3"/>
      <c r="F221" s="3"/>
      <c r="G221" s="3"/>
      <c r="H221" s="3"/>
      <c r="I221" s="3"/>
      <c r="J221" s="3"/>
      <c r="K221" s="3"/>
      <c r="L221" s="3"/>
      <c r="M221" s="3"/>
      <c r="N221" s="3"/>
      <c r="O221" s="3"/>
      <c r="P221" s="3"/>
      <c r="Q221" s="3"/>
      <c r="R221" s="3"/>
      <c r="S221" s="3"/>
      <c r="T221" s="3"/>
      <c r="U221" s="3"/>
      <c r="V221" s="3"/>
      <c r="W221" s="3"/>
      <c r="X221" s="3"/>
      <c r="Y221" s="3"/>
      <c r="Z221" s="3"/>
    </row>
    <row r="222" spans="1:26" ht="12.75" customHeight="1" x14ac:dyDescent="0.25">
      <c r="A222" s="3"/>
      <c r="B222" s="3"/>
      <c r="C222" s="200"/>
      <c r="D222" s="200"/>
      <c r="E222" s="3"/>
      <c r="F222" s="3"/>
      <c r="G222" s="3"/>
      <c r="H222" s="3"/>
      <c r="I222" s="3"/>
      <c r="J222" s="3"/>
      <c r="K222" s="3"/>
      <c r="L222" s="3"/>
      <c r="M222" s="3"/>
      <c r="N222" s="3"/>
      <c r="O222" s="3"/>
      <c r="P222" s="3"/>
      <c r="Q222" s="3"/>
      <c r="R222" s="3"/>
      <c r="S222" s="3"/>
      <c r="T222" s="3"/>
      <c r="U222" s="3"/>
      <c r="V222" s="3"/>
      <c r="W222" s="3"/>
      <c r="X222" s="3"/>
      <c r="Y222" s="3"/>
      <c r="Z222" s="3"/>
    </row>
    <row r="223" spans="1:26" ht="12.75" customHeight="1" x14ac:dyDescent="0.25">
      <c r="A223" s="3"/>
      <c r="B223" s="3"/>
      <c r="C223" s="200"/>
      <c r="D223" s="200"/>
      <c r="E223" s="3"/>
      <c r="F223" s="3"/>
      <c r="G223" s="3"/>
      <c r="H223" s="3"/>
      <c r="I223" s="3"/>
      <c r="J223" s="3"/>
      <c r="K223" s="3"/>
      <c r="L223" s="3"/>
      <c r="M223" s="3"/>
      <c r="N223" s="3"/>
      <c r="O223" s="3"/>
      <c r="P223" s="3"/>
      <c r="Q223" s="3"/>
      <c r="R223" s="3"/>
      <c r="S223" s="3"/>
      <c r="T223" s="3"/>
      <c r="U223" s="3"/>
      <c r="V223" s="3"/>
      <c r="W223" s="3"/>
      <c r="X223" s="3"/>
      <c r="Y223" s="3"/>
      <c r="Z223" s="3"/>
    </row>
    <row r="224" spans="1:26" ht="12.75" customHeight="1" x14ac:dyDescent="0.25">
      <c r="A224" s="3"/>
      <c r="B224" s="3"/>
      <c r="C224" s="200"/>
      <c r="D224" s="200"/>
      <c r="E224" s="3"/>
      <c r="F224" s="3"/>
      <c r="G224" s="3"/>
      <c r="H224" s="3"/>
      <c r="I224" s="3"/>
      <c r="J224" s="3"/>
      <c r="K224" s="3"/>
      <c r="L224" s="3"/>
      <c r="M224" s="3"/>
      <c r="N224" s="3"/>
      <c r="O224" s="3"/>
      <c r="P224" s="3"/>
      <c r="Q224" s="3"/>
      <c r="R224" s="3"/>
      <c r="S224" s="3"/>
      <c r="T224" s="3"/>
      <c r="U224" s="3"/>
      <c r="V224" s="3"/>
      <c r="W224" s="3"/>
      <c r="X224" s="3"/>
      <c r="Y224" s="3"/>
      <c r="Z224" s="3"/>
    </row>
    <row r="225" spans="1:26" ht="12.75" customHeight="1" x14ac:dyDescent="0.25">
      <c r="A225" s="3"/>
      <c r="B225" s="3"/>
      <c r="C225" s="200"/>
      <c r="D225" s="200"/>
      <c r="E225" s="3"/>
      <c r="F225" s="3"/>
      <c r="G225" s="3"/>
      <c r="H225" s="3"/>
      <c r="I225" s="3"/>
      <c r="J225" s="3"/>
      <c r="K225" s="3"/>
      <c r="L225" s="3"/>
      <c r="M225" s="3"/>
      <c r="N225" s="3"/>
      <c r="O225" s="3"/>
      <c r="P225" s="3"/>
      <c r="Q225" s="3"/>
      <c r="R225" s="3"/>
      <c r="S225" s="3"/>
      <c r="T225" s="3"/>
      <c r="U225" s="3"/>
      <c r="V225" s="3"/>
      <c r="W225" s="3"/>
      <c r="X225" s="3"/>
      <c r="Y225" s="3"/>
      <c r="Z225" s="3"/>
    </row>
    <row r="226" spans="1:26" ht="12.75" customHeight="1" x14ac:dyDescent="0.25">
      <c r="A226" s="3"/>
      <c r="B226" s="3"/>
      <c r="C226" s="200"/>
      <c r="D226" s="200"/>
      <c r="E226" s="3"/>
      <c r="F226" s="3"/>
      <c r="G226" s="3"/>
      <c r="H226" s="3"/>
      <c r="I226" s="3"/>
      <c r="J226" s="3"/>
      <c r="K226" s="3"/>
      <c r="L226" s="3"/>
      <c r="M226" s="3"/>
      <c r="N226" s="3"/>
      <c r="O226" s="3"/>
      <c r="P226" s="3"/>
      <c r="Q226" s="3"/>
      <c r="R226" s="3"/>
      <c r="S226" s="3"/>
      <c r="T226" s="3"/>
      <c r="U226" s="3"/>
      <c r="V226" s="3"/>
      <c r="W226" s="3"/>
      <c r="X226" s="3"/>
      <c r="Y226" s="3"/>
      <c r="Z226" s="3"/>
    </row>
    <row r="227" spans="1:26" ht="12.75" customHeight="1" x14ac:dyDescent="0.25">
      <c r="A227" s="3"/>
      <c r="B227" s="3"/>
      <c r="C227" s="200"/>
      <c r="D227" s="200"/>
      <c r="E227" s="3"/>
      <c r="F227" s="3"/>
      <c r="G227" s="3"/>
      <c r="H227" s="3"/>
      <c r="I227" s="3"/>
      <c r="J227" s="3"/>
      <c r="K227" s="3"/>
      <c r="L227" s="3"/>
      <c r="M227" s="3"/>
      <c r="N227" s="3"/>
      <c r="O227" s="3"/>
      <c r="P227" s="3"/>
      <c r="Q227" s="3"/>
      <c r="R227" s="3"/>
      <c r="S227" s="3"/>
      <c r="T227" s="3"/>
      <c r="U227" s="3"/>
      <c r="V227" s="3"/>
      <c r="W227" s="3"/>
      <c r="X227" s="3"/>
      <c r="Y227" s="3"/>
      <c r="Z227" s="3"/>
    </row>
    <row r="228" spans="1:26" ht="12.75" customHeight="1" x14ac:dyDescent="0.25">
      <c r="A228" s="3"/>
      <c r="B228" s="3"/>
      <c r="C228" s="200"/>
      <c r="D228" s="200"/>
      <c r="E228" s="3"/>
      <c r="F228" s="3"/>
      <c r="G228" s="3"/>
      <c r="H228" s="3"/>
      <c r="I228" s="3"/>
      <c r="J228" s="3"/>
      <c r="K228" s="3"/>
      <c r="L228" s="3"/>
      <c r="M228" s="3"/>
      <c r="N228" s="3"/>
      <c r="O228" s="3"/>
      <c r="P228" s="3"/>
      <c r="Q228" s="3"/>
      <c r="R228" s="3"/>
      <c r="S228" s="3"/>
      <c r="T228" s="3"/>
      <c r="U228" s="3"/>
      <c r="V228" s="3"/>
      <c r="W228" s="3"/>
      <c r="X228" s="3"/>
      <c r="Y228" s="3"/>
      <c r="Z228" s="3"/>
    </row>
    <row r="229" spans="1:26" ht="12.75" customHeight="1" x14ac:dyDescent="0.25">
      <c r="A229" s="3"/>
      <c r="B229" s="3"/>
      <c r="C229" s="200"/>
      <c r="D229" s="200"/>
      <c r="E229" s="3"/>
      <c r="F229" s="3"/>
      <c r="G229" s="3"/>
      <c r="H229" s="3"/>
      <c r="I229" s="3"/>
      <c r="J229" s="3"/>
      <c r="K229" s="3"/>
      <c r="L229" s="3"/>
      <c r="M229" s="3"/>
      <c r="N229" s="3"/>
      <c r="O229" s="3"/>
      <c r="P229" s="3"/>
      <c r="Q229" s="3"/>
      <c r="R229" s="3"/>
      <c r="S229" s="3"/>
      <c r="T229" s="3"/>
      <c r="U229" s="3"/>
      <c r="V229" s="3"/>
      <c r="W229" s="3"/>
      <c r="X229" s="3"/>
      <c r="Y229" s="3"/>
      <c r="Z229" s="3"/>
    </row>
    <row r="230" spans="1:26" ht="12.75" customHeight="1" x14ac:dyDescent="0.25">
      <c r="A230" s="3"/>
      <c r="B230" s="3"/>
      <c r="C230" s="200"/>
      <c r="D230" s="200"/>
      <c r="E230" s="3"/>
      <c r="F230" s="3"/>
      <c r="G230" s="3"/>
      <c r="H230" s="3"/>
      <c r="I230" s="3"/>
      <c r="J230" s="3"/>
      <c r="K230" s="3"/>
      <c r="L230" s="3"/>
      <c r="M230" s="3"/>
      <c r="N230" s="3"/>
      <c r="O230" s="3"/>
      <c r="P230" s="3"/>
      <c r="Q230" s="3"/>
      <c r="R230" s="3"/>
      <c r="S230" s="3"/>
      <c r="T230" s="3"/>
      <c r="U230" s="3"/>
      <c r="V230" s="3"/>
      <c r="W230" s="3"/>
      <c r="X230" s="3"/>
      <c r="Y230" s="3"/>
      <c r="Z230" s="3"/>
    </row>
    <row r="231" spans="1:26" ht="12.75" customHeight="1" x14ac:dyDescent="0.25">
      <c r="A231" s="3"/>
      <c r="B231" s="3"/>
      <c r="C231" s="200"/>
      <c r="D231" s="200"/>
      <c r="E231" s="3"/>
      <c r="F231" s="3"/>
      <c r="G231" s="3"/>
      <c r="H231" s="3"/>
      <c r="I231" s="3"/>
      <c r="J231" s="3"/>
      <c r="K231" s="3"/>
      <c r="L231" s="3"/>
      <c r="M231" s="3"/>
      <c r="N231" s="3"/>
      <c r="O231" s="3"/>
      <c r="P231" s="3"/>
      <c r="Q231" s="3"/>
      <c r="R231" s="3"/>
      <c r="S231" s="3"/>
      <c r="T231" s="3"/>
      <c r="U231" s="3"/>
      <c r="V231" s="3"/>
      <c r="W231" s="3"/>
      <c r="X231" s="3"/>
      <c r="Y231" s="3"/>
      <c r="Z231" s="3"/>
    </row>
    <row r="232" spans="1:26" ht="12.75" customHeight="1" x14ac:dyDescent="0.25">
      <c r="A232" s="3"/>
      <c r="B232" s="3"/>
      <c r="C232" s="200"/>
      <c r="D232" s="200"/>
      <c r="E232" s="3"/>
      <c r="F232" s="3"/>
      <c r="G232" s="3"/>
      <c r="H232" s="3"/>
      <c r="I232" s="3"/>
      <c r="J232" s="3"/>
      <c r="K232" s="3"/>
      <c r="L232" s="3"/>
      <c r="M232" s="3"/>
      <c r="N232" s="3"/>
      <c r="O232" s="3"/>
      <c r="P232" s="3"/>
      <c r="Q232" s="3"/>
      <c r="R232" s="3"/>
      <c r="S232" s="3"/>
      <c r="T232" s="3"/>
      <c r="U232" s="3"/>
      <c r="V232" s="3"/>
      <c r="W232" s="3"/>
      <c r="X232" s="3"/>
      <c r="Y232" s="3"/>
      <c r="Z232" s="3"/>
    </row>
    <row r="233" spans="1:26" ht="12.75" customHeight="1" x14ac:dyDescent="0.25">
      <c r="A233" s="3"/>
      <c r="B233" s="3"/>
      <c r="C233" s="200"/>
      <c r="D233" s="200"/>
      <c r="E233" s="3"/>
      <c r="F233" s="3"/>
      <c r="G233" s="3"/>
      <c r="H233" s="3"/>
      <c r="I233" s="3"/>
      <c r="J233" s="3"/>
      <c r="K233" s="3"/>
      <c r="L233" s="3"/>
      <c r="M233" s="3"/>
      <c r="N233" s="3"/>
      <c r="O233" s="3"/>
      <c r="P233" s="3"/>
      <c r="Q233" s="3"/>
      <c r="R233" s="3"/>
      <c r="S233" s="3"/>
      <c r="T233" s="3"/>
      <c r="U233" s="3"/>
      <c r="V233" s="3"/>
      <c r="W233" s="3"/>
      <c r="X233" s="3"/>
      <c r="Y233" s="3"/>
      <c r="Z233" s="3"/>
    </row>
    <row r="234" spans="1:26" ht="12.75" customHeight="1" x14ac:dyDescent="0.25">
      <c r="A234" s="3"/>
      <c r="B234" s="3"/>
      <c r="C234" s="200"/>
      <c r="D234" s="200"/>
      <c r="E234" s="3"/>
      <c r="F234" s="3"/>
      <c r="G234" s="3"/>
      <c r="H234" s="3"/>
      <c r="I234" s="3"/>
      <c r="J234" s="3"/>
      <c r="K234" s="3"/>
      <c r="L234" s="3"/>
      <c r="M234" s="3"/>
      <c r="N234" s="3"/>
      <c r="O234" s="3"/>
      <c r="P234" s="3"/>
      <c r="Q234" s="3"/>
      <c r="R234" s="3"/>
      <c r="S234" s="3"/>
      <c r="T234" s="3"/>
      <c r="U234" s="3"/>
      <c r="V234" s="3"/>
      <c r="W234" s="3"/>
      <c r="X234" s="3"/>
      <c r="Y234" s="3"/>
      <c r="Z234" s="3"/>
    </row>
    <row r="235" spans="1:26" ht="12.75" customHeight="1" x14ac:dyDescent="0.25">
      <c r="A235" s="3"/>
      <c r="B235" s="3"/>
      <c r="C235" s="200"/>
      <c r="D235" s="200"/>
      <c r="E235" s="3"/>
      <c r="F235" s="3"/>
      <c r="G235" s="3"/>
      <c r="H235" s="3"/>
      <c r="I235" s="3"/>
      <c r="J235" s="3"/>
      <c r="K235" s="3"/>
      <c r="L235" s="3"/>
      <c r="M235" s="3"/>
      <c r="N235" s="3"/>
      <c r="O235" s="3"/>
      <c r="P235" s="3"/>
      <c r="Q235" s="3"/>
      <c r="R235" s="3"/>
      <c r="S235" s="3"/>
      <c r="T235" s="3"/>
      <c r="U235" s="3"/>
      <c r="V235" s="3"/>
      <c r="W235" s="3"/>
      <c r="X235" s="3"/>
      <c r="Y235" s="3"/>
      <c r="Z235" s="3"/>
    </row>
    <row r="236" spans="1:26" ht="12.75" customHeight="1" x14ac:dyDescent="0.25">
      <c r="A236" s="3"/>
      <c r="B236" s="3"/>
      <c r="C236" s="200"/>
      <c r="D236" s="200"/>
      <c r="E236" s="3"/>
      <c r="F236" s="3"/>
      <c r="G236" s="3"/>
      <c r="H236" s="3"/>
      <c r="I236" s="3"/>
      <c r="J236" s="3"/>
      <c r="K236" s="3"/>
      <c r="L236" s="3"/>
      <c r="M236" s="3"/>
      <c r="N236" s="3"/>
      <c r="O236" s="3"/>
      <c r="P236" s="3"/>
      <c r="Q236" s="3"/>
      <c r="R236" s="3"/>
      <c r="S236" s="3"/>
      <c r="T236" s="3"/>
      <c r="U236" s="3"/>
      <c r="V236" s="3"/>
      <c r="W236" s="3"/>
      <c r="X236" s="3"/>
      <c r="Y236" s="3"/>
      <c r="Z236" s="3"/>
    </row>
    <row r="237" spans="1:26" ht="12.75" customHeight="1" x14ac:dyDescent="0.25">
      <c r="A237" s="3"/>
      <c r="B237" s="3"/>
      <c r="C237" s="200"/>
      <c r="D237" s="200"/>
      <c r="E237" s="3"/>
      <c r="F237" s="3"/>
      <c r="G237" s="3"/>
      <c r="H237" s="3"/>
      <c r="I237" s="3"/>
      <c r="J237" s="3"/>
      <c r="K237" s="3"/>
      <c r="L237" s="3"/>
      <c r="M237" s="3"/>
      <c r="N237" s="3"/>
      <c r="O237" s="3"/>
      <c r="P237" s="3"/>
      <c r="Q237" s="3"/>
      <c r="R237" s="3"/>
      <c r="S237" s="3"/>
      <c r="T237" s="3"/>
      <c r="U237" s="3"/>
      <c r="V237" s="3"/>
      <c r="W237" s="3"/>
      <c r="X237" s="3"/>
      <c r="Y237" s="3"/>
      <c r="Z237" s="3"/>
    </row>
    <row r="238" spans="1:26" ht="12.75" customHeight="1" x14ac:dyDescent="0.25">
      <c r="A238" s="3"/>
      <c r="B238" s="3"/>
      <c r="C238" s="200"/>
      <c r="D238" s="200"/>
      <c r="E238" s="3"/>
      <c r="F238" s="3"/>
      <c r="G238" s="3"/>
      <c r="H238" s="3"/>
      <c r="I238" s="3"/>
      <c r="J238" s="3"/>
      <c r="K238" s="3"/>
      <c r="L238" s="3"/>
      <c r="M238" s="3"/>
      <c r="N238" s="3"/>
      <c r="O238" s="3"/>
      <c r="P238" s="3"/>
      <c r="Q238" s="3"/>
      <c r="R238" s="3"/>
      <c r="S238" s="3"/>
      <c r="T238" s="3"/>
      <c r="U238" s="3"/>
      <c r="V238" s="3"/>
      <c r="W238" s="3"/>
      <c r="X238" s="3"/>
      <c r="Y238" s="3"/>
      <c r="Z238" s="3"/>
    </row>
    <row r="239" spans="1:26" ht="12.75" customHeight="1" x14ac:dyDescent="0.25">
      <c r="A239" s="3"/>
      <c r="B239" s="3"/>
      <c r="C239" s="200"/>
      <c r="D239" s="200"/>
      <c r="E239" s="3"/>
      <c r="F239" s="3"/>
      <c r="G239" s="3"/>
      <c r="H239" s="3"/>
      <c r="I239" s="3"/>
      <c r="J239" s="3"/>
      <c r="K239" s="3"/>
      <c r="L239" s="3"/>
      <c r="M239" s="3"/>
      <c r="N239" s="3"/>
      <c r="O239" s="3"/>
      <c r="P239" s="3"/>
      <c r="Q239" s="3"/>
      <c r="R239" s="3"/>
      <c r="S239" s="3"/>
      <c r="T239" s="3"/>
      <c r="U239" s="3"/>
      <c r="V239" s="3"/>
      <c r="W239" s="3"/>
      <c r="X239" s="3"/>
      <c r="Y239" s="3"/>
      <c r="Z239" s="3"/>
    </row>
    <row r="240" spans="1:26" ht="12.75" customHeight="1" x14ac:dyDescent="0.25">
      <c r="A240" s="3"/>
      <c r="B240" s="3"/>
      <c r="C240" s="200"/>
      <c r="D240" s="200"/>
      <c r="E240" s="3"/>
      <c r="F240" s="3"/>
      <c r="G240" s="3"/>
      <c r="H240" s="3"/>
      <c r="I240" s="3"/>
      <c r="J240" s="3"/>
      <c r="K240" s="3"/>
      <c r="L240" s="3"/>
      <c r="M240" s="3"/>
      <c r="N240" s="3"/>
      <c r="O240" s="3"/>
      <c r="P240" s="3"/>
      <c r="Q240" s="3"/>
      <c r="R240" s="3"/>
      <c r="S240" s="3"/>
      <c r="T240" s="3"/>
      <c r="U240" s="3"/>
      <c r="V240" s="3"/>
      <c r="W240" s="3"/>
      <c r="X240" s="3"/>
      <c r="Y240" s="3"/>
      <c r="Z240" s="3"/>
    </row>
    <row r="241" spans="1:26" ht="12.75" customHeight="1" x14ac:dyDescent="0.25">
      <c r="A241" s="3"/>
      <c r="B241" s="3"/>
      <c r="C241" s="200"/>
      <c r="D241" s="200"/>
      <c r="E241" s="3"/>
      <c r="F241" s="3"/>
      <c r="G241" s="3"/>
      <c r="H241" s="3"/>
      <c r="I241" s="3"/>
      <c r="J241" s="3"/>
      <c r="K241" s="3"/>
      <c r="L241" s="3"/>
      <c r="M241" s="3"/>
      <c r="N241" s="3"/>
      <c r="O241" s="3"/>
      <c r="P241" s="3"/>
      <c r="Q241" s="3"/>
      <c r="R241" s="3"/>
      <c r="S241" s="3"/>
      <c r="T241" s="3"/>
      <c r="U241" s="3"/>
      <c r="V241" s="3"/>
      <c r="W241" s="3"/>
      <c r="X241" s="3"/>
      <c r="Y241" s="3"/>
      <c r="Z241" s="3"/>
    </row>
    <row r="242" spans="1:26" ht="12.75" customHeight="1" x14ac:dyDescent="0.25">
      <c r="A242" s="3"/>
      <c r="B242" s="3"/>
      <c r="C242" s="200"/>
      <c r="D242" s="200"/>
      <c r="E242" s="3"/>
      <c r="F242" s="3"/>
      <c r="G242" s="3"/>
      <c r="H242" s="3"/>
      <c r="I242" s="3"/>
      <c r="J242" s="3"/>
      <c r="K242" s="3"/>
      <c r="L242" s="3"/>
      <c r="M242" s="3"/>
      <c r="N242" s="3"/>
      <c r="O242" s="3"/>
      <c r="P242" s="3"/>
      <c r="Q242" s="3"/>
      <c r="R242" s="3"/>
      <c r="S242" s="3"/>
      <c r="T242" s="3"/>
      <c r="U242" s="3"/>
      <c r="V242" s="3"/>
      <c r="W242" s="3"/>
      <c r="X242" s="3"/>
      <c r="Y242" s="3"/>
      <c r="Z242" s="3"/>
    </row>
    <row r="243" spans="1:26" ht="12.75" customHeight="1" x14ac:dyDescent="0.25">
      <c r="A243" s="3"/>
      <c r="B243" s="3"/>
      <c r="C243" s="200"/>
      <c r="D243" s="200"/>
      <c r="E243" s="3"/>
      <c r="F243" s="3"/>
      <c r="G243" s="3"/>
      <c r="H243" s="3"/>
      <c r="I243" s="3"/>
      <c r="J243" s="3"/>
      <c r="K243" s="3"/>
      <c r="L243" s="3"/>
      <c r="M243" s="3"/>
      <c r="N243" s="3"/>
      <c r="O243" s="3"/>
      <c r="P243" s="3"/>
      <c r="Q243" s="3"/>
      <c r="R243" s="3"/>
      <c r="S243" s="3"/>
      <c r="T243" s="3"/>
      <c r="U243" s="3"/>
      <c r="V243" s="3"/>
      <c r="W243" s="3"/>
      <c r="X243" s="3"/>
      <c r="Y243" s="3"/>
      <c r="Z243" s="3"/>
    </row>
    <row r="244" spans="1:26" ht="12.75" customHeight="1" x14ac:dyDescent="0.25">
      <c r="A244" s="3"/>
      <c r="B244" s="3"/>
      <c r="C244" s="200"/>
      <c r="D244" s="200"/>
      <c r="E244" s="3"/>
      <c r="F244" s="3"/>
      <c r="G244" s="3"/>
      <c r="H244" s="3"/>
      <c r="I244" s="3"/>
      <c r="J244" s="3"/>
      <c r="K244" s="3"/>
      <c r="L244" s="3"/>
      <c r="M244" s="3"/>
      <c r="N244" s="3"/>
      <c r="O244" s="3"/>
      <c r="P244" s="3"/>
      <c r="Q244" s="3"/>
      <c r="R244" s="3"/>
      <c r="S244" s="3"/>
      <c r="T244" s="3"/>
      <c r="U244" s="3"/>
      <c r="V244" s="3"/>
      <c r="W244" s="3"/>
      <c r="X244" s="3"/>
      <c r="Y244" s="3"/>
      <c r="Z244" s="3"/>
    </row>
    <row r="245" spans="1:26" ht="12.75" customHeight="1" x14ac:dyDescent="0.25">
      <c r="A245" s="3"/>
      <c r="B245" s="3"/>
      <c r="C245" s="200"/>
      <c r="D245" s="200"/>
      <c r="E245" s="3"/>
      <c r="F245" s="3"/>
      <c r="G245" s="3"/>
      <c r="H245" s="3"/>
      <c r="I245" s="3"/>
      <c r="J245" s="3"/>
      <c r="K245" s="3"/>
      <c r="L245" s="3"/>
      <c r="M245" s="3"/>
      <c r="N245" s="3"/>
      <c r="O245" s="3"/>
      <c r="P245" s="3"/>
      <c r="Q245" s="3"/>
      <c r="R245" s="3"/>
      <c r="S245" s="3"/>
      <c r="T245" s="3"/>
      <c r="U245" s="3"/>
      <c r="V245" s="3"/>
      <c r="W245" s="3"/>
      <c r="X245" s="3"/>
      <c r="Y245" s="3"/>
      <c r="Z245" s="3"/>
    </row>
    <row r="246" spans="1:26" ht="12.75" customHeight="1" x14ac:dyDescent="0.25">
      <c r="A246" s="3"/>
      <c r="B246" s="3"/>
      <c r="C246" s="200"/>
      <c r="D246" s="200"/>
      <c r="E246" s="3"/>
      <c r="F246" s="3"/>
      <c r="G246" s="3"/>
      <c r="H246" s="3"/>
      <c r="I246" s="3"/>
      <c r="J246" s="3"/>
      <c r="K246" s="3"/>
      <c r="L246" s="3"/>
      <c r="M246" s="3"/>
      <c r="N246" s="3"/>
      <c r="O246" s="3"/>
      <c r="P246" s="3"/>
      <c r="Q246" s="3"/>
      <c r="R246" s="3"/>
      <c r="S246" s="3"/>
      <c r="T246" s="3"/>
      <c r="U246" s="3"/>
      <c r="V246" s="3"/>
      <c r="W246" s="3"/>
      <c r="X246" s="3"/>
      <c r="Y246" s="3"/>
      <c r="Z246" s="3"/>
    </row>
    <row r="247" spans="1:26" ht="12.75" customHeight="1" x14ac:dyDescent="0.25">
      <c r="A247" s="3"/>
      <c r="B247" s="3"/>
      <c r="C247" s="200"/>
      <c r="D247" s="200"/>
      <c r="E247" s="3"/>
      <c r="F247" s="3"/>
      <c r="G247" s="3"/>
      <c r="H247" s="3"/>
      <c r="I247" s="3"/>
      <c r="J247" s="3"/>
      <c r="K247" s="3"/>
      <c r="L247" s="3"/>
      <c r="M247" s="3"/>
      <c r="N247" s="3"/>
      <c r="O247" s="3"/>
      <c r="P247" s="3"/>
      <c r="Q247" s="3"/>
      <c r="R247" s="3"/>
      <c r="S247" s="3"/>
      <c r="T247" s="3"/>
      <c r="U247" s="3"/>
      <c r="V247" s="3"/>
      <c r="W247" s="3"/>
      <c r="X247" s="3"/>
      <c r="Y247" s="3"/>
      <c r="Z247" s="3"/>
    </row>
    <row r="248" spans="1:26" ht="12.75" customHeight="1" x14ac:dyDescent="0.25">
      <c r="A248" s="3"/>
      <c r="B248" s="3"/>
      <c r="C248" s="200"/>
      <c r="D248" s="200"/>
      <c r="E248" s="3"/>
      <c r="F248" s="3"/>
      <c r="G248" s="3"/>
      <c r="H248" s="3"/>
      <c r="I248" s="3"/>
      <c r="J248" s="3"/>
      <c r="K248" s="3"/>
      <c r="L248" s="3"/>
      <c r="M248" s="3"/>
      <c r="N248" s="3"/>
      <c r="O248" s="3"/>
      <c r="P248" s="3"/>
      <c r="Q248" s="3"/>
      <c r="R248" s="3"/>
      <c r="S248" s="3"/>
      <c r="T248" s="3"/>
      <c r="U248" s="3"/>
      <c r="V248" s="3"/>
      <c r="W248" s="3"/>
      <c r="X248" s="3"/>
      <c r="Y248" s="3"/>
      <c r="Z248" s="3"/>
    </row>
    <row r="249" spans="1:26" ht="12.75" customHeight="1" x14ac:dyDescent="0.25">
      <c r="A249" s="3"/>
      <c r="B249" s="3"/>
      <c r="C249" s="200"/>
      <c r="D249" s="200"/>
      <c r="E249" s="3"/>
      <c r="F249" s="3"/>
      <c r="G249" s="3"/>
      <c r="H249" s="3"/>
      <c r="I249" s="3"/>
      <c r="J249" s="3"/>
      <c r="K249" s="3"/>
      <c r="L249" s="3"/>
      <c r="M249" s="3"/>
      <c r="N249" s="3"/>
      <c r="O249" s="3"/>
      <c r="P249" s="3"/>
      <c r="Q249" s="3"/>
      <c r="R249" s="3"/>
      <c r="S249" s="3"/>
      <c r="T249" s="3"/>
      <c r="U249" s="3"/>
      <c r="V249" s="3"/>
      <c r="W249" s="3"/>
      <c r="X249" s="3"/>
      <c r="Y249" s="3"/>
      <c r="Z249" s="3"/>
    </row>
    <row r="250" spans="1:26" ht="12.75" customHeight="1" x14ac:dyDescent="0.25">
      <c r="A250" s="3"/>
      <c r="B250" s="3"/>
      <c r="C250" s="200"/>
      <c r="D250" s="200"/>
      <c r="E250" s="3"/>
      <c r="F250" s="3"/>
      <c r="G250" s="3"/>
      <c r="H250" s="3"/>
      <c r="I250" s="3"/>
      <c r="J250" s="3"/>
      <c r="K250" s="3"/>
      <c r="L250" s="3"/>
      <c r="M250" s="3"/>
      <c r="N250" s="3"/>
      <c r="O250" s="3"/>
      <c r="P250" s="3"/>
      <c r="Q250" s="3"/>
      <c r="R250" s="3"/>
      <c r="S250" s="3"/>
      <c r="T250" s="3"/>
      <c r="U250" s="3"/>
      <c r="V250" s="3"/>
      <c r="W250" s="3"/>
      <c r="X250" s="3"/>
      <c r="Y250" s="3"/>
      <c r="Z250" s="3"/>
    </row>
    <row r="251" spans="1:26" ht="12.75" customHeight="1" x14ac:dyDescent="0.25">
      <c r="A251" s="3"/>
      <c r="B251" s="3"/>
      <c r="C251" s="200"/>
      <c r="D251" s="200"/>
      <c r="E251" s="3"/>
      <c r="F251" s="3"/>
      <c r="G251" s="3"/>
      <c r="H251" s="3"/>
      <c r="I251" s="3"/>
      <c r="J251" s="3"/>
      <c r="K251" s="3"/>
      <c r="L251" s="3"/>
      <c r="M251" s="3"/>
      <c r="N251" s="3"/>
      <c r="O251" s="3"/>
      <c r="P251" s="3"/>
      <c r="Q251" s="3"/>
      <c r="R251" s="3"/>
      <c r="S251" s="3"/>
      <c r="T251" s="3"/>
      <c r="U251" s="3"/>
      <c r="V251" s="3"/>
      <c r="W251" s="3"/>
      <c r="X251" s="3"/>
      <c r="Y251" s="3"/>
      <c r="Z251" s="3"/>
    </row>
    <row r="252" spans="1:26" ht="12.75" customHeight="1" x14ac:dyDescent="0.25">
      <c r="A252" s="3"/>
      <c r="B252" s="3"/>
      <c r="C252" s="200"/>
      <c r="D252" s="200"/>
      <c r="E252" s="3"/>
      <c r="F252" s="3"/>
      <c r="G252" s="3"/>
      <c r="H252" s="3"/>
      <c r="I252" s="3"/>
      <c r="J252" s="3"/>
      <c r="K252" s="3"/>
      <c r="L252" s="3"/>
      <c r="M252" s="3"/>
      <c r="N252" s="3"/>
      <c r="O252" s="3"/>
      <c r="P252" s="3"/>
      <c r="Q252" s="3"/>
      <c r="R252" s="3"/>
      <c r="S252" s="3"/>
      <c r="T252" s="3"/>
      <c r="U252" s="3"/>
      <c r="V252" s="3"/>
      <c r="W252" s="3"/>
      <c r="X252" s="3"/>
      <c r="Y252" s="3"/>
      <c r="Z252" s="3"/>
    </row>
    <row r="253" spans="1:26" ht="12.75" customHeight="1" x14ac:dyDescent="0.25">
      <c r="A253" s="3"/>
      <c r="B253" s="3"/>
      <c r="C253" s="200"/>
      <c r="D253" s="200"/>
      <c r="E253" s="3"/>
      <c r="F253" s="3"/>
      <c r="G253" s="3"/>
      <c r="H253" s="3"/>
      <c r="I253" s="3"/>
      <c r="J253" s="3"/>
      <c r="K253" s="3"/>
      <c r="L253" s="3"/>
      <c r="M253" s="3"/>
      <c r="N253" s="3"/>
      <c r="O253" s="3"/>
      <c r="P253" s="3"/>
      <c r="Q253" s="3"/>
      <c r="R253" s="3"/>
      <c r="S253" s="3"/>
      <c r="T253" s="3"/>
      <c r="U253" s="3"/>
      <c r="V253" s="3"/>
      <c r="W253" s="3"/>
      <c r="X253" s="3"/>
      <c r="Y253" s="3"/>
      <c r="Z253" s="3"/>
    </row>
    <row r="254" spans="1:26" ht="12.75" customHeight="1" x14ac:dyDescent="0.25">
      <c r="A254" s="3"/>
      <c r="B254" s="3"/>
      <c r="C254" s="200"/>
      <c r="D254" s="200"/>
      <c r="E254" s="3"/>
      <c r="F254" s="3"/>
      <c r="G254" s="3"/>
      <c r="H254" s="3"/>
      <c r="I254" s="3"/>
      <c r="J254" s="3"/>
      <c r="K254" s="3"/>
      <c r="L254" s="3"/>
      <c r="M254" s="3"/>
      <c r="N254" s="3"/>
      <c r="O254" s="3"/>
      <c r="P254" s="3"/>
      <c r="Q254" s="3"/>
      <c r="R254" s="3"/>
      <c r="S254" s="3"/>
      <c r="T254" s="3"/>
      <c r="U254" s="3"/>
      <c r="V254" s="3"/>
      <c r="W254" s="3"/>
      <c r="X254" s="3"/>
      <c r="Y254" s="3"/>
      <c r="Z254" s="3"/>
    </row>
    <row r="255" spans="1:26" ht="12.75" customHeight="1" x14ac:dyDescent="0.25">
      <c r="A255" s="3"/>
      <c r="B255" s="3"/>
      <c r="C255" s="200"/>
      <c r="D255" s="200"/>
      <c r="E255" s="3"/>
      <c r="F255" s="3"/>
      <c r="G255" s="3"/>
      <c r="H255" s="3"/>
      <c r="I255" s="3"/>
      <c r="J255" s="3"/>
      <c r="K255" s="3"/>
      <c r="L255" s="3"/>
      <c r="M255" s="3"/>
      <c r="N255" s="3"/>
      <c r="O255" s="3"/>
      <c r="P255" s="3"/>
      <c r="Q255" s="3"/>
      <c r="R255" s="3"/>
      <c r="S255" s="3"/>
      <c r="T255" s="3"/>
      <c r="U255" s="3"/>
      <c r="V255" s="3"/>
      <c r="W255" s="3"/>
      <c r="X255" s="3"/>
      <c r="Y255" s="3"/>
      <c r="Z255" s="3"/>
    </row>
    <row r="256" spans="1:26" ht="12.75" customHeight="1" x14ac:dyDescent="0.25">
      <c r="A256" s="3"/>
      <c r="B256" s="3"/>
      <c r="C256" s="200"/>
      <c r="D256" s="200"/>
      <c r="E256" s="3"/>
      <c r="F256" s="3"/>
      <c r="G256" s="3"/>
      <c r="H256" s="3"/>
      <c r="I256" s="3"/>
      <c r="J256" s="3"/>
      <c r="K256" s="3"/>
      <c r="L256" s="3"/>
      <c r="M256" s="3"/>
      <c r="N256" s="3"/>
      <c r="O256" s="3"/>
      <c r="P256" s="3"/>
      <c r="Q256" s="3"/>
      <c r="R256" s="3"/>
      <c r="S256" s="3"/>
      <c r="T256" s="3"/>
      <c r="U256" s="3"/>
      <c r="V256" s="3"/>
      <c r="W256" s="3"/>
      <c r="X256" s="3"/>
      <c r="Y256" s="3"/>
      <c r="Z256" s="3"/>
    </row>
    <row r="257" spans="1:26" ht="12.75" customHeight="1" x14ac:dyDescent="0.25">
      <c r="A257" s="3"/>
      <c r="B257" s="3"/>
      <c r="C257" s="200"/>
      <c r="D257" s="200"/>
      <c r="E257" s="3"/>
      <c r="F257" s="3"/>
      <c r="G257" s="3"/>
      <c r="H257" s="3"/>
      <c r="I257" s="3"/>
      <c r="J257" s="3"/>
      <c r="K257" s="3"/>
      <c r="L257" s="3"/>
      <c r="M257" s="3"/>
      <c r="N257" s="3"/>
      <c r="O257" s="3"/>
      <c r="P257" s="3"/>
      <c r="Q257" s="3"/>
      <c r="R257" s="3"/>
      <c r="S257" s="3"/>
      <c r="T257" s="3"/>
      <c r="U257" s="3"/>
      <c r="V257" s="3"/>
      <c r="W257" s="3"/>
      <c r="X257" s="3"/>
      <c r="Y257" s="3"/>
      <c r="Z257" s="3"/>
    </row>
    <row r="258" spans="1:26" ht="12.75" customHeight="1" x14ac:dyDescent="0.25">
      <c r="A258" s="3"/>
      <c r="B258" s="3"/>
      <c r="C258" s="200"/>
      <c r="D258" s="200"/>
      <c r="E258" s="3"/>
      <c r="F258" s="3"/>
      <c r="G258" s="3"/>
      <c r="H258" s="3"/>
      <c r="I258" s="3"/>
      <c r="J258" s="3"/>
      <c r="K258" s="3"/>
      <c r="L258" s="3"/>
      <c r="M258" s="3"/>
      <c r="N258" s="3"/>
      <c r="O258" s="3"/>
      <c r="P258" s="3"/>
      <c r="Q258" s="3"/>
      <c r="R258" s="3"/>
      <c r="S258" s="3"/>
      <c r="T258" s="3"/>
      <c r="U258" s="3"/>
      <c r="V258" s="3"/>
      <c r="W258" s="3"/>
      <c r="X258" s="3"/>
      <c r="Y258" s="3"/>
      <c r="Z258" s="3"/>
    </row>
    <row r="259" spans="1:26" ht="12.75" customHeight="1" x14ac:dyDescent="0.25">
      <c r="A259" s="3"/>
      <c r="B259" s="3"/>
      <c r="C259" s="200"/>
      <c r="D259" s="200"/>
      <c r="E259" s="3"/>
      <c r="F259" s="3"/>
      <c r="G259" s="3"/>
      <c r="H259" s="3"/>
      <c r="I259" s="3"/>
      <c r="J259" s="3"/>
      <c r="K259" s="3"/>
      <c r="L259" s="3"/>
      <c r="M259" s="3"/>
      <c r="N259" s="3"/>
      <c r="O259" s="3"/>
      <c r="P259" s="3"/>
      <c r="Q259" s="3"/>
      <c r="R259" s="3"/>
      <c r="S259" s="3"/>
      <c r="T259" s="3"/>
      <c r="U259" s="3"/>
      <c r="V259" s="3"/>
      <c r="W259" s="3"/>
      <c r="X259" s="3"/>
      <c r="Y259" s="3"/>
      <c r="Z259" s="3"/>
    </row>
    <row r="260" spans="1:26" ht="12.75" customHeight="1" x14ac:dyDescent="0.25">
      <c r="A260" s="3"/>
      <c r="B260" s="3"/>
      <c r="C260" s="200"/>
      <c r="D260" s="200"/>
      <c r="E260" s="3"/>
      <c r="F260" s="3"/>
      <c r="G260" s="3"/>
      <c r="H260" s="3"/>
      <c r="I260" s="3"/>
      <c r="J260" s="3"/>
      <c r="K260" s="3"/>
      <c r="L260" s="3"/>
      <c r="M260" s="3"/>
      <c r="N260" s="3"/>
      <c r="O260" s="3"/>
      <c r="P260" s="3"/>
      <c r="Q260" s="3"/>
      <c r="R260" s="3"/>
      <c r="S260" s="3"/>
      <c r="T260" s="3"/>
      <c r="U260" s="3"/>
      <c r="V260" s="3"/>
      <c r="W260" s="3"/>
      <c r="X260" s="3"/>
      <c r="Y260" s="3"/>
      <c r="Z260" s="3"/>
    </row>
    <row r="261" spans="1:26" ht="12.75" customHeight="1" x14ac:dyDescent="0.25">
      <c r="A261" s="3"/>
      <c r="B261" s="3"/>
      <c r="C261" s="200"/>
      <c r="D261" s="200"/>
      <c r="E261" s="3"/>
      <c r="F261" s="3"/>
      <c r="G261" s="3"/>
      <c r="H261" s="3"/>
      <c r="I261" s="3"/>
      <c r="J261" s="3"/>
      <c r="K261" s="3"/>
      <c r="L261" s="3"/>
      <c r="M261" s="3"/>
      <c r="N261" s="3"/>
      <c r="O261" s="3"/>
      <c r="P261" s="3"/>
      <c r="Q261" s="3"/>
      <c r="R261" s="3"/>
      <c r="S261" s="3"/>
      <c r="T261" s="3"/>
      <c r="U261" s="3"/>
      <c r="V261" s="3"/>
      <c r="W261" s="3"/>
      <c r="X261" s="3"/>
      <c r="Y261" s="3"/>
      <c r="Z261" s="3"/>
    </row>
    <row r="262" spans="1:26" ht="12.75" customHeight="1" x14ac:dyDescent="0.25">
      <c r="A262" s="3"/>
      <c r="B262" s="3"/>
      <c r="C262" s="200"/>
      <c r="D262" s="200"/>
      <c r="E262" s="3"/>
      <c r="F262" s="3"/>
      <c r="G262" s="3"/>
      <c r="H262" s="3"/>
      <c r="I262" s="3"/>
      <c r="J262" s="3"/>
      <c r="K262" s="3"/>
      <c r="L262" s="3"/>
      <c r="M262" s="3"/>
      <c r="N262" s="3"/>
      <c r="O262" s="3"/>
      <c r="P262" s="3"/>
      <c r="Q262" s="3"/>
      <c r="R262" s="3"/>
      <c r="S262" s="3"/>
      <c r="T262" s="3"/>
      <c r="U262" s="3"/>
      <c r="V262" s="3"/>
      <c r="W262" s="3"/>
      <c r="X262" s="3"/>
      <c r="Y262" s="3"/>
      <c r="Z262" s="3"/>
    </row>
    <row r="263" spans="1:26" ht="12.75" customHeight="1" x14ac:dyDescent="0.25">
      <c r="A263" s="3"/>
      <c r="B263" s="3"/>
      <c r="C263" s="200"/>
      <c r="D263" s="200"/>
      <c r="E263" s="3"/>
      <c r="F263" s="3"/>
      <c r="G263" s="3"/>
      <c r="H263" s="3"/>
      <c r="I263" s="3"/>
      <c r="J263" s="3"/>
      <c r="K263" s="3"/>
      <c r="L263" s="3"/>
      <c r="M263" s="3"/>
      <c r="N263" s="3"/>
      <c r="O263" s="3"/>
      <c r="P263" s="3"/>
      <c r="Q263" s="3"/>
      <c r="R263" s="3"/>
      <c r="S263" s="3"/>
      <c r="T263" s="3"/>
      <c r="U263" s="3"/>
      <c r="V263" s="3"/>
      <c r="W263" s="3"/>
      <c r="X263" s="3"/>
      <c r="Y263" s="3"/>
      <c r="Z263" s="3"/>
    </row>
    <row r="264" spans="1:26" ht="12.75" customHeight="1" x14ac:dyDescent="0.25">
      <c r="A264" s="3"/>
      <c r="B264" s="3"/>
      <c r="C264" s="200"/>
      <c r="D264" s="200"/>
      <c r="E264" s="3"/>
      <c r="F264" s="3"/>
      <c r="G264" s="3"/>
      <c r="H264" s="3"/>
      <c r="I264" s="3"/>
      <c r="J264" s="3"/>
      <c r="K264" s="3"/>
      <c r="L264" s="3"/>
      <c r="M264" s="3"/>
      <c r="N264" s="3"/>
      <c r="O264" s="3"/>
      <c r="P264" s="3"/>
      <c r="Q264" s="3"/>
      <c r="R264" s="3"/>
      <c r="S264" s="3"/>
      <c r="T264" s="3"/>
      <c r="U264" s="3"/>
      <c r="V264" s="3"/>
      <c r="W264" s="3"/>
      <c r="X264" s="3"/>
      <c r="Y264" s="3"/>
      <c r="Z264" s="3"/>
    </row>
    <row r="265" spans="1:26" ht="12.75" customHeight="1" x14ac:dyDescent="0.25">
      <c r="A265" s="3"/>
      <c r="B265" s="3"/>
      <c r="C265" s="200"/>
      <c r="D265" s="200"/>
      <c r="E265" s="3"/>
      <c r="F265" s="3"/>
      <c r="G265" s="3"/>
      <c r="H265" s="3"/>
      <c r="I265" s="3"/>
      <c r="J265" s="3"/>
      <c r="K265" s="3"/>
      <c r="L265" s="3"/>
      <c r="M265" s="3"/>
      <c r="N265" s="3"/>
      <c r="O265" s="3"/>
      <c r="P265" s="3"/>
      <c r="Q265" s="3"/>
      <c r="R265" s="3"/>
      <c r="S265" s="3"/>
      <c r="T265" s="3"/>
      <c r="U265" s="3"/>
      <c r="V265" s="3"/>
      <c r="W265" s="3"/>
      <c r="X265" s="3"/>
      <c r="Y265" s="3"/>
      <c r="Z265" s="3"/>
    </row>
    <row r="266" spans="1:26" ht="12.75" customHeight="1" x14ac:dyDescent="0.25">
      <c r="A266" s="3"/>
      <c r="B266" s="3"/>
      <c r="C266" s="200"/>
      <c r="D266" s="200"/>
      <c r="E266" s="3"/>
      <c r="F266" s="3"/>
      <c r="G266" s="3"/>
      <c r="H266" s="3"/>
      <c r="I266" s="3"/>
      <c r="J266" s="3"/>
      <c r="K266" s="3"/>
      <c r="L266" s="3"/>
      <c r="M266" s="3"/>
      <c r="N266" s="3"/>
      <c r="O266" s="3"/>
      <c r="P266" s="3"/>
      <c r="Q266" s="3"/>
      <c r="R266" s="3"/>
      <c r="S266" s="3"/>
      <c r="T266" s="3"/>
      <c r="U266" s="3"/>
      <c r="V266" s="3"/>
      <c r="W266" s="3"/>
      <c r="X266" s="3"/>
      <c r="Y266" s="3"/>
      <c r="Z266" s="3"/>
    </row>
    <row r="267" spans="1:26" ht="12.75" customHeight="1" x14ac:dyDescent="0.25">
      <c r="A267" s="3"/>
      <c r="B267" s="3"/>
      <c r="C267" s="200"/>
      <c r="D267" s="200"/>
      <c r="E267" s="3"/>
      <c r="F267" s="3"/>
      <c r="G267" s="3"/>
      <c r="H267" s="3"/>
      <c r="I267" s="3"/>
      <c r="J267" s="3"/>
      <c r="K267" s="3"/>
      <c r="L267" s="3"/>
      <c r="M267" s="3"/>
      <c r="N267" s="3"/>
      <c r="O267" s="3"/>
      <c r="P267" s="3"/>
      <c r="Q267" s="3"/>
      <c r="R267" s="3"/>
      <c r="S267" s="3"/>
      <c r="T267" s="3"/>
      <c r="U267" s="3"/>
      <c r="V267" s="3"/>
      <c r="W267" s="3"/>
      <c r="X267" s="3"/>
      <c r="Y267" s="3"/>
      <c r="Z267" s="3"/>
    </row>
    <row r="268" spans="1:26" ht="12.75" customHeight="1" x14ac:dyDescent="0.25">
      <c r="A268" s="3"/>
      <c r="B268" s="3"/>
      <c r="C268" s="200"/>
      <c r="D268" s="200"/>
      <c r="E268" s="3"/>
      <c r="F268" s="3"/>
      <c r="G268" s="3"/>
      <c r="H268" s="3"/>
      <c r="I268" s="3"/>
      <c r="J268" s="3"/>
      <c r="K268" s="3"/>
      <c r="L268" s="3"/>
      <c r="M268" s="3"/>
      <c r="N268" s="3"/>
      <c r="O268" s="3"/>
      <c r="P268" s="3"/>
      <c r="Q268" s="3"/>
      <c r="R268" s="3"/>
      <c r="S268" s="3"/>
      <c r="T268" s="3"/>
      <c r="U268" s="3"/>
      <c r="V268" s="3"/>
      <c r="W268" s="3"/>
      <c r="X268" s="3"/>
      <c r="Y268" s="3"/>
      <c r="Z268" s="3"/>
    </row>
    <row r="269" spans="1:26" ht="12.75" customHeight="1" x14ac:dyDescent="0.25">
      <c r="A269" s="3"/>
      <c r="B269" s="3"/>
      <c r="C269" s="200"/>
      <c r="D269" s="200"/>
      <c r="E269" s="3"/>
      <c r="F269" s="3"/>
      <c r="G269" s="3"/>
      <c r="H269" s="3"/>
      <c r="I269" s="3"/>
      <c r="J269" s="3"/>
      <c r="K269" s="3"/>
      <c r="L269" s="3"/>
      <c r="M269" s="3"/>
      <c r="N269" s="3"/>
      <c r="O269" s="3"/>
      <c r="P269" s="3"/>
      <c r="Q269" s="3"/>
      <c r="R269" s="3"/>
      <c r="S269" s="3"/>
      <c r="T269" s="3"/>
      <c r="U269" s="3"/>
      <c r="V269" s="3"/>
      <c r="W269" s="3"/>
      <c r="X269" s="3"/>
      <c r="Y269" s="3"/>
      <c r="Z269" s="3"/>
    </row>
    <row r="270" spans="1:26" ht="12.75" customHeight="1" x14ac:dyDescent="0.25">
      <c r="A270" s="3"/>
      <c r="B270" s="3"/>
      <c r="C270" s="200"/>
      <c r="D270" s="200"/>
      <c r="E270" s="3"/>
      <c r="F270" s="3"/>
      <c r="G270" s="3"/>
      <c r="H270" s="3"/>
      <c r="I270" s="3"/>
      <c r="J270" s="3"/>
      <c r="K270" s="3"/>
      <c r="L270" s="3"/>
      <c r="M270" s="3"/>
      <c r="N270" s="3"/>
      <c r="O270" s="3"/>
      <c r="P270" s="3"/>
      <c r="Q270" s="3"/>
      <c r="R270" s="3"/>
      <c r="S270" s="3"/>
      <c r="T270" s="3"/>
      <c r="U270" s="3"/>
      <c r="V270" s="3"/>
      <c r="W270" s="3"/>
      <c r="X270" s="3"/>
      <c r="Y270" s="3"/>
      <c r="Z270" s="3"/>
    </row>
    <row r="271" spans="1:26" ht="12.75" customHeight="1" x14ac:dyDescent="0.25">
      <c r="A271" s="3"/>
      <c r="B271" s="3"/>
      <c r="C271" s="200"/>
      <c r="D271" s="200"/>
      <c r="E271" s="3"/>
      <c r="F271" s="3"/>
      <c r="G271" s="3"/>
      <c r="H271" s="3"/>
      <c r="I271" s="3"/>
      <c r="J271" s="3"/>
      <c r="K271" s="3"/>
      <c r="L271" s="3"/>
      <c r="M271" s="3"/>
      <c r="N271" s="3"/>
      <c r="O271" s="3"/>
      <c r="P271" s="3"/>
      <c r="Q271" s="3"/>
      <c r="R271" s="3"/>
      <c r="S271" s="3"/>
      <c r="T271" s="3"/>
      <c r="U271" s="3"/>
      <c r="V271" s="3"/>
      <c r="W271" s="3"/>
      <c r="X271" s="3"/>
      <c r="Y271" s="3"/>
      <c r="Z271" s="3"/>
    </row>
    <row r="272" spans="1:26" ht="12.75" customHeight="1" x14ac:dyDescent="0.25">
      <c r="A272" s="3"/>
      <c r="B272" s="3"/>
      <c r="C272" s="200"/>
      <c r="D272" s="200"/>
      <c r="E272" s="3"/>
      <c r="F272" s="3"/>
      <c r="G272" s="3"/>
      <c r="H272" s="3"/>
      <c r="I272" s="3"/>
      <c r="J272" s="3"/>
      <c r="K272" s="3"/>
      <c r="L272" s="3"/>
      <c r="M272" s="3"/>
      <c r="N272" s="3"/>
      <c r="O272" s="3"/>
      <c r="P272" s="3"/>
      <c r="Q272" s="3"/>
      <c r="R272" s="3"/>
      <c r="S272" s="3"/>
      <c r="T272" s="3"/>
      <c r="U272" s="3"/>
      <c r="V272" s="3"/>
      <c r="W272" s="3"/>
      <c r="X272" s="3"/>
      <c r="Y272" s="3"/>
      <c r="Z272" s="3"/>
    </row>
    <row r="273" spans="1:26" ht="12.75" customHeight="1" x14ac:dyDescent="0.25">
      <c r="A273" s="3"/>
      <c r="B273" s="3"/>
      <c r="C273" s="200"/>
      <c r="D273" s="200"/>
      <c r="E273" s="3"/>
      <c r="F273" s="3"/>
      <c r="G273" s="3"/>
      <c r="H273" s="3"/>
      <c r="I273" s="3"/>
      <c r="J273" s="3"/>
      <c r="K273" s="3"/>
      <c r="L273" s="3"/>
      <c r="M273" s="3"/>
      <c r="N273" s="3"/>
      <c r="O273" s="3"/>
      <c r="P273" s="3"/>
      <c r="Q273" s="3"/>
      <c r="R273" s="3"/>
      <c r="S273" s="3"/>
      <c r="T273" s="3"/>
      <c r="U273" s="3"/>
      <c r="V273" s="3"/>
      <c r="W273" s="3"/>
      <c r="X273" s="3"/>
      <c r="Y273" s="3"/>
      <c r="Z273" s="3"/>
    </row>
    <row r="274" spans="1:26" ht="12.75" customHeight="1" x14ac:dyDescent="0.25">
      <c r="A274" s="3"/>
      <c r="B274" s="3"/>
      <c r="C274" s="200"/>
      <c r="D274" s="200"/>
      <c r="E274" s="3"/>
      <c r="F274" s="3"/>
      <c r="G274" s="3"/>
      <c r="H274" s="3"/>
      <c r="I274" s="3"/>
      <c r="J274" s="3"/>
      <c r="K274" s="3"/>
      <c r="L274" s="3"/>
      <c r="M274" s="3"/>
      <c r="N274" s="3"/>
      <c r="O274" s="3"/>
      <c r="P274" s="3"/>
      <c r="Q274" s="3"/>
      <c r="R274" s="3"/>
      <c r="S274" s="3"/>
      <c r="T274" s="3"/>
      <c r="U274" s="3"/>
      <c r="V274" s="3"/>
      <c r="W274" s="3"/>
      <c r="X274" s="3"/>
      <c r="Y274" s="3"/>
      <c r="Z274" s="3"/>
    </row>
    <row r="275" spans="1:26" ht="12.75" customHeight="1" x14ac:dyDescent="0.25">
      <c r="A275" s="3"/>
      <c r="B275" s="3"/>
      <c r="C275" s="200"/>
      <c r="D275" s="200"/>
      <c r="E275" s="3"/>
      <c r="F275" s="3"/>
      <c r="G275" s="3"/>
      <c r="H275" s="3"/>
      <c r="I275" s="3"/>
      <c r="J275" s="3"/>
      <c r="K275" s="3"/>
      <c r="L275" s="3"/>
      <c r="M275" s="3"/>
      <c r="N275" s="3"/>
      <c r="O275" s="3"/>
      <c r="P275" s="3"/>
      <c r="Q275" s="3"/>
      <c r="R275" s="3"/>
      <c r="S275" s="3"/>
      <c r="T275" s="3"/>
      <c r="U275" s="3"/>
      <c r="V275" s="3"/>
      <c r="W275" s="3"/>
      <c r="X275" s="3"/>
      <c r="Y275" s="3"/>
      <c r="Z275" s="3"/>
    </row>
    <row r="276" spans="1:26" ht="12.75" customHeight="1" x14ac:dyDescent="0.25">
      <c r="A276" s="3"/>
      <c r="B276" s="3"/>
      <c r="C276" s="200"/>
      <c r="D276" s="200"/>
      <c r="E276" s="3"/>
      <c r="F276" s="3"/>
      <c r="G276" s="3"/>
      <c r="H276" s="3"/>
      <c r="I276" s="3"/>
      <c r="J276" s="3"/>
      <c r="K276" s="3"/>
      <c r="L276" s="3"/>
      <c r="M276" s="3"/>
      <c r="N276" s="3"/>
      <c r="O276" s="3"/>
      <c r="P276" s="3"/>
      <c r="Q276" s="3"/>
      <c r="R276" s="3"/>
      <c r="S276" s="3"/>
      <c r="T276" s="3"/>
      <c r="U276" s="3"/>
      <c r="V276" s="3"/>
      <c r="W276" s="3"/>
      <c r="X276" s="3"/>
      <c r="Y276" s="3"/>
      <c r="Z276" s="3"/>
    </row>
    <row r="277" spans="1:26" ht="12.75" customHeight="1" x14ac:dyDescent="0.25">
      <c r="A277" s="3"/>
      <c r="B277" s="3"/>
      <c r="C277" s="200"/>
      <c r="D277" s="200"/>
      <c r="E277" s="3"/>
      <c r="F277" s="3"/>
      <c r="G277" s="3"/>
      <c r="H277" s="3"/>
      <c r="I277" s="3"/>
      <c r="J277" s="3"/>
      <c r="K277" s="3"/>
      <c r="L277" s="3"/>
      <c r="M277" s="3"/>
      <c r="N277" s="3"/>
      <c r="O277" s="3"/>
      <c r="P277" s="3"/>
      <c r="Q277" s="3"/>
      <c r="R277" s="3"/>
      <c r="S277" s="3"/>
      <c r="T277" s="3"/>
      <c r="U277" s="3"/>
      <c r="V277" s="3"/>
      <c r="W277" s="3"/>
      <c r="X277" s="3"/>
      <c r="Y277" s="3"/>
      <c r="Z277" s="3"/>
    </row>
    <row r="278" spans="1:26" ht="12.75" customHeight="1" x14ac:dyDescent="0.25">
      <c r="A278" s="3"/>
      <c r="B278" s="3"/>
      <c r="C278" s="200"/>
      <c r="D278" s="200"/>
      <c r="E278" s="3"/>
      <c r="F278" s="3"/>
      <c r="G278" s="3"/>
      <c r="H278" s="3"/>
      <c r="I278" s="3"/>
      <c r="J278" s="3"/>
      <c r="K278" s="3"/>
      <c r="L278" s="3"/>
      <c r="M278" s="3"/>
      <c r="N278" s="3"/>
      <c r="O278" s="3"/>
      <c r="P278" s="3"/>
      <c r="Q278" s="3"/>
      <c r="R278" s="3"/>
      <c r="S278" s="3"/>
      <c r="T278" s="3"/>
      <c r="U278" s="3"/>
      <c r="V278" s="3"/>
      <c r="W278" s="3"/>
      <c r="X278" s="3"/>
      <c r="Y278" s="3"/>
      <c r="Z278" s="3"/>
    </row>
    <row r="279" spans="1:26" ht="12.75" customHeight="1" x14ac:dyDescent="0.25">
      <c r="A279" s="3"/>
      <c r="B279" s="3"/>
      <c r="C279" s="200"/>
      <c r="D279" s="200"/>
      <c r="E279" s="3"/>
      <c r="F279" s="3"/>
      <c r="G279" s="3"/>
      <c r="H279" s="3"/>
      <c r="I279" s="3"/>
      <c r="J279" s="3"/>
      <c r="K279" s="3"/>
      <c r="L279" s="3"/>
      <c r="M279" s="3"/>
      <c r="N279" s="3"/>
      <c r="O279" s="3"/>
      <c r="P279" s="3"/>
      <c r="Q279" s="3"/>
      <c r="R279" s="3"/>
      <c r="S279" s="3"/>
      <c r="T279" s="3"/>
      <c r="U279" s="3"/>
      <c r="V279" s="3"/>
      <c r="W279" s="3"/>
      <c r="X279" s="3"/>
      <c r="Y279" s="3"/>
      <c r="Z279" s="3"/>
    </row>
    <row r="280" spans="1:26" ht="12.75" customHeight="1" x14ac:dyDescent="0.25">
      <c r="A280" s="3"/>
      <c r="B280" s="3"/>
      <c r="C280" s="200"/>
      <c r="D280" s="200"/>
      <c r="E280" s="3"/>
      <c r="F280" s="3"/>
      <c r="G280" s="3"/>
      <c r="H280" s="3"/>
      <c r="I280" s="3"/>
      <c r="J280" s="3"/>
      <c r="K280" s="3"/>
      <c r="L280" s="3"/>
      <c r="M280" s="3"/>
      <c r="N280" s="3"/>
      <c r="O280" s="3"/>
      <c r="P280" s="3"/>
      <c r="Q280" s="3"/>
      <c r="R280" s="3"/>
      <c r="S280" s="3"/>
      <c r="T280" s="3"/>
      <c r="U280" s="3"/>
      <c r="V280" s="3"/>
      <c r="W280" s="3"/>
      <c r="X280" s="3"/>
      <c r="Y280" s="3"/>
      <c r="Z280" s="3"/>
    </row>
    <row r="281" spans="1:26" ht="12.75" customHeight="1" x14ac:dyDescent="0.25">
      <c r="A281" s="3"/>
      <c r="B281" s="3"/>
      <c r="C281" s="200"/>
      <c r="D281" s="200"/>
      <c r="E281" s="3"/>
      <c r="F281" s="3"/>
      <c r="G281" s="3"/>
      <c r="H281" s="3"/>
      <c r="I281" s="3"/>
      <c r="J281" s="3"/>
      <c r="K281" s="3"/>
      <c r="L281" s="3"/>
      <c r="M281" s="3"/>
      <c r="N281" s="3"/>
      <c r="O281" s="3"/>
      <c r="P281" s="3"/>
      <c r="Q281" s="3"/>
      <c r="R281" s="3"/>
      <c r="S281" s="3"/>
      <c r="T281" s="3"/>
      <c r="U281" s="3"/>
      <c r="V281" s="3"/>
      <c r="W281" s="3"/>
      <c r="X281" s="3"/>
      <c r="Y281" s="3"/>
      <c r="Z281" s="3"/>
    </row>
    <row r="282" spans="1:26" ht="12.75" customHeight="1" x14ac:dyDescent="0.25">
      <c r="A282" s="3"/>
      <c r="B282" s="3"/>
      <c r="C282" s="200"/>
      <c r="D282" s="200"/>
      <c r="E282" s="3"/>
      <c r="F282" s="3"/>
      <c r="G282" s="3"/>
      <c r="H282" s="3"/>
      <c r="I282" s="3"/>
      <c r="J282" s="3"/>
      <c r="K282" s="3"/>
      <c r="L282" s="3"/>
      <c r="M282" s="3"/>
      <c r="N282" s="3"/>
      <c r="O282" s="3"/>
      <c r="P282" s="3"/>
      <c r="Q282" s="3"/>
      <c r="R282" s="3"/>
      <c r="S282" s="3"/>
      <c r="T282" s="3"/>
      <c r="U282" s="3"/>
      <c r="V282" s="3"/>
      <c r="W282" s="3"/>
      <c r="X282" s="3"/>
      <c r="Y282" s="3"/>
      <c r="Z282" s="3"/>
    </row>
    <row r="283" spans="1:26" ht="12.75" customHeight="1" x14ac:dyDescent="0.25">
      <c r="A283" s="3"/>
      <c r="B283" s="3"/>
      <c r="C283" s="200"/>
      <c r="D283" s="200"/>
      <c r="E283" s="3"/>
      <c r="F283" s="3"/>
      <c r="G283" s="3"/>
      <c r="H283" s="3"/>
      <c r="I283" s="3"/>
      <c r="J283" s="3"/>
      <c r="K283" s="3"/>
      <c r="L283" s="3"/>
      <c r="M283" s="3"/>
      <c r="N283" s="3"/>
      <c r="O283" s="3"/>
      <c r="P283" s="3"/>
      <c r="Q283" s="3"/>
      <c r="R283" s="3"/>
      <c r="S283" s="3"/>
      <c r="T283" s="3"/>
      <c r="U283" s="3"/>
      <c r="V283" s="3"/>
      <c r="W283" s="3"/>
      <c r="X283" s="3"/>
      <c r="Y283" s="3"/>
      <c r="Z283" s="3"/>
    </row>
    <row r="284" spans="1:26" ht="12.75" customHeight="1" x14ac:dyDescent="0.25">
      <c r="A284" s="3"/>
      <c r="B284" s="3"/>
      <c r="C284" s="200"/>
      <c r="D284" s="200"/>
      <c r="E284" s="3"/>
      <c r="F284" s="3"/>
      <c r="G284" s="3"/>
      <c r="H284" s="3"/>
      <c r="I284" s="3"/>
      <c r="J284" s="3"/>
      <c r="K284" s="3"/>
      <c r="L284" s="3"/>
      <c r="M284" s="3"/>
      <c r="N284" s="3"/>
      <c r="O284" s="3"/>
      <c r="P284" s="3"/>
      <c r="Q284" s="3"/>
      <c r="R284" s="3"/>
      <c r="S284" s="3"/>
      <c r="T284" s="3"/>
      <c r="U284" s="3"/>
      <c r="V284" s="3"/>
      <c r="W284" s="3"/>
      <c r="X284" s="3"/>
      <c r="Y284" s="3"/>
      <c r="Z284" s="3"/>
    </row>
    <row r="285" spans="1:26" ht="12.75" customHeight="1" x14ac:dyDescent="0.25">
      <c r="A285" s="3"/>
      <c r="B285" s="3"/>
      <c r="C285" s="200"/>
      <c r="D285" s="200"/>
      <c r="E285" s="3"/>
      <c r="F285" s="3"/>
      <c r="G285" s="3"/>
      <c r="H285" s="3"/>
      <c r="I285" s="3"/>
      <c r="J285" s="3"/>
      <c r="K285" s="3"/>
      <c r="L285" s="3"/>
      <c r="M285" s="3"/>
      <c r="N285" s="3"/>
      <c r="O285" s="3"/>
      <c r="P285" s="3"/>
      <c r="Q285" s="3"/>
      <c r="R285" s="3"/>
      <c r="S285" s="3"/>
      <c r="T285" s="3"/>
      <c r="U285" s="3"/>
      <c r="V285" s="3"/>
      <c r="W285" s="3"/>
      <c r="X285" s="3"/>
      <c r="Y285" s="3"/>
      <c r="Z285" s="3"/>
    </row>
    <row r="286" spans="1:26" ht="12.75" customHeight="1" x14ac:dyDescent="0.25">
      <c r="A286" s="3"/>
      <c r="B286" s="3"/>
      <c r="C286" s="200"/>
      <c r="D286" s="200"/>
      <c r="E286" s="3"/>
      <c r="F286" s="3"/>
      <c r="G286" s="3"/>
      <c r="H286" s="3"/>
      <c r="I286" s="3"/>
      <c r="J286" s="3"/>
      <c r="K286" s="3"/>
      <c r="L286" s="3"/>
      <c r="M286" s="3"/>
      <c r="N286" s="3"/>
      <c r="O286" s="3"/>
      <c r="P286" s="3"/>
      <c r="Q286" s="3"/>
      <c r="R286" s="3"/>
      <c r="S286" s="3"/>
      <c r="T286" s="3"/>
      <c r="U286" s="3"/>
      <c r="V286" s="3"/>
      <c r="W286" s="3"/>
      <c r="X286" s="3"/>
      <c r="Y286" s="3"/>
      <c r="Z286" s="3"/>
    </row>
    <row r="287" spans="1:26" ht="12.75" customHeight="1" x14ac:dyDescent="0.25">
      <c r="A287" s="3"/>
      <c r="B287" s="3"/>
      <c r="C287" s="200"/>
      <c r="D287" s="200"/>
      <c r="E287" s="3"/>
      <c r="F287" s="3"/>
      <c r="G287" s="3"/>
      <c r="H287" s="3"/>
      <c r="I287" s="3"/>
      <c r="J287" s="3"/>
      <c r="K287" s="3"/>
      <c r="L287" s="3"/>
      <c r="M287" s="3"/>
      <c r="N287" s="3"/>
      <c r="O287" s="3"/>
      <c r="P287" s="3"/>
      <c r="Q287" s="3"/>
      <c r="R287" s="3"/>
      <c r="S287" s="3"/>
      <c r="T287" s="3"/>
      <c r="U287" s="3"/>
      <c r="V287" s="3"/>
      <c r="W287" s="3"/>
      <c r="X287" s="3"/>
      <c r="Y287" s="3"/>
      <c r="Z287" s="3"/>
    </row>
    <row r="288" spans="1:26" ht="12.75" customHeight="1" x14ac:dyDescent="0.25">
      <c r="A288" s="3"/>
      <c r="B288" s="3"/>
      <c r="C288" s="200"/>
      <c r="D288" s="200"/>
      <c r="E288" s="3"/>
      <c r="F288" s="3"/>
      <c r="G288" s="3"/>
      <c r="H288" s="3"/>
      <c r="I288" s="3"/>
      <c r="J288" s="3"/>
      <c r="K288" s="3"/>
      <c r="L288" s="3"/>
      <c r="M288" s="3"/>
      <c r="N288" s="3"/>
      <c r="O288" s="3"/>
      <c r="P288" s="3"/>
      <c r="Q288" s="3"/>
      <c r="R288" s="3"/>
      <c r="S288" s="3"/>
      <c r="T288" s="3"/>
      <c r="U288" s="3"/>
      <c r="V288" s="3"/>
      <c r="W288" s="3"/>
      <c r="X288" s="3"/>
      <c r="Y288" s="3"/>
      <c r="Z288" s="3"/>
    </row>
    <row r="289" spans="1:26" ht="12.75" customHeight="1" x14ac:dyDescent="0.25">
      <c r="A289" s="3"/>
      <c r="B289" s="3"/>
      <c r="C289" s="200"/>
      <c r="D289" s="200"/>
      <c r="E289" s="3"/>
      <c r="F289" s="3"/>
      <c r="G289" s="3"/>
      <c r="H289" s="3"/>
      <c r="I289" s="3"/>
      <c r="J289" s="3"/>
      <c r="K289" s="3"/>
      <c r="L289" s="3"/>
      <c r="M289" s="3"/>
      <c r="N289" s="3"/>
      <c r="O289" s="3"/>
      <c r="P289" s="3"/>
      <c r="Q289" s="3"/>
      <c r="R289" s="3"/>
      <c r="S289" s="3"/>
      <c r="T289" s="3"/>
      <c r="U289" s="3"/>
      <c r="V289" s="3"/>
      <c r="W289" s="3"/>
      <c r="X289" s="3"/>
      <c r="Y289" s="3"/>
      <c r="Z289" s="3"/>
    </row>
    <row r="290" spans="1:26" ht="12.75" customHeight="1" x14ac:dyDescent="0.25">
      <c r="A290" s="3"/>
      <c r="B290" s="3"/>
      <c r="C290" s="200"/>
      <c r="D290" s="200"/>
      <c r="E290" s="3"/>
      <c r="F290" s="3"/>
      <c r="G290" s="3"/>
      <c r="H290" s="3"/>
      <c r="I290" s="3"/>
      <c r="J290" s="3"/>
      <c r="K290" s="3"/>
      <c r="L290" s="3"/>
      <c r="M290" s="3"/>
      <c r="N290" s="3"/>
      <c r="O290" s="3"/>
      <c r="P290" s="3"/>
      <c r="Q290" s="3"/>
      <c r="R290" s="3"/>
      <c r="S290" s="3"/>
      <c r="T290" s="3"/>
      <c r="U290" s="3"/>
      <c r="V290" s="3"/>
      <c r="W290" s="3"/>
      <c r="X290" s="3"/>
      <c r="Y290" s="3"/>
      <c r="Z290" s="3"/>
    </row>
    <row r="291" spans="1:26" ht="12.75" customHeight="1" x14ac:dyDescent="0.25">
      <c r="A291" s="3"/>
      <c r="B291" s="3"/>
      <c r="C291" s="200"/>
      <c r="D291" s="200"/>
      <c r="E291" s="3"/>
      <c r="F291" s="3"/>
      <c r="G291" s="3"/>
      <c r="H291" s="3"/>
      <c r="I291" s="3"/>
      <c r="J291" s="3"/>
      <c r="K291" s="3"/>
      <c r="L291" s="3"/>
      <c r="M291" s="3"/>
      <c r="N291" s="3"/>
      <c r="O291" s="3"/>
      <c r="P291" s="3"/>
      <c r="Q291" s="3"/>
      <c r="R291" s="3"/>
      <c r="S291" s="3"/>
      <c r="T291" s="3"/>
      <c r="U291" s="3"/>
      <c r="V291" s="3"/>
      <c r="W291" s="3"/>
      <c r="X291" s="3"/>
      <c r="Y291" s="3"/>
      <c r="Z291" s="3"/>
    </row>
    <row r="292" spans="1:26" ht="12.75" customHeight="1" x14ac:dyDescent="0.25">
      <c r="A292" s="3"/>
      <c r="B292" s="3"/>
      <c r="C292" s="200"/>
      <c r="D292" s="200"/>
      <c r="E292" s="3"/>
      <c r="F292" s="3"/>
      <c r="G292" s="3"/>
      <c r="H292" s="3"/>
      <c r="I292" s="3"/>
      <c r="J292" s="3"/>
      <c r="K292" s="3"/>
      <c r="L292" s="3"/>
      <c r="M292" s="3"/>
      <c r="N292" s="3"/>
      <c r="O292" s="3"/>
      <c r="P292" s="3"/>
      <c r="Q292" s="3"/>
      <c r="R292" s="3"/>
      <c r="S292" s="3"/>
      <c r="T292" s="3"/>
      <c r="U292" s="3"/>
      <c r="V292" s="3"/>
      <c r="W292" s="3"/>
      <c r="X292" s="3"/>
      <c r="Y292" s="3"/>
      <c r="Z292" s="3"/>
    </row>
    <row r="293" spans="1:26" ht="12.75" customHeight="1" x14ac:dyDescent="0.25">
      <c r="A293" s="3"/>
      <c r="B293" s="3"/>
      <c r="C293" s="200"/>
      <c r="D293" s="200"/>
      <c r="E293" s="3"/>
      <c r="F293" s="3"/>
      <c r="G293" s="3"/>
      <c r="H293" s="3"/>
      <c r="I293" s="3"/>
      <c r="J293" s="3"/>
      <c r="K293" s="3"/>
      <c r="L293" s="3"/>
      <c r="M293" s="3"/>
      <c r="N293" s="3"/>
      <c r="O293" s="3"/>
      <c r="P293" s="3"/>
      <c r="Q293" s="3"/>
      <c r="R293" s="3"/>
      <c r="S293" s="3"/>
      <c r="T293" s="3"/>
      <c r="U293" s="3"/>
      <c r="V293" s="3"/>
      <c r="W293" s="3"/>
      <c r="X293" s="3"/>
      <c r="Y293" s="3"/>
      <c r="Z293" s="3"/>
    </row>
    <row r="294" spans="1:26" ht="12.75" customHeight="1" x14ac:dyDescent="0.25">
      <c r="A294" s="3"/>
      <c r="B294" s="3"/>
      <c r="C294" s="200"/>
      <c r="D294" s="200"/>
      <c r="E294" s="3"/>
      <c r="F294" s="3"/>
      <c r="G294" s="3"/>
      <c r="H294" s="3"/>
      <c r="I294" s="3"/>
      <c r="J294" s="3"/>
      <c r="K294" s="3"/>
      <c r="L294" s="3"/>
      <c r="M294" s="3"/>
      <c r="N294" s="3"/>
      <c r="O294" s="3"/>
      <c r="P294" s="3"/>
      <c r="Q294" s="3"/>
      <c r="R294" s="3"/>
      <c r="S294" s="3"/>
      <c r="T294" s="3"/>
      <c r="U294" s="3"/>
      <c r="V294" s="3"/>
      <c r="W294" s="3"/>
      <c r="X294" s="3"/>
      <c r="Y294" s="3"/>
      <c r="Z294" s="3"/>
    </row>
    <row r="295" spans="1:26" ht="12.75" customHeight="1" x14ac:dyDescent="0.25">
      <c r="A295" s="3"/>
      <c r="B295" s="3"/>
      <c r="C295" s="200"/>
      <c r="D295" s="200"/>
      <c r="E295" s="3"/>
      <c r="F295" s="3"/>
      <c r="G295" s="3"/>
      <c r="H295" s="3"/>
      <c r="I295" s="3"/>
      <c r="J295" s="3"/>
      <c r="K295" s="3"/>
      <c r="L295" s="3"/>
      <c r="M295" s="3"/>
      <c r="N295" s="3"/>
      <c r="O295" s="3"/>
      <c r="P295" s="3"/>
      <c r="Q295" s="3"/>
      <c r="R295" s="3"/>
      <c r="S295" s="3"/>
      <c r="T295" s="3"/>
      <c r="U295" s="3"/>
      <c r="V295" s="3"/>
      <c r="W295" s="3"/>
      <c r="X295" s="3"/>
      <c r="Y295" s="3"/>
      <c r="Z295" s="3"/>
    </row>
    <row r="296" spans="1:26" ht="12.75" customHeight="1" x14ac:dyDescent="0.25">
      <c r="A296" s="3"/>
      <c r="B296" s="3"/>
      <c r="C296" s="200"/>
      <c r="D296" s="200"/>
      <c r="E296" s="3"/>
      <c r="F296" s="3"/>
      <c r="G296" s="3"/>
      <c r="H296" s="3"/>
      <c r="I296" s="3"/>
      <c r="J296" s="3"/>
      <c r="K296" s="3"/>
      <c r="L296" s="3"/>
      <c r="M296" s="3"/>
      <c r="N296" s="3"/>
      <c r="O296" s="3"/>
      <c r="P296" s="3"/>
      <c r="Q296" s="3"/>
      <c r="R296" s="3"/>
      <c r="S296" s="3"/>
      <c r="T296" s="3"/>
      <c r="U296" s="3"/>
      <c r="V296" s="3"/>
      <c r="W296" s="3"/>
      <c r="X296" s="3"/>
      <c r="Y296" s="3"/>
      <c r="Z296" s="3"/>
    </row>
    <row r="297" spans="1:26" ht="12.75" customHeight="1" x14ac:dyDescent="0.25">
      <c r="A297" s="3"/>
      <c r="B297" s="3"/>
      <c r="C297" s="200"/>
      <c r="D297" s="200"/>
      <c r="E297" s="3"/>
      <c r="F297" s="3"/>
      <c r="G297" s="3"/>
      <c r="H297" s="3"/>
      <c r="I297" s="3"/>
      <c r="J297" s="3"/>
      <c r="K297" s="3"/>
      <c r="L297" s="3"/>
      <c r="M297" s="3"/>
      <c r="N297" s="3"/>
      <c r="O297" s="3"/>
      <c r="P297" s="3"/>
      <c r="Q297" s="3"/>
      <c r="R297" s="3"/>
      <c r="S297" s="3"/>
      <c r="T297" s="3"/>
      <c r="U297" s="3"/>
      <c r="V297" s="3"/>
      <c r="W297" s="3"/>
      <c r="X297" s="3"/>
      <c r="Y297" s="3"/>
      <c r="Z297" s="3"/>
    </row>
    <row r="298" spans="1:26" ht="12.75" customHeight="1" x14ac:dyDescent="0.25">
      <c r="A298" s="3"/>
      <c r="B298" s="3"/>
      <c r="C298" s="200"/>
      <c r="D298" s="200"/>
      <c r="E298" s="3"/>
      <c r="F298" s="3"/>
      <c r="G298" s="3"/>
      <c r="H298" s="3"/>
      <c r="I298" s="3"/>
      <c r="J298" s="3"/>
      <c r="K298" s="3"/>
      <c r="L298" s="3"/>
      <c r="M298" s="3"/>
      <c r="N298" s="3"/>
      <c r="O298" s="3"/>
      <c r="P298" s="3"/>
      <c r="Q298" s="3"/>
      <c r="R298" s="3"/>
      <c r="S298" s="3"/>
      <c r="T298" s="3"/>
      <c r="U298" s="3"/>
      <c r="V298" s="3"/>
      <c r="W298" s="3"/>
      <c r="X298" s="3"/>
      <c r="Y298" s="3"/>
      <c r="Z298" s="3"/>
    </row>
    <row r="299" spans="1:26" ht="12.75" customHeight="1" x14ac:dyDescent="0.25">
      <c r="A299" s="3"/>
      <c r="B299" s="3"/>
      <c r="C299" s="200"/>
      <c r="D299" s="200"/>
      <c r="E299" s="3"/>
      <c r="F299" s="3"/>
      <c r="G299" s="3"/>
      <c r="H299" s="3"/>
      <c r="I299" s="3"/>
      <c r="J299" s="3"/>
      <c r="K299" s="3"/>
      <c r="L299" s="3"/>
      <c r="M299" s="3"/>
      <c r="N299" s="3"/>
      <c r="O299" s="3"/>
      <c r="P299" s="3"/>
      <c r="Q299" s="3"/>
      <c r="R299" s="3"/>
      <c r="S299" s="3"/>
      <c r="T299" s="3"/>
      <c r="U299" s="3"/>
      <c r="V299" s="3"/>
      <c r="W299" s="3"/>
      <c r="X299" s="3"/>
      <c r="Y299" s="3"/>
      <c r="Z299" s="3"/>
    </row>
    <row r="300" spans="1:26" ht="12.75" customHeight="1" x14ac:dyDescent="0.25">
      <c r="A300" s="3"/>
      <c r="B300" s="3"/>
      <c r="C300" s="200"/>
      <c r="D300" s="200"/>
      <c r="E300" s="3"/>
      <c r="F300" s="3"/>
      <c r="G300" s="3"/>
      <c r="H300" s="3"/>
      <c r="I300" s="3"/>
      <c r="J300" s="3"/>
      <c r="K300" s="3"/>
      <c r="L300" s="3"/>
      <c r="M300" s="3"/>
      <c r="N300" s="3"/>
      <c r="O300" s="3"/>
      <c r="P300" s="3"/>
      <c r="Q300" s="3"/>
      <c r="R300" s="3"/>
      <c r="S300" s="3"/>
      <c r="T300" s="3"/>
      <c r="U300" s="3"/>
      <c r="V300" s="3"/>
      <c r="W300" s="3"/>
      <c r="X300" s="3"/>
      <c r="Y300" s="3"/>
      <c r="Z300" s="3"/>
    </row>
    <row r="301" spans="1:26" ht="12.75" customHeight="1" x14ac:dyDescent="0.25">
      <c r="A301" s="3"/>
      <c r="B301" s="3"/>
      <c r="C301" s="200"/>
      <c r="D301" s="200"/>
      <c r="E301" s="3"/>
      <c r="F301" s="3"/>
      <c r="G301" s="3"/>
      <c r="H301" s="3"/>
      <c r="I301" s="3"/>
      <c r="J301" s="3"/>
      <c r="K301" s="3"/>
      <c r="L301" s="3"/>
      <c r="M301" s="3"/>
      <c r="N301" s="3"/>
      <c r="O301" s="3"/>
      <c r="P301" s="3"/>
      <c r="Q301" s="3"/>
      <c r="R301" s="3"/>
      <c r="S301" s="3"/>
      <c r="T301" s="3"/>
      <c r="U301" s="3"/>
      <c r="V301" s="3"/>
      <c r="W301" s="3"/>
      <c r="X301" s="3"/>
      <c r="Y301" s="3"/>
      <c r="Z301" s="3"/>
    </row>
    <row r="302" spans="1:26" ht="12.75" customHeight="1" x14ac:dyDescent="0.25">
      <c r="A302" s="3"/>
      <c r="B302" s="3"/>
      <c r="C302" s="200"/>
      <c r="D302" s="200"/>
      <c r="E302" s="3"/>
      <c r="F302" s="3"/>
      <c r="G302" s="3"/>
      <c r="H302" s="3"/>
      <c r="I302" s="3"/>
      <c r="J302" s="3"/>
      <c r="K302" s="3"/>
      <c r="L302" s="3"/>
      <c r="M302" s="3"/>
      <c r="N302" s="3"/>
      <c r="O302" s="3"/>
      <c r="P302" s="3"/>
      <c r="Q302" s="3"/>
      <c r="R302" s="3"/>
      <c r="S302" s="3"/>
      <c r="T302" s="3"/>
      <c r="U302" s="3"/>
      <c r="V302" s="3"/>
      <c r="W302" s="3"/>
      <c r="X302" s="3"/>
      <c r="Y302" s="3"/>
      <c r="Z302" s="3"/>
    </row>
    <row r="303" spans="1:26" ht="12.75" customHeight="1" x14ac:dyDescent="0.25">
      <c r="A303" s="3"/>
      <c r="B303" s="3"/>
      <c r="C303" s="200"/>
      <c r="D303" s="200"/>
      <c r="E303" s="3"/>
      <c r="F303" s="3"/>
      <c r="G303" s="3"/>
      <c r="H303" s="3"/>
      <c r="I303" s="3"/>
      <c r="J303" s="3"/>
      <c r="K303" s="3"/>
      <c r="L303" s="3"/>
      <c r="M303" s="3"/>
      <c r="N303" s="3"/>
      <c r="O303" s="3"/>
      <c r="P303" s="3"/>
      <c r="Q303" s="3"/>
      <c r="R303" s="3"/>
      <c r="S303" s="3"/>
      <c r="T303" s="3"/>
      <c r="U303" s="3"/>
      <c r="V303" s="3"/>
      <c r="W303" s="3"/>
      <c r="X303" s="3"/>
      <c r="Y303" s="3"/>
      <c r="Z303" s="3"/>
    </row>
    <row r="304" spans="1:26" ht="12.75" customHeight="1" x14ac:dyDescent="0.25">
      <c r="A304" s="3"/>
      <c r="B304" s="3"/>
      <c r="C304" s="200"/>
      <c r="D304" s="200"/>
      <c r="E304" s="3"/>
      <c r="F304" s="3"/>
      <c r="G304" s="3"/>
      <c r="H304" s="3"/>
      <c r="I304" s="3"/>
      <c r="J304" s="3"/>
      <c r="K304" s="3"/>
      <c r="L304" s="3"/>
      <c r="M304" s="3"/>
      <c r="N304" s="3"/>
      <c r="O304" s="3"/>
      <c r="P304" s="3"/>
      <c r="Q304" s="3"/>
      <c r="R304" s="3"/>
      <c r="S304" s="3"/>
      <c r="T304" s="3"/>
      <c r="U304" s="3"/>
      <c r="V304" s="3"/>
      <c r="W304" s="3"/>
      <c r="X304" s="3"/>
      <c r="Y304" s="3"/>
      <c r="Z304" s="3"/>
    </row>
    <row r="305" spans="1:26" ht="12.75" customHeight="1" x14ac:dyDescent="0.25">
      <c r="A305" s="3"/>
      <c r="B305" s="3"/>
      <c r="C305" s="200"/>
      <c r="D305" s="200"/>
      <c r="E305" s="3"/>
      <c r="F305" s="3"/>
      <c r="G305" s="3"/>
      <c r="H305" s="3"/>
      <c r="I305" s="3"/>
      <c r="J305" s="3"/>
      <c r="K305" s="3"/>
      <c r="L305" s="3"/>
      <c r="M305" s="3"/>
      <c r="N305" s="3"/>
      <c r="O305" s="3"/>
      <c r="P305" s="3"/>
      <c r="Q305" s="3"/>
      <c r="R305" s="3"/>
      <c r="S305" s="3"/>
      <c r="T305" s="3"/>
      <c r="U305" s="3"/>
      <c r="V305" s="3"/>
      <c r="W305" s="3"/>
      <c r="X305" s="3"/>
      <c r="Y305" s="3"/>
      <c r="Z305" s="3"/>
    </row>
    <row r="306" spans="1:26" ht="12.75" customHeight="1" x14ac:dyDescent="0.25">
      <c r="A306" s="3"/>
      <c r="B306" s="3"/>
      <c r="C306" s="200"/>
      <c r="D306" s="200"/>
      <c r="E306" s="3"/>
      <c r="F306" s="3"/>
      <c r="G306" s="3"/>
      <c r="H306" s="3"/>
      <c r="I306" s="3"/>
      <c r="J306" s="3"/>
      <c r="K306" s="3"/>
      <c r="L306" s="3"/>
      <c r="M306" s="3"/>
      <c r="N306" s="3"/>
      <c r="O306" s="3"/>
      <c r="P306" s="3"/>
      <c r="Q306" s="3"/>
      <c r="R306" s="3"/>
      <c r="S306" s="3"/>
      <c r="T306" s="3"/>
      <c r="U306" s="3"/>
      <c r="V306" s="3"/>
      <c r="W306" s="3"/>
      <c r="X306" s="3"/>
      <c r="Y306" s="3"/>
      <c r="Z306" s="3"/>
    </row>
    <row r="307" spans="1:26" ht="12.75" customHeight="1" x14ac:dyDescent="0.25">
      <c r="A307" s="3"/>
      <c r="B307" s="3"/>
      <c r="C307" s="200"/>
      <c r="D307" s="200"/>
      <c r="E307" s="3"/>
      <c r="F307" s="3"/>
      <c r="G307" s="3"/>
      <c r="H307" s="3"/>
      <c r="I307" s="3"/>
      <c r="J307" s="3"/>
      <c r="K307" s="3"/>
      <c r="L307" s="3"/>
      <c r="M307" s="3"/>
      <c r="N307" s="3"/>
      <c r="O307" s="3"/>
      <c r="P307" s="3"/>
      <c r="Q307" s="3"/>
      <c r="R307" s="3"/>
      <c r="S307" s="3"/>
      <c r="T307" s="3"/>
      <c r="U307" s="3"/>
      <c r="V307" s="3"/>
      <c r="W307" s="3"/>
      <c r="X307" s="3"/>
      <c r="Y307" s="3"/>
      <c r="Z307" s="3"/>
    </row>
    <row r="308" spans="1:26" ht="12.75" customHeight="1" x14ac:dyDescent="0.25">
      <c r="A308" s="3"/>
      <c r="B308" s="3"/>
      <c r="C308" s="200"/>
      <c r="D308" s="200"/>
      <c r="E308" s="3"/>
      <c r="F308" s="3"/>
      <c r="G308" s="3"/>
      <c r="H308" s="3"/>
      <c r="I308" s="3"/>
      <c r="J308" s="3"/>
      <c r="K308" s="3"/>
      <c r="L308" s="3"/>
      <c r="M308" s="3"/>
      <c r="N308" s="3"/>
      <c r="O308" s="3"/>
      <c r="P308" s="3"/>
      <c r="Q308" s="3"/>
      <c r="R308" s="3"/>
      <c r="S308" s="3"/>
      <c r="T308" s="3"/>
      <c r="U308" s="3"/>
      <c r="V308" s="3"/>
      <c r="W308" s="3"/>
      <c r="X308" s="3"/>
      <c r="Y308" s="3"/>
      <c r="Z308" s="3"/>
    </row>
    <row r="309" spans="1:26" ht="12.75" customHeight="1" x14ac:dyDescent="0.25">
      <c r="A309" s="3"/>
      <c r="B309" s="3"/>
      <c r="C309" s="200"/>
      <c r="D309" s="200"/>
      <c r="E309" s="3"/>
      <c r="F309" s="3"/>
      <c r="G309" s="3"/>
      <c r="H309" s="3"/>
      <c r="I309" s="3"/>
      <c r="J309" s="3"/>
      <c r="K309" s="3"/>
      <c r="L309" s="3"/>
      <c r="M309" s="3"/>
      <c r="N309" s="3"/>
      <c r="O309" s="3"/>
      <c r="P309" s="3"/>
      <c r="Q309" s="3"/>
      <c r="R309" s="3"/>
      <c r="S309" s="3"/>
      <c r="T309" s="3"/>
      <c r="U309" s="3"/>
      <c r="V309" s="3"/>
      <c r="W309" s="3"/>
      <c r="X309" s="3"/>
      <c r="Y309" s="3"/>
      <c r="Z309" s="3"/>
    </row>
    <row r="310" spans="1:26" ht="12.75" customHeight="1" x14ac:dyDescent="0.25">
      <c r="A310" s="3"/>
      <c r="B310" s="3"/>
      <c r="C310" s="200"/>
      <c r="D310" s="200"/>
      <c r="E310" s="3"/>
      <c r="F310" s="3"/>
      <c r="G310" s="3"/>
      <c r="H310" s="3"/>
      <c r="I310" s="3"/>
      <c r="J310" s="3"/>
      <c r="K310" s="3"/>
      <c r="L310" s="3"/>
      <c r="M310" s="3"/>
      <c r="N310" s="3"/>
      <c r="O310" s="3"/>
      <c r="P310" s="3"/>
      <c r="Q310" s="3"/>
      <c r="R310" s="3"/>
      <c r="S310" s="3"/>
      <c r="T310" s="3"/>
      <c r="U310" s="3"/>
      <c r="V310" s="3"/>
      <c r="W310" s="3"/>
      <c r="X310" s="3"/>
      <c r="Y310" s="3"/>
      <c r="Z310" s="3"/>
    </row>
    <row r="311" spans="1:26" ht="12.75" customHeight="1" x14ac:dyDescent="0.25">
      <c r="A311" s="3"/>
      <c r="B311" s="3"/>
      <c r="C311" s="200"/>
      <c r="D311" s="200"/>
      <c r="E311" s="3"/>
      <c r="F311" s="3"/>
      <c r="G311" s="3"/>
      <c r="H311" s="3"/>
      <c r="I311" s="3"/>
      <c r="J311" s="3"/>
      <c r="K311" s="3"/>
      <c r="L311" s="3"/>
      <c r="M311" s="3"/>
      <c r="N311" s="3"/>
      <c r="O311" s="3"/>
      <c r="P311" s="3"/>
      <c r="Q311" s="3"/>
      <c r="R311" s="3"/>
      <c r="S311" s="3"/>
      <c r="T311" s="3"/>
      <c r="U311" s="3"/>
      <c r="V311" s="3"/>
      <c r="W311" s="3"/>
      <c r="X311" s="3"/>
      <c r="Y311" s="3"/>
      <c r="Z311" s="3"/>
    </row>
    <row r="312" spans="1:26" ht="12.75" customHeight="1" x14ac:dyDescent="0.25">
      <c r="A312" s="3"/>
      <c r="B312" s="3"/>
      <c r="C312" s="200"/>
      <c r="D312" s="200"/>
      <c r="E312" s="3"/>
      <c r="F312" s="3"/>
      <c r="G312" s="3"/>
      <c r="H312" s="3"/>
      <c r="I312" s="3"/>
      <c r="J312" s="3"/>
      <c r="K312" s="3"/>
      <c r="L312" s="3"/>
      <c r="M312" s="3"/>
      <c r="N312" s="3"/>
      <c r="O312" s="3"/>
      <c r="P312" s="3"/>
      <c r="Q312" s="3"/>
      <c r="R312" s="3"/>
      <c r="S312" s="3"/>
      <c r="T312" s="3"/>
      <c r="U312" s="3"/>
      <c r="V312" s="3"/>
      <c r="W312" s="3"/>
      <c r="X312" s="3"/>
      <c r="Y312" s="3"/>
      <c r="Z312" s="3"/>
    </row>
    <row r="313" spans="1:26" ht="12.75" customHeight="1" x14ac:dyDescent="0.25">
      <c r="A313" s="3"/>
      <c r="B313" s="3"/>
      <c r="C313" s="200"/>
      <c r="D313" s="200"/>
      <c r="E313" s="3"/>
      <c r="F313" s="3"/>
      <c r="G313" s="3"/>
      <c r="H313" s="3"/>
      <c r="I313" s="3"/>
      <c r="J313" s="3"/>
      <c r="K313" s="3"/>
      <c r="L313" s="3"/>
      <c r="M313" s="3"/>
      <c r="N313" s="3"/>
      <c r="O313" s="3"/>
      <c r="P313" s="3"/>
      <c r="Q313" s="3"/>
      <c r="R313" s="3"/>
      <c r="S313" s="3"/>
      <c r="T313" s="3"/>
      <c r="U313" s="3"/>
      <c r="V313" s="3"/>
      <c r="W313" s="3"/>
      <c r="X313" s="3"/>
      <c r="Y313" s="3"/>
      <c r="Z313" s="3"/>
    </row>
    <row r="314" spans="1:26" ht="12.75" customHeight="1" x14ac:dyDescent="0.25">
      <c r="A314" s="3"/>
      <c r="B314" s="3"/>
      <c r="C314" s="200"/>
      <c r="D314" s="200"/>
      <c r="E314" s="3"/>
      <c r="F314" s="3"/>
      <c r="G314" s="3"/>
      <c r="H314" s="3"/>
      <c r="I314" s="3"/>
      <c r="J314" s="3"/>
      <c r="K314" s="3"/>
      <c r="L314" s="3"/>
      <c r="M314" s="3"/>
      <c r="N314" s="3"/>
      <c r="O314" s="3"/>
      <c r="P314" s="3"/>
      <c r="Q314" s="3"/>
      <c r="R314" s="3"/>
      <c r="S314" s="3"/>
      <c r="T314" s="3"/>
      <c r="U314" s="3"/>
      <c r="V314" s="3"/>
      <c r="W314" s="3"/>
      <c r="X314" s="3"/>
      <c r="Y314" s="3"/>
      <c r="Z314" s="3"/>
    </row>
    <row r="315" spans="1:26" ht="12.75" customHeight="1" x14ac:dyDescent="0.25">
      <c r="A315" s="3"/>
      <c r="B315" s="3"/>
      <c r="C315" s="200"/>
      <c r="D315" s="200"/>
      <c r="E315" s="3"/>
      <c r="F315" s="3"/>
      <c r="G315" s="3"/>
      <c r="H315" s="3"/>
      <c r="I315" s="3"/>
      <c r="J315" s="3"/>
      <c r="K315" s="3"/>
      <c r="L315" s="3"/>
      <c r="M315" s="3"/>
      <c r="N315" s="3"/>
      <c r="O315" s="3"/>
      <c r="P315" s="3"/>
      <c r="Q315" s="3"/>
      <c r="R315" s="3"/>
      <c r="S315" s="3"/>
      <c r="T315" s="3"/>
      <c r="U315" s="3"/>
      <c r="V315" s="3"/>
      <c r="W315" s="3"/>
      <c r="X315" s="3"/>
      <c r="Y315" s="3"/>
      <c r="Z315" s="3"/>
    </row>
    <row r="316" spans="1:26" ht="12.75" customHeight="1" x14ac:dyDescent="0.25">
      <c r="A316" s="3"/>
      <c r="B316" s="3"/>
      <c r="C316" s="200"/>
      <c r="D316" s="200"/>
      <c r="E316" s="3"/>
      <c r="F316" s="3"/>
      <c r="G316" s="3"/>
      <c r="H316" s="3"/>
      <c r="I316" s="3"/>
      <c r="J316" s="3"/>
      <c r="K316" s="3"/>
      <c r="L316" s="3"/>
      <c r="M316" s="3"/>
      <c r="N316" s="3"/>
      <c r="O316" s="3"/>
      <c r="P316" s="3"/>
      <c r="Q316" s="3"/>
      <c r="R316" s="3"/>
      <c r="S316" s="3"/>
      <c r="T316" s="3"/>
      <c r="U316" s="3"/>
      <c r="V316" s="3"/>
      <c r="W316" s="3"/>
      <c r="X316" s="3"/>
      <c r="Y316" s="3"/>
      <c r="Z316" s="3"/>
    </row>
    <row r="317" spans="1:26" ht="12.75" customHeight="1" x14ac:dyDescent="0.25">
      <c r="A317" s="3"/>
      <c r="B317" s="3"/>
      <c r="C317" s="200"/>
      <c r="D317" s="200"/>
      <c r="E317" s="3"/>
      <c r="F317" s="3"/>
      <c r="G317" s="3"/>
      <c r="H317" s="3"/>
      <c r="I317" s="3"/>
      <c r="J317" s="3"/>
      <c r="K317" s="3"/>
      <c r="L317" s="3"/>
      <c r="M317" s="3"/>
      <c r="N317" s="3"/>
      <c r="O317" s="3"/>
      <c r="P317" s="3"/>
      <c r="Q317" s="3"/>
      <c r="R317" s="3"/>
      <c r="S317" s="3"/>
      <c r="T317" s="3"/>
      <c r="U317" s="3"/>
      <c r="V317" s="3"/>
      <c r="W317" s="3"/>
      <c r="X317" s="3"/>
      <c r="Y317" s="3"/>
      <c r="Z317" s="3"/>
    </row>
    <row r="318" spans="1:26" ht="12.75" customHeight="1" x14ac:dyDescent="0.25">
      <c r="A318" s="3"/>
      <c r="B318" s="3"/>
      <c r="C318" s="200"/>
      <c r="D318" s="200"/>
      <c r="E318" s="3"/>
      <c r="F318" s="3"/>
      <c r="G318" s="3"/>
      <c r="H318" s="3"/>
      <c r="I318" s="3"/>
      <c r="J318" s="3"/>
      <c r="K318" s="3"/>
      <c r="L318" s="3"/>
      <c r="M318" s="3"/>
      <c r="N318" s="3"/>
      <c r="O318" s="3"/>
      <c r="P318" s="3"/>
      <c r="Q318" s="3"/>
      <c r="R318" s="3"/>
      <c r="S318" s="3"/>
      <c r="T318" s="3"/>
      <c r="U318" s="3"/>
      <c r="V318" s="3"/>
      <c r="W318" s="3"/>
      <c r="X318" s="3"/>
      <c r="Y318" s="3"/>
      <c r="Z318" s="3"/>
    </row>
    <row r="319" spans="1:26" ht="12.75" customHeight="1" x14ac:dyDescent="0.25">
      <c r="A319" s="3"/>
      <c r="B319" s="3"/>
      <c r="C319" s="200"/>
      <c r="D319" s="200"/>
      <c r="E319" s="3"/>
      <c r="F319" s="3"/>
      <c r="G319" s="3"/>
      <c r="H319" s="3"/>
      <c r="I319" s="3"/>
      <c r="J319" s="3"/>
      <c r="K319" s="3"/>
      <c r="L319" s="3"/>
      <c r="M319" s="3"/>
      <c r="N319" s="3"/>
      <c r="O319" s="3"/>
      <c r="P319" s="3"/>
      <c r="Q319" s="3"/>
      <c r="R319" s="3"/>
      <c r="S319" s="3"/>
      <c r="T319" s="3"/>
      <c r="U319" s="3"/>
      <c r="V319" s="3"/>
      <c r="W319" s="3"/>
      <c r="X319" s="3"/>
      <c r="Y319" s="3"/>
      <c r="Z319" s="3"/>
    </row>
    <row r="320" spans="1:26" ht="12.75" customHeight="1" x14ac:dyDescent="0.25">
      <c r="A320" s="3"/>
      <c r="B320" s="3"/>
      <c r="C320" s="200"/>
      <c r="D320" s="200"/>
      <c r="E320" s="3"/>
      <c r="F320" s="3"/>
      <c r="G320" s="3"/>
      <c r="H320" s="3"/>
      <c r="I320" s="3"/>
      <c r="J320" s="3"/>
      <c r="K320" s="3"/>
      <c r="L320" s="3"/>
      <c r="M320" s="3"/>
      <c r="N320" s="3"/>
      <c r="O320" s="3"/>
      <c r="P320" s="3"/>
      <c r="Q320" s="3"/>
      <c r="R320" s="3"/>
      <c r="S320" s="3"/>
      <c r="T320" s="3"/>
      <c r="U320" s="3"/>
      <c r="V320" s="3"/>
      <c r="W320" s="3"/>
      <c r="X320" s="3"/>
      <c r="Y320" s="3"/>
      <c r="Z320" s="3"/>
    </row>
    <row r="321" spans="1:26" ht="12.75" customHeight="1" x14ac:dyDescent="0.25">
      <c r="A321" s="3"/>
      <c r="B321" s="3"/>
      <c r="C321" s="200"/>
      <c r="D321" s="200"/>
      <c r="E321" s="3"/>
      <c r="F321" s="3"/>
      <c r="G321" s="3"/>
      <c r="H321" s="3"/>
      <c r="I321" s="3"/>
      <c r="J321" s="3"/>
      <c r="K321" s="3"/>
      <c r="L321" s="3"/>
      <c r="M321" s="3"/>
      <c r="N321" s="3"/>
      <c r="O321" s="3"/>
      <c r="P321" s="3"/>
      <c r="Q321" s="3"/>
      <c r="R321" s="3"/>
      <c r="S321" s="3"/>
      <c r="T321" s="3"/>
      <c r="U321" s="3"/>
      <c r="V321" s="3"/>
      <c r="W321" s="3"/>
      <c r="X321" s="3"/>
      <c r="Y321" s="3"/>
      <c r="Z321" s="3"/>
    </row>
    <row r="322" spans="1:26" ht="12.75" customHeight="1" x14ac:dyDescent="0.25">
      <c r="A322" s="3"/>
      <c r="B322" s="3"/>
      <c r="C322" s="200"/>
      <c r="D322" s="200"/>
      <c r="E322" s="3"/>
      <c r="F322" s="3"/>
      <c r="G322" s="3"/>
      <c r="H322" s="3"/>
      <c r="I322" s="3"/>
      <c r="J322" s="3"/>
      <c r="K322" s="3"/>
      <c r="L322" s="3"/>
      <c r="M322" s="3"/>
      <c r="N322" s="3"/>
      <c r="O322" s="3"/>
      <c r="P322" s="3"/>
      <c r="Q322" s="3"/>
      <c r="R322" s="3"/>
      <c r="S322" s="3"/>
      <c r="T322" s="3"/>
      <c r="U322" s="3"/>
      <c r="V322" s="3"/>
      <c r="W322" s="3"/>
      <c r="X322" s="3"/>
      <c r="Y322" s="3"/>
      <c r="Z322" s="3"/>
    </row>
    <row r="323" spans="1:26" ht="12.75" customHeight="1" x14ac:dyDescent="0.25">
      <c r="A323" s="3"/>
      <c r="B323" s="3"/>
      <c r="C323" s="200"/>
      <c r="D323" s="200"/>
      <c r="E323" s="3"/>
      <c r="F323" s="3"/>
      <c r="G323" s="3"/>
      <c r="H323" s="3"/>
      <c r="I323" s="3"/>
      <c r="J323" s="3"/>
      <c r="K323" s="3"/>
      <c r="L323" s="3"/>
      <c r="M323" s="3"/>
      <c r="N323" s="3"/>
      <c r="O323" s="3"/>
      <c r="P323" s="3"/>
      <c r="Q323" s="3"/>
      <c r="R323" s="3"/>
      <c r="S323" s="3"/>
      <c r="T323" s="3"/>
      <c r="U323" s="3"/>
      <c r="V323" s="3"/>
      <c r="W323" s="3"/>
      <c r="X323" s="3"/>
      <c r="Y323" s="3"/>
      <c r="Z323" s="3"/>
    </row>
    <row r="324" spans="1:26" ht="12.75" customHeight="1" x14ac:dyDescent="0.25">
      <c r="A324" s="3"/>
      <c r="B324" s="3"/>
      <c r="C324" s="200"/>
      <c r="D324" s="200"/>
      <c r="E324" s="3"/>
      <c r="F324" s="3"/>
      <c r="G324" s="3"/>
      <c r="H324" s="3"/>
      <c r="I324" s="3"/>
      <c r="J324" s="3"/>
      <c r="K324" s="3"/>
      <c r="L324" s="3"/>
      <c r="M324" s="3"/>
      <c r="N324" s="3"/>
      <c r="O324" s="3"/>
      <c r="P324" s="3"/>
      <c r="Q324" s="3"/>
      <c r="R324" s="3"/>
      <c r="S324" s="3"/>
      <c r="T324" s="3"/>
      <c r="U324" s="3"/>
      <c r="V324" s="3"/>
      <c r="W324" s="3"/>
      <c r="X324" s="3"/>
      <c r="Y324" s="3"/>
      <c r="Z324" s="3"/>
    </row>
    <row r="325" spans="1:26" ht="12.75" customHeight="1" x14ac:dyDescent="0.25">
      <c r="A325" s="3"/>
      <c r="B325" s="3"/>
      <c r="C325" s="200"/>
      <c r="D325" s="200"/>
      <c r="E325" s="3"/>
      <c r="F325" s="3"/>
      <c r="G325" s="3"/>
      <c r="H325" s="3"/>
      <c r="I325" s="3"/>
      <c r="J325" s="3"/>
      <c r="K325" s="3"/>
      <c r="L325" s="3"/>
      <c r="M325" s="3"/>
      <c r="N325" s="3"/>
      <c r="O325" s="3"/>
      <c r="P325" s="3"/>
      <c r="Q325" s="3"/>
      <c r="R325" s="3"/>
      <c r="S325" s="3"/>
      <c r="T325" s="3"/>
      <c r="U325" s="3"/>
      <c r="V325" s="3"/>
      <c r="W325" s="3"/>
      <c r="X325" s="3"/>
      <c r="Y325" s="3"/>
      <c r="Z325" s="3"/>
    </row>
    <row r="326" spans="1:26" ht="12.75" customHeight="1" x14ac:dyDescent="0.25">
      <c r="A326" s="3"/>
      <c r="B326" s="3"/>
      <c r="C326" s="200"/>
      <c r="D326" s="200"/>
      <c r="E326" s="3"/>
      <c r="F326" s="3"/>
      <c r="G326" s="3"/>
      <c r="H326" s="3"/>
      <c r="I326" s="3"/>
      <c r="J326" s="3"/>
      <c r="K326" s="3"/>
      <c r="L326" s="3"/>
      <c r="M326" s="3"/>
      <c r="N326" s="3"/>
      <c r="O326" s="3"/>
      <c r="P326" s="3"/>
      <c r="Q326" s="3"/>
      <c r="R326" s="3"/>
      <c r="S326" s="3"/>
      <c r="T326" s="3"/>
      <c r="U326" s="3"/>
      <c r="V326" s="3"/>
      <c r="W326" s="3"/>
      <c r="X326" s="3"/>
      <c r="Y326" s="3"/>
      <c r="Z326" s="3"/>
    </row>
    <row r="327" spans="1:26" ht="12.75" customHeight="1" x14ac:dyDescent="0.25">
      <c r="A327" s="3"/>
      <c r="B327" s="3"/>
      <c r="C327" s="200"/>
      <c r="D327" s="200"/>
      <c r="E327" s="3"/>
      <c r="F327" s="3"/>
      <c r="G327" s="3"/>
      <c r="H327" s="3"/>
      <c r="I327" s="3"/>
      <c r="J327" s="3"/>
      <c r="K327" s="3"/>
      <c r="L327" s="3"/>
      <c r="M327" s="3"/>
      <c r="N327" s="3"/>
      <c r="O327" s="3"/>
      <c r="P327" s="3"/>
      <c r="Q327" s="3"/>
      <c r="R327" s="3"/>
      <c r="S327" s="3"/>
      <c r="T327" s="3"/>
      <c r="U327" s="3"/>
      <c r="V327" s="3"/>
      <c r="W327" s="3"/>
      <c r="X327" s="3"/>
      <c r="Y327" s="3"/>
      <c r="Z327" s="3"/>
    </row>
    <row r="328" spans="1:26" ht="12.75" customHeight="1" x14ac:dyDescent="0.25">
      <c r="A328" s="3"/>
      <c r="B328" s="3"/>
      <c r="C328" s="200"/>
      <c r="D328" s="200"/>
      <c r="E328" s="3"/>
      <c r="F328" s="3"/>
      <c r="G328" s="3"/>
      <c r="H328" s="3"/>
      <c r="I328" s="3"/>
      <c r="J328" s="3"/>
      <c r="K328" s="3"/>
      <c r="L328" s="3"/>
      <c r="M328" s="3"/>
      <c r="N328" s="3"/>
      <c r="O328" s="3"/>
      <c r="P328" s="3"/>
      <c r="Q328" s="3"/>
      <c r="R328" s="3"/>
      <c r="S328" s="3"/>
      <c r="T328" s="3"/>
      <c r="U328" s="3"/>
      <c r="V328" s="3"/>
      <c r="W328" s="3"/>
      <c r="X328" s="3"/>
      <c r="Y328" s="3"/>
      <c r="Z328" s="3"/>
    </row>
    <row r="329" spans="1:26" ht="12.75" customHeight="1" x14ac:dyDescent="0.25">
      <c r="A329" s="3"/>
      <c r="B329" s="3"/>
      <c r="C329" s="200"/>
      <c r="D329" s="200"/>
      <c r="E329" s="3"/>
      <c r="F329" s="3"/>
      <c r="G329" s="3"/>
      <c r="H329" s="3"/>
      <c r="I329" s="3"/>
      <c r="J329" s="3"/>
      <c r="K329" s="3"/>
      <c r="L329" s="3"/>
      <c r="M329" s="3"/>
      <c r="N329" s="3"/>
      <c r="O329" s="3"/>
      <c r="P329" s="3"/>
      <c r="Q329" s="3"/>
      <c r="R329" s="3"/>
      <c r="S329" s="3"/>
      <c r="T329" s="3"/>
      <c r="U329" s="3"/>
      <c r="V329" s="3"/>
      <c r="W329" s="3"/>
      <c r="X329" s="3"/>
      <c r="Y329" s="3"/>
      <c r="Z329" s="3"/>
    </row>
    <row r="330" spans="1:26" ht="12.75" customHeight="1" x14ac:dyDescent="0.25">
      <c r="A330" s="3"/>
      <c r="B330" s="3"/>
      <c r="C330" s="200"/>
      <c r="D330" s="200"/>
      <c r="E330" s="3"/>
      <c r="F330" s="3"/>
      <c r="G330" s="3"/>
      <c r="H330" s="3"/>
      <c r="I330" s="3"/>
      <c r="J330" s="3"/>
      <c r="K330" s="3"/>
      <c r="L330" s="3"/>
      <c r="M330" s="3"/>
      <c r="N330" s="3"/>
      <c r="O330" s="3"/>
      <c r="P330" s="3"/>
      <c r="Q330" s="3"/>
      <c r="R330" s="3"/>
      <c r="S330" s="3"/>
      <c r="T330" s="3"/>
      <c r="U330" s="3"/>
      <c r="V330" s="3"/>
      <c r="W330" s="3"/>
      <c r="X330" s="3"/>
      <c r="Y330" s="3"/>
      <c r="Z330" s="3"/>
    </row>
    <row r="331" spans="1:26" ht="12.75" customHeight="1" x14ac:dyDescent="0.25">
      <c r="A331" s="3"/>
      <c r="B331" s="3"/>
      <c r="C331" s="200"/>
      <c r="D331" s="200"/>
      <c r="E331" s="3"/>
      <c r="F331" s="3"/>
      <c r="G331" s="3"/>
      <c r="H331" s="3"/>
      <c r="I331" s="3"/>
      <c r="J331" s="3"/>
      <c r="K331" s="3"/>
      <c r="L331" s="3"/>
      <c r="M331" s="3"/>
      <c r="N331" s="3"/>
      <c r="O331" s="3"/>
      <c r="P331" s="3"/>
      <c r="Q331" s="3"/>
      <c r="R331" s="3"/>
      <c r="S331" s="3"/>
      <c r="T331" s="3"/>
      <c r="U331" s="3"/>
      <c r="V331" s="3"/>
      <c r="W331" s="3"/>
      <c r="X331" s="3"/>
      <c r="Y331" s="3"/>
      <c r="Z331" s="3"/>
    </row>
    <row r="332" spans="1:26" ht="12.75" customHeight="1" x14ac:dyDescent="0.25">
      <c r="A332" s="3"/>
      <c r="B332" s="3"/>
      <c r="C332" s="200"/>
      <c r="D332" s="200"/>
      <c r="E332" s="3"/>
      <c r="F332" s="3"/>
      <c r="G332" s="3"/>
      <c r="H332" s="3"/>
      <c r="I332" s="3"/>
      <c r="J332" s="3"/>
      <c r="K332" s="3"/>
      <c r="L332" s="3"/>
      <c r="M332" s="3"/>
      <c r="N332" s="3"/>
      <c r="O332" s="3"/>
      <c r="P332" s="3"/>
      <c r="Q332" s="3"/>
      <c r="R332" s="3"/>
      <c r="S332" s="3"/>
      <c r="T332" s="3"/>
      <c r="U332" s="3"/>
      <c r="V332" s="3"/>
      <c r="W332" s="3"/>
      <c r="X332" s="3"/>
      <c r="Y332" s="3"/>
      <c r="Z332" s="3"/>
    </row>
    <row r="333" spans="1:26" ht="12.75" customHeight="1" x14ac:dyDescent="0.25">
      <c r="A333" s="3"/>
      <c r="B333" s="3"/>
      <c r="C333" s="200"/>
      <c r="D333" s="200"/>
      <c r="E333" s="3"/>
      <c r="F333" s="3"/>
      <c r="G333" s="3"/>
      <c r="H333" s="3"/>
      <c r="I333" s="3"/>
      <c r="J333" s="3"/>
      <c r="K333" s="3"/>
      <c r="L333" s="3"/>
      <c r="M333" s="3"/>
      <c r="N333" s="3"/>
      <c r="O333" s="3"/>
      <c r="P333" s="3"/>
      <c r="Q333" s="3"/>
      <c r="R333" s="3"/>
      <c r="S333" s="3"/>
      <c r="T333" s="3"/>
      <c r="U333" s="3"/>
      <c r="V333" s="3"/>
      <c r="W333" s="3"/>
      <c r="X333" s="3"/>
      <c r="Y333" s="3"/>
      <c r="Z333" s="3"/>
    </row>
    <row r="334" spans="1:26" ht="12.75" customHeight="1" x14ac:dyDescent="0.25">
      <c r="A334" s="3"/>
      <c r="B334" s="3"/>
      <c r="C334" s="200"/>
      <c r="D334" s="200"/>
      <c r="E334" s="3"/>
      <c r="F334" s="3"/>
      <c r="G334" s="3"/>
      <c r="H334" s="3"/>
      <c r="I334" s="3"/>
      <c r="J334" s="3"/>
      <c r="K334" s="3"/>
      <c r="L334" s="3"/>
      <c r="M334" s="3"/>
      <c r="N334" s="3"/>
      <c r="O334" s="3"/>
      <c r="P334" s="3"/>
      <c r="Q334" s="3"/>
      <c r="R334" s="3"/>
      <c r="S334" s="3"/>
      <c r="T334" s="3"/>
      <c r="U334" s="3"/>
      <c r="V334" s="3"/>
      <c r="W334" s="3"/>
      <c r="X334" s="3"/>
      <c r="Y334" s="3"/>
      <c r="Z334" s="3"/>
    </row>
    <row r="335" spans="1:26" ht="12.75" customHeight="1" x14ac:dyDescent="0.25">
      <c r="A335" s="3"/>
      <c r="B335" s="3"/>
      <c r="C335" s="200"/>
      <c r="D335" s="200"/>
      <c r="E335" s="3"/>
      <c r="F335" s="3"/>
      <c r="G335" s="3"/>
      <c r="H335" s="3"/>
      <c r="I335" s="3"/>
      <c r="J335" s="3"/>
      <c r="K335" s="3"/>
      <c r="L335" s="3"/>
      <c r="M335" s="3"/>
      <c r="N335" s="3"/>
      <c r="O335" s="3"/>
      <c r="P335" s="3"/>
      <c r="Q335" s="3"/>
      <c r="R335" s="3"/>
      <c r="S335" s="3"/>
      <c r="T335" s="3"/>
      <c r="U335" s="3"/>
      <c r="V335" s="3"/>
      <c r="W335" s="3"/>
      <c r="X335" s="3"/>
      <c r="Y335" s="3"/>
      <c r="Z335" s="3"/>
    </row>
    <row r="336" spans="1:26" ht="12.75" customHeight="1" x14ac:dyDescent="0.25">
      <c r="A336" s="3"/>
      <c r="B336" s="3"/>
      <c r="C336" s="200"/>
      <c r="D336" s="200"/>
      <c r="E336" s="3"/>
      <c r="F336" s="3"/>
      <c r="G336" s="3"/>
      <c r="H336" s="3"/>
      <c r="I336" s="3"/>
      <c r="J336" s="3"/>
      <c r="K336" s="3"/>
      <c r="L336" s="3"/>
      <c r="M336" s="3"/>
      <c r="N336" s="3"/>
      <c r="O336" s="3"/>
      <c r="P336" s="3"/>
      <c r="Q336" s="3"/>
      <c r="R336" s="3"/>
      <c r="S336" s="3"/>
      <c r="T336" s="3"/>
      <c r="U336" s="3"/>
      <c r="V336" s="3"/>
      <c r="W336" s="3"/>
      <c r="X336" s="3"/>
      <c r="Y336" s="3"/>
      <c r="Z336" s="3"/>
    </row>
    <row r="337" spans="1:26" ht="12.75" customHeight="1" x14ac:dyDescent="0.25">
      <c r="A337" s="3"/>
      <c r="B337" s="3"/>
      <c r="C337" s="200"/>
      <c r="D337" s="200"/>
      <c r="E337" s="3"/>
      <c r="F337" s="3"/>
      <c r="G337" s="3"/>
      <c r="H337" s="3"/>
      <c r="I337" s="3"/>
      <c r="J337" s="3"/>
      <c r="K337" s="3"/>
      <c r="L337" s="3"/>
      <c r="M337" s="3"/>
      <c r="N337" s="3"/>
      <c r="O337" s="3"/>
      <c r="P337" s="3"/>
      <c r="Q337" s="3"/>
      <c r="R337" s="3"/>
      <c r="S337" s="3"/>
      <c r="T337" s="3"/>
      <c r="U337" s="3"/>
      <c r="V337" s="3"/>
      <c r="W337" s="3"/>
      <c r="X337" s="3"/>
      <c r="Y337" s="3"/>
      <c r="Z337" s="3"/>
    </row>
    <row r="338" spans="1:26" ht="12.75" customHeight="1" x14ac:dyDescent="0.25">
      <c r="A338" s="3"/>
      <c r="B338" s="3"/>
      <c r="C338" s="200"/>
      <c r="D338" s="200"/>
      <c r="E338" s="3"/>
      <c r="F338" s="3"/>
      <c r="G338" s="3"/>
      <c r="H338" s="3"/>
      <c r="I338" s="3"/>
      <c r="J338" s="3"/>
      <c r="K338" s="3"/>
      <c r="L338" s="3"/>
      <c r="M338" s="3"/>
      <c r="N338" s="3"/>
      <c r="O338" s="3"/>
      <c r="P338" s="3"/>
      <c r="Q338" s="3"/>
      <c r="R338" s="3"/>
      <c r="S338" s="3"/>
      <c r="T338" s="3"/>
      <c r="U338" s="3"/>
      <c r="V338" s="3"/>
      <c r="W338" s="3"/>
      <c r="X338" s="3"/>
      <c r="Y338" s="3"/>
      <c r="Z338" s="3"/>
    </row>
    <row r="339" spans="1:26" ht="12.75" customHeight="1" x14ac:dyDescent="0.25">
      <c r="A339" s="3"/>
      <c r="B339" s="3"/>
      <c r="C339" s="200"/>
      <c r="D339" s="200"/>
      <c r="E339" s="3"/>
      <c r="F339" s="3"/>
      <c r="G339" s="3"/>
      <c r="H339" s="3"/>
      <c r="I339" s="3"/>
      <c r="J339" s="3"/>
      <c r="K339" s="3"/>
      <c r="L339" s="3"/>
      <c r="M339" s="3"/>
      <c r="N339" s="3"/>
      <c r="O339" s="3"/>
      <c r="P339" s="3"/>
      <c r="Q339" s="3"/>
      <c r="R339" s="3"/>
      <c r="S339" s="3"/>
      <c r="T339" s="3"/>
      <c r="U339" s="3"/>
      <c r="V339" s="3"/>
      <c r="W339" s="3"/>
      <c r="X339" s="3"/>
      <c r="Y339" s="3"/>
      <c r="Z339" s="3"/>
    </row>
    <row r="340" spans="1:26" ht="12.75" customHeight="1" x14ac:dyDescent="0.25">
      <c r="A340" s="3"/>
      <c r="B340" s="3"/>
      <c r="C340" s="200"/>
      <c r="D340" s="200"/>
      <c r="E340" s="3"/>
      <c r="F340" s="3"/>
      <c r="G340" s="3"/>
      <c r="H340" s="3"/>
      <c r="I340" s="3"/>
      <c r="J340" s="3"/>
      <c r="K340" s="3"/>
      <c r="L340" s="3"/>
      <c r="M340" s="3"/>
      <c r="N340" s="3"/>
      <c r="O340" s="3"/>
      <c r="P340" s="3"/>
      <c r="Q340" s="3"/>
      <c r="R340" s="3"/>
      <c r="S340" s="3"/>
      <c r="T340" s="3"/>
      <c r="U340" s="3"/>
      <c r="V340" s="3"/>
      <c r="W340" s="3"/>
      <c r="X340" s="3"/>
      <c r="Y340" s="3"/>
      <c r="Z340" s="3"/>
    </row>
    <row r="341" spans="1:26" ht="12.75" customHeight="1" x14ac:dyDescent="0.25">
      <c r="A341" s="3"/>
      <c r="B341" s="3"/>
      <c r="C341" s="200"/>
      <c r="D341" s="200"/>
      <c r="E341" s="3"/>
      <c r="F341" s="3"/>
      <c r="G341" s="3"/>
      <c r="H341" s="3"/>
      <c r="I341" s="3"/>
      <c r="J341" s="3"/>
      <c r="K341" s="3"/>
      <c r="L341" s="3"/>
      <c r="M341" s="3"/>
      <c r="N341" s="3"/>
      <c r="O341" s="3"/>
      <c r="P341" s="3"/>
      <c r="Q341" s="3"/>
      <c r="R341" s="3"/>
      <c r="S341" s="3"/>
      <c r="T341" s="3"/>
      <c r="U341" s="3"/>
      <c r="V341" s="3"/>
      <c r="W341" s="3"/>
      <c r="X341" s="3"/>
      <c r="Y341" s="3"/>
      <c r="Z341" s="3"/>
    </row>
    <row r="342" spans="1:26" ht="12.75" customHeight="1" x14ac:dyDescent="0.25">
      <c r="A342" s="3"/>
      <c r="B342" s="3"/>
      <c r="C342" s="200"/>
      <c r="D342" s="200"/>
      <c r="E342" s="3"/>
      <c r="F342" s="3"/>
      <c r="G342" s="3"/>
      <c r="H342" s="3"/>
      <c r="I342" s="3"/>
      <c r="J342" s="3"/>
      <c r="K342" s="3"/>
      <c r="L342" s="3"/>
      <c r="M342" s="3"/>
      <c r="N342" s="3"/>
      <c r="O342" s="3"/>
      <c r="P342" s="3"/>
      <c r="Q342" s="3"/>
      <c r="R342" s="3"/>
      <c r="S342" s="3"/>
      <c r="T342" s="3"/>
      <c r="U342" s="3"/>
      <c r="V342" s="3"/>
      <c r="W342" s="3"/>
      <c r="X342" s="3"/>
      <c r="Y342" s="3"/>
      <c r="Z342" s="3"/>
    </row>
    <row r="343" spans="1:26" ht="12.75" customHeight="1" x14ac:dyDescent="0.25">
      <c r="A343" s="3"/>
      <c r="B343" s="3"/>
      <c r="C343" s="200"/>
      <c r="D343" s="200"/>
      <c r="E343" s="3"/>
      <c r="F343" s="3"/>
      <c r="G343" s="3"/>
      <c r="H343" s="3"/>
      <c r="I343" s="3"/>
      <c r="J343" s="3"/>
      <c r="K343" s="3"/>
      <c r="L343" s="3"/>
      <c r="M343" s="3"/>
      <c r="N343" s="3"/>
      <c r="O343" s="3"/>
      <c r="P343" s="3"/>
      <c r="Q343" s="3"/>
      <c r="R343" s="3"/>
      <c r="S343" s="3"/>
      <c r="T343" s="3"/>
      <c r="U343" s="3"/>
      <c r="V343" s="3"/>
      <c r="W343" s="3"/>
      <c r="X343" s="3"/>
      <c r="Y343" s="3"/>
      <c r="Z343" s="3"/>
    </row>
    <row r="344" spans="1:26" ht="12.75" customHeight="1" x14ac:dyDescent="0.25">
      <c r="A344" s="3"/>
      <c r="B344" s="3"/>
      <c r="C344" s="200"/>
      <c r="D344" s="200"/>
      <c r="E344" s="3"/>
      <c r="F344" s="3"/>
      <c r="G344" s="3"/>
      <c r="H344" s="3"/>
      <c r="I344" s="3"/>
      <c r="J344" s="3"/>
      <c r="K344" s="3"/>
      <c r="L344" s="3"/>
      <c r="M344" s="3"/>
      <c r="N344" s="3"/>
      <c r="O344" s="3"/>
      <c r="P344" s="3"/>
      <c r="Q344" s="3"/>
      <c r="R344" s="3"/>
      <c r="S344" s="3"/>
      <c r="T344" s="3"/>
      <c r="U344" s="3"/>
      <c r="V344" s="3"/>
      <c r="W344" s="3"/>
      <c r="X344" s="3"/>
      <c r="Y344" s="3"/>
      <c r="Z344" s="3"/>
    </row>
    <row r="345" spans="1:26" ht="12.75" customHeight="1" x14ac:dyDescent="0.25">
      <c r="A345" s="3"/>
      <c r="B345" s="3"/>
      <c r="C345" s="200"/>
      <c r="D345" s="200"/>
      <c r="E345" s="3"/>
      <c r="F345" s="3"/>
      <c r="G345" s="3"/>
      <c r="H345" s="3"/>
      <c r="I345" s="3"/>
      <c r="J345" s="3"/>
      <c r="K345" s="3"/>
      <c r="L345" s="3"/>
      <c r="M345" s="3"/>
      <c r="N345" s="3"/>
      <c r="O345" s="3"/>
      <c r="P345" s="3"/>
      <c r="Q345" s="3"/>
      <c r="R345" s="3"/>
      <c r="S345" s="3"/>
      <c r="T345" s="3"/>
      <c r="U345" s="3"/>
      <c r="V345" s="3"/>
      <c r="W345" s="3"/>
      <c r="X345" s="3"/>
      <c r="Y345" s="3"/>
      <c r="Z345" s="3"/>
    </row>
    <row r="346" spans="1:26" ht="12.75" customHeight="1" x14ac:dyDescent="0.25">
      <c r="A346" s="3"/>
      <c r="B346" s="3"/>
      <c r="C346" s="200"/>
      <c r="D346" s="200"/>
      <c r="E346" s="3"/>
      <c r="F346" s="3"/>
      <c r="G346" s="3"/>
      <c r="H346" s="3"/>
      <c r="I346" s="3"/>
      <c r="J346" s="3"/>
      <c r="K346" s="3"/>
      <c r="L346" s="3"/>
      <c r="M346" s="3"/>
      <c r="N346" s="3"/>
      <c r="O346" s="3"/>
      <c r="P346" s="3"/>
      <c r="Q346" s="3"/>
      <c r="R346" s="3"/>
      <c r="S346" s="3"/>
      <c r="T346" s="3"/>
      <c r="U346" s="3"/>
      <c r="V346" s="3"/>
      <c r="W346" s="3"/>
      <c r="X346" s="3"/>
      <c r="Y346" s="3"/>
      <c r="Z346" s="3"/>
    </row>
    <row r="347" spans="1:26" ht="12.75" customHeight="1" x14ac:dyDescent="0.25">
      <c r="A347" s="3"/>
      <c r="B347" s="3"/>
      <c r="C347" s="200"/>
      <c r="D347" s="200"/>
      <c r="E347" s="3"/>
      <c r="F347" s="3"/>
      <c r="G347" s="3"/>
      <c r="H347" s="3"/>
      <c r="I347" s="3"/>
      <c r="J347" s="3"/>
      <c r="K347" s="3"/>
      <c r="L347" s="3"/>
      <c r="M347" s="3"/>
      <c r="N347" s="3"/>
      <c r="O347" s="3"/>
      <c r="P347" s="3"/>
      <c r="Q347" s="3"/>
      <c r="R347" s="3"/>
      <c r="S347" s="3"/>
      <c r="T347" s="3"/>
      <c r="U347" s="3"/>
      <c r="V347" s="3"/>
      <c r="W347" s="3"/>
      <c r="X347" s="3"/>
      <c r="Y347" s="3"/>
      <c r="Z347" s="3"/>
    </row>
    <row r="348" spans="1:26" ht="12.75" customHeight="1" x14ac:dyDescent="0.25">
      <c r="A348" s="3"/>
      <c r="B348" s="3"/>
      <c r="C348" s="200"/>
      <c r="D348" s="200"/>
      <c r="E348" s="3"/>
      <c r="F348" s="3"/>
      <c r="G348" s="3"/>
      <c r="H348" s="3"/>
      <c r="I348" s="3"/>
      <c r="J348" s="3"/>
      <c r="K348" s="3"/>
      <c r="L348" s="3"/>
      <c r="M348" s="3"/>
      <c r="N348" s="3"/>
      <c r="O348" s="3"/>
      <c r="P348" s="3"/>
      <c r="Q348" s="3"/>
      <c r="R348" s="3"/>
      <c r="S348" s="3"/>
      <c r="T348" s="3"/>
      <c r="U348" s="3"/>
      <c r="V348" s="3"/>
      <c r="W348" s="3"/>
      <c r="X348" s="3"/>
      <c r="Y348" s="3"/>
      <c r="Z348" s="3"/>
    </row>
    <row r="349" spans="1:26" ht="12.75" customHeight="1" x14ac:dyDescent="0.25">
      <c r="A349" s="3"/>
      <c r="B349" s="3"/>
      <c r="C349" s="200"/>
      <c r="D349" s="200"/>
      <c r="E349" s="3"/>
      <c r="F349" s="3"/>
      <c r="G349" s="3"/>
      <c r="H349" s="3"/>
      <c r="I349" s="3"/>
      <c r="J349" s="3"/>
      <c r="K349" s="3"/>
      <c r="L349" s="3"/>
      <c r="M349" s="3"/>
      <c r="N349" s="3"/>
      <c r="O349" s="3"/>
      <c r="P349" s="3"/>
      <c r="Q349" s="3"/>
      <c r="R349" s="3"/>
      <c r="S349" s="3"/>
      <c r="T349" s="3"/>
      <c r="U349" s="3"/>
      <c r="V349" s="3"/>
      <c r="W349" s="3"/>
      <c r="X349" s="3"/>
      <c r="Y349" s="3"/>
      <c r="Z349" s="3"/>
    </row>
    <row r="350" spans="1:26" ht="12.75" customHeight="1" x14ac:dyDescent="0.25">
      <c r="A350" s="3"/>
      <c r="B350" s="3"/>
      <c r="C350" s="200"/>
      <c r="D350" s="200"/>
      <c r="E350" s="3"/>
      <c r="F350" s="3"/>
      <c r="G350" s="3"/>
      <c r="H350" s="3"/>
      <c r="I350" s="3"/>
      <c r="J350" s="3"/>
      <c r="K350" s="3"/>
      <c r="L350" s="3"/>
      <c r="M350" s="3"/>
      <c r="N350" s="3"/>
      <c r="O350" s="3"/>
      <c r="P350" s="3"/>
      <c r="Q350" s="3"/>
      <c r="R350" s="3"/>
      <c r="S350" s="3"/>
      <c r="T350" s="3"/>
      <c r="U350" s="3"/>
      <c r="V350" s="3"/>
      <c r="W350" s="3"/>
      <c r="X350" s="3"/>
      <c r="Y350" s="3"/>
      <c r="Z350" s="3"/>
    </row>
    <row r="351" spans="1:26" ht="12.75" customHeight="1" x14ac:dyDescent="0.25">
      <c r="A351" s="3"/>
      <c r="B351" s="3"/>
      <c r="C351" s="200"/>
      <c r="D351" s="200"/>
      <c r="E351" s="3"/>
      <c r="F351" s="3"/>
      <c r="G351" s="3"/>
      <c r="H351" s="3"/>
      <c r="I351" s="3"/>
      <c r="J351" s="3"/>
      <c r="K351" s="3"/>
      <c r="L351" s="3"/>
      <c r="M351" s="3"/>
      <c r="N351" s="3"/>
      <c r="O351" s="3"/>
      <c r="P351" s="3"/>
      <c r="Q351" s="3"/>
      <c r="R351" s="3"/>
      <c r="S351" s="3"/>
      <c r="T351" s="3"/>
      <c r="U351" s="3"/>
      <c r="V351" s="3"/>
      <c r="W351" s="3"/>
      <c r="X351" s="3"/>
      <c r="Y351" s="3"/>
      <c r="Z351" s="3"/>
    </row>
    <row r="352" spans="1:26" ht="12.75" customHeight="1" x14ac:dyDescent="0.25">
      <c r="A352" s="3"/>
      <c r="B352" s="3"/>
      <c r="C352" s="200"/>
      <c r="D352" s="200"/>
      <c r="E352" s="3"/>
      <c r="F352" s="3"/>
      <c r="G352" s="3"/>
      <c r="H352" s="3"/>
      <c r="I352" s="3"/>
      <c r="J352" s="3"/>
      <c r="K352" s="3"/>
      <c r="L352" s="3"/>
      <c r="M352" s="3"/>
      <c r="N352" s="3"/>
      <c r="O352" s="3"/>
      <c r="P352" s="3"/>
      <c r="Q352" s="3"/>
      <c r="R352" s="3"/>
      <c r="S352" s="3"/>
      <c r="T352" s="3"/>
      <c r="U352" s="3"/>
      <c r="V352" s="3"/>
      <c r="W352" s="3"/>
      <c r="X352" s="3"/>
      <c r="Y352" s="3"/>
      <c r="Z352" s="3"/>
    </row>
    <row r="353" spans="1:26" ht="12.75" customHeight="1" x14ac:dyDescent="0.25">
      <c r="A353" s="3"/>
      <c r="B353" s="3"/>
      <c r="C353" s="200"/>
      <c r="D353" s="200"/>
      <c r="E353" s="3"/>
      <c r="F353" s="3"/>
      <c r="G353" s="3"/>
      <c r="H353" s="3"/>
      <c r="I353" s="3"/>
      <c r="J353" s="3"/>
      <c r="K353" s="3"/>
      <c r="L353" s="3"/>
      <c r="M353" s="3"/>
      <c r="N353" s="3"/>
      <c r="O353" s="3"/>
      <c r="P353" s="3"/>
      <c r="Q353" s="3"/>
      <c r="R353" s="3"/>
      <c r="S353" s="3"/>
      <c r="T353" s="3"/>
      <c r="U353" s="3"/>
      <c r="V353" s="3"/>
      <c r="W353" s="3"/>
      <c r="X353" s="3"/>
      <c r="Y353" s="3"/>
      <c r="Z353" s="3"/>
    </row>
    <row r="354" spans="1:26" ht="12.75" customHeight="1" x14ac:dyDescent="0.25">
      <c r="A354" s="3"/>
      <c r="B354" s="3"/>
      <c r="C354" s="200"/>
      <c r="D354" s="200"/>
      <c r="E354" s="3"/>
      <c r="F354" s="3"/>
      <c r="G354" s="3"/>
      <c r="H354" s="3"/>
      <c r="I354" s="3"/>
      <c r="J354" s="3"/>
      <c r="K354" s="3"/>
      <c r="L354" s="3"/>
      <c r="M354" s="3"/>
      <c r="N354" s="3"/>
      <c r="O354" s="3"/>
      <c r="P354" s="3"/>
      <c r="Q354" s="3"/>
      <c r="R354" s="3"/>
      <c r="S354" s="3"/>
      <c r="T354" s="3"/>
      <c r="U354" s="3"/>
      <c r="V354" s="3"/>
      <c r="W354" s="3"/>
      <c r="X354" s="3"/>
      <c r="Y354" s="3"/>
      <c r="Z354" s="3"/>
    </row>
    <row r="355" spans="1:26" ht="12.75" customHeight="1" x14ac:dyDescent="0.25">
      <c r="A355" s="3"/>
      <c r="B355" s="3"/>
      <c r="C355" s="200"/>
      <c r="D355" s="200"/>
      <c r="E355" s="3"/>
      <c r="F355" s="3"/>
      <c r="G355" s="3"/>
      <c r="H355" s="3"/>
      <c r="I355" s="3"/>
      <c r="J355" s="3"/>
      <c r="K355" s="3"/>
      <c r="L355" s="3"/>
      <c r="M355" s="3"/>
      <c r="N355" s="3"/>
      <c r="O355" s="3"/>
      <c r="P355" s="3"/>
      <c r="Q355" s="3"/>
      <c r="R355" s="3"/>
      <c r="S355" s="3"/>
      <c r="T355" s="3"/>
      <c r="U355" s="3"/>
      <c r="V355" s="3"/>
      <c r="W355" s="3"/>
      <c r="X355" s="3"/>
      <c r="Y355" s="3"/>
      <c r="Z355" s="3"/>
    </row>
    <row r="356" spans="1:26" ht="12.75" customHeight="1" x14ac:dyDescent="0.25">
      <c r="A356" s="3"/>
      <c r="B356" s="3"/>
      <c r="C356" s="200"/>
      <c r="D356" s="200"/>
      <c r="E356" s="3"/>
      <c r="F356" s="3"/>
      <c r="G356" s="3"/>
      <c r="H356" s="3"/>
      <c r="I356" s="3"/>
      <c r="J356" s="3"/>
      <c r="K356" s="3"/>
      <c r="L356" s="3"/>
      <c r="M356" s="3"/>
      <c r="N356" s="3"/>
      <c r="O356" s="3"/>
      <c r="P356" s="3"/>
      <c r="Q356" s="3"/>
      <c r="R356" s="3"/>
      <c r="S356" s="3"/>
      <c r="T356" s="3"/>
      <c r="U356" s="3"/>
      <c r="V356" s="3"/>
      <c r="W356" s="3"/>
      <c r="X356" s="3"/>
      <c r="Y356" s="3"/>
      <c r="Z356" s="3"/>
    </row>
    <row r="357" spans="1:26" ht="12.75" customHeight="1" x14ac:dyDescent="0.25">
      <c r="A357" s="3"/>
      <c r="B357" s="3"/>
      <c r="C357" s="200"/>
      <c r="D357" s="200"/>
      <c r="E357" s="3"/>
      <c r="F357" s="3"/>
      <c r="G357" s="3"/>
      <c r="H357" s="3"/>
      <c r="I357" s="3"/>
      <c r="J357" s="3"/>
      <c r="K357" s="3"/>
      <c r="L357" s="3"/>
      <c r="M357" s="3"/>
      <c r="N357" s="3"/>
      <c r="O357" s="3"/>
      <c r="P357" s="3"/>
      <c r="Q357" s="3"/>
      <c r="R357" s="3"/>
      <c r="S357" s="3"/>
      <c r="T357" s="3"/>
      <c r="U357" s="3"/>
      <c r="V357" s="3"/>
      <c r="W357" s="3"/>
      <c r="X357" s="3"/>
      <c r="Y357" s="3"/>
      <c r="Z357" s="3"/>
    </row>
    <row r="358" spans="1:26" ht="12.75" customHeight="1" x14ac:dyDescent="0.25">
      <c r="A358" s="3"/>
      <c r="B358" s="3"/>
      <c r="C358" s="200"/>
      <c r="D358" s="200"/>
      <c r="E358" s="3"/>
      <c r="F358" s="3"/>
      <c r="G358" s="3"/>
      <c r="H358" s="3"/>
      <c r="I358" s="3"/>
      <c r="J358" s="3"/>
      <c r="K358" s="3"/>
      <c r="L358" s="3"/>
      <c r="M358" s="3"/>
      <c r="N358" s="3"/>
      <c r="O358" s="3"/>
      <c r="P358" s="3"/>
      <c r="Q358" s="3"/>
      <c r="R358" s="3"/>
      <c r="S358" s="3"/>
      <c r="T358" s="3"/>
      <c r="U358" s="3"/>
      <c r="V358" s="3"/>
      <c r="W358" s="3"/>
      <c r="X358" s="3"/>
      <c r="Y358" s="3"/>
      <c r="Z358" s="3"/>
    </row>
    <row r="359" spans="1:26" ht="12.75" customHeight="1" x14ac:dyDescent="0.25">
      <c r="A359" s="3"/>
      <c r="B359" s="3"/>
      <c r="C359" s="200"/>
      <c r="D359" s="200"/>
      <c r="E359" s="3"/>
      <c r="F359" s="3"/>
      <c r="G359" s="3"/>
      <c r="H359" s="3"/>
      <c r="I359" s="3"/>
      <c r="J359" s="3"/>
      <c r="K359" s="3"/>
      <c r="L359" s="3"/>
      <c r="M359" s="3"/>
      <c r="N359" s="3"/>
      <c r="O359" s="3"/>
      <c r="P359" s="3"/>
      <c r="Q359" s="3"/>
      <c r="R359" s="3"/>
      <c r="S359" s="3"/>
      <c r="T359" s="3"/>
      <c r="U359" s="3"/>
      <c r="V359" s="3"/>
      <c r="W359" s="3"/>
      <c r="X359" s="3"/>
      <c r="Y359" s="3"/>
      <c r="Z359" s="3"/>
    </row>
    <row r="360" spans="1:26" ht="12.75" customHeight="1" x14ac:dyDescent="0.25">
      <c r="A360" s="3"/>
      <c r="B360" s="3"/>
      <c r="C360" s="200"/>
      <c r="D360" s="200"/>
      <c r="E360" s="3"/>
      <c r="F360" s="3"/>
      <c r="G360" s="3"/>
      <c r="H360" s="3"/>
      <c r="I360" s="3"/>
      <c r="J360" s="3"/>
      <c r="K360" s="3"/>
      <c r="L360" s="3"/>
      <c r="M360" s="3"/>
      <c r="N360" s="3"/>
      <c r="O360" s="3"/>
      <c r="P360" s="3"/>
      <c r="Q360" s="3"/>
      <c r="R360" s="3"/>
      <c r="S360" s="3"/>
      <c r="T360" s="3"/>
      <c r="U360" s="3"/>
      <c r="V360" s="3"/>
      <c r="W360" s="3"/>
      <c r="X360" s="3"/>
      <c r="Y360" s="3"/>
      <c r="Z360" s="3"/>
    </row>
    <row r="361" spans="1:26" ht="12.75" customHeight="1" x14ac:dyDescent="0.25">
      <c r="A361" s="3"/>
      <c r="B361" s="3"/>
      <c r="C361" s="200"/>
      <c r="D361" s="200"/>
      <c r="E361" s="3"/>
      <c r="F361" s="3"/>
      <c r="G361" s="3"/>
      <c r="H361" s="3"/>
      <c r="I361" s="3"/>
      <c r="J361" s="3"/>
      <c r="K361" s="3"/>
      <c r="L361" s="3"/>
      <c r="M361" s="3"/>
      <c r="N361" s="3"/>
      <c r="O361" s="3"/>
      <c r="P361" s="3"/>
      <c r="Q361" s="3"/>
      <c r="R361" s="3"/>
      <c r="S361" s="3"/>
      <c r="T361" s="3"/>
      <c r="U361" s="3"/>
      <c r="V361" s="3"/>
      <c r="W361" s="3"/>
      <c r="X361" s="3"/>
      <c r="Y361" s="3"/>
      <c r="Z361" s="3"/>
    </row>
    <row r="362" spans="1:26" ht="12.75" customHeight="1" x14ac:dyDescent="0.25">
      <c r="A362" s="3"/>
      <c r="B362" s="3"/>
      <c r="C362" s="200"/>
      <c r="D362" s="200"/>
      <c r="E362" s="3"/>
      <c r="F362" s="3"/>
      <c r="G362" s="3"/>
      <c r="H362" s="3"/>
      <c r="I362" s="3"/>
      <c r="J362" s="3"/>
      <c r="K362" s="3"/>
      <c r="L362" s="3"/>
      <c r="M362" s="3"/>
      <c r="N362" s="3"/>
      <c r="O362" s="3"/>
      <c r="P362" s="3"/>
      <c r="Q362" s="3"/>
      <c r="R362" s="3"/>
      <c r="S362" s="3"/>
      <c r="T362" s="3"/>
      <c r="U362" s="3"/>
      <c r="V362" s="3"/>
      <c r="W362" s="3"/>
      <c r="X362" s="3"/>
      <c r="Y362" s="3"/>
      <c r="Z362" s="3"/>
    </row>
    <row r="363" spans="1:26" ht="12.75" customHeight="1" x14ac:dyDescent="0.25">
      <c r="A363" s="3"/>
      <c r="B363" s="3"/>
      <c r="C363" s="200"/>
      <c r="D363" s="200"/>
      <c r="E363" s="3"/>
      <c r="F363" s="3"/>
      <c r="G363" s="3"/>
      <c r="H363" s="3"/>
      <c r="I363" s="3"/>
      <c r="J363" s="3"/>
      <c r="K363" s="3"/>
      <c r="L363" s="3"/>
      <c r="M363" s="3"/>
      <c r="N363" s="3"/>
      <c r="O363" s="3"/>
      <c r="P363" s="3"/>
      <c r="Q363" s="3"/>
      <c r="R363" s="3"/>
      <c r="S363" s="3"/>
      <c r="T363" s="3"/>
      <c r="U363" s="3"/>
      <c r="V363" s="3"/>
      <c r="W363" s="3"/>
      <c r="X363" s="3"/>
      <c r="Y363" s="3"/>
      <c r="Z363" s="3"/>
    </row>
    <row r="364" spans="1:26" ht="12.75" customHeight="1" x14ac:dyDescent="0.25">
      <c r="A364" s="3"/>
      <c r="B364" s="3"/>
      <c r="C364" s="200"/>
      <c r="D364" s="200"/>
      <c r="E364" s="3"/>
      <c r="F364" s="3"/>
      <c r="G364" s="3"/>
      <c r="H364" s="3"/>
      <c r="I364" s="3"/>
      <c r="J364" s="3"/>
      <c r="K364" s="3"/>
      <c r="L364" s="3"/>
      <c r="M364" s="3"/>
      <c r="N364" s="3"/>
      <c r="O364" s="3"/>
      <c r="P364" s="3"/>
      <c r="Q364" s="3"/>
      <c r="R364" s="3"/>
      <c r="S364" s="3"/>
      <c r="T364" s="3"/>
      <c r="U364" s="3"/>
      <c r="V364" s="3"/>
      <c r="W364" s="3"/>
      <c r="X364" s="3"/>
      <c r="Y364" s="3"/>
      <c r="Z364" s="3"/>
    </row>
    <row r="365" spans="1:26" ht="12.75" customHeight="1" x14ac:dyDescent="0.25">
      <c r="A365" s="3"/>
      <c r="B365" s="3"/>
      <c r="C365" s="200"/>
      <c r="D365" s="200"/>
      <c r="E365" s="3"/>
      <c r="F365" s="3"/>
      <c r="G365" s="3"/>
      <c r="H365" s="3"/>
      <c r="I365" s="3"/>
      <c r="J365" s="3"/>
      <c r="K365" s="3"/>
      <c r="L365" s="3"/>
      <c r="M365" s="3"/>
      <c r="N365" s="3"/>
      <c r="O365" s="3"/>
      <c r="P365" s="3"/>
      <c r="Q365" s="3"/>
      <c r="R365" s="3"/>
      <c r="S365" s="3"/>
      <c r="T365" s="3"/>
      <c r="U365" s="3"/>
      <c r="V365" s="3"/>
      <c r="W365" s="3"/>
      <c r="X365" s="3"/>
      <c r="Y365" s="3"/>
      <c r="Z365" s="3"/>
    </row>
    <row r="366" spans="1:26" ht="12.75" customHeight="1" x14ac:dyDescent="0.25">
      <c r="A366" s="3"/>
      <c r="B366" s="3"/>
      <c r="C366" s="200"/>
      <c r="D366" s="200"/>
      <c r="E366" s="3"/>
      <c r="F366" s="3"/>
      <c r="G366" s="3"/>
      <c r="H366" s="3"/>
      <c r="I366" s="3"/>
      <c r="J366" s="3"/>
      <c r="K366" s="3"/>
      <c r="L366" s="3"/>
      <c r="M366" s="3"/>
      <c r="N366" s="3"/>
      <c r="O366" s="3"/>
      <c r="P366" s="3"/>
      <c r="Q366" s="3"/>
      <c r="R366" s="3"/>
      <c r="S366" s="3"/>
      <c r="T366" s="3"/>
      <c r="U366" s="3"/>
      <c r="V366" s="3"/>
      <c r="W366" s="3"/>
      <c r="X366" s="3"/>
      <c r="Y366" s="3"/>
      <c r="Z366" s="3"/>
    </row>
    <row r="367" spans="1:26" ht="12.75" customHeight="1" x14ac:dyDescent="0.25">
      <c r="A367" s="3"/>
      <c r="B367" s="3"/>
      <c r="C367" s="200"/>
      <c r="D367" s="200"/>
      <c r="E367" s="3"/>
      <c r="F367" s="3"/>
      <c r="G367" s="3"/>
      <c r="H367" s="3"/>
      <c r="I367" s="3"/>
      <c r="J367" s="3"/>
      <c r="K367" s="3"/>
      <c r="L367" s="3"/>
      <c r="M367" s="3"/>
      <c r="N367" s="3"/>
      <c r="O367" s="3"/>
      <c r="P367" s="3"/>
      <c r="Q367" s="3"/>
      <c r="R367" s="3"/>
      <c r="S367" s="3"/>
      <c r="T367" s="3"/>
      <c r="U367" s="3"/>
      <c r="V367" s="3"/>
      <c r="W367" s="3"/>
      <c r="X367" s="3"/>
      <c r="Y367" s="3"/>
      <c r="Z367" s="3"/>
    </row>
    <row r="368" spans="1:26" ht="12.75" customHeight="1" x14ac:dyDescent="0.25">
      <c r="A368" s="3"/>
      <c r="B368" s="3"/>
      <c r="C368" s="200"/>
      <c r="D368" s="200"/>
      <c r="E368" s="3"/>
      <c r="F368" s="3"/>
      <c r="G368" s="3"/>
      <c r="H368" s="3"/>
      <c r="I368" s="3"/>
      <c r="J368" s="3"/>
      <c r="K368" s="3"/>
      <c r="L368" s="3"/>
      <c r="M368" s="3"/>
      <c r="N368" s="3"/>
      <c r="O368" s="3"/>
      <c r="P368" s="3"/>
      <c r="Q368" s="3"/>
      <c r="R368" s="3"/>
      <c r="S368" s="3"/>
      <c r="T368" s="3"/>
      <c r="U368" s="3"/>
      <c r="V368" s="3"/>
      <c r="W368" s="3"/>
      <c r="X368" s="3"/>
      <c r="Y368" s="3"/>
      <c r="Z368" s="3"/>
    </row>
    <row r="369" spans="1:26" ht="12.75" customHeight="1" x14ac:dyDescent="0.25">
      <c r="A369" s="3"/>
      <c r="B369" s="3"/>
      <c r="C369" s="200"/>
      <c r="D369" s="200"/>
      <c r="E369" s="3"/>
      <c r="F369" s="3"/>
      <c r="G369" s="3"/>
      <c r="H369" s="3"/>
      <c r="I369" s="3"/>
      <c r="J369" s="3"/>
      <c r="K369" s="3"/>
      <c r="L369" s="3"/>
      <c r="M369" s="3"/>
      <c r="N369" s="3"/>
      <c r="O369" s="3"/>
      <c r="P369" s="3"/>
      <c r="Q369" s="3"/>
      <c r="R369" s="3"/>
      <c r="S369" s="3"/>
      <c r="T369" s="3"/>
      <c r="U369" s="3"/>
      <c r="V369" s="3"/>
      <c r="W369" s="3"/>
      <c r="X369" s="3"/>
      <c r="Y369" s="3"/>
      <c r="Z369" s="3"/>
    </row>
    <row r="370" spans="1:26" ht="12.75" customHeight="1" x14ac:dyDescent="0.25">
      <c r="A370" s="3"/>
      <c r="B370" s="3"/>
      <c r="C370" s="200"/>
      <c r="D370" s="200"/>
      <c r="E370" s="3"/>
      <c r="F370" s="3"/>
      <c r="G370" s="3"/>
      <c r="H370" s="3"/>
      <c r="I370" s="3"/>
      <c r="J370" s="3"/>
      <c r="K370" s="3"/>
      <c r="L370" s="3"/>
      <c r="M370" s="3"/>
      <c r="N370" s="3"/>
      <c r="O370" s="3"/>
      <c r="P370" s="3"/>
      <c r="Q370" s="3"/>
      <c r="R370" s="3"/>
      <c r="S370" s="3"/>
      <c r="T370" s="3"/>
      <c r="U370" s="3"/>
      <c r="V370" s="3"/>
      <c r="W370" s="3"/>
      <c r="X370" s="3"/>
      <c r="Y370" s="3"/>
      <c r="Z370" s="3"/>
    </row>
    <row r="371" spans="1:26" ht="12.75" customHeight="1" x14ac:dyDescent="0.25">
      <c r="A371" s="3"/>
      <c r="B371" s="3"/>
      <c r="C371" s="200"/>
      <c r="D371" s="200"/>
      <c r="E371" s="3"/>
      <c r="F371" s="3"/>
      <c r="G371" s="3"/>
      <c r="H371" s="3"/>
      <c r="I371" s="3"/>
      <c r="J371" s="3"/>
      <c r="K371" s="3"/>
      <c r="L371" s="3"/>
      <c r="M371" s="3"/>
      <c r="N371" s="3"/>
      <c r="O371" s="3"/>
      <c r="P371" s="3"/>
      <c r="Q371" s="3"/>
      <c r="R371" s="3"/>
      <c r="S371" s="3"/>
      <c r="T371" s="3"/>
      <c r="U371" s="3"/>
      <c r="V371" s="3"/>
      <c r="W371" s="3"/>
      <c r="X371" s="3"/>
      <c r="Y371" s="3"/>
      <c r="Z371" s="3"/>
    </row>
    <row r="372" spans="1:26" ht="12.75" customHeight="1" x14ac:dyDescent="0.25">
      <c r="A372" s="3"/>
      <c r="B372" s="3"/>
      <c r="C372" s="200"/>
      <c r="D372" s="200"/>
      <c r="E372" s="3"/>
      <c r="F372" s="3"/>
      <c r="G372" s="3"/>
      <c r="H372" s="3"/>
      <c r="I372" s="3"/>
      <c r="J372" s="3"/>
      <c r="K372" s="3"/>
      <c r="L372" s="3"/>
      <c r="M372" s="3"/>
      <c r="N372" s="3"/>
      <c r="O372" s="3"/>
      <c r="P372" s="3"/>
      <c r="Q372" s="3"/>
      <c r="R372" s="3"/>
      <c r="S372" s="3"/>
      <c r="T372" s="3"/>
      <c r="U372" s="3"/>
      <c r="V372" s="3"/>
      <c r="W372" s="3"/>
      <c r="X372" s="3"/>
      <c r="Y372" s="3"/>
      <c r="Z372" s="3"/>
    </row>
    <row r="373" spans="1:26" ht="12.75" customHeight="1" x14ac:dyDescent="0.25">
      <c r="A373" s="3"/>
      <c r="B373" s="3"/>
      <c r="C373" s="200"/>
      <c r="D373" s="200"/>
      <c r="E373" s="3"/>
      <c r="F373" s="3"/>
      <c r="G373" s="3"/>
      <c r="H373" s="3"/>
      <c r="I373" s="3"/>
      <c r="J373" s="3"/>
      <c r="K373" s="3"/>
      <c r="L373" s="3"/>
      <c r="M373" s="3"/>
      <c r="N373" s="3"/>
      <c r="O373" s="3"/>
      <c r="P373" s="3"/>
      <c r="Q373" s="3"/>
      <c r="R373" s="3"/>
      <c r="S373" s="3"/>
      <c r="T373" s="3"/>
      <c r="U373" s="3"/>
      <c r="V373" s="3"/>
      <c r="W373" s="3"/>
      <c r="X373" s="3"/>
      <c r="Y373" s="3"/>
      <c r="Z373" s="3"/>
    </row>
    <row r="374" spans="1:26" ht="12.75" customHeight="1" x14ac:dyDescent="0.25">
      <c r="A374" s="3"/>
      <c r="B374" s="3"/>
      <c r="C374" s="200"/>
      <c r="D374" s="200"/>
      <c r="E374" s="3"/>
      <c r="F374" s="3"/>
      <c r="G374" s="3"/>
      <c r="H374" s="3"/>
      <c r="I374" s="3"/>
      <c r="J374" s="3"/>
      <c r="K374" s="3"/>
      <c r="L374" s="3"/>
      <c r="M374" s="3"/>
      <c r="N374" s="3"/>
      <c r="O374" s="3"/>
      <c r="P374" s="3"/>
      <c r="Q374" s="3"/>
      <c r="R374" s="3"/>
      <c r="S374" s="3"/>
      <c r="T374" s="3"/>
      <c r="U374" s="3"/>
      <c r="V374" s="3"/>
      <c r="W374" s="3"/>
      <c r="X374" s="3"/>
      <c r="Y374" s="3"/>
      <c r="Z374" s="3"/>
    </row>
    <row r="375" spans="1:26" ht="12.75" customHeight="1" x14ac:dyDescent="0.25">
      <c r="A375" s="3"/>
      <c r="B375" s="3"/>
      <c r="C375" s="200"/>
      <c r="D375" s="200"/>
      <c r="E375" s="3"/>
      <c r="F375" s="3"/>
      <c r="G375" s="3"/>
      <c r="H375" s="3"/>
      <c r="I375" s="3"/>
      <c r="J375" s="3"/>
      <c r="K375" s="3"/>
      <c r="L375" s="3"/>
      <c r="M375" s="3"/>
      <c r="N375" s="3"/>
      <c r="O375" s="3"/>
      <c r="P375" s="3"/>
      <c r="Q375" s="3"/>
      <c r="R375" s="3"/>
      <c r="S375" s="3"/>
      <c r="T375" s="3"/>
      <c r="U375" s="3"/>
      <c r="V375" s="3"/>
      <c r="W375" s="3"/>
      <c r="X375" s="3"/>
      <c r="Y375" s="3"/>
      <c r="Z375" s="3"/>
    </row>
    <row r="376" spans="1:26" ht="12.75" customHeight="1" x14ac:dyDescent="0.25">
      <c r="A376" s="3"/>
      <c r="B376" s="3"/>
      <c r="C376" s="200"/>
      <c r="D376" s="200"/>
      <c r="E376" s="3"/>
      <c r="F376" s="3"/>
      <c r="G376" s="3"/>
      <c r="H376" s="3"/>
      <c r="I376" s="3"/>
      <c r="J376" s="3"/>
      <c r="K376" s="3"/>
      <c r="L376" s="3"/>
      <c r="M376" s="3"/>
      <c r="N376" s="3"/>
      <c r="O376" s="3"/>
      <c r="P376" s="3"/>
      <c r="Q376" s="3"/>
      <c r="R376" s="3"/>
      <c r="S376" s="3"/>
      <c r="T376" s="3"/>
      <c r="U376" s="3"/>
      <c r="V376" s="3"/>
      <c r="W376" s="3"/>
      <c r="X376" s="3"/>
      <c r="Y376" s="3"/>
      <c r="Z376" s="3"/>
    </row>
    <row r="377" spans="1:26" ht="12.75" customHeight="1" x14ac:dyDescent="0.25">
      <c r="A377" s="3"/>
      <c r="B377" s="3"/>
      <c r="C377" s="200"/>
      <c r="D377" s="200"/>
      <c r="E377" s="3"/>
      <c r="F377" s="3"/>
      <c r="G377" s="3"/>
      <c r="H377" s="3"/>
      <c r="I377" s="3"/>
      <c r="J377" s="3"/>
      <c r="K377" s="3"/>
      <c r="L377" s="3"/>
      <c r="M377" s="3"/>
      <c r="N377" s="3"/>
      <c r="O377" s="3"/>
      <c r="P377" s="3"/>
      <c r="Q377" s="3"/>
      <c r="R377" s="3"/>
      <c r="S377" s="3"/>
      <c r="T377" s="3"/>
      <c r="U377" s="3"/>
      <c r="V377" s="3"/>
      <c r="W377" s="3"/>
      <c r="X377" s="3"/>
      <c r="Y377" s="3"/>
      <c r="Z377" s="3"/>
    </row>
    <row r="378" spans="1:26" ht="12.75" customHeight="1" x14ac:dyDescent="0.25">
      <c r="A378" s="3"/>
      <c r="B378" s="3"/>
      <c r="C378" s="200"/>
      <c r="D378" s="200"/>
      <c r="E378" s="3"/>
      <c r="F378" s="3"/>
      <c r="G378" s="3"/>
      <c r="H378" s="3"/>
      <c r="I378" s="3"/>
      <c r="J378" s="3"/>
      <c r="K378" s="3"/>
      <c r="L378" s="3"/>
      <c r="M378" s="3"/>
      <c r="N378" s="3"/>
      <c r="O378" s="3"/>
      <c r="P378" s="3"/>
      <c r="Q378" s="3"/>
      <c r="R378" s="3"/>
      <c r="S378" s="3"/>
      <c r="T378" s="3"/>
      <c r="U378" s="3"/>
      <c r="V378" s="3"/>
      <c r="W378" s="3"/>
      <c r="X378" s="3"/>
      <c r="Y378" s="3"/>
      <c r="Z378" s="3"/>
    </row>
    <row r="379" spans="1:26" ht="12.75" customHeight="1" x14ac:dyDescent="0.25">
      <c r="A379" s="3"/>
      <c r="B379" s="3"/>
      <c r="C379" s="200"/>
      <c r="D379" s="200"/>
      <c r="E379" s="3"/>
      <c r="F379" s="3"/>
      <c r="G379" s="3"/>
      <c r="H379" s="3"/>
      <c r="I379" s="3"/>
      <c r="J379" s="3"/>
      <c r="K379" s="3"/>
      <c r="L379" s="3"/>
      <c r="M379" s="3"/>
      <c r="N379" s="3"/>
      <c r="O379" s="3"/>
      <c r="P379" s="3"/>
      <c r="Q379" s="3"/>
      <c r="R379" s="3"/>
      <c r="S379" s="3"/>
      <c r="T379" s="3"/>
      <c r="U379" s="3"/>
      <c r="V379" s="3"/>
      <c r="W379" s="3"/>
      <c r="X379" s="3"/>
      <c r="Y379" s="3"/>
      <c r="Z379" s="3"/>
    </row>
    <row r="380" spans="1:26" ht="12.75" customHeight="1" x14ac:dyDescent="0.25">
      <c r="A380" s="3"/>
      <c r="B380" s="3"/>
      <c r="C380" s="200"/>
      <c r="D380" s="200"/>
      <c r="E380" s="3"/>
      <c r="F380" s="3"/>
      <c r="G380" s="3"/>
      <c r="H380" s="3"/>
      <c r="I380" s="3"/>
      <c r="J380" s="3"/>
      <c r="K380" s="3"/>
      <c r="L380" s="3"/>
      <c r="M380" s="3"/>
      <c r="N380" s="3"/>
      <c r="O380" s="3"/>
      <c r="P380" s="3"/>
      <c r="Q380" s="3"/>
      <c r="R380" s="3"/>
      <c r="S380" s="3"/>
      <c r="T380" s="3"/>
      <c r="U380" s="3"/>
      <c r="V380" s="3"/>
      <c r="W380" s="3"/>
      <c r="X380" s="3"/>
      <c r="Y380" s="3"/>
      <c r="Z380" s="3"/>
    </row>
    <row r="381" spans="1:26" ht="12.75" customHeight="1" x14ac:dyDescent="0.25">
      <c r="A381" s="3"/>
      <c r="B381" s="3"/>
      <c r="C381" s="200"/>
      <c r="D381" s="200"/>
      <c r="E381" s="3"/>
      <c r="F381" s="3"/>
      <c r="G381" s="3"/>
      <c r="H381" s="3"/>
      <c r="I381" s="3"/>
      <c r="J381" s="3"/>
      <c r="K381" s="3"/>
      <c r="L381" s="3"/>
      <c r="M381" s="3"/>
      <c r="N381" s="3"/>
      <c r="O381" s="3"/>
      <c r="P381" s="3"/>
      <c r="Q381" s="3"/>
      <c r="R381" s="3"/>
      <c r="S381" s="3"/>
      <c r="T381" s="3"/>
      <c r="U381" s="3"/>
      <c r="V381" s="3"/>
      <c r="W381" s="3"/>
      <c r="X381" s="3"/>
      <c r="Y381" s="3"/>
      <c r="Z381" s="3"/>
    </row>
    <row r="382" spans="1:26" ht="12.75" customHeight="1" x14ac:dyDescent="0.25">
      <c r="A382" s="3"/>
      <c r="B382" s="3"/>
      <c r="C382" s="200"/>
      <c r="D382" s="200"/>
      <c r="E382" s="3"/>
      <c r="F382" s="3"/>
      <c r="G382" s="3"/>
      <c r="H382" s="3"/>
      <c r="I382" s="3"/>
      <c r="J382" s="3"/>
      <c r="K382" s="3"/>
      <c r="L382" s="3"/>
      <c r="M382" s="3"/>
      <c r="N382" s="3"/>
      <c r="O382" s="3"/>
      <c r="P382" s="3"/>
      <c r="Q382" s="3"/>
      <c r="R382" s="3"/>
      <c r="S382" s="3"/>
      <c r="T382" s="3"/>
      <c r="U382" s="3"/>
      <c r="V382" s="3"/>
      <c r="W382" s="3"/>
      <c r="X382" s="3"/>
      <c r="Y382" s="3"/>
      <c r="Z382" s="3"/>
    </row>
    <row r="383" spans="1:26" ht="12.75" customHeight="1" x14ac:dyDescent="0.25">
      <c r="A383" s="3"/>
      <c r="B383" s="3"/>
      <c r="C383" s="200"/>
      <c r="D383" s="200"/>
      <c r="E383" s="3"/>
      <c r="F383" s="3"/>
      <c r="G383" s="3"/>
      <c r="H383" s="3"/>
      <c r="I383" s="3"/>
      <c r="J383" s="3"/>
      <c r="K383" s="3"/>
      <c r="L383" s="3"/>
      <c r="M383" s="3"/>
      <c r="N383" s="3"/>
      <c r="O383" s="3"/>
      <c r="P383" s="3"/>
      <c r="Q383" s="3"/>
      <c r="R383" s="3"/>
      <c r="S383" s="3"/>
      <c r="T383" s="3"/>
      <c r="U383" s="3"/>
      <c r="V383" s="3"/>
      <c r="W383" s="3"/>
      <c r="X383" s="3"/>
      <c r="Y383" s="3"/>
      <c r="Z383" s="3"/>
    </row>
    <row r="384" spans="1:26" ht="12.75" customHeight="1" x14ac:dyDescent="0.25">
      <c r="A384" s="3"/>
      <c r="B384" s="3"/>
      <c r="C384" s="200"/>
      <c r="D384" s="200"/>
      <c r="E384" s="3"/>
      <c r="F384" s="3"/>
      <c r="G384" s="3"/>
      <c r="H384" s="3"/>
      <c r="I384" s="3"/>
      <c r="J384" s="3"/>
      <c r="K384" s="3"/>
      <c r="L384" s="3"/>
      <c r="M384" s="3"/>
      <c r="N384" s="3"/>
      <c r="O384" s="3"/>
      <c r="P384" s="3"/>
      <c r="Q384" s="3"/>
      <c r="R384" s="3"/>
      <c r="S384" s="3"/>
      <c r="T384" s="3"/>
      <c r="U384" s="3"/>
      <c r="V384" s="3"/>
      <c r="W384" s="3"/>
      <c r="X384" s="3"/>
      <c r="Y384" s="3"/>
      <c r="Z384" s="3"/>
    </row>
    <row r="385" spans="1:26" ht="12.75" customHeight="1" x14ac:dyDescent="0.25">
      <c r="A385" s="3"/>
      <c r="B385" s="3"/>
      <c r="C385" s="200"/>
      <c r="D385" s="200"/>
      <c r="E385" s="3"/>
      <c r="F385" s="3"/>
      <c r="G385" s="3"/>
      <c r="H385" s="3"/>
      <c r="I385" s="3"/>
      <c r="J385" s="3"/>
      <c r="K385" s="3"/>
      <c r="L385" s="3"/>
      <c r="M385" s="3"/>
      <c r="N385" s="3"/>
      <c r="O385" s="3"/>
      <c r="P385" s="3"/>
      <c r="Q385" s="3"/>
      <c r="R385" s="3"/>
      <c r="S385" s="3"/>
      <c r="T385" s="3"/>
      <c r="U385" s="3"/>
      <c r="V385" s="3"/>
      <c r="W385" s="3"/>
      <c r="X385" s="3"/>
      <c r="Y385" s="3"/>
      <c r="Z385" s="3"/>
    </row>
    <row r="386" spans="1:26" ht="12.75" customHeight="1" x14ac:dyDescent="0.25">
      <c r="A386" s="3"/>
      <c r="B386" s="3"/>
      <c r="C386" s="200"/>
      <c r="D386" s="200"/>
      <c r="E386" s="3"/>
      <c r="F386" s="3"/>
      <c r="G386" s="3"/>
      <c r="H386" s="3"/>
      <c r="I386" s="3"/>
      <c r="J386" s="3"/>
      <c r="K386" s="3"/>
      <c r="L386" s="3"/>
      <c r="M386" s="3"/>
      <c r="N386" s="3"/>
      <c r="O386" s="3"/>
      <c r="P386" s="3"/>
      <c r="Q386" s="3"/>
      <c r="R386" s="3"/>
      <c r="S386" s="3"/>
      <c r="T386" s="3"/>
      <c r="U386" s="3"/>
      <c r="V386" s="3"/>
      <c r="W386" s="3"/>
      <c r="X386" s="3"/>
      <c r="Y386" s="3"/>
      <c r="Z386" s="3"/>
    </row>
    <row r="387" spans="1:26" ht="12.75" customHeight="1" x14ac:dyDescent="0.25">
      <c r="A387" s="3"/>
      <c r="B387" s="3"/>
      <c r="C387" s="200"/>
      <c r="D387" s="200"/>
      <c r="E387" s="3"/>
      <c r="F387" s="3"/>
      <c r="G387" s="3"/>
      <c r="H387" s="3"/>
      <c r="I387" s="3"/>
      <c r="J387" s="3"/>
      <c r="K387" s="3"/>
      <c r="L387" s="3"/>
      <c r="M387" s="3"/>
      <c r="N387" s="3"/>
      <c r="O387" s="3"/>
      <c r="P387" s="3"/>
      <c r="Q387" s="3"/>
      <c r="R387" s="3"/>
      <c r="S387" s="3"/>
      <c r="T387" s="3"/>
      <c r="U387" s="3"/>
      <c r="V387" s="3"/>
      <c r="W387" s="3"/>
      <c r="X387" s="3"/>
      <c r="Y387" s="3"/>
      <c r="Z387" s="3"/>
    </row>
    <row r="388" spans="1:26" ht="12.75" customHeight="1" x14ac:dyDescent="0.25">
      <c r="A388" s="3"/>
      <c r="B388" s="3"/>
      <c r="C388" s="200"/>
      <c r="D388" s="200"/>
      <c r="E388" s="3"/>
      <c r="F388" s="3"/>
      <c r="G388" s="3"/>
      <c r="H388" s="3"/>
      <c r="I388" s="3"/>
      <c r="J388" s="3"/>
      <c r="K388" s="3"/>
      <c r="L388" s="3"/>
      <c r="M388" s="3"/>
      <c r="N388" s="3"/>
      <c r="O388" s="3"/>
      <c r="P388" s="3"/>
      <c r="Q388" s="3"/>
      <c r="R388" s="3"/>
      <c r="S388" s="3"/>
      <c r="T388" s="3"/>
      <c r="U388" s="3"/>
      <c r="V388" s="3"/>
      <c r="W388" s="3"/>
      <c r="X388" s="3"/>
      <c r="Y388" s="3"/>
      <c r="Z388" s="3"/>
    </row>
    <row r="389" spans="1:26" ht="12.75" customHeight="1" x14ac:dyDescent="0.25">
      <c r="A389" s="3"/>
      <c r="B389" s="3"/>
      <c r="C389" s="200"/>
      <c r="D389" s="200"/>
      <c r="E389" s="3"/>
      <c r="F389" s="3"/>
      <c r="G389" s="3"/>
      <c r="H389" s="3"/>
      <c r="I389" s="3"/>
      <c r="J389" s="3"/>
      <c r="K389" s="3"/>
      <c r="L389" s="3"/>
      <c r="M389" s="3"/>
      <c r="N389" s="3"/>
      <c r="O389" s="3"/>
      <c r="P389" s="3"/>
      <c r="Q389" s="3"/>
      <c r="R389" s="3"/>
      <c r="S389" s="3"/>
      <c r="T389" s="3"/>
      <c r="U389" s="3"/>
      <c r="V389" s="3"/>
      <c r="W389" s="3"/>
      <c r="X389" s="3"/>
      <c r="Y389" s="3"/>
      <c r="Z389" s="3"/>
    </row>
    <row r="390" spans="1:26" ht="12.75" customHeight="1" x14ac:dyDescent="0.25">
      <c r="A390" s="3"/>
      <c r="B390" s="3"/>
      <c r="C390" s="200"/>
      <c r="D390" s="200"/>
      <c r="E390" s="3"/>
      <c r="F390" s="3"/>
      <c r="G390" s="3"/>
      <c r="H390" s="3"/>
      <c r="I390" s="3"/>
      <c r="J390" s="3"/>
      <c r="K390" s="3"/>
      <c r="L390" s="3"/>
      <c r="M390" s="3"/>
      <c r="N390" s="3"/>
      <c r="O390" s="3"/>
      <c r="P390" s="3"/>
      <c r="Q390" s="3"/>
      <c r="R390" s="3"/>
      <c r="S390" s="3"/>
      <c r="T390" s="3"/>
      <c r="U390" s="3"/>
      <c r="V390" s="3"/>
      <c r="W390" s="3"/>
      <c r="X390" s="3"/>
      <c r="Y390" s="3"/>
      <c r="Z390" s="3"/>
    </row>
    <row r="391" spans="1:26" ht="12.75" customHeight="1" x14ac:dyDescent="0.25">
      <c r="A391" s="3"/>
      <c r="B391" s="3"/>
      <c r="C391" s="200"/>
      <c r="D391" s="200"/>
      <c r="E391" s="3"/>
      <c r="F391" s="3"/>
      <c r="G391" s="3"/>
      <c r="H391" s="3"/>
      <c r="I391" s="3"/>
      <c r="J391" s="3"/>
      <c r="K391" s="3"/>
      <c r="L391" s="3"/>
      <c r="M391" s="3"/>
      <c r="N391" s="3"/>
      <c r="O391" s="3"/>
      <c r="P391" s="3"/>
      <c r="Q391" s="3"/>
      <c r="R391" s="3"/>
      <c r="S391" s="3"/>
      <c r="T391" s="3"/>
      <c r="U391" s="3"/>
      <c r="V391" s="3"/>
      <c r="W391" s="3"/>
      <c r="X391" s="3"/>
      <c r="Y391" s="3"/>
      <c r="Z391" s="3"/>
    </row>
    <row r="392" spans="1:26" ht="12.75" customHeight="1" x14ac:dyDescent="0.25">
      <c r="A392" s="3"/>
      <c r="B392" s="3"/>
      <c r="C392" s="200"/>
      <c r="D392" s="200"/>
      <c r="E392" s="3"/>
      <c r="F392" s="3"/>
      <c r="G392" s="3"/>
      <c r="H392" s="3"/>
      <c r="I392" s="3"/>
      <c r="J392" s="3"/>
      <c r="K392" s="3"/>
      <c r="L392" s="3"/>
      <c r="M392" s="3"/>
      <c r="N392" s="3"/>
      <c r="O392" s="3"/>
      <c r="P392" s="3"/>
      <c r="Q392" s="3"/>
      <c r="R392" s="3"/>
      <c r="S392" s="3"/>
      <c r="T392" s="3"/>
      <c r="U392" s="3"/>
      <c r="V392" s="3"/>
      <c r="W392" s="3"/>
      <c r="X392" s="3"/>
      <c r="Y392" s="3"/>
      <c r="Z392" s="3"/>
    </row>
    <row r="393" spans="1:26" ht="12.75" customHeight="1" x14ac:dyDescent="0.25">
      <c r="A393" s="3"/>
      <c r="B393" s="3"/>
      <c r="C393" s="200"/>
      <c r="D393" s="200"/>
      <c r="E393" s="3"/>
      <c r="F393" s="3"/>
      <c r="G393" s="3"/>
      <c r="H393" s="3"/>
      <c r="I393" s="3"/>
      <c r="J393" s="3"/>
      <c r="K393" s="3"/>
      <c r="L393" s="3"/>
      <c r="M393" s="3"/>
      <c r="N393" s="3"/>
      <c r="O393" s="3"/>
      <c r="P393" s="3"/>
      <c r="Q393" s="3"/>
      <c r="R393" s="3"/>
      <c r="S393" s="3"/>
      <c r="T393" s="3"/>
      <c r="U393" s="3"/>
      <c r="V393" s="3"/>
      <c r="W393" s="3"/>
      <c r="X393" s="3"/>
      <c r="Y393" s="3"/>
      <c r="Z393" s="3"/>
    </row>
    <row r="394" spans="1:26" ht="12.75" customHeight="1" x14ac:dyDescent="0.25">
      <c r="A394" s="3"/>
      <c r="B394" s="3"/>
      <c r="C394" s="200"/>
      <c r="D394" s="200"/>
      <c r="E394" s="3"/>
      <c r="F394" s="3"/>
      <c r="G394" s="3"/>
      <c r="H394" s="3"/>
      <c r="I394" s="3"/>
      <c r="J394" s="3"/>
      <c r="K394" s="3"/>
      <c r="L394" s="3"/>
      <c r="M394" s="3"/>
      <c r="N394" s="3"/>
      <c r="O394" s="3"/>
      <c r="P394" s="3"/>
      <c r="Q394" s="3"/>
      <c r="R394" s="3"/>
      <c r="S394" s="3"/>
      <c r="T394" s="3"/>
      <c r="U394" s="3"/>
      <c r="V394" s="3"/>
      <c r="W394" s="3"/>
      <c r="X394" s="3"/>
      <c r="Y394" s="3"/>
      <c r="Z394" s="3"/>
    </row>
    <row r="395" spans="1:26" ht="12.75" customHeight="1" x14ac:dyDescent="0.25">
      <c r="A395" s="3"/>
      <c r="B395" s="3"/>
      <c r="C395" s="200"/>
      <c r="D395" s="200"/>
      <c r="E395" s="3"/>
      <c r="F395" s="3"/>
      <c r="G395" s="3"/>
      <c r="H395" s="3"/>
      <c r="I395" s="3"/>
      <c r="J395" s="3"/>
      <c r="K395" s="3"/>
      <c r="L395" s="3"/>
      <c r="M395" s="3"/>
      <c r="N395" s="3"/>
      <c r="O395" s="3"/>
      <c r="P395" s="3"/>
      <c r="Q395" s="3"/>
      <c r="R395" s="3"/>
      <c r="S395" s="3"/>
      <c r="T395" s="3"/>
      <c r="U395" s="3"/>
      <c r="V395" s="3"/>
      <c r="W395" s="3"/>
      <c r="X395" s="3"/>
      <c r="Y395" s="3"/>
      <c r="Z395" s="3"/>
    </row>
    <row r="396" spans="1:26" ht="12.75" customHeight="1" x14ac:dyDescent="0.25">
      <c r="A396" s="3"/>
      <c r="B396" s="3"/>
      <c r="C396" s="200"/>
      <c r="D396" s="200"/>
      <c r="E396" s="3"/>
      <c r="F396" s="3"/>
      <c r="G396" s="3"/>
      <c r="H396" s="3"/>
      <c r="I396" s="3"/>
      <c r="J396" s="3"/>
      <c r="K396" s="3"/>
      <c r="L396" s="3"/>
      <c r="M396" s="3"/>
      <c r="N396" s="3"/>
      <c r="O396" s="3"/>
      <c r="P396" s="3"/>
      <c r="Q396" s="3"/>
      <c r="R396" s="3"/>
      <c r="S396" s="3"/>
      <c r="T396" s="3"/>
      <c r="U396" s="3"/>
      <c r="V396" s="3"/>
      <c r="W396" s="3"/>
      <c r="X396" s="3"/>
      <c r="Y396" s="3"/>
      <c r="Z396" s="3"/>
    </row>
    <row r="397" spans="1:26" ht="12.75" customHeight="1" x14ac:dyDescent="0.25">
      <c r="A397" s="3"/>
      <c r="B397" s="3"/>
      <c r="C397" s="200"/>
      <c r="D397" s="200"/>
      <c r="E397" s="3"/>
      <c r="F397" s="3"/>
      <c r="G397" s="3"/>
      <c r="H397" s="3"/>
      <c r="I397" s="3"/>
      <c r="J397" s="3"/>
      <c r="K397" s="3"/>
      <c r="L397" s="3"/>
      <c r="M397" s="3"/>
      <c r="N397" s="3"/>
      <c r="O397" s="3"/>
      <c r="P397" s="3"/>
      <c r="Q397" s="3"/>
      <c r="R397" s="3"/>
      <c r="S397" s="3"/>
      <c r="T397" s="3"/>
      <c r="U397" s="3"/>
      <c r="V397" s="3"/>
      <c r="W397" s="3"/>
      <c r="X397" s="3"/>
      <c r="Y397" s="3"/>
      <c r="Z397" s="3"/>
    </row>
    <row r="398" spans="1:26" ht="12.75" customHeight="1" x14ac:dyDescent="0.25">
      <c r="A398" s="3"/>
      <c r="B398" s="3"/>
      <c r="C398" s="200"/>
      <c r="D398" s="200"/>
      <c r="E398" s="3"/>
      <c r="F398" s="3"/>
      <c r="G398" s="3"/>
      <c r="H398" s="3"/>
      <c r="I398" s="3"/>
      <c r="J398" s="3"/>
      <c r="K398" s="3"/>
      <c r="L398" s="3"/>
      <c r="M398" s="3"/>
      <c r="N398" s="3"/>
      <c r="O398" s="3"/>
      <c r="P398" s="3"/>
      <c r="Q398" s="3"/>
      <c r="R398" s="3"/>
      <c r="S398" s="3"/>
      <c r="T398" s="3"/>
      <c r="U398" s="3"/>
      <c r="V398" s="3"/>
      <c r="W398" s="3"/>
      <c r="X398" s="3"/>
      <c r="Y398" s="3"/>
      <c r="Z398" s="3"/>
    </row>
    <row r="399" spans="1:26" ht="12.75" customHeight="1" x14ac:dyDescent="0.25">
      <c r="A399" s="3"/>
      <c r="B399" s="3"/>
      <c r="C399" s="200"/>
      <c r="D399" s="200"/>
      <c r="E399" s="3"/>
      <c r="F399" s="3"/>
      <c r="G399" s="3"/>
      <c r="H399" s="3"/>
      <c r="I399" s="3"/>
      <c r="J399" s="3"/>
      <c r="K399" s="3"/>
      <c r="L399" s="3"/>
      <c r="M399" s="3"/>
      <c r="N399" s="3"/>
      <c r="O399" s="3"/>
      <c r="P399" s="3"/>
      <c r="Q399" s="3"/>
      <c r="R399" s="3"/>
      <c r="S399" s="3"/>
      <c r="T399" s="3"/>
      <c r="U399" s="3"/>
      <c r="V399" s="3"/>
      <c r="W399" s="3"/>
      <c r="X399" s="3"/>
      <c r="Y399" s="3"/>
      <c r="Z399" s="3"/>
    </row>
    <row r="400" spans="1:26" ht="12.75" customHeight="1" x14ac:dyDescent="0.25">
      <c r="A400" s="3"/>
      <c r="B400" s="3"/>
      <c r="C400" s="200"/>
      <c r="D400" s="200"/>
      <c r="E400" s="3"/>
      <c r="F400" s="3"/>
      <c r="G400" s="3"/>
      <c r="H400" s="3"/>
      <c r="I400" s="3"/>
      <c r="J400" s="3"/>
      <c r="K400" s="3"/>
      <c r="L400" s="3"/>
      <c r="M400" s="3"/>
      <c r="N400" s="3"/>
      <c r="O400" s="3"/>
      <c r="P400" s="3"/>
      <c r="Q400" s="3"/>
      <c r="R400" s="3"/>
      <c r="S400" s="3"/>
      <c r="T400" s="3"/>
      <c r="U400" s="3"/>
      <c r="V400" s="3"/>
      <c r="W400" s="3"/>
      <c r="X400" s="3"/>
      <c r="Y400" s="3"/>
      <c r="Z400" s="3"/>
    </row>
    <row r="401" spans="1:26" ht="12.75" customHeight="1" x14ac:dyDescent="0.25">
      <c r="A401" s="3"/>
      <c r="B401" s="3"/>
      <c r="C401" s="200"/>
      <c r="D401" s="200"/>
      <c r="E401" s="3"/>
      <c r="F401" s="3"/>
      <c r="G401" s="3"/>
      <c r="H401" s="3"/>
      <c r="I401" s="3"/>
      <c r="J401" s="3"/>
      <c r="K401" s="3"/>
      <c r="L401" s="3"/>
      <c r="M401" s="3"/>
      <c r="N401" s="3"/>
      <c r="O401" s="3"/>
      <c r="P401" s="3"/>
      <c r="Q401" s="3"/>
      <c r="R401" s="3"/>
      <c r="S401" s="3"/>
      <c r="T401" s="3"/>
      <c r="U401" s="3"/>
      <c r="V401" s="3"/>
      <c r="W401" s="3"/>
      <c r="X401" s="3"/>
      <c r="Y401" s="3"/>
      <c r="Z401" s="3"/>
    </row>
    <row r="402" spans="1:26" ht="12.75" customHeight="1" x14ac:dyDescent="0.25">
      <c r="A402" s="3"/>
      <c r="B402" s="3"/>
      <c r="C402" s="200"/>
      <c r="D402" s="200"/>
      <c r="E402" s="3"/>
      <c r="F402" s="3"/>
      <c r="G402" s="3"/>
      <c r="H402" s="3"/>
      <c r="I402" s="3"/>
      <c r="J402" s="3"/>
      <c r="K402" s="3"/>
      <c r="L402" s="3"/>
      <c r="M402" s="3"/>
      <c r="N402" s="3"/>
      <c r="O402" s="3"/>
      <c r="P402" s="3"/>
      <c r="Q402" s="3"/>
      <c r="R402" s="3"/>
      <c r="S402" s="3"/>
      <c r="T402" s="3"/>
      <c r="U402" s="3"/>
      <c r="V402" s="3"/>
      <c r="W402" s="3"/>
      <c r="X402" s="3"/>
      <c r="Y402" s="3"/>
      <c r="Z402" s="3"/>
    </row>
    <row r="403" spans="1:26" ht="12.75" customHeight="1" x14ac:dyDescent="0.25">
      <c r="A403" s="3"/>
      <c r="B403" s="3"/>
      <c r="C403" s="200"/>
      <c r="D403" s="200"/>
      <c r="E403" s="3"/>
      <c r="F403" s="3"/>
      <c r="G403" s="3"/>
      <c r="H403" s="3"/>
      <c r="I403" s="3"/>
      <c r="J403" s="3"/>
      <c r="K403" s="3"/>
      <c r="L403" s="3"/>
      <c r="M403" s="3"/>
      <c r="N403" s="3"/>
      <c r="O403" s="3"/>
      <c r="P403" s="3"/>
      <c r="Q403" s="3"/>
      <c r="R403" s="3"/>
      <c r="S403" s="3"/>
      <c r="T403" s="3"/>
      <c r="U403" s="3"/>
      <c r="V403" s="3"/>
      <c r="W403" s="3"/>
      <c r="X403" s="3"/>
      <c r="Y403" s="3"/>
      <c r="Z403" s="3"/>
    </row>
    <row r="404" spans="1:26" ht="12.75" customHeight="1" x14ac:dyDescent="0.25">
      <c r="A404" s="3"/>
      <c r="B404" s="3"/>
      <c r="C404" s="200"/>
      <c r="D404" s="200"/>
      <c r="E404" s="3"/>
      <c r="F404" s="3"/>
      <c r="G404" s="3"/>
      <c r="H404" s="3"/>
      <c r="I404" s="3"/>
      <c r="J404" s="3"/>
      <c r="K404" s="3"/>
      <c r="L404" s="3"/>
      <c r="M404" s="3"/>
      <c r="N404" s="3"/>
      <c r="O404" s="3"/>
      <c r="P404" s="3"/>
      <c r="Q404" s="3"/>
      <c r="R404" s="3"/>
      <c r="S404" s="3"/>
      <c r="T404" s="3"/>
      <c r="U404" s="3"/>
      <c r="V404" s="3"/>
      <c r="W404" s="3"/>
      <c r="X404" s="3"/>
      <c r="Y404" s="3"/>
      <c r="Z404" s="3"/>
    </row>
    <row r="405" spans="1:26" ht="12.75" customHeight="1" x14ac:dyDescent="0.25">
      <c r="A405" s="3"/>
      <c r="B405" s="3"/>
      <c r="C405" s="200"/>
      <c r="D405" s="200"/>
      <c r="E405" s="3"/>
      <c r="F405" s="3"/>
      <c r="G405" s="3"/>
      <c r="H405" s="3"/>
      <c r="I405" s="3"/>
      <c r="J405" s="3"/>
      <c r="K405" s="3"/>
      <c r="L405" s="3"/>
      <c r="M405" s="3"/>
      <c r="N405" s="3"/>
      <c r="O405" s="3"/>
      <c r="P405" s="3"/>
      <c r="Q405" s="3"/>
      <c r="R405" s="3"/>
      <c r="S405" s="3"/>
      <c r="T405" s="3"/>
      <c r="U405" s="3"/>
      <c r="V405" s="3"/>
      <c r="W405" s="3"/>
      <c r="X405" s="3"/>
      <c r="Y405" s="3"/>
      <c r="Z405" s="3"/>
    </row>
    <row r="406" spans="1:26" ht="12.75" customHeight="1" x14ac:dyDescent="0.25">
      <c r="A406" s="3"/>
      <c r="B406" s="3"/>
      <c r="C406" s="200"/>
      <c r="D406" s="200"/>
      <c r="E406" s="3"/>
      <c r="F406" s="3"/>
      <c r="G406" s="3"/>
      <c r="H406" s="3"/>
      <c r="I406" s="3"/>
      <c r="J406" s="3"/>
      <c r="K406" s="3"/>
      <c r="L406" s="3"/>
      <c r="M406" s="3"/>
      <c r="N406" s="3"/>
      <c r="O406" s="3"/>
      <c r="P406" s="3"/>
      <c r="Q406" s="3"/>
      <c r="R406" s="3"/>
      <c r="S406" s="3"/>
      <c r="T406" s="3"/>
      <c r="U406" s="3"/>
      <c r="V406" s="3"/>
      <c r="W406" s="3"/>
      <c r="X406" s="3"/>
      <c r="Y406" s="3"/>
      <c r="Z406" s="3"/>
    </row>
    <row r="407" spans="1:26" ht="12.75" customHeight="1" x14ac:dyDescent="0.25">
      <c r="A407" s="3"/>
      <c r="B407" s="3"/>
      <c r="C407" s="200"/>
      <c r="D407" s="200"/>
      <c r="E407" s="3"/>
      <c r="F407" s="3"/>
      <c r="G407" s="3"/>
      <c r="H407" s="3"/>
      <c r="I407" s="3"/>
      <c r="J407" s="3"/>
      <c r="K407" s="3"/>
      <c r="L407" s="3"/>
      <c r="M407" s="3"/>
      <c r="N407" s="3"/>
      <c r="O407" s="3"/>
      <c r="P407" s="3"/>
      <c r="Q407" s="3"/>
      <c r="R407" s="3"/>
      <c r="S407" s="3"/>
      <c r="T407" s="3"/>
      <c r="U407" s="3"/>
      <c r="V407" s="3"/>
      <c r="W407" s="3"/>
      <c r="X407" s="3"/>
      <c r="Y407" s="3"/>
      <c r="Z407" s="3"/>
    </row>
    <row r="408" spans="1:26" ht="12.75" customHeight="1" x14ac:dyDescent="0.25">
      <c r="A408" s="3"/>
      <c r="B408" s="3"/>
      <c r="C408" s="200"/>
      <c r="D408" s="200"/>
      <c r="E408" s="3"/>
      <c r="F408" s="3"/>
      <c r="G408" s="3"/>
      <c r="H408" s="3"/>
      <c r="I408" s="3"/>
      <c r="J408" s="3"/>
      <c r="K408" s="3"/>
      <c r="L408" s="3"/>
      <c r="M408" s="3"/>
      <c r="N408" s="3"/>
      <c r="O408" s="3"/>
      <c r="P408" s="3"/>
      <c r="Q408" s="3"/>
      <c r="R408" s="3"/>
      <c r="S408" s="3"/>
      <c r="T408" s="3"/>
      <c r="U408" s="3"/>
      <c r="V408" s="3"/>
      <c r="W408" s="3"/>
      <c r="X408" s="3"/>
      <c r="Y408" s="3"/>
      <c r="Z408" s="3"/>
    </row>
    <row r="409" spans="1:26" ht="12.75" customHeight="1" x14ac:dyDescent="0.25">
      <c r="A409" s="3"/>
      <c r="B409" s="3"/>
      <c r="C409" s="200"/>
      <c r="D409" s="200"/>
      <c r="E409" s="3"/>
      <c r="F409" s="3"/>
      <c r="G409" s="3"/>
      <c r="H409" s="3"/>
      <c r="I409" s="3"/>
      <c r="J409" s="3"/>
      <c r="K409" s="3"/>
      <c r="L409" s="3"/>
      <c r="M409" s="3"/>
      <c r="N409" s="3"/>
      <c r="O409" s="3"/>
      <c r="P409" s="3"/>
      <c r="Q409" s="3"/>
      <c r="R409" s="3"/>
      <c r="S409" s="3"/>
      <c r="T409" s="3"/>
      <c r="U409" s="3"/>
      <c r="V409" s="3"/>
      <c r="W409" s="3"/>
      <c r="X409" s="3"/>
      <c r="Y409" s="3"/>
      <c r="Z409" s="3"/>
    </row>
    <row r="410" spans="1:26" ht="12.75" customHeight="1" x14ac:dyDescent="0.25">
      <c r="A410" s="3"/>
      <c r="B410" s="3"/>
      <c r="C410" s="200"/>
      <c r="D410" s="200"/>
      <c r="E410" s="3"/>
      <c r="F410" s="3"/>
      <c r="G410" s="3"/>
      <c r="H410" s="3"/>
      <c r="I410" s="3"/>
      <c r="J410" s="3"/>
      <c r="K410" s="3"/>
      <c r="L410" s="3"/>
      <c r="M410" s="3"/>
      <c r="N410" s="3"/>
      <c r="O410" s="3"/>
      <c r="P410" s="3"/>
      <c r="Q410" s="3"/>
      <c r="R410" s="3"/>
      <c r="S410" s="3"/>
      <c r="T410" s="3"/>
      <c r="U410" s="3"/>
      <c r="V410" s="3"/>
      <c r="W410" s="3"/>
      <c r="X410" s="3"/>
      <c r="Y410" s="3"/>
      <c r="Z410" s="3"/>
    </row>
    <row r="411" spans="1:26" ht="12.75" customHeight="1" x14ac:dyDescent="0.25">
      <c r="A411" s="3"/>
      <c r="B411" s="3"/>
      <c r="C411" s="200"/>
      <c r="D411" s="200"/>
      <c r="E411" s="3"/>
      <c r="F411" s="3"/>
      <c r="G411" s="3"/>
      <c r="H411" s="3"/>
      <c r="I411" s="3"/>
      <c r="J411" s="3"/>
      <c r="K411" s="3"/>
      <c r="L411" s="3"/>
      <c r="M411" s="3"/>
      <c r="N411" s="3"/>
      <c r="O411" s="3"/>
      <c r="P411" s="3"/>
      <c r="Q411" s="3"/>
      <c r="R411" s="3"/>
      <c r="S411" s="3"/>
      <c r="T411" s="3"/>
      <c r="U411" s="3"/>
      <c r="V411" s="3"/>
      <c r="W411" s="3"/>
      <c r="X411" s="3"/>
      <c r="Y411" s="3"/>
      <c r="Z411" s="3"/>
    </row>
    <row r="412" spans="1:26" ht="12.75" customHeight="1" x14ac:dyDescent="0.25">
      <c r="A412" s="3"/>
      <c r="B412" s="3"/>
      <c r="C412" s="200"/>
      <c r="D412" s="200"/>
      <c r="E412" s="3"/>
      <c r="F412" s="3"/>
      <c r="G412" s="3"/>
      <c r="H412" s="3"/>
      <c r="I412" s="3"/>
      <c r="J412" s="3"/>
      <c r="K412" s="3"/>
      <c r="L412" s="3"/>
      <c r="M412" s="3"/>
      <c r="N412" s="3"/>
      <c r="O412" s="3"/>
      <c r="P412" s="3"/>
      <c r="Q412" s="3"/>
      <c r="R412" s="3"/>
      <c r="S412" s="3"/>
      <c r="T412" s="3"/>
      <c r="U412" s="3"/>
      <c r="V412" s="3"/>
      <c r="W412" s="3"/>
      <c r="X412" s="3"/>
      <c r="Y412" s="3"/>
      <c r="Z412" s="3"/>
    </row>
    <row r="413" spans="1:26" ht="12.75" customHeight="1" x14ac:dyDescent="0.25">
      <c r="A413" s="3"/>
      <c r="B413" s="3"/>
      <c r="C413" s="200"/>
      <c r="D413" s="200"/>
      <c r="E413" s="3"/>
      <c r="F413" s="3"/>
      <c r="G413" s="3"/>
      <c r="H413" s="3"/>
      <c r="I413" s="3"/>
      <c r="J413" s="3"/>
      <c r="K413" s="3"/>
      <c r="L413" s="3"/>
      <c r="M413" s="3"/>
      <c r="N413" s="3"/>
      <c r="O413" s="3"/>
      <c r="P413" s="3"/>
      <c r="Q413" s="3"/>
      <c r="R413" s="3"/>
      <c r="S413" s="3"/>
      <c r="T413" s="3"/>
      <c r="U413" s="3"/>
      <c r="V413" s="3"/>
      <c r="W413" s="3"/>
      <c r="X413" s="3"/>
      <c r="Y413" s="3"/>
      <c r="Z413" s="3"/>
    </row>
    <row r="414" spans="1:26" ht="12.75" customHeight="1" x14ac:dyDescent="0.25">
      <c r="A414" s="3"/>
      <c r="B414" s="3"/>
      <c r="C414" s="200"/>
      <c r="D414" s="200"/>
      <c r="E414" s="3"/>
      <c r="F414" s="3"/>
      <c r="G414" s="3"/>
      <c r="H414" s="3"/>
      <c r="I414" s="3"/>
      <c r="J414" s="3"/>
      <c r="K414" s="3"/>
      <c r="L414" s="3"/>
      <c r="M414" s="3"/>
      <c r="N414" s="3"/>
      <c r="O414" s="3"/>
      <c r="P414" s="3"/>
      <c r="Q414" s="3"/>
      <c r="R414" s="3"/>
      <c r="S414" s="3"/>
      <c r="T414" s="3"/>
      <c r="U414" s="3"/>
      <c r="V414" s="3"/>
      <c r="W414" s="3"/>
      <c r="X414" s="3"/>
      <c r="Y414" s="3"/>
      <c r="Z414" s="3"/>
    </row>
    <row r="415" spans="1:26" ht="12.75" customHeight="1" x14ac:dyDescent="0.25">
      <c r="A415" s="3"/>
      <c r="B415" s="3"/>
      <c r="C415" s="200"/>
      <c r="D415" s="200"/>
      <c r="E415" s="3"/>
      <c r="F415" s="3"/>
      <c r="G415" s="3"/>
      <c r="H415" s="3"/>
      <c r="I415" s="3"/>
      <c r="J415" s="3"/>
      <c r="K415" s="3"/>
      <c r="L415" s="3"/>
      <c r="M415" s="3"/>
      <c r="N415" s="3"/>
      <c r="O415" s="3"/>
      <c r="P415" s="3"/>
      <c r="Q415" s="3"/>
      <c r="R415" s="3"/>
      <c r="S415" s="3"/>
      <c r="T415" s="3"/>
      <c r="U415" s="3"/>
      <c r="V415" s="3"/>
      <c r="W415" s="3"/>
      <c r="X415" s="3"/>
      <c r="Y415" s="3"/>
      <c r="Z415" s="3"/>
    </row>
    <row r="416" spans="1:26" ht="12.75" customHeight="1" x14ac:dyDescent="0.25">
      <c r="A416" s="3"/>
      <c r="B416" s="3"/>
      <c r="C416" s="200"/>
      <c r="D416" s="200"/>
      <c r="E416" s="3"/>
      <c r="F416" s="3"/>
      <c r="G416" s="3"/>
      <c r="H416" s="3"/>
      <c r="I416" s="3"/>
      <c r="J416" s="3"/>
      <c r="K416" s="3"/>
      <c r="L416" s="3"/>
      <c r="M416" s="3"/>
      <c r="N416" s="3"/>
      <c r="O416" s="3"/>
      <c r="P416" s="3"/>
      <c r="Q416" s="3"/>
      <c r="R416" s="3"/>
      <c r="S416" s="3"/>
      <c r="T416" s="3"/>
      <c r="U416" s="3"/>
      <c r="V416" s="3"/>
      <c r="W416" s="3"/>
      <c r="X416" s="3"/>
      <c r="Y416" s="3"/>
      <c r="Z416" s="3"/>
    </row>
    <row r="417" spans="1:26" ht="12.75" customHeight="1" x14ac:dyDescent="0.25">
      <c r="A417" s="3"/>
      <c r="B417" s="3"/>
      <c r="C417" s="200"/>
      <c r="D417" s="200"/>
      <c r="E417" s="3"/>
      <c r="F417" s="3"/>
      <c r="G417" s="3"/>
      <c r="H417" s="3"/>
      <c r="I417" s="3"/>
      <c r="J417" s="3"/>
      <c r="K417" s="3"/>
      <c r="L417" s="3"/>
      <c r="M417" s="3"/>
      <c r="N417" s="3"/>
      <c r="O417" s="3"/>
      <c r="P417" s="3"/>
      <c r="Q417" s="3"/>
      <c r="R417" s="3"/>
      <c r="S417" s="3"/>
      <c r="T417" s="3"/>
      <c r="U417" s="3"/>
      <c r="V417" s="3"/>
      <c r="W417" s="3"/>
      <c r="X417" s="3"/>
      <c r="Y417" s="3"/>
      <c r="Z417" s="3"/>
    </row>
    <row r="418" spans="1:26" ht="12.75" customHeight="1" x14ac:dyDescent="0.25">
      <c r="A418" s="3"/>
      <c r="B418" s="3"/>
      <c r="C418" s="200"/>
      <c r="D418" s="200"/>
      <c r="E418" s="3"/>
      <c r="F418" s="3"/>
      <c r="G418" s="3"/>
      <c r="H418" s="3"/>
      <c r="I418" s="3"/>
      <c r="J418" s="3"/>
      <c r="K418" s="3"/>
      <c r="L418" s="3"/>
      <c r="M418" s="3"/>
      <c r="N418" s="3"/>
      <c r="O418" s="3"/>
      <c r="P418" s="3"/>
      <c r="Q418" s="3"/>
      <c r="R418" s="3"/>
      <c r="S418" s="3"/>
      <c r="T418" s="3"/>
      <c r="U418" s="3"/>
      <c r="V418" s="3"/>
      <c r="W418" s="3"/>
      <c r="X418" s="3"/>
      <c r="Y418" s="3"/>
      <c r="Z418" s="3"/>
    </row>
    <row r="419" spans="1:26" ht="12.75" customHeight="1" x14ac:dyDescent="0.25">
      <c r="A419" s="3"/>
      <c r="B419" s="3"/>
      <c r="C419" s="200"/>
      <c r="D419" s="200"/>
      <c r="E419" s="3"/>
      <c r="F419" s="3"/>
      <c r="G419" s="3"/>
      <c r="H419" s="3"/>
      <c r="I419" s="3"/>
      <c r="J419" s="3"/>
      <c r="K419" s="3"/>
      <c r="L419" s="3"/>
      <c r="M419" s="3"/>
      <c r="N419" s="3"/>
      <c r="O419" s="3"/>
      <c r="P419" s="3"/>
      <c r="Q419" s="3"/>
      <c r="R419" s="3"/>
      <c r="S419" s="3"/>
      <c r="T419" s="3"/>
      <c r="U419" s="3"/>
      <c r="V419" s="3"/>
      <c r="W419" s="3"/>
      <c r="X419" s="3"/>
      <c r="Y419" s="3"/>
      <c r="Z419" s="3"/>
    </row>
    <row r="420" spans="1:26" ht="12.75" customHeight="1" x14ac:dyDescent="0.25">
      <c r="A420" s="3"/>
      <c r="B420" s="3"/>
      <c r="C420" s="200"/>
      <c r="D420" s="200"/>
      <c r="E420" s="3"/>
      <c r="F420" s="3"/>
      <c r="G420" s="3"/>
      <c r="H420" s="3"/>
      <c r="I420" s="3"/>
      <c r="J420" s="3"/>
      <c r="K420" s="3"/>
      <c r="L420" s="3"/>
      <c r="M420" s="3"/>
      <c r="N420" s="3"/>
      <c r="O420" s="3"/>
      <c r="P420" s="3"/>
      <c r="Q420" s="3"/>
      <c r="R420" s="3"/>
      <c r="S420" s="3"/>
      <c r="T420" s="3"/>
      <c r="U420" s="3"/>
      <c r="V420" s="3"/>
      <c r="W420" s="3"/>
      <c r="X420" s="3"/>
      <c r="Y420" s="3"/>
      <c r="Z420" s="3"/>
    </row>
    <row r="421" spans="1:26" ht="12.75" customHeight="1" x14ac:dyDescent="0.25">
      <c r="A421" s="3"/>
      <c r="B421" s="3"/>
      <c r="C421" s="200"/>
      <c r="D421" s="200"/>
      <c r="E421" s="3"/>
      <c r="F421" s="3"/>
      <c r="G421" s="3"/>
      <c r="H421" s="3"/>
      <c r="I421" s="3"/>
      <c r="J421" s="3"/>
      <c r="K421" s="3"/>
      <c r="L421" s="3"/>
      <c r="M421" s="3"/>
      <c r="N421" s="3"/>
      <c r="O421" s="3"/>
      <c r="P421" s="3"/>
      <c r="Q421" s="3"/>
      <c r="R421" s="3"/>
      <c r="S421" s="3"/>
      <c r="T421" s="3"/>
      <c r="U421" s="3"/>
      <c r="V421" s="3"/>
      <c r="W421" s="3"/>
      <c r="X421" s="3"/>
      <c r="Y421" s="3"/>
      <c r="Z421" s="3"/>
    </row>
    <row r="422" spans="1:26" ht="12.75" customHeight="1" x14ac:dyDescent="0.25">
      <c r="A422" s="3"/>
      <c r="B422" s="3"/>
      <c r="C422" s="200"/>
      <c r="D422" s="200"/>
      <c r="E422" s="3"/>
      <c r="F422" s="3"/>
      <c r="G422" s="3"/>
      <c r="H422" s="3"/>
      <c r="I422" s="3"/>
      <c r="J422" s="3"/>
      <c r="K422" s="3"/>
      <c r="L422" s="3"/>
      <c r="M422" s="3"/>
      <c r="N422" s="3"/>
      <c r="O422" s="3"/>
      <c r="P422" s="3"/>
      <c r="Q422" s="3"/>
      <c r="R422" s="3"/>
      <c r="S422" s="3"/>
      <c r="T422" s="3"/>
      <c r="U422" s="3"/>
      <c r="V422" s="3"/>
      <c r="W422" s="3"/>
      <c r="X422" s="3"/>
      <c r="Y422" s="3"/>
      <c r="Z422" s="3"/>
    </row>
    <row r="423" spans="1:26" ht="12.75" customHeight="1" x14ac:dyDescent="0.25">
      <c r="A423" s="3"/>
      <c r="B423" s="3"/>
      <c r="C423" s="200"/>
      <c r="D423" s="200"/>
      <c r="E423" s="3"/>
      <c r="F423" s="3"/>
      <c r="G423" s="3"/>
      <c r="H423" s="3"/>
      <c r="I423" s="3"/>
      <c r="J423" s="3"/>
      <c r="K423" s="3"/>
      <c r="L423" s="3"/>
      <c r="M423" s="3"/>
      <c r="N423" s="3"/>
      <c r="O423" s="3"/>
      <c r="P423" s="3"/>
      <c r="Q423" s="3"/>
      <c r="R423" s="3"/>
      <c r="S423" s="3"/>
      <c r="T423" s="3"/>
      <c r="U423" s="3"/>
      <c r="V423" s="3"/>
      <c r="W423" s="3"/>
      <c r="X423" s="3"/>
      <c r="Y423" s="3"/>
      <c r="Z423" s="3"/>
    </row>
    <row r="424" spans="1:26" ht="12.75" customHeight="1" x14ac:dyDescent="0.25">
      <c r="A424" s="3"/>
      <c r="B424" s="3"/>
      <c r="C424" s="200"/>
      <c r="D424" s="200"/>
      <c r="E424" s="3"/>
      <c r="F424" s="3"/>
      <c r="G424" s="3"/>
      <c r="H424" s="3"/>
      <c r="I424" s="3"/>
      <c r="J424" s="3"/>
      <c r="K424" s="3"/>
      <c r="L424" s="3"/>
      <c r="M424" s="3"/>
      <c r="N424" s="3"/>
      <c r="O424" s="3"/>
      <c r="P424" s="3"/>
      <c r="Q424" s="3"/>
      <c r="R424" s="3"/>
      <c r="S424" s="3"/>
      <c r="T424" s="3"/>
      <c r="U424" s="3"/>
      <c r="V424" s="3"/>
      <c r="W424" s="3"/>
      <c r="X424" s="3"/>
      <c r="Y424" s="3"/>
      <c r="Z424" s="3"/>
    </row>
    <row r="425" spans="1:26" ht="12.75" customHeight="1" x14ac:dyDescent="0.25">
      <c r="A425" s="3"/>
      <c r="B425" s="3"/>
      <c r="C425" s="200"/>
      <c r="D425" s="200"/>
      <c r="E425" s="3"/>
      <c r="F425" s="3"/>
      <c r="G425" s="3"/>
      <c r="H425" s="3"/>
      <c r="I425" s="3"/>
      <c r="J425" s="3"/>
      <c r="K425" s="3"/>
      <c r="L425" s="3"/>
      <c r="M425" s="3"/>
      <c r="N425" s="3"/>
      <c r="O425" s="3"/>
      <c r="P425" s="3"/>
      <c r="Q425" s="3"/>
      <c r="R425" s="3"/>
      <c r="S425" s="3"/>
      <c r="T425" s="3"/>
      <c r="U425" s="3"/>
      <c r="V425" s="3"/>
      <c r="W425" s="3"/>
      <c r="X425" s="3"/>
      <c r="Y425" s="3"/>
      <c r="Z425" s="3"/>
    </row>
    <row r="426" spans="1:26" ht="12.75" customHeight="1" x14ac:dyDescent="0.25">
      <c r="A426" s="3"/>
      <c r="B426" s="3"/>
      <c r="C426" s="200"/>
      <c r="D426" s="200"/>
      <c r="E426" s="3"/>
      <c r="F426" s="3"/>
      <c r="G426" s="3"/>
      <c r="H426" s="3"/>
      <c r="I426" s="3"/>
      <c r="J426" s="3"/>
      <c r="K426" s="3"/>
      <c r="L426" s="3"/>
      <c r="M426" s="3"/>
      <c r="N426" s="3"/>
      <c r="O426" s="3"/>
      <c r="P426" s="3"/>
      <c r="Q426" s="3"/>
      <c r="R426" s="3"/>
      <c r="S426" s="3"/>
      <c r="T426" s="3"/>
      <c r="U426" s="3"/>
      <c r="V426" s="3"/>
      <c r="W426" s="3"/>
      <c r="X426" s="3"/>
      <c r="Y426" s="3"/>
      <c r="Z426" s="3"/>
    </row>
    <row r="427" spans="1:26" ht="12.75" customHeight="1" x14ac:dyDescent="0.25">
      <c r="A427" s="3"/>
      <c r="B427" s="3"/>
      <c r="C427" s="200"/>
      <c r="D427" s="200"/>
      <c r="E427" s="3"/>
      <c r="F427" s="3"/>
      <c r="G427" s="3"/>
      <c r="H427" s="3"/>
      <c r="I427" s="3"/>
      <c r="J427" s="3"/>
      <c r="K427" s="3"/>
      <c r="L427" s="3"/>
      <c r="M427" s="3"/>
      <c r="N427" s="3"/>
      <c r="O427" s="3"/>
      <c r="P427" s="3"/>
      <c r="Q427" s="3"/>
      <c r="R427" s="3"/>
      <c r="S427" s="3"/>
      <c r="T427" s="3"/>
      <c r="U427" s="3"/>
      <c r="V427" s="3"/>
      <c r="W427" s="3"/>
      <c r="X427" s="3"/>
      <c r="Y427" s="3"/>
      <c r="Z427" s="3"/>
    </row>
    <row r="428" spans="1:26" ht="12.75" customHeight="1" x14ac:dyDescent="0.25">
      <c r="A428" s="3"/>
      <c r="B428" s="3"/>
      <c r="C428" s="200"/>
      <c r="D428" s="200"/>
      <c r="E428" s="3"/>
      <c r="F428" s="3"/>
      <c r="G428" s="3"/>
      <c r="H428" s="3"/>
      <c r="I428" s="3"/>
      <c r="J428" s="3"/>
      <c r="K428" s="3"/>
      <c r="L428" s="3"/>
      <c r="M428" s="3"/>
      <c r="N428" s="3"/>
      <c r="O428" s="3"/>
      <c r="P428" s="3"/>
      <c r="Q428" s="3"/>
      <c r="R428" s="3"/>
      <c r="S428" s="3"/>
      <c r="T428" s="3"/>
      <c r="U428" s="3"/>
      <c r="V428" s="3"/>
      <c r="W428" s="3"/>
      <c r="X428" s="3"/>
      <c r="Y428" s="3"/>
      <c r="Z428" s="3"/>
    </row>
    <row r="429" spans="1:26" ht="12.75" customHeight="1" x14ac:dyDescent="0.25">
      <c r="A429" s="3"/>
      <c r="B429" s="3"/>
      <c r="C429" s="200"/>
      <c r="D429" s="200"/>
      <c r="E429" s="3"/>
      <c r="F429" s="3"/>
      <c r="G429" s="3"/>
      <c r="H429" s="3"/>
      <c r="I429" s="3"/>
      <c r="J429" s="3"/>
      <c r="K429" s="3"/>
      <c r="L429" s="3"/>
      <c r="M429" s="3"/>
      <c r="N429" s="3"/>
      <c r="O429" s="3"/>
      <c r="P429" s="3"/>
      <c r="Q429" s="3"/>
      <c r="R429" s="3"/>
      <c r="S429" s="3"/>
      <c r="T429" s="3"/>
      <c r="U429" s="3"/>
      <c r="V429" s="3"/>
      <c r="W429" s="3"/>
      <c r="X429" s="3"/>
      <c r="Y429" s="3"/>
      <c r="Z429" s="3"/>
    </row>
    <row r="430" spans="1:26" ht="12.75" customHeight="1" x14ac:dyDescent="0.25">
      <c r="A430" s="3"/>
      <c r="B430" s="3"/>
      <c r="C430" s="200"/>
      <c r="D430" s="200"/>
      <c r="E430" s="3"/>
      <c r="F430" s="3"/>
      <c r="G430" s="3"/>
      <c r="H430" s="3"/>
      <c r="I430" s="3"/>
      <c r="J430" s="3"/>
      <c r="K430" s="3"/>
      <c r="L430" s="3"/>
      <c r="M430" s="3"/>
      <c r="N430" s="3"/>
      <c r="O430" s="3"/>
      <c r="P430" s="3"/>
      <c r="Q430" s="3"/>
      <c r="R430" s="3"/>
      <c r="S430" s="3"/>
      <c r="T430" s="3"/>
      <c r="U430" s="3"/>
      <c r="V430" s="3"/>
      <c r="W430" s="3"/>
      <c r="X430" s="3"/>
      <c r="Y430" s="3"/>
      <c r="Z430" s="3"/>
    </row>
    <row r="431" spans="1:26" ht="12.75" customHeight="1" x14ac:dyDescent="0.25">
      <c r="A431" s="3"/>
      <c r="B431" s="3"/>
      <c r="C431" s="200"/>
      <c r="D431" s="200"/>
      <c r="E431" s="3"/>
      <c r="F431" s="3"/>
      <c r="G431" s="3"/>
      <c r="H431" s="3"/>
      <c r="I431" s="3"/>
      <c r="J431" s="3"/>
      <c r="K431" s="3"/>
      <c r="L431" s="3"/>
      <c r="M431" s="3"/>
      <c r="N431" s="3"/>
      <c r="O431" s="3"/>
      <c r="P431" s="3"/>
      <c r="Q431" s="3"/>
      <c r="R431" s="3"/>
      <c r="S431" s="3"/>
      <c r="T431" s="3"/>
      <c r="U431" s="3"/>
      <c r="V431" s="3"/>
      <c r="W431" s="3"/>
      <c r="X431" s="3"/>
      <c r="Y431" s="3"/>
      <c r="Z431" s="3"/>
    </row>
    <row r="432" spans="1:26" ht="12.75" customHeight="1" x14ac:dyDescent="0.25">
      <c r="A432" s="3"/>
      <c r="B432" s="3"/>
      <c r="C432" s="200"/>
      <c r="D432" s="200"/>
      <c r="E432" s="3"/>
      <c r="F432" s="3"/>
      <c r="G432" s="3"/>
      <c r="H432" s="3"/>
      <c r="I432" s="3"/>
      <c r="J432" s="3"/>
      <c r="K432" s="3"/>
      <c r="L432" s="3"/>
      <c r="M432" s="3"/>
      <c r="N432" s="3"/>
      <c r="O432" s="3"/>
      <c r="P432" s="3"/>
      <c r="Q432" s="3"/>
      <c r="R432" s="3"/>
      <c r="S432" s="3"/>
      <c r="T432" s="3"/>
      <c r="U432" s="3"/>
      <c r="V432" s="3"/>
      <c r="W432" s="3"/>
      <c r="X432" s="3"/>
      <c r="Y432" s="3"/>
      <c r="Z432" s="3"/>
    </row>
    <row r="433" spans="1:26" ht="12.75" customHeight="1" x14ac:dyDescent="0.25">
      <c r="A433" s="3"/>
      <c r="B433" s="3"/>
      <c r="C433" s="200"/>
      <c r="D433" s="200"/>
      <c r="E433" s="3"/>
      <c r="F433" s="3"/>
      <c r="G433" s="3"/>
      <c r="H433" s="3"/>
      <c r="I433" s="3"/>
      <c r="J433" s="3"/>
      <c r="K433" s="3"/>
      <c r="L433" s="3"/>
      <c r="M433" s="3"/>
      <c r="N433" s="3"/>
      <c r="O433" s="3"/>
      <c r="P433" s="3"/>
      <c r="Q433" s="3"/>
      <c r="R433" s="3"/>
      <c r="S433" s="3"/>
      <c r="T433" s="3"/>
      <c r="U433" s="3"/>
      <c r="V433" s="3"/>
      <c r="W433" s="3"/>
      <c r="X433" s="3"/>
      <c r="Y433" s="3"/>
      <c r="Z433" s="3"/>
    </row>
    <row r="434" spans="1:26" ht="12.75" customHeight="1" x14ac:dyDescent="0.25">
      <c r="A434" s="3"/>
      <c r="B434" s="3"/>
      <c r="C434" s="200"/>
      <c r="D434" s="200"/>
      <c r="E434" s="3"/>
      <c r="F434" s="3"/>
      <c r="G434" s="3"/>
      <c r="H434" s="3"/>
      <c r="I434" s="3"/>
      <c r="J434" s="3"/>
      <c r="K434" s="3"/>
      <c r="L434" s="3"/>
      <c r="M434" s="3"/>
      <c r="N434" s="3"/>
      <c r="O434" s="3"/>
      <c r="P434" s="3"/>
      <c r="Q434" s="3"/>
      <c r="R434" s="3"/>
      <c r="S434" s="3"/>
      <c r="T434" s="3"/>
      <c r="U434" s="3"/>
      <c r="V434" s="3"/>
      <c r="W434" s="3"/>
      <c r="X434" s="3"/>
      <c r="Y434" s="3"/>
      <c r="Z434" s="3"/>
    </row>
    <row r="435" spans="1:26" ht="12.75" customHeight="1" x14ac:dyDescent="0.25">
      <c r="A435" s="3"/>
      <c r="B435" s="3"/>
      <c r="C435" s="200"/>
      <c r="D435" s="200"/>
      <c r="E435" s="3"/>
      <c r="F435" s="3"/>
      <c r="G435" s="3"/>
      <c r="H435" s="3"/>
      <c r="I435" s="3"/>
      <c r="J435" s="3"/>
      <c r="K435" s="3"/>
      <c r="L435" s="3"/>
      <c r="M435" s="3"/>
      <c r="N435" s="3"/>
      <c r="O435" s="3"/>
      <c r="P435" s="3"/>
      <c r="Q435" s="3"/>
      <c r="R435" s="3"/>
      <c r="S435" s="3"/>
      <c r="T435" s="3"/>
      <c r="U435" s="3"/>
      <c r="V435" s="3"/>
      <c r="W435" s="3"/>
      <c r="X435" s="3"/>
      <c r="Y435" s="3"/>
      <c r="Z435" s="3"/>
    </row>
    <row r="436" spans="1:26" ht="12.75" customHeight="1" x14ac:dyDescent="0.25">
      <c r="A436" s="3"/>
      <c r="B436" s="3"/>
      <c r="C436" s="200"/>
      <c r="D436" s="200"/>
      <c r="E436" s="3"/>
      <c r="F436" s="3"/>
      <c r="G436" s="3"/>
      <c r="H436" s="3"/>
      <c r="I436" s="3"/>
      <c r="J436" s="3"/>
      <c r="K436" s="3"/>
      <c r="L436" s="3"/>
      <c r="M436" s="3"/>
      <c r="N436" s="3"/>
      <c r="O436" s="3"/>
      <c r="P436" s="3"/>
      <c r="Q436" s="3"/>
      <c r="R436" s="3"/>
      <c r="S436" s="3"/>
      <c r="T436" s="3"/>
      <c r="U436" s="3"/>
      <c r="V436" s="3"/>
      <c r="W436" s="3"/>
      <c r="X436" s="3"/>
      <c r="Y436" s="3"/>
      <c r="Z436" s="3"/>
    </row>
    <row r="437" spans="1:26" ht="12.75" customHeight="1" x14ac:dyDescent="0.25">
      <c r="A437" s="3"/>
      <c r="B437" s="3"/>
      <c r="C437" s="200"/>
      <c r="D437" s="200"/>
      <c r="E437" s="3"/>
      <c r="F437" s="3"/>
      <c r="G437" s="3"/>
      <c r="H437" s="3"/>
      <c r="I437" s="3"/>
      <c r="J437" s="3"/>
      <c r="K437" s="3"/>
      <c r="L437" s="3"/>
      <c r="M437" s="3"/>
      <c r="N437" s="3"/>
      <c r="O437" s="3"/>
      <c r="P437" s="3"/>
      <c r="Q437" s="3"/>
      <c r="R437" s="3"/>
      <c r="S437" s="3"/>
      <c r="T437" s="3"/>
      <c r="U437" s="3"/>
      <c r="V437" s="3"/>
      <c r="W437" s="3"/>
      <c r="X437" s="3"/>
      <c r="Y437" s="3"/>
      <c r="Z437" s="3"/>
    </row>
    <row r="438" spans="1:26" ht="12.75" customHeight="1" x14ac:dyDescent="0.25">
      <c r="A438" s="3"/>
      <c r="B438" s="3"/>
      <c r="C438" s="200"/>
      <c r="D438" s="200"/>
      <c r="E438" s="3"/>
      <c r="F438" s="3"/>
      <c r="G438" s="3"/>
      <c r="H438" s="3"/>
      <c r="I438" s="3"/>
      <c r="J438" s="3"/>
      <c r="K438" s="3"/>
      <c r="L438" s="3"/>
      <c r="M438" s="3"/>
      <c r="N438" s="3"/>
      <c r="O438" s="3"/>
      <c r="P438" s="3"/>
      <c r="Q438" s="3"/>
      <c r="R438" s="3"/>
      <c r="S438" s="3"/>
      <c r="T438" s="3"/>
      <c r="U438" s="3"/>
      <c r="V438" s="3"/>
      <c r="W438" s="3"/>
      <c r="X438" s="3"/>
      <c r="Y438" s="3"/>
      <c r="Z438" s="3"/>
    </row>
    <row r="439" spans="1:26" ht="12.75" customHeight="1" x14ac:dyDescent="0.25">
      <c r="A439" s="3"/>
      <c r="B439" s="3"/>
      <c r="C439" s="200"/>
      <c r="D439" s="200"/>
      <c r="E439" s="3"/>
      <c r="F439" s="3"/>
      <c r="G439" s="3"/>
      <c r="H439" s="3"/>
      <c r="I439" s="3"/>
      <c r="J439" s="3"/>
      <c r="K439" s="3"/>
      <c r="L439" s="3"/>
      <c r="M439" s="3"/>
      <c r="N439" s="3"/>
      <c r="O439" s="3"/>
      <c r="P439" s="3"/>
      <c r="Q439" s="3"/>
      <c r="R439" s="3"/>
      <c r="S439" s="3"/>
      <c r="T439" s="3"/>
      <c r="U439" s="3"/>
      <c r="V439" s="3"/>
      <c r="W439" s="3"/>
      <c r="X439" s="3"/>
      <c r="Y439" s="3"/>
      <c r="Z439" s="3"/>
    </row>
    <row r="440" spans="1:26" ht="12.75" customHeight="1" x14ac:dyDescent="0.25">
      <c r="A440" s="3"/>
      <c r="B440" s="3"/>
      <c r="C440" s="200"/>
      <c r="D440" s="200"/>
      <c r="E440" s="3"/>
      <c r="F440" s="3"/>
      <c r="G440" s="3"/>
      <c r="H440" s="3"/>
      <c r="I440" s="3"/>
      <c r="J440" s="3"/>
      <c r="K440" s="3"/>
      <c r="L440" s="3"/>
      <c r="M440" s="3"/>
      <c r="N440" s="3"/>
      <c r="O440" s="3"/>
      <c r="P440" s="3"/>
      <c r="Q440" s="3"/>
      <c r="R440" s="3"/>
      <c r="S440" s="3"/>
      <c r="T440" s="3"/>
      <c r="U440" s="3"/>
      <c r="V440" s="3"/>
      <c r="W440" s="3"/>
      <c r="X440" s="3"/>
      <c r="Y440" s="3"/>
      <c r="Z440" s="3"/>
    </row>
    <row r="441" spans="1:26" ht="12.75" customHeight="1" x14ac:dyDescent="0.25">
      <c r="A441" s="3"/>
      <c r="B441" s="3"/>
      <c r="C441" s="200"/>
      <c r="D441" s="200"/>
      <c r="E441" s="3"/>
      <c r="F441" s="3"/>
      <c r="G441" s="3"/>
      <c r="H441" s="3"/>
      <c r="I441" s="3"/>
      <c r="J441" s="3"/>
      <c r="K441" s="3"/>
      <c r="L441" s="3"/>
      <c r="M441" s="3"/>
      <c r="N441" s="3"/>
      <c r="O441" s="3"/>
      <c r="P441" s="3"/>
      <c r="Q441" s="3"/>
      <c r="R441" s="3"/>
      <c r="S441" s="3"/>
      <c r="T441" s="3"/>
      <c r="U441" s="3"/>
      <c r="V441" s="3"/>
      <c r="W441" s="3"/>
      <c r="X441" s="3"/>
      <c r="Y441" s="3"/>
      <c r="Z441" s="3"/>
    </row>
    <row r="442" spans="1:26" ht="12.75" customHeight="1" x14ac:dyDescent="0.25">
      <c r="A442" s="3"/>
      <c r="B442" s="3"/>
      <c r="C442" s="200"/>
      <c r="D442" s="200"/>
      <c r="E442" s="3"/>
      <c r="F442" s="3"/>
      <c r="G442" s="3"/>
      <c r="H442" s="3"/>
      <c r="I442" s="3"/>
      <c r="J442" s="3"/>
      <c r="K442" s="3"/>
      <c r="L442" s="3"/>
      <c r="M442" s="3"/>
      <c r="N442" s="3"/>
      <c r="O442" s="3"/>
      <c r="P442" s="3"/>
      <c r="Q442" s="3"/>
      <c r="R442" s="3"/>
      <c r="S442" s="3"/>
      <c r="T442" s="3"/>
      <c r="U442" s="3"/>
      <c r="V442" s="3"/>
      <c r="W442" s="3"/>
      <c r="X442" s="3"/>
      <c r="Y442" s="3"/>
      <c r="Z442" s="3"/>
    </row>
    <row r="443" spans="1:26" ht="12.75" customHeight="1" x14ac:dyDescent="0.25">
      <c r="A443" s="3"/>
      <c r="B443" s="3"/>
      <c r="C443" s="200"/>
      <c r="D443" s="200"/>
      <c r="E443" s="3"/>
      <c r="F443" s="3"/>
      <c r="G443" s="3"/>
      <c r="H443" s="3"/>
      <c r="I443" s="3"/>
      <c r="J443" s="3"/>
      <c r="K443" s="3"/>
      <c r="L443" s="3"/>
      <c r="M443" s="3"/>
      <c r="N443" s="3"/>
      <c r="O443" s="3"/>
      <c r="P443" s="3"/>
      <c r="Q443" s="3"/>
      <c r="R443" s="3"/>
      <c r="S443" s="3"/>
      <c r="T443" s="3"/>
      <c r="U443" s="3"/>
      <c r="V443" s="3"/>
      <c r="W443" s="3"/>
      <c r="X443" s="3"/>
      <c r="Y443" s="3"/>
      <c r="Z443" s="3"/>
    </row>
    <row r="444" spans="1:26" ht="12.75" customHeight="1" x14ac:dyDescent="0.25">
      <c r="A444" s="3"/>
      <c r="B444" s="3"/>
      <c r="C444" s="200"/>
      <c r="D444" s="200"/>
      <c r="E444" s="3"/>
      <c r="F444" s="3"/>
      <c r="G444" s="3"/>
      <c r="H444" s="3"/>
      <c r="I444" s="3"/>
      <c r="J444" s="3"/>
      <c r="K444" s="3"/>
      <c r="L444" s="3"/>
      <c r="M444" s="3"/>
      <c r="N444" s="3"/>
      <c r="O444" s="3"/>
      <c r="P444" s="3"/>
      <c r="Q444" s="3"/>
      <c r="R444" s="3"/>
      <c r="S444" s="3"/>
      <c r="T444" s="3"/>
      <c r="U444" s="3"/>
      <c r="V444" s="3"/>
      <c r="W444" s="3"/>
      <c r="X444" s="3"/>
      <c r="Y444" s="3"/>
      <c r="Z444" s="3"/>
    </row>
    <row r="445" spans="1:26" ht="12.75" customHeight="1" x14ac:dyDescent="0.25">
      <c r="A445" s="3"/>
      <c r="B445" s="3"/>
      <c r="C445" s="200"/>
      <c r="D445" s="200"/>
      <c r="E445" s="3"/>
      <c r="F445" s="3"/>
      <c r="G445" s="3"/>
      <c r="H445" s="3"/>
      <c r="I445" s="3"/>
      <c r="J445" s="3"/>
      <c r="K445" s="3"/>
      <c r="L445" s="3"/>
      <c r="M445" s="3"/>
      <c r="N445" s="3"/>
      <c r="O445" s="3"/>
      <c r="P445" s="3"/>
      <c r="Q445" s="3"/>
      <c r="R445" s="3"/>
      <c r="S445" s="3"/>
      <c r="T445" s="3"/>
      <c r="U445" s="3"/>
      <c r="V445" s="3"/>
      <c r="W445" s="3"/>
      <c r="X445" s="3"/>
      <c r="Y445" s="3"/>
      <c r="Z445" s="3"/>
    </row>
    <row r="446" spans="1:26" ht="12.75" customHeight="1" x14ac:dyDescent="0.25">
      <c r="A446" s="3"/>
      <c r="B446" s="3"/>
      <c r="C446" s="200"/>
      <c r="D446" s="200"/>
      <c r="E446" s="3"/>
      <c r="F446" s="3"/>
      <c r="G446" s="3"/>
      <c r="H446" s="3"/>
      <c r="I446" s="3"/>
      <c r="J446" s="3"/>
      <c r="K446" s="3"/>
      <c r="L446" s="3"/>
      <c r="M446" s="3"/>
      <c r="N446" s="3"/>
      <c r="O446" s="3"/>
      <c r="P446" s="3"/>
      <c r="Q446" s="3"/>
      <c r="R446" s="3"/>
      <c r="S446" s="3"/>
      <c r="T446" s="3"/>
      <c r="U446" s="3"/>
      <c r="V446" s="3"/>
      <c r="W446" s="3"/>
      <c r="X446" s="3"/>
      <c r="Y446" s="3"/>
      <c r="Z446" s="3"/>
    </row>
    <row r="447" spans="1:26" ht="12.75" customHeight="1" x14ac:dyDescent="0.25">
      <c r="A447" s="3"/>
      <c r="B447" s="3"/>
      <c r="C447" s="200"/>
      <c r="D447" s="200"/>
      <c r="E447" s="3"/>
      <c r="F447" s="3"/>
      <c r="G447" s="3"/>
      <c r="H447" s="3"/>
      <c r="I447" s="3"/>
      <c r="J447" s="3"/>
      <c r="K447" s="3"/>
      <c r="L447" s="3"/>
      <c r="M447" s="3"/>
      <c r="N447" s="3"/>
      <c r="O447" s="3"/>
      <c r="P447" s="3"/>
      <c r="Q447" s="3"/>
      <c r="R447" s="3"/>
      <c r="S447" s="3"/>
      <c r="T447" s="3"/>
      <c r="U447" s="3"/>
      <c r="V447" s="3"/>
      <c r="W447" s="3"/>
      <c r="X447" s="3"/>
      <c r="Y447" s="3"/>
      <c r="Z447" s="3"/>
    </row>
    <row r="448" spans="1:26" ht="12.75" customHeight="1" x14ac:dyDescent="0.25">
      <c r="A448" s="3"/>
      <c r="B448" s="3"/>
      <c r="C448" s="200"/>
      <c r="D448" s="200"/>
      <c r="E448" s="3"/>
      <c r="F448" s="3"/>
      <c r="G448" s="3"/>
      <c r="H448" s="3"/>
      <c r="I448" s="3"/>
      <c r="J448" s="3"/>
      <c r="K448" s="3"/>
      <c r="L448" s="3"/>
      <c r="M448" s="3"/>
      <c r="N448" s="3"/>
      <c r="O448" s="3"/>
      <c r="P448" s="3"/>
      <c r="Q448" s="3"/>
      <c r="R448" s="3"/>
      <c r="S448" s="3"/>
      <c r="T448" s="3"/>
      <c r="U448" s="3"/>
      <c r="V448" s="3"/>
      <c r="W448" s="3"/>
      <c r="X448" s="3"/>
      <c r="Y448" s="3"/>
      <c r="Z448" s="3"/>
    </row>
    <row r="449" spans="1:26" ht="12.75" customHeight="1" x14ac:dyDescent="0.25">
      <c r="A449" s="3"/>
      <c r="B449" s="3"/>
      <c r="C449" s="200"/>
      <c r="D449" s="200"/>
      <c r="E449" s="3"/>
      <c r="F449" s="3"/>
      <c r="G449" s="3"/>
      <c r="H449" s="3"/>
      <c r="I449" s="3"/>
      <c r="J449" s="3"/>
      <c r="K449" s="3"/>
      <c r="L449" s="3"/>
      <c r="M449" s="3"/>
      <c r="N449" s="3"/>
      <c r="O449" s="3"/>
      <c r="P449" s="3"/>
      <c r="Q449" s="3"/>
      <c r="R449" s="3"/>
      <c r="S449" s="3"/>
      <c r="T449" s="3"/>
      <c r="U449" s="3"/>
      <c r="V449" s="3"/>
      <c r="W449" s="3"/>
      <c r="X449" s="3"/>
      <c r="Y449" s="3"/>
      <c r="Z449" s="3"/>
    </row>
    <row r="450" spans="1:26" ht="12.75" customHeight="1" x14ac:dyDescent="0.25">
      <c r="A450" s="3"/>
      <c r="B450" s="3"/>
      <c r="C450" s="200"/>
      <c r="D450" s="200"/>
      <c r="E450" s="3"/>
      <c r="F450" s="3"/>
      <c r="G450" s="3"/>
      <c r="H450" s="3"/>
      <c r="I450" s="3"/>
      <c r="J450" s="3"/>
      <c r="K450" s="3"/>
      <c r="L450" s="3"/>
      <c r="M450" s="3"/>
      <c r="N450" s="3"/>
      <c r="O450" s="3"/>
      <c r="P450" s="3"/>
      <c r="Q450" s="3"/>
      <c r="R450" s="3"/>
      <c r="S450" s="3"/>
      <c r="T450" s="3"/>
      <c r="U450" s="3"/>
      <c r="V450" s="3"/>
      <c r="W450" s="3"/>
      <c r="X450" s="3"/>
      <c r="Y450" s="3"/>
      <c r="Z450" s="3"/>
    </row>
    <row r="451" spans="1:26" ht="12.75" customHeight="1" x14ac:dyDescent="0.25">
      <c r="A451" s="3"/>
      <c r="B451" s="3"/>
      <c r="C451" s="200"/>
      <c r="D451" s="200"/>
      <c r="E451" s="3"/>
      <c r="F451" s="3"/>
      <c r="G451" s="3"/>
      <c r="H451" s="3"/>
      <c r="I451" s="3"/>
      <c r="J451" s="3"/>
      <c r="K451" s="3"/>
      <c r="L451" s="3"/>
      <c r="M451" s="3"/>
      <c r="N451" s="3"/>
      <c r="O451" s="3"/>
      <c r="P451" s="3"/>
      <c r="Q451" s="3"/>
      <c r="R451" s="3"/>
      <c r="S451" s="3"/>
      <c r="T451" s="3"/>
      <c r="U451" s="3"/>
      <c r="V451" s="3"/>
      <c r="W451" s="3"/>
      <c r="X451" s="3"/>
      <c r="Y451" s="3"/>
      <c r="Z451" s="3"/>
    </row>
    <row r="452" spans="1:26" ht="12.75" customHeight="1" x14ac:dyDescent="0.25">
      <c r="A452" s="3"/>
      <c r="B452" s="3"/>
      <c r="C452" s="200"/>
      <c r="D452" s="200"/>
      <c r="E452" s="3"/>
      <c r="F452" s="3"/>
      <c r="G452" s="3"/>
      <c r="H452" s="3"/>
      <c r="I452" s="3"/>
      <c r="J452" s="3"/>
      <c r="K452" s="3"/>
      <c r="L452" s="3"/>
      <c r="M452" s="3"/>
      <c r="N452" s="3"/>
      <c r="O452" s="3"/>
      <c r="P452" s="3"/>
      <c r="Q452" s="3"/>
      <c r="R452" s="3"/>
      <c r="S452" s="3"/>
      <c r="T452" s="3"/>
      <c r="U452" s="3"/>
      <c r="V452" s="3"/>
      <c r="W452" s="3"/>
      <c r="X452" s="3"/>
      <c r="Y452" s="3"/>
      <c r="Z452" s="3"/>
    </row>
    <row r="453" spans="1:26" ht="12.75" customHeight="1" x14ac:dyDescent="0.25">
      <c r="A453" s="3"/>
      <c r="B453" s="3"/>
      <c r="C453" s="200"/>
      <c r="D453" s="200"/>
      <c r="E453" s="3"/>
      <c r="F453" s="3"/>
      <c r="G453" s="3"/>
      <c r="H453" s="3"/>
      <c r="I453" s="3"/>
      <c r="J453" s="3"/>
      <c r="K453" s="3"/>
      <c r="L453" s="3"/>
      <c r="M453" s="3"/>
      <c r="N453" s="3"/>
      <c r="O453" s="3"/>
      <c r="P453" s="3"/>
      <c r="Q453" s="3"/>
      <c r="R453" s="3"/>
      <c r="S453" s="3"/>
      <c r="T453" s="3"/>
      <c r="U453" s="3"/>
      <c r="V453" s="3"/>
      <c r="W453" s="3"/>
      <c r="X453" s="3"/>
      <c r="Y453" s="3"/>
      <c r="Z453" s="3"/>
    </row>
    <row r="454" spans="1:26" ht="12.75" customHeight="1" x14ac:dyDescent="0.25">
      <c r="A454" s="3"/>
      <c r="B454" s="3"/>
      <c r="C454" s="200"/>
      <c r="D454" s="200"/>
      <c r="E454" s="3"/>
      <c r="F454" s="3"/>
      <c r="G454" s="3"/>
      <c r="H454" s="3"/>
      <c r="I454" s="3"/>
      <c r="J454" s="3"/>
      <c r="K454" s="3"/>
      <c r="L454" s="3"/>
      <c r="M454" s="3"/>
      <c r="N454" s="3"/>
      <c r="O454" s="3"/>
      <c r="P454" s="3"/>
      <c r="Q454" s="3"/>
      <c r="R454" s="3"/>
      <c r="S454" s="3"/>
      <c r="T454" s="3"/>
      <c r="U454" s="3"/>
      <c r="V454" s="3"/>
      <c r="W454" s="3"/>
      <c r="X454" s="3"/>
      <c r="Y454" s="3"/>
      <c r="Z454" s="3"/>
    </row>
    <row r="455" spans="1:26" ht="12.75" customHeight="1" x14ac:dyDescent="0.25">
      <c r="A455" s="3"/>
      <c r="B455" s="3"/>
      <c r="C455" s="200"/>
      <c r="D455" s="200"/>
      <c r="E455" s="3"/>
      <c r="F455" s="3"/>
      <c r="G455" s="3"/>
      <c r="H455" s="3"/>
      <c r="I455" s="3"/>
      <c r="J455" s="3"/>
      <c r="K455" s="3"/>
      <c r="L455" s="3"/>
      <c r="M455" s="3"/>
      <c r="N455" s="3"/>
      <c r="O455" s="3"/>
      <c r="P455" s="3"/>
      <c r="Q455" s="3"/>
      <c r="R455" s="3"/>
      <c r="S455" s="3"/>
      <c r="T455" s="3"/>
      <c r="U455" s="3"/>
      <c r="V455" s="3"/>
      <c r="W455" s="3"/>
      <c r="X455" s="3"/>
      <c r="Y455" s="3"/>
      <c r="Z455" s="3"/>
    </row>
    <row r="456" spans="1:26" ht="12.75" customHeight="1" x14ac:dyDescent="0.25">
      <c r="A456" s="3"/>
      <c r="B456" s="3"/>
      <c r="C456" s="200"/>
      <c r="D456" s="200"/>
      <c r="E456" s="3"/>
      <c r="F456" s="3"/>
      <c r="G456" s="3"/>
      <c r="H456" s="3"/>
      <c r="I456" s="3"/>
      <c r="J456" s="3"/>
      <c r="K456" s="3"/>
      <c r="L456" s="3"/>
      <c r="M456" s="3"/>
      <c r="N456" s="3"/>
      <c r="O456" s="3"/>
      <c r="P456" s="3"/>
      <c r="Q456" s="3"/>
      <c r="R456" s="3"/>
      <c r="S456" s="3"/>
      <c r="T456" s="3"/>
      <c r="U456" s="3"/>
      <c r="V456" s="3"/>
      <c r="W456" s="3"/>
      <c r="X456" s="3"/>
      <c r="Y456" s="3"/>
      <c r="Z456" s="3"/>
    </row>
    <row r="457" spans="1:26" ht="12.75" customHeight="1" x14ac:dyDescent="0.25">
      <c r="A457" s="3"/>
      <c r="B457" s="3"/>
      <c r="C457" s="200"/>
      <c r="D457" s="200"/>
      <c r="E457" s="3"/>
      <c r="F457" s="3"/>
      <c r="G457" s="3"/>
      <c r="H457" s="3"/>
      <c r="I457" s="3"/>
      <c r="J457" s="3"/>
      <c r="K457" s="3"/>
      <c r="L457" s="3"/>
      <c r="M457" s="3"/>
      <c r="N457" s="3"/>
      <c r="O457" s="3"/>
      <c r="P457" s="3"/>
      <c r="Q457" s="3"/>
      <c r="R457" s="3"/>
      <c r="S457" s="3"/>
      <c r="T457" s="3"/>
      <c r="U457" s="3"/>
      <c r="V457" s="3"/>
      <c r="W457" s="3"/>
      <c r="X457" s="3"/>
      <c r="Y457" s="3"/>
      <c r="Z457" s="3"/>
    </row>
    <row r="458" spans="1:26" ht="12.75" customHeight="1" x14ac:dyDescent="0.25">
      <c r="A458" s="3"/>
      <c r="B458" s="3"/>
      <c r="C458" s="200"/>
      <c r="D458" s="200"/>
      <c r="E458" s="3"/>
      <c r="F458" s="3"/>
      <c r="G458" s="3"/>
      <c r="H458" s="3"/>
      <c r="I458" s="3"/>
      <c r="J458" s="3"/>
      <c r="K458" s="3"/>
      <c r="L458" s="3"/>
      <c r="M458" s="3"/>
      <c r="N458" s="3"/>
      <c r="O458" s="3"/>
      <c r="P458" s="3"/>
      <c r="Q458" s="3"/>
      <c r="R458" s="3"/>
      <c r="S458" s="3"/>
      <c r="T458" s="3"/>
      <c r="U458" s="3"/>
      <c r="V458" s="3"/>
      <c r="W458" s="3"/>
      <c r="X458" s="3"/>
      <c r="Y458" s="3"/>
      <c r="Z458" s="3"/>
    </row>
    <row r="459" spans="1:26" ht="12.75" customHeight="1" x14ac:dyDescent="0.25">
      <c r="A459" s="3"/>
      <c r="B459" s="3"/>
      <c r="C459" s="200"/>
      <c r="D459" s="200"/>
      <c r="E459" s="3"/>
      <c r="F459" s="3"/>
      <c r="G459" s="3"/>
      <c r="H459" s="3"/>
      <c r="I459" s="3"/>
      <c r="J459" s="3"/>
      <c r="K459" s="3"/>
      <c r="L459" s="3"/>
      <c r="M459" s="3"/>
      <c r="N459" s="3"/>
      <c r="O459" s="3"/>
      <c r="P459" s="3"/>
      <c r="Q459" s="3"/>
      <c r="R459" s="3"/>
      <c r="S459" s="3"/>
      <c r="T459" s="3"/>
      <c r="U459" s="3"/>
      <c r="V459" s="3"/>
      <c r="W459" s="3"/>
      <c r="X459" s="3"/>
      <c r="Y459" s="3"/>
      <c r="Z459" s="3"/>
    </row>
    <row r="460" spans="1:26" ht="12.75" customHeight="1" x14ac:dyDescent="0.25">
      <c r="A460" s="3"/>
      <c r="B460" s="3"/>
      <c r="C460" s="200"/>
      <c r="D460" s="200"/>
      <c r="E460" s="3"/>
      <c r="F460" s="3"/>
      <c r="G460" s="3"/>
      <c r="H460" s="3"/>
      <c r="I460" s="3"/>
      <c r="J460" s="3"/>
      <c r="K460" s="3"/>
      <c r="L460" s="3"/>
      <c r="M460" s="3"/>
      <c r="N460" s="3"/>
      <c r="O460" s="3"/>
      <c r="P460" s="3"/>
      <c r="Q460" s="3"/>
      <c r="R460" s="3"/>
      <c r="S460" s="3"/>
      <c r="T460" s="3"/>
      <c r="U460" s="3"/>
      <c r="V460" s="3"/>
      <c r="W460" s="3"/>
      <c r="X460" s="3"/>
      <c r="Y460" s="3"/>
      <c r="Z460" s="3"/>
    </row>
    <row r="461" spans="1:26" ht="12.75" customHeight="1" x14ac:dyDescent="0.25">
      <c r="A461" s="3"/>
      <c r="B461" s="3"/>
      <c r="C461" s="200"/>
      <c r="D461" s="200"/>
      <c r="E461" s="3"/>
      <c r="F461" s="3"/>
      <c r="G461" s="3"/>
      <c r="H461" s="3"/>
      <c r="I461" s="3"/>
      <c r="J461" s="3"/>
      <c r="K461" s="3"/>
      <c r="L461" s="3"/>
      <c r="M461" s="3"/>
      <c r="N461" s="3"/>
      <c r="O461" s="3"/>
      <c r="P461" s="3"/>
      <c r="Q461" s="3"/>
      <c r="R461" s="3"/>
      <c r="S461" s="3"/>
      <c r="T461" s="3"/>
      <c r="U461" s="3"/>
      <c r="V461" s="3"/>
      <c r="W461" s="3"/>
      <c r="X461" s="3"/>
      <c r="Y461" s="3"/>
      <c r="Z461" s="3"/>
    </row>
    <row r="462" spans="1:26" ht="12.75" customHeight="1" x14ac:dyDescent="0.25">
      <c r="A462" s="3"/>
      <c r="B462" s="3"/>
      <c r="C462" s="200"/>
      <c r="D462" s="200"/>
      <c r="E462" s="3"/>
      <c r="F462" s="3"/>
      <c r="G462" s="3"/>
      <c r="H462" s="3"/>
      <c r="I462" s="3"/>
      <c r="J462" s="3"/>
      <c r="K462" s="3"/>
      <c r="L462" s="3"/>
      <c r="M462" s="3"/>
      <c r="N462" s="3"/>
      <c r="O462" s="3"/>
      <c r="P462" s="3"/>
      <c r="Q462" s="3"/>
      <c r="R462" s="3"/>
      <c r="S462" s="3"/>
      <c r="T462" s="3"/>
      <c r="U462" s="3"/>
      <c r="V462" s="3"/>
      <c r="W462" s="3"/>
      <c r="X462" s="3"/>
      <c r="Y462" s="3"/>
      <c r="Z462" s="3"/>
    </row>
    <row r="463" spans="1:26" ht="12.75" customHeight="1" x14ac:dyDescent="0.25">
      <c r="A463" s="3"/>
      <c r="B463" s="3"/>
      <c r="C463" s="200"/>
      <c r="D463" s="200"/>
      <c r="E463" s="3"/>
      <c r="F463" s="3"/>
      <c r="G463" s="3"/>
      <c r="H463" s="3"/>
      <c r="I463" s="3"/>
      <c r="J463" s="3"/>
      <c r="K463" s="3"/>
      <c r="L463" s="3"/>
      <c r="M463" s="3"/>
      <c r="N463" s="3"/>
      <c r="O463" s="3"/>
      <c r="P463" s="3"/>
      <c r="Q463" s="3"/>
      <c r="R463" s="3"/>
      <c r="S463" s="3"/>
      <c r="T463" s="3"/>
      <c r="U463" s="3"/>
      <c r="V463" s="3"/>
      <c r="W463" s="3"/>
      <c r="X463" s="3"/>
      <c r="Y463" s="3"/>
      <c r="Z463" s="3"/>
    </row>
    <row r="464" spans="1:26" ht="12.75" customHeight="1" x14ac:dyDescent="0.25">
      <c r="A464" s="3"/>
      <c r="B464" s="3"/>
      <c r="C464" s="200"/>
      <c r="D464" s="200"/>
      <c r="E464" s="3"/>
      <c r="F464" s="3"/>
      <c r="G464" s="3"/>
      <c r="H464" s="3"/>
      <c r="I464" s="3"/>
      <c r="J464" s="3"/>
      <c r="K464" s="3"/>
      <c r="L464" s="3"/>
      <c r="M464" s="3"/>
      <c r="N464" s="3"/>
      <c r="O464" s="3"/>
      <c r="P464" s="3"/>
      <c r="Q464" s="3"/>
      <c r="R464" s="3"/>
      <c r="S464" s="3"/>
      <c r="T464" s="3"/>
      <c r="U464" s="3"/>
      <c r="V464" s="3"/>
      <c r="W464" s="3"/>
      <c r="X464" s="3"/>
      <c r="Y464" s="3"/>
      <c r="Z464" s="3"/>
    </row>
    <row r="465" spans="1:26" ht="12.75" customHeight="1" x14ac:dyDescent="0.25">
      <c r="A465" s="3"/>
      <c r="B465" s="3"/>
      <c r="C465" s="200"/>
      <c r="D465" s="200"/>
      <c r="E465" s="3"/>
      <c r="F465" s="3"/>
      <c r="G465" s="3"/>
      <c r="H465" s="3"/>
      <c r="I465" s="3"/>
      <c r="J465" s="3"/>
      <c r="K465" s="3"/>
      <c r="L465" s="3"/>
      <c r="M465" s="3"/>
      <c r="N465" s="3"/>
      <c r="O465" s="3"/>
      <c r="P465" s="3"/>
      <c r="Q465" s="3"/>
      <c r="R465" s="3"/>
      <c r="S465" s="3"/>
      <c r="T465" s="3"/>
      <c r="U465" s="3"/>
      <c r="V465" s="3"/>
      <c r="W465" s="3"/>
      <c r="X465" s="3"/>
      <c r="Y465" s="3"/>
      <c r="Z465" s="3"/>
    </row>
    <row r="466" spans="1:26" ht="12.75" customHeight="1" x14ac:dyDescent="0.25">
      <c r="A466" s="3"/>
      <c r="B466" s="3"/>
      <c r="C466" s="200"/>
      <c r="D466" s="200"/>
      <c r="E466" s="3"/>
      <c r="F466" s="3"/>
      <c r="G466" s="3"/>
      <c r="H466" s="3"/>
      <c r="I466" s="3"/>
      <c r="J466" s="3"/>
      <c r="K466" s="3"/>
      <c r="L466" s="3"/>
      <c r="M466" s="3"/>
      <c r="N466" s="3"/>
      <c r="O466" s="3"/>
      <c r="P466" s="3"/>
      <c r="Q466" s="3"/>
      <c r="R466" s="3"/>
      <c r="S466" s="3"/>
      <c r="T466" s="3"/>
      <c r="U466" s="3"/>
      <c r="V466" s="3"/>
      <c r="W466" s="3"/>
      <c r="X466" s="3"/>
      <c r="Y466" s="3"/>
      <c r="Z466" s="3"/>
    </row>
    <row r="467" spans="1:26" ht="12.75" customHeight="1" x14ac:dyDescent="0.25">
      <c r="A467" s="3"/>
      <c r="B467" s="3"/>
      <c r="C467" s="200"/>
      <c r="D467" s="200"/>
      <c r="E467" s="3"/>
      <c r="F467" s="3"/>
      <c r="G467" s="3"/>
      <c r="H467" s="3"/>
      <c r="I467" s="3"/>
      <c r="J467" s="3"/>
      <c r="K467" s="3"/>
      <c r="L467" s="3"/>
      <c r="M467" s="3"/>
      <c r="N467" s="3"/>
      <c r="O467" s="3"/>
      <c r="P467" s="3"/>
      <c r="Q467" s="3"/>
      <c r="R467" s="3"/>
      <c r="S467" s="3"/>
      <c r="T467" s="3"/>
      <c r="U467" s="3"/>
      <c r="V467" s="3"/>
      <c r="W467" s="3"/>
      <c r="X467" s="3"/>
      <c r="Y467" s="3"/>
      <c r="Z467" s="3"/>
    </row>
    <row r="468" spans="1:26" ht="12.75" customHeight="1" x14ac:dyDescent="0.25">
      <c r="A468" s="3"/>
      <c r="B468" s="3"/>
      <c r="C468" s="200"/>
      <c r="D468" s="200"/>
      <c r="E468" s="3"/>
      <c r="F468" s="3"/>
      <c r="G468" s="3"/>
      <c r="H468" s="3"/>
      <c r="I468" s="3"/>
      <c r="J468" s="3"/>
      <c r="K468" s="3"/>
      <c r="L468" s="3"/>
      <c r="M468" s="3"/>
      <c r="N468" s="3"/>
      <c r="O468" s="3"/>
      <c r="P468" s="3"/>
      <c r="Q468" s="3"/>
      <c r="R468" s="3"/>
      <c r="S468" s="3"/>
      <c r="T468" s="3"/>
      <c r="U468" s="3"/>
      <c r="V468" s="3"/>
      <c r="W468" s="3"/>
      <c r="X468" s="3"/>
      <c r="Y468" s="3"/>
      <c r="Z468" s="3"/>
    </row>
    <row r="469" spans="1:26" ht="12.75" customHeight="1" x14ac:dyDescent="0.25">
      <c r="A469" s="3"/>
      <c r="B469" s="3"/>
      <c r="C469" s="200"/>
      <c r="D469" s="200"/>
      <c r="E469" s="3"/>
      <c r="F469" s="3"/>
      <c r="G469" s="3"/>
      <c r="H469" s="3"/>
      <c r="I469" s="3"/>
      <c r="J469" s="3"/>
      <c r="K469" s="3"/>
      <c r="L469" s="3"/>
      <c r="M469" s="3"/>
      <c r="N469" s="3"/>
      <c r="O469" s="3"/>
      <c r="P469" s="3"/>
      <c r="Q469" s="3"/>
      <c r="R469" s="3"/>
      <c r="S469" s="3"/>
      <c r="T469" s="3"/>
      <c r="U469" s="3"/>
      <c r="V469" s="3"/>
      <c r="W469" s="3"/>
      <c r="X469" s="3"/>
      <c r="Y469" s="3"/>
      <c r="Z469" s="3"/>
    </row>
    <row r="470" spans="1:26" ht="12.75" customHeight="1" x14ac:dyDescent="0.25">
      <c r="A470" s="3"/>
      <c r="B470" s="3"/>
      <c r="C470" s="200"/>
      <c r="D470" s="200"/>
      <c r="E470" s="3"/>
      <c r="F470" s="3"/>
      <c r="G470" s="3"/>
      <c r="H470" s="3"/>
      <c r="I470" s="3"/>
      <c r="J470" s="3"/>
      <c r="K470" s="3"/>
      <c r="L470" s="3"/>
      <c r="M470" s="3"/>
      <c r="N470" s="3"/>
      <c r="O470" s="3"/>
      <c r="P470" s="3"/>
      <c r="Q470" s="3"/>
      <c r="R470" s="3"/>
      <c r="S470" s="3"/>
      <c r="T470" s="3"/>
      <c r="U470" s="3"/>
      <c r="V470" s="3"/>
      <c r="W470" s="3"/>
      <c r="X470" s="3"/>
      <c r="Y470" s="3"/>
      <c r="Z470" s="3"/>
    </row>
    <row r="471" spans="1:26" ht="12.75" customHeight="1" x14ac:dyDescent="0.25">
      <c r="A471" s="3"/>
      <c r="B471" s="3"/>
      <c r="C471" s="200"/>
      <c r="D471" s="200"/>
      <c r="E471" s="3"/>
      <c r="F471" s="3"/>
      <c r="G471" s="3"/>
      <c r="H471" s="3"/>
      <c r="I471" s="3"/>
      <c r="J471" s="3"/>
      <c r="K471" s="3"/>
      <c r="L471" s="3"/>
      <c r="M471" s="3"/>
      <c r="N471" s="3"/>
      <c r="O471" s="3"/>
      <c r="P471" s="3"/>
      <c r="Q471" s="3"/>
      <c r="R471" s="3"/>
      <c r="S471" s="3"/>
      <c r="T471" s="3"/>
      <c r="U471" s="3"/>
      <c r="V471" s="3"/>
      <c r="W471" s="3"/>
      <c r="X471" s="3"/>
      <c r="Y471" s="3"/>
      <c r="Z471" s="3"/>
    </row>
    <row r="472" spans="1:26" ht="12.75" customHeight="1" x14ac:dyDescent="0.25">
      <c r="A472" s="3"/>
      <c r="B472" s="3"/>
      <c r="C472" s="200"/>
      <c r="D472" s="200"/>
      <c r="E472" s="3"/>
      <c r="F472" s="3"/>
      <c r="G472" s="3"/>
      <c r="H472" s="3"/>
      <c r="I472" s="3"/>
      <c r="J472" s="3"/>
      <c r="K472" s="3"/>
      <c r="L472" s="3"/>
      <c r="M472" s="3"/>
      <c r="N472" s="3"/>
      <c r="O472" s="3"/>
      <c r="P472" s="3"/>
      <c r="Q472" s="3"/>
      <c r="R472" s="3"/>
      <c r="S472" s="3"/>
      <c r="T472" s="3"/>
      <c r="U472" s="3"/>
      <c r="V472" s="3"/>
      <c r="W472" s="3"/>
      <c r="X472" s="3"/>
      <c r="Y472" s="3"/>
      <c r="Z472" s="3"/>
    </row>
    <row r="473" spans="1:26" ht="12.75" customHeight="1" x14ac:dyDescent="0.25">
      <c r="A473" s="3"/>
      <c r="B473" s="3"/>
      <c r="C473" s="200"/>
      <c r="D473" s="200"/>
      <c r="E473" s="3"/>
      <c r="F473" s="3"/>
      <c r="G473" s="3"/>
      <c r="H473" s="3"/>
      <c r="I473" s="3"/>
      <c r="J473" s="3"/>
      <c r="K473" s="3"/>
      <c r="L473" s="3"/>
      <c r="M473" s="3"/>
      <c r="N473" s="3"/>
      <c r="O473" s="3"/>
      <c r="P473" s="3"/>
      <c r="Q473" s="3"/>
      <c r="R473" s="3"/>
      <c r="S473" s="3"/>
      <c r="T473" s="3"/>
      <c r="U473" s="3"/>
      <c r="V473" s="3"/>
      <c r="W473" s="3"/>
      <c r="X473" s="3"/>
      <c r="Y473" s="3"/>
      <c r="Z473" s="3"/>
    </row>
    <row r="474" spans="1:26" ht="12.75" customHeight="1" x14ac:dyDescent="0.25">
      <c r="A474" s="3"/>
      <c r="B474" s="3"/>
      <c r="C474" s="200"/>
      <c r="D474" s="200"/>
      <c r="E474" s="3"/>
      <c r="F474" s="3"/>
      <c r="G474" s="3"/>
      <c r="H474" s="3"/>
      <c r="I474" s="3"/>
      <c r="J474" s="3"/>
      <c r="K474" s="3"/>
      <c r="L474" s="3"/>
      <c r="M474" s="3"/>
      <c r="N474" s="3"/>
      <c r="O474" s="3"/>
      <c r="P474" s="3"/>
      <c r="Q474" s="3"/>
      <c r="R474" s="3"/>
      <c r="S474" s="3"/>
      <c r="T474" s="3"/>
      <c r="U474" s="3"/>
      <c r="V474" s="3"/>
      <c r="W474" s="3"/>
      <c r="X474" s="3"/>
      <c r="Y474" s="3"/>
      <c r="Z474" s="3"/>
    </row>
    <row r="475" spans="1:26" ht="12.75" customHeight="1" x14ac:dyDescent="0.25">
      <c r="A475" s="3"/>
      <c r="B475" s="3"/>
      <c r="C475" s="200"/>
      <c r="D475" s="200"/>
      <c r="E475" s="3"/>
      <c r="F475" s="3"/>
      <c r="G475" s="3"/>
      <c r="H475" s="3"/>
      <c r="I475" s="3"/>
      <c r="J475" s="3"/>
      <c r="K475" s="3"/>
      <c r="L475" s="3"/>
      <c r="M475" s="3"/>
      <c r="N475" s="3"/>
      <c r="O475" s="3"/>
      <c r="P475" s="3"/>
      <c r="Q475" s="3"/>
      <c r="R475" s="3"/>
      <c r="S475" s="3"/>
      <c r="T475" s="3"/>
      <c r="U475" s="3"/>
      <c r="V475" s="3"/>
      <c r="W475" s="3"/>
      <c r="X475" s="3"/>
      <c r="Y475" s="3"/>
      <c r="Z475" s="3"/>
    </row>
    <row r="476" spans="1:26" ht="12.75" customHeight="1" x14ac:dyDescent="0.25">
      <c r="A476" s="3"/>
      <c r="B476" s="3"/>
      <c r="C476" s="200"/>
      <c r="D476" s="200"/>
      <c r="E476" s="3"/>
      <c r="F476" s="3"/>
      <c r="G476" s="3"/>
      <c r="H476" s="3"/>
      <c r="I476" s="3"/>
      <c r="J476" s="3"/>
      <c r="K476" s="3"/>
      <c r="L476" s="3"/>
      <c r="M476" s="3"/>
      <c r="N476" s="3"/>
      <c r="O476" s="3"/>
      <c r="P476" s="3"/>
      <c r="Q476" s="3"/>
      <c r="R476" s="3"/>
      <c r="S476" s="3"/>
      <c r="T476" s="3"/>
      <c r="U476" s="3"/>
      <c r="V476" s="3"/>
      <c r="W476" s="3"/>
      <c r="X476" s="3"/>
      <c r="Y476" s="3"/>
      <c r="Z476" s="3"/>
    </row>
    <row r="477" spans="1:26" ht="12.75" customHeight="1" x14ac:dyDescent="0.25">
      <c r="A477" s="3"/>
      <c r="B477" s="3"/>
      <c r="C477" s="200"/>
      <c r="D477" s="200"/>
      <c r="E477" s="3"/>
      <c r="F477" s="3"/>
      <c r="G477" s="3"/>
      <c r="H477" s="3"/>
      <c r="I477" s="3"/>
      <c r="J477" s="3"/>
      <c r="K477" s="3"/>
      <c r="L477" s="3"/>
      <c r="M477" s="3"/>
      <c r="N477" s="3"/>
      <c r="O477" s="3"/>
      <c r="P477" s="3"/>
      <c r="Q477" s="3"/>
      <c r="R477" s="3"/>
      <c r="S477" s="3"/>
      <c r="T477" s="3"/>
      <c r="U477" s="3"/>
      <c r="V477" s="3"/>
      <c r="W477" s="3"/>
      <c r="X477" s="3"/>
      <c r="Y477" s="3"/>
      <c r="Z477" s="3"/>
    </row>
    <row r="478" spans="1:26" ht="12.75" customHeight="1" x14ac:dyDescent="0.25">
      <c r="A478" s="3"/>
      <c r="B478" s="3"/>
      <c r="C478" s="200"/>
      <c r="D478" s="200"/>
      <c r="E478" s="3"/>
      <c r="F478" s="3"/>
      <c r="G478" s="3"/>
      <c r="H478" s="3"/>
      <c r="I478" s="3"/>
      <c r="J478" s="3"/>
      <c r="K478" s="3"/>
      <c r="L478" s="3"/>
      <c r="M478" s="3"/>
      <c r="N478" s="3"/>
      <c r="O478" s="3"/>
      <c r="P478" s="3"/>
      <c r="Q478" s="3"/>
      <c r="R478" s="3"/>
      <c r="S478" s="3"/>
      <c r="T478" s="3"/>
      <c r="U478" s="3"/>
      <c r="V478" s="3"/>
      <c r="W478" s="3"/>
      <c r="X478" s="3"/>
      <c r="Y478" s="3"/>
      <c r="Z478" s="3"/>
    </row>
    <row r="479" spans="1:26" ht="12.75" customHeight="1" x14ac:dyDescent="0.25">
      <c r="A479" s="3"/>
      <c r="B479" s="3"/>
      <c r="C479" s="200"/>
      <c r="D479" s="200"/>
      <c r="E479" s="3"/>
      <c r="F479" s="3"/>
      <c r="G479" s="3"/>
      <c r="H479" s="3"/>
      <c r="I479" s="3"/>
      <c r="J479" s="3"/>
      <c r="K479" s="3"/>
      <c r="L479" s="3"/>
      <c r="M479" s="3"/>
      <c r="N479" s="3"/>
      <c r="O479" s="3"/>
      <c r="P479" s="3"/>
      <c r="Q479" s="3"/>
      <c r="R479" s="3"/>
      <c r="S479" s="3"/>
      <c r="T479" s="3"/>
      <c r="U479" s="3"/>
      <c r="V479" s="3"/>
      <c r="W479" s="3"/>
      <c r="X479" s="3"/>
      <c r="Y479" s="3"/>
      <c r="Z479" s="3"/>
    </row>
    <row r="480" spans="1:26" ht="12.75" customHeight="1" x14ac:dyDescent="0.25">
      <c r="A480" s="3"/>
      <c r="B480" s="3"/>
      <c r="C480" s="200"/>
      <c r="D480" s="200"/>
      <c r="E480" s="3"/>
      <c r="F480" s="3"/>
      <c r="G480" s="3"/>
      <c r="H480" s="3"/>
      <c r="I480" s="3"/>
      <c r="J480" s="3"/>
      <c r="K480" s="3"/>
      <c r="L480" s="3"/>
      <c r="M480" s="3"/>
      <c r="N480" s="3"/>
      <c r="O480" s="3"/>
      <c r="P480" s="3"/>
      <c r="Q480" s="3"/>
      <c r="R480" s="3"/>
      <c r="S480" s="3"/>
      <c r="T480" s="3"/>
      <c r="U480" s="3"/>
      <c r="V480" s="3"/>
      <c r="W480" s="3"/>
      <c r="X480" s="3"/>
      <c r="Y480" s="3"/>
      <c r="Z480" s="3"/>
    </row>
    <row r="481" spans="1:26" ht="12.75" customHeight="1" x14ac:dyDescent="0.25">
      <c r="A481" s="3"/>
      <c r="B481" s="3"/>
      <c r="C481" s="200"/>
      <c r="D481" s="200"/>
      <c r="E481" s="3"/>
      <c r="F481" s="3"/>
      <c r="G481" s="3"/>
      <c r="H481" s="3"/>
      <c r="I481" s="3"/>
      <c r="J481" s="3"/>
      <c r="K481" s="3"/>
      <c r="L481" s="3"/>
      <c r="M481" s="3"/>
      <c r="N481" s="3"/>
      <c r="O481" s="3"/>
      <c r="P481" s="3"/>
      <c r="Q481" s="3"/>
      <c r="R481" s="3"/>
      <c r="S481" s="3"/>
      <c r="T481" s="3"/>
      <c r="U481" s="3"/>
      <c r="V481" s="3"/>
      <c r="W481" s="3"/>
      <c r="X481" s="3"/>
      <c r="Y481" s="3"/>
      <c r="Z481" s="3"/>
    </row>
    <row r="482" spans="1:26" ht="12.75" customHeight="1" x14ac:dyDescent="0.25">
      <c r="A482" s="3"/>
      <c r="B482" s="3"/>
      <c r="C482" s="200"/>
      <c r="D482" s="200"/>
      <c r="E482" s="3"/>
      <c r="F482" s="3"/>
      <c r="G482" s="3"/>
      <c r="H482" s="3"/>
      <c r="I482" s="3"/>
      <c r="J482" s="3"/>
      <c r="K482" s="3"/>
      <c r="L482" s="3"/>
      <c r="M482" s="3"/>
      <c r="N482" s="3"/>
      <c r="O482" s="3"/>
      <c r="P482" s="3"/>
      <c r="Q482" s="3"/>
      <c r="R482" s="3"/>
      <c r="S482" s="3"/>
      <c r="T482" s="3"/>
      <c r="U482" s="3"/>
      <c r="V482" s="3"/>
      <c r="W482" s="3"/>
      <c r="X482" s="3"/>
      <c r="Y482" s="3"/>
      <c r="Z482" s="3"/>
    </row>
    <row r="483" spans="1:26" ht="12.75" customHeight="1" x14ac:dyDescent="0.25">
      <c r="A483" s="3"/>
      <c r="B483" s="3"/>
      <c r="C483" s="200"/>
      <c r="D483" s="200"/>
      <c r="E483" s="3"/>
      <c r="F483" s="3"/>
      <c r="G483" s="3"/>
      <c r="H483" s="3"/>
      <c r="I483" s="3"/>
      <c r="J483" s="3"/>
      <c r="K483" s="3"/>
      <c r="L483" s="3"/>
      <c r="M483" s="3"/>
      <c r="N483" s="3"/>
      <c r="O483" s="3"/>
      <c r="P483" s="3"/>
      <c r="Q483" s="3"/>
      <c r="R483" s="3"/>
      <c r="S483" s="3"/>
      <c r="T483" s="3"/>
      <c r="U483" s="3"/>
      <c r="V483" s="3"/>
      <c r="W483" s="3"/>
      <c r="X483" s="3"/>
      <c r="Y483" s="3"/>
      <c r="Z483" s="3"/>
    </row>
    <row r="484" spans="1:26" ht="12.75" customHeight="1" x14ac:dyDescent="0.25">
      <c r="A484" s="3"/>
      <c r="B484" s="3"/>
      <c r="C484" s="200"/>
      <c r="D484" s="200"/>
      <c r="E484" s="3"/>
      <c r="F484" s="3"/>
      <c r="G484" s="3"/>
      <c r="H484" s="3"/>
      <c r="I484" s="3"/>
      <c r="J484" s="3"/>
      <c r="K484" s="3"/>
      <c r="L484" s="3"/>
      <c r="M484" s="3"/>
      <c r="N484" s="3"/>
      <c r="O484" s="3"/>
      <c r="P484" s="3"/>
      <c r="Q484" s="3"/>
      <c r="R484" s="3"/>
      <c r="S484" s="3"/>
      <c r="T484" s="3"/>
      <c r="U484" s="3"/>
      <c r="V484" s="3"/>
      <c r="W484" s="3"/>
      <c r="X484" s="3"/>
      <c r="Y484" s="3"/>
      <c r="Z484" s="3"/>
    </row>
    <row r="485" spans="1:26" ht="12.75" customHeight="1" x14ac:dyDescent="0.25">
      <c r="A485" s="3"/>
      <c r="B485" s="3"/>
      <c r="C485" s="200"/>
      <c r="D485" s="200"/>
      <c r="E485" s="3"/>
      <c r="F485" s="3"/>
      <c r="G485" s="3"/>
      <c r="H485" s="3"/>
      <c r="I485" s="3"/>
      <c r="J485" s="3"/>
      <c r="K485" s="3"/>
      <c r="L485" s="3"/>
      <c r="M485" s="3"/>
      <c r="N485" s="3"/>
      <c r="O485" s="3"/>
      <c r="P485" s="3"/>
      <c r="Q485" s="3"/>
      <c r="R485" s="3"/>
      <c r="S485" s="3"/>
      <c r="T485" s="3"/>
      <c r="U485" s="3"/>
      <c r="V485" s="3"/>
      <c r="W485" s="3"/>
      <c r="X485" s="3"/>
      <c r="Y485" s="3"/>
      <c r="Z485" s="3"/>
    </row>
    <row r="486" spans="1:26" ht="12.75" customHeight="1" x14ac:dyDescent="0.25">
      <c r="A486" s="3"/>
      <c r="B486" s="3"/>
      <c r="C486" s="200"/>
      <c r="D486" s="200"/>
      <c r="E486" s="3"/>
      <c r="F486" s="3"/>
      <c r="G486" s="3"/>
      <c r="H486" s="3"/>
      <c r="I486" s="3"/>
      <c r="J486" s="3"/>
      <c r="K486" s="3"/>
      <c r="L486" s="3"/>
      <c r="M486" s="3"/>
      <c r="N486" s="3"/>
      <c r="O486" s="3"/>
      <c r="P486" s="3"/>
      <c r="Q486" s="3"/>
      <c r="R486" s="3"/>
      <c r="S486" s="3"/>
      <c r="T486" s="3"/>
      <c r="U486" s="3"/>
      <c r="V486" s="3"/>
      <c r="W486" s="3"/>
      <c r="X486" s="3"/>
      <c r="Y486" s="3"/>
      <c r="Z486" s="3"/>
    </row>
    <row r="487" spans="1:26" ht="12.75" customHeight="1" x14ac:dyDescent="0.25">
      <c r="A487" s="3"/>
      <c r="B487" s="3"/>
      <c r="C487" s="200"/>
      <c r="D487" s="200"/>
      <c r="E487" s="3"/>
      <c r="F487" s="3"/>
      <c r="G487" s="3"/>
      <c r="H487" s="3"/>
      <c r="I487" s="3"/>
      <c r="J487" s="3"/>
      <c r="K487" s="3"/>
      <c r="L487" s="3"/>
      <c r="M487" s="3"/>
      <c r="N487" s="3"/>
      <c r="O487" s="3"/>
      <c r="P487" s="3"/>
      <c r="Q487" s="3"/>
      <c r="R487" s="3"/>
      <c r="S487" s="3"/>
      <c r="T487" s="3"/>
      <c r="U487" s="3"/>
      <c r="V487" s="3"/>
      <c r="W487" s="3"/>
      <c r="X487" s="3"/>
      <c r="Y487" s="3"/>
      <c r="Z487" s="3"/>
    </row>
    <row r="488" spans="1:26" ht="12.75" customHeight="1" x14ac:dyDescent="0.25">
      <c r="A488" s="3"/>
      <c r="B488" s="3"/>
      <c r="C488" s="200"/>
      <c r="D488" s="200"/>
      <c r="E488" s="3"/>
      <c r="F488" s="3"/>
      <c r="G488" s="3"/>
      <c r="H488" s="3"/>
      <c r="I488" s="3"/>
      <c r="J488" s="3"/>
      <c r="K488" s="3"/>
      <c r="L488" s="3"/>
      <c r="M488" s="3"/>
      <c r="N488" s="3"/>
      <c r="O488" s="3"/>
      <c r="P488" s="3"/>
      <c r="Q488" s="3"/>
      <c r="R488" s="3"/>
      <c r="S488" s="3"/>
      <c r="T488" s="3"/>
      <c r="U488" s="3"/>
      <c r="V488" s="3"/>
      <c r="W488" s="3"/>
      <c r="X488" s="3"/>
      <c r="Y488" s="3"/>
      <c r="Z488" s="3"/>
    </row>
    <row r="489" spans="1:26" ht="12.75" customHeight="1" x14ac:dyDescent="0.25">
      <c r="A489" s="3"/>
      <c r="B489" s="3"/>
      <c r="C489" s="200"/>
      <c r="D489" s="200"/>
      <c r="E489" s="3"/>
      <c r="F489" s="3"/>
      <c r="G489" s="3"/>
      <c r="H489" s="3"/>
      <c r="I489" s="3"/>
      <c r="J489" s="3"/>
      <c r="K489" s="3"/>
      <c r="L489" s="3"/>
      <c r="M489" s="3"/>
      <c r="N489" s="3"/>
      <c r="O489" s="3"/>
      <c r="P489" s="3"/>
      <c r="Q489" s="3"/>
      <c r="R489" s="3"/>
      <c r="S489" s="3"/>
      <c r="T489" s="3"/>
      <c r="U489" s="3"/>
      <c r="V489" s="3"/>
      <c r="W489" s="3"/>
      <c r="X489" s="3"/>
      <c r="Y489" s="3"/>
      <c r="Z489" s="3"/>
    </row>
    <row r="490" spans="1:26" ht="12.75" customHeight="1" x14ac:dyDescent="0.25">
      <c r="A490" s="3"/>
      <c r="B490" s="3"/>
      <c r="C490" s="200"/>
      <c r="D490" s="200"/>
      <c r="E490" s="3"/>
      <c r="F490" s="3"/>
      <c r="G490" s="3"/>
      <c r="H490" s="3"/>
      <c r="I490" s="3"/>
      <c r="J490" s="3"/>
      <c r="K490" s="3"/>
      <c r="L490" s="3"/>
      <c r="M490" s="3"/>
      <c r="N490" s="3"/>
      <c r="O490" s="3"/>
      <c r="P490" s="3"/>
      <c r="Q490" s="3"/>
      <c r="R490" s="3"/>
      <c r="S490" s="3"/>
      <c r="T490" s="3"/>
      <c r="U490" s="3"/>
      <c r="V490" s="3"/>
      <c r="W490" s="3"/>
      <c r="X490" s="3"/>
      <c r="Y490" s="3"/>
      <c r="Z490" s="3"/>
    </row>
    <row r="491" spans="1:26" ht="12.75" customHeight="1" x14ac:dyDescent="0.25">
      <c r="A491" s="3"/>
      <c r="B491" s="3"/>
      <c r="C491" s="200"/>
      <c r="D491" s="200"/>
      <c r="E491" s="3"/>
      <c r="F491" s="3"/>
      <c r="G491" s="3"/>
      <c r="H491" s="3"/>
      <c r="I491" s="3"/>
      <c r="J491" s="3"/>
      <c r="K491" s="3"/>
      <c r="L491" s="3"/>
      <c r="M491" s="3"/>
      <c r="N491" s="3"/>
      <c r="O491" s="3"/>
      <c r="P491" s="3"/>
      <c r="Q491" s="3"/>
      <c r="R491" s="3"/>
      <c r="S491" s="3"/>
      <c r="T491" s="3"/>
      <c r="U491" s="3"/>
      <c r="V491" s="3"/>
      <c r="W491" s="3"/>
      <c r="X491" s="3"/>
      <c r="Y491" s="3"/>
      <c r="Z491" s="3"/>
    </row>
    <row r="492" spans="1:26" ht="12.75" customHeight="1" x14ac:dyDescent="0.25">
      <c r="A492" s="3"/>
      <c r="B492" s="3"/>
      <c r="C492" s="200"/>
      <c r="D492" s="200"/>
      <c r="E492" s="3"/>
      <c r="F492" s="3"/>
      <c r="G492" s="3"/>
      <c r="H492" s="3"/>
      <c r="I492" s="3"/>
      <c r="J492" s="3"/>
      <c r="K492" s="3"/>
      <c r="L492" s="3"/>
      <c r="M492" s="3"/>
      <c r="N492" s="3"/>
      <c r="O492" s="3"/>
      <c r="P492" s="3"/>
      <c r="Q492" s="3"/>
      <c r="R492" s="3"/>
      <c r="S492" s="3"/>
      <c r="T492" s="3"/>
      <c r="U492" s="3"/>
      <c r="V492" s="3"/>
      <c r="W492" s="3"/>
      <c r="X492" s="3"/>
      <c r="Y492" s="3"/>
      <c r="Z492" s="3"/>
    </row>
    <row r="493" spans="1:26" ht="12.75" customHeight="1" x14ac:dyDescent="0.25">
      <c r="A493" s="3"/>
      <c r="B493" s="3"/>
      <c r="C493" s="200"/>
      <c r="D493" s="200"/>
      <c r="E493" s="3"/>
      <c r="F493" s="3"/>
      <c r="G493" s="3"/>
      <c r="H493" s="3"/>
      <c r="I493" s="3"/>
      <c r="J493" s="3"/>
      <c r="K493" s="3"/>
      <c r="L493" s="3"/>
      <c r="M493" s="3"/>
      <c r="N493" s="3"/>
      <c r="O493" s="3"/>
      <c r="P493" s="3"/>
      <c r="Q493" s="3"/>
      <c r="R493" s="3"/>
      <c r="S493" s="3"/>
      <c r="T493" s="3"/>
      <c r="U493" s="3"/>
      <c r="V493" s="3"/>
      <c r="W493" s="3"/>
      <c r="X493" s="3"/>
      <c r="Y493" s="3"/>
      <c r="Z493" s="3"/>
    </row>
    <row r="494" spans="1:26" ht="12.75" customHeight="1" x14ac:dyDescent="0.25">
      <c r="A494" s="3"/>
      <c r="B494" s="3"/>
      <c r="C494" s="200"/>
      <c r="D494" s="200"/>
      <c r="E494" s="3"/>
      <c r="F494" s="3"/>
      <c r="G494" s="3"/>
      <c r="H494" s="3"/>
      <c r="I494" s="3"/>
      <c r="J494" s="3"/>
      <c r="K494" s="3"/>
      <c r="L494" s="3"/>
      <c r="M494" s="3"/>
      <c r="N494" s="3"/>
      <c r="O494" s="3"/>
      <c r="P494" s="3"/>
      <c r="Q494" s="3"/>
      <c r="R494" s="3"/>
      <c r="S494" s="3"/>
      <c r="T494" s="3"/>
      <c r="U494" s="3"/>
      <c r="V494" s="3"/>
      <c r="W494" s="3"/>
      <c r="X494" s="3"/>
      <c r="Y494" s="3"/>
      <c r="Z494" s="3"/>
    </row>
    <row r="495" spans="1:26" ht="12.75" customHeight="1" x14ac:dyDescent="0.25">
      <c r="A495" s="3"/>
      <c r="B495" s="3"/>
      <c r="C495" s="200"/>
      <c r="D495" s="200"/>
      <c r="E495" s="3"/>
      <c r="F495" s="3"/>
      <c r="G495" s="3"/>
      <c r="H495" s="3"/>
      <c r="I495" s="3"/>
      <c r="J495" s="3"/>
      <c r="K495" s="3"/>
      <c r="L495" s="3"/>
      <c r="M495" s="3"/>
      <c r="N495" s="3"/>
      <c r="O495" s="3"/>
      <c r="P495" s="3"/>
      <c r="Q495" s="3"/>
      <c r="R495" s="3"/>
      <c r="S495" s="3"/>
      <c r="T495" s="3"/>
      <c r="U495" s="3"/>
      <c r="V495" s="3"/>
      <c r="W495" s="3"/>
      <c r="X495" s="3"/>
      <c r="Y495" s="3"/>
      <c r="Z495" s="3"/>
    </row>
    <row r="496" spans="1:26" ht="12.75" customHeight="1" x14ac:dyDescent="0.25">
      <c r="A496" s="3"/>
      <c r="B496" s="3"/>
      <c r="C496" s="200"/>
      <c r="D496" s="200"/>
      <c r="E496" s="3"/>
      <c r="F496" s="3"/>
      <c r="G496" s="3"/>
      <c r="H496" s="3"/>
      <c r="I496" s="3"/>
      <c r="J496" s="3"/>
      <c r="K496" s="3"/>
      <c r="L496" s="3"/>
      <c r="M496" s="3"/>
      <c r="N496" s="3"/>
      <c r="O496" s="3"/>
      <c r="P496" s="3"/>
      <c r="Q496" s="3"/>
      <c r="R496" s="3"/>
      <c r="S496" s="3"/>
      <c r="T496" s="3"/>
      <c r="U496" s="3"/>
      <c r="V496" s="3"/>
      <c r="W496" s="3"/>
      <c r="X496" s="3"/>
      <c r="Y496" s="3"/>
      <c r="Z496" s="3"/>
    </row>
    <row r="497" spans="1:26" ht="12.75" customHeight="1" x14ac:dyDescent="0.25">
      <c r="A497" s="3"/>
      <c r="B497" s="3"/>
      <c r="C497" s="200"/>
      <c r="D497" s="200"/>
      <c r="E497" s="3"/>
      <c r="F497" s="3"/>
      <c r="G497" s="3"/>
      <c r="H497" s="3"/>
      <c r="I497" s="3"/>
      <c r="J497" s="3"/>
      <c r="K497" s="3"/>
      <c r="L497" s="3"/>
      <c r="M497" s="3"/>
      <c r="N497" s="3"/>
      <c r="O497" s="3"/>
      <c r="P497" s="3"/>
      <c r="Q497" s="3"/>
      <c r="R497" s="3"/>
      <c r="S497" s="3"/>
      <c r="T497" s="3"/>
      <c r="U497" s="3"/>
      <c r="V497" s="3"/>
      <c r="W497" s="3"/>
      <c r="X497" s="3"/>
      <c r="Y497" s="3"/>
      <c r="Z497" s="3"/>
    </row>
    <row r="498" spans="1:26" ht="12.75" customHeight="1" x14ac:dyDescent="0.25">
      <c r="A498" s="3"/>
      <c r="B498" s="3"/>
      <c r="C498" s="200"/>
      <c r="D498" s="200"/>
      <c r="E498" s="3"/>
      <c r="F498" s="3"/>
      <c r="G498" s="3"/>
      <c r="H498" s="3"/>
      <c r="I498" s="3"/>
      <c r="J498" s="3"/>
      <c r="K498" s="3"/>
      <c r="L498" s="3"/>
      <c r="M498" s="3"/>
      <c r="N498" s="3"/>
      <c r="O498" s="3"/>
      <c r="P498" s="3"/>
      <c r="Q498" s="3"/>
      <c r="R498" s="3"/>
      <c r="S498" s="3"/>
      <c r="T498" s="3"/>
      <c r="U498" s="3"/>
      <c r="V498" s="3"/>
      <c r="W498" s="3"/>
      <c r="X498" s="3"/>
      <c r="Y498" s="3"/>
      <c r="Z498" s="3"/>
    </row>
    <row r="499" spans="1:26" ht="12.75" customHeight="1" x14ac:dyDescent="0.25">
      <c r="A499" s="3"/>
      <c r="B499" s="3"/>
      <c r="C499" s="200"/>
      <c r="D499" s="200"/>
      <c r="E499" s="3"/>
      <c r="F499" s="3"/>
      <c r="G499" s="3"/>
      <c r="H499" s="3"/>
      <c r="I499" s="3"/>
      <c r="J499" s="3"/>
      <c r="K499" s="3"/>
      <c r="L499" s="3"/>
      <c r="M499" s="3"/>
      <c r="N499" s="3"/>
      <c r="O499" s="3"/>
      <c r="P499" s="3"/>
      <c r="Q499" s="3"/>
      <c r="R499" s="3"/>
      <c r="S499" s="3"/>
      <c r="T499" s="3"/>
      <c r="U499" s="3"/>
      <c r="V499" s="3"/>
      <c r="W499" s="3"/>
      <c r="X499" s="3"/>
      <c r="Y499" s="3"/>
      <c r="Z499" s="3"/>
    </row>
    <row r="500" spans="1:26" ht="12.75" customHeight="1" x14ac:dyDescent="0.25">
      <c r="A500" s="3"/>
      <c r="B500" s="3"/>
      <c r="C500" s="200"/>
      <c r="D500" s="200"/>
      <c r="E500" s="3"/>
      <c r="F500" s="3"/>
      <c r="G500" s="3"/>
      <c r="H500" s="3"/>
      <c r="I500" s="3"/>
      <c r="J500" s="3"/>
      <c r="K500" s="3"/>
      <c r="L500" s="3"/>
      <c r="M500" s="3"/>
      <c r="N500" s="3"/>
      <c r="O500" s="3"/>
      <c r="P500" s="3"/>
      <c r="Q500" s="3"/>
      <c r="R500" s="3"/>
      <c r="S500" s="3"/>
      <c r="T500" s="3"/>
      <c r="U500" s="3"/>
      <c r="V500" s="3"/>
      <c r="W500" s="3"/>
      <c r="X500" s="3"/>
      <c r="Y500" s="3"/>
      <c r="Z500" s="3"/>
    </row>
    <row r="501" spans="1:26" ht="12.75" customHeight="1" x14ac:dyDescent="0.25">
      <c r="A501" s="3"/>
      <c r="B501" s="3"/>
      <c r="C501" s="200"/>
      <c r="D501" s="200"/>
      <c r="E501" s="3"/>
      <c r="F501" s="3"/>
      <c r="G501" s="3"/>
      <c r="H501" s="3"/>
      <c r="I501" s="3"/>
      <c r="J501" s="3"/>
      <c r="K501" s="3"/>
      <c r="L501" s="3"/>
      <c r="M501" s="3"/>
      <c r="N501" s="3"/>
      <c r="O501" s="3"/>
      <c r="P501" s="3"/>
      <c r="Q501" s="3"/>
      <c r="R501" s="3"/>
      <c r="S501" s="3"/>
      <c r="T501" s="3"/>
      <c r="U501" s="3"/>
      <c r="V501" s="3"/>
      <c r="W501" s="3"/>
      <c r="X501" s="3"/>
      <c r="Y501" s="3"/>
      <c r="Z501" s="3"/>
    </row>
    <row r="502" spans="1:26" ht="12.75" customHeight="1" x14ac:dyDescent="0.25">
      <c r="A502" s="3"/>
      <c r="B502" s="3"/>
      <c r="C502" s="200"/>
      <c r="D502" s="200"/>
      <c r="E502" s="3"/>
      <c r="F502" s="3"/>
      <c r="G502" s="3"/>
      <c r="H502" s="3"/>
      <c r="I502" s="3"/>
      <c r="J502" s="3"/>
      <c r="K502" s="3"/>
      <c r="L502" s="3"/>
      <c r="M502" s="3"/>
      <c r="N502" s="3"/>
      <c r="O502" s="3"/>
      <c r="P502" s="3"/>
      <c r="Q502" s="3"/>
      <c r="R502" s="3"/>
      <c r="S502" s="3"/>
      <c r="T502" s="3"/>
      <c r="U502" s="3"/>
      <c r="V502" s="3"/>
      <c r="W502" s="3"/>
      <c r="X502" s="3"/>
      <c r="Y502" s="3"/>
      <c r="Z502" s="3"/>
    </row>
    <row r="503" spans="1:26" ht="12.75" customHeight="1" x14ac:dyDescent="0.25">
      <c r="A503" s="3"/>
      <c r="B503" s="3"/>
      <c r="C503" s="200"/>
      <c r="D503" s="200"/>
      <c r="E503" s="3"/>
      <c r="F503" s="3"/>
      <c r="G503" s="3"/>
      <c r="H503" s="3"/>
      <c r="I503" s="3"/>
      <c r="J503" s="3"/>
      <c r="K503" s="3"/>
      <c r="L503" s="3"/>
      <c r="M503" s="3"/>
      <c r="N503" s="3"/>
      <c r="O503" s="3"/>
      <c r="P503" s="3"/>
      <c r="Q503" s="3"/>
      <c r="R503" s="3"/>
      <c r="S503" s="3"/>
      <c r="T503" s="3"/>
      <c r="U503" s="3"/>
      <c r="V503" s="3"/>
      <c r="W503" s="3"/>
      <c r="X503" s="3"/>
      <c r="Y503" s="3"/>
      <c r="Z503" s="3"/>
    </row>
    <row r="504" spans="1:26" ht="12.75" customHeight="1" x14ac:dyDescent="0.25">
      <c r="A504" s="3"/>
      <c r="B504" s="3"/>
      <c r="C504" s="200"/>
      <c r="D504" s="200"/>
      <c r="E504" s="3"/>
      <c r="F504" s="3"/>
      <c r="G504" s="3"/>
      <c r="H504" s="3"/>
      <c r="I504" s="3"/>
      <c r="J504" s="3"/>
      <c r="K504" s="3"/>
      <c r="L504" s="3"/>
      <c r="M504" s="3"/>
      <c r="N504" s="3"/>
      <c r="O504" s="3"/>
      <c r="P504" s="3"/>
      <c r="Q504" s="3"/>
      <c r="R504" s="3"/>
      <c r="S504" s="3"/>
      <c r="T504" s="3"/>
      <c r="U504" s="3"/>
      <c r="V504" s="3"/>
      <c r="W504" s="3"/>
      <c r="X504" s="3"/>
      <c r="Y504" s="3"/>
      <c r="Z504" s="3"/>
    </row>
    <row r="505" spans="1:26" ht="12.75" customHeight="1" x14ac:dyDescent="0.25">
      <c r="A505" s="3"/>
      <c r="B505" s="3"/>
      <c r="C505" s="200"/>
      <c r="D505" s="200"/>
      <c r="E505" s="3"/>
      <c r="F505" s="3"/>
      <c r="G505" s="3"/>
      <c r="H505" s="3"/>
      <c r="I505" s="3"/>
      <c r="J505" s="3"/>
      <c r="K505" s="3"/>
      <c r="L505" s="3"/>
      <c r="M505" s="3"/>
      <c r="N505" s="3"/>
      <c r="O505" s="3"/>
      <c r="P505" s="3"/>
      <c r="Q505" s="3"/>
      <c r="R505" s="3"/>
      <c r="S505" s="3"/>
      <c r="T505" s="3"/>
      <c r="U505" s="3"/>
      <c r="V505" s="3"/>
      <c r="W505" s="3"/>
      <c r="X505" s="3"/>
      <c r="Y505" s="3"/>
      <c r="Z505" s="3"/>
    </row>
    <row r="506" spans="1:26" ht="12.75" customHeight="1" x14ac:dyDescent="0.25">
      <c r="A506" s="3"/>
      <c r="B506" s="3"/>
      <c r="C506" s="200"/>
      <c r="D506" s="200"/>
      <c r="E506" s="3"/>
      <c r="F506" s="3"/>
      <c r="G506" s="3"/>
      <c r="H506" s="3"/>
      <c r="I506" s="3"/>
      <c r="J506" s="3"/>
      <c r="K506" s="3"/>
      <c r="L506" s="3"/>
      <c r="M506" s="3"/>
      <c r="N506" s="3"/>
      <c r="O506" s="3"/>
      <c r="P506" s="3"/>
      <c r="Q506" s="3"/>
      <c r="R506" s="3"/>
      <c r="S506" s="3"/>
      <c r="T506" s="3"/>
      <c r="U506" s="3"/>
      <c r="V506" s="3"/>
      <c r="W506" s="3"/>
      <c r="X506" s="3"/>
      <c r="Y506" s="3"/>
      <c r="Z506" s="3"/>
    </row>
    <row r="507" spans="1:26" ht="12.75" customHeight="1" x14ac:dyDescent="0.25">
      <c r="A507" s="3"/>
      <c r="B507" s="3"/>
      <c r="C507" s="200"/>
      <c r="D507" s="200"/>
      <c r="E507" s="3"/>
      <c r="F507" s="3"/>
      <c r="G507" s="3"/>
      <c r="H507" s="3"/>
      <c r="I507" s="3"/>
      <c r="J507" s="3"/>
      <c r="K507" s="3"/>
      <c r="L507" s="3"/>
      <c r="M507" s="3"/>
      <c r="N507" s="3"/>
      <c r="O507" s="3"/>
      <c r="P507" s="3"/>
      <c r="Q507" s="3"/>
      <c r="R507" s="3"/>
      <c r="S507" s="3"/>
      <c r="T507" s="3"/>
      <c r="U507" s="3"/>
      <c r="V507" s="3"/>
      <c r="W507" s="3"/>
      <c r="X507" s="3"/>
      <c r="Y507" s="3"/>
      <c r="Z507" s="3"/>
    </row>
    <row r="508" spans="1:26" ht="12.75" customHeight="1" x14ac:dyDescent="0.25">
      <c r="A508" s="3"/>
      <c r="B508" s="3"/>
      <c r="C508" s="200"/>
      <c r="D508" s="200"/>
      <c r="E508" s="3"/>
      <c r="F508" s="3"/>
      <c r="G508" s="3"/>
      <c r="H508" s="3"/>
      <c r="I508" s="3"/>
      <c r="J508" s="3"/>
      <c r="K508" s="3"/>
      <c r="L508" s="3"/>
      <c r="M508" s="3"/>
      <c r="N508" s="3"/>
      <c r="O508" s="3"/>
      <c r="P508" s="3"/>
      <c r="Q508" s="3"/>
      <c r="R508" s="3"/>
      <c r="S508" s="3"/>
      <c r="T508" s="3"/>
      <c r="U508" s="3"/>
      <c r="V508" s="3"/>
      <c r="W508" s="3"/>
      <c r="X508" s="3"/>
      <c r="Y508" s="3"/>
      <c r="Z508" s="3"/>
    </row>
    <row r="509" spans="1:26" ht="12.75" customHeight="1" x14ac:dyDescent="0.25">
      <c r="A509" s="3"/>
      <c r="B509" s="3"/>
      <c r="C509" s="200"/>
      <c r="D509" s="200"/>
      <c r="E509" s="3"/>
      <c r="F509" s="3"/>
      <c r="G509" s="3"/>
      <c r="H509" s="3"/>
      <c r="I509" s="3"/>
      <c r="J509" s="3"/>
      <c r="K509" s="3"/>
      <c r="L509" s="3"/>
      <c r="M509" s="3"/>
      <c r="N509" s="3"/>
      <c r="O509" s="3"/>
      <c r="P509" s="3"/>
      <c r="Q509" s="3"/>
      <c r="R509" s="3"/>
      <c r="S509" s="3"/>
      <c r="T509" s="3"/>
      <c r="U509" s="3"/>
      <c r="V509" s="3"/>
      <c r="W509" s="3"/>
      <c r="X509" s="3"/>
      <c r="Y509" s="3"/>
      <c r="Z509" s="3"/>
    </row>
    <row r="510" spans="1:26" ht="12.75" customHeight="1" x14ac:dyDescent="0.25">
      <c r="A510" s="3"/>
      <c r="B510" s="3"/>
      <c r="C510" s="200"/>
      <c r="D510" s="200"/>
      <c r="E510" s="3"/>
      <c r="F510" s="3"/>
      <c r="G510" s="3"/>
      <c r="H510" s="3"/>
      <c r="I510" s="3"/>
      <c r="J510" s="3"/>
      <c r="K510" s="3"/>
      <c r="L510" s="3"/>
      <c r="M510" s="3"/>
      <c r="N510" s="3"/>
      <c r="O510" s="3"/>
      <c r="P510" s="3"/>
      <c r="Q510" s="3"/>
      <c r="R510" s="3"/>
      <c r="S510" s="3"/>
      <c r="T510" s="3"/>
      <c r="U510" s="3"/>
      <c r="V510" s="3"/>
      <c r="W510" s="3"/>
      <c r="X510" s="3"/>
      <c r="Y510" s="3"/>
      <c r="Z510" s="3"/>
    </row>
    <row r="511" spans="1:26" ht="12.75" customHeight="1" x14ac:dyDescent="0.25">
      <c r="A511" s="3"/>
      <c r="B511" s="3"/>
      <c r="C511" s="200"/>
      <c r="D511" s="200"/>
      <c r="E511" s="3"/>
      <c r="F511" s="3"/>
      <c r="G511" s="3"/>
      <c r="H511" s="3"/>
      <c r="I511" s="3"/>
      <c r="J511" s="3"/>
      <c r="K511" s="3"/>
      <c r="L511" s="3"/>
      <c r="M511" s="3"/>
      <c r="N511" s="3"/>
      <c r="O511" s="3"/>
      <c r="P511" s="3"/>
      <c r="Q511" s="3"/>
      <c r="R511" s="3"/>
      <c r="S511" s="3"/>
      <c r="T511" s="3"/>
      <c r="U511" s="3"/>
      <c r="V511" s="3"/>
      <c r="W511" s="3"/>
      <c r="X511" s="3"/>
      <c r="Y511" s="3"/>
      <c r="Z511" s="3"/>
    </row>
    <row r="512" spans="1:26" ht="12.75" customHeight="1" x14ac:dyDescent="0.25">
      <c r="A512" s="3"/>
      <c r="B512" s="3"/>
      <c r="C512" s="200"/>
      <c r="D512" s="200"/>
      <c r="E512" s="3"/>
      <c r="F512" s="3"/>
      <c r="G512" s="3"/>
      <c r="H512" s="3"/>
      <c r="I512" s="3"/>
      <c r="J512" s="3"/>
      <c r="K512" s="3"/>
      <c r="L512" s="3"/>
      <c r="M512" s="3"/>
      <c r="N512" s="3"/>
      <c r="O512" s="3"/>
      <c r="P512" s="3"/>
      <c r="Q512" s="3"/>
      <c r="R512" s="3"/>
      <c r="S512" s="3"/>
      <c r="T512" s="3"/>
      <c r="U512" s="3"/>
      <c r="V512" s="3"/>
      <c r="W512" s="3"/>
      <c r="X512" s="3"/>
      <c r="Y512" s="3"/>
      <c r="Z512" s="3"/>
    </row>
    <row r="513" spans="1:26" ht="12.75" customHeight="1" x14ac:dyDescent="0.25">
      <c r="A513" s="3"/>
      <c r="B513" s="3"/>
      <c r="C513" s="200"/>
      <c r="D513" s="200"/>
      <c r="E513" s="3"/>
      <c r="F513" s="3"/>
      <c r="G513" s="3"/>
      <c r="H513" s="3"/>
      <c r="I513" s="3"/>
      <c r="J513" s="3"/>
      <c r="K513" s="3"/>
      <c r="L513" s="3"/>
      <c r="M513" s="3"/>
      <c r="N513" s="3"/>
      <c r="O513" s="3"/>
      <c r="P513" s="3"/>
      <c r="Q513" s="3"/>
      <c r="R513" s="3"/>
      <c r="S513" s="3"/>
      <c r="T513" s="3"/>
      <c r="U513" s="3"/>
      <c r="V513" s="3"/>
      <c r="W513" s="3"/>
      <c r="X513" s="3"/>
      <c r="Y513" s="3"/>
      <c r="Z513" s="3"/>
    </row>
    <row r="514" spans="1:26" ht="12.75" customHeight="1" x14ac:dyDescent="0.25">
      <c r="A514" s="3"/>
      <c r="B514" s="3"/>
      <c r="C514" s="200"/>
      <c r="D514" s="200"/>
      <c r="E514" s="3"/>
      <c r="F514" s="3"/>
      <c r="G514" s="3"/>
      <c r="H514" s="3"/>
      <c r="I514" s="3"/>
      <c r="J514" s="3"/>
      <c r="K514" s="3"/>
      <c r="L514" s="3"/>
      <c r="M514" s="3"/>
      <c r="N514" s="3"/>
      <c r="O514" s="3"/>
      <c r="P514" s="3"/>
      <c r="Q514" s="3"/>
      <c r="R514" s="3"/>
      <c r="S514" s="3"/>
      <c r="T514" s="3"/>
      <c r="U514" s="3"/>
      <c r="V514" s="3"/>
      <c r="W514" s="3"/>
      <c r="X514" s="3"/>
      <c r="Y514" s="3"/>
      <c r="Z514" s="3"/>
    </row>
    <row r="515" spans="1:26" ht="12.75" customHeight="1" x14ac:dyDescent="0.25">
      <c r="A515" s="3"/>
      <c r="B515" s="3"/>
      <c r="C515" s="200"/>
      <c r="D515" s="200"/>
      <c r="E515" s="3"/>
      <c r="F515" s="3"/>
      <c r="G515" s="3"/>
      <c r="H515" s="3"/>
      <c r="I515" s="3"/>
      <c r="J515" s="3"/>
      <c r="K515" s="3"/>
      <c r="L515" s="3"/>
      <c r="M515" s="3"/>
      <c r="N515" s="3"/>
      <c r="O515" s="3"/>
      <c r="P515" s="3"/>
      <c r="Q515" s="3"/>
      <c r="R515" s="3"/>
      <c r="S515" s="3"/>
      <c r="T515" s="3"/>
      <c r="U515" s="3"/>
      <c r="V515" s="3"/>
      <c r="W515" s="3"/>
      <c r="X515" s="3"/>
      <c r="Y515" s="3"/>
      <c r="Z515" s="3"/>
    </row>
    <row r="516" spans="1:26" ht="12.75" customHeight="1" x14ac:dyDescent="0.25">
      <c r="A516" s="3"/>
      <c r="B516" s="3"/>
      <c r="C516" s="200"/>
      <c r="D516" s="200"/>
      <c r="E516" s="3"/>
      <c r="F516" s="3"/>
      <c r="G516" s="3"/>
      <c r="H516" s="3"/>
      <c r="I516" s="3"/>
      <c r="J516" s="3"/>
      <c r="K516" s="3"/>
      <c r="L516" s="3"/>
      <c r="M516" s="3"/>
      <c r="N516" s="3"/>
      <c r="O516" s="3"/>
      <c r="P516" s="3"/>
      <c r="Q516" s="3"/>
      <c r="R516" s="3"/>
      <c r="S516" s="3"/>
      <c r="T516" s="3"/>
      <c r="U516" s="3"/>
      <c r="V516" s="3"/>
      <c r="W516" s="3"/>
      <c r="X516" s="3"/>
      <c r="Y516" s="3"/>
      <c r="Z516" s="3"/>
    </row>
    <row r="517" spans="1:26" ht="12.75" customHeight="1" x14ac:dyDescent="0.25">
      <c r="A517" s="3"/>
      <c r="B517" s="3"/>
      <c r="C517" s="200"/>
      <c r="D517" s="200"/>
      <c r="E517" s="3"/>
      <c r="F517" s="3"/>
      <c r="G517" s="3"/>
      <c r="H517" s="3"/>
      <c r="I517" s="3"/>
      <c r="J517" s="3"/>
      <c r="K517" s="3"/>
      <c r="L517" s="3"/>
      <c r="M517" s="3"/>
      <c r="N517" s="3"/>
      <c r="O517" s="3"/>
      <c r="P517" s="3"/>
      <c r="Q517" s="3"/>
      <c r="R517" s="3"/>
      <c r="S517" s="3"/>
      <c r="T517" s="3"/>
      <c r="U517" s="3"/>
      <c r="V517" s="3"/>
      <c r="W517" s="3"/>
      <c r="X517" s="3"/>
      <c r="Y517" s="3"/>
      <c r="Z517" s="3"/>
    </row>
    <row r="518" spans="1:26" ht="12.75" customHeight="1" x14ac:dyDescent="0.25">
      <c r="A518" s="3"/>
      <c r="B518" s="3"/>
      <c r="C518" s="200"/>
      <c r="D518" s="200"/>
      <c r="E518" s="3"/>
      <c r="F518" s="3"/>
      <c r="G518" s="3"/>
      <c r="H518" s="3"/>
      <c r="I518" s="3"/>
      <c r="J518" s="3"/>
      <c r="K518" s="3"/>
      <c r="L518" s="3"/>
      <c r="M518" s="3"/>
      <c r="N518" s="3"/>
      <c r="O518" s="3"/>
      <c r="P518" s="3"/>
      <c r="Q518" s="3"/>
      <c r="R518" s="3"/>
      <c r="S518" s="3"/>
      <c r="T518" s="3"/>
      <c r="U518" s="3"/>
      <c r="V518" s="3"/>
      <c r="W518" s="3"/>
      <c r="X518" s="3"/>
      <c r="Y518" s="3"/>
      <c r="Z518" s="3"/>
    </row>
    <row r="519" spans="1:26" ht="12.75" customHeight="1" x14ac:dyDescent="0.25">
      <c r="A519" s="3"/>
      <c r="B519" s="3"/>
      <c r="C519" s="200"/>
      <c r="D519" s="200"/>
      <c r="E519" s="3"/>
      <c r="F519" s="3"/>
      <c r="G519" s="3"/>
      <c r="H519" s="3"/>
      <c r="I519" s="3"/>
      <c r="J519" s="3"/>
      <c r="K519" s="3"/>
      <c r="L519" s="3"/>
      <c r="M519" s="3"/>
      <c r="N519" s="3"/>
      <c r="O519" s="3"/>
      <c r="P519" s="3"/>
      <c r="Q519" s="3"/>
      <c r="R519" s="3"/>
      <c r="S519" s="3"/>
      <c r="T519" s="3"/>
      <c r="U519" s="3"/>
      <c r="V519" s="3"/>
      <c r="W519" s="3"/>
      <c r="X519" s="3"/>
      <c r="Y519" s="3"/>
      <c r="Z519" s="3"/>
    </row>
    <row r="520" spans="1:26" ht="12.75" customHeight="1" x14ac:dyDescent="0.25">
      <c r="A520" s="3"/>
      <c r="B520" s="3"/>
      <c r="C520" s="200"/>
      <c r="D520" s="200"/>
      <c r="E520" s="3"/>
      <c r="F520" s="3"/>
      <c r="G520" s="3"/>
      <c r="H520" s="3"/>
      <c r="I520" s="3"/>
      <c r="J520" s="3"/>
      <c r="K520" s="3"/>
      <c r="L520" s="3"/>
      <c r="M520" s="3"/>
      <c r="N520" s="3"/>
      <c r="O520" s="3"/>
      <c r="P520" s="3"/>
      <c r="Q520" s="3"/>
      <c r="R520" s="3"/>
      <c r="S520" s="3"/>
      <c r="T520" s="3"/>
      <c r="U520" s="3"/>
      <c r="V520" s="3"/>
      <c r="W520" s="3"/>
      <c r="X520" s="3"/>
      <c r="Y520" s="3"/>
      <c r="Z520" s="3"/>
    </row>
    <row r="521" spans="1:26" ht="12.75" customHeight="1" x14ac:dyDescent="0.25">
      <c r="A521" s="3"/>
      <c r="B521" s="3"/>
      <c r="C521" s="200"/>
      <c r="D521" s="200"/>
      <c r="E521" s="3"/>
      <c r="F521" s="3"/>
      <c r="G521" s="3"/>
      <c r="H521" s="3"/>
      <c r="I521" s="3"/>
      <c r="J521" s="3"/>
      <c r="K521" s="3"/>
      <c r="L521" s="3"/>
      <c r="M521" s="3"/>
      <c r="N521" s="3"/>
      <c r="O521" s="3"/>
      <c r="P521" s="3"/>
      <c r="Q521" s="3"/>
      <c r="R521" s="3"/>
      <c r="S521" s="3"/>
      <c r="T521" s="3"/>
      <c r="U521" s="3"/>
      <c r="V521" s="3"/>
      <c r="W521" s="3"/>
      <c r="X521" s="3"/>
      <c r="Y521" s="3"/>
      <c r="Z521" s="3"/>
    </row>
    <row r="522" spans="1:26" ht="12.75" customHeight="1" x14ac:dyDescent="0.25">
      <c r="A522" s="3"/>
      <c r="B522" s="3"/>
      <c r="C522" s="200"/>
      <c r="D522" s="200"/>
      <c r="E522" s="3"/>
      <c r="F522" s="3"/>
      <c r="G522" s="3"/>
      <c r="H522" s="3"/>
      <c r="I522" s="3"/>
      <c r="J522" s="3"/>
      <c r="K522" s="3"/>
      <c r="L522" s="3"/>
      <c r="M522" s="3"/>
      <c r="N522" s="3"/>
      <c r="O522" s="3"/>
      <c r="P522" s="3"/>
      <c r="Q522" s="3"/>
      <c r="R522" s="3"/>
      <c r="S522" s="3"/>
      <c r="T522" s="3"/>
      <c r="U522" s="3"/>
      <c r="V522" s="3"/>
      <c r="W522" s="3"/>
      <c r="X522" s="3"/>
      <c r="Y522" s="3"/>
      <c r="Z522" s="3"/>
    </row>
    <row r="523" spans="1:26" ht="12.75" customHeight="1" x14ac:dyDescent="0.25">
      <c r="A523" s="3"/>
      <c r="B523" s="3"/>
      <c r="C523" s="200"/>
      <c r="D523" s="200"/>
      <c r="E523" s="3"/>
      <c r="F523" s="3"/>
      <c r="G523" s="3"/>
      <c r="H523" s="3"/>
      <c r="I523" s="3"/>
      <c r="J523" s="3"/>
      <c r="K523" s="3"/>
      <c r="L523" s="3"/>
      <c r="M523" s="3"/>
      <c r="N523" s="3"/>
      <c r="O523" s="3"/>
      <c r="P523" s="3"/>
      <c r="Q523" s="3"/>
      <c r="R523" s="3"/>
      <c r="S523" s="3"/>
      <c r="T523" s="3"/>
      <c r="U523" s="3"/>
      <c r="V523" s="3"/>
      <c r="W523" s="3"/>
      <c r="X523" s="3"/>
      <c r="Y523" s="3"/>
      <c r="Z523" s="3"/>
    </row>
    <row r="524" spans="1:26" ht="12.75" customHeight="1" x14ac:dyDescent="0.25">
      <c r="A524" s="3"/>
      <c r="B524" s="3"/>
      <c r="C524" s="200"/>
      <c r="D524" s="200"/>
      <c r="E524" s="3"/>
      <c r="F524" s="3"/>
      <c r="G524" s="3"/>
      <c r="H524" s="3"/>
      <c r="I524" s="3"/>
      <c r="J524" s="3"/>
      <c r="K524" s="3"/>
      <c r="L524" s="3"/>
      <c r="M524" s="3"/>
      <c r="N524" s="3"/>
      <c r="O524" s="3"/>
      <c r="P524" s="3"/>
      <c r="Q524" s="3"/>
      <c r="R524" s="3"/>
      <c r="S524" s="3"/>
      <c r="T524" s="3"/>
      <c r="U524" s="3"/>
      <c r="V524" s="3"/>
      <c r="W524" s="3"/>
      <c r="X524" s="3"/>
      <c r="Y524" s="3"/>
      <c r="Z524" s="3"/>
    </row>
    <row r="525" spans="1:26" ht="12.75" customHeight="1" x14ac:dyDescent="0.25">
      <c r="A525" s="3"/>
      <c r="B525" s="3"/>
      <c r="C525" s="200"/>
      <c r="D525" s="200"/>
      <c r="E525" s="3"/>
      <c r="F525" s="3"/>
      <c r="G525" s="3"/>
      <c r="H525" s="3"/>
      <c r="I525" s="3"/>
      <c r="J525" s="3"/>
      <c r="K525" s="3"/>
      <c r="L525" s="3"/>
      <c r="M525" s="3"/>
      <c r="N525" s="3"/>
      <c r="O525" s="3"/>
      <c r="P525" s="3"/>
      <c r="Q525" s="3"/>
      <c r="R525" s="3"/>
      <c r="S525" s="3"/>
      <c r="T525" s="3"/>
      <c r="U525" s="3"/>
      <c r="V525" s="3"/>
      <c r="W525" s="3"/>
      <c r="X525" s="3"/>
      <c r="Y525" s="3"/>
      <c r="Z525" s="3"/>
    </row>
    <row r="526" spans="1:26" ht="12.75" customHeight="1" x14ac:dyDescent="0.25">
      <c r="A526" s="3"/>
      <c r="B526" s="3"/>
      <c r="C526" s="200"/>
      <c r="D526" s="200"/>
      <c r="E526" s="3"/>
      <c r="F526" s="3"/>
      <c r="G526" s="3"/>
      <c r="H526" s="3"/>
      <c r="I526" s="3"/>
      <c r="J526" s="3"/>
      <c r="K526" s="3"/>
      <c r="L526" s="3"/>
      <c r="M526" s="3"/>
      <c r="N526" s="3"/>
      <c r="O526" s="3"/>
      <c r="P526" s="3"/>
      <c r="Q526" s="3"/>
      <c r="R526" s="3"/>
      <c r="S526" s="3"/>
      <c r="T526" s="3"/>
      <c r="U526" s="3"/>
      <c r="V526" s="3"/>
      <c r="W526" s="3"/>
      <c r="X526" s="3"/>
      <c r="Y526" s="3"/>
      <c r="Z526" s="3"/>
    </row>
    <row r="527" spans="1:26" ht="12.75" customHeight="1" x14ac:dyDescent="0.25">
      <c r="A527" s="3"/>
      <c r="B527" s="3"/>
      <c r="C527" s="200"/>
      <c r="D527" s="200"/>
      <c r="E527" s="3"/>
      <c r="F527" s="3"/>
      <c r="G527" s="3"/>
      <c r="H527" s="3"/>
      <c r="I527" s="3"/>
      <c r="J527" s="3"/>
      <c r="K527" s="3"/>
      <c r="L527" s="3"/>
      <c r="M527" s="3"/>
      <c r="N527" s="3"/>
      <c r="O527" s="3"/>
      <c r="P527" s="3"/>
      <c r="Q527" s="3"/>
      <c r="R527" s="3"/>
      <c r="S527" s="3"/>
      <c r="T527" s="3"/>
      <c r="U527" s="3"/>
      <c r="V527" s="3"/>
      <c r="W527" s="3"/>
      <c r="X527" s="3"/>
      <c r="Y527" s="3"/>
      <c r="Z527" s="3"/>
    </row>
    <row r="528" spans="1:26" ht="12.75" customHeight="1" x14ac:dyDescent="0.25">
      <c r="A528" s="3"/>
      <c r="B528" s="3"/>
      <c r="C528" s="200"/>
      <c r="D528" s="200"/>
      <c r="E528" s="3"/>
      <c r="F528" s="3"/>
      <c r="G528" s="3"/>
      <c r="H528" s="3"/>
      <c r="I528" s="3"/>
      <c r="J528" s="3"/>
      <c r="K528" s="3"/>
      <c r="L528" s="3"/>
      <c r="M528" s="3"/>
      <c r="N528" s="3"/>
      <c r="O528" s="3"/>
      <c r="P528" s="3"/>
      <c r="Q528" s="3"/>
      <c r="R528" s="3"/>
      <c r="S528" s="3"/>
      <c r="T528" s="3"/>
      <c r="U528" s="3"/>
      <c r="V528" s="3"/>
      <c r="W528" s="3"/>
      <c r="X528" s="3"/>
      <c r="Y528" s="3"/>
      <c r="Z528" s="3"/>
    </row>
    <row r="529" spans="1:26" ht="12.75" customHeight="1" x14ac:dyDescent="0.25">
      <c r="A529" s="3"/>
      <c r="B529" s="3"/>
      <c r="C529" s="200"/>
      <c r="D529" s="200"/>
      <c r="E529" s="3"/>
      <c r="F529" s="3"/>
      <c r="G529" s="3"/>
      <c r="H529" s="3"/>
      <c r="I529" s="3"/>
      <c r="J529" s="3"/>
      <c r="K529" s="3"/>
      <c r="L529" s="3"/>
      <c r="M529" s="3"/>
      <c r="N529" s="3"/>
      <c r="O529" s="3"/>
      <c r="P529" s="3"/>
      <c r="Q529" s="3"/>
      <c r="R529" s="3"/>
      <c r="S529" s="3"/>
      <c r="T529" s="3"/>
      <c r="U529" s="3"/>
      <c r="V529" s="3"/>
      <c r="W529" s="3"/>
      <c r="X529" s="3"/>
      <c r="Y529" s="3"/>
      <c r="Z529" s="3"/>
    </row>
    <row r="530" spans="1:26" ht="12.75" customHeight="1" x14ac:dyDescent="0.25">
      <c r="A530" s="3"/>
      <c r="B530" s="3"/>
      <c r="C530" s="200"/>
      <c r="D530" s="200"/>
      <c r="E530" s="3"/>
      <c r="F530" s="3"/>
      <c r="G530" s="3"/>
      <c r="H530" s="3"/>
      <c r="I530" s="3"/>
      <c r="J530" s="3"/>
      <c r="K530" s="3"/>
      <c r="L530" s="3"/>
      <c r="M530" s="3"/>
      <c r="N530" s="3"/>
      <c r="O530" s="3"/>
      <c r="P530" s="3"/>
      <c r="Q530" s="3"/>
      <c r="R530" s="3"/>
      <c r="S530" s="3"/>
      <c r="T530" s="3"/>
      <c r="U530" s="3"/>
      <c r="V530" s="3"/>
      <c r="W530" s="3"/>
      <c r="X530" s="3"/>
      <c r="Y530" s="3"/>
      <c r="Z530" s="3"/>
    </row>
    <row r="531" spans="1:26" ht="12.75" customHeight="1" x14ac:dyDescent="0.25">
      <c r="A531" s="3"/>
      <c r="B531" s="3"/>
      <c r="C531" s="200"/>
      <c r="D531" s="200"/>
      <c r="E531" s="3"/>
      <c r="F531" s="3"/>
      <c r="G531" s="3"/>
      <c r="H531" s="3"/>
      <c r="I531" s="3"/>
      <c r="J531" s="3"/>
      <c r="K531" s="3"/>
      <c r="L531" s="3"/>
      <c r="M531" s="3"/>
      <c r="N531" s="3"/>
      <c r="O531" s="3"/>
      <c r="P531" s="3"/>
      <c r="Q531" s="3"/>
      <c r="R531" s="3"/>
      <c r="S531" s="3"/>
      <c r="T531" s="3"/>
      <c r="U531" s="3"/>
      <c r="V531" s="3"/>
      <c r="W531" s="3"/>
      <c r="X531" s="3"/>
      <c r="Y531" s="3"/>
      <c r="Z531" s="3"/>
    </row>
    <row r="532" spans="1:26" ht="12.75" customHeight="1" x14ac:dyDescent="0.25">
      <c r="A532" s="3"/>
      <c r="B532" s="3"/>
      <c r="C532" s="200"/>
      <c r="D532" s="200"/>
      <c r="E532" s="3"/>
      <c r="F532" s="3"/>
      <c r="G532" s="3"/>
      <c r="H532" s="3"/>
      <c r="I532" s="3"/>
      <c r="J532" s="3"/>
      <c r="K532" s="3"/>
      <c r="L532" s="3"/>
      <c r="M532" s="3"/>
      <c r="N532" s="3"/>
      <c r="O532" s="3"/>
      <c r="P532" s="3"/>
      <c r="Q532" s="3"/>
      <c r="R532" s="3"/>
      <c r="S532" s="3"/>
      <c r="T532" s="3"/>
      <c r="U532" s="3"/>
      <c r="V532" s="3"/>
      <c r="W532" s="3"/>
      <c r="X532" s="3"/>
      <c r="Y532" s="3"/>
      <c r="Z532" s="3"/>
    </row>
    <row r="533" spans="1:26" ht="12.75" customHeight="1" x14ac:dyDescent="0.25">
      <c r="A533" s="3"/>
      <c r="B533" s="3"/>
      <c r="C533" s="200"/>
      <c r="D533" s="200"/>
      <c r="E533" s="3"/>
      <c r="F533" s="3"/>
      <c r="G533" s="3"/>
      <c r="H533" s="3"/>
      <c r="I533" s="3"/>
      <c r="J533" s="3"/>
      <c r="K533" s="3"/>
      <c r="L533" s="3"/>
      <c r="M533" s="3"/>
      <c r="N533" s="3"/>
      <c r="O533" s="3"/>
      <c r="P533" s="3"/>
      <c r="Q533" s="3"/>
      <c r="R533" s="3"/>
      <c r="S533" s="3"/>
      <c r="T533" s="3"/>
      <c r="U533" s="3"/>
      <c r="V533" s="3"/>
      <c r="W533" s="3"/>
      <c r="X533" s="3"/>
      <c r="Y533" s="3"/>
      <c r="Z533" s="3"/>
    </row>
    <row r="534" spans="1:26" ht="12.75" customHeight="1" x14ac:dyDescent="0.25">
      <c r="A534" s="3"/>
      <c r="B534" s="3"/>
      <c r="C534" s="200"/>
      <c r="D534" s="200"/>
      <c r="E534" s="3"/>
      <c r="F534" s="3"/>
      <c r="G534" s="3"/>
      <c r="H534" s="3"/>
      <c r="I534" s="3"/>
      <c r="J534" s="3"/>
      <c r="K534" s="3"/>
      <c r="L534" s="3"/>
      <c r="M534" s="3"/>
      <c r="N534" s="3"/>
      <c r="O534" s="3"/>
      <c r="P534" s="3"/>
      <c r="Q534" s="3"/>
      <c r="R534" s="3"/>
      <c r="S534" s="3"/>
      <c r="T534" s="3"/>
      <c r="U534" s="3"/>
      <c r="V534" s="3"/>
      <c r="W534" s="3"/>
      <c r="X534" s="3"/>
      <c r="Y534" s="3"/>
      <c r="Z534" s="3"/>
    </row>
    <row r="535" spans="1:26" ht="12.75" customHeight="1" x14ac:dyDescent="0.25">
      <c r="A535" s="3"/>
      <c r="B535" s="3"/>
      <c r="C535" s="200"/>
      <c r="D535" s="200"/>
      <c r="E535" s="3"/>
      <c r="F535" s="3"/>
      <c r="G535" s="3"/>
      <c r="H535" s="3"/>
      <c r="I535" s="3"/>
      <c r="J535" s="3"/>
      <c r="K535" s="3"/>
      <c r="L535" s="3"/>
      <c r="M535" s="3"/>
      <c r="N535" s="3"/>
      <c r="O535" s="3"/>
      <c r="P535" s="3"/>
      <c r="Q535" s="3"/>
      <c r="R535" s="3"/>
      <c r="S535" s="3"/>
      <c r="T535" s="3"/>
      <c r="U535" s="3"/>
      <c r="V535" s="3"/>
      <c r="W535" s="3"/>
      <c r="X535" s="3"/>
      <c r="Y535" s="3"/>
      <c r="Z535" s="3"/>
    </row>
    <row r="536" spans="1:26" ht="12.75" customHeight="1" x14ac:dyDescent="0.25">
      <c r="A536" s="3"/>
      <c r="B536" s="3"/>
      <c r="C536" s="200"/>
      <c r="D536" s="200"/>
      <c r="E536" s="3"/>
      <c r="F536" s="3"/>
      <c r="G536" s="3"/>
      <c r="H536" s="3"/>
      <c r="I536" s="3"/>
      <c r="J536" s="3"/>
      <c r="K536" s="3"/>
      <c r="L536" s="3"/>
      <c r="M536" s="3"/>
      <c r="N536" s="3"/>
      <c r="O536" s="3"/>
      <c r="P536" s="3"/>
      <c r="Q536" s="3"/>
      <c r="R536" s="3"/>
      <c r="S536" s="3"/>
      <c r="T536" s="3"/>
      <c r="U536" s="3"/>
      <c r="V536" s="3"/>
      <c r="W536" s="3"/>
      <c r="X536" s="3"/>
      <c r="Y536" s="3"/>
      <c r="Z536" s="3"/>
    </row>
    <row r="537" spans="1:26" ht="12.75" customHeight="1" x14ac:dyDescent="0.25">
      <c r="A537" s="3"/>
      <c r="B537" s="3"/>
      <c r="C537" s="200"/>
      <c r="D537" s="200"/>
      <c r="E537" s="3"/>
      <c r="F537" s="3"/>
      <c r="G537" s="3"/>
      <c r="H537" s="3"/>
      <c r="I537" s="3"/>
      <c r="J537" s="3"/>
      <c r="K537" s="3"/>
      <c r="L537" s="3"/>
      <c r="M537" s="3"/>
      <c r="N537" s="3"/>
      <c r="O537" s="3"/>
      <c r="P537" s="3"/>
      <c r="Q537" s="3"/>
      <c r="R537" s="3"/>
      <c r="S537" s="3"/>
      <c r="T537" s="3"/>
      <c r="U537" s="3"/>
      <c r="V537" s="3"/>
      <c r="W537" s="3"/>
      <c r="X537" s="3"/>
      <c r="Y537" s="3"/>
      <c r="Z537" s="3"/>
    </row>
    <row r="538" spans="1:26" ht="12.75" customHeight="1" x14ac:dyDescent="0.25">
      <c r="A538" s="3"/>
      <c r="B538" s="3"/>
      <c r="C538" s="200"/>
      <c r="D538" s="200"/>
      <c r="E538" s="3"/>
      <c r="F538" s="3"/>
      <c r="G538" s="3"/>
      <c r="H538" s="3"/>
      <c r="I538" s="3"/>
      <c r="J538" s="3"/>
      <c r="K538" s="3"/>
      <c r="L538" s="3"/>
      <c r="M538" s="3"/>
      <c r="N538" s="3"/>
      <c r="O538" s="3"/>
      <c r="P538" s="3"/>
      <c r="Q538" s="3"/>
      <c r="R538" s="3"/>
      <c r="S538" s="3"/>
      <c r="T538" s="3"/>
      <c r="U538" s="3"/>
      <c r="V538" s="3"/>
      <c r="W538" s="3"/>
      <c r="X538" s="3"/>
      <c r="Y538" s="3"/>
      <c r="Z538" s="3"/>
    </row>
    <row r="539" spans="1:26" ht="12.75" customHeight="1" x14ac:dyDescent="0.25">
      <c r="A539" s="3"/>
      <c r="B539" s="3"/>
      <c r="C539" s="200"/>
      <c r="D539" s="200"/>
      <c r="E539" s="3"/>
      <c r="F539" s="3"/>
      <c r="G539" s="3"/>
      <c r="H539" s="3"/>
      <c r="I539" s="3"/>
      <c r="J539" s="3"/>
      <c r="K539" s="3"/>
      <c r="L539" s="3"/>
      <c r="M539" s="3"/>
      <c r="N539" s="3"/>
      <c r="O539" s="3"/>
      <c r="P539" s="3"/>
      <c r="Q539" s="3"/>
      <c r="R539" s="3"/>
      <c r="S539" s="3"/>
      <c r="T539" s="3"/>
      <c r="U539" s="3"/>
      <c r="V539" s="3"/>
      <c r="W539" s="3"/>
      <c r="X539" s="3"/>
      <c r="Y539" s="3"/>
      <c r="Z539" s="3"/>
    </row>
    <row r="540" spans="1:26" ht="12.75" customHeight="1" x14ac:dyDescent="0.25">
      <c r="A540" s="3"/>
      <c r="B540" s="3"/>
      <c r="C540" s="200"/>
      <c r="D540" s="200"/>
      <c r="E540" s="3"/>
      <c r="F540" s="3"/>
      <c r="G540" s="3"/>
      <c r="H540" s="3"/>
      <c r="I540" s="3"/>
      <c r="J540" s="3"/>
      <c r="K540" s="3"/>
      <c r="L540" s="3"/>
      <c r="M540" s="3"/>
      <c r="N540" s="3"/>
      <c r="O540" s="3"/>
      <c r="P540" s="3"/>
      <c r="Q540" s="3"/>
      <c r="R540" s="3"/>
      <c r="S540" s="3"/>
      <c r="T540" s="3"/>
      <c r="U540" s="3"/>
      <c r="V540" s="3"/>
      <c r="W540" s="3"/>
      <c r="X540" s="3"/>
      <c r="Y540" s="3"/>
      <c r="Z540" s="3"/>
    </row>
    <row r="541" spans="1:26" ht="12.75" customHeight="1" x14ac:dyDescent="0.25">
      <c r="A541" s="3"/>
      <c r="B541" s="3"/>
      <c r="C541" s="200"/>
      <c r="D541" s="200"/>
      <c r="E541" s="3"/>
      <c r="F541" s="3"/>
      <c r="G541" s="3"/>
      <c r="H541" s="3"/>
      <c r="I541" s="3"/>
      <c r="J541" s="3"/>
      <c r="K541" s="3"/>
      <c r="L541" s="3"/>
      <c r="M541" s="3"/>
      <c r="N541" s="3"/>
      <c r="O541" s="3"/>
      <c r="P541" s="3"/>
      <c r="Q541" s="3"/>
      <c r="R541" s="3"/>
      <c r="S541" s="3"/>
      <c r="T541" s="3"/>
      <c r="U541" s="3"/>
      <c r="V541" s="3"/>
      <c r="W541" s="3"/>
      <c r="X541" s="3"/>
      <c r="Y541" s="3"/>
      <c r="Z541" s="3"/>
    </row>
    <row r="542" spans="1:26" ht="12.75" customHeight="1" x14ac:dyDescent="0.25">
      <c r="A542" s="3"/>
      <c r="B542" s="3"/>
      <c r="C542" s="200"/>
      <c r="D542" s="200"/>
      <c r="E542" s="3"/>
      <c r="F542" s="3"/>
      <c r="G542" s="3"/>
      <c r="H542" s="3"/>
      <c r="I542" s="3"/>
      <c r="J542" s="3"/>
      <c r="K542" s="3"/>
      <c r="L542" s="3"/>
      <c r="M542" s="3"/>
      <c r="N542" s="3"/>
      <c r="O542" s="3"/>
      <c r="P542" s="3"/>
      <c r="Q542" s="3"/>
      <c r="R542" s="3"/>
      <c r="S542" s="3"/>
      <c r="T542" s="3"/>
      <c r="U542" s="3"/>
      <c r="V542" s="3"/>
      <c r="W542" s="3"/>
      <c r="X542" s="3"/>
      <c r="Y542" s="3"/>
      <c r="Z542" s="3"/>
    </row>
    <row r="543" spans="1:26" ht="12.75" customHeight="1" x14ac:dyDescent="0.25">
      <c r="A543" s="3"/>
      <c r="B543" s="3"/>
      <c r="C543" s="200"/>
      <c r="D543" s="200"/>
      <c r="E543" s="3"/>
      <c r="F543" s="3"/>
      <c r="G543" s="3"/>
      <c r="H543" s="3"/>
      <c r="I543" s="3"/>
      <c r="J543" s="3"/>
      <c r="K543" s="3"/>
      <c r="L543" s="3"/>
      <c r="M543" s="3"/>
      <c r="N543" s="3"/>
      <c r="O543" s="3"/>
      <c r="P543" s="3"/>
      <c r="Q543" s="3"/>
      <c r="R543" s="3"/>
      <c r="S543" s="3"/>
      <c r="T543" s="3"/>
      <c r="U543" s="3"/>
      <c r="V543" s="3"/>
      <c r="W543" s="3"/>
      <c r="X543" s="3"/>
      <c r="Y543" s="3"/>
      <c r="Z543" s="3"/>
    </row>
    <row r="544" spans="1:26" ht="12.75" customHeight="1" x14ac:dyDescent="0.25">
      <c r="A544" s="3"/>
      <c r="B544" s="3"/>
      <c r="C544" s="200"/>
      <c r="D544" s="200"/>
      <c r="E544" s="3"/>
      <c r="F544" s="3"/>
      <c r="G544" s="3"/>
      <c r="H544" s="3"/>
      <c r="I544" s="3"/>
      <c r="J544" s="3"/>
      <c r="K544" s="3"/>
      <c r="L544" s="3"/>
      <c r="M544" s="3"/>
      <c r="N544" s="3"/>
      <c r="O544" s="3"/>
      <c r="P544" s="3"/>
      <c r="Q544" s="3"/>
      <c r="R544" s="3"/>
      <c r="S544" s="3"/>
      <c r="T544" s="3"/>
      <c r="U544" s="3"/>
      <c r="V544" s="3"/>
      <c r="W544" s="3"/>
      <c r="X544" s="3"/>
      <c r="Y544" s="3"/>
      <c r="Z544" s="3"/>
    </row>
    <row r="545" spans="1:26" ht="12.75" customHeight="1" x14ac:dyDescent="0.25">
      <c r="A545" s="3"/>
      <c r="B545" s="3"/>
      <c r="C545" s="200"/>
      <c r="D545" s="200"/>
      <c r="E545" s="3"/>
      <c r="F545" s="3"/>
      <c r="G545" s="3"/>
      <c r="H545" s="3"/>
      <c r="I545" s="3"/>
      <c r="J545" s="3"/>
      <c r="K545" s="3"/>
      <c r="L545" s="3"/>
      <c r="M545" s="3"/>
      <c r="N545" s="3"/>
      <c r="O545" s="3"/>
      <c r="P545" s="3"/>
      <c r="Q545" s="3"/>
      <c r="R545" s="3"/>
      <c r="S545" s="3"/>
      <c r="T545" s="3"/>
      <c r="U545" s="3"/>
      <c r="V545" s="3"/>
      <c r="W545" s="3"/>
      <c r="X545" s="3"/>
      <c r="Y545" s="3"/>
      <c r="Z545" s="3"/>
    </row>
    <row r="546" spans="1:26" ht="12.75" customHeight="1" x14ac:dyDescent="0.25">
      <c r="A546" s="3"/>
      <c r="B546" s="3"/>
      <c r="C546" s="200"/>
      <c r="D546" s="200"/>
      <c r="E546" s="3"/>
      <c r="F546" s="3"/>
      <c r="G546" s="3"/>
      <c r="H546" s="3"/>
      <c r="I546" s="3"/>
      <c r="J546" s="3"/>
      <c r="K546" s="3"/>
      <c r="L546" s="3"/>
      <c r="M546" s="3"/>
      <c r="N546" s="3"/>
      <c r="O546" s="3"/>
      <c r="P546" s="3"/>
      <c r="Q546" s="3"/>
      <c r="R546" s="3"/>
      <c r="S546" s="3"/>
      <c r="T546" s="3"/>
      <c r="U546" s="3"/>
      <c r="V546" s="3"/>
      <c r="W546" s="3"/>
      <c r="X546" s="3"/>
      <c r="Y546" s="3"/>
      <c r="Z546" s="3"/>
    </row>
    <row r="547" spans="1:26" ht="12.75" customHeight="1" x14ac:dyDescent="0.25">
      <c r="A547" s="3"/>
      <c r="B547" s="3"/>
      <c r="C547" s="200"/>
      <c r="D547" s="200"/>
      <c r="E547" s="3"/>
      <c r="F547" s="3"/>
      <c r="G547" s="3"/>
      <c r="H547" s="3"/>
      <c r="I547" s="3"/>
      <c r="J547" s="3"/>
      <c r="K547" s="3"/>
      <c r="L547" s="3"/>
      <c r="M547" s="3"/>
      <c r="N547" s="3"/>
      <c r="O547" s="3"/>
      <c r="P547" s="3"/>
      <c r="Q547" s="3"/>
      <c r="R547" s="3"/>
      <c r="S547" s="3"/>
      <c r="T547" s="3"/>
      <c r="U547" s="3"/>
      <c r="V547" s="3"/>
      <c r="W547" s="3"/>
      <c r="X547" s="3"/>
      <c r="Y547" s="3"/>
      <c r="Z547" s="3"/>
    </row>
    <row r="548" spans="1:26" ht="12.75" customHeight="1" x14ac:dyDescent="0.25">
      <c r="A548" s="3"/>
      <c r="B548" s="3"/>
      <c r="C548" s="200"/>
      <c r="D548" s="200"/>
      <c r="E548" s="3"/>
      <c r="F548" s="3"/>
      <c r="G548" s="3"/>
      <c r="H548" s="3"/>
      <c r="I548" s="3"/>
      <c r="J548" s="3"/>
      <c r="K548" s="3"/>
      <c r="L548" s="3"/>
      <c r="M548" s="3"/>
      <c r="N548" s="3"/>
      <c r="O548" s="3"/>
      <c r="P548" s="3"/>
      <c r="Q548" s="3"/>
      <c r="R548" s="3"/>
      <c r="S548" s="3"/>
      <c r="T548" s="3"/>
      <c r="U548" s="3"/>
      <c r="V548" s="3"/>
      <c r="W548" s="3"/>
      <c r="X548" s="3"/>
      <c r="Y548" s="3"/>
      <c r="Z548" s="3"/>
    </row>
    <row r="549" spans="1:26" ht="12.75" customHeight="1" x14ac:dyDescent="0.25">
      <c r="A549" s="3"/>
      <c r="B549" s="3"/>
      <c r="C549" s="200"/>
      <c r="D549" s="200"/>
      <c r="E549" s="3"/>
      <c r="F549" s="3"/>
      <c r="G549" s="3"/>
      <c r="H549" s="3"/>
      <c r="I549" s="3"/>
      <c r="J549" s="3"/>
      <c r="K549" s="3"/>
      <c r="L549" s="3"/>
      <c r="M549" s="3"/>
      <c r="N549" s="3"/>
      <c r="O549" s="3"/>
      <c r="P549" s="3"/>
      <c r="Q549" s="3"/>
      <c r="R549" s="3"/>
      <c r="S549" s="3"/>
      <c r="T549" s="3"/>
      <c r="U549" s="3"/>
      <c r="V549" s="3"/>
      <c r="W549" s="3"/>
      <c r="X549" s="3"/>
      <c r="Y549" s="3"/>
      <c r="Z549" s="3"/>
    </row>
    <row r="550" spans="1:26" ht="12.75" customHeight="1" x14ac:dyDescent="0.25">
      <c r="A550" s="3"/>
      <c r="B550" s="3"/>
      <c r="C550" s="200"/>
      <c r="D550" s="200"/>
      <c r="E550" s="3"/>
      <c r="F550" s="3"/>
      <c r="G550" s="3"/>
      <c r="H550" s="3"/>
      <c r="I550" s="3"/>
      <c r="J550" s="3"/>
      <c r="K550" s="3"/>
      <c r="L550" s="3"/>
      <c r="M550" s="3"/>
      <c r="N550" s="3"/>
      <c r="O550" s="3"/>
      <c r="P550" s="3"/>
      <c r="Q550" s="3"/>
      <c r="R550" s="3"/>
      <c r="S550" s="3"/>
      <c r="T550" s="3"/>
      <c r="U550" s="3"/>
      <c r="V550" s="3"/>
      <c r="W550" s="3"/>
      <c r="X550" s="3"/>
      <c r="Y550" s="3"/>
      <c r="Z550" s="3"/>
    </row>
    <row r="551" spans="1:26" ht="12.75" customHeight="1" x14ac:dyDescent="0.25">
      <c r="A551" s="3"/>
      <c r="B551" s="3"/>
      <c r="C551" s="200"/>
      <c r="D551" s="200"/>
      <c r="E551" s="3"/>
      <c r="F551" s="3"/>
      <c r="G551" s="3"/>
      <c r="H551" s="3"/>
      <c r="I551" s="3"/>
      <c r="J551" s="3"/>
      <c r="K551" s="3"/>
      <c r="L551" s="3"/>
      <c r="M551" s="3"/>
      <c r="N551" s="3"/>
      <c r="O551" s="3"/>
      <c r="P551" s="3"/>
      <c r="Q551" s="3"/>
      <c r="R551" s="3"/>
      <c r="S551" s="3"/>
      <c r="T551" s="3"/>
      <c r="U551" s="3"/>
      <c r="V551" s="3"/>
      <c r="W551" s="3"/>
      <c r="X551" s="3"/>
      <c r="Y551" s="3"/>
      <c r="Z551" s="3"/>
    </row>
    <row r="552" spans="1:26" ht="12.75" customHeight="1" x14ac:dyDescent="0.25">
      <c r="A552" s="3"/>
      <c r="B552" s="3"/>
      <c r="C552" s="200"/>
      <c r="D552" s="200"/>
      <c r="E552" s="3"/>
      <c r="F552" s="3"/>
      <c r="G552" s="3"/>
      <c r="H552" s="3"/>
      <c r="I552" s="3"/>
      <c r="J552" s="3"/>
      <c r="K552" s="3"/>
      <c r="L552" s="3"/>
      <c r="M552" s="3"/>
      <c r="N552" s="3"/>
      <c r="O552" s="3"/>
      <c r="P552" s="3"/>
      <c r="Q552" s="3"/>
      <c r="R552" s="3"/>
      <c r="S552" s="3"/>
      <c r="T552" s="3"/>
      <c r="U552" s="3"/>
      <c r="V552" s="3"/>
      <c r="W552" s="3"/>
      <c r="X552" s="3"/>
      <c r="Y552" s="3"/>
      <c r="Z552" s="3"/>
    </row>
    <row r="553" spans="1:26" ht="12.75" customHeight="1" x14ac:dyDescent="0.25">
      <c r="A553" s="3"/>
      <c r="B553" s="3"/>
      <c r="C553" s="200"/>
      <c r="D553" s="200"/>
      <c r="E553" s="3"/>
      <c r="F553" s="3"/>
      <c r="G553" s="3"/>
      <c r="H553" s="3"/>
      <c r="I553" s="3"/>
      <c r="J553" s="3"/>
      <c r="K553" s="3"/>
      <c r="L553" s="3"/>
      <c r="M553" s="3"/>
      <c r="N553" s="3"/>
      <c r="O553" s="3"/>
      <c r="P553" s="3"/>
      <c r="Q553" s="3"/>
      <c r="R553" s="3"/>
      <c r="S553" s="3"/>
      <c r="T553" s="3"/>
      <c r="U553" s="3"/>
      <c r="V553" s="3"/>
      <c r="W553" s="3"/>
      <c r="X553" s="3"/>
      <c r="Y553" s="3"/>
      <c r="Z553" s="3"/>
    </row>
    <row r="554" spans="1:26" ht="12.75" customHeight="1" x14ac:dyDescent="0.25">
      <c r="A554" s="3"/>
      <c r="B554" s="3"/>
      <c r="C554" s="200"/>
      <c r="D554" s="200"/>
      <c r="E554" s="3"/>
      <c r="F554" s="3"/>
      <c r="G554" s="3"/>
      <c r="H554" s="3"/>
      <c r="I554" s="3"/>
      <c r="J554" s="3"/>
      <c r="K554" s="3"/>
      <c r="L554" s="3"/>
      <c r="M554" s="3"/>
      <c r="N554" s="3"/>
      <c r="O554" s="3"/>
      <c r="P554" s="3"/>
      <c r="Q554" s="3"/>
      <c r="R554" s="3"/>
      <c r="S554" s="3"/>
      <c r="T554" s="3"/>
      <c r="U554" s="3"/>
      <c r="V554" s="3"/>
      <c r="W554" s="3"/>
      <c r="X554" s="3"/>
      <c r="Y554" s="3"/>
      <c r="Z554" s="3"/>
    </row>
    <row r="555" spans="1:26" ht="12.75" customHeight="1" x14ac:dyDescent="0.25">
      <c r="A555" s="3"/>
      <c r="B555" s="3"/>
      <c r="C555" s="200"/>
      <c r="D555" s="200"/>
      <c r="E555" s="3"/>
      <c r="F555" s="3"/>
      <c r="G555" s="3"/>
      <c r="H555" s="3"/>
      <c r="I555" s="3"/>
      <c r="J555" s="3"/>
      <c r="K555" s="3"/>
      <c r="L555" s="3"/>
      <c r="M555" s="3"/>
      <c r="N555" s="3"/>
      <c r="O555" s="3"/>
      <c r="P555" s="3"/>
      <c r="Q555" s="3"/>
      <c r="R555" s="3"/>
      <c r="S555" s="3"/>
      <c r="T555" s="3"/>
      <c r="U555" s="3"/>
      <c r="V555" s="3"/>
      <c r="W555" s="3"/>
      <c r="X555" s="3"/>
      <c r="Y555" s="3"/>
      <c r="Z555" s="3"/>
    </row>
    <row r="556" spans="1:26" ht="12.75" customHeight="1" x14ac:dyDescent="0.25">
      <c r="A556" s="3"/>
      <c r="B556" s="3"/>
      <c r="C556" s="200"/>
      <c r="D556" s="200"/>
      <c r="E556" s="3"/>
      <c r="F556" s="3"/>
      <c r="G556" s="3"/>
      <c r="H556" s="3"/>
      <c r="I556" s="3"/>
      <c r="J556" s="3"/>
      <c r="K556" s="3"/>
      <c r="L556" s="3"/>
      <c r="M556" s="3"/>
      <c r="N556" s="3"/>
      <c r="O556" s="3"/>
      <c r="P556" s="3"/>
      <c r="Q556" s="3"/>
      <c r="R556" s="3"/>
      <c r="S556" s="3"/>
      <c r="T556" s="3"/>
      <c r="U556" s="3"/>
      <c r="V556" s="3"/>
      <c r="W556" s="3"/>
      <c r="X556" s="3"/>
      <c r="Y556" s="3"/>
      <c r="Z556" s="3"/>
    </row>
    <row r="557" spans="1:26" ht="12.75" customHeight="1" x14ac:dyDescent="0.25">
      <c r="A557" s="3"/>
      <c r="B557" s="3"/>
      <c r="C557" s="200"/>
      <c r="D557" s="200"/>
      <c r="E557" s="3"/>
      <c r="F557" s="3"/>
      <c r="G557" s="3"/>
      <c r="H557" s="3"/>
      <c r="I557" s="3"/>
      <c r="J557" s="3"/>
      <c r="K557" s="3"/>
      <c r="L557" s="3"/>
      <c r="M557" s="3"/>
      <c r="N557" s="3"/>
      <c r="O557" s="3"/>
      <c r="P557" s="3"/>
      <c r="Q557" s="3"/>
      <c r="R557" s="3"/>
      <c r="S557" s="3"/>
      <c r="T557" s="3"/>
      <c r="U557" s="3"/>
      <c r="V557" s="3"/>
      <c r="W557" s="3"/>
      <c r="X557" s="3"/>
      <c r="Y557" s="3"/>
      <c r="Z557" s="3"/>
    </row>
    <row r="558" spans="1:26" ht="12.75" customHeight="1" x14ac:dyDescent="0.25">
      <c r="A558" s="3"/>
      <c r="B558" s="3"/>
      <c r="C558" s="200"/>
      <c r="D558" s="200"/>
      <c r="E558" s="3"/>
      <c r="F558" s="3"/>
      <c r="G558" s="3"/>
      <c r="H558" s="3"/>
      <c r="I558" s="3"/>
      <c r="J558" s="3"/>
      <c r="K558" s="3"/>
      <c r="L558" s="3"/>
      <c r="M558" s="3"/>
      <c r="N558" s="3"/>
      <c r="O558" s="3"/>
      <c r="P558" s="3"/>
      <c r="Q558" s="3"/>
      <c r="R558" s="3"/>
      <c r="S558" s="3"/>
      <c r="T558" s="3"/>
      <c r="U558" s="3"/>
      <c r="V558" s="3"/>
      <c r="W558" s="3"/>
      <c r="X558" s="3"/>
      <c r="Y558" s="3"/>
      <c r="Z558" s="3"/>
    </row>
    <row r="559" spans="1:26" ht="12.75" customHeight="1" x14ac:dyDescent="0.25">
      <c r="A559" s="3"/>
      <c r="B559" s="3"/>
      <c r="C559" s="200"/>
      <c r="D559" s="200"/>
      <c r="E559" s="3"/>
      <c r="F559" s="3"/>
      <c r="G559" s="3"/>
      <c r="H559" s="3"/>
      <c r="I559" s="3"/>
      <c r="J559" s="3"/>
      <c r="K559" s="3"/>
      <c r="L559" s="3"/>
      <c r="M559" s="3"/>
      <c r="N559" s="3"/>
      <c r="O559" s="3"/>
      <c r="P559" s="3"/>
      <c r="Q559" s="3"/>
      <c r="R559" s="3"/>
      <c r="S559" s="3"/>
      <c r="T559" s="3"/>
      <c r="U559" s="3"/>
      <c r="V559" s="3"/>
      <c r="W559" s="3"/>
      <c r="X559" s="3"/>
      <c r="Y559" s="3"/>
      <c r="Z559" s="3"/>
    </row>
    <row r="560" spans="1:26" ht="12.75" customHeight="1" x14ac:dyDescent="0.25">
      <c r="A560" s="3"/>
      <c r="B560" s="3"/>
      <c r="C560" s="200"/>
      <c r="D560" s="200"/>
      <c r="E560" s="3"/>
      <c r="F560" s="3"/>
      <c r="G560" s="3"/>
      <c r="H560" s="3"/>
      <c r="I560" s="3"/>
      <c r="J560" s="3"/>
      <c r="K560" s="3"/>
      <c r="L560" s="3"/>
      <c r="M560" s="3"/>
      <c r="N560" s="3"/>
      <c r="O560" s="3"/>
      <c r="P560" s="3"/>
      <c r="Q560" s="3"/>
      <c r="R560" s="3"/>
      <c r="S560" s="3"/>
      <c r="T560" s="3"/>
      <c r="U560" s="3"/>
      <c r="V560" s="3"/>
      <c r="W560" s="3"/>
      <c r="X560" s="3"/>
      <c r="Y560" s="3"/>
      <c r="Z560" s="3"/>
    </row>
    <row r="561" spans="1:26" ht="12.75" customHeight="1" x14ac:dyDescent="0.25">
      <c r="A561" s="3"/>
      <c r="B561" s="3"/>
      <c r="C561" s="200"/>
      <c r="D561" s="200"/>
      <c r="E561" s="3"/>
      <c r="F561" s="3"/>
      <c r="G561" s="3"/>
      <c r="H561" s="3"/>
      <c r="I561" s="3"/>
      <c r="J561" s="3"/>
      <c r="K561" s="3"/>
      <c r="L561" s="3"/>
      <c r="M561" s="3"/>
      <c r="N561" s="3"/>
      <c r="O561" s="3"/>
      <c r="P561" s="3"/>
      <c r="Q561" s="3"/>
      <c r="R561" s="3"/>
      <c r="S561" s="3"/>
      <c r="T561" s="3"/>
      <c r="U561" s="3"/>
      <c r="V561" s="3"/>
      <c r="W561" s="3"/>
      <c r="X561" s="3"/>
      <c r="Y561" s="3"/>
      <c r="Z561" s="3"/>
    </row>
    <row r="562" spans="1:26" ht="12.75" customHeight="1" x14ac:dyDescent="0.25">
      <c r="A562" s="3"/>
      <c r="B562" s="3"/>
      <c r="C562" s="200"/>
      <c r="D562" s="200"/>
      <c r="E562" s="3"/>
      <c r="F562" s="3"/>
      <c r="G562" s="3"/>
      <c r="H562" s="3"/>
      <c r="I562" s="3"/>
      <c r="J562" s="3"/>
      <c r="K562" s="3"/>
      <c r="L562" s="3"/>
      <c r="M562" s="3"/>
      <c r="N562" s="3"/>
      <c r="O562" s="3"/>
      <c r="P562" s="3"/>
      <c r="Q562" s="3"/>
      <c r="R562" s="3"/>
      <c r="S562" s="3"/>
      <c r="T562" s="3"/>
      <c r="U562" s="3"/>
      <c r="V562" s="3"/>
      <c r="W562" s="3"/>
      <c r="X562" s="3"/>
      <c r="Y562" s="3"/>
      <c r="Z562" s="3"/>
    </row>
    <row r="563" spans="1:26" ht="12.75" customHeight="1" x14ac:dyDescent="0.25">
      <c r="A563" s="3"/>
      <c r="B563" s="3"/>
      <c r="C563" s="200"/>
      <c r="D563" s="200"/>
      <c r="E563" s="3"/>
      <c r="F563" s="3"/>
      <c r="G563" s="3"/>
      <c r="H563" s="3"/>
      <c r="I563" s="3"/>
      <c r="J563" s="3"/>
      <c r="K563" s="3"/>
      <c r="L563" s="3"/>
      <c r="M563" s="3"/>
      <c r="N563" s="3"/>
      <c r="O563" s="3"/>
      <c r="P563" s="3"/>
      <c r="Q563" s="3"/>
      <c r="R563" s="3"/>
      <c r="S563" s="3"/>
      <c r="T563" s="3"/>
      <c r="U563" s="3"/>
      <c r="V563" s="3"/>
      <c r="W563" s="3"/>
      <c r="X563" s="3"/>
      <c r="Y563" s="3"/>
      <c r="Z563" s="3"/>
    </row>
    <row r="564" spans="1:26" ht="12.75" customHeight="1" x14ac:dyDescent="0.25">
      <c r="A564" s="3"/>
      <c r="B564" s="3"/>
      <c r="C564" s="200"/>
      <c r="D564" s="200"/>
      <c r="E564" s="3"/>
      <c r="F564" s="3"/>
      <c r="G564" s="3"/>
      <c r="H564" s="3"/>
      <c r="I564" s="3"/>
      <c r="J564" s="3"/>
      <c r="K564" s="3"/>
      <c r="L564" s="3"/>
      <c r="M564" s="3"/>
      <c r="N564" s="3"/>
      <c r="O564" s="3"/>
      <c r="P564" s="3"/>
      <c r="Q564" s="3"/>
      <c r="R564" s="3"/>
      <c r="S564" s="3"/>
      <c r="T564" s="3"/>
      <c r="U564" s="3"/>
      <c r="V564" s="3"/>
      <c r="W564" s="3"/>
      <c r="X564" s="3"/>
      <c r="Y564" s="3"/>
      <c r="Z564" s="3"/>
    </row>
    <row r="565" spans="1:26" ht="12.75" customHeight="1" x14ac:dyDescent="0.25">
      <c r="A565" s="3"/>
      <c r="B565" s="3"/>
      <c r="C565" s="200"/>
      <c r="D565" s="200"/>
      <c r="E565" s="3"/>
      <c r="F565" s="3"/>
      <c r="G565" s="3"/>
      <c r="H565" s="3"/>
      <c r="I565" s="3"/>
      <c r="J565" s="3"/>
      <c r="K565" s="3"/>
      <c r="L565" s="3"/>
      <c r="M565" s="3"/>
      <c r="N565" s="3"/>
      <c r="O565" s="3"/>
      <c r="P565" s="3"/>
      <c r="Q565" s="3"/>
      <c r="R565" s="3"/>
      <c r="S565" s="3"/>
      <c r="T565" s="3"/>
      <c r="U565" s="3"/>
      <c r="V565" s="3"/>
      <c r="W565" s="3"/>
      <c r="X565" s="3"/>
      <c r="Y565" s="3"/>
      <c r="Z565" s="3"/>
    </row>
    <row r="566" spans="1:26" ht="12.75" customHeight="1" x14ac:dyDescent="0.25">
      <c r="A566" s="3"/>
      <c r="B566" s="3"/>
      <c r="C566" s="200"/>
      <c r="D566" s="200"/>
      <c r="E566" s="3"/>
      <c r="F566" s="3"/>
      <c r="G566" s="3"/>
      <c r="H566" s="3"/>
      <c r="I566" s="3"/>
      <c r="J566" s="3"/>
      <c r="K566" s="3"/>
      <c r="L566" s="3"/>
      <c r="M566" s="3"/>
      <c r="N566" s="3"/>
      <c r="O566" s="3"/>
      <c r="P566" s="3"/>
      <c r="Q566" s="3"/>
      <c r="R566" s="3"/>
      <c r="S566" s="3"/>
      <c r="T566" s="3"/>
      <c r="U566" s="3"/>
      <c r="V566" s="3"/>
      <c r="W566" s="3"/>
      <c r="X566" s="3"/>
      <c r="Y566" s="3"/>
      <c r="Z566" s="3"/>
    </row>
    <row r="567" spans="1:26" ht="12.75" customHeight="1" x14ac:dyDescent="0.25">
      <c r="A567" s="3"/>
      <c r="B567" s="3"/>
      <c r="C567" s="200"/>
      <c r="D567" s="200"/>
      <c r="E567" s="3"/>
      <c r="F567" s="3"/>
      <c r="G567" s="3"/>
      <c r="H567" s="3"/>
      <c r="I567" s="3"/>
      <c r="J567" s="3"/>
      <c r="K567" s="3"/>
      <c r="L567" s="3"/>
      <c r="M567" s="3"/>
      <c r="N567" s="3"/>
      <c r="O567" s="3"/>
      <c r="P567" s="3"/>
      <c r="Q567" s="3"/>
      <c r="R567" s="3"/>
      <c r="S567" s="3"/>
      <c r="T567" s="3"/>
      <c r="U567" s="3"/>
      <c r="V567" s="3"/>
      <c r="W567" s="3"/>
      <c r="X567" s="3"/>
      <c r="Y567" s="3"/>
      <c r="Z567" s="3"/>
    </row>
    <row r="568" spans="1:26" ht="12.75" customHeight="1" x14ac:dyDescent="0.25">
      <c r="A568" s="3"/>
      <c r="B568" s="3"/>
      <c r="C568" s="200"/>
      <c r="D568" s="200"/>
      <c r="E568" s="3"/>
      <c r="F568" s="3"/>
      <c r="G568" s="3"/>
      <c r="H568" s="3"/>
      <c r="I568" s="3"/>
      <c r="J568" s="3"/>
      <c r="K568" s="3"/>
      <c r="L568" s="3"/>
      <c r="M568" s="3"/>
      <c r="N568" s="3"/>
      <c r="O568" s="3"/>
      <c r="P568" s="3"/>
      <c r="Q568" s="3"/>
      <c r="R568" s="3"/>
      <c r="S568" s="3"/>
      <c r="T568" s="3"/>
      <c r="U568" s="3"/>
      <c r="V568" s="3"/>
      <c r="W568" s="3"/>
      <c r="X568" s="3"/>
      <c r="Y568" s="3"/>
      <c r="Z568" s="3"/>
    </row>
    <row r="569" spans="1:26" ht="12.75" customHeight="1" x14ac:dyDescent="0.25">
      <c r="A569" s="3"/>
      <c r="B569" s="3"/>
      <c r="C569" s="200"/>
      <c r="D569" s="200"/>
      <c r="E569" s="3"/>
      <c r="F569" s="3"/>
      <c r="G569" s="3"/>
      <c r="H569" s="3"/>
      <c r="I569" s="3"/>
      <c r="J569" s="3"/>
      <c r="K569" s="3"/>
      <c r="L569" s="3"/>
      <c r="M569" s="3"/>
      <c r="N569" s="3"/>
      <c r="O569" s="3"/>
      <c r="P569" s="3"/>
      <c r="Q569" s="3"/>
      <c r="R569" s="3"/>
      <c r="S569" s="3"/>
      <c r="T569" s="3"/>
      <c r="U569" s="3"/>
      <c r="V569" s="3"/>
      <c r="W569" s="3"/>
      <c r="X569" s="3"/>
      <c r="Y569" s="3"/>
      <c r="Z569" s="3"/>
    </row>
    <row r="570" spans="1:26" ht="12.75" customHeight="1" x14ac:dyDescent="0.25">
      <c r="A570" s="3"/>
      <c r="B570" s="3"/>
      <c r="C570" s="200"/>
      <c r="D570" s="200"/>
      <c r="E570" s="3"/>
      <c r="F570" s="3"/>
      <c r="G570" s="3"/>
      <c r="H570" s="3"/>
      <c r="I570" s="3"/>
      <c r="J570" s="3"/>
      <c r="K570" s="3"/>
      <c r="L570" s="3"/>
      <c r="M570" s="3"/>
      <c r="N570" s="3"/>
      <c r="O570" s="3"/>
      <c r="P570" s="3"/>
      <c r="Q570" s="3"/>
      <c r="R570" s="3"/>
      <c r="S570" s="3"/>
      <c r="T570" s="3"/>
      <c r="U570" s="3"/>
      <c r="V570" s="3"/>
      <c r="W570" s="3"/>
      <c r="X570" s="3"/>
      <c r="Y570" s="3"/>
      <c r="Z570" s="3"/>
    </row>
    <row r="571" spans="1:26" ht="12.75" customHeight="1" x14ac:dyDescent="0.25">
      <c r="A571" s="3"/>
      <c r="B571" s="3"/>
      <c r="C571" s="200"/>
      <c r="D571" s="200"/>
      <c r="E571" s="3"/>
      <c r="F571" s="3"/>
      <c r="G571" s="3"/>
      <c r="H571" s="3"/>
      <c r="I571" s="3"/>
      <c r="J571" s="3"/>
      <c r="K571" s="3"/>
      <c r="L571" s="3"/>
      <c r="M571" s="3"/>
      <c r="N571" s="3"/>
      <c r="O571" s="3"/>
      <c r="P571" s="3"/>
      <c r="Q571" s="3"/>
      <c r="R571" s="3"/>
      <c r="S571" s="3"/>
      <c r="T571" s="3"/>
      <c r="U571" s="3"/>
      <c r="V571" s="3"/>
      <c r="W571" s="3"/>
      <c r="X571" s="3"/>
      <c r="Y571" s="3"/>
      <c r="Z571" s="3"/>
    </row>
    <row r="572" spans="1:26" ht="12.75" customHeight="1" x14ac:dyDescent="0.25">
      <c r="A572" s="3"/>
      <c r="B572" s="3"/>
      <c r="C572" s="200"/>
      <c r="D572" s="200"/>
      <c r="E572" s="3"/>
      <c r="F572" s="3"/>
      <c r="G572" s="3"/>
      <c r="H572" s="3"/>
      <c r="I572" s="3"/>
      <c r="J572" s="3"/>
      <c r="K572" s="3"/>
      <c r="L572" s="3"/>
      <c r="M572" s="3"/>
      <c r="N572" s="3"/>
      <c r="O572" s="3"/>
      <c r="P572" s="3"/>
      <c r="Q572" s="3"/>
      <c r="R572" s="3"/>
      <c r="S572" s="3"/>
      <c r="T572" s="3"/>
      <c r="U572" s="3"/>
      <c r="V572" s="3"/>
      <c r="W572" s="3"/>
      <c r="X572" s="3"/>
      <c r="Y572" s="3"/>
      <c r="Z572" s="3"/>
    </row>
    <row r="573" spans="1:26" ht="12.75" customHeight="1" x14ac:dyDescent="0.25">
      <c r="A573" s="3"/>
      <c r="B573" s="3"/>
      <c r="C573" s="200"/>
      <c r="D573" s="200"/>
      <c r="E573" s="3"/>
      <c r="F573" s="3"/>
      <c r="G573" s="3"/>
      <c r="H573" s="3"/>
      <c r="I573" s="3"/>
      <c r="J573" s="3"/>
      <c r="K573" s="3"/>
      <c r="L573" s="3"/>
      <c r="M573" s="3"/>
      <c r="N573" s="3"/>
      <c r="O573" s="3"/>
      <c r="P573" s="3"/>
      <c r="Q573" s="3"/>
      <c r="R573" s="3"/>
      <c r="S573" s="3"/>
      <c r="T573" s="3"/>
      <c r="U573" s="3"/>
      <c r="V573" s="3"/>
      <c r="W573" s="3"/>
      <c r="X573" s="3"/>
      <c r="Y573" s="3"/>
      <c r="Z573" s="3"/>
    </row>
    <row r="574" spans="1:26" ht="12.75" customHeight="1" x14ac:dyDescent="0.25">
      <c r="A574" s="3"/>
      <c r="B574" s="3"/>
      <c r="C574" s="200"/>
      <c r="D574" s="200"/>
      <c r="E574" s="3"/>
      <c r="F574" s="3"/>
      <c r="G574" s="3"/>
      <c r="H574" s="3"/>
      <c r="I574" s="3"/>
      <c r="J574" s="3"/>
      <c r="K574" s="3"/>
      <c r="L574" s="3"/>
      <c r="M574" s="3"/>
      <c r="N574" s="3"/>
      <c r="O574" s="3"/>
      <c r="P574" s="3"/>
      <c r="Q574" s="3"/>
      <c r="R574" s="3"/>
      <c r="S574" s="3"/>
      <c r="T574" s="3"/>
      <c r="U574" s="3"/>
      <c r="V574" s="3"/>
      <c r="W574" s="3"/>
      <c r="X574" s="3"/>
      <c r="Y574" s="3"/>
      <c r="Z574" s="3"/>
    </row>
    <row r="575" spans="1:26" ht="12.75" customHeight="1" x14ac:dyDescent="0.25">
      <c r="A575" s="3"/>
      <c r="B575" s="3"/>
      <c r="C575" s="200"/>
      <c r="D575" s="200"/>
      <c r="E575" s="3"/>
      <c r="F575" s="3"/>
      <c r="G575" s="3"/>
      <c r="H575" s="3"/>
      <c r="I575" s="3"/>
      <c r="J575" s="3"/>
      <c r="K575" s="3"/>
      <c r="L575" s="3"/>
      <c r="M575" s="3"/>
      <c r="N575" s="3"/>
      <c r="O575" s="3"/>
      <c r="P575" s="3"/>
      <c r="Q575" s="3"/>
      <c r="R575" s="3"/>
      <c r="S575" s="3"/>
      <c r="T575" s="3"/>
      <c r="U575" s="3"/>
      <c r="V575" s="3"/>
      <c r="W575" s="3"/>
      <c r="X575" s="3"/>
      <c r="Y575" s="3"/>
      <c r="Z575" s="3"/>
    </row>
    <row r="576" spans="1:26" ht="12.75" customHeight="1" x14ac:dyDescent="0.25">
      <c r="A576" s="3"/>
      <c r="B576" s="3"/>
      <c r="C576" s="200"/>
      <c r="D576" s="200"/>
      <c r="E576" s="3"/>
      <c r="F576" s="3"/>
      <c r="G576" s="3"/>
      <c r="H576" s="3"/>
      <c r="I576" s="3"/>
      <c r="J576" s="3"/>
      <c r="K576" s="3"/>
      <c r="L576" s="3"/>
      <c r="M576" s="3"/>
      <c r="N576" s="3"/>
      <c r="O576" s="3"/>
      <c r="P576" s="3"/>
      <c r="Q576" s="3"/>
      <c r="R576" s="3"/>
      <c r="S576" s="3"/>
      <c r="T576" s="3"/>
      <c r="U576" s="3"/>
      <c r="V576" s="3"/>
      <c r="W576" s="3"/>
      <c r="X576" s="3"/>
      <c r="Y576" s="3"/>
      <c r="Z576" s="3"/>
    </row>
    <row r="577" spans="1:26" ht="12.75" customHeight="1" x14ac:dyDescent="0.25">
      <c r="A577" s="3"/>
      <c r="B577" s="3"/>
      <c r="C577" s="200"/>
      <c r="D577" s="200"/>
      <c r="E577" s="3"/>
      <c r="F577" s="3"/>
      <c r="G577" s="3"/>
      <c r="H577" s="3"/>
      <c r="I577" s="3"/>
      <c r="J577" s="3"/>
      <c r="K577" s="3"/>
      <c r="L577" s="3"/>
      <c r="M577" s="3"/>
      <c r="N577" s="3"/>
      <c r="O577" s="3"/>
      <c r="P577" s="3"/>
      <c r="Q577" s="3"/>
      <c r="R577" s="3"/>
      <c r="S577" s="3"/>
      <c r="T577" s="3"/>
      <c r="U577" s="3"/>
      <c r="V577" s="3"/>
      <c r="W577" s="3"/>
      <c r="X577" s="3"/>
      <c r="Y577" s="3"/>
      <c r="Z577" s="3"/>
    </row>
    <row r="578" spans="1:26" ht="12.75" customHeight="1" x14ac:dyDescent="0.25">
      <c r="A578" s="3"/>
      <c r="B578" s="3"/>
      <c r="C578" s="200"/>
      <c r="D578" s="200"/>
      <c r="E578" s="3"/>
      <c r="F578" s="3"/>
      <c r="G578" s="3"/>
      <c r="H578" s="3"/>
      <c r="I578" s="3"/>
      <c r="J578" s="3"/>
      <c r="K578" s="3"/>
      <c r="L578" s="3"/>
      <c r="M578" s="3"/>
      <c r="N578" s="3"/>
      <c r="O578" s="3"/>
      <c r="P578" s="3"/>
      <c r="Q578" s="3"/>
      <c r="R578" s="3"/>
      <c r="S578" s="3"/>
      <c r="T578" s="3"/>
      <c r="U578" s="3"/>
      <c r="V578" s="3"/>
      <c r="W578" s="3"/>
      <c r="X578" s="3"/>
      <c r="Y578" s="3"/>
      <c r="Z578" s="3"/>
    </row>
    <row r="579" spans="1:26" ht="12.75" customHeight="1" x14ac:dyDescent="0.25">
      <c r="A579" s="3"/>
      <c r="B579" s="3"/>
      <c r="C579" s="200"/>
      <c r="D579" s="200"/>
      <c r="E579" s="3"/>
      <c r="F579" s="3"/>
      <c r="G579" s="3"/>
      <c r="H579" s="3"/>
      <c r="I579" s="3"/>
      <c r="J579" s="3"/>
      <c r="K579" s="3"/>
      <c r="L579" s="3"/>
      <c r="M579" s="3"/>
      <c r="N579" s="3"/>
      <c r="O579" s="3"/>
      <c r="P579" s="3"/>
      <c r="Q579" s="3"/>
      <c r="R579" s="3"/>
      <c r="S579" s="3"/>
      <c r="T579" s="3"/>
      <c r="U579" s="3"/>
      <c r="V579" s="3"/>
      <c r="W579" s="3"/>
      <c r="X579" s="3"/>
      <c r="Y579" s="3"/>
      <c r="Z579" s="3"/>
    </row>
    <row r="580" spans="1:26" ht="12.75" customHeight="1" x14ac:dyDescent="0.25">
      <c r="A580" s="3"/>
      <c r="B580" s="3"/>
      <c r="C580" s="200"/>
      <c r="D580" s="200"/>
      <c r="E580" s="3"/>
      <c r="F580" s="3"/>
      <c r="G580" s="3"/>
      <c r="H580" s="3"/>
      <c r="I580" s="3"/>
      <c r="J580" s="3"/>
      <c r="K580" s="3"/>
      <c r="L580" s="3"/>
      <c r="M580" s="3"/>
      <c r="N580" s="3"/>
      <c r="O580" s="3"/>
      <c r="P580" s="3"/>
      <c r="Q580" s="3"/>
      <c r="R580" s="3"/>
      <c r="S580" s="3"/>
      <c r="T580" s="3"/>
      <c r="U580" s="3"/>
      <c r="V580" s="3"/>
      <c r="W580" s="3"/>
      <c r="X580" s="3"/>
      <c r="Y580" s="3"/>
      <c r="Z580" s="3"/>
    </row>
    <row r="581" spans="1:26" ht="12.75" customHeight="1" x14ac:dyDescent="0.25">
      <c r="A581" s="3"/>
      <c r="B581" s="3"/>
      <c r="C581" s="200"/>
      <c r="D581" s="200"/>
      <c r="E581" s="3"/>
      <c r="F581" s="3"/>
      <c r="G581" s="3"/>
      <c r="H581" s="3"/>
      <c r="I581" s="3"/>
      <c r="J581" s="3"/>
      <c r="K581" s="3"/>
      <c r="L581" s="3"/>
      <c r="M581" s="3"/>
      <c r="N581" s="3"/>
      <c r="O581" s="3"/>
      <c r="P581" s="3"/>
      <c r="Q581" s="3"/>
      <c r="R581" s="3"/>
      <c r="S581" s="3"/>
      <c r="T581" s="3"/>
      <c r="U581" s="3"/>
      <c r="V581" s="3"/>
      <c r="W581" s="3"/>
      <c r="X581" s="3"/>
      <c r="Y581" s="3"/>
      <c r="Z581" s="3"/>
    </row>
    <row r="582" spans="1:26" ht="12.75" customHeight="1" x14ac:dyDescent="0.25">
      <c r="A582" s="3"/>
      <c r="B582" s="3"/>
      <c r="C582" s="200"/>
      <c r="D582" s="200"/>
      <c r="E582" s="3"/>
      <c r="F582" s="3"/>
      <c r="G582" s="3"/>
      <c r="H582" s="3"/>
      <c r="I582" s="3"/>
      <c r="J582" s="3"/>
      <c r="K582" s="3"/>
      <c r="L582" s="3"/>
      <c r="M582" s="3"/>
      <c r="N582" s="3"/>
      <c r="O582" s="3"/>
      <c r="P582" s="3"/>
      <c r="Q582" s="3"/>
      <c r="R582" s="3"/>
      <c r="S582" s="3"/>
      <c r="T582" s="3"/>
      <c r="U582" s="3"/>
      <c r="V582" s="3"/>
      <c r="W582" s="3"/>
      <c r="X582" s="3"/>
      <c r="Y582" s="3"/>
      <c r="Z582" s="3"/>
    </row>
    <row r="583" spans="1:26" ht="12.75" customHeight="1" x14ac:dyDescent="0.25">
      <c r="A583" s="3"/>
      <c r="B583" s="3"/>
      <c r="C583" s="200"/>
      <c r="D583" s="200"/>
      <c r="E583" s="3"/>
      <c r="F583" s="3"/>
      <c r="G583" s="3"/>
      <c r="H583" s="3"/>
      <c r="I583" s="3"/>
      <c r="J583" s="3"/>
      <c r="K583" s="3"/>
      <c r="L583" s="3"/>
      <c r="M583" s="3"/>
      <c r="N583" s="3"/>
      <c r="O583" s="3"/>
      <c r="P583" s="3"/>
      <c r="Q583" s="3"/>
      <c r="R583" s="3"/>
      <c r="S583" s="3"/>
      <c r="T583" s="3"/>
      <c r="U583" s="3"/>
      <c r="V583" s="3"/>
      <c r="W583" s="3"/>
      <c r="X583" s="3"/>
      <c r="Y583" s="3"/>
      <c r="Z583" s="3"/>
    </row>
    <row r="584" spans="1:26" ht="12.75" customHeight="1" x14ac:dyDescent="0.25">
      <c r="A584" s="3"/>
      <c r="B584" s="3"/>
      <c r="C584" s="200"/>
      <c r="D584" s="200"/>
      <c r="E584" s="3"/>
      <c r="F584" s="3"/>
      <c r="G584" s="3"/>
      <c r="H584" s="3"/>
      <c r="I584" s="3"/>
      <c r="J584" s="3"/>
      <c r="K584" s="3"/>
      <c r="L584" s="3"/>
      <c r="M584" s="3"/>
      <c r="N584" s="3"/>
      <c r="O584" s="3"/>
      <c r="P584" s="3"/>
      <c r="Q584" s="3"/>
      <c r="R584" s="3"/>
      <c r="S584" s="3"/>
      <c r="T584" s="3"/>
      <c r="U584" s="3"/>
      <c r="V584" s="3"/>
      <c r="W584" s="3"/>
      <c r="X584" s="3"/>
      <c r="Y584" s="3"/>
      <c r="Z584" s="3"/>
    </row>
    <row r="585" spans="1:26" ht="12.75" customHeight="1" x14ac:dyDescent="0.25">
      <c r="A585" s="3"/>
      <c r="B585" s="3"/>
      <c r="C585" s="200"/>
      <c r="D585" s="200"/>
      <c r="E585" s="3"/>
      <c r="F585" s="3"/>
      <c r="G585" s="3"/>
      <c r="H585" s="3"/>
      <c r="I585" s="3"/>
      <c r="J585" s="3"/>
      <c r="K585" s="3"/>
      <c r="L585" s="3"/>
      <c r="M585" s="3"/>
      <c r="N585" s="3"/>
      <c r="O585" s="3"/>
      <c r="P585" s="3"/>
      <c r="Q585" s="3"/>
      <c r="R585" s="3"/>
      <c r="S585" s="3"/>
      <c r="T585" s="3"/>
      <c r="U585" s="3"/>
      <c r="V585" s="3"/>
      <c r="W585" s="3"/>
      <c r="X585" s="3"/>
      <c r="Y585" s="3"/>
      <c r="Z585" s="3"/>
    </row>
    <row r="586" spans="1:26" ht="12.75" customHeight="1" x14ac:dyDescent="0.25">
      <c r="A586" s="3"/>
      <c r="B586" s="3"/>
      <c r="C586" s="200"/>
      <c r="D586" s="200"/>
      <c r="E586" s="3"/>
      <c r="F586" s="3"/>
      <c r="G586" s="3"/>
      <c r="H586" s="3"/>
      <c r="I586" s="3"/>
      <c r="J586" s="3"/>
      <c r="K586" s="3"/>
      <c r="L586" s="3"/>
      <c r="M586" s="3"/>
      <c r="N586" s="3"/>
      <c r="O586" s="3"/>
      <c r="P586" s="3"/>
      <c r="Q586" s="3"/>
      <c r="R586" s="3"/>
      <c r="S586" s="3"/>
      <c r="T586" s="3"/>
      <c r="U586" s="3"/>
      <c r="V586" s="3"/>
      <c r="W586" s="3"/>
      <c r="X586" s="3"/>
      <c r="Y586" s="3"/>
      <c r="Z586" s="3"/>
    </row>
    <row r="587" spans="1:26" ht="12.75" customHeight="1" x14ac:dyDescent="0.25">
      <c r="A587" s="3"/>
      <c r="B587" s="3"/>
      <c r="C587" s="200"/>
      <c r="D587" s="200"/>
      <c r="E587" s="3"/>
      <c r="F587" s="3"/>
      <c r="G587" s="3"/>
      <c r="H587" s="3"/>
      <c r="I587" s="3"/>
      <c r="J587" s="3"/>
      <c r="K587" s="3"/>
      <c r="L587" s="3"/>
      <c r="M587" s="3"/>
      <c r="N587" s="3"/>
      <c r="O587" s="3"/>
      <c r="P587" s="3"/>
      <c r="Q587" s="3"/>
      <c r="R587" s="3"/>
      <c r="S587" s="3"/>
      <c r="T587" s="3"/>
      <c r="U587" s="3"/>
      <c r="V587" s="3"/>
      <c r="W587" s="3"/>
      <c r="X587" s="3"/>
      <c r="Y587" s="3"/>
      <c r="Z587" s="3"/>
    </row>
    <row r="588" spans="1:26" ht="12.75" customHeight="1" x14ac:dyDescent="0.25">
      <c r="A588" s="3"/>
      <c r="B588" s="3"/>
      <c r="C588" s="200"/>
      <c r="D588" s="200"/>
      <c r="E588" s="3"/>
      <c r="F588" s="3"/>
      <c r="G588" s="3"/>
      <c r="H588" s="3"/>
      <c r="I588" s="3"/>
      <c r="J588" s="3"/>
      <c r="K588" s="3"/>
      <c r="L588" s="3"/>
      <c r="M588" s="3"/>
      <c r="N588" s="3"/>
      <c r="O588" s="3"/>
      <c r="P588" s="3"/>
      <c r="Q588" s="3"/>
      <c r="R588" s="3"/>
      <c r="S588" s="3"/>
      <c r="T588" s="3"/>
      <c r="U588" s="3"/>
      <c r="V588" s="3"/>
      <c r="W588" s="3"/>
      <c r="X588" s="3"/>
      <c r="Y588" s="3"/>
      <c r="Z588" s="3"/>
    </row>
    <row r="589" spans="1:26" ht="12.75" customHeight="1" x14ac:dyDescent="0.25">
      <c r="A589" s="3"/>
      <c r="B589" s="3"/>
      <c r="C589" s="200"/>
      <c r="D589" s="200"/>
      <c r="E589" s="3"/>
      <c r="F589" s="3"/>
      <c r="G589" s="3"/>
      <c r="H589" s="3"/>
      <c r="I589" s="3"/>
      <c r="J589" s="3"/>
      <c r="K589" s="3"/>
      <c r="L589" s="3"/>
      <c r="M589" s="3"/>
      <c r="N589" s="3"/>
      <c r="O589" s="3"/>
      <c r="P589" s="3"/>
      <c r="Q589" s="3"/>
      <c r="R589" s="3"/>
      <c r="S589" s="3"/>
      <c r="T589" s="3"/>
      <c r="U589" s="3"/>
      <c r="V589" s="3"/>
      <c r="W589" s="3"/>
      <c r="X589" s="3"/>
      <c r="Y589" s="3"/>
      <c r="Z589" s="3"/>
    </row>
    <row r="590" spans="1:26" ht="12.75" customHeight="1" x14ac:dyDescent="0.25">
      <c r="A590" s="3"/>
      <c r="B590" s="3"/>
      <c r="C590" s="200"/>
      <c r="D590" s="200"/>
      <c r="E590" s="3"/>
      <c r="F590" s="3"/>
      <c r="G590" s="3"/>
      <c r="H590" s="3"/>
      <c r="I590" s="3"/>
      <c r="J590" s="3"/>
      <c r="K590" s="3"/>
      <c r="L590" s="3"/>
      <c r="M590" s="3"/>
      <c r="N590" s="3"/>
      <c r="O590" s="3"/>
      <c r="P590" s="3"/>
      <c r="Q590" s="3"/>
      <c r="R590" s="3"/>
      <c r="S590" s="3"/>
      <c r="T590" s="3"/>
      <c r="U590" s="3"/>
      <c r="V590" s="3"/>
      <c r="W590" s="3"/>
      <c r="X590" s="3"/>
      <c r="Y590" s="3"/>
      <c r="Z590" s="3"/>
    </row>
    <row r="591" spans="1:26" ht="12.75" customHeight="1" x14ac:dyDescent="0.25">
      <c r="A591" s="3"/>
      <c r="B591" s="3"/>
      <c r="C591" s="200"/>
      <c r="D591" s="200"/>
      <c r="E591" s="3"/>
      <c r="F591" s="3"/>
      <c r="G591" s="3"/>
      <c r="H591" s="3"/>
      <c r="I591" s="3"/>
      <c r="J591" s="3"/>
      <c r="K591" s="3"/>
      <c r="L591" s="3"/>
      <c r="M591" s="3"/>
      <c r="N591" s="3"/>
      <c r="O591" s="3"/>
      <c r="P591" s="3"/>
      <c r="Q591" s="3"/>
      <c r="R591" s="3"/>
      <c r="S591" s="3"/>
      <c r="T591" s="3"/>
      <c r="U591" s="3"/>
      <c r="V591" s="3"/>
      <c r="W591" s="3"/>
      <c r="X591" s="3"/>
      <c r="Y591" s="3"/>
      <c r="Z591" s="3"/>
    </row>
    <row r="592" spans="1:26" ht="12.75" customHeight="1" x14ac:dyDescent="0.25">
      <c r="A592" s="3"/>
      <c r="B592" s="3"/>
      <c r="C592" s="200"/>
      <c r="D592" s="200"/>
      <c r="E592" s="3"/>
      <c r="F592" s="3"/>
      <c r="G592" s="3"/>
      <c r="H592" s="3"/>
      <c r="I592" s="3"/>
      <c r="J592" s="3"/>
      <c r="K592" s="3"/>
      <c r="L592" s="3"/>
      <c r="M592" s="3"/>
      <c r="N592" s="3"/>
      <c r="O592" s="3"/>
      <c r="P592" s="3"/>
      <c r="Q592" s="3"/>
      <c r="R592" s="3"/>
      <c r="S592" s="3"/>
      <c r="T592" s="3"/>
      <c r="U592" s="3"/>
      <c r="V592" s="3"/>
      <c r="W592" s="3"/>
      <c r="X592" s="3"/>
      <c r="Y592" s="3"/>
      <c r="Z592" s="3"/>
    </row>
    <row r="593" spans="1:26" ht="12.75" customHeight="1" x14ac:dyDescent="0.25">
      <c r="A593" s="3"/>
      <c r="B593" s="3"/>
      <c r="C593" s="200"/>
      <c r="D593" s="200"/>
      <c r="E593" s="3"/>
      <c r="F593" s="3"/>
      <c r="G593" s="3"/>
      <c r="H593" s="3"/>
      <c r="I593" s="3"/>
      <c r="J593" s="3"/>
      <c r="K593" s="3"/>
      <c r="L593" s="3"/>
      <c r="M593" s="3"/>
      <c r="N593" s="3"/>
      <c r="O593" s="3"/>
      <c r="P593" s="3"/>
      <c r="Q593" s="3"/>
      <c r="R593" s="3"/>
      <c r="S593" s="3"/>
      <c r="T593" s="3"/>
      <c r="U593" s="3"/>
      <c r="V593" s="3"/>
      <c r="W593" s="3"/>
      <c r="X593" s="3"/>
      <c r="Y593" s="3"/>
      <c r="Z593" s="3"/>
    </row>
    <row r="594" spans="1:26" ht="12.75" customHeight="1" x14ac:dyDescent="0.25">
      <c r="A594" s="3"/>
      <c r="B594" s="3"/>
      <c r="C594" s="200"/>
      <c r="D594" s="200"/>
      <c r="E594" s="3"/>
      <c r="F594" s="3"/>
      <c r="G594" s="3"/>
      <c r="H594" s="3"/>
      <c r="I594" s="3"/>
      <c r="J594" s="3"/>
      <c r="K594" s="3"/>
      <c r="L594" s="3"/>
      <c r="M594" s="3"/>
      <c r="N594" s="3"/>
      <c r="O594" s="3"/>
      <c r="P594" s="3"/>
      <c r="Q594" s="3"/>
      <c r="R594" s="3"/>
      <c r="S594" s="3"/>
      <c r="T594" s="3"/>
      <c r="U594" s="3"/>
      <c r="V594" s="3"/>
      <c r="W594" s="3"/>
      <c r="X594" s="3"/>
      <c r="Y594" s="3"/>
      <c r="Z594" s="3"/>
    </row>
    <row r="595" spans="1:26" ht="12.75" customHeight="1" x14ac:dyDescent="0.25">
      <c r="A595" s="3"/>
      <c r="B595" s="3"/>
      <c r="C595" s="200"/>
      <c r="D595" s="200"/>
      <c r="E595" s="3"/>
      <c r="F595" s="3"/>
      <c r="G595" s="3"/>
      <c r="H595" s="3"/>
      <c r="I595" s="3"/>
      <c r="J595" s="3"/>
      <c r="K595" s="3"/>
      <c r="L595" s="3"/>
      <c r="M595" s="3"/>
      <c r="N595" s="3"/>
      <c r="O595" s="3"/>
      <c r="P595" s="3"/>
      <c r="Q595" s="3"/>
      <c r="R595" s="3"/>
      <c r="S595" s="3"/>
      <c r="T595" s="3"/>
      <c r="U595" s="3"/>
      <c r="V595" s="3"/>
      <c r="W595" s="3"/>
      <c r="X595" s="3"/>
      <c r="Y595" s="3"/>
      <c r="Z595" s="3"/>
    </row>
    <row r="596" spans="1:26" ht="12.75" customHeight="1" x14ac:dyDescent="0.25">
      <c r="A596" s="3"/>
      <c r="B596" s="3"/>
      <c r="C596" s="200"/>
      <c r="D596" s="200"/>
      <c r="E596" s="3"/>
      <c r="F596" s="3"/>
      <c r="G596" s="3"/>
      <c r="H596" s="3"/>
      <c r="I596" s="3"/>
      <c r="J596" s="3"/>
      <c r="K596" s="3"/>
      <c r="L596" s="3"/>
      <c r="M596" s="3"/>
      <c r="N596" s="3"/>
      <c r="O596" s="3"/>
      <c r="P596" s="3"/>
      <c r="Q596" s="3"/>
      <c r="R596" s="3"/>
      <c r="S596" s="3"/>
      <c r="T596" s="3"/>
      <c r="U596" s="3"/>
      <c r="V596" s="3"/>
      <c r="W596" s="3"/>
      <c r="X596" s="3"/>
      <c r="Y596" s="3"/>
      <c r="Z596" s="3"/>
    </row>
    <row r="597" spans="1:26" ht="12.75" customHeight="1" x14ac:dyDescent="0.25">
      <c r="A597" s="3"/>
      <c r="B597" s="3"/>
      <c r="C597" s="200"/>
      <c r="D597" s="200"/>
      <c r="E597" s="3"/>
      <c r="F597" s="3"/>
      <c r="G597" s="3"/>
      <c r="H597" s="3"/>
      <c r="I597" s="3"/>
      <c r="J597" s="3"/>
      <c r="K597" s="3"/>
      <c r="L597" s="3"/>
      <c r="M597" s="3"/>
      <c r="N597" s="3"/>
      <c r="O597" s="3"/>
      <c r="P597" s="3"/>
      <c r="Q597" s="3"/>
      <c r="R597" s="3"/>
      <c r="S597" s="3"/>
      <c r="T597" s="3"/>
      <c r="U597" s="3"/>
      <c r="V597" s="3"/>
      <c r="W597" s="3"/>
      <c r="X597" s="3"/>
      <c r="Y597" s="3"/>
      <c r="Z597" s="3"/>
    </row>
    <row r="598" spans="1:26" ht="12.75" customHeight="1" x14ac:dyDescent="0.25">
      <c r="A598" s="3"/>
      <c r="B598" s="3"/>
      <c r="C598" s="200"/>
      <c r="D598" s="200"/>
      <c r="E598" s="3"/>
      <c r="F598" s="3"/>
      <c r="G598" s="3"/>
      <c r="H598" s="3"/>
      <c r="I598" s="3"/>
      <c r="J598" s="3"/>
      <c r="K598" s="3"/>
      <c r="L598" s="3"/>
      <c r="M598" s="3"/>
      <c r="N598" s="3"/>
      <c r="O598" s="3"/>
      <c r="P598" s="3"/>
      <c r="Q598" s="3"/>
      <c r="R598" s="3"/>
      <c r="S598" s="3"/>
      <c r="T598" s="3"/>
      <c r="U598" s="3"/>
      <c r="V598" s="3"/>
      <c r="W598" s="3"/>
      <c r="X598" s="3"/>
      <c r="Y598" s="3"/>
      <c r="Z598" s="3"/>
    </row>
    <row r="599" spans="1:26" ht="12.75" customHeight="1" x14ac:dyDescent="0.25">
      <c r="A599" s="3"/>
      <c r="B599" s="3"/>
      <c r="C599" s="200"/>
      <c r="D599" s="200"/>
      <c r="E599" s="3"/>
      <c r="F599" s="3"/>
      <c r="G599" s="3"/>
      <c r="H599" s="3"/>
      <c r="I599" s="3"/>
      <c r="J599" s="3"/>
      <c r="K599" s="3"/>
      <c r="L599" s="3"/>
      <c r="M599" s="3"/>
      <c r="N599" s="3"/>
      <c r="O599" s="3"/>
      <c r="P599" s="3"/>
      <c r="Q599" s="3"/>
      <c r="R599" s="3"/>
      <c r="S599" s="3"/>
      <c r="T599" s="3"/>
      <c r="U599" s="3"/>
      <c r="V599" s="3"/>
      <c r="W599" s="3"/>
      <c r="X599" s="3"/>
      <c r="Y599" s="3"/>
      <c r="Z599" s="3"/>
    </row>
    <row r="600" spans="1:26" ht="12.75" customHeight="1" x14ac:dyDescent="0.25">
      <c r="A600" s="3"/>
      <c r="B600" s="3"/>
      <c r="C600" s="200"/>
      <c r="D600" s="200"/>
      <c r="E600" s="3"/>
      <c r="F600" s="3"/>
      <c r="G600" s="3"/>
      <c r="H600" s="3"/>
      <c r="I600" s="3"/>
      <c r="J600" s="3"/>
      <c r="K600" s="3"/>
      <c r="L600" s="3"/>
      <c r="M600" s="3"/>
      <c r="N600" s="3"/>
      <c r="O600" s="3"/>
      <c r="P600" s="3"/>
      <c r="Q600" s="3"/>
      <c r="R600" s="3"/>
      <c r="S600" s="3"/>
      <c r="T600" s="3"/>
      <c r="U600" s="3"/>
      <c r="V600" s="3"/>
      <c r="W600" s="3"/>
      <c r="X600" s="3"/>
      <c r="Y600" s="3"/>
      <c r="Z600" s="3"/>
    </row>
    <row r="601" spans="1:26" ht="12.75" customHeight="1" x14ac:dyDescent="0.25">
      <c r="A601" s="3"/>
      <c r="B601" s="3"/>
      <c r="C601" s="200"/>
      <c r="D601" s="200"/>
      <c r="E601" s="3"/>
      <c r="F601" s="3"/>
      <c r="G601" s="3"/>
      <c r="H601" s="3"/>
      <c r="I601" s="3"/>
      <c r="J601" s="3"/>
      <c r="K601" s="3"/>
      <c r="L601" s="3"/>
      <c r="M601" s="3"/>
      <c r="N601" s="3"/>
      <c r="O601" s="3"/>
      <c r="P601" s="3"/>
      <c r="Q601" s="3"/>
      <c r="R601" s="3"/>
      <c r="S601" s="3"/>
      <c r="T601" s="3"/>
      <c r="U601" s="3"/>
      <c r="V601" s="3"/>
      <c r="W601" s="3"/>
      <c r="X601" s="3"/>
      <c r="Y601" s="3"/>
      <c r="Z601" s="3"/>
    </row>
    <row r="602" spans="1:26" ht="12.75" customHeight="1" x14ac:dyDescent="0.25">
      <c r="A602" s="3"/>
      <c r="B602" s="3"/>
      <c r="C602" s="200"/>
      <c r="D602" s="200"/>
      <c r="E602" s="3"/>
      <c r="F602" s="3"/>
      <c r="G602" s="3"/>
      <c r="H602" s="3"/>
      <c r="I602" s="3"/>
      <c r="J602" s="3"/>
      <c r="K602" s="3"/>
      <c r="L602" s="3"/>
      <c r="M602" s="3"/>
      <c r="N602" s="3"/>
      <c r="O602" s="3"/>
      <c r="P602" s="3"/>
      <c r="Q602" s="3"/>
      <c r="R602" s="3"/>
      <c r="S602" s="3"/>
      <c r="T602" s="3"/>
      <c r="U602" s="3"/>
      <c r="V602" s="3"/>
      <c r="W602" s="3"/>
      <c r="X602" s="3"/>
      <c r="Y602" s="3"/>
      <c r="Z602" s="3"/>
    </row>
    <row r="603" spans="1:26" ht="12.75" customHeight="1" x14ac:dyDescent="0.25">
      <c r="A603" s="3"/>
      <c r="B603" s="3"/>
      <c r="C603" s="200"/>
      <c r="D603" s="200"/>
      <c r="E603" s="3"/>
      <c r="F603" s="3"/>
      <c r="G603" s="3"/>
      <c r="H603" s="3"/>
      <c r="I603" s="3"/>
      <c r="J603" s="3"/>
      <c r="K603" s="3"/>
      <c r="L603" s="3"/>
      <c r="M603" s="3"/>
      <c r="N603" s="3"/>
      <c r="O603" s="3"/>
      <c r="P603" s="3"/>
      <c r="Q603" s="3"/>
      <c r="R603" s="3"/>
      <c r="S603" s="3"/>
      <c r="T603" s="3"/>
      <c r="U603" s="3"/>
      <c r="V603" s="3"/>
      <c r="W603" s="3"/>
      <c r="X603" s="3"/>
      <c r="Y603" s="3"/>
      <c r="Z603" s="3"/>
    </row>
    <row r="604" spans="1:26" ht="12.75" customHeight="1" x14ac:dyDescent="0.25">
      <c r="A604" s="3"/>
      <c r="B604" s="3"/>
      <c r="C604" s="200"/>
      <c r="D604" s="200"/>
      <c r="E604" s="3"/>
      <c r="F604" s="3"/>
      <c r="G604" s="3"/>
      <c r="H604" s="3"/>
      <c r="I604" s="3"/>
      <c r="J604" s="3"/>
      <c r="K604" s="3"/>
      <c r="L604" s="3"/>
      <c r="M604" s="3"/>
      <c r="N604" s="3"/>
      <c r="O604" s="3"/>
      <c r="P604" s="3"/>
      <c r="Q604" s="3"/>
      <c r="R604" s="3"/>
      <c r="S604" s="3"/>
      <c r="T604" s="3"/>
      <c r="U604" s="3"/>
      <c r="V604" s="3"/>
      <c r="W604" s="3"/>
      <c r="X604" s="3"/>
      <c r="Y604" s="3"/>
      <c r="Z604" s="3"/>
    </row>
    <row r="605" spans="1:26" ht="12.75" customHeight="1" x14ac:dyDescent="0.25">
      <c r="A605" s="3"/>
      <c r="B605" s="3"/>
      <c r="C605" s="200"/>
      <c r="D605" s="200"/>
      <c r="E605" s="3"/>
      <c r="F605" s="3"/>
      <c r="G605" s="3"/>
      <c r="H605" s="3"/>
      <c r="I605" s="3"/>
      <c r="J605" s="3"/>
      <c r="K605" s="3"/>
      <c r="L605" s="3"/>
      <c r="M605" s="3"/>
      <c r="N605" s="3"/>
      <c r="O605" s="3"/>
      <c r="P605" s="3"/>
      <c r="Q605" s="3"/>
      <c r="R605" s="3"/>
      <c r="S605" s="3"/>
      <c r="T605" s="3"/>
      <c r="U605" s="3"/>
      <c r="V605" s="3"/>
      <c r="W605" s="3"/>
      <c r="X605" s="3"/>
      <c r="Y605" s="3"/>
      <c r="Z605" s="3"/>
    </row>
    <row r="606" spans="1:26" ht="12.75" customHeight="1" x14ac:dyDescent="0.25">
      <c r="A606" s="3"/>
      <c r="B606" s="3"/>
      <c r="C606" s="200"/>
      <c r="D606" s="200"/>
      <c r="E606" s="3"/>
      <c r="F606" s="3"/>
      <c r="G606" s="3"/>
      <c r="H606" s="3"/>
      <c r="I606" s="3"/>
      <c r="J606" s="3"/>
      <c r="K606" s="3"/>
      <c r="L606" s="3"/>
      <c r="M606" s="3"/>
      <c r="N606" s="3"/>
      <c r="O606" s="3"/>
      <c r="P606" s="3"/>
      <c r="Q606" s="3"/>
      <c r="R606" s="3"/>
      <c r="S606" s="3"/>
      <c r="T606" s="3"/>
      <c r="U606" s="3"/>
      <c r="V606" s="3"/>
      <c r="W606" s="3"/>
      <c r="X606" s="3"/>
      <c r="Y606" s="3"/>
      <c r="Z606" s="3"/>
    </row>
    <row r="607" spans="1:26" ht="12.75" customHeight="1" x14ac:dyDescent="0.25">
      <c r="A607" s="3"/>
      <c r="B607" s="3"/>
      <c r="C607" s="200"/>
      <c r="D607" s="200"/>
      <c r="E607" s="3"/>
      <c r="F607" s="3"/>
      <c r="G607" s="3"/>
      <c r="H607" s="3"/>
      <c r="I607" s="3"/>
      <c r="J607" s="3"/>
      <c r="K607" s="3"/>
      <c r="L607" s="3"/>
      <c r="M607" s="3"/>
      <c r="N607" s="3"/>
      <c r="O607" s="3"/>
      <c r="P607" s="3"/>
      <c r="Q607" s="3"/>
      <c r="R607" s="3"/>
      <c r="S607" s="3"/>
      <c r="T607" s="3"/>
      <c r="U607" s="3"/>
      <c r="V607" s="3"/>
      <c r="W607" s="3"/>
      <c r="X607" s="3"/>
      <c r="Y607" s="3"/>
      <c r="Z607" s="3"/>
    </row>
    <row r="608" spans="1:26" ht="12.75" customHeight="1" x14ac:dyDescent="0.25">
      <c r="A608" s="3"/>
      <c r="B608" s="3"/>
      <c r="C608" s="200"/>
      <c r="D608" s="200"/>
      <c r="E608" s="3"/>
      <c r="F608" s="3"/>
      <c r="G608" s="3"/>
      <c r="H608" s="3"/>
      <c r="I608" s="3"/>
      <c r="J608" s="3"/>
      <c r="K608" s="3"/>
      <c r="L608" s="3"/>
      <c r="M608" s="3"/>
      <c r="N608" s="3"/>
      <c r="O608" s="3"/>
      <c r="P608" s="3"/>
      <c r="Q608" s="3"/>
      <c r="R608" s="3"/>
      <c r="S608" s="3"/>
      <c r="T608" s="3"/>
      <c r="U608" s="3"/>
      <c r="V608" s="3"/>
      <c r="W608" s="3"/>
      <c r="X608" s="3"/>
      <c r="Y608" s="3"/>
      <c r="Z608" s="3"/>
    </row>
    <row r="609" spans="1:26" ht="12.75" customHeight="1" x14ac:dyDescent="0.25">
      <c r="A609" s="3"/>
      <c r="B609" s="3"/>
      <c r="C609" s="200"/>
      <c r="D609" s="200"/>
      <c r="E609" s="3"/>
      <c r="F609" s="3"/>
      <c r="G609" s="3"/>
      <c r="H609" s="3"/>
      <c r="I609" s="3"/>
      <c r="J609" s="3"/>
      <c r="K609" s="3"/>
      <c r="L609" s="3"/>
      <c r="M609" s="3"/>
      <c r="N609" s="3"/>
      <c r="O609" s="3"/>
      <c r="P609" s="3"/>
      <c r="Q609" s="3"/>
      <c r="R609" s="3"/>
      <c r="S609" s="3"/>
      <c r="T609" s="3"/>
      <c r="U609" s="3"/>
      <c r="V609" s="3"/>
      <c r="W609" s="3"/>
      <c r="X609" s="3"/>
      <c r="Y609" s="3"/>
      <c r="Z609" s="3"/>
    </row>
    <row r="610" spans="1:26" ht="12.75" customHeight="1" x14ac:dyDescent="0.25">
      <c r="A610" s="3"/>
      <c r="B610" s="3"/>
      <c r="C610" s="200"/>
      <c r="D610" s="200"/>
      <c r="E610" s="3"/>
      <c r="F610" s="3"/>
      <c r="G610" s="3"/>
      <c r="H610" s="3"/>
      <c r="I610" s="3"/>
      <c r="J610" s="3"/>
      <c r="K610" s="3"/>
      <c r="L610" s="3"/>
      <c r="M610" s="3"/>
      <c r="N610" s="3"/>
      <c r="O610" s="3"/>
      <c r="P610" s="3"/>
      <c r="Q610" s="3"/>
      <c r="R610" s="3"/>
      <c r="S610" s="3"/>
      <c r="T610" s="3"/>
      <c r="U610" s="3"/>
      <c r="V610" s="3"/>
      <c r="W610" s="3"/>
      <c r="X610" s="3"/>
      <c r="Y610" s="3"/>
      <c r="Z610" s="3"/>
    </row>
    <row r="611" spans="1:26" ht="12.75" customHeight="1" x14ac:dyDescent="0.25">
      <c r="A611" s="3"/>
      <c r="B611" s="3"/>
      <c r="C611" s="200"/>
      <c r="D611" s="200"/>
      <c r="E611" s="3"/>
      <c r="F611" s="3"/>
      <c r="G611" s="3"/>
      <c r="H611" s="3"/>
      <c r="I611" s="3"/>
      <c r="J611" s="3"/>
      <c r="K611" s="3"/>
      <c r="L611" s="3"/>
      <c r="M611" s="3"/>
      <c r="N611" s="3"/>
      <c r="O611" s="3"/>
      <c r="P611" s="3"/>
      <c r="Q611" s="3"/>
      <c r="R611" s="3"/>
      <c r="S611" s="3"/>
      <c r="T611" s="3"/>
      <c r="U611" s="3"/>
      <c r="V611" s="3"/>
      <c r="W611" s="3"/>
      <c r="X611" s="3"/>
      <c r="Y611" s="3"/>
      <c r="Z611" s="3"/>
    </row>
    <row r="612" spans="1:26" ht="12.75" customHeight="1" x14ac:dyDescent="0.25">
      <c r="A612" s="3"/>
      <c r="B612" s="3"/>
      <c r="C612" s="200"/>
      <c r="D612" s="200"/>
      <c r="E612" s="3"/>
      <c r="F612" s="3"/>
      <c r="G612" s="3"/>
      <c r="H612" s="3"/>
      <c r="I612" s="3"/>
      <c r="J612" s="3"/>
      <c r="K612" s="3"/>
      <c r="L612" s="3"/>
      <c r="M612" s="3"/>
      <c r="N612" s="3"/>
      <c r="O612" s="3"/>
      <c r="P612" s="3"/>
      <c r="Q612" s="3"/>
      <c r="R612" s="3"/>
      <c r="S612" s="3"/>
      <c r="T612" s="3"/>
      <c r="U612" s="3"/>
      <c r="V612" s="3"/>
      <c r="W612" s="3"/>
      <c r="X612" s="3"/>
      <c r="Y612" s="3"/>
      <c r="Z612" s="3"/>
    </row>
    <row r="613" spans="1:26" ht="12.75" customHeight="1" x14ac:dyDescent="0.25">
      <c r="A613" s="3"/>
      <c r="B613" s="3"/>
      <c r="C613" s="200"/>
      <c r="D613" s="200"/>
      <c r="E613" s="3"/>
      <c r="F613" s="3"/>
      <c r="G613" s="3"/>
      <c r="H613" s="3"/>
      <c r="I613" s="3"/>
      <c r="J613" s="3"/>
      <c r="K613" s="3"/>
      <c r="L613" s="3"/>
      <c r="M613" s="3"/>
      <c r="N613" s="3"/>
      <c r="O613" s="3"/>
      <c r="P613" s="3"/>
      <c r="Q613" s="3"/>
      <c r="R613" s="3"/>
      <c r="S613" s="3"/>
      <c r="T613" s="3"/>
      <c r="U613" s="3"/>
      <c r="V613" s="3"/>
      <c r="W613" s="3"/>
      <c r="X613" s="3"/>
      <c r="Y613" s="3"/>
      <c r="Z613" s="3"/>
    </row>
    <row r="614" spans="1:26" ht="12.75" customHeight="1" x14ac:dyDescent="0.25">
      <c r="A614" s="3"/>
      <c r="B614" s="3"/>
      <c r="C614" s="200"/>
      <c r="D614" s="200"/>
      <c r="E614" s="3"/>
      <c r="F614" s="3"/>
      <c r="G614" s="3"/>
      <c r="H614" s="3"/>
      <c r="I614" s="3"/>
      <c r="J614" s="3"/>
      <c r="K614" s="3"/>
      <c r="L614" s="3"/>
      <c r="M614" s="3"/>
      <c r="N614" s="3"/>
      <c r="O614" s="3"/>
      <c r="P614" s="3"/>
      <c r="Q614" s="3"/>
      <c r="R614" s="3"/>
      <c r="S614" s="3"/>
      <c r="T614" s="3"/>
      <c r="U614" s="3"/>
      <c r="V614" s="3"/>
      <c r="W614" s="3"/>
      <c r="X614" s="3"/>
      <c r="Y614" s="3"/>
      <c r="Z614" s="3"/>
    </row>
    <row r="615" spans="1:26" ht="12.75" customHeight="1" x14ac:dyDescent="0.25">
      <c r="A615" s="3"/>
      <c r="B615" s="3"/>
      <c r="C615" s="200"/>
      <c r="D615" s="200"/>
      <c r="E615" s="3"/>
      <c r="F615" s="3"/>
      <c r="G615" s="3"/>
      <c r="H615" s="3"/>
      <c r="I615" s="3"/>
      <c r="J615" s="3"/>
      <c r="K615" s="3"/>
      <c r="L615" s="3"/>
      <c r="M615" s="3"/>
      <c r="N615" s="3"/>
      <c r="O615" s="3"/>
      <c r="P615" s="3"/>
      <c r="Q615" s="3"/>
      <c r="R615" s="3"/>
      <c r="S615" s="3"/>
      <c r="T615" s="3"/>
      <c r="U615" s="3"/>
      <c r="V615" s="3"/>
      <c r="W615" s="3"/>
      <c r="X615" s="3"/>
      <c r="Y615" s="3"/>
      <c r="Z615" s="3"/>
    </row>
    <row r="616" spans="1:26" ht="12.75" customHeight="1" x14ac:dyDescent="0.25">
      <c r="A616" s="3"/>
      <c r="B616" s="3"/>
      <c r="C616" s="200"/>
      <c r="D616" s="200"/>
      <c r="E616" s="3"/>
      <c r="F616" s="3"/>
      <c r="G616" s="3"/>
      <c r="H616" s="3"/>
      <c r="I616" s="3"/>
      <c r="J616" s="3"/>
      <c r="K616" s="3"/>
      <c r="L616" s="3"/>
      <c r="M616" s="3"/>
      <c r="N616" s="3"/>
      <c r="O616" s="3"/>
      <c r="P616" s="3"/>
      <c r="Q616" s="3"/>
      <c r="R616" s="3"/>
      <c r="S616" s="3"/>
      <c r="T616" s="3"/>
      <c r="U616" s="3"/>
      <c r="V616" s="3"/>
      <c r="W616" s="3"/>
      <c r="X616" s="3"/>
      <c r="Y616" s="3"/>
      <c r="Z616" s="3"/>
    </row>
    <row r="617" spans="1:26" ht="12.75" customHeight="1" x14ac:dyDescent="0.25">
      <c r="A617" s="3"/>
      <c r="B617" s="3"/>
      <c r="C617" s="200"/>
      <c r="D617" s="200"/>
      <c r="E617" s="3"/>
      <c r="F617" s="3"/>
      <c r="G617" s="3"/>
      <c r="H617" s="3"/>
      <c r="I617" s="3"/>
      <c r="J617" s="3"/>
      <c r="K617" s="3"/>
      <c r="L617" s="3"/>
      <c r="M617" s="3"/>
      <c r="N617" s="3"/>
      <c r="O617" s="3"/>
      <c r="P617" s="3"/>
      <c r="Q617" s="3"/>
      <c r="R617" s="3"/>
      <c r="S617" s="3"/>
      <c r="T617" s="3"/>
      <c r="U617" s="3"/>
      <c r="V617" s="3"/>
      <c r="W617" s="3"/>
      <c r="X617" s="3"/>
      <c r="Y617" s="3"/>
      <c r="Z617" s="3"/>
    </row>
    <row r="618" spans="1:26" ht="12.75" customHeight="1" x14ac:dyDescent="0.25">
      <c r="A618" s="3"/>
      <c r="B618" s="3"/>
      <c r="C618" s="200"/>
      <c r="D618" s="200"/>
      <c r="E618" s="3"/>
      <c r="F618" s="3"/>
      <c r="G618" s="3"/>
      <c r="H618" s="3"/>
      <c r="I618" s="3"/>
      <c r="J618" s="3"/>
      <c r="K618" s="3"/>
      <c r="L618" s="3"/>
      <c r="M618" s="3"/>
      <c r="N618" s="3"/>
      <c r="O618" s="3"/>
      <c r="P618" s="3"/>
      <c r="Q618" s="3"/>
      <c r="R618" s="3"/>
      <c r="S618" s="3"/>
      <c r="T618" s="3"/>
      <c r="U618" s="3"/>
      <c r="V618" s="3"/>
      <c r="W618" s="3"/>
      <c r="X618" s="3"/>
      <c r="Y618" s="3"/>
      <c r="Z618" s="3"/>
    </row>
    <row r="619" spans="1:26" ht="12.75" customHeight="1" x14ac:dyDescent="0.25">
      <c r="A619" s="3"/>
      <c r="B619" s="3"/>
      <c r="C619" s="200"/>
      <c r="D619" s="200"/>
      <c r="E619" s="3"/>
      <c r="F619" s="3"/>
      <c r="G619" s="3"/>
      <c r="H619" s="3"/>
      <c r="I619" s="3"/>
      <c r="J619" s="3"/>
      <c r="K619" s="3"/>
      <c r="L619" s="3"/>
      <c r="M619" s="3"/>
      <c r="N619" s="3"/>
      <c r="O619" s="3"/>
      <c r="P619" s="3"/>
      <c r="Q619" s="3"/>
      <c r="R619" s="3"/>
      <c r="S619" s="3"/>
      <c r="T619" s="3"/>
      <c r="U619" s="3"/>
      <c r="V619" s="3"/>
      <c r="W619" s="3"/>
      <c r="X619" s="3"/>
      <c r="Y619" s="3"/>
      <c r="Z619" s="3"/>
    </row>
    <row r="620" spans="1:26" ht="12.75" customHeight="1" x14ac:dyDescent="0.25">
      <c r="A620" s="3"/>
      <c r="B620" s="3"/>
      <c r="C620" s="200"/>
      <c r="D620" s="200"/>
      <c r="E620" s="3"/>
      <c r="F620" s="3"/>
      <c r="G620" s="3"/>
      <c r="H620" s="3"/>
      <c r="I620" s="3"/>
      <c r="J620" s="3"/>
      <c r="K620" s="3"/>
      <c r="L620" s="3"/>
      <c r="M620" s="3"/>
      <c r="N620" s="3"/>
      <c r="O620" s="3"/>
      <c r="P620" s="3"/>
      <c r="Q620" s="3"/>
      <c r="R620" s="3"/>
      <c r="S620" s="3"/>
      <c r="T620" s="3"/>
      <c r="U620" s="3"/>
      <c r="V620" s="3"/>
      <c r="W620" s="3"/>
      <c r="X620" s="3"/>
      <c r="Y620" s="3"/>
      <c r="Z620" s="3"/>
    </row>
    <row r="621" spans="1:26" ht="12.75" customHeight="1" x14ac:dyDescent="0.25">
      <c r="A621" s="3"/>
      <c r="B621" s="3"/>
      <c r="C621" s="200"/>
      <c r="D621" s="200"/>
      <c r="E621" s="3"/>
      <c r="F621" s="3"/>
      <c r="G621" s="3"/>
      <c r="H621" s="3"/>
      <c r="I621" s="3"/>
      <c r="J621" s="3"/>
      <c r="K621" s="3"/>
      <c r="L621" s="3"/>
      <c r="M621" s="3"/>
      <c r="N621" s="3"/>
      <c r="O621" s="3"/>
      <c r="P621" s="3"/>
      <c r="Q621" s="3"/>
      <c r="R621" s="3"/>
      <c r="S621" s="3"/>
      <c r="T621" s="3"/>
      <c r="U621" s="3"/>
      <c r="V621" s="3"/>
      <c r="W621" s="3"/>
      <c r="X621" s="3"/>
      <c r="Y621" s="3"/>
      <c r="Z621" s="3"/>
    </row>
    <row r="622" spans="1:26" ht="12.75" customHeight="1" x14ac:dyDescent="0.25">
      <c r="A622" s="3"/>
      <c r="B622" s="3"/>
      <c r="C622" s="200"/>
      <c r="D622" s="200"/>
      <c r="E622" s="3"/>
      <c r="F622" s="3"/>
      <c r="G622" s="3"/>
      <c r="H622" s="3"/>
      <c r="I622" s="3"/>
      <c r="J622" s="3"/>
      <c r="K622" s="3"/>
      <c r="L622" s="3"/>
      <c r="M622" s="3"/>
      <c r="N622" s="3"/>
      <c r="O622" s="3"/>
      <c r="P622" s="3"/>
      <c r="Q622" s="3"/>
      <c r="R622" s="3"/>
      <c r="S622" s="3"/>
      <c r="T622" s="3"/>
      <c r="U622" s="3"/>
      <c r="V622" s="3"/>
      <c r="W622" s="3"/>
      <c r="X622" s="3"/>
      <c r="Y622" s="3"/>
      <c r="Z622" s="3"/>
    </row>
    <row r="623" spans="1:26" ht="12.75" customHeight="1" x14ac:dyDescent="0.25">
      <c r="A623" s="3"/>
      <c r="B623" s="3"/>
      <c r="C623" s="200"/>
      <c r="D623" s="200"/>
      <c r="E623" s="3"/>
      <c r="F623" s="3"/>
      <c r="G623" s="3"/>
      <c r="H623" s="3"/>
      <c r="I623" s="3"/>
      <c r="J623" s="3"/>
      <c r="K623" s="3"/>
      <c r="L623" s="3"/>
      <c r="M623" s="3"/>
      <c r="N623" s="3"/>
      <c r="O623" s="3"/>
      <c r="P623" s="3"/>
      <c r="Q623" s="3"/>
      <c r="R623" s="3"/>
      <c r="S623" s="3"/>
      <c r="T623" s="3"/>
      <c r="U623" s="3"/>
      <c r="V623" s="3"/>
      <c r="W623" s="3"/>
      <c r="X623" s="3"/>
      <c r="Y623" s="3"/>
      <c r="Z623" s="3"/>
    </row>
    <row r="624" spans="1:26" ht="12.75" customHeight="1" x14ac:dyDescent="0.25">
      <c r="A624" s="3"/>
      <c r="B624" s="3"/>
      <c r="C624" s="200"/>
      <c r="D624" s="200"/>
      <c r="E624" s="3"/>
      <c r="F624" s="3"/>
      <c r="G624" s="3"/>
      <c r="H624" s="3"/>
      <c r="I624" s="3"/>
      <c r="J624" s="3"/>
      <c r="K624" s="3"/>
      <c r="L624" s="3"/>
      <c r="M624" s="3"/>
      <c r="N624" s="3"/>
      <c r="O624" s="3"/>
      <c r="P624" s="3"/>
      <c r="Q624" s="3"/>
      <c r="R624" s="3"/>
      <c r="S624" s="3"/>
      <c r="T624" s="3"/>
      <c r="U624" s="3"/>
      <c r="V624" s="3"/>
      <c r="W624" s="3"/>
      <c r="X624" s="3"/>
      <c r="Y624" s="3"/>
      <c r="Z624" s="3"/>
    </row>
    <row r="625" spans="1:26" ht="12.75" customHeight="1" x14ac:dyDescent="0.25">
      <c r="A625" s="3"/>
      <c r="B625" s="3"/>
      <c r="C625" s="200"/>
      <c r="D625" s="200"/>
      <c r="E625" s="3"/>
      <c r="F625" s="3"/>
      <c r="G625" s="3"/>
      <c r="H625" s="3"/>
      <c r="I625" s="3"/>
      <c r="J625" s="3"/>
      <c r="K625" s="3"/>
      <c r="L625" s="3"/>
      <c r="M625" s="3"/>
      <c r="N625" s="3"/>
      <c r="O625" s="3"/>
      <c r="P625" s="3"/>
      <c r="Q625" s="3"/>
      <c r="R625" s="3"/>
      <c r="S625" s="3"/>
      <c r="T625" s="3"/>
      <c r="U625" s="3"/>
      <c r="V625" s="3"/>
      <c r="W625" s="3"/>
      <c r="X625" s="3"/>
      <c r="Y625" s="3"/>
      <c r="Z625" s="3"/>
    </row>
    <row r="626" spans="1:26" ht="12.75" customHeight="1" x14ac:dyDescent="0.25">
      <c r="A626" s="3"/>
      <c r="B626" s="3"/>
      <c r="C626" s="200"/>
      <c r="D626" s="200"/>
      <c r="E626" s="3"/>
      <c r="F626" s="3"/>
      <c r="G626" s="3"/>
      <c r="H626" s="3"/>
      <c r="I626" s="3"/>
      <c r="J626" s="3"/>
      <c r="K626" s="3"/>
      <c r="L626" s="3"/>
      <c r="M626" s="3"/>
      <c r="N626" s="3"/>
      <c r="O626" s="3"/>
      <c r="P626" s="3"/>
      <c r="Q626" s="3"/>
      <c r="R626" s="3"/>
      <c r="S626" s="3"/>
      <c r="T626" s="3"/>
      <c r="U626" s="3"/>
      <c r="V626" s="3"/>
      <c r="W626" s="3"/>
      <c r="X626" s="3"/>
      <c r="Y626" s="3"/>
      <c r="Z626" s="3"/>
    </row>
    <row r="627" spans="1:26" ht="12.75" customHeight="1" x14ac:dyDescent="0.25">
      <c r="A627" s="3"/>
      <c r="B627" s="3"/>
      <c r="C627" s="200"/>
      <c r="D627" s="200"/>
      <c r="E627" s="3"/>
      <c r="F627" s="3"/>
      <c r="G627" s="3"/>
      <c r="H627" s="3"/>
      <c r="I627" s="3"/>
      <c r="J627" s="3"/>
      <c r="K627" s="3"/>
      <c r="L627" s="3"/>
      <c r="M627" s="3"/>
      <c r="N627" s="3"/>
      <c r="O627" s="3"/>
      <c r="P627" s="3"/>
      <c r="Q627" s="3"/>
      <c r="R627" s="3"/>
      <c r="S627" s="3"/>
      <c r="T627" s="3"/>
      <c r="U627" s="3"/>
      <c r="V627" s="3"/>
      <c r="W627" s="3"/>
      <c r="X627" s="3"/>
      <c r="Y627" s="3"/>
      <c r="Z627" s="3"/>
    </row>
    <row r="628" spans="1:26" ht="12.75" customHeight="1" x14ac:dyDescent="0.25">
      <c r="A628" s="3"/>
      <c r="B628" s="3"/>
      <c r="C628" s="200"/>
      <c r="D628" s="200"/>
      <c r="E628" s="3"/>
      <c r="F628" s="3"/>
      <c r="G628" s="3"/>
      <c r="H628" s="3"/>
      <c r="I628" s="3"/>
      <c r="J628" s="3"/>
      <c r="K628" s="3"/>
      <c r="L628" s="3"/>
      <c r="M628" s="3"/>
      <c r="N628" s="3"/>
      <c r="O628" s="3"/>
      <c r="P628" s="3"/>
      <c r="Q628" s="3"/>
      <c r="R628" s="3"/>
      <c r="S628" s="3"/>
      <c r="T628" s="3"/>
      <c r="U628" s="3"/>
      <c r="V628" s="3"/>
      <c r="W628" s="3"/>
      <c r="X628" s="3"/>
      <c r="Y628" s="3"/>
      <c r="Z628" s="3"/>
    </row>
    <row r="629" spans="1:26" ht="12.75" customHeight="1" x14ac:dyDescent="0.25">
      <c r="A629" s="3"/>
      <c r="B629" s="3"/>
      <c r="C629" s="200"/>
      <c r="D629" s="200"/>
      <c r="E629" s="3"/>
      <c r="F629" s="3"/>
      <c r="G629" s="3"/>
      <c r="H629" s="3"/>
      <c r="I629" s="3"/>
      <c r="J629" s="3"/>
      <c r="K629" s="3"/>
      <c r="L629" s="3"/>
      <c r="M629" s="3"/>
      <c r="N629" s="3"/>
      <c r="O629" s="3"/>
      <c r="P629" s="3"/>
      <c r="Q629" s="3"/>
      <c r="R629" s="3"/>
      <c r="S629" s="3"/>
      <c r="T629" s="3"/>
      <c r="U629" s="3"/>
      <c r="V629" s="3"/>
      <c r="W629" s="3"/>
      <c r="X629" s="3"/>
      <c r="Y629" s="3"/>
      <c r="Z629" s="3"/>
    </row>
    <row r="630" spans="1:26" ht="12.75" customHeight="1" x14ac:dyDescent="0.25">
      <c r="A630" s="3"/>
      <c r="B630" s="3"/>
      <c r="C630" s="200"/>
      <c r="D630" s="200"/>
      <c r="E630" s="3"/>
      <c r="F630" s="3"/>
      <c r="G630" s="3"/>
      <c r="H630" s="3"/>
      <c r="I630" s="3"/>
      <c r="J630" s="3"/>
      <c r="K630" s="3"/>
      <c r="L630" s="3"/>
      <c r="M630" s="3"/>
      <c r="N630" s="3"/>
      <c r="O630" s="3"/>
      <c r="P630" s="3"/>
      <c r="Q630" s="3"/>
      <c r="R630" s="3"/>
      <c r="S630" s="3"/>
      <c r="T630" s="3"/>
      <c r="U630" s="3"/>
      <c r="V630" s="3"/>
      <c r="W630" s="3"/>
      <c r="X630" s="3"/>
      <c r="Y630" s="3"/>
      <c r="Z630" s="3"/>
    </row>
    <row r="631" spans="1:26" ht="12.75" customHeight="1" x14ac:dyDescent="0.25">
      <c r="A631" s="3"/>
      <c r="B631" s="3"/>
      <c r="C631" s="200"/>
      <c r="D631" s="200"/>
      <c r="E631" s="3"/>
      <c r="F631" s="3"/>
      <c r="G631" s="3"/>
      <c r="H631" s="3"/>
      <c r="I631" s="3"/>
      <c r="J631" s="3"/>
      <c r="K631" s="3"/>
      <c r="L631" s="3"/>
      <c r="M631" s="3"/>
      <c r="N631" s="3"/>
      <c r="O631" s="3"/>
      <c r="P631" s="3"/>
      <c r="Q631" s="3"/>
      <c r="R631" s="3"/>
      <c r="S631" s="3"/>
      <c r="T631" s="3"/>
      <c r="U631" s="3"/>
      <c r="V631" s="3"/>
      <c r="W631" s="3"/>
      <c r="X631" s="3"/>
      <c r="Y631" s="3"/>
      <c r="Z631" s="3"/>
    </row>
    <row r="632" spans="1:26" ht="12.75" customHeight="1" x14ac:dyDescent="0.25">
      <c r="A632" s="3"/>
      <c r="B632" s="3"/>
      <c r="C632" s="200"/>
      <c r="D632" s="200"/>
      <c r="E632" s="3"/>
      <c r="F632" s="3"/>
      <c r="G632" s="3"/>
      <c r="H632" s="3"/>
      <c r="I632" s="3"/>
      <c r="J632" s="3"/>
      <c r="K632" s="3"/>
      <c r="L632" s="3"/>
      <c r="M632" s="3"/>
      <c r="N632" s="3"/>
      <c r="O632" s="3"/>
      <c r="P632" s="3"/>
      <c r="Q632" s="3"/>
      <c r="R632" s="3"/>
      <c r="S632" s="3"/>
      <c r="T632" s="3"/>
      <c r="U632" s="3"/>
      <c r="V632" s="3"/>
      <c r="W632" s="3"/>
      <c r="X632" s="3"/>
      <c r="Y632" s="3"/>
      <c r="Z632" s="3"/>
    </row>
    <row r="633" spans="1:26" ht="12.75" customHeight="1" x14ac:dyDescent="0.25">
      <c r="A633" s="3"/>
      <c r="B633" s="3"/>
      <c r="C633" s="200"/>
      <c r="D633" s="200"/>
      <c r="E633" s="3"/>
      <c r="F633" s="3"/>
      <c r="G633" s="3"/>
      <c r="H633" s="3"/>
      <c r="I633" s="3"/>
      <c r="J633" s="3"/>
      <c r="K633" s="3"/>
      <c r="L633" s="3"/>
      <c r="M633" s="3"/>
      <c r="N633" s="3"/>
      <c r="O633" s="3"/>
      <c r="P633" s="3"/>
      <c r="Q633" s="3"/>
      <c r="R633" s="3"/>
      <c r="S633" s="3"/>
      <c r="T633" s="3"/>
      <c r="U633" s="3"/>
      <c r="V633" s="3"/>
      <c r="W633" s="3"/>
      <c r="X633" s="3"/>
      <c r="Y633" s="3"/>
      <c r="Z633" s="3"/>
    </row>
    <row r="634" spans="1:26" ht="12.75" customHeight="1" x14ac:dyDescent="0.25">
      <c r="A634" s="3"/>
      <c r="B634" s="3"/>
      <c r="C634" s="200"/>
      <c r="D634" s="200"/>
      <c r="E634" s="3"/>
      <c r="F634" s="3"/>
      <c r="G634" s="3"/>
      <c r="H634" s="3"/>
      <c r="I634" s="3"/>
      <c r="J634" s="3"/>
      <c r="K634" s="3"/>
      <c r="L634" s="3"/>
      <c r="M634" s="3"/>
      <c r="N634" s="3"/>
      <c r="O634" s="3"/>
      <c r="P634" s="3"/>
      <c r="Q634" s="3"/>
      <c r="R634" s="3"/>
      <c r="S634" s="3"/>
      <c r="T634" s="3"/>
      <c r="U634" s="3"/>
      <c r="V634" s="3"/>
      <c r="W634" s="3"/>
      <c r="X634" s="3"/>
      <c r="Y634" s="3"/>
      <c r="Z634" s="3"/>
    </row>
    <row r="635" spans="1:26" ht="12.75" customHeight="1" x14ac:dyDescent="0.25">
      <c r="A635" s="3"/>
      <c r="B635" s="3"/>
      <c r="C635" s="200"/>
      <c r="D635" s="200"/>
      <c r="E635" s="3"/>
      <c r="F635" s="3"/>
      <c r="G635" s="3"/>
      <c r="H635" s="3"/>
      <c r="I635" s="3"/>
      <c r="J635" s="3"/>
      <c r="K635" s="3"/>
      <c r="L635" s="3"/>
      <c r="M635" s="3"/>
      <c r="N635" s="3"/>
      <c r="O635" s="3"/>
      <c r="P635" s="3"/>
      <c r="Q635" s="3"/>
      <c r="R635" s="3"/>
      <c r="S635" s="3"/>
      <c r="T635" s="3"/>
      <c r="U635" s="3"/>
      <c r="V635" s="3"/>
      <c r="W635" s="3"/>
      <c r="X635" s="3"/>
      <c r="Y635" s="3"/>
      <c r="Z635" s="3"/>
    </row>
    <row r="636" spans="1:26" ht="12.75" customHeight="1" x14ac:dyDescent="0.25">
      <c r="A636" s="3"/>
      <c r="B636" s="3"/>
      <c r="C636" s="200"/>
      <c r="D636" s="200"/>
      <c r="E636" s="3"/>
      <c r="F636" s="3"/>
      <c r="G636" s="3"/>
      <c r="H636" s="3"/>
      <c r="I636" s="3"/>
      <c r="J636" s="3"/>
      <c r="K636" s="3"/>
      <c r="L636" s="3"/>
      <c r="M636" s="3"/>
      <c r="N636" s="3"/>
      <c r="O636" s="3"/>
      <c r="P636" s="3"/>
      <c r="Q636" s="3"/>
      <c r="R636" s="3"/>
      <c r="S636" s="3"/>
      <c r="T636" s="3"/>
      <c r="U636" s="3"/>
      <c r="V636" s="3"/>
      <c r="W636" s="3"/>
      <c r="X636" s="3"/>
      <c r="Y636" s="3"/>
      <c r="Z636" s="3"/>
    </row>
    <row r="637" spans="1:26" ht="12.75" customHeight="1" x14ac:dyDescent="0.25">
      <c r="A637" s="3"/>
      <c r="B637" s="3"/>
      <c r="C637" s="200"/>
      <c r="D637" s="200"/>
      <c r="E637" s="3"/>
      <c r="F637" s="3"/>
      <c r="G637" s="3"/>
      <c r="H637" s="3"/>
      <c r="I637" s="3"/>
      <c r="J637" s="3"/>
      <c r="K637" s="3"/>
      <c r="L637" s="3"/>
      <c r="M637" s="3"/>
      <c r="N637" s="3"/>
      <c r="O637" s="3"/>
      <c r="P637" s="3"/>
      <c r="Q637" s="3"/>
      <c r="R637" s="3"/>
      <c r="S637" s="3"/>
      <c r="T637" s="3"/>
      <c r="U637" s="3"/>
      <c r="V637" s="3"/>
      <c r="W637" s="3"/>
      <c r="X637" s="3"/>
      <c r="Y637" s="3"/>
      <c r="Z637" s="3"/>
    </row>
    <row r="638" spans="1:26" ht="12.75" customHeight="1" x14ac:dyDescent="0.25">
      <c r="A638" s="3"/>
      <c r="B638" s="3"/>
      <c r="C638" s="200"/>
      <c r="D638" s="200"/>
      <c r="E638" s="3"/>
      <c r="F638" s="3"/>
      <c r="G638" s="3"/>
      <c r="H638" s="3"/>
      <c r="I638" s="3"/>
      <c r="J638" s="3"/>
      <c r="K638" s="3"/>
      <c r="L638" s="3"/>
      <c r="M638" s="3"/>
      <c r="N638" s="3"/>
      <c r="O638" s="3"/>
      <c r="P638" s="3"/>
      <c r="Q638" s="3"/>
      <c r="R638" s="3"/>
      <c r="S638" s="3"/>
      <c r="T638" s="3"/>
      <c r="U638" s="3"/>
      <c r="V638" s="3"/>
      <c r="W638" s="3"/>
      <c r="X638" s="3"/>
      <c r="Y638" s="3"/>
      <c r="Z638" s="3"/>
    </row>
    <row r="639" spans="1:26" ht="12.75" customHeight="1" x14ac:dyDescent="0.25">
      <c r="A639" s="3"/>
      <c r="B639" s="3"/>
      <c r="C639" s="200"/>
      <c r="D639" s="200"/>
      <c r="E639" s="3"/>
      <c r="F639" s="3"/>
      <c r="G639" s="3"/>
      <c r="H639" s="3"/>
      <c r="I639" s="3"/>
      <c r="J639" s="3"/>
      <c r="K639" s="3"/>
      <c r="L639" s="3"/>
      <c r="M639" s="3"/>
      <c r="N639" s="3"/>
      <c r="O639" s="3"/>
      <c r="P639" s="3"/>
      <c r="Q639" s="3"/>
      <c r="R639" s="3"/>
      <c r="S639" s="3"/>
      <c r="T639" s="3"/>
      <c r="U639" s="3"/>
      <c r="V639" s="3"/>
      <c r="W639" s="3"/>
      <c r="X639" s="3"/>
      <c r="Y639" s="3"/>
      <c r="Z639" s="3"/>
    </row>
    <row r="640" spans="1:26" ht="12.75" customHeight="1" x14ac:dyDescent="0.25">
      <c r="A640" s="3"/>
      <c r="B640" s="3"/>
      <c r="C640" s="200"/>
      <c r="D640" s="200"/>
      <c r="E640" s="3"/>
      <c r="F640" s="3"/>
      <c r="G640" s="3"/>
      <c r="H640" s="3"/>
      <c r="I640" s="3"/>
      <c r="J640" s="3"/>
      <c r="K640" s="3"/>
      <c r="L640" s="3"/>
      <c r="M640" s="3"/>
      <c r="N640" s="3"/>
      <c r="O640" s="3"/>
      <c r="P640" s="3"/>
      <c r="Q640" s="3"/>
      <c r="R640" s="3"/>
      <c r="S640" s="3"/>
      <c r="T640" s="3"/>
      <c r="U640" s="3"/>
      <c r="V640" s="3"/>
      <c r="W640" s="3"/>
      <c r="X640" s="3"/>
      <c r="Y640" s="3"/>
      <c r="Z640" s="3"/>
    </row>
    <row r="641" spans="1:26" ht="12.75" customHeight="1" x14ac:dyDescent="0.25">
      <c r="A641" s="3"/>
      <c r="B641" s="3"/>
      <c r="C641" s="200"/>
      <c r="D641" s="200"/>
      <c r="E641" s="3"/>
      <c r="F641" s="3"/>
      <c r="G641" s="3"/>
      <c r="H641" s="3"/>
      <c r="I641" s="3"/>
      <c r="J641" s="3"/>
      <c r="K641" s="3"/>
      <c r="L641" s="3"/>
      <c r="M641" s="3"/>
      <c r="N641" s="3"/>
      <c r="O641" s="3"/>
      <c r="P641" s="3"/>
      <c r="Q641" s="3"/>
      <c r="R641" s="3"/>
      <c r="S641" s="3"/>
      <c r="T641" s="3"/>
      <c r="U641" s="3"/>
      <c r="V641" s="3"/>
      <c r="W641" s="3"/>
      <c r="X641" s="3"/>
      <c r="Y641" s="3"/>
      <c r="Z641" s="3"/>
    </row>
    <row r="642" spans="1:26" ht="12.75" customHeight="1" x14ac:dyDescent="0.25">
      <c r="A642" s="3"/>
      <c r="B642" s="3"/>
      <c r="C642" s="200"/>
      <c r="D642" s="200"/>
      <c r="E642" s="3"/>
      <c r="F642" s="3"/>
      <c r="G642" s="3"/>
      <c r="H642" s="3"/>
      <c r="I642" s="3"/>
      <c r="J642" s="3"/>
      <c r="K642" s="3"/>
      <c r="L642" s="3"/>
      <c r="M642" s="3"/>
      <c r="N642" s="3"/>
      <c r="O642" s="3"/>
      <c r="P642" s="3"/>
      <c r="Q642" s="3"/>
      <c r="R642" s="3"/>
      <c r="S642" s="3"/>
      <c r="T642" s="3"/>
      <c r="U642" s="3"/>
      <c r="V642" s="3"/>
      <c r="W642" s="3"/>
      <c r="X642" s="3"/>
      <c r="Y642" s="3"/>
      <c r="Z642" s="3"/>
    </row>
    <row r="643" spans="1:26" ht="12.75" customHeight="1" x14ac:dyDescent="0.25">
      <c r="A643" s="3"/>
      <c r="B643" s="3"/>
      <c r="C643" s="200"/>
      <c r="D643" s="200"/>
      <c r="E643" s="3"/>
      <c r="F643" s="3"/>
      <c r="G643" s="3"/>
      <c r="H643" s="3"/>
      <c r="I643" s="3"/>
      <c r="J643" s="3"/>
      <c r="K643" s="3"/>
      <c r="L643" s="3"/>
      <c r="M643" s="3"/>
      <c r="N643" s="3"/>
      <c r="O643" s="3"/>
      <c r="P643" s="3"/>
      <c r="Q643" s="3"/>
      <c r="R643" s="3"/>
      <c r="S643" s="3"/>
      <c r="T643" s="3"/>
      <c r="U643" s="3"/>
      <c r="V643" s="3"/>
      <c r="W643" s="3"/>
      <c r="X643" s="3"/>
      <c r="Y643" s="3"/>
      <c r="Z643" s="3"/>
    </row>
    <row r="644" spans="1:26" ht="12.75" customHeight="1" x14ac:dyDescent="0.25">
      <c r="A644" s="3"/>
      <c r="B644" s="3"/>
      <c r="C644" s="200"/>
      <c r="D644" s="200"/>
      <c r="E644" s="3"/>
      <c r="F644" s="3"/>
      <c r="G644" s="3"/>
      <c r="H644" s="3"/>
      <c r="I644" s="3"/>
      <c r="J644" s="3"/>
      <c r="K644" s="3"/>
      <c r="L644" s="3"/>
      <c r="M644" s="3"/>
      <c r="N644" s="3"/>
      <c r="O644" s="3"/>
      <c r="P644" s="3"/>
      <c r="Q644" s="3"/>
      <c r="R644" s="3"/>
      <c r="S644" s="3"/>
      <c r="T644" s="3"/>
      <c r="U644" s="3"/>
      <c r="V644" s="3"/>
      <c r="W644" s="3"/>
      <c r="X644" s="3"/>
      <c r="Y644" s="3"/>
      <c r="Z644" s="3"/>
    </row>
    <row r="645" spans="1:26" ht="12.75" customHeight="1" x14ac:dyDescent="0.25">
      <c r="A645" s="3"/>
      <c r="B645" s="3"/>
      <c r="C645" s="200"/>
      <c r="D645" s="200"/>
      <c r="E645" s="3"/>
      <c r="F645" s="3"/>
      <c r="G645" s="3"/>
      <c r="H645" s="3"/>
      <c r="I645" s="3"/>
      <c r="J645" s="3"/>
      <c r="K645" s="3"/>
      <c r="L645" s="3"/>
      <c r="M645" s="3"/>
      <c r="N645" s="3"/>
      <c r="O645" s="3"/>
      <c r="P645" s="3"/>
      <c r="Q645" s="3"/>
      <c r="R645" s="3"/>
      <c r="S645" s="3"/>
      <c r="T645" s="3"/>
      <c r="U645" s="3"/>
      <c r="V645" s="3"/>
      <c r="W645" s="3"/>
      <c r="X645" s="3"/>
      <c r="Y645" s="3"/>
      <c r="Z645" s="3"/>
    </row>
    <row r="646" spans="1:26" ht="12.75" customHeight="1" x14ac:dyDescent="0.25">
      <c r="A646" s="3"/>
      <c r="B646" s="3"/>
      <c r="C646" s="200"/>
      <c r="D646" s="200"/>
      <c r="E646" s="3"/>
      <c r="F646" s="3"/>
      <c r="G646" s="3"/>
      <c r="H646" s="3"/>
      <c r="I646" s="3"/>
      <c r="J646" s="3"/>
      <c r="K646" s="3"/>
      <c r="L646" s="3"/>
      <c r="M646" s="3"/>
      <c r="N646" s="3"/>
      <c r="O646" s="3"/>
      <c r="P646" s="3"/>
      <c r="Q646" s="3"/>
      <c r="R646" s="3"/>
      <c r="S646" s="3"/>
      <c r="T646" s="3"/>
      <c r="U646" s="3"/>
      <c r="V646" s="3"/>
      <c r="W646" s="3"/>
      <c r="X646" s="3"/>
      <c r="Y646" s="3"/>
      <c r="Z646" s="3"/>
    </row>
    <row r="647" spans="1:26" ht="12.75" customHeight="1" x14ac:dyDescent="0.25">
      <c r="A647" s="3"/>
      <c r="B647" s="3"/>
      <c r="C647" s="200"/>
      <c r="D647" s="200"/>
      <c r="E647" s="3"/>
      <c r="F647" s="3"/>
      <c r="G647" s="3"/>
      <c r="H647" s="3"/>
      <c r="I647" s="3"/>
      <c r="J647" s="3"/>
      <c r="K647" s="3"/>
      <c r="L647" s="3"/>
      <c r="M647" s="3"/>
      <c r="N647" s="3"/>
      <c r="O647" s="3"/>
      <c r="P647" s="3"/>
      <c r="Q647" s="3"/>
      <c r="R647" s="3"/>
      <c r="S647" s="3"/>
      <c r="T647" s="3"/>
      <c r="U647" s="3"/>
      <c r="V647" s="3"/>
      <c r="W647" s="3"/>
      <c r="X647" s="3"/>
      <c r="Y647" s="3"/>
      <c r="Z647" s="3"/>
    </row>
    <row r="648" spans="1:26" ht="12.75" customHeight="1" x14ac:dyDescent="0.25">
      <c r="A648" s="3"/>
      <c r="B648" s="3"/>
      <c r="C648" s="200"/>
      <c r="D648" s="200"/>
      <c r="E648" s="3"/>
      <c r="F648" s="3"/>
      <c r="G648" s="3"/>
      <c r="H648" s="3"/>
      <c r="I648" s="3"/>
      <c r="J648" s="3"/>
      <c r="K648" s="3"/>
      <c r="L648" s="3"/>
      <c r="M648" s="3"/>
      <c r="N648" s="3"/>
      <c r="O648" s="3"/>
      <c r="P648" s="3"/>
      <c r="Q648" s="3"/>
      <c r="R648" s="3"/>
      <c r="S648" s="3"/>
      <c r="T648" s="3"/>
      <c r="U648" s="3"/>
      <c r="V648" s="3"/>
      <c r="W648" s="3"/>
      <c r="X648" s="3"/>
      <c r="Y648" s="3"/>
      <c r="Z648" s="3"/>
    </row>
    <row r="649" spans="1:26" ht="12.75" customHeight="1" x14ac:dyDescent="0.25">
      <c r="A649" s="3"/>
      <c r="B649" s="3"/>
      <c r="C649" s="200"/>
      <c r="D649" s="200"/>
      <c r="E649" s="3"/>
      <c r="F649" s="3"/>
      <c r="G649" s="3"/>
      <c r="H649" s="3"/>
      <c r="I649" s="3"/>
      <c r="J649" s="3"/>
      <c r="K649" s="3"/>
      <c r="L649" s="3"/>
      <c r="M649" s="3"/>
      <c r="N649" s="3"/>
      <c r="O649" s="3"/>
      <c r="P649" s="3"/>
      <c r="Q649" s="3"/>
      <c r="R649" s="3"/>
      <c r="S649" s="3"/>
      <c r="T649" s="3"/>
      <c r="U649" s="3"/>
      <c r="V649" s="3"/>
      <c r="W649" s="3"/>
      <c r="X649" s="3"/>
      <c r="Y649" s="3"/>
      <c r="Z649" s="3"/>
    </row>
    <row r="650" spans="1:26" ht="12.75" customHeight="1" x14ac:dyDescent="0.25">
      <c r="A650" s="3"/>
      <c r="B650" s="3"/>
      <c r="C650" s="200"/>
      <c r="D650" s="200"/>
      <c r="E650" s="3"/>
      <c r="F650" s="3"/>
      <c r="G650" s="3"/>
      <c r="H650" s="3"/>
      <c r="I650" s="3"/>
      <c r="J650" s="3"/>
      <c r="K650" s="3"/>
      <c r="L650" s="3"/>
      <c r="M650" s="3"/>
      <c r="N650" s="3"/>
      <c r="O650" s="3"/>
      <c r="P650" s="3"/>
      <c r="Q650" s="3"/>
      <c r="R650" s="3"/>
      <c r="S650" s="3"/>
      <c r="T650" s="3"/>
      <c r="U650" s="3"/>
      <c r="V650" s="3"/>
      <c r="W650" s="3"/>
      <c r="X650" s="3"/>
      <c r="Y650" s="3"/>
      <c r="Z650" s="3"/>
    </row>
    <row r="651" spans="1:26" ht="12.75" customHeight="1" x14ac:dyDescent="0.25">
      <c r="A651" s="3"/>
      <c r="B651" s="3"/>
      <c r="C651" s="200"/>
      <c r="D651" s="200"/>
      <c r="E651" s="3"/>
      <c r="F651" s="3"/>
      <c r="G651" s="3"/>
      <c r="H651" s="3"/>
      <c r="I651" s="3"/>
      <c r="J651" s="3"/>
      <c r="K651" s="3"/>
      <c r="L651" s="3"/>
      <c r="M651" s="3"/>
      <c r="N651" s="3"/>
      <c r="O651" s="3"/>
      <c r="P651" s="3"/>
      <c r="Q651" s="3"/>
      <c r="R651" s="3"/>
      <c r="S651" s="3"/>
      <c r="T651" s="3"/>
      <c r="U651" s="3"/>
      <c r="V651" s="3"/>
      <c r="W651" s="3"/>
      <c r="X651" s="3"/>
      <c r="Y651" s="3"/>
      <c r="Z651" s="3"/>
    </row>
    <row r="652" spans="1:26" ht="12.75" customHeight="1" x14ac:dyDescent="0.25">
      <c r="A652" s="3"/>
      <c r="B652" s="3"/>
      <c r="C652" s="200"/>
      <c r="D652" s="200"/>
      <c r="E652" s="3"/>
      <c r="F652" s="3"/>
      <c r="G652" s="3"/>
      <c r="H652" s="3"/>
      <c r="I652" s="3"/>
      <c r="J652" s="3"/>
      <c r="K652" s="3"/>
      <c r="L652" s="3"/>
      <c r="M652" s="3"/>
      <c r="N652" s="3"/>
      <c r="O652" s="3"/>
      <c r="P652" s="3"/>
      <c r="Q652" s="3"/>
      <c r="R652" s="3"/>
      <c r="S652" s="3"/>
      <c r="T652" s="3"/>
      <c r="U652" s="3"/>
      <c r="V652" s="3"/>
      <c r="W652" s="3"/>
      <c r="X652" s="3"/>
      <c r="Y652" s="3"/>
      <c r="Z652" s="3"/>
    </row>
    <row r="653" spans="1:26" ht="12.75" customHeight="1" x14ac:dyDescent="0.25">
      <c r="A653" s="3"/>
      <c r="B653" s="3"/>
      <c r="C653" s="200"/>
      <c r="D653" s="200"/>
      <c r="E653" s="3"/>
      <c r="F653" s="3"/>
      <c r="G653" s="3"/>
      <c r="H653" s="3"/>
      <c r="I653" s="3"/>
      <c r="J653" s="3"/>
      <c r="K653" s="3"/>
      <c r="L653" s="3"/>
      <c r="M653" s="3"/>
      <c r="N653" s="3"/>
      <c r="O653" s="3"/>
      <c r="P653" s="3"/>
      <c r="Q653" s="3"/>
      <c r="R653" s="3"/>
      <c r="S653" s="3"/>
      <c r="T653" s="3"/>
      <c r="U653" s="3"/>
      <c r="V653" s="3"/>
      <c r="W653" s="3"/>
      <c r="X653" s="3"/>
      <c r="Y653" s="3"/>
      <c r="Z653" s="3"/>
    </row>
    <row r="654" spans="1:26" ht="12.75" customHeight="1" x14ac:dyDescent="0.25">
      <c r="A654" s="3"/>
      <c r="B654" s="3"/>
      <c r="C654" s="200"/>
      <c r="D654" s="200"/>
      <c r="E654" s="3"/>
      <c r="F654" s="3"/>
      <c r="G654" s="3"/>
      <c r="H654" s="3"/>
      <c r="I654" s="3"/>
      <c r="J654" s="3"/>
      <c r="K654" s="3"/>
      <c r="L654" s="3"/>
      <c r="M654" s="3"/>
      <c r="N654" s="3"/>
      <c r="O654" s="3"/>
      <c r="P654" s="3"/>
      <c r="Q654" s="3"/>
      <c r="R654" s="3"/>
      <c r="S654" s="3"/>
      <c r="T654" s="3"/>
      <c r="U654" s="3"/>
      <c r="V654" s="3"/>
      <c r="W654" s="3"/>
      <c r="X654" s="3"/>
      <c r="Y654" s="3"/>
      <c r="Z654" s="3"/>
    </row>
    <row r="655" spans="1:26" ht="12.75" customHeight="1" x14ac:dyDescent="0.25">
      <c r="A655" s="3"/>
      <c r="B655" s="3"/>
      <c r="C655" s="200"/>
      <c r="D655" s="200"/>
      <c r="E655" s="3"/>
      <c r="F655" s="3"/>
      <c r="G655" s="3"/>
      <c r="H655" s="3"/>
      <c r="I655" s="3"/>
      <c r="J655" s="3"/>
      <c r="K655" s="3"/>
      <c r="L655" s="3"/>
      <c r="M655" s="3"/>
      <c r="N655" s="3"/>
      <c r="O655" s="3"/>
      <c r="P655" s="3"/>
      <c r="Q655" s="3"/>
      <c r="R655" s="3"/>
      <c r="S655" s="3"/>
      <c r="T655" s="3"/>
      <c r="U655" s="3"/>
      <c r="V655" s="3"/>
      <c r="W655" s="3"/>
      <c r="X655" s="3"/>
      <c r="Y655" s="3"/>
      <c r="Z655" s="3"/>
    </row>
    <row r="656" spans="1:26" ht="12.75" customHeight="1" x14ac:dyDescent="0.25">
      <c r="A656" s="3"/>
      <c r="B656" s="3"/>
      <c r="C656" s="200"/>
      <c r="D656" s="200"/>
      <c r="E656" s="3"/>
      <c r="F656" s="3"/>
      <c r="G656" s="3"/>
      <c r="H656" s="3"/>
      <c r="I656" s="3"/>
      <c r="J656" s="3"/>
      <c r="K656" s="3"/>
      <c r="L656" s="3"/>
      <c r="M656" s="3"/>
      <c r="N656" s="3"/>
      <c r="O656" s="3"/>
      <c r="P656" s="3"/>
      <c r="Q656" s="3"/>
      <c r="R656" s="3"/>
      <c r="S656" s="3"/>
      <c r="T656" s="3"/>
      <c r="U656" s="3"/>
      <c r="V656" s="3"/>
      <c r="W656" s="3"/>
      <c r="X656" s="3"/>
      <c r="Y656" s="3"/>
      <c r="Z656" s="3"/>
    </row>
    <row r="657" spans="1:26" ht="12.75" customHeight="1" x14ac:dyDescent="0.25">
      <c r="A657" s="3"/>
      <c r="B657" s="3"/>
      <c r="C657" s="200"/>
      <c r="D657" s="200"/>
      <c r="E657" s="3"/>
      <c r="F657" s="3"/>
      <c r="G657" s="3"/>
      <c r="H657" s="3"/>
      <c r="I657" s="3"/>
      <c r="J657" s="3"/>
      <c r="K657" s="3"/>
      <c r="L657" s="3"/>
      <c r="M657" s="3"/>
      <c r="N657" s="3"/>
      <c r="O657" s="3"/>
      <c r="P657" s="3"/>
      <c r="Q657" s="3"/>
      <c r="R657" s="3"/>
      <c r="S657" s="3"/>
      <c r="T657" s="3"/>
      <c r="U657" s="3"/>
      <c r="V657" s="3"/>
      <c r="W657" s="3"/>
      <c r="X657" s="3"/>
      <c r="Y657" s="3"/>
      <c r="Z657" s="3"/>
    </row>
    <row r="658" spans="1:26" ht="12.75" customHeight="1" x14ac:dyDescent="0.25">
      <c r="A658" s="3"/>
      <c r="B658" s="3"/>
      <c r="C658" s="200"/>
      <c r="D658" s="200"/>
      <c r="E658" s="3"/>
      <c r="F658" s="3"/>
      <c r="G658" s="3"/>
      <c r="H658" s="3"/>
      <c r="I658" s="3"/>
      <c r="J658" s="3"/>
      <c r="K658" s="3"/>
      <c r="L658" s="3"/>
      <c r="M658" s="3"/>
      <c r="N658" s="3"/>
      <c r="O658" s="3"/>
      <c r="P658" s="3"/>
      <c r="Q658" s="3"/>
      <c r="R658" s="3"/>
      <c r="S658" s="3"/>
      <c r="T658" s="3"/>
      <c r="U658" s="3"/>
      <c r="V658" s="3"/>
      <c r="W658" s="3"/>
      <c r="X658" s="3"/>
      <c r="Y658" s="3"/>
      <c r="Z658" s="3"/>
    </row>
    <row r="659" spans="1:26" ht="12.75" customHeight="1" x14ac:dyDescent="0.25">
      <c r="A659" s="3"/>
      <c r="B659" s="3"/>
      <c r="C659" s="200"/>
      <c r="D659" s="200"/>
      <c r="E659" s="3"/>
      <c r="F659" s="3"/>
      <c r="G659" s="3"/>
      <c r="H659" s="3"/>
      <c r="I659" s="3"/>
      <c r="J659" s="3"/>
      <c r="K659" s="3"/>
      <c r="L659" s="3"/>
      <c r="M659" s="3"/>
      <c r="N659" s="3"/>
      <c r="O659" s="3"/>
      <c r="P659" s="3"/>
      <c r="Q659" s="3"/>
      <c r="R659" s="3"/>
      <c r="S659" s="3"/>
      <c r="T659" s="3"/>
      <c r="U659" s="3"/>
      <c r="V659" s="3"/>
      <c r="W659" s="3"/>
      <c r="X659" s="3"/>
      <c r="Y659" s="3"/>
      <c r="Z659" s="3"/>
    </row>
    <row r="660" spans="1:26" ht="12.75" customHeight="1" x14ac:dyDescent="0.25">
      <c r="A660" s="3"/>
      <c r="B660" s="3"/>
      <c r="C660" s="200"/>
      <c r="D660" s="200"/>
      <c r="E660" s="3"/>
      <c r="F660" s="3"/>
      <c r="G660" s="3"/>
      <c r="H660" s="3"/>
      <c r="I660" s="3"/>
      <c r="J660" s="3"/>
      <c r="K660" s="3"/>
      <c r="L660" s="3"/>
      <c r="M660" s="3"/>
      <c r="N660" s="3"/>
      <c r="O660" s="3"/>
      <c r="P660" s="3"/>
      <c r="Q660" s="3"/>
      <c r="R660" s="3"/>
      <c r="S660" s="3"/>
      <c r="T660" s="3"/>
      <c r="U660" s="3"/>
      <c r="V660" s="3"/>
      <c r="W660" s="3"/>
      <c r="X660" s="3"/>
      <c r="Y660" s="3"/>
      <c r="Z660" s="3"/>
    </row>
    <row r="661" spans="1:26" ht="12.75" customHeight="1" x14ac:dyDescent="0.25">
      <c r="A661" s="3"/>
      <c r="B661" s="3"/>
      <c r="C661" s="200"/>
      <c r="D661" s="200"/>
      <c r="E661" s="3"/>
      <c r="F661" s="3"/>
      <c r="G661" s="3"/>
      <c r="H661" s="3"/>
      <c r="I661" s="3"/>
      <c r="J661" s="3"/>
      <c r="K661" s="3"/>
      <c r="L661" s="3"/>
      <c r="M661" s="3"/>
      <c r="N661" s="3"/>
      <c r="O661" s="3"/>
      <c r="P661" s="3"/>
      <c r="Q661" s="3"/>
      <c r="R661" s="3"/>
      <c r="S661" s="3"/>
      <c r="T661" s="3"/>
      <c r="U661" s="3"/>
      <c r="V661" s="3"/>
      <c r="W661" s="3"/>
      <c r="X661" s="3"/>
      <c r="Y661" s="3"/>
      <c r="Z661" s="3"/>
    </row>
    <row r="662" spans="1:26" ht="12.75" customHeight="1" x14ac:dyDescent="0.25">
      <c r="A662" s="3"/>
      <c r="B662" s="3"/>
      <c r="C662" s="200"/>
      <c r="D662" s="200"/>
      <c r="E662" s="3"/>
      <c r="F662" s="3"/>
      <c r="G662" s="3"/>
      <c r="H662" s="3"/>
      <c r="I662" s="3"/>
      <c r="J662" s="3"/>
      <c r="K662" s="3"/>
      <c r="L662" s="3"/>
      <c r="M662" s="3"/>
      <c r="N662" s="3"/>
      <c r="O662" s="3"/>
      <c r="P662" s="3"/>
      <c r="Q662" s="3"/>
      <c r="R662" s="3"/>
      <c r="S662" s="3"/>
      <c r="T662" s="3"/>
      <c r="U662" s="3"/>
      <c r="V662" s="3"/>
      <c r="W662" s="3"/>
      <c r="X662" s="3"/>
      <c r="Y662" s="3"/>
      <c r="Z662" s="3"/>
    </row>
    <row r="663" spans="1:26" ht="12.75" customHeight="1" x14ac:dyDescent="0.25">
      <c r="A663" s="3"/>
      <c r="B663" s="3"/>
      <c r="C663" s="200"/>
      <c r="D663" s="200"/>
      <c r="E663" s="3"/>
      <c r="F663" s="3"/>
      <c r="G663" s="3"/>
      <c r="H663" s="3"/>
      <c r="I663" s="3"/>
      <c r="J663" s="3"/>
      <c r="K663" s="3"/>
      <c r="L663" s="3"/>
      <c r="M663" s="3"/>
      <c r="N663" s="3"/>
      <c r="O663" s="3"/>
      <c r="P663" s="3"/>
      <c r="Q663" s="3"/>
      <c r="R663" s="3"/>
      <c r="S663" s="3"/>
      <c r="T663" s="3"/>
      <c r="U663" s="3"/>
      <c r="V663" s="3"/>
      <c r="W663" s="3"/>
      <c r="X663" s="3"/>
      <c r="Y663" s="3"/>
      <c r="Z663" s="3"/>
    </row>
    <row r="664" spans="1:26" ht="12.75" customHeight="1" x14ac:dyDescent="0.25">
      <c r="A664" s="3"/>
      <c r="B664" s="3"/>
      <c r="C664" s="200"/>
      <c r="D664" s="200"/>
      <c r="E664" s="3"/>
      <c r="F664" s="3"/>
      <c r="G664" s="3"/>
      <c r="H664" s="3"/>
      <c r="I664" s="3"/>
      <c r="J664" s="3"/>
      <c r="K664" s="3"/>
      <c r="L664" s="3"/>
      <c r="M664" s="3"/>
      <c r="N664" s="3"/>
      <c r="O664" s="3"/>
      <c r="P664" s="3"/>
      <c r="Q664" s="3"/>
      <c r="R664" s="3"/>
      <c r="S664" s="3"/>
      <c r="T664" s="3"/>
      <c r="U664" s="3"/>
      <c r="V664" s="3"/>
      <c r="W664" s="3"/>
      <c r="X664" s="3"/>
      <c r="Y664" s="3"/>
      <c r="Z664" s="3"/>
    </row>
    <row r="665" spans="1:26" ht="12.75" customHeight="1" x14ac:dyDescent="0.25">
      <c r="A665" s="3"/>
      <c r="B665" s="3"/>
      <c r="C665" s="200"/>
      <c r="D665" s="200"/>
      <c r="E665" s="3"/>
      <c r="F665" s="3"/>
      <c r="G665" s="3"/>
      <c r="H665" s="3"/>
      <c r="I665" s="3"/>
      <c r="J665" s="3"/>
      <c r="K665" s="3"/>
      <c r="L665" s="3"/>
      <c r="M665" s="3"/>
      <c r="N665" s="3"/>
      <c r="O665" s="3"/>
      <c r="P665" s="3"/>
      <c r="Q665" s="3"/>
      <c r="R665" s="3"/>
      <c r="S665" s="3"/>
      <c r="T665" s="3"/>
      <c r="U665" s="3"/>
      <c r="V665" s="3"/>
      <c r="W665" s="3"/>
      <c r="X665" s="3"/>
      <c r="Y665" s="3"/>
      <c r="Z665" s="3"/>
    </row>
    <row r="666" spans="1:26" ht="12.75" customHeight="1" x14ac:dyDescent="0.25">
      <c r="A666" s="3"/>
      <c r="B666" s="3"/>
      <c r="C666" s="200"/>
      <c r="D666" s="200"/>
      <c r="E666" s="3"/>
      <c r="F666" s="3"/>
      <c r="G666" s="3"/>
      <c r="H666" s="3"/>
      <c r="I666" s="3"/>
      <c r="J666" s="3"/>
      <c r="K666" s="3"/>
      <c r="L666" s="3"/>
      <c r="M666" s="3"/>
      <c r="N666" s="3"/>
      <c r="O666" s="3"/>
      <c r="P666" s="3"/>
      <c r="Q666" s="3"/>
      <c r="R666" s="3"/>
      <c r="S666" s="3"/>
      <c r="T666" s="3"/>
      <c r="U666" s="3"/>
      <c r="V666" s="3"/>
      <c r="W666" s="3"/>
      <c r="X666" s="3"/>
      <c r="Y666" s="3"/>
      <c r="Z666" s="3"/>
    </row>
    <row r="667" spans="1:26" ht="12.75" customHeight="1" x14ac:dyDescent="0.25">
      <c r="A667" s="3"/>
      <c r="B667" s="3"/>
      <c r="C667" s="200"/>
      <c r="D667" s="200"/>
      <c r="E667" s="3"/>
      <c r="F667" s="3"/>
      <c r="G667" s="3"/>
      <c r="H667" s="3"/>
      <c r="I667" s="3"/>
      <c r="J667" s="3"/>
      <c r="K667" s="3"/>
      <c r="L667" s="3"/>
      <c r="M667" s="3"/>
      <c r="N667" s="3"/>
      <c r="O667" s="3"/>
      <c r="P667" s="3"/>
      <c r="Q667" s="3"/>
      <c r="R667" s="3"/>
      <c r="S667" s="3"/>
      <c r="T667" s="3"/>
      <c r="U667" s="3"/>
      <c r="V667" s="3"/>
      <c r="W667" s="3"/>
      <c r="X667" s="3"/>
      <c r="Y667" s="3"/>
      <c r="Z667" s="3"/>
    </row>
    <row r="668" spans="1:26" ht="12.75" customHeight="1" x14ac:dyDescent="0.25">
      <c r="A668" s="3"/>
      <c r="B668" s="3"/>
      <c r="C668" s="200"/>
      <c r="D668" s="200"/>
      <c r="E668" s="3"/>
      <c r="F668" s="3"/>
      <c r="G668" s="3"/>
      <c r="H668" s="3"/>
      <c r="I668" s="3"/>
      <c r="J668" s="3"/>
      <c r="K668" s="3"/>
      <c r="L668" s="3"/>
      <c r="M668" s="3"/>
      <c r="N668" s="3"/>
      <c r="O668" s="3"/>
      <c r="P668" s="3"/>
      <c r="Q668" s="3"/>
      <c r="R668" s="3"/>
      <c r="S668" s="3"/>
      <c r="T668" s="3"/>
      <c r="U668" s="3"/>
      <c r="V668" s="3"/>
      <c r="W668" s="3"/>
      <c r="X668" s="3"/>
      <c r="Y668" s="3"/>
      <c r="Z668" s="3"/>
    </row>
    <row r="669" spans="1:26" ht="12.75" customHeight="1" x14ac:dyDescent="0.25">
      <c r="A669" s="3"/>
      <c r="B669" s="3"/>
      <c r="C669" s="200"/>
      <c r="D669" s="200"/>
      <c r="E669" s="3"/>
      <c r="F669" s="3"/>
      <c r="G669" s="3"/>
      <c r="H669" s="3"/>
      <c r="I669" s="3"/>
      <c r="J669" s="3"/>
      <c r="K669" s="3"/>
      <c r="L669" s="3"/>
      <c r="M669" s="3"/>
      <c r="N669" s="3"/>
      <c r="O669" s="3"/>
      <c r="P669" s="3"/>
      <c r="Q669" s="3"/>
      <c r="R669" s="3"/>
      <c r="S669" s="3"/>
      <c r="T669" s="3"/>
      <c r="U669" s="3"/>
      <c r="V669" s="3"/>
      <c r="W669" s="3"/>
      <c r="X669" s="3"/>
      <c r="Y669" s="3"/>
      <c r="Z669" s="3"/>
    </row>
    <row r="670" spans="1:26" ht="12.75" customHeight="1" x14ac:dyDescent="0.25">
      <c r="A670" s="3"/>
      <c r="B670" s="3"/>
      <c r="C670" s="200"/>
      <c r="D670" s="200"/>
      <c r="E670" s="3"/>
      <c r="F670" s="3"/>
      <c r="G670" s="3"/>
      <c r="H670" s="3"/>
      <c r="I670" s="3"/>
      <c r="J670" s="3"/>
      <c r="K670" s="3"/>
      <c r="L670" s="3"/>
      <c r="M670" s="3"/>
      <c r="N670" s="3"/>
      <c r="O670" s="3"/>
      <c r="P670" s="3"/>
      <c r="Q670" s="3"/>
      <c r="R670" s="3"/>
      <c r="S670" s="3"/>
      <c r="T670" s="3"/>
      <c r="U670" s="3"/>
      <c r="V670" s="3"/>
      <c r="W670" s="3"/>
      <c r="X670" s="3"/>
      <c r="Y670" s="3"/>
      <c r="Z670" s="3"/>
    </row>
    <row r="671" spans="1:26" ht="12.75" customHeight="1" x14ac:dyDescent="0.25">
      <c r="A671" s="3"/>
      <c r="B671" s="3"/>
      <c r="C671" s="200"/>
      <c r="D671" s="200"/>
      <c r="E671" s="3"/>
      <c r="F671" s="3"/>
      <c r="G671" s="3"/>
      <c r="H671" s="3"/>
      <c r="I671" s="3"/>
      <c r="J671" s="3"/>
      <c r="K671" s="3"/>
      <c r="L671" s="3"/>
      <c r="M671" s="3"/>
      <c r="N671" s="3"/>
      <c r="O671" s="3"/>
      <c r="P671" s="3"/>
      <c r="Q671" s="3"/>
      <c r="R671" s="3"/>
      <c r="S671" s="3"/>
      <c r="T671" s="3"/>
      <c r="U671" s="3"/>
      <c r="V671" s="3"/>
      <c r="W671" s="3"/>
      <c r="X671" s="3"/>
      <c r="Y671" s="3"/>
      <c r="Z671" s="3"/>
    </row>
    <row r="672" spans="1:26" ht="12.75" customHeight="1" x14ac:dyDescent="0.25">
      <c r="A672" s="3"/>
      <c r="B672" s="3"/>
      <c r="C672" s="200"/>
      <c r="D672" s="200"/>
      <c r="E672" s="3"/>
      <c r="F672" s="3"/>
      <c r="G672" s="3"/>
      <c r="H672" s="3"/>
      <c r="I672" s="3"/>
      <c r="J672" s="3"/>
      <c r="K672" s="3"/>
      <c r="L672" s="3"/>
      <c r="M672" s="3"/>
      <c r="N672" s="3"/>
      <c r="O672" s="3"/>
      <c r="P672" s="3"/>
      <c r="Q672" s="3"/>
      <c r="R672" s="3"/>
      <c r="S672" s="3"/>
      <c r="T672" s="3"/>
      <c r="U672" s="3"/>
      <c r="V672" s="3"/>
      <c r="W672" s="3"/>
      <c r="X672" s="3"/>
      <c r="Y672" s="3"/>
      <c r="Z672" s="3"/>
    </row>
    <row r="673" spans="1:26" ht="12.75" customHeight="1" x14ac:dyDescent="0.25">
      <c r="A673" s="3"/>
      <c r="B673" s="3"/>
      <c r="C673" s="200"/>
      <c r="D673" s="200"/>
      <c r="E673" s="3"/>
      <c r="F673" s="3"/>
      <c r="G673" s="3"/>
      <c r="H673" s="3"/>
      <c r="I673" s="3"/>
      <c r="J673" s="3"/>
      <c r="K673" s="3"/>
      <c r="L673" s="3"/>
      <c r="M673" s="3"/>
      <c r="N673" s="3"/>
      <c r="O673" s="3"/>
      <c r="P673" s="3"/>
      <c r="Q673" s="3"/>
      <c r="R673" s="3"/>
      <c r="S673" s="3"/>
      <c r="T673" s="3"/>
      <c r="U673" s="3"/>
      <c r="V673" s="3"/>
      <c r="W673" s="3"/>
      <c r="X673" s="3"/>
      <c r="Y673" s="3"/>
      <c r="Z673" s="3"/>
    </row>
    <row r="674" spans="1:26" ht="12.75" customHeight="1" x14ac:dyDescent="0.25">
      <c r="A674" s="3"/>
      <c r="B674" s="3"/>
      <c r="C674" s="200"/>
      <c r="D674" s="200"/>
      <c r="E674" s="3"/>
      <c r="F674" s="3"/>
      <c r="G674" s="3"/>
      <c r="H674" s="3"/>
      <c r="I674" s="3"/>
      <c r="J674" s="3"/>
      <c r="K674" s="3"/>
      <c r="L674" s="3"/>
      <c r="M674" s="3"/>
      <c r="N674" s="3"/>
      <c r="O674" s="3"/>
      <c r="P674" s="3"/>
      <c r="Q674" s="3"/>
      <c r="R674" s="3"/>
      <c r="S674" s="3"/>
      <c r="T674" s="3"/>
      <c r="U674" s="3"/>
      <c r="V674" s="3"/>
      <c r="W674" s="3"/>
      <c r="X674" s="3"/>
      <c r="Y674" s="3"/>
      <c r="Z674" s="3"/>
    </row>
    <row r="675" spans="1:26" ht="12.75" customHeight="1" x14ac:dyDescent="0.25">
      <c r="A675" s="3"/>
      <c r="B675" s="3"/>
      <c r="C675" s="200"/>
      <c r="D675" s="200"/>
      <c r="E675" s="3"/>
      <c r="F675" s="3"/>
      <c r="G675" s="3"/>
      <c r="H675" s="3"/>
      <c r="I675" s="3"/>
      <c r="J675" s="3"/>
      <c r="K675" s="3"/>
      <c r="L675" s="3"/>
      <c r="M675" s="3"/>
      <c r="N675" s="3"/>
      <c r="O675" s="3"/>
      <c r="P675" s="3"/>
      <c r="Q675" s="3"/>
      <c r="R675" s="3"/>
      <c r="S675" s="3"/>
      <c r="T675" s="3"/>
      <c r="U675" s="3"/>
      <c r="V675" s="3"/>
      <c r="W675" s="3"/>
      <c r="X675" s="3"/>
      <c r="Y675" s="3"/>
      <c r="Z675" s="3"/>
    </row>
    <row r="676" spans="1:26" ht="12.75" customHeight="1" x14ac:dyDescent="0.25">
      <c r="A676" s="3"/>
      <c r="B676" s="3"/>
      <c r="C676" s="200"/>
      <c r="D676" s="200"/>
      <c r="E676" s="3"/>
      <c r="F676" s="3"/>
      <c r="G676" s="3"/>
      <c r="H676" s="3"/>
      <c r="I676" s="3"/>
      <c r="J676" s="3"/>
      <c r="K676" s="3"/>
      <c r="L676" s="3"/>
      <c r="M676" s="3"/>
      <c r="N676" s="3"/>
      <c r="O676" s="3"/>
      <c r="P676" s="3"/>
      <c r="Q676" s="3"/>
      <c r="R676" s="3"/>
      <c r="S676" s="3"/>
      <c r="T676" s="3"/>
      <c r="U676" s="3"/>
      <c r="V676" s="3"/>
      <c r="W676" s="3"/>
      <c r="X676" s="3"/>
      <c r="Y676" s="3"/>
      <c r="Z676" s="3"/>
    </row>
    <row r="677" spans="1:26" ht="12.75" customHeight="1" x14ac:dyDescent="0.25">
      <c r="A677" s="3"/>
      <c r="B677" s="3"/>
      <c r="C677" s="200"/>
      <c r="D677" s="200"/>
      <c r="E677" s="3"/>
      <c r="F677" s="3"/>
      <c r="G677" s="3"/>
      <c r="H677" s="3"/>
      <c r="I677" s="3"/>
      <c r="J677" s="3"/>
      <c r="K677" s="3"/>
      <c r="L677" s="3"/>
      <c r="M677" s="3"/>
      <c r="N677" s="3"/>
      <c r="O677" s="3"/>
      <c r="P677" s="3"/>
      <c r="Q677" s="3"/>
      <c r="R677" s="3"/>
      <c r="S677" s="3"/>
      <c r="T677" s="3"/>
      <c r="U677" s="3"/>
      <c r="V677" s="3"/>
      <c r="W677" s="3"/>
      <c r="X677" s="3"/>
      <c r="Y677" s="3"/>
      <c r="Z677" s="3"/>
    </row>
    <row r="678" spans="1:26" ht="12.75" customHeight="1" x14ac:dyDescent="0.25">
      <c r="A678" s="3"/>
      <c r="B678" s="3"/>
      <c r="C678" s="200"/>
      <c r="D678" s="200"/>
      <c r="E678" s="3"/>
      <c r="F678" s="3"/>
      <c r="G678" s="3"/>
      <c r="H678" s="3"/>
      <c r="I678" s="3"/>
      <c r="J678" s="3"/>
      <c r="K678" s="3"/>
      <c r="L678" s="3"/>
      <c r="M678" s="3"/>
      <c r="N678" s="3"/>
      <c r="O678" s="3"/>
      <c r="P678" s="3"/>
      <c r="Q678" s="3"/>
      <c r="R678" s="3"/>
      <c r="S678" s="3"/>
      <c r="T678" s="3"/>
      <c r="U678" s="3"/>
      <c r="V678" s="3"/>
      <c r="W678" s="3"/>
      <c r="X678" s="3"/>
      <c r="Y678" s="3"/>
      <c r="Z678" s="3"/>
    </row>
    <row r="679" spans="1:26" ht="12.75" customHeight="1" x14ac:dyDescent="0.25">
      <c r="A679" s="3"/>
      <c r="B679" s="3"/>
      <c r="C679" s="200"/>
      <c r="D679" s="200"/>
      <c r="E679" s="3"/>
      <c r="F679" s="3"/>
      <c r="G679" s="3"/>
      <c r="H679" s="3"/>
      <c r="I679" s="3"/>
      <c r="J679" s="3"/>
      <c r="K679" s="3"/>
      <c r="L679" s="3"/>
      <c r="M679" s="3"/>
      <c r="N679" s="3"/>
      <c r="O679" s="3"/>
      <c r="P679" s="3"/>
      <c r="Q679" s="3"/>
      <c r="R679" s="3"/>
      <c r="S679" s="3"/>
      <c r="T679" s="3"/>
      <c r="U679" s="3"/>
      <c r="V679" s="3"/>
      <c r="W679" s="3"/>
      <c r="X679" s="3"/>
      <c r="Y679" s="3"/>
      <c r="Z679" s="3"/>
    </row>
    <row r="680" spans="1:26" ht="12.75" customHeight="1" x14ac:dyDescent="0.25">
      <c r="A680" s="3"/>
      <c r="B680" s="3"/>
      <c r="C680" s="200"/>
      <c r="D680" s="200"/>
      <c r="E680" s="3"/>
      <c r="F680" s="3"/>
      <c r="G680" s="3"/>
      <c r="H680" s="3"/>
      <c r="I680" s="3"/>
      <c r="J680" s="3"/>
      <c r="K680" s="3"/>
      <c r="L680" s="3"/>
      <c r="M680" s="3"/>
      <c r="N680" s="3"/>
      <c r="O680" s="3"/>
      <c r="P680" s="3"/>
      <c r="Q680" s="3"/>
      <c r="R680" s="3"/>
      <c r="S680" s="3"/>
      <c r="T680" s="3"/>
      <c r="U680" s="3"/>
      <c r="V680" s="3"/>
      <c r="W680" s="3"/>
      <c r="X680" s="3"/>
      <c r="Y680" s="3"/>
      <c r="Z680" s="3"/>
    </row>
    <row r="681" spans="1:26" ht="12.75" customHeight="1" x14ac:dyDescent="0.25">
      <c r="A681" s="3"/>
      <c r="B681" s="3"/>
      <c r="C681" s="200"/>
      <c r="D681" s="200"/>
      <c r="E681" s="3"/>
      <c r="F681" s="3"/>
      <c r="G681" s="3"/>
      <c r="H681" s="3"/>
      <c r="I681" s="3"/>
      <c r="J681" s="3"/>
      <c r="K681" s="3"/>
      <c r="L681" s="3"/>
      <c r="M681" s="3"/>
      <c r="N681" s="3"/>
      <c r="O681" s="3"/>
      <c r="P681" s="3"/>
      <c r="Q681" s="3"/>
      <c r="R681" s="3"/>
      <c r="S681" s="3"/>
      <c r="T681" s="3"/>
      <c r="U681" s="3"/>
      <c r="V681" s="3"/>
      <c r="W681" s="3"/>
      <c r="X681" s="3"/>
      <c r="Y681" s="3"/>
      <c r="Z681" s="3"/>
    </row>
    <row r="682" spans="1:26" ht="12.75" customHeight="1" x14ac:dyDescent="0.25">
      <c r="A682" s="3"/>
      <c r="B682" s="3"/>
      <c r="C682" s="200"/>
      <c r="D682" s="200"/>
      <c r="E682" s="3"/>
      <c r="F682" s="3"/>
      <c r="G682" s="3"/>
      <c r="H682" s="3"/>
      <c r="I682" s="3"/>
      <c r="J682" s="3"/>
      <c r="K682" s="3"/>
      <c r="L682" s="3"/>
      <c r="M682" s="3"/>
      <c r="N682" s="3"/>
      <c r="O682" s="3"/>
      <c r="P682" s="3"/>
      <c r="Q682" s="3"/>
      <c r="R682" s="3"/>
      <c r="S682" s="3"/>
      <c r="T682" s="3"/>
      <c r="U682" s="3"/>
      <c r="V682" s="3"/>
      <c r="W682" s="3"/>
      <c r="X682" s="3"/>
      <c r="Y682" s="3"/>
      <c r="Z682" s="3"/>
    </row>
    <row r="683" spans="1:26" ht="12.75" customHeight="1" x14ac:dyDescent="0.25">
      <c r="A683" s="3"/>
      <c r="B683" s="3"/>
      <c r="C683" s="200"/>
      <c r="D683" s="200"/>
      <c r="E683" s="3"/>
      <c r="F683" s="3"/>
      <c r="G683" s="3"/>
      <c r="H683" s="3"/>
      <c r="I683" s="3"/>
      <c r="J683" s="3"/>
      <c r="K683" s="3"/>
      <c r="L683" s="3"/>
      <c r="M683" s="3"/>
      <c r="N683" s="3"/>
      <c r="O683" s="3"/>
      <c r="P683" s="3"/>
      <c r="Q683" s="3"/>
      <c r="R683" s="3"/>
      <c r="S683" s="3"/>
      <c r="T683" s="3"/>
      <c r="U683" s="3"/>
      <c r="V683" s="3"/>
      <c r="W683" s="3"/>
      <c r="X683" s="3"/>
      <c r="Y683" s="3"/>
      <c r="Z683" s="3"/>
    </row>
    <row r="684" spans="1:26" ht="12.75" customHeight="1" x14ac:dyDescent="0.25">
      <c r="A684" s="3"/>
      <c r="B684" s="3"/>
      <c r="C684" s="200"/>
      <c r="D684" s="200"/>
      <c r="E684" s="3"/>
      <c r="F684" s="3"/>
      <c r="G684" s="3"/>
      <c r="H684" s="3"/>
      <c r="I684" s="3"/>
      <c r="J684" s="3"/>
      <c r="K684" s="3"/>
      <c r="L684" s="3"/>
      <c r="M684" s="3"/>
      <c r="N684" s="3"/>
      <c r="O684" s="3"/>
      <c r="P684" s="3"/>
      <c r="Q684" s="3"/>
      <c r="R684" s="3"/>
      <c r="S684" s="3"/>
      <c r="T684" s="3"/>
      <c r="U684" s="3"/>
      <c r="V684" s="3"/>
      <c r="W684" s="3"/>
      <c r="X684" s="3"/>
      <c r="Y684" s="3"/>
      <c r="Z684" s="3"/>
    </row>
    <row r="685" spans="1:26" ht="12.75" customHeight="1" x14ac:dyDescent="0.25">
      <c r="A685" s="3"/>
      <c r="B685" s="3"/>
      <c r="C685" s="200"/>
      <c r="D685" s="200"/>
      <c r="E685" s="3"/>
      <c r="F685" s="3"/>
      <c r="G685" s="3"/>
      <c r="H685" s="3"/>
      <c r="I685" s="3"/>
      <c r="J685" s="3"/>
      <c r="K685" s="3"/>
      <c r="L685" s="3"/>
      <c r="M685" s="3"/>
      <c r="N685" s="3"/>
      <c r="O685" s="3"/>
      <c r="P685" s="3"/>
      <c r="Q685" s="3"/>
      <c r="R685" s="3"/>
      <c r="S685" s="3"/>
      <c r="T685" s="3"/>
      <c r="U685" s="3"/>
      <c r="V685" s="3"/>
      <c r="W685" s="3"/>
      <c r="X685" s="3"/>
      <c r="Y685" s="3"/>
      <c r="Z685" s="3"/>
    </row>
    <row r="686" spans="1:26" ht="12.75" customHeight="1" x14ac:dyDescent="0.25">
      <c r="A686" s="3"/>
      <c r="B686" s="3"/>
      <c r="C686" s="200"/>
      <c r="D686" s="200"/>
      <c r="E686" s="3"/>
      <c r="F686" s="3"/>
      <c r="G686" s="3"/>
      <c r="H686" s="3"/>
      <c r="I686" s="3"/>
      <c r="J686" s="3"/>
      <c r="K686" s="3"/>
      <c r="L686" s="3"/>
      <c r="M686" s="3"/>
      <c r="N686" s="3"/>
      <c r="O686" s="3"/>
      <c r="P686" s="3"/>
      <c r="Q686" s="3"/>
      <c r="R686" s="3"/>
      <c r="S686" s="3"/>
      <c r="T686" s="3"/>
      <c r="U686" s="3"/>
      <c r="V686" s="3"/>
      <c r="W686" s="3"/>
      <c r="X686" s="3"/>
      <c r="Y686" s="3"/>
      <c r="Z686" s="3"/>
    </row>
    <row r="687" spans="1:26" ht="12.75" customHeight="1" x14ac:dyDescent="0.25">
      <c r="A687" s="3"/>
      <c r="B687" s="3"/>
      <c r="C687" s="200"/>
      <c r="D687" s="200"/>
      <c r="E687" s="3"/>
      <c r="F687" s="3"/>
      <c r="G687" s="3"/>
      <c r="H687" s="3"/>
      <c r="I687" s="3"/>
      <c r="J687" s="3"/>
      <c r="K687" s="3"/>
      <c r="L687" s="3"/>
      <c r="M687" s="3"/>
      <c r="N687" s="3"/>
      <c r="O687" s="3"/>
      <c r="P687" s="3"/>
      <c r="Q687" s="3"/>
      <c r="R687" s="3"/>
      <c r="S687" s="3"/>
      <c r="T687" s="3"/>
      <c r="U687" s="3"/>
      <c r="V687" s="3"/>
      <c r="W687" s="3"/>
      <c r="X687" s="3"/>
      <c r="Y687" s="3"/>
      <c r="Z687" s="3"/>
    </row>
    <row r="688" spans="1:26" ht="12.75" customHeight="1" x14ac:dyDescent="0.25">
      <c r="A688" s="3"/>
      <c r="B688" s="3"/>
      <c r="C688" s="200"/>
      <c r="D688" s="200"/>
      <c r="E688" s="3"/>
      <c r="F688" s="3"/>
      <c r="G688" s="3"/>
      <c r="H688" s="3"/>
      <c r="I688" s="3"/>
      <c r="J688" s="3"/>
      <c r="K688" s="3"/>
      <c r="L688" s="3"/>
      <c r="M688" s="3"/>
      <c r="N688" s="3"/>
      <c r="O688" s="3"/>
      <c r="P688" s="3"/>
      <c r="Q688" s="3"/>
      <c r="R688" s="3"/>
      <c r="S688" s="3"/>
      <c r="T688" s="3"/>
      <c r="U688" s="3"/>
      <c r="V688" s="3"/>
      <c r="W688" s="3"/>
      <c r="X688" s="3"/>
      <c r="Y688" s="3"/>
      <c r="Z688" s="3"/>
    </row>
    <row r="689" spans="1:26" ht="12.75" customHeight="1" x14ac:dyDescent="0.25">
      <c r="A689" s="3"/>
      <c r="B689" s="3"/>
      <c r="C689" s="200"/>
      <c r="D689" s="200"/>
      <c r="E689" s="3"/>
      <c r="F689" s="3"/>
      <c r="G689" s="3"/>
      <c r="H689" s="3"/>
      <c r="I689" s="3"/>
      <c r="J689" s="3"/>
      <c r="K689" s="3"/>
      <c r="L689" s="3"/>
      <c r="M689" s="3"/>
      <c r="N689" s="3"/>
      <c r="O689" s="3"/>
      <c r="P689" s="3"/>
      <c r="Q689" s="3"/>
      <c r="R689" s="3"/>
      <c r="S689" s="3"/>
      <c r="T689" s="3"/>
      <c r="U689" s="3"/>
      <c r="V689" s="3"/>
      <c r="W689" s="3"/>
      <c r="X689" s="3"/>
      <c r="Y689" s="3"/>
      <c r="Z689" s="3"/>
    </row>
    <row r="690" spans="1:26" ht="12.75" customHeight="1" x14ac:dyDescent="0.25">
      <c r="A690" s="3"/>
      <c r="B690" s="3"/>
      <c r="C690" s="200"/>
      <c r="D690" s="200"/>
      <c r="E690" s="3"/>
      <c r="F690" s="3"/>
      <c r="G690" s="3"/>
      <c r="H690" s="3"/>
      <c r="I690" s="3"/>
      <c r="J690" s="3"/>
      <c r="K690" s="3"/>
      <c r="L690" s="3"/>
      <c r="M690" s="3"/>
      <c r="N690" s="3"/>
      <c r="O690" s="3"/>
      <c r="P690" s="3"/>
      <c r="Q690" s="3"/>
      <c r="R690" s="3"/>
      <c r="S690" s="3"/>
      <c r="T690" s="3"/>
      <c r="U690" s="3"/>
      <c r="V690" s="3"/>
      <c r="W690" s="3"/>
      <c r="X690" s="3"/>
      <c r="Y690" s="3"/>
      <c r="Z690" s="3"/>
    </row>
    <row r="691" spans="1:26" ht="12.75" customHeight="1" x14ac:dyDescent="0.25">
      <c r="A691" s="3"/>
      <c r="B691" s="3"/>
      <c r="C691" s="200"/>
      <c r="D691" s="200"/>
      <c r="E691" s="3"/>
      <c r="F691" s="3"/>
      <c r="G691" s="3"/>
      <c r="H691" s="3"/>
      <c r="I691" s="3"/>
      <c r="J691" s="3"/>
      <c r="K691" s="3"/>
      <c r="L691" s="3"/>
      <c r="M691" s="3"/>
      <c r="N691" s="3"/>
      <c r="O691" s="3"/>
      <c r="P691" s="3"/>
      <c r="Q691" s="3"/>
      <c r="R691" s="3"/>
      <c r="S691" s="3"/>
      <c r="T691" s="3"/>
      <c r="U691" s="3"/>
      <c r="V691" s="3"/>
      <c r="W691" s="3"/>
      <c r="X691" s="3"/>
      <c r="Y691" s="3"/>
      <c r="Z691" s="3"/>
    </row>
    <row r="692" spans="1:26" ht="12.75" customHeight="1" x14ac:dyDescent="0.25">
      <c r="A692" s="3"/>
      <c r="B692" s="3"/>
      <c r="C692" s="200"/>
      <c r="D692" s="200"/>
      <c r="E692" s="3"/>
      <c r="F692" s="3"/>
      <c r="G692" s="3"/>
      <c r="H692" s="3"/>
      <c r="I692" s="3"/>
      <c r="J692" s="3"/>
      <c r="K692" s="3"/>
      <c r="L692" s="3"/>
      <c r="M692" s="3"/>
      <c r="N692" s="3"/>
      <c r="O692" s="3"/>
      <c r="P692" s="3"/>
      <c r="Q692" s="3"/>
      <c r="R692" s="3"/>
      <c r="S692" s="3"/>
      <c r="T692" s="3"/>
      <c r="U692" s="3"/>
      <c r="V692" s="3"/>
      <c r="W692" s="3"/>
      <c r="X692" s="3"/>
      <c r="Y692" s="3"/>
      <c r="Z692" s="3"/>
    </row>
    <row r="693" spans="1:26" ht="12.75" customHeight="1" x14ac:dyDescent="0.25">
      <c r="A693" s="3"/>
      <c r="B693" s="3"/>
      <c r="C693" s="200"/>
      <c r="D693" s="200"/>
      <c r="E693" s="3"/>
      <c r="F693" s="3"/>
      <c r="G693" s="3"/>
      <c r="H693" s="3"/>
      <c r="I693" s="3"/>
      <c r="J693" s="3"/>
      <c r="K693" s="3"/>
      <c r="L693" s="3"/>
      <c r="M693" s="3"/>
      <c r="N693" s="3"/>
      <c r="O693" s="3"/>
      <c r="P693" s="3"/>
      <c r="Q693" s="3"/>
      <c r="R693" s="3"/>
      <c r="S693" s="3"/>
      <c r="T693" s="3"/>
      <c r="U693" s="3"/>
      <c r="V693" s="3"/>
      <c r="W693" s="3"/>
      <c r="X693" s="3"/>
      <c r="Y693" s="3"/>
      <c r="Z693" s="3"/>
    </row>
    <row r="694" spans="1:26" ht="12.75" customHeight="1" x14ac:dyDescent="0.25">
      <c r="A694" s="3"/>
      <c r="B694" s="3"/>
      <c r="C694" s="200"/>
      <c r="D694" s="200"/>
      <c r="E694" s="3"/>
      <c r="F694" s="3"/>
      <c r="G694" s="3"/>
      <c r="H694" s="3"/>
      <c r="I694" s="3"/>
      <c r="J694" s="3"/>
      <c r="K694" s="3"/>
      <c r="L694" s="3"/>
      <c r="M694" s="3"/>
      <c r="N694" s="3"/>
      <c r="O694" s="3"/>
      <c r="P694" s="3"/>
      <c r="Q694" s="3"/>
      <c r="R694" s="3"/>
      <c r="S694" s="3"/>
      <c r="T694" s="3"/>
      <c r="U694" s="3"/>
      <c r="V694" s="3"/>
      <c r="W694" s="3"/>
      <c r="X694" s="3"/>
      <c r="Y694" s="3"/>
      <c r="Z694" s="3"/>
    </row>
    <row r="695" spans="1:26" ht="12.75" customHeight="1" x14ac:dyDescent="0.25">
      <c r="A695" s="3"/>
      <c r="B695" s="3"/>
      <c r="C695" s="200"/>
      <c r="D695" s="200"/>
      <c r="E695" s="3"/>
      <c r="F695" s="3"/>
      <c r="G695" s="3"/>
      <c r="H695" s="3"/>
      <c r="I695" s="3"/>
      <c r="J695" s="3"/>
      <c r="K695" s="3"/>
      <c r="L695" s="3"/>
      <c r="M695" s="3"/>
      <c r="N695" s="3"/>
      <c r="O695" s="3"/>
      <c r="P695" s="3"/>
      <c r="Q695" s="3"/>
      <c r="R695" s="3"/>
      <c r="S695" s="3"/>
      <c r="T695" s="3"/>
      <c r="U695" s="3"/>
      <c r="V695" s="3"/>
      <c r="W695" s="3"/>
      <c r="X695" s="3"/>
      <c r="Y695" s="3"/>
      <c r="Z695" s="3"/>
    </row>
    <row r="696" spans="1:26" ht="12.75" customHeight="1" x14ac:dyDescent="0.25">
      <c r="A696" s="3"/>
      <c r="B696" s="3"/>
      <c r="C696" s="200"/>
      <c r="D696" s="200"/>
      <c r="E696" s="3"/>
      <c r="F696" s="3"/>
      <c r="G696" s="3"/>
      <c r="H696" s="3"/>
      <c r="I696" s="3"/>
      <c r="J696" s="3"/>
      <c r="K696" s="3"/>
      <c r="L696" s="3"/>
      <c r="M696" s="3"/>
      <c r="N696" s="3"/>
      <c r="O696" s="3"/>
      <c r="P696" s="3"/>
      <c r="Q696" s="3"/>
      <c r="R696" s="3"/>
      <c r="S696" s="3"/>
      <c r="T696" s="3"/>
      <c r="U696" s="3"/>
      <c r="V696" s="3"/>
      <c r="W696" s="3"/>
      <c r="X696" s="3"/>
      <c r="Y696" s="3"/>
      <c r="Z696" s="3"/>
    </row>
    <row r="697" spans="1:26" ht="12.75" customHeight="1" x14ac:dyDescent="0.25">
      <c r="A697" s="3"/>
      <c r="B697" s="3"/>
      <c r="C697" s="200"/>
      <c r="D697" s="200"/>
      <c r="E697" s="3"/>
      <c r="F697" s="3"/>
      <c r="G697" s="3"/>
      <c r="H697" s="3"/>
      <c r="I697" s="3"/>
      <c r="J697" s="3"/>
      <c r="K697" s="3"/>
      <c r="L697" s="3"/>
      <c r="M697" s="3"/>
      <c r="N697" s="3"/>
      <c r="O697" s="3"/>
      <c r="P697" s="3"/>
      <c r="Q697" s="3"/>
      <c r="R697" s="3"/>
      <c r="S697" s="3"/>
      <c r="T697" s="3"/>
      <c r="U697" s="3"/>
      <c r="V697" s="3"/>
      <c r="W697" s="3"/>
      <c r="X697" s="3"/>
      <c r="Y697" s="3"/>
      <c r="Z697" s="3"/>
    </row>
    <row r="698" spans="1:26" ht="12.75" customHeight="1" x14ac:dyDescent="0.25">
      <c r="A698" s="3"/>
      <c r="B698" s="3"/>
      <c r="C698" s="200"/>
      <c r="D698" s="200"/>
      <c r="E698" s="3"/>
      <c r="F698" s="3"/>
      <c r="G698" s="3"/>
      <c r="H698" s="3"/>
      <c r="I698" s="3"/>
      <c r="J698" s="3"/>
      <c r="K698" s="3"/>
      <c r="L698" s="3"/>
      <c r="M698" s="3"/>
      <c r="N698" s="3"/>
      <c r="O698" s="3"/>
      <c r="P698" s="3"/>
      <c r="Q698" s="3"/>
      <c r="R698" s="3"/>
      <c r="S698" s="3"/>
      <c r="T698" s="3"/>
      <c r="U698" s="3"/>
      <c r="V698" s="3"/>
      <c r="W698" s="3"/>
      <c r="X698" s="3"/>
      <c r="Y698" s="3"/>
      <c r="Z698" s="3"/>
    </row>
    <row r="699" spans="1:26" ht="12.75" customHeight="1" x14ac:dyDescent="0.25">
      <c r="A699" s="3"/>
      <c r="B699" s="3"/>
      <c r="C699" s="200"/>
      <c r="D699" s="200"/>
      <c r="E699" s="3"/>
      <c r="F699" s="3"/>
      <c r="G699" s="3"/>
      <c r="H699" s="3"/>
      <c r="I699" s="3"/>
      <c r="J699" s="3"/>
      <c r="K699" s="3"/>
      <c r="L699" s="3"/>
      <c r="M699" s="3"/>
      <c r="N699" s="3"/>
      <c r="O699" s="3"/>
      <c r="P699" s="3"/>
      <c r="Q699" s="3"/>
      <c r="R699" s="3"/>
      <c r="S699" s="3"/>
      <c r="T699" s="3"/>
      <c r="U699" s="3"/>
      <c r="V699" s="3"/>
      <c r="W699" s="3"/>
      <c r="X699" s="3"/>
      <c r="Y699" s="3"/>
      <c r="Z699" s="3"/>
    </row>
    <row r="700" spans="1:26" ht="12.75" customHeight="1" x14ac:dyDescent="0.25">
      <c r="A700" s="3"/>
      <c r="B700" s="3"/>
      <c r="C700" s="200"/>
      <c r="D700" s="200"/>
      <c r="E700" s="3"/>
      <c r="F700" s="3"/>
      <c r="G700" s="3"/>
      <c r="H700" s="3"/>
      <c r="I700" s="3"/>
      <c r="J700" s="3"/>
      <c r="K700" s="3"/>
      <c r="L700" s="3"/>
      <c r="M700" s="3"/>
      <c r="N700" s="3"/>
      <c r="O700" s="3"/>
      <c r="P700" s="3"/>
      <c r="Q700" s="3"/>
      <c r="R700" s="3"/>
      <c r="S700" s="3"/>
      <c r="T700" s="3"/>
      <c r="U700" s="3"/>
      <c r="V700" s="3"/>
      <c r="W700" s="3"/>
      <c r="X700" s="3"/>
      <c r="Y700" s="3"/>
      <c r="Z700" s="3"/>
    </row>
    <row r="701" spans="1:26" ht="12.75" customHeight="1" x14ac:dyDescent="0.25">
      <c r="A701" s="3"/>
      <c r="B701" s="3"/>
      <c r="C701" s="200"/>
      <c r="D701" s="200"/>
      <c r="E701" s="3"/>
      <c r="F701" s="3"/>
      <c r="G701" s="3"/>
      <c r="H701" s="3"/>
      <c r="I701" s="3"/>
      <c r="J701" s="3"/>
      <c r="K701" s="3"/>
      <c r="L701" s="3"/>
      <c r="M701" s="3"/>
      <c r="N701" s="3"/>
      <c r="O701" s="3"/>
      <c r="P701" s="3"/>
      <c r="Q701" s="3"/>
      <c r="R701" s="3"/>
      <c r="S701" s="3"/>
      <c r="T701" s="3"/>
      <c r="U701" s="3"/>
      <c r="V701" s="3"/>
      <c r="W701" s="3"/>
      <c r="X701" s="3"/>
      <c r="Y701" s="3"/>
      <c r="Z701" s="3"/>
    </row>
    <row r="702" spans="1:26" ht="12.75" customHeight="1" x14ac:dyDescent="0.25">
      <c r="A702" s="3"/>
      <c r="B702" s="3"/>
      <c r="C702" s="200"/>
      <c r="D702" s="200"/>
      <c r="E702" s="3"/>
      <c r="F702" s="3"/>
      <c r="G702" s="3"/>
      <c r="H702" s="3"/>
      <c r="I702" s="3"/>
      <c r="J702" s="3"/>
      <c r="K702" s="3"/>
      <c r="L702" s="3"/>
      <c r="M702" s="3"/>
      <c r="N702" s="3"/>
      <c r="O702" s="3"/>
      <c r="P702" s="3"/>
      <c r="Q702" s="3"/>
      <c r="R702" s="3"/>
      <c r="S702" s="3"/>
      <c r="T702" s="3"/>
      <c r="U702" s="3"/>
      <c r="V702" s="3"/>
      <c r="W702" s="3"/>
      <c r="X702" s="3"/>
      <c r="Y702" s="3"/>
      <c r="Z702" s="3"/>
    </row>
    <row r="703" spans="1:26" ht="12.75" customHeight="1" x14ac:dyDescent="0.25">
      <c r="A703" s="3"/>
      <c r="B703" s="3"/>
      <c r="C703" s="200"/>
      <c r="D703" s="200"/>
      <c r="E703" s="3"/>
      <c r="F703" s="3"/>
      <c r="G703" s="3"/>
      <c r="H703" s="3"/>
      <c r="I703" s="3"/>
      <c r="J703" s="3"/>
      <c r="K703" s="3"/>
      <c r="L703" s="3"/>
      <c r="M703" s="3"/>
      <c r="N703" s="3"/>
      <c r="O703" s="3"/>
      <c r="P703" s="3"/>
      <c r="Q703" s="3"/>
      <c r="R703" s="3"/>
      <c r="S703" s="3"/>
      <c r="T703" s="3"/>
      <c r="U703" s="3"/>
      <c r="V703" s="3"/>
      <c r="W703" s="3"/>
      <c r="X703" s="3"/>
      <c r="Y703" s="3"/>
      <c r="Z703" s="3"/>
    </row>
    <row r="704" spans="1:26" ht="12.75" customHeight="1" x14ac:dyDescent="0.25">
      <c r="A704" s="3"/>
      <c r="B704" s="3"/>
      <c r="C704" s="200"/>
      <c r="D704" s="200"/>
      <c r="E704" s="3"/>
      <c r="F704" s="3"/>
      <c r="G704" s="3"/>
      <c r="H704" s="3"/>
      <c r="I704" s="3"/>
      <c r="J704" s="3"/>
      <c r="K704" s="3"/>
      <c r="L704" s="3"/>
      <c r="M704" s="3"/>
      <c r="N704" s="3"/>
      <c r="O704" s="3"/>
      <c r="P704" s="3"/>
      <c r="Q704" s="3"/>
      <c r="R704" s="3"/>
      <c r="S704" s="3"/>
      <c r="T704" s="3"/>
      <c r="U704" s="3"/>
      <c r="V704" s="3"/>
      <c r="W704" s="3"/>
      <c r="X704" s="3"/>
      <c r="Y704" s="3"/>
      <c r="Z704" s="3"/>
    </row>
    <row r="705" spans="1:26" ht="12.75" customHeight="1" x14ac:dyDescent="0.25">
      <c r="A705" s="3"/>
      <c r="B705" s="3"/>
      <c r="C705" s="200"/>
      <c r="D705" s="200"/>
      <c r="E705" s="3"/>
      <c r="F705" s="3"/>
      <c r="G705" s="3"/>
      <c r="H705" s="3"/>
      <c r="I705" s="3"/>
      <c r="J705" s="3"/>
      <c r="K705" s="3"/>
      <c r="L705" s="3"/>
      <c r="M705" s="3"/>
      <c r="N705" s="3"/>
      <c r="O705" s="3"/>
      <c r="P705" s="3"/>
      <c r="Q705" s="3"/>
      <c r="R705" s="3"/>
      <c r="S705" s="3"/>
      <c r="T705" s="3"/>
      <c r="U705" s="3"/>
      <c r="V705" s="3"/>
      <c r="W705" s="3"/>
      <c r="X705" s="3"/>
      <c r="Y705" s="3"/>
      <c r="Z705" s="3"/>
    </row>
    <row r="706" spans="1:26" ht="12.75" customHeight="1" x14ac:dyDescent="0.25">
      <c r="A706" s="3"/>
      <c r="B706" s="3"/>
      <c r="C706" s="200"/>
      <c r="D706" s="200"/>
      <c r="E706" s="3"/>
      <c r="F706" s="3"/>
      <c r="G706" s="3"/>
      <c r="H706" s="3"/>
      <c r="I706" s="3"/>
      <c r="J706" s="3"/>
      <c r="K706" s="3"/>
      <c r="L706" s="3"/>
      <c r="M706" s="3"/>
      <c r="N706" s="3"/>
      <c r="O706" s="3"/>
      <c r="P706" s="3"/>
      <c r="Q706" s="3"/>
      <c r="R706" s="3"/>
      <c r="S706" s="3"/>
      <c r="T706" s="3"/>
      <c r="U706" s="3"/>
      <c r="V706" s="3"/>
      <c r="W706" s="3"/>
      <c r="X706" s="3"/>
      <c r="Y706" s="3"/>
      <c r="Z706" s="3"/>
    </row>
    <row r="707" spans="1:26" ht="12.75" customHeight="1" x14ac:dyDescent="0.25">
      <c r="A707" s="3"/>
      <c r="B707" s="3"/>
      <c r="C707" s="200"/>
      <c r="D707" s="200"/>
      <c r="E707" s="3"/>
      <c r="F707" s="3"/>
      <c r="G707" s="3"/>
      <c r="H707" s="3"/>
      <c r="I707" s="3"/>
      <c r="J707" s="3"/>
      <c r="K707" s="3"/>
      <c r="L707" s="3"/>
      <c r="M707" s="3"/>
      <c r="N707" s="3"/>
      <c r="O707" s="3"/>
      <c r="P707" s="3"/>
      <c r="Q707" s="3"/>
      <c r="R707" s="3"/>
      <c r="S707" s="3"/>
      <c r="T707" s="3"/>
      <c r="U707" s="3"/>
      <c r="V707" s="3"/>
      <c r="W707" s="3"/>
      <c r="X707" s="3"/>
      <c r="Y707" s="3"/>
      <c r="Z707" s="3"/>
    </row>
    <row r="708" spans="1:26" ht="12.75" customHeight="1" x14ac:dyDescent="0.25">
      <c r="A708" s="3"/>
      <c r="B708" s="3"/>
      <c r="C708" s="200"/>
      <c r="D708" s="200"/>
      <c r="E708" s="3"/>
      <c r="F708" s="3"/>
      <c r="G708" s="3"/>
      <c r="H708" s="3"/>
      <c r="I708" s="3"/>
      <c r="J708" s="3"/>
      <c r="K708" s="3"/>
      <c r="L708" s="3"/>
      <c r="M708" s="3"/>
      <c r="N708" s="3"/>
      <c r="O708" s="3"/>
      <c r="P708" s="3"/>
      <c r="Q708" s="3"/>
      <c r="R708" s="3"/>
      <c r="S708" s="3"/>
      <c r="T708" s="3"/>
      <c r="U708" s="3"/>
      <c r="V708" s="3"/>
      <c r="W708" s="3"/>
      <c r="X708" s="3"/>
      <c r="Y708" s="3"/>
      <c r="Z708" s="3"/>
    </row>
    <row r="709" spans="1:26" ht="12.75" customHeight="1" x14ac:dyDescent="0.25">
      <c r="A709" s="3"/>
      <c r="B709" s="3"/>
      <c r="C709" s="200"/>
      <c r="D709" s="200"/>
      <c r="E709" s="3"/>
      <c r="F709" s="3"/>
      <c r="G709" s="3"/>
      <c r="H709" s="3"/>
      <c r="I709" s="3"/>
      <c r="J709" s="3"/>
      <c r="K709" s="3"/>
      <c r="L709" s="3"/>
      <c r="M709" s="3"/>
      <c r="N709" s="3"/>
      <c r="O709" s="3"/>
      <c r="P709" s="3"/>
      <c r="Q709" s="3"/>
      <c r="R709" s="3"/>
      <c r="S709" s="3"/>
      <c r="T709" s="3"/>
      <c r="U709" s="3"/>
      <c r="V709" s="3"/>
      <c r="W709" s="3"/>
      <c r="X709" s="3"/>
      <c r="Y709" s="3"/>
      <c r="Z709" s="3"/>
    </row>
    <row r="710" spans="1:26" ht="12.75" customHeight="1" x14ac:dyDescent="0.25">
      <c r="A710" s="3"/>
      <c r="B710" s="3"/>
      <c r="C710" s="200"/>
      <c r="D710" s="200"/>
      <c r="E710" s="3"/>
      <c r="F710" s="3"/>
      <c r="G710" s="3"/>
      <c r="H710" s="3"/>
      <c r="I710" s="3"/>
      <c r="J710" s="3"/>
      <c r="K710" s="3"/>
      <c r="L710" s="3"/>
      <c r="M710" s="3"/>
      <c r="N710" s="3"/>
      <c r="O710" s="3"/>
      <c r="P710" s="3"/>
      <c r="Q710" s="3"/>
      <c r="R710" s="3"/>
      <c r="S710" s="3"/>
      <c r="T710" s="3"/>
      <c r="U710" s="3"/>
      <c r="V710" s="3"/>
      <c r="W710" s="3"/>
      <c r="X710" s="3"/>
      <c r="Y710" s="3"/>
      <c r="Z710" s="3"/>
    </row>
    <row r="711" spans="1:26" ht="12.75" customHeight="1" x14ac:dyDescent="0.25">
      <c r="A711" s="3"/>
      <c r="B711" s="3"/>
      <c r="C711" s="200"/>
      <c r="D711" s="200"/>
      <c r="E711" s="3"/>
      <c r="F711" s="3"/>
      <c r="G711" s="3"/>
      <c r="H711" s="3"/>
      <c r="I711" s="3"/>
      <c r="J711" s="3"/>
      <c r="K711" s="3"/>
      <c r="L711" s="3"/>
      <c r="M711" s="3"/>
      <c r="N711" s="3"/>
      <c r="O711" s="3"/>
      <c r="P711" s="3"/>
      <c r="Q711" s="3"/>
      <c r="R711" s="3"/>
      <c r="S711" s="3"/>
      <c r="T711" s="3"/>
      <c r="U711" s="3"/>
      <c r="V711" s="3"/>
      <c r="W711" s="3"/>
      <c r="X711" s="3"/>
      <c r="Y711" s="3"/>
      <c r="Z711" s="3"/>
    </row>
    <row r="712" spans="1:26" ht="12.75" customHeight="1" x14ac:dyDescent="0.25">
      <c r="A712" s="3"/>
      <c r="B712" s="3"/>
      <c r="C712" s="200"/>
      <c r="D712" s="200"/>
      <c r="E712" s="3"/>
      <c r="F712" s="3"/>
      <c r="G712" s="3"/>
      <c r="H712" s="3"/>
      <c r="I712" s="3"/>
      <c r="J712" s="3"/>
      <c r="K712" s="3"/>
      <c r="L712" s="3"/>
      <c r="M712" s="3"/>
      <c r="N712" s="3"/>
      <c r="O712" s="3"/>
      <c r="P712" s="3"/>
      <c r="Q712" s="3"/>
      <c r="R712" s="3"/>
      <c r="S712" s="3"/>
      <c r="T712" s="3"/>
      <c r="U712" s="3"/>
      <c r="V712" s="3"/>
      <c r="W712" s="3"/>
      <c r="X712" s="3"/>
      <c r="Y712" s="3"/>
      <c r="Z712" s="3"/>
    </row>
    <row r="713" spans="1:26" ht="12.75" customHeight="1" x14ac:dyDescent="0.25">
      <c r="A713" s="3"/>
      <c r="B713" s="3"/>
      <c r="C713" s="200"/>
      <c r="D713" s="200"/>
      <c r="E713" s="3"/>
      <c r="F713" s="3"/>
      <c r="G713" s="3"/>
      <c r="H713" s="3"/>
      <c r="I713" s="3"/>
      <c r="J713" s="3"/>
      <c r="K713" s="3"/>
      <c r="L713" s="3"/>
      <c r="M713" s="3"/>
      <c r="N713" s="3"/>
      <c r="O713" s="3"/>
      <c r="P713" s="3"/>
      <c r="Q713" s="3"/>
      <c r="R713" s="3"/>
      <c r="S713" s="3"/>
      <c r="T713" s="3"/>
      <c r="U713" s="3"/>
      <c r="V713" s="3"/>
      <c r="W713" s="3"/>
      <c r="X713" s="3"/>
      <c r="Y713" s="3"/>
      <c r="Z713" s="3"/>
    </row>
    <row r="714" spans="1:26" ht="12.75" customHeight="1" x14ac:dyDescent="0.25">
      <c r="A714" s="3"/>
      <c r="B714" s="3"/>
      <c r="C714" s="200"/>
      <c r="D714" s="200"/>
      <c r="E714" s="3"/>
      <c r="F714" s="3"/>
      <c r="G714" s="3"/>
      <c r="H714" s="3"/>
      <c r="I714" s="3"/>
      <c r="J714" s="3"/>
      <c r="K714" s="3"/>
      <c r="L714" s="3"/>
      <c r="M714" s="3"/>
      <c r="N714" s="3"/>
      <c r="O714" s="3"/>
      <c r="P714" s="3"/>
      <c r="Q714" s="3"/>
      <c r="R714" s="3"/>
      <c r="S714" s="3"/>
      <c r="T714" s="3"/>
      <c r="U714" s="3"/>
      <c r="V714" s="3"/>
      <c r="W714" s="3"/>
      <c r="X714" s="3"/>
      <c r="Y714" s="3"/>
      <c r="Z714" s="3"/>
    </row>
    <row r="715" spans="1:26" ht="12.75" customHeight="1" x14ac:dyDescent="0.25">
      <c r="A715" s="3"/>
      <c r="B715" s="3"/>
      <c r="C715" s="200"/>
      <c r="D715" s="200"/>
      <c r="E715" s="3"/>
      <c r="F715" s="3"/>
      <c r="G715" s="3"/>
      <c r="H715" s="3"/>
      <c r="I715" s="3"/>
      <c r="J715" s="3"/>
      <c r="K715" s="3"/>
      <c r="L715" s="3"/>
      <c r="M715" s="3"/>
      <c r="N715" s="3"/>
      <c r="O715" s="3"/>
      <c r="P715" s="3"/>
      <c r="Q715" s="3"/>
      <c r="R715" s="3"/>
      <c r="S715" s="3"/>
      <c r="T715" s="3"/>
      <c r="U715" s="3"/>
      <c r="V715" s="3"/>
      <c r="W715" s="3"/>
      <c r="X715" s="3"/>
      <c r="Y715" s="3"/>
      <c r="Z715" s="3"/>
    </row>
    <row r="716" spans="1:26" ht="12.75" customHeight="1" x14ac:dyDescent="0.25">
      <c r="A716" s="3"/>
      <c r="B716" s="3"/>
      <c r="C716" s="200"/>
      <c r="D716" s="200"/>
      <c r="E716" s="3"/>
      <c r="F716" s="3"/>
      <c r="G716" s="3"/>
      <c r="H716" s="3"/>
      <c r="I716" s="3"/>
      <c r="J716" s="3"/>
      <c r="K716" s="3"/>
      <c r="L716" s="3"/>
      <c r="M716" s="3"/>
      <c r="N716" s="3"/>
      <c r="O716" s="3"/>
      <c r="P716" s="3"/>
      <c r="Q716" s="3"/>
      <c r="R716" s="3"/>
      <c r="S716" s="3"/>
      <c r="T716" s="3"/>
      <c r="U716" s="3"/>
      <c r="V716" s="3"/>
      <c r="W716" s="3"/>
      <c r="X716" s="3"/>
      <c r="Y716" s="3"/>
      <c r="Z716" s="3"/>
    </row>
    <row r="717" spans="1:26" ht="12.75" customHeight="1" x14ac:dyDescent="0.25">
      <c r="A717" s="3"/>
      <c r="B717" s="3"/>
      <c r="C717" s="200"/>
      <c r="D717" s="200"/>
      <c r="E717" s="3"/>
      <c r="F717" s="3"/>
      <c r="G717" s="3"/>
      <c r="H717" s="3"/>
      <c r="I717" s="3"/>
      <c r="J717" s="3"/>
      <c r="K717" s="3"/>
      <c r="L717" s="3"/>
      <c r="M717" s="3"/>
      <c r="N717" s="3"/>
      <c r="O717" s="3"/>
      <c r="P717" s="3"/>
      <c r="Q717" s="3"/>
      <c r="R717" s="3"/>
      <c r="S717" s="3"/>
      <c r="T717" s="3"/>
      <c r="U717" s="3"/>
      <c r="V717" s="3"/>
      <c r="W717" s="3"/>
      <c r="X717" s="3"/>
      <c r="Y717" s="3"/>
      <c r="Z717" s="3"/>
    </row>
    <row r="718" spans="1:26" ht="12.75" customHeight="1" x14ac:dyDescent="0.25">
      <c r="A718" s="3"/>
      <c r="B718" s="3"/>
      <c r="C718" s="200"/>
      <c r="D718" s="200"/>
      <c r="E718" s="3"/>
      <c r="F718" s="3"/>
      <c r="G718" s="3"/>
      <c r="H718" s="3"/>
      <c r="I718" s="3"/>
      <c r="J718" s="3"/>
      <c r="K718" s="3"/>
      <c r="L718" s="3"/>
      <c r="M718" s="3"/>
      <c r="N718" s="3"/>
      <c r="O718" s="3"/>
      <c r="P718" s="3"/>
      <c r="Q718" s="3"/>
      <c r="R718" s="3"/>
      <c r="S718" s="3"/>
      <c r="T718" s="3"/>
      <c r="U718" s="3"/>
      <c r="V718" s="3"/>
      <c r="W718" s="3"/>
      <c r="X718" s="3"/>
      <c r="Y718" s="3"/>
      <c r="Z718" s="3"/>
    </row>
    <row r="719" spans="1:26" ht="12.75" customHeight="1" x14ac:dyDescent="0.25">
      <c r="A719" s="3"/>
      <c r="B719" s="3"/>
      <c r="C719" s="200"/>
      <c r="D719" s="200"/>
      <c r="E719" s="3"/>
      <c r="F719" s="3"/>
      <c r="G719" s="3"/>
      <c r="H719" s="3"/>
      <c r="I719" s="3"/>
      <c r="J719" s="3"/>
      <c r="K719" s="3"/>
      <c r="L719" s="3"/>
      <c r="M719" s="3"/>
      <c r="N719" s="3"/>
      <c r="O719" s="3"/>
      <c r="P719" s="3"/>
      <c r="Q719" s="3"/>
      <c r="R719" s="3"/>
      <c r="S719" s="3"/>
      <c r="T719" s="3"/>
      <c r="U719" s="3"/>
      <c r="V719" s="3"/>
      <c r="W719" s="3"/>
      <c r="X719" s="3"/>
      <c r="Y719" s="3"/>
      <c r="Z719" s="3"/>
    </row>
    <row r="720" spans="1:26" ht="12.75" customHeight="1" x14ac:dyDescent="0.25">
      <c r="A720" s="3"/>
      <c r="B720" s="3"/>
      <c r="C720" s="200"/>
      <c r="D720" s="200"/>
      <c r="E720" s="3"/>
      <c r="F720" s="3"/>
      <c r="G720" s="3"/>
      <c r="H720" s="3"/>
      <c r="I720" s="3"/>
      <c r="J720" s="3"/>
      <c r="K720" s="3"/>
      <c r="L720" s="3"/>
      <c r="M720" s="3"/>
      <c r="N720" s="3"/>
      <c r="O720" s="3"/>
      <c r="P720" s="3"/>
      <c r="Q720" s="3"/>
      <c r="R720" s="3"/>
      <c r="S720" s="3"/>
      <c r="T720" s="3"/>
      <c r="U720" s="3"/>
      <c r="V720" s="3"/>
      <c r="W720" s="3"/>
      <c r="X720" s="3"/>
      <c r="Y720" s="3"/>
      <c r="Z720" s="3"/>
    </row>
    <row r="721" spans="1:26" ht="12.75" customHeight="1" x14ac:dyDescent="0.25">
      <c r="A721" s="3"/>
      <c r="B721" s="3"/>
      <c r="C721" s="200"/>
      <c r="D721" s="200"/>
      <c r="E721" s="3"/>
      <c r="F721" s="3"/>
      <c r="G721" s="3"/>
      <c r="H721" s="3"/>
      <c r="I721" s="3"/>
      <c r="J721" s="3"/>
      <c r="K721" s="3"/>
      <c r="L721" s="3"/>
      <c r="M721" s="3"/>
      <c r="N721" s="3"/>
      <c r="O721" s="3"/>
      <c r="P721" s="3"/>
      <c r="Q721" s="3"/>
      <c r="R721" s="3"/>
      <c r="S721" s="3"/>
      <c r="T721" s="3"/>
      <c r="U721" s="3"/>
      <c r="V721" s="3"/>
      <c r="W721" s="3"/>
      <c r="X721" s="3"/>
      <c r="Y721" s="3"/>
      <c r="Z721" s="3"/>
    </row>
    <row r="722" spans="1:26" ht="12.75" customHeight="1" x14ac:dyDescent="0.25">
      <c r="A722" s="3"/>
      <c r="B722" s="3"/>
      <c r="C722" s="200"/>
      <c r="D722" s="200"/>
      <c r="E722" s="3"/>
      <c r="F722" s="3"/>
      <c r="G722" s="3"/>
      <c r="H722" s="3"/>
      <c r="I722" s="3"/>
      <c r="J722" s="3"/>
      <c r="K722" s="3"/>
      <c r="L722" s="3"/>
      <c r="M722" s="3"/>
      <c r="N722" s="3"/>
      <c r="O722" s="3"/>
      <c r="P722" s="3"/>
      <c r="Q722" s="3"/>
      <c r="R722" s="3"/>
      <c r="S722" s="3"/>
      <c r="T722" s="3"/>
      <c r="U722" s="3"/>
      <c r="V722" s="3"/>
      <c r="W722" s="3"/>
      <c r="X722" s="3"/>
      <c r="Y722" s="3"/>
      <c r="Z722" s="3"/>
    </row>
    <row r="723" spans="1:26" ht="12.75" customHeight="1" x14ac:dyDescent="0.25">
      <c r="A723" s="3"/>
      <c r="B723" s="3"/>
      <c r="C723" s="200"/>
      <c r="D723" s="200"/>
      <c r="E723" s="3"/>
      <c r="F723" s="3"/>
      <c r="G723" s="3"/>
      <c r="H723" s="3"/>
      <c r="I723" s="3"/>
      <c r="J723" s="3"/>
      <c r="K723" s="3"/>
      <c r="L723" s="3"/>
      <c r="M723" s="3"/>
      <c r="N723" s="3"/>
      <c r="O723" s="3"/>
      <c r="P723" s="3"/>
      <c r="Q723" s="3"/>
      <c r="R723" s="3"/>
      <c r="S723" s="3"/>
      <c r="T723" s="3"/>
      <c r="U723" s="3"/>
      <c r="V723" s="3"/>
      <c r="W723" s="3"/>
      <c r="X723" s="3"/>
      <c r="Y723" s="3"/>
      <c r="Z723" s="3"/>
    </row>
    <row r="724" spans="1:26" ht="12.75" customHeight="1" x14ac:dyDescent="0.25">
      <c r="A724" s="3"/>
      <c r="B724" s="3"/>
      <c r="C724" s="200"/>
      <c r="D724" s="200"/>
      <c r="E724" s="3"/>
      <c r="F724" s="3"/>
      <c r="G724" s="3"/>
      <c r="H724" s="3"/>
      <c r="I724" s="3"/>
      <c r="J724" s="3"/>
      <c r="K724" s="3"/>
      <c r="L724" s="3"/>
      <c r="M724" s="3"/>
      <c r="N724" s="3"/>
      <c r="O724" s="3"/>
      <c r="P724" s="3"/>
      <c r="Q724" s="3"/>
      <c r="R724" s="3"/>
      <c r="S724" s="3"/>
      <c r="T724" s="3"/>
      <c r="U724" s="3"/>
      <c r="V724" s="3"/>
      <c r="W724" s="3"/>
      <c r="X724" s="3"/>
      <c r="Y724" s="3"/>
      <c r="Z724" s="3"/>
    </row>
    <row r="725" spans="1:26" ht="12.75" customHeight="1" x14ac:dyDescent="0.25">
      <c r="A725" s="3"/>
      <c r="B725" s="3"/>
      <c r="C725" s="200"/>
      <c r="D725" s="200"/>
      <c r="E725" s="3"/>
      <c r="F725" s="3"/>
      <c r="G725" s="3"/>
      <c r="H725" s="3"/>
      <c r="I725" s="3"/>
      <c r="J725" s="3"/>
      <c r="K725" s="3"/>
      <c r="L725" s="3"/>
      <c r="M725" s="3"/>
      <c r="N725" s="3"/>
      <c r="O725" s="3"/>
      <c r="P725" s="3"/>
      <c r="Q725" s="3"/>
      <c r="R725" s="3"/>
      <c r="S725" s="3"/>
      <c r="T725" s="3"/>
      <c r="U725" s="3"/>
      <c r="V725" s="3"/>
      <c r="W725" s="3"/>
      <c r="X725" s="3"/>
      <c r="Y725" s="3"/>
      <c r="Z725" s="3"/>
    </row>
    <row r="726" spans="1:26" ht="12.75" customHeight="1" x14ac:dyDescent="0.25">
      <c r="A726" s="3"/>
      <c r="B726" s="3"/>
      <c r="C726" s="200"/>
      <c r="D726" s="200"/>
      <c r="E726" s="3"/>
      <c r="F726" s="3"/>
      <c r="G726" s="3"/>
      <c r="H726" s="3"/>
      <c r="I726" s="3"/>
      <c r="J726" s="3"/>
      <c r="K726" s="3"/>
      <c r="L726" s="3"/>
      <c r="M726" s="3"/>
      <c r="N726" s="3"/>
      <c r="O726" s="3"/>
      <c r="P726" s="3"/>
      <c r="Q726" s="3"/>
      <c r="R726" s="3"/>
      <c r="S726" s="3"/>
      <c r="T726" s="3"/>
      <c r="U726" s="3"/>
      <c r="V726" s="3"/>
      <c r="W726" s="3"/>
      <c r="X726" s="3"/>
      <c r="Y726" s="3"/>
      <c r="Z726" s="3"/>
    </row>
    <row r="727" spans="1:26" ht="12.75" customHeight="1" x14ac:dyDescent="0.25">
      <c r="A727" s="3"/>
      <c r="B727" s="3"/>
      <c r="C727" s="200"/>
      <c r="D727" s="200"/>
      <c r="E727" s="3"/>
      <c r="F727" s="3"/>
      <c r="G727" s="3"/>
      <c r="H727" s="3"/>
      <c r="I727" s="3"/>
      <c r="J727" s="3"/>
      <c r="K727" s="3"/>
      <c r="L727" s="3"/>
      <c r="M727" s="3"/>
      <c r="N727" s="3"/>
      <c r="O727" s="3"/>
      <c r="P727" s="3"/>
      <c r="Q727" s="3"/>
      <c r="R727" s="3"/>
      <c r="S727" s="3"/>
      <c r="T727" s="3"/>
      <c r="U727" s="3"/>
      <c r="V727" s="3"/>
      <c r="W727" s="3"/>
      <c r="X727" s="3"/>
      <c r="Y727" s="3"/>
      <c r="Z727" s="3"/>
    </row>
    <row r="728" spans="1:26" ht="12.75" customHeight="1" x14ac:dyDescent="0.25">
      <c r="A728" s="3"/>
      <c r="B728" s="3"/>
      <c r="C728" s="200"/>
      <c r="D728" s="200"/>
      <c r="E728" s="3"/>
      <c r="F728" s="3"/>
      <c r="G728" s="3"/>
      <c r="H728" s="3"/>
      <c r="I728" s="3"/>
      <c r="J728" s="3"/>
      <c r="K728" s="3"/>
      <c r="L728" s="3"/>
      <c r="M728" s="3"/>
      <c r="N728" s="3"/>
      <c r="O728" s="3"/>
      <c r="P728" s="3"/>
      <c r="Q728" s="3"/>
      <c r="R728" s="3"/>
      <c r="S728" s="3"/>
      <c r="T728" s="3"/>
      <c r="U728" s="3"/>
      <c r="V728" s="3"/>
      <c r="W728" s="3"/>
      <c r="X728" s="3"/>
      <c r="Y728" s="3"/>
      <c r="Z728" s="3"/>
    </row>
    <row r="729" spans="1:26" ht="12.75" customHeight="1" x14ac:dyDescent="0.25">
      <c r="A729" s="3"/>
      <c r="B729" s="3"/>
      <c r="C729" s="200"/>
      <c r="D729" s="200"/>
      <c r="E729" s="3"/>
      <c r="F729" s="3"/>
      <c r="G729" s="3"/>
      <c r="H729" s="3"/>
      <c r="I729" s="3"/>
      <c r="J729" s="3"/>
      <c r="K729" s="3"/>
      <c r="L729" s="3"/>
      <c r="M729" s="3"/>
      <c r="N729" s="3"/>
      <c r="O729" s="3"/>
      <c r="P729" s="3"/>
      <c r="Q729" s="3"/>
      <c r="R729" s="3"/>
      <c r="S729" s="3"/>
      <c r="T729" s="3"/>
      <c r="U729" s="3"/>
      <c r="V729" s="3"/>
      <c r="W729" s="3"/>
      <c r="X729" s="3"/>
      <c r="Y729" s="3"/>
      <c r="Z729" s="3"/>
    </row>
    <row r="730" spans="1:26" ht="12.75" customHeight="1" x14ac:dyDescent="0.25">
      <c r="A730" s="3"/>
      <c r="B730" s="3"/>
      <c r="C730" s="200"/>
      <c r="D730" s="200"/>
      <c r="E730" s="3"/>
      <c r="F730" s="3"/>
      <c r="G730" s="3"/>
      <c r="H730" s="3"/>
      <c r="I730" s="3"/>
      <c r="J730" s="3"/>
      <c r="K730" s="3"/>
      <c r="L730" s="3"/>
      <c r="M730" s="3"/>
      <c r="N730" s="3"/>
      <c r="O730" s="3"/>
      <c r="P730" s="3"/>
      <c r="Q730" s="3"/>
      <c r="R730" s="3"/>
      <c r="S730" s="3"/>
      <c r="T730" s="3"/>
      <c r="U730" s="3"/>
      <c r="V730" s="3"/>
      <c r="W730" s="3"/>
      <c r="X730" s="3"/>
      <c r="Y730" s="3"/>
      <c r="Z730" s="3"/>
    </row>
    <row r="731" spans="1:26" ht="12.75" customHeight="1" x14ac:dyDescent="0.25">
      <c r="A731" s="3"/>
      <c r="B731" s="3"/>
      <c r="C731" s="200"/>
      <c r="D731" s="200"/>
      <c r="E731" s="3"/>
      <c r="F731" s="3"/>
      <c r="G731" s="3"/>
      <c r="H731" s="3"/>
      <c r="I731" s="3"/>
      <c r="J731" s="3"/>
      <c r="K731" s="3"/>
      <c r="L731" s="3"/>
      <c r="M731" s="3"/>
      <c r="N731" s="3"/>
      <c r="O731" s="3"/>
      <c r="P731" s="3"/>
      <c r="Q731" s="3"/>
      <c r="R731" s="3"/>
      <c r="S731" s="3"/>
      <c r="T731" s="3"/>
      <c r="U731" s="3"/>
      <c r="V731" s="3"/>
      <c r="W731" s="3"/>
      <c r="X731" s="3"/>
      <c r="Y731" s="3"/>
      <c r="Z731" s="3"/>
    </row>
    <row r="732" spans="1:26" ht="12.75" customHeight="1" x14ac:dyDescent="0.25">
      <c r="A732" s="3"/>
      <c r="B732" s="3"/>
      <c r="C732" s="200"/>
      <c r="D732" s="200"/>
      <c r="E732" s="3"/>
      <c r="F732" s="3"/>
      <c r="G732" s="3"/>
      <c r="H732" s="3"/>
      <c r="I732" s="3"/>
      <c r="J732" s="3"/>
      <c r="K732" s="3"/>
      <c r="L732" s="3"/>
      <c r="M732" s="3"/>
      <c r="N732" s="3"/>
      <c r="O732" s="3"/>
      <c r="P732" s="3"/>
      <c r="Q732" s="3"/>
      <c r="R732" s="3"/>
      <c r="S732" s="3"/>
      <c r="T732" s="3"/>
      <c r="U732" s="3"/>
      <c r="V732" s="3"/>
      <c r="W732" s="3"/>
      <c r="X732" s="3"/>
      <c r="Y732" s="3"/>
      <c r="Z732" s="3"/>
    </row>
    <row r="733" spans="1:26" ht="12.75" customHeight="1" x14ac:dyDescent="0.25">
      <c r="A733" s="3"/>
      <c r="B733" s="3"/>
      <c r="C733" s="200"/>
      <c r="D733" s="200"/>
      <c r="E733" s="3"/>
      <c r="F733" s="3"/>
      <c r="G733" s="3"/>
      <c r="H733" s="3"/>
      <c r="I733" s="3"/>
      <c r="J733" s="3"/>
      <c r="K733" s="3"/>
      <c r="L733" s="3"/>
      <c r="M733" s="3"/>
      <c r="N733" s="3"/>
      <c r="O733" s="3"/>
      <c r="P733" s="3"/>
      <c r="Q733" s="3"/>
      <c r="R733" s="3"/>
      <c r="S733" s="3"/>
      <c r="T733" s="3"/>
      <c r="U733" s="3"/>
      <c r="V733" s="3"/>
      <c r="W733" s="3"/>
      <c r="X733" s="3"/>
      <c r="Y733" s="3"/>
      <c r="Z733" s="3"/>
    </row>
    <row r="734" spans="1:26" ht="12.75" customHeight="1" x14ac:dyDescent="0.25">
      <c r="A734" s="3"/>
      <c r="B734" s="3"/>
      <c r="C734" s="200"/>
      <c r="D734" s="200"/>
      <c r="E734" s="3"/>
      <c r="F734" s="3"/>
      <c r="G734" s="3"/>
      <c r="H734" s="3"/>
      <c r="I734" s="3"/>
      <c r="J734" s="3"/>
      <c r="K734" s="3"/>
      <c r="L734" s="3"/>
      <c r="M734" s="3"/>
      <c r="N734" s="3"/>
      <c r="O734" s="3"/>
      <c r="P734" s="3"/>
      <c r="Q734" s="3"/>
      <c r="R734" s="3"/>
      <c r="S734" s="3"/>
      <c r="T734" s="3"/>
      <c r="U734" s="3"/>
      <c r="V734" s="3"/>
      <c r="W734" s="3"/>
      <c r="X734" s="3"/>
      <c r="Y734" s="3"/>
      <c r="Z734" s="3"/>
    </row>
    <row r="735" spans="1:26" ht="12.75" customHeight="1" x14ac:dyDescent="0.25">
      <c r="A735" s="3"/>
      <c r="B735" s="3"/>
      <c r="C735" s="200"/>
      <c r="D735" s="200"/>
      <c r="E735" s="3"/>
      <c r="F735" s="3"/>
      <c r="G735" s="3"/>
      <c r="H735" s="3"/>
      <c r="I735" s="3"/>
      <c r="J735" s="3"/>
      <c r="K735" s="3"/>
      <c r="L735" s="3"/>
      <c r="M735" s="3"/>
      <c r="N735" s="3"/>
      <c r="O735" s="3"/>
      <c r="P735" s="3"/>
      <c r="Q735" s="3"/>
      <c r="R735" s="3"/>
      <c r="S735" s="3"/>
      <c r="T735" s="3"/>
      <c r="U735" s="3"/>
      <c r="V735" s="3"/>
      <c r="W735" s="3"/>
      <c r="X735" s="3"/>
      <c r="Y735" s="3"/>
      <c r="Z735" s="3"/>
    </row>
    <row r="736" spans="1:26" ht="12.75" customHeight="1" x14ac:dyDescent="0.25">
      <c r="A736" s="3"/>
      <c r="B736" s="3"/>
      <c r="C736" s="200"/>
      <c r="D736" s="200"/>
      <c r="E736" s="3"/>
      <c r="F736" s="3"/>
      <c r="G736" s="3"/>
      <c r="H736" s="3"/>
      <c r="I736" s="3"/>
      <c r="J736" s="3"/>
      <c r="K736" s="3"/>
      <c r="L736" s="3"/>
      <c r="M736" s="3"/>
      <c r="N736" s="3"/>
      <c r="O736" s="3"/>
      <c r="P736" s="3"/>
      <c r="Q736" s="3"/>
      <c r="R736" s="3"/>
      <c r="S736" s="3"/>
      <c r="T736" s="3"/>
      <c r="U736" s="3"/>
      <c r="V736" s="3"/>
      <c r="W736" s="3"/>
      <c r="X736" s="3"/>
      <c r="Y736" s="3"/>
      <c r="Z736" s="3"/>
    </row>
    <row r="737" spans="1:26" ht="12.75" customHeight="1" x14ac:dyDescent="0.25">
      <c r="A737" s="3"/>
      <c r="B737" s="3"/>
      <c r="C737" s="200"/>
      <c r="D737" s="200"/>
      <c r="E737" s="3"/>
      <c r="F737" s="3"/>
      <c r="G737" s="3"/>
      <c r="H737" s="3"/>
      <c r="I737" s="3"/>
      <c r="J737" s="3"/>
      <c r="K737" s="3"/>
      <c r="L737" s="3"/>
      <c r="M737" s="3"/>
      <c r="N737" s="3"/>
      <c r="O737" s="3"/>
      <c r="P737" s="3"/>
      <c r="Q737" s="3"/>
      <c r="R737" s="3"/>
      <c r="S737" s="3"/>
      <c r="T737" s="3"/>
      <c r="U737" s="3"/>
      <c r="V737" s="3"/>
      <c r="W737" s="3"/>
      <c r="X737" s="3"/>
      <c r="Y737" s="3"/>
      <c r="Z737" s="3"/>
    </row>
    <row r="738" spans="1:26" ht="12.75" customHeight="1" x14ac:dyDescent="0.25">
      <c r="A738" s="3"/>
      <c r="B738" s="3"/>
      <c r="C738" s="200"/>
      <c r="D738" s="200"/>
      <c r="E738" s="3"/>
      <c r="F738" s="3"/>
      <c r="G738" s="3"/>
      <c r="H738" s="3"/>
      <c r="I738" s="3"/>
      <c r="J738" s="3"/>
      <c r="K738" s="3"/>
      <c r="L738" s="3"/>
      <c r="M738" s="3"/>
      <c r="N738" s="3"/>
      <c r="O738" s="3"/>
      <c r="P738" s="3"/>
      <c r="Q738" s="3"/>
      <c r="R738" s="3"/>
      <c r="S738" s="3"/>
      <c r="T738" s="3"/>
      <c r="U738" s="3"/>
      <c r="V738" s="3"/>
      <c r="W738" s="3"/>
      <c r="X738" s="3"/>
      <c r="Y738" s="3"/>
      <c r="Z738" s="3"/>
    </row>
    <row r="739" spans="1:26" ht="12.75" customHeight="1" x14ac:dyDescent="0.25">
      <c r="A739" s="3"/>
      <c r="B739" s="3"/>
      <c r="C739" s="200"/>
      <c r="D739" s="200"/>
      <c r="E739" s="3"/>
      <c r="F739" s="3"/>
      <c r="G739" s="3"/>
      <c r="H739" s="3"/>
      <c r="I739" s="3"/>
      <c r="J739" s="3"/>
      <c r="K739" s="3"/>
      <c r="L739" s="3"/>
      <c r="M739" s="3"/>
      <c r="N739" s="3"/>
      <c r="O739" s="3"/>
      <c r="P739" s="3"/>
      <c r="Q739" s="3"/>
      <c r="R739" s="3"/>
      <c r="S739" s="3"/>
      <c r="T739" s="3"/>
      <c r="U739" s="3"/>
      <c r="V739" s="3"/>
      <c r="W739" s="3"/>
      <c r="X739" s="3"/>
      <c r="Y739" s="3"/>
      <c r="Z739" s="3"/>
    </row>
    <row r="740" spans="1:26" ht="12.75" customHeight="1" x14ac:dyDescent="0.25">
      <c r="A740" s="3"/>
      <c r="B740" s="3"/>
      <c r="C740" s="200"/>
      <c r="D740" s="200"/>
      <c r="E740" s="3"/>
      <c r="F740" s="3"/>
      <c r="G740" s="3"/>
      <c r="H740" s="3"/>
      <c r="I740" s="3"/>
      <c r="J740" s="3"/>
      <c r="K740" s="3"/>
      <c r="L740" s="3"/>
      <c r="M740" s="3"/>
      <c r="N740" s="3"/>
      <c r="O740" s="3"/>
      <c r="P740" s="3"/>
      <c r="Q740" s="3"/>
      <c r="R740" s="3"/>
      <c r="S740" s="3"/>
      <c r="T740" s="3"/>
      <c r="U740" s="3"/>
      <c r="V740" s="3"/>
      <c r="W740" s="3"/>
      <c r="X740" s="3"/>
      <c r="Y740" s="3"/>
      <c r="Z740" s="3"/>
    </row>
    <row r="741" spans="1:26" ht="12.75" customHeight="1" x14ac:dyDescent="0.25">
      <c r="A741" s="3"/>
      <c r="B741" s="3"/>
      <c r="C741" s="200"/>
      <c r="D741" s="200"/>
      <c r="E741" s="3"/>
      <c r="F741" s="3"/>
      <c r="G741" s="3"/>
      <c r="H741" s="3"/>
      <c r="I741" s="3"/>
      <c r="J741" s="3"/>
      <c r="K741" s="3"/>
      <c r="L741" s="3"/>
      <c r="M741" s="3"/>
      <c r="N741" s="3"/>
      <c r="O741" s="3"/>
      <c r="P741" s="3"/>
      <c r="Q741" s="3"/>
      <c r="R741" s="3"/>
      <c r="S741" s="3"/>
      <c r="T741" s="3"/>
      <c r="U741" s="3"/>
      <c r="V741" s="3"/>
      <c r="W741" s="3"/>
      <c r="X741" s="3"/>
      <c r="Y741" s="3"/>
      <c r="Z741" s="3"/>
    </row>
    <row r="742" spans="1:26" ht="12.75" customHeight="1" x14ac:dyDescent="0.25">
      <c r="A742" s="3"/>
      <c r="B742" s="3"/>
      <c r="C742" s="200"/>
      <c r="D742" s="200"/>
      <c r="E742" s="3"/>
      <c r="F742" s="3"/>
      <c r="G742" s="3"/>
      <c r="H742" s="3"/>
      <c r="I742" s="3"/>
      <c r="J742" s="3"/>
      <c r="K742" s="3"/>
      <c r="L742" s="3"/>
      <c r="M742" s="3"/>
      <c r="N742" s="3"/>
      <c r="O742" s="3"/>
      <c r="P742" s="3"/>
      <c r="Q742" s="3"/>
      <c r="R742" s="3"/>
      <c r="S742" s="3"/>
      <c r="T742" s="3"/>
      <c r="U742" s="3"/>
      <c r="V742" s="3"/>
      <c r="W742" s="3"/>
      <c r="X742" s="3"/>
      <c r="Y742" s="3"/>
      <c r="Z742" s="3"/>
    </row>
    <row r="743" spans="1:26" ht="12.75" customHeight="1" x14ac:dyDescent="0.25">
      <c r="A743" s="3"/>
      <c r="B743" s="3"/>
      <c r="C743" s="200"/>
      <c r="D743" s="200"/>
      <c r="E743" s="3"/>
      <c r="F743" s="3"/>
      <c r="G743" s="3"/>
      <c r="H743" s="3"/>
      <c r="I743" s="3"/>
      <c r="J743" s="3"/>
      <c r="K743" s="3"/>
      <c r="L743" s="3"/>
      <c r="M743" s="3"/>
      <c r="N743" s="3"/>
      <c r="O743" s="3"/>
      <c r="P743" s="3"/>
      <c r="Q743" s="3"/>
      <c r="R743" s="3"/>
      <c r="S743" s="3"/>
      <c r="T743" s="3"/>
      <c r="U743" s="3"/>
      <c r="V743" s="3"/>
      <c r="W743" s="3"/>
      <c r="X743" s="3"/>
      <c r="Y743" s="3"/>
      <c r="Z743" s="3"/>
    </row>
    <row r="744" spans="1:26" ht="12.75" customHeight="1" x14ac:dyDescent="0.25">
      <c r="A744" s="3"/>
      <c r="B744" s="3"/>
      <c r="C744" s="200"/>
      <c r="D744" s="200"/>
      <c r="E744" s="3"/>
      <c r="F744" s="3"/>
      <c r="G744" s="3"/>
      <c r="H744" s="3"/>
      <c r="I744" s="3"/>
      <c r="J744" s="3"/>
      <c r="K744" s="3"/>
      <c r="L744" s="3"/>
      <c r="M744" s="3"/>
      <c r="N744" s="3"/>
      <c r="O744" s="3"/>
      <c r="P744" s="3"/>
      <c r="Q744" s="3"/>
      <c r="R744" s="3"/>
      <c r="S744" s="3"/>
      <c r="T744" s="3"/>
      <c r="U744" s="3"/>
      <c r="V744" s="3"/>
      <c r="W744" s="3"/>
      <c r="X744" s="3"/>
      <c r="Y744" s="3"/>
      <c r="Z744" s="3"/>
    </row>
    <row r="745" spans="1:26" ht="12.75" customHeight="1" x14ac:dyDescent="0.25">
      <c r="A745" s="3"/>
      <c r="B745" s="3"/>
      <c r="C745" s="200"/>
      <c r="D745" s="200"/>
      <c r="E745" s="3"/>
      <c r="F745" s="3"/>
      <c r="G745" s="3"/>
      <c r="H745" s="3"/>
      <c r="I745" s="3"/>
      <c r="J745" s="3"/>
      <c r="K745" s="3"/>
      <c r="L745" s="3"/>
      <c r="M745" s="3"/>
      <c r="N745" s="3"/>
      <c r="O745" s="3"/>
      <c r="P745" s="3"/>
      <c r="Q745" s="3"/>
      <c r="R745" s="3"/>
      <c r="S745" s="3"/>
      <c r="T745" s="3"/>
      <c r="U745" s="3"/>
      <c r="V745" s="3"/>
      <c r="W745" s="3"/>
      <c r="X745" s="3"/>
      <c r="Y745" s="3"/>
      <c r="Z745" s="3"/>
    </row>
    <row r="746" spans="1:26" ht="12.75" customHeight="1" x14ac:dyDescent="0.25">
      <c r="A746" s="3"/>
      <c r="B746" s="3"/>
      <c r="C746" s="200"/>
      <c r="D746" s="200"/>
      <c r="E746" s="3"/>
      <c r="F746" s="3"/>
      <c r="G746" s="3"/>
      <c r="H746" s="3"/>
      <c r="I746" s="3"/>
      <c r="J746" s="3"/>
      <c r="K746" s="3"/>
      <c r="L746" s="3"/>
      <c r="M746" s="3"/>
      <c r="N746" s="3"/>
      <c r="O746" s="3"/>
      <c r="P746" s="3"/>
      <c r="Q746" s="3"/>
      <c r="R746" s="3"/>
      <c r="S746" s="3"/>
      <c r="T746" s="3"/>
      <c r="U746" s="3"/>
      <c r="V746" s="3"/>
      <c r="W746" s="3"/>
      <c r="X746" s="3"/>
      <c r="Y746" s="3"/>
      <c r="Z746" s="3"/>
    </row>
    <row r="747" spans="1:26" ht="12.75" customHeight="1" x14ac:dyDescent="0.25">
      <c r="A747" s="3"/>
      <c r="B747" s="3"/>
      <c r="C747" s="200"/>
      <c r="D747" s="200"/>
      <c r="E747" s="3"/>
      <c r="F747" s="3"/>
      <c r="G747" s="3"/>
      <c r="H747" s="3"/>
      <c r="I747" s="3"/>
      <c r="J747" s="3"/>
      <c r="K747" s="3"/>
      <c r="L747" s="3"/>
      <c r="M747" s="3"/>
      <c r="N747" s="3"/>
      <c r="O747" s="3"/>
      <c r="P747" s="3"/>
      <c r="Q747" s="3"/>
      <c r="R747" s="3"/>
      <c r="S747" s="3"/>
      <c r="T747" s="3"/>
      <c r="U747" s="3"/>
      <c r="V747" s="3"/>
      <c r="W747" s="3"/>
      <c r="X747" s="3"/>
      <c r="Y747" s="3"/>
      <c r="Z747" s="3"/>
    </row>
    <row r="748" spans="1:26" ht="12.75" customHeight="1" x14ac:dyDescent="0.25">
      <c r="A748" s="3"/>
      <c r="B748" s="3"/>
      <c r="C748" s="200"/>
      <c r="D748" s="200"/>
      <c r="E748" s="3"/>
      <c r="F748" s="3"/>
      <c r="G748" s="3"/>
      <c r="H748" s="3"/>
      <c r="I748" s="3"/>
      <c r="J748" s="3"/>
      <c r="K748" s="3"/>
      <c r="L748" s="3"/>
      <c r="M748" s="3"/>
      <c r="N748" s="3"/>
      <c r="O748" s="3"/>
      <c r="P748" s="3"/>
      <c r="Q748" s="3"/>
      <c r="R748" s="3"/>
      <c r="S748" s="3"/>
      <c r="T748" s="3"/>
      <c r="U748" s="3"/>
      <c r="V748" s="3"/>
      <c r="W748" s="3"/>
      <c r="X748" s="3"/>
      <c r="Y748" s="3"/>
      <c r="Z748" s="3"/>
    </row>
    <row r="749" spans="1:26" ht="12.75" customHeight="1" x14ac:dyDescent="0.25">
      <c r="A749" s="3"/>
      <c r="B749" s="3"/>
      <c r="C749" s="200"/>
      <c r="D749" s="200"/>
      <c r="E749" s="3"/>
      <c r="F749" s="3"/>
      <c r="G749" s="3"/>
      <c r="H749" s="3"/>
      <c r="I749" s="3"/>
      <c r="J749" s="3"/>
      <c r="K749" s="3"/>
      <c r="L749" s="3"/>
      <c r="M749" s="3"/>
      <c r="N749" s="3"/>
      <c r="O749" s="3"/>
      <c r="P749" s="3"/>
      <c r="Q749" s="3"/>
      <c r="R749" s="3"/>
      <c r="S749" s="3"/>
      <c r="T749" s="3"/>
      <c r="U749" s="3"/>
      <c r="V749" s="3"/>
      <c r="W749" s="3"/>
      <c r="X749" s="3"/>
      <c r="Y749" s="3"/>
      <c r="Z749" s="3"/>
    </row>
    <row r="750" spans="1:26" ht="12.75" customHeight="1" x14ac:dyDescent="0.25">
      <c r="A750" s="3"/>
      <c r="B750" s="3"/>
      <c r="C750" s="200"/>
      <c r="D750" s="200"/>
      <c r="E750" s="3"/>
      <c r="F750" s="3"/>
      <c r="G750" s="3"/>
      <c r="H750" s="3"/>
      <c r="I750" s="3"/>
      <c r="J750" s="3"/>
      <c r="K750" s="3"/>
      <c r="L750" s="3"/>
      <c r="M750" s="3"/>
      <c r="N750" s="3"/>
      <c r="O750" s="3"/>
      <c r="P750" s="3"/>
      <c r="Q750" s="3"/>
      <c r="R750" s="3"/>
      <c r="S750" s="3"/>
      <c r="T750" s="3"/>
      <c r="U750" s="3"/>
      <c r="V750" s="3"/>
      <c r="W750" s="3"/>
      <c r="X750" s="3"/>
      <c r="Y750" s="3"/>
      <c r="Z750" s="3"/>
    </row>
    <row r="751" spans="1:26" ht="12.75" customHeight="1" x14ac:dyDescent="0.25">
      <c r="A751" s="3"/>
      <c r="B751" s="3"/>
      <c r="C751" s="200"/>
      <c r="D751" s="200"/>
      <c r="E751" s="3"/>
      <c r="F751" s="3"/>
      <c r="G751" s="3"/>
      <c r="H751" s="3"/>
      <c r="I751" s="3"/>
      <c r="J751" s="3"/>
      <c r="K751" s="3"/>
      <c r="L751" s="3"/>
      <c r="M751" s="3"/>
      <c r="N751" s="3"/>
      <c r="O751" s="3"/>
      <c r="P751" s="3"/>
      <c r="Q751" s="3"/>
      <c r="R751" s="3"/>
      <c r="S751" s="3"/>
      <c r="T751" s="3"/>
      <c r="U751" s="3"/>
      <c r="V751" s="3"/>
      <c r="W751" s="3"/>
      <c r="X751" s="3"/>
      <c r="Y751" s="3"/>
      <c r="Z751" s="3"/>
    </row>
    <row r="752" spans="1:26" ht="12.75" customHeight="1" x14ac:dyDescent="0.25">
      <c r="A752" s="3"/>
      <c r="B752" s="3"/>
      <c r="C752" s="200"/>
      <c r="D752" s="200"/>
      <c r="E752" s="3"/>
      <c r="F752" s="3"/>
      <c r="G752" s="3"/>
      <c r="H752" s="3"/>
      <c r="I752" s="3"/>
      <c r="J752" s="3"/>
      <c r="K752" s="3"/>
      <c r="L752" s="3"/>
      <c r="M752" s="3"/>
      <c r="N752" s="3"/>
      <c r="O752" s="3"/>
      <c r="P752" s="3"/>
      <c r="Q752" s="3"/>
      <c r="R752" s="3"/>
      <c r="S752" s="3"/>
      <c r="T752" s="3"/>
      <c r="U752" s="3"/>
      <c r="V752" s="3"/>
      <c r="W752" s="3"/>
      <c r="X752" s="3"/>
      <c r="Y752" s="3"/>
      <c r="Z752" s="3"/>
    </row>
    <row r="753" spans="1:26" ht="12.75" customHeight="1" x14ac:dyDescent="0.25">
      <c r="A753" s="3"/>
      <c r="B753" s="3"/>
      <c r="C753" s="200"/>
      <c r="D753" s="200"/>
      <c r="E753" s="3"/>
      <c r="F753" s="3"/>
      <c r="G753" s="3"/>
      <c r="H753" s="3"/>
      <c r="I753" s="3"/>
      <c r="J753" s="3"/>
      <c r="K753" s="3"/>
      <c r="L753" s="3"/>
      <c r="M753" s="3"/>
      <c r="N753" s="3"/>
      <c r="O753" s="3"/>
      <c r="P753" s="3"/>
      <c r="Q753" s="3"/>
      <c r="R753" s="3"/>
      <c r="S753" s="3"/>
      <c r="T753" s="3"/>
      <c r="U753" s="3"/>
      <c r="V753" s="3"/>
      <c r="W753" s="3"/>
      <c r="X753" s="3"/>
      <c r="Y753" s="3"/>
      <c r="Z753" s="3"/>
    </row>
    <row r="754" spans="1:26" ht="12.75" customHeight="1" x14ac:dyDescent="0.25">
      <c r="A754" s="3"/>
      <c r="B754" s="3"/>
      <c r="C754" s="200"/>
      <c r="D754" s="200"/>
      <c r="E754" s="3"/>
      <c r="F754" s="3"/>
      <c r="G754" s="3"/>
      <c r="H754" s="3"/>
      <c r="I754" s="3"/>
      <c r="J754" s="3"/>
      <c r="K754" s="3"/>
      <c r="L754" s="3"/>
      <c r="M754" s="3"/>
      <c r="N754" s="3"/>
      <c r="O754" s="3"/>
      <c r="P754" s="3"/>
      <c r="Q754" s="3"/>
      <c r="R754" s="3"/>
      <c r="S754" s="3"/>
      <c r="T754" s="3"/>
      <c r="U754" s="3"/>
      <c r="V754" s="3"/>
      <c r="W754" s="3"/>
      <c r="X754" s="3"/>
      <c r="Y754" s="3"/>
      <c r="Z754" s="3"/>
    </row>
    <row r="755" spans="1:26" ht="12.75" customHeight="1" x14ac:dyDescent="0.25">
      <c r="A755" s="3"/>
      <c r="B755" s="3"/>
      <c r="C755" s="200"/>
      <c r="D755" s="200"/>
      <c r="E755" s="3"/>
      <c r="F755" s="3"/>
      <c r="G755" s="3"/>
      <c r="H755" s="3"/>
      <c r="I755" s="3"/>
      <c r="J755" s="3"/>
      <c r="K755" s="3"/>
      <c r="L755" s="3"/>
      <c r="M755" s="3"/>
      <c r="N755" s="3"/>
      <c r="O755" s="3"/>
      <c r="P755" s="3"/>
      <c r="Q755" s="3"/>
      <c r="R755" s="3"/>
      <c r="S755" s="3"/>
      <c r="T755" s="3"/>
      <c r="U755" s="3"/>
      <c r="V755" s="3"/>
      <c r="W755" s="3"/>
      <c r="X755" s="3"/>
      <c r="Y755" s="3"/>
      <c r="Z755" s="3"/>
    </row>
    <row r="756" spans="1:26" ht="12.75" customHeight="1" x14ac:dyDescent="0.25">
      <c r="A756" s="3"/>
      <c r="B756" s="3"/>
      <c r="C756" s="200"/>
      <c r="D756" s="200"/>
      <c r="E756" s="3"/>
      <c r="F756" s="3"/>
      <c r="G756" s="3"/>
      <c r="H756" s="3"/>
      <c r="I756" s="3"/>
      <c r="J756" s="3"/>
      <c r="K756" s="3"/>
      <c r="L756" s="3"/>
      <c r="M756" s="3"/>
      <c r="N756" s="3"/>
      <c r="O756" s="3"/>
      <c r="P756" s="3"/>
      <c r="Q756" s="3"/>
      <c r="R756" s="3"/>
      <c r="S756" s="3"/>
      <c r="T756" s="3"/>
      <c r="U756" s="3"/>
      <c r="V756" s="3"/>
      <c r="W756" s="3"/>
      <c r="X756" s="3"/>
      <c r="Y756" s="3"/>
      <c r="Z756" s="3"/>
    </row>
    <row r="757" spans="1:26" ht="12.75" customHeight="1" x14ac:dyDescent="0.25">
      <c r="A757" s="3"/>
      <c r="B757" s="3"/>
      <c r="C757" s="200"/>
      <c r="D757" s="200"/>
      <c r="E757" s="3"/>
      <c r="F757" s="3"/>
      <c r="G757" s="3"/>
      <c r="H757" s="3"/>
      <c r="I757" s="3"/>
      <c r="J757" s="3"/>
      <c r="K757" s="3"/>
      <c r="L757" s="3"/>
      <c r="M757" s="3"/>
      <c r="N757" s="3"/>
      <c r="O757" s="3"/>
      <c r="P757" s="3"/>
      <c r="Q757" s="3"/>
      <c r="R757" s="3"/>
      <c r="S757" s="3"/>
      <c r="T757" s="3"/>
      <c r="U757" s="3"/>
      <c r="V757" s="3"/>
      <c r="W757" s="3"/>
      <c r="X757" s="3"/>
      <c r="Y757" s="3"/>
      <c r="Z757" s="3"/>
    </row>
    <row r="758" spans="1:26" ht="12.75" customHeight="1" x14ac:dyDescent="0.25">
      <c r="A758" s="3"/>
      <c r="B758" s="3"/>
      <c r="C758" s="200"/>
      <c r="D758" s="200"/>
      <c r="E758" s="3"/>
      <c r="F758" s="3"/>
      <c r="G758" s="3"/>
      <c r="H758" s="3"/>
      <c r="I758" s="3"/>
      <c r="J758" s="3"/>
      <c r="K758" s="3"/>
      <c r="L758" s="3"/>
      <c r="M758" s="3"/>
      <c r="N758" s="3"/>
      <c r="O758" s="3"/>
      <c r="P758" s="3"/>
      <c r="Q758" s="3"/>
      <c r="R758" s="3"/>
      <c r="S758" s="3"/>
      <c r="T758" s="3"/>
      <c r="U758" s="3"/>
      <c r="V758" s="3"/>
      <c r="W758" s="3"/>
      <c r="X758" s="3"/>
      <c r="Y758" s="3"/>
      <c r="Z758" s="3"/>
    </row>
    <row r="759" spans="1:26" ht="12.75" customHeight="1" x14ac:dyDescent="0.25">
      <c r="A759" s="3"/>
      <c r="B759" s="3"/>
      <c r="C759" s="200"/>
      <c r="D759" s="200"/>
      <c r="E759" s="3"/>
      <c r="F759" s="3"/>
      <c r="G759" s="3"/>
      <c r="H759" s="3"/>
      <c r="I759" s="3"/>
      <c r="J759" s="3"/>
      <c r="K759" s="3"/>
      <c r="L759" s="3"/>
      <c r="M759" s="3"/>
      <c r="N759" s="3"/>
      <c r="O759" s="3"/>
      <c r="P759" s="3"/>
      <c r="Q759" s="3"/>
      <c r="R759" s="3"/>
      <c r="S759" s="3"/>
      <c r="T759" s="3"/>
      <c r="U759" s="3"/>
      <c r="V759" s="3"/>
      <c r="W759" s="3"/>
      <c r="X759" s="3"/>
      <c r="Y759" s="3"/>
      <c r="Z759" s="3"/>
    </row>
    <row r="760" spans="1:26" ht="12.75" customHeight="1" x14ac:dyDescent="0.25">
      <c r="A760" s="3"/>
      <c r="B760" s="3"/>
      <c r="C760" s="200"/>
      <c r="D760" s="200"/>
      <c r="E760" s="3"/>
      <c r="F760" s="3"/>
      <c r="G760" s="3"/>
      <c r="H760" s="3"/>
      <c r="I760" s="3"/>
      <c r="J760" s="3"/>
      <c r="K760" s="3"/>
      <c r="L760" s="3"/>
      <c r="M760" s="3"/>
      <c r="N760" s="3"/>
      <c r="O760" s="3"/>
      <c r="P760" s="3"/>
      <c r="Q760" s="3"/>
      <c r="R760" s="3"/>
      <c r="S760" s="3"/>
      <c r="T760" s="3"/>
      <c r="U760" s="3"/>
      <c r="V760" s="3"/>
      <c r="W760" s="3"/>
      <c r="X760" s="3"/>
      <c r="Y760" s="3"/>
      <c r="Z760" s="3"/>
    </row>
    <row r="761" spans="1:26" ht="12.75" customHeight="1" x14ac:dyDescent="0.25">
      <c r="A761" s="3"/>
      <c r="B761" s="3"/>
      <c r="C761" s="200"/>
      <c r="D761" s="200"/>
      <c r="E761" s="3"/>
      <c r="F761" s="3"/>
      <c r="G761" s="3"/>
      <c r="H761" s="3"/>
      <c r="I761" s="3"/>
      <c r="J761" s="3"/>
      <c r="K761" s="3"/>
      <c r="L761" s="3"/>
      <c r="M761" s="3"/>
      <c r="N761" s="3"/>
      <c r="O761" s="3"/>
      <c r="P761" s="3"/>
      <c r="Q761" s="3"/>
      <c r="R761" s="3"/>
      <c r="S761" s="3"/>
      <c r="T761" s="3"/>
      <c r="U761" s="3"/>
      <c r="V761" s="3"/>
      <c r="W761" s="3"/>
      <c r="X761" s="3"/>
      <c r="Y761" s="3"/>
      <c r="Z761" s="3"/>
    </row>
    <row r="762" spans="1:26" ht="12.75" customHeight="1" x14ac:dyDescent="0.25">
      <c r="A762" s="3"/>
      <c r="B762" s="3"/>
      <c r="C762" s="200"/>
      <c r="D762" s="200"/>
      <c r="E762" s="3"/>
      <c r="F762" s="3"/>
      <c r="G762" s="3"/>
      <c r="H762" s="3"/>
      <c r="I762" s="3"/>
      <c r="J762" s="3"/>
      <c r="K762" s="3"/>
      <c r="L762" s="3"/>
      <c r="M762" s="3"/>
      <c r="N762" s="3"/>
      <c r="O762" s="3"/>
      <c r="P762" s="3"/>
      <c r="Q762" s="3"/>
      <c r="R762" s="3"/>
      <c r="S762" s="3"/>
      <c r="T762" s="3"/>
      <c r="U762" s="3"/>
      <c r="V762" s="3"/>
      <c r="W762" s="3"/>
      <c r="X762" s="3"/>
      <c r="Y762" s="3"/>
      <c r="Z762" s="3"/>
    </row>
    <row r="763" spans="1:26" ht="12.75" customHeight="1" x14ac:dyDescent="0.25">
      <c r="A763" s="3"/>
      <c r="B763" s="3"/>
      <c r="C763" s="200"/>
      <c r="D763" s="200"/>
      <c r="E763" s="3"/>
      <c r="F763" s="3"/>
      <c r="G763" s="3"/>
      <c r="H763" s="3"/>
      <c r="I763" s="3"/>
      <c r="J763" s="3"/>
      <c r="K763" s="3"/>
      <c r="L763" s="3"/>
      <c r="M763" s="3"/>
      <c r="N763" s="3"/>
      <c r="O763" s="3"/>
      <c r="P763" s="3"/>
      <c r="Q763" s="3"/>
      <c r="R763" s="3"/>
      <c r="S763" s="3"/>
      <c r="T763" s="3"/>
      <c r="U763" s="3"/>
      <c r="V763" s="3"/>
      <c r="W763" s="3"/>
      <c r="X763" s="3"/>
      <c r="Y763" s="3"/>
      <c r="Z763" s="3"/>
    </row>
    <row r="764" spans="1:26" ht="12.75" customHeight="1" x14ac:dyDescent="0.25">
      <c r="A764" s="3"/>
      <c r="B764" s="3"/>
      <c r="C764" s="200"/>
      <c r="D764" s="200"/>
      <c r="E764" s="3"/>
      <c r="F764" s="3"/>
      <c r="G764" s="3"/>
      <c r="H764" s="3"/>
      <c r="I764" s="3"/>
      <c r="J764" s="3"/>
      <c r="K764" s="3"/>
      <c r="L764" s="3"/>
      <c r="M764" s="3"/>
      <c r="N764" s="3"/>
      <c r="O764" s="3"/>
      <c r="P764" s="3"/>
      <c r="Q764" s="3"/>
      <c r="R764" s="3"/>
      <c r="S764" s="3"/>
      <c r="T764" s="3"/>
      <c r="U764" s="3"/>
      <c r="V764" s="3"/>
      <c r="W764" s="3"/>
      <c r="X764" s="3"/>
      <c r="Y764" s="3"/>
      <c r="Z764" s="3"/>
    </row>
    <row r="765" spans="1:26" ht="12.75" customHeight="1" x14ac:dyDescent="0.25">
      <c r="A765" s="3"/>
      <c r="B765" s="3"/>
      <c r="C765" s="200"/>
      <c r="D765" s="200"/>
      <c r="E765" s="3"/>
      <c r="F765" s="3"/>
      <c r="G765" s="3"/>
      <c r="H765" s="3"/>
      <c r="I765" s="3"/>
      <c r="J765" s="3"/>
      <c r="K765" s="3"/>
      <c r="L765" s="3"/>
      <c r="M765" s="3"/>
      <c r="N765" s="3"/>
      <c r="O765" s="3"/>
      <c r="P765" s="3"/>
      <c r="Q765" s="3"/>
      <c r="R765" s="3"/>
      <c r="S765" s="3"/>
      <c r="T765" s="3"/>
      <c r="U765" s="3"/>
      <c r="V765" s="3"/>
      <c r="W765" s="3"/>
      <c r="X765" s="3"/>
      <c r="Y765" s="3"/>
      <c r="Z765" s="3"/>
    </row>
    <row r="766" spans="1:26" ht="12.75" customHeight="1" x14ac:dyDescent="0.25">
      <c r="A766" s="3"/>
      <c r="B766" s="3"/>
      <c r="C766" s="200"/>
      <c r="D766" s="200"/>
      <c r="E766" s="3"/>
      <c r="F766" s="3"/>
      <c r="G766" s="3"/>
      <c r="H766" s="3"/>
      <c r="I766" s="3"/>
      <c r="J766" s="3"/>
      <c r="K766" s="3"/>
      <c r="L766" s="3"/>
      <c r="M766" s="3"/>
      <c r="N766" s="3"/>
      <c r="O766" s="3"/>
      <c r="P766" s="3"/>
      <c r="Q766" s="3"/>
      <c r="R766" s="3"/>
      <c r="S766" s="3"/>
      <c r="T766" s="3"/>
      <c r="U766" s="3"/>
      <c r="V766" s="3"/>
      <c r="W766" s="3"/>
      <c r="X766" s="3"/>
      <c r="Y766" s="3"/>
      <c r="Z766" s="3"/>
    </row>
    <row r="767" spans="1:26" ht="12.75" customHeight="1" x14ac:dyDescent="0.25">
      <c r="A767" s="3"/>
      <c r="B767" s="3"/>
      <c r="C767" s="200"/>
      <c r="D767" s="200"/>
      <c r="E767" s="3"/>
      <c r="F767" s="3"/>
      <c r="G767" s="3"/>
      <c r="H767" s="3"/>
      <c r="I767" s="3"/>
      <c r="J767" s="3"/>
      <c r="K767" s="3"/>
      <c r="L767" s="3"/>
      <c r="M767" s="3"/>
      <c r="N767" s="3"/>
      <c r="O767" s="3"/>
      <c r="P767" s="3"/>
      <c r="Q767" s="3"/>
      <c r="R767" s="3"/>
      <c r="S767" s="3"/>
      <c r="T767" s="3"/>
      <c r="U767" s="3"/>
      <c r="V767" s="3"/>
      <c r="W767" s="3"/>
      <c r="X767" s="3"/>
      <c r="Y767" s="3"/>
      <c r="Z767" s="3"/>
    </row>
    <row r="768" spans="1:26" ht="12.75" customHeight="1" x14ac:dyDescent="0.25">
      <c r="A768" s="3"/>
      <c r="B768" s="3"/>
      <c r="C768" s="200"/>
      <c r="D768" s="200"/>
      <c r="E768" s="3"/>
      <c r="F768" s="3"/>
      <c r="G768" s="3"/>
      <c r="H768" s="3"/>
      <c r="I768" s="3"/>
      <c r="J768" s="3"/>
      <c r="K768" s="3"/>
      <c r="L768" s="3"/>
      <c r="M768" s="3"/>
      <c r="N768" s="3"/>
      <c r="O768" s="3"/>
      <c r="P768" s="3"/>
      <c r="Q768" s="3"/>
      <c r="R768" s="3"/>
      <c r="S768" s="3"/>
      <c r="T768" s="3"/>
      <c r="U768" s="3"/>
      <c r="V768" s="3"/>
      <c r="W768" s="3"/>
      <c r="X768" s="3"/>
      <c r="Y768" s="3"/>
      <c r="Z768" s="3"/>
    </row>
    <row r="769" spans="1:26" ht="12.75" customHeight="1" x14ac:dyDescent="0.25">
      <c r="A769" s="3"/>
      <c r="B769" s="3"/>
      <c r="C769" s="200"/>
      <c r="D769" s="200"/>
      <c r="E769" s="3"/>
      <c r="F769" s="3"/>
      <c r="G769" s="3"/>
      <c r="H769" s="3"/>
      <c r="I769" s="3"/>
      <c r="J769" s="3"/>
      <c r="K769" s="3"/>
      <c r="L769" s="3"/>
      <c r="M769" s="3"/>
      <c r="N769" s="3"/>
      <c r="O769" s="3"/>
      <c r="P769" s="3"/>
      <c r="Q769" s="3"/>
      <c r="R769" s="3"/>
      <c r="S769" s="3"/>
      <c r="T769" s="3"/>
      <c r="U769" s="3"/>
      <c r="V769" s="3"/>
      <c r="W769" s="3"/>
      <c r="X769" s="3"/>
      <c r="Y769" s="3"/>
      <c r="Z769" s="3"/>
    </row>
    <row r="770" spans="1:26" ht="12.75" customHeight="1" x14ac:dyDescent="0.25">
      <c r="A770" s="3"/>
      <c r="B770" s="3"/>
      <c r="C770" s="200"/>
      <c r="D770" s="200"/>
      <c r="E770" s="3"/>
      <c r="F770" s="3"/>
      <c r="G770" s="3"/>
      <c r="H770" s="3"/>
      <c r="I770" s="3"/>
      <c r="J770" s="3"/>
      <c r="K770" s="3"/>
      <c r="L770" s="3"/>
      <c r="M770" s="3"/>
      <c r="N770" s="3"/>
      <c r="O770" s="3"/>
      <c r="P770" s="3"/>
      <c r="Q770" s="3"/>
      <c r="R770" s="3"/>
      <c r="S770" s="3"/>
      <c r="T770" s="3"/>
      <c r="U770" s="3"/>
      <c r="V770" s="3"/>
      <c r="W770" s="3"/>
      <c r="X770" s="3"/>
      <c r="Y770" s="3"/>
      <c r="Z770" s="3"/>
    </row>
    <row r="771" spans="1:26" ht="12.75" customHeight="1" x14ac:dyDescent="0.25">
      <c r="A771" s="3"/>
      <c r="B771" s="3"/>
      <c r="C771" s="200"/>
      <c r="D771" s="200"/>
      <c r="E771" s="3"/>
      <c r="F771" s="3"/>
      <c r="G771" s="3"/>
      <c r="H771" s="3"/>
      <c r="I771" s="3"/>
      <c r="J771" s="3"/>
      <c r="K771" s="3"/>
      <c r="L771" s="3"/>
      <c r="M771" s="3"/>
      <c r="N771" s="3"/>
      <c r="O771" s="3"/>
      <c r="P771" s="3"/>
      <c r="Q771" s="3"/>
      <c r="R771" s="3"/>
      <c r="S771" s="3"/>
      <c r="T771" s="3"/>
      <c r="U771" s="3"/>
      <c r="V771" s="3"/>
      <c r="W771" s="3"/>
      <c r="X771" s="3"/>
      <c r="Y771" s="3"/>
      <c r="Z771" s="3"/>
    </row>
    <row r="772" spans="1:26" ht="12.75" customHeight="1" x14ac:dyDescent="0.25">
      <c r="A772" s="3"/>
      <c r="B772" s="3"/>
      <c r="C772" s="200"/>
      <c r="D772" s="200"/>
      <c r="E772" s="3"/>
      <c r="F772" s="3"/>
      <c r="G772" s="3"/>
      <c r="H772" s="3"/>
      <c r="I772" s="3"/>
      <c r="J772" s="3"/>
      <c r="K772" s="3"/>
      <c r="L772" s="3"/>
      <c r="M772" s="3"/>
      <c r="N772" s="3"/>
      <c r="O772" s="3"/>
      <c r="P772" s="3"/>
      <c r="Q772" s="3"/>
      <c r="R772" s="3"/>
      <c r="S772" s="3"/>
      <c r="T772" s="3"/>
      <c r="U772" s="3"/>
      <c r="V772" s="3"/>
      <c r="W772" s="3"/>
      <c r="X772" s="3"/>
      <c r="Y772" s="3"/>
      <c r="Z772" s="3"/>
    </row>
    <row r="773" spans="1:26" ht="12.75" customHeight="1" x14ac:dyDescent="0.25">
      <c r="A773" s="3"/>
      <c r="B773" s="3"/>
      <c r="C773" s="200"/>
      <c r="D773" s="200"/>
      <c r="E773" s="3"/>
      <c r="F773" s="3"/>
      <c r="G773" s="3"/>
      <c r="H773" s="3"/>
      <c r="I773" s="3"/>
      <c r="J773" s="3"/>
      <c r="K773" s="3"/>
      <c r="L773" s="3"/>
      <c r="M773" s="3"/>
      <c r="N773" s="3"/>
      <c r="O773" s="3"/>
      <c r="P773" s="3"/>
      <c r="Q773" s="3"/>
      <c r="R773" s="3"/>
      <c r="S773" s="3"/>
      <c r="T773" s="3"/>
      <c r="U773" s="3"/>
      <c r="V773" s="3"/>
      <c r="W773" s="3"/>
      <c r="X773" s="3"/>
      <c r="Y773" s="3"/>
      <c r="Z773" s="3"/>
    </row>
    <row r="774" spans="1:26" ht="12.75" customHeight="1" x14ac:dyDescent="0.25">
      <c r="A774" s="3"/>
      <c r="B774" s="3"/>
      <c r="C774" s="200"/>
      <c r="D774" s="200"/>
      <c r="E774" s="3"/>
      <c r="F774" s="3"/>
      <c r="G774" s="3"/>
      <c r="H774" s="3"/>
      <c r="I774" s="3"/>
      <c r="J774" s="3"/>
      <c r="K774" s="3"/>
      <c r="L774" s="3"/>
      <c r="M774" s="3"/>
      <c r="N774" s="3"/>
      <c r="O774" s="3"/>
      <c r="P774" s="3"/>
      <c r="Q774" s="3"/>
      <c r="R774" s="3"/>
      <c r="S774" s="3"/>
      <c r="T774" s="3"/>
      <c r="U774" s="3"/>
      <c r="V774" s="3"/>
      <c r="W774" s="3"/>
      <c r="X774" s="3"/>
      <c r="Y774" s="3"/>
      <c r="Z774" s="3"/>
    </row>
    <row r="775" spans="1:26" ht="12.75" customHeight="1" x14ac:dyDescent="0.25">
      <c r="A775" s="3"/>
      <c r="B775" s="3"/>
      <c r="C775" s="200"/>
      <c r="D775" s="200"/>
      <c r="E775" s="3"/>
      <c r="F775" s="3"/>
      <c r="G775" s="3"/>
      <c r="H775" s="3"/>
      <c r="I775" s="3"/>
      <c r="J775" s="3"/>
      <c r="K775" s="3"/>
      <c r="L775" s="3"/>
      <c r="M775" s="3"/>
      <c r="N775" s="3"/>
      <c r="O775" s="3"/>
      <c r="P775" s="3"/>
      <c r="Q775" s="3"/>
      <c r="R775" s="3"/>
      <c r="S775" s="3"/>
      <c r="T775" s="3"/>
      <c r="U775" s="3"/>
      <c r="V775" s="3"/>
      <c r="W775" s="3"/>
      <c r="X775" s="3"/>
      <c r="Y775" s="3"/>
      <c r="Z775" s="3"/>
    </row>
    <row r="776" spans="1:26" ht="12.75" customHeight="1" x14ac:dyDescent="0.25">
      <c r="A776" s="3"/>
      <c r="B776" s="3"/>
      <c r="C776" s="200"/>
      <c r="D776" s="200"/>
      <c r="E776" s="3"/>
      <c r="F776" s="3"/>
      <c r="G776" s="3"/>
      <c r="H776" s="3"/>
      <c r="I776" s="3"/>
      <c r="J776" s="3"/>
      <c r="K776" s="3"/>
      <c r="L776" s="3"/>
      <c r="M776" s="3"/>
      <c r="N776" s="3"/>
      <c r="O776" s="3"/>
      <c r="P776" s="3"/>
      <c r="Q776" s="3"/>
      <c r="R776" s="3"/>
      <c r="S776" s="3"/>
      <c r="T776" s="3"/>
      <c r="U776" s="3"/>
      <c r="V776" s="3"/>
      <c r="W776" s="3"/>
      <c r="X776" s="3"/>
      <c r="Y776" s="3"/>
      <c r="Z776" s="3"/>
    </row>
    <row r="777" spans="1:26" ht="12.75" customHeight="1" x14ac:dyDescent="0.25">
      <c r="A777" s="3"/>
      <c r="B777" s="3"/>
      <c r="C777" s="200"/>
      <c r="D777" s="200"/>
      <c r="E777" s="3"/>
      <c r="F777" s="3"/>
      <c r="G777" s="3"/>
      <c r="H777" s="3"/>
      <c r="I777" s="3"/>
      <c r="J777" s="3"/>
      <c r="K777" s="3"/>
      <c r="L777" s="3"/>
      <c r="M777" s="3"/>
      <c r="N777" s="3"/>
      <c r="O777" s="3"/>
      <c r="P777" s="3"/>
      <c r="Q777" s="3"/>
      <c r="R777" s="3"/>
      <c r="S777" s="3"/>
      <c r="T777" s="3"/>
      <c r="U777" s="3"/>
      <c r="V777" s="3"/>
      <c r="W777" s="3"/>
      <c r="X777" s="3"/>
      <c r="Y777" s="3"/>
      <c r="Z777" s="3"/>
    </row>
    <row r="778" spans="1:26" ht="12.75" customHeight="1" x14ac:dyDescent="0.25">
      <c r="A778" s="3"/>
      <c r="B778" s="3"/>
      <c r="C778" s="200"/>
      <c r="D778" s="200"/>
      <c r="E778" s="3"/>
      <c r="F778" s="3"/>
      <c r="G778" s="3"/>
      <c r="H778" s="3"/>
      <c r="I778" s="3"/>
      <c r="J778" s="3"/>
      <c r="K778" s="3"/>
      <c r="L778" s="3"/>
      <c r="M778" s="3"/>
      <c r="N778" s="3"/>
      <c r="O778" s="3"/>
      <c r="P778" s="3"/>
      <c r="Q778" s="3"/>
      <c r="R778" s="3"/>
      <c r="S778" s="3"/>
      <c r="T778" s="3"/>
      <c r="U778" s="3"/>
      <c r="V778" s="3"/>
      <c r="W778" s="3"/>
      <c r="X778" s="3"/>
      <c r="Y778" s="3"/>
      <c r="Z778" s="3"/>
    </row>
    <row r="779" spans="1:26" ht="12.75" customHeight="1" x14ac:dyDescent="0.25">
      <c r="A779" s="3"/>
      <c r="B779" s="3"/>
      <c r="C779" s="200"/>
      <c r="D779" s="200"/>
      <c r="E779" s="3"/>
      <c r="F779" s="3"/>
      <c r="G779" s="3"/>
      <c r="H779" s="3"/>
      <c r="I779" s="3"/>
      <c r="J779" s="3"/>
      <c r="K779" s="3"/>
      <c r="L779" s="3"/>
      <c r="M779" s="3"/>
      <c r="N779" s="3"/>
      <c r="O779" s="3"/>
      <c r="P779" s="3"/>
      <c r="Q779" s="3"/>
      <c r="R779" s="3"/>
      <c r="S779" s="3"/>
      <c r="T779" s="3"/>
      <c r="U779" s="3"/>
      <c r="V779" s="3"/>
      <c r="W779" s="3"/>
      <c r="X779" s="3"/>
      <c r="Y779" s="3"/>
      <c r="Z779" s="3"/>
    </row>
    <row r="780" spans="1:26" ht="12.75" customHeight="1" x14ac:dyDescent="0.25">
      <c r="A780" s="3"/>
      <c r="B780" s="3"/>
      <c r="C780" s="200"/>
      <c r="D780" s="200"/>
      <c r="E780" s="3"/>
      <c r="F780" s="3"/>
      <c r="G780" s="3"/>
      <c r="H780" s="3"/>
      <c r="I780" s="3"/>
      <c r="J780" s="3"/>
      <c r="K780" s="3"/>
      <c r="L780" s="3"/>
      <c r="M780" s="3"/>
      <c r="N780" s="3"/>
      <c r="O780" s="3"/>
      <c r="P780" s="3"/>
      <c r="Q780" s="3"/>
      <c r="R780" s="3"/>
      <c r="S780" s="3"/>
      <c r="T780" s="3"/>
      <c r="U780" s="3"/>
      <c r="V780" s="3"/>
      <c r="W780" s="3"/>
      <c r="X780" s="3"/>
      <c r="Y780" s="3"/>
      <c r="Z780" s="3"/>
    </row>
    <row r="781" spans="1:26" ht="12.75" customHeight="1" x14ac:dyDescent="0.25">
      <c r="A781" s="3"/>
      <c r="B781" s="3"/>
      <c r="C781" s="200"/>
      <c r="D781" s="200"/>
      <c r="E781" s="3"/>
      <c r="F781" s="3"/>
      <c r="G781" s="3"/>
      <c r="H781" s="3"/>
      <c r="I781" s="3"/>
      <c r="J781" s="3"/>
      <c r="K781" s="3"/>
      <c r="L781" s="3"/>
      <c r="M781" s="3"/>
      <c r="N781" s="3"/>
      <c r="O781" s="3"/>
      <c r="P781" s="3"/>
      <c r="Q781" s="3"/>
      <c r="R781" s="3"/>
      <c r="S781" s="3"/>
      <c r="T781" s="3"/>
      <c r="U781" s="3"/>
      <c r="V781" s="3"/>
      <c r="W781" s="3"/>
      <c r="X781" s="3"/>
      <c r="Y781" s="3"/>
      <c r="Z781" s="3"/>
    </row>
    <row r="782" spans="1:26" ht="12.75" customHeight="1" x14ac:dyDescent="0.25">
      <c r="A782" s="3"/>
      <c r="B782" s="3"/>
      <c r="C782" s="200"/>
      <c r="D782" s="200"/>
      <c r="E782" s="3"/>
      <c r="F782" s="3"/>
      <c r="G782" s="3"/>
      <c r="H782" s="3"/>
      <c r="I782" s="3"/>
      <c r="J782" s="3"/>
      <c r="K782" s="3"/>
      <c r="L782" s="3"/>
      <c r="M782" s="3"/>
      <c r="N782" s="3"/>
      <c r="O782" s="3"/>
      <c r="P782" s="3"/>
      <c r="Q782" s="3"/>
      <c r="R782" s="3"/>
      <c r="S782" s="3"/>
      <c r="T782" s="3"/>
      <c r="U782" s="3"/>
      <c r="V782" s="3"/>
      <c r="W782" s="3"/>
      <c r="X782" s="3"/>
      <c r="Y782" s="3"/>
      <c r="Z782" s="3"/>
    </row>
    <row r="783" spans="1:26" ht="12.75" customHeight="1" x14ac:dyDescent="0.25">
      <c r="A783" s="3"/>
      <c r="B783" s="3"/>
      <c r="C783" s="200"/>
      <c r="D783" s="200"/>
      <c r="E783" s="3"/>
      <c r="F783" s="3"/>
      <c r="G783" s="3"/>
      <c r="H783" s="3"/>
      <c r="I783" s="3"/>
      <c r="J783" s="3"/>
      <c r="K783" s="3"/>
      <c r="L783" s="3"/>
      <c r="M783" s="3"/>
      <c r="N783" s="3"/>
      <c r="O783" s="3"/>
      <c r="P783" s="3"/>
      <c r="Q783" s="3"/>
      <c r="R783" s="3"/>
      <c r="S783" s="3"/>
      <c r="T783" s="3"/>
      <c r="U783" s="3"/>
      <c r="V783" s="3"/>
      <c r="W783" s="3"/>
      <c r="X783" s="3"/>
      <c r="Y783" s="3"/>
      <c r="Z783" s="3"/>
    </row>
    <row r="784" spans="1:26" ht="12.75" customHeight="1" x14ac:dyDescent="0.25">
      <c r="A784" s="3"/>
      <c r="B784" s="3"/>
      <c r="C784" s="200"/>
      <c r="D784" s="200"/>
      <c r="E784" s="3"/>
      <c r="F784" s="3"/>
      <c r="G784" s="3"/>
      <c r="H784" s="3"/>
      <c r="I784" s="3"/>
      <c r="J784" s="3"/>
      <c r="K784" s="3"/>
      <c r="L784" s="3"/>
      <c r="M784" s="3"/>
      <c r="N784" s="3"/>
      <c r="O784" s="3"/>
      <c r="P784" s="3"/>
      <c r="Q784" s="3"/>
      <c r="R784" s="3"/>
      <c r="S784" s="3"/>
      <c r="T784" s="3"/>
      <c r="U784" s="3"/>
      <c r="V784" s="3"/>
      <c r="W784" s="3"/>
      <c r="X784" s="3"/>
      <c r="Y784" s="3"/>
      <c r="Z784" s="3"/>
    </row>
    <row r="785" spans="1:26" ht="12.75" customHeight="1" x14ac:dyDescent="0.25">
      <c r="A785" s="3"/>
      <c r="B785" s="3"/>
      <c r="C785" s="200"/>
      <c r="D785" s="200"/>
      <c r="E785" s="3"/>
      <c r="F785" s="3"/>
      <c r="G785" s="3"/>
      <c r="H785" s="3"/>
      <c r="I785" s="3"/>
      <c r="J785" s="3"/>
      <c r="K785" s="3"/>
      <c r="L785" s="3"/>
      <c r="M785" s="3"/>
      <c r="N785" s="3"/>
      <c r="O785" s="3"/>
      <c r="P785" s="3"/>
      <c r="Q785" s="3"/>
      <c r="R785" s="3"/>
      <c r="S785" s="3"/>
      <c r="T785" s="3"/>
      <c r="U785" s="3"/>
      <c r="V785" s="3"/>
      <c r="W785" s="3"/>
      <c r="X785" s="3"/>
      <c r="Y785" s="3"/>
      <c r="Z785" s="3"/>
    </row>
    <row r="786" spans="1:26" ht="12.75" customHeight="1" x14ac:dyDescent="0.25">
      <c r="A786" s="3"/>
      <c r="B786" s="3"/>
      <c r="C786" s="200"/>
      <c r="D786" s="200"/>
      <c r="E786" s="3"/>
      <c r="F786" s="3"/>
      <c r="G786" s="3"/>
      <c r="H786" s="3"/>
      <c r="I786" s="3"/>
      <c r="J786" s="3"/>
      <c r="K786" s="3"/>
      <c r="L786" s="3"/>
      <c r="M786" s="3"/>
      <c r="N786" s="3"/>
      <c r="O786" s="3"/>
      <c r="P786" s="3"/>
      <c r="Q786" s="3"/>
      <c r="R786" s="3"/>
      <c r="S786" s="3"/>
      <c r="T786" s="3"/>
      <c r="U786" s="3"/>
      <c r="V786" s="3"/>
      <c r="W786" s="3"/>
      <c r="X786" s="3"/>
      <c r="Y786" s="3"/>
      <c r="Z786" s="3"/>
    </row>
    <row r="787" spans="1:26" ht="12.75" customHeight="1" x14ac:dyDescent="0.25">
      <c r="A787" s="3"/>
      <c r="B787" s="3"/>
      <c r="C787" s="200"/>
      <c r="D787" s="200"/>
      <c r="E787" s="3"/>
      <c r="F787" s="3"/>
      <c r="G787" s="3"/>
      <c r="H787" s="3"/>
      <c r="I787" s="3"/>
      <c r="J787" s="3"/>
      <c r="K787" s="3"/>
      <c r="L787" s="3"/>
      <c r="M787" s="3"/>
      <c r="N787" s="3"/>
      <c r="O787" s="3"/>
      <c r="P787" s="3"/>
      <c r="Q787" s="3"/>
      <c r="R787" s="3"/>
      <c r="S787" s="3"/>
      <c r="T787" s="3"/>
      <c r="U787" s="3"/>
      <c r="V787" s="3"/>
      <c r="W787" s="3"/>
      <c r="X787" s="3"/>
      <c r="Y787" s="3"/>
      <c r="Z787" s="3"/>
    </row>
    <row r="788" spans="1:26" ht="12.75" customHeight="1" x14ac:dyDescent="0.25">
      <c r="A788" s="3"/>
      <c r="B788" s="3"/>
      <c r="C788" s="200"/>
      <c r="D788" s="200"/>
      <c r="E788" s="3"/>
      <c r="F788" s="3"/>
      <c r="G788" s="3"/>
      <c r="H788" s="3"/>
      <c r="I788" s="3"/>
      <c r="J788" s="3"/>
      <c r="K788" s="3"/>
      <c r="L788" s="3"/>
      <c r="M788" s="3"/>
      <c r="N788" s="3"/>
      <c r="O788" s="3"/>
      <c r="P788" s="3"/>
      <c r="Q788" s="3"/>
      <c r="R788" s="3"/>
      <c r="S788" s="3"/>
      <c r="T788" s="3"/>
      <c r="U788" s="3"/>
      <c r="V788" s="3"/>
      <c r="W788" s="3"/>
      <c r="X788" s="3"/>
      <c r="Y788" s="3"/>
      <c r="Z788" s="3"/>
    </row>
    <row r="789" spans="1:26" ht="12.75" customHeight="1" x14ac:dyDescent="0.25">
      <c r="A789" s="3"/>
      <c r="B789" s="3"/>
      <c r="C789" s="200"/>
      <c r="D789" s="200"/>
      <c r="E789" s="3"/>
      <c r="F789" s="3"/>
      <c r="G789" s="3"/>
      <c r="H789" s="3"/>
      <c r="I789" s="3"/>
      <c r="J789" s="3"/>
      <c r="K789" s="3"/>
      <c r="L789" s="3"/>
      <c r="M789" s="3"/>
      <c r="N789" s="3"/>
      <c r="O789" s="3"/>
      <c r="P789" s="3"/>
      <c r="Q789" s="3"/>
      <c r="R789" s="3"/>
      <c r="S789" s="3"/>
      <c r="T789" s="3"/>
      <c r="U789" s="3"/>
      <c r="V789" s="3"/>
      <c r="W789" s="3"/>
      <c r="X789" s="3"/>
      <c r="Y789" s="3"/>
      <c r="Z789" s="3"/>
    </row>
    <row r="790" spans="1:26" ht="12.75" customHeight="1" x14ac:dyDescent="0.25">
      <c r="A790" s="3"/>
      <c r="B790" s="3"/>
      <c r="C790" s="200"/>
      <c r="D790" s="200"/>
      <c r="E790" s="3"/>
      <c r="F790" s="3"/>
      <c r="G790" s="3"/>
      <c r="H790" s="3"/>
      <c r="I790" s="3"/>
      <c r="J790" s="3"/>
      <c r="K790" s="3"/>
      <c r="L790" s="3"/>
      <c r="M790" s="3"/>
      <c r="N790" s="3"/>
      <c r="O790" s="3"/>
      <c r="P790" s="3"/>
      <c r="Q790" s="3"/>
      <c r="R790" s="3"/>
      <c r="S790" s="3"/>
      <c r="T790" s="3"/>
      <c r="U790" s="3"/>
      <c r="V790" s="3"/>
      <c r="W790" s="3"/>
      <c r="X790" s="3"/>
      <c r="Y790" s="3"/>
      <c r="Z790" s="3"/>
    </row>
    <row r="791" spans="1:26" ht="12.75" customHeight="1" x14ac:dyDescent="0.25">
      <c r="A791" s="3"/>
      <c r="B791" s="3"/>
      <c r="C791" s="200"/>
      <c r="D791" s="200"/>
      <c r="E791" s="3"/>
      <c r="F791" s="3"/>
      <c r="G791" s="3"/>
      <c r="H791" s="3"/>
      <c r="I791" s="3"/>
      <c r="J791" s="3"/>
      <c r="K791" s="3"/>
      <c r="L791" s="3"/>
      <c r="M791" s="3"/>
      <c r="N791" s="3"/>
      <c r="O791" s="3"/>
      <c r="P791" s="3"/>
      <c r="Q791" s="3"/>
      <c r="R791" s="3"/>
      <c r="S791" s="3"/>
      <c r="T791" s="3"/>
      <c r="U791" s="3"/>
      <c r="V791" s="3"/>
      <c r="W791" s="3"/>
      <c r="X791" s="3"/>
      <c r="Y791" s="3"/>
      <c r="Z791" s="3"/>
    </row>
    <row r="792" spans="1:26" ht="12.75" customHeight="1" x14ac:dyDescent="0.25">
      <c r="A792" s="3"/>
      <c r="B792" s="3"/>
      <c r="C792" s="200"/>
      <c r="D792" s="200"/>
      <c r="E792" s="3"/>
      <c r="F792" s="3"/>
      <c r="G792" s="3"/>
      <c r="H792" s="3"/>
      <c r="I792" s="3"/>
      <c r="J792" s="3"/>
      <c r="K792" s="3"/>
      <c r="L792" s="3"/>
      <c r="M792" s="3"/>
      <c r="N792" s="3"/>
      <c r="O792" s="3"/>
      <c r="P792" s="3"/>
      <c r="Q792" s="3"/>
      <c r="R792" s="3"/>
      <c r="S792" s="3"/>
      <c r="T792" s="3"/>
      <c r="U792" s="3"/>
      <c r="V792" s="3"/>
      <c r="W792" s="3"/>
      <c r="X792" s="3"/>
      <c r="Y792" s="3"/>
      <c r="Z792" s="3"/>
    </row>
    <row r="793" spans="1:26" ht="12.75" customHeight="1" x14ac:dyDescent="0.25">
      <c r="A793" s="3"/>
      <c r="B793" s="3"/>
      <c r="C793" s="200"/>
      <c r="D793" s="200"/>
      <c r="E793" s="3"/>
      <c r="F793" s="3"/>
      <c r="G793" s="3"/>
      <c r="H793" s="3"/>
      <c r="I793" s="3"/>
      <c r="J793" s="3"/>
      <c r="K793" s="3"/>
      <c r="L793" s="3"/>
      <c r="M793" s="3"/>
      <c r="N793" s="3"/>
      <c r="O793" s="3"/>
      <c r="P793" s="3"/>
      <c r="Q793" s="3"/>
      <c r="R793" s="3"/>
      <c r="S793" s="3"/>
      <c r="T793" s="3"/>
      <c r="U793" s="3"/>
      <c r="V793" s="3"/>
      <c r="W793" s="3"/>
      <c r="X793" s="3"/>
      <c r="Y793" s="3"/>
      <c r="Z793" s="3"/>
    </row>
    <row r="794" spans="1:26" ht="12.75" customHeight="1" x14ac:dyDescent="0.25">
      <c r="A794" s="3"/>
      <c r="B794" s="3"/>
      <c r="C794" s="200"/>
      <c r="D794" s="200"/>
      <c r="E794" s="3"/>
      <c r="F794" s="3"/>
      <c r="G794" s="3"/>
      <c r="H794" s="3"/>
      <c r="I794" s="3"/>
      <c r="J794" s="3"/>
      <c r="K794" s="3"/>
      <c r="L794" s="3"/>
      <c r="M794" s="3"/>
      <c r="N794" s="3"/>
      <c r="O794" s="3"/>
      <c r="P794" s="3"/>
      <c r="Q794" s="3"/>
      <c r="R794" s="3"/>
      <c r="S794" s="3"/>
      <c r="T794" s="3"/>
      <c r="U794" s="3"/>
      <c r="V794" s="3"/>
      <c r="W794" s="3"/>
      <c r="X794" s="3"/>
      <c r="Y794" s="3"/>
      <c r="Z794" s="3"/>
    </row>
    <row r="795" spans="1:26" ht="12.75" customHeight="1" x14ac:dyDescent="0.25">
      <c r="A795" s="3"/>
      <c r="B795" s="3"/>
      <c r="C795" s="200"/>
      <c r="D795" s="200"/>
      <c r="E795" s="3"/>
      <c r="F795" s="3"/>
      <c r="G795" s="3"/>
      <c r="H795" s="3"/>
      <c r="I795" s="3"/>
      <c r="J795" s="3"/>
      <c r="K795" s="3"/>
      <c r="L795" s="3"/>
      <c r="M795" s="3"/>
      <c r="N795" s="3"/>
      <c r="O795" s="3"/>
      <c r="P795" s="3"/>
      <c r="Q795" s="3"/>
      <c r="R795" s="3"/>
      <c r="S795" s="3"/>
      <c r="T795" s="3"/>
      <c r="U795" s="3"/>
      <c r="V795" s="3"/>
      <c r="W795" s="3"/>
      <c r="X795" s="3"/>
      <c r="Y795" s="3"/>
      <c r="Z795" s="3"/>
    </row>
    <row r="796" spans="1:26" ht="12.75" customHeight="1" x14ac:dyDescent="0.25">
      <c r="A796" s="3"/>
      <c r="B796" s="3"/>
      <c r="C796" s="200"/>
      <c r="D796" s="200"/>
      <c r="E796" s="3"/>
      <c r="F796" s="3"/>
      <c r="G796" s="3"/>
      <c r="H796" s="3"/>
      <c r="I796" s="3"/>
      <c r="J796" s="3"/>
      <c r="K796" s="3"/>
      <c r="L796" s="3"/>
      <c r="M796" s="3"/>
      <c r="N796" s="3"/>
      <c r="O796" s="3"/>
      <c r="P796" s="3"/>
      <c r="Q796" s="3"/>
      <c r="R796" s="3"/>
      <c r="S796" s="3"/>
      <c r="T796" s="3"/>
      <c r="U796" s="3"/>
      <c r="V796" s="3"/>
      <c r="W796" s="3"/>
      <c r="X796" s="3"/>
      <c r="Y796" s="3"/>
      <c r="Z796" s="3"/>
    </row>
    <row r="797" spans="1:26" ht="12.75" customHeight="1" x14ac:dyDescent="0.25">
      <c r="A797" s="3"/>
      <c r="B797" s="3"/>
      <c r="C797" s="200"/>
      <c r="D797" s="200"/>
      <c r="E797" s="3"/>
      <c r="F797" s="3"/>
      <c r="G797" s="3"/>
      <c r="H797" s="3"/>
      <c r="I797" s="3"/>
      <c r="J797" s="3"/>
      <c r="K797" s="3"/>
      <c r="L797" s="3"/>
      <c r="M797" s="3"/>
      <c r="N797" s="3"/>
      <c r="O797" s="3"/>
      <c r="P797" s="3"/>
      <c r="Q797" s="3"/>
      <c r="R797" s="3"/>
      <c r="S797" s="3"/>
      <c r="T797" s="3"/>
      <c r="U797" s="3"/>
      <c r="V797" s="3"/>
      <c r="W797" s="3"/>
      <c r="X797" s="3"/>
      <c r="Y797" s="3"/>
      <c r="Z797" s="3"/>
    </row>
    <row r="798" spans="1:26" ht="12.75" customHeight="1" x14ac:dyDescent="0.25">
      <c r="A798" s="3"/>
      <c r="B798" s="3"/>
      <c r="C798" s="200"/>
      <c r="D798" s="200"/>
      <c r="E798" s="3"/>
      <c r="F798" s="3"/>
      <c r="G798" s="3"/>
      <c r="H798" s="3"/>
      <c r="I798" s="3"/>
      <c r="J798" s="3"/>
      <c r="K798" s="3"/>
      <c r="L798" s="3"/>
      <c r="M798" s="3"/>
      <c r="N798" s="3"/>
      <c r="O798" s="3"/>
      <c r="P798" s="3"/>
      <c r="Q798" s="3"/>
      <c r="R798" s="3"/>
      <c r="S798" s="3"/>
      <c r="T798" s="3"/>
      <c r="U798" s="3"/>
      <c r="V798" s="3"/>
      <c r="W798" s="3"/>
      <c r="X798" s="3"/>
      <c r="Y798" s="3"/>
      <c r="Z798" s="3"/>
    </row>
    <row r="799" spans="1:26" ht="12.75" customHeight="1" x14ac:dyDescent="0.25">
      <c r="A799" s="3"/>
      <c r="B799" s="3"/>
      <c r="C799" s="200"/>
      <c r="D799" s="200"/>
      <c r="E799" s="3"/>
      <c r="F799" s="3"/>
      <c r="G799" s="3"/>
      <c r="H799" s="3"/>
      <c r="I799" s="3"/>
      <c r="J799" s="3"/>
      <c r="K799" s="3"/>
      <c r="L799" s="3"/>
      <c r="M799" s="3"/>
      <c r="N799" s="3"/>
      <c r="O799" s="3"/>
      <c r="P799" s="3"/>
      <c r="Q799" s="3"/>
      <c r="R799" s="3"/>
      <c r="S799" s="3"/>
      <c r="T799" s="3"/>
      <c r="U799" s="3"/>
      <c r="V799" s="3"/>
      <c r="W799" s="3"/>
      <c r="X799" s="3"/>
      <c r="Y799" s="3"/>
      <c r="Z799" s="3"/>
    </row>
    <row r="800" spans="1:26" ht="12.75" customHeight="1" x14ac:dyDescent="0.25">
      <c r="A800" s="3"/>
      <c r="B800" s="3"/>
      <c r="C800" s="200"/>
      <c r="D800" s="200"/>
      <c r="E800" s="3"/>
      <c r="F800" s="3"/>
      <c r="G800" s="3"/>
      <c r="H800" s="3"/>
      <c r="I800" s="3"/>
      <c r="J800" s="3"/>
      <c r="K800" s="3"/>
      <c r="L800" s="3"/>
      <c r="M800" s="3"/>
      <c r="N800" s="3"/>
      <c r="O800" s="3"/>
      <c r="P800" s="3"/>
      <c r="Q800" s="3"/>
      <c r="R800" s="3"/>
      <c r="S800" s="3"/>
      <c r="T800" s="3"/>
      <c r="U800" s="3"/>
      <c r="V800" s="3"/>
      <c r="W800" s="3"/>
      <c r="X800" s="3"/>
      <c r="Y800" s="3"/>
      <c r="Z800" s="3"/>
    </row>
    <row r="801" spans="1:26" ht="12.75" customHeight="1" x14ac:dyDescent="0.25">
      <c r="A801" s="3"/>
      <c r="B801" s="3"/>
      <c r="C801" s="200"/>
      <c r="D801" s="200"/>
      <c r="E801" s="3"/>
      <c r="F801" s="3"/>
      <c r="G801" s="3"/>
      <c r="H801" s="3"/>
      <c r="I801" s="3"/>
      <c r="J801" s="3"/>
      <c r="K801" s="3"/>
      <c r="L801" s="3"/>
      <c r="M801" s="3"/>
      <c r="N801" s="3"/>
      <c r="O801" s="3"/>
      <c r="P801" s="3"/>
      <c r="Q801" s="3"/>
      <c r="R801" s="3"/>
      <c r="S801" s="3"/>
      <c r="T801" s="3"/>
      <c r="U801" s="3"/>
      <c r="V801" s="3"/>
      <c r="W801" s="3"/>
      <c r="X801" s="3"/>
      <c r="Y801" s="3"/>
      <c r="Z801" s="3"/>
    </row>
    <row r="802" spans="1:26" ht="12.75" customHeight="1" x14ac:dyDescent="0.25">
      <c r="A802" s="3"/>
      <c r="B802" s="3"/>
      <c r="C802" s="200"/>
      <c r="D802" s="200"/>
      <c r="E802" s="3"/>
      <c r="F802" s="3"/>
      <c r="G802" s="3"/>
      <c r="H802" s="3"/>
      <c r="I802" s="3"/>
      <c r="J802" s="3"/>
      <c r="K802" s="3"/>
      <c r="L802" s="3"/>
      <c r="M802" s="3"/>
      <c r="N802" s="3"/>
      <c r="O802" s="3"/>
      <c r="P802" s="3"/>
      <c r="Q802" s="3"/>
      <c r="R802" s="3"/>
      <c r="S802" s="3"/>
      <c r="T802" s="3"/>
      <c r="U802" s="3"/>
      <c r="V802" s="3"/>
      <c r="W802" s="3"/>
      <c r="X802" s="3"/>
      <c r="Y802" s="3"/>
      <c r="Z802" s="3"/>
    </row>
    <row r="803" spans="1:26" ht="12.75" customHeight="1" x14ac:dyDescent="0.25">
      <c r="A803" s="3"/>
      <c r="B803" s="3"/>
      <c r="C803" s="200"/>
      <c r="D803" s="200"/>
      <c r="E803" s="3"/>
      <c r="F803" s="3"/>
      <c r="G803" s="3"/>
      <c r="H803" s="3"/>
      <c r="I803" s="3"/>
      <c r="J803" s="3"/>
      <c r="K803" s="3"/>
      <c r="L803" s="3"/>
      <c r="M803" s="3"/>
      <c r="N803" s="3"/>
      <c r="O803" s="3"/>
      <c r="P803" s="3"/>
      <c r="Q803" s="3"/>
      <c r="R803" s="3"/>
      <c r="S803" s="3"/>
      <c r="T803" s="3"/>
      <c r="U803" s="3"/>
      <c r="V803" s="3"/>
      <c r="W803" s="3"/>
      <c r="X803" s="3"/>
      <c r="Y803" s="3"/>
      <c r="Z803" s="3"/>
    </row>
    <row r="804" spans="1:26" ht="12.75" customHeight="1" x14ac:dyDescent="0.25">
      <c r="A804" s="3"/>
      <c r="B804" s="3"/>
      <c r="C804" s="200"/>
      <c r="D804" s="200"/>
      <c r="E804" s="3"/>
      <c r="F804" s="3"/>
      <c r="G804" s="3"/>
      <c r="H804" s="3"/>
      <c r="I804" s="3"/>
      <c r="J804" s="3"/>
      <c r="K804" s="3"/>
      <c r="L804" s="3"/>
      <c r="M804" s="3"/>
      <c r="N804" s="3"/>
      <c r="O804" s="3"/>
      <c r="P804" s="3"/>
      <c r="Q804" s="3"/>
      <c r="R804" s="3"/>
      <c r="S804" s="3"/>
      <c r="T804" s="3"/>
      <c r="U804" s="3"/>
      <c r="V804" s="3"/>
      <c r="W804" s="3"/>
      <c r="X804" s="3"/>
      <c r="Y804" s="3"/>
      <c r="Z804" s="3"/>
    </row>
    <row r="805" spans="1:26" ht="12.75" customHeight="1" x14ac:dyDescent="0.25">
      <c r="A805" s="3"/>
      <c r="B805" s="3"/>
      <c r="C805" s="200"/>
      <c r="D805" s="200"/>
      <c r="E805" s="3"/>
      <c r="F805" s="3"/>
      <c r="G805" s="3"/>
      <c r="H805" s="3"/>
      <c r="I805" s="3"/>
      <c r="J805" s="3"/>
      <c r="K805" s="3"/>
      <c r="L805" s="3"/>
      <c r="M805" s="3"/>
      <c r="N805" s="3"/>
      <c r="O805" s="3"/>
      <c r="P805" s="3"/>
      <c r="Q805" s="3"/>
      <c r="R805" s="3"/>
      <c r="S805" s="3"/>
      <c r="T805" s="3"/>
      <c r="U805" s="3"/>
      <c r="V805" s="3"/>
      <c r="W805" s="3"/>
      <c r="X805" s="3"/>
      <c r="Y805" s="3"/>
      <c r="Z805" s="3"/>
    </row>
    <row r="806" spans="1:26" ht="12.75" customHeight="1" x14ac:dyDescent="0.25">
      <c r="A806" s="3"/>
      <c r="B806" s="3"/>
      <c r="C806" s="200"/>
      <c r="D806" s="200"/>
      <c r="E806" s="3"/>
      <c r="F806" s="3"/>
      <c r="G806" s="3"/>
      <c r="H806" s="3"/>
      <c r="I806" s="3"/>
      <c r="J806" s="3"/>
      <c r="K806" s="3"/>
      <c r="L806" s="3"/>
      <c r="M806" s="3"/>
      <c r="N806" s="3"/>
      <c r="O806" s="3"/>
      <c r="P806" s="3"/>
      <c r="Q806" s="3"/>
      <c r="R806" s="3"/>
      <c r="S806" s="3"/>
      <c r="T806" s="3"/>
      <c r="U806" s="3"/>
      <c r="V806" s="3"/>
      <c r="W806" s="3"/>
      <c r="X806" s="3"/>
      <c r="Y806" s="3"/>
      <c r="Z806" s="3"/>
    </row>
    <row r="807" spans="1:26" ht="12.75" customHeight="1" x14ac:dyDescent="0.25">
      <c r="A807" s="3"/>
      <c r="B807" s="3"/>
      <c r="C807" s="200"/>
      <c r="D807" s="200"/>
      <c r="E807" s="3"/>
      <c r="F807" s="3"/>
      <c r="G807" s="3"/>
      <c r="H807" s="3"/>
      <c r="I807" s="3"/>
      <c r="J807" s="3"/>
      <c r="K807" s="3"/>
      <c r="L807" s="3"/>
      <c r="M807" s="3"/>
      <c r="N807" s="3"/>
      <c r="O807" s="3"/>
      <c r="P807" s="3"/>
      <c r="Q807" s="3"/>
      <c r="R807" s="3"/>
      <c r="S807" s="3"/>
      <c r="T807" s="3"/>
      <c r="U807" s="3"/>
      <c r="V807" s="3"/>
      <c r="W807" s="3"/>
      <c r="X807" s="3"/>
      <c r="Y807" s="3"/>
      <c r="Z807" s="3"/>
    </row>
    <row r="808" spans="1:26" ht="12.75" customHeight="1" x14ac:dyDescent="0.25">
      <c r="A808" s="3"/>
      <c r="B808" s="3"/>
      <c r="C808" s="200"/>
      <c r="D808" s="200"/>
      <c r="E808" s="3"/>
      <c r="F808" s="3"/>
      <c r="G808" s="3"/>
      <c r="H808" s="3"/>
      <c r="I808" s="3"/>
      <c r="J808" s="3"/>
      <c r="K808" s="3"/>
      <c r="L808" s="3"/>
      <c r="M808" s="3"/>
      <c r="N808" s="3"/>
      <c r="O808" s="3"/>
      <c r="P808" s="3"/>
      <c r="Q808" s="3"/>
      <c r="R808" s="3"/>
      <c r="S808" s="3"/>
      <c r="T808" s="3"/>
      <c r="U808" s="3"/>
      <c r="V808" s="3"/>
      <c r="W808" s="3"/>
      <c r="X808" s="3"/>
      <c r="Y808" s="3"/>
      <c r="Z808" s="3"/>
    </row>
    <row r="809" spans="1:26" ht="12.75" customHeight="1" x14ac:dyDescent="0.25">
      <c r="A809" s="3"/>
      <c r="B809" s="3"/>
      <c r="C809" s="200"/>
      <c r="D809" s="200"/>
      <c r="E809" s="3"/>
      <c r="F809" s="3"/>
      <c r="G809" s="3"/>
      <c r="H809" s="3"/>
      <c r="I809" s="3"/>
      <c r="J809" s="3"/>
      <c r="K809" s="3"/>
      <c r="L809" s="3"/>
      <c r="M809" s="3"/>
      <c r="N809" s="3"/>
      <c r="O809" s="3"/>
      <c r="P809" s="3"/>
      <c r="Q809" s="3"/>
      <c r="R809" s="3"/>
      <c r="S809" s="3"/>
      <c r="T809" s="3"/>
      <c r="U809" s="3"/>
      <c r="V809" s="3"/>
      <c r="W809" s="3"/>
      <c r="X809" s="3"/>
      <c r="Y809" s="3"/>
      <c r="Z809" s="3"/>
    </row>
    <row r="810" spans="1:26" ht="12.75" customHeight="1" x14ac:dyDescent="0.25">
      <c r="A810" s="3"/>
      <c r="B810" s="3"/>
      <c r="C810" s="200"/>
      <c r="D810" s="200"/>
      <c r="E810" s="3"/>
      <c r="F810" s="3"/>
      <c r="G810" s="3"/>
      <c r="H810" s="3"/>
      <c r="I810" s="3"/>
      <c r="J810" s="3"/>
      <c r="K810" s="3"/>
      <c r="L810" s="3"/>
      <c r="M810" s="3"/>
      <c r="N810" s="3"/>
      <c r="O810" s="3"/>
      <c r="P810" s="3"/>
      <c r="Q810" s="3"/>
      <c r="R810" s="3"/>
      <c r="S810" s="3"/>
      <c r="T810" s="3"/>
      <c r="U810" s="3"/>
      <c r="V810" s="3"/>
      <c r="W810" s="3"/>
      <c r="X810" s="3"/>
      <c r="Y810" s="3"/>
      <c r="Z810" s="3"/>
    </row>
    <row r="811" spans="1:26" ht="12.75" customHeight="1" x14ac:dyDescent="0.25">
      <c r="A811" s="3"/>
      <c r="B811" s="3"/>
      <c r="C811" s="200"/>
      <c r="D811" s="200"/>
      <c r="E811" s="3"/>
      <c r="F811" s="3"/>
      <c r="G811" s="3"/>
      <c r="H811" s="3"/>
      <c r="I811" s="3"/>
      <c r="J811" s="3"/>
      <c r="K811" s="3"/>
      <c r="L811" s="3"/>
      <c r="M811" s="3"/>
      <c r="N811" s="3"/>
      <c r="O811" s="3"/>
      <c r="P811" s="3"/>
      <c r="Q811" s="3"/>
      <c r="R811" s="3"/>
      <c r="S811" s="3"/>
      <c r="T811" s="3"/>
      <c r="U811" s="3"/>
      <c r="V811" s="3"/>
      <c r="W811" s="3"/>
      <c r="X811" s="3"/>
      <c r="Y811" s="3"/>
      <c r="Z811" s="3"/>
    </row>
    <row r="812" spans="1:26" ht="12.75" customHeight="1" x14ac:dyDescent="0.25">
      <c r="A812" s="3"/>
      <c r="B812" s="3"/>
      <c r="C812" s="200"/>
      <c r="D812" s="200"/>
      <c r="E812" s="3"/>
      <c r="F812" s="3"/>
      <c r="G812" s="3"/>
      <c r="H812" s="3"/>
      <c r="I812" s="3"/>
      <c r="J812" s="3"/>
      <c r="K812" s="3"/>
      <c r="L812" s="3"/>
      <c r="M812" s="3"/>
      <c r="N812" s="3"/>
      <c r="O812" s="3"/>
      <c r="P812" s="3"/>
      <c r="Q812" s="3"/>
      <c r="R812" s="3"/>
      <c r="S812" s="3"/>
      <c r="T812" s="3"/>
      <c r="U812" s="3"/>
      <c r="V812" s="3"/>
      <c r="W812" s="3"/>
      <c r="X812" s="3"/>
      <c r="Y812" s="3"/>
      <c r="Z812" s="3"/>
    </row>
    <row r="813" spans="1:26" ht="12.75" customHeight="1" x14ac:dyDescent="0.25">
      <c r="A813" s="3"/>
      <c r="B813" s="3"/>
      <c r="C813" s="200"/>
      <c r="D813" s="200"/>
      <c r="E813" s="3"/>
      <c r="F813" s="3"/>
      <c r="G813" s="3"/>
      <c r="H813" s="3"/>
      <c r="I813" s="3"/>
      <c r="J813" s="3"/>
      <c r="K813" s="3"/>
      <c r="L813" s="3"/>
      <c r="M813" s="3"/>
      <c r="N813" s="3"/>
      <c r="O813" s="3"/>
      <c r="P813" s="3"/>
      <c r="Q813" s="3"/>
      <c r="R813" s="3"/>
      <c r="S813" s="3"/>
      <c r="T813" s="3"/>
      <c r="U813" s="3"/>
      <c r="V813" s="3"/>
      <c r="W813" s="3"/>
      <c r="X813" s="3"/>
      <c r="Y813" s="3"/>
      <c r="Z813" s="3"/>
    </row>
    <row r="814" spans="1:26" ht="12.75" customHeight="1" x14ac:dyDescent="0.25">
      <c r="A814" s="3"/>
      <c r="B814" s="3"/>
      <c r="C814" s="200"/>
      <c r="D814" s="200"/>
      <c r="E814" s="3"/>
      <c r="F814" s="3"/>
      <c r="G814" s="3"/>
      <c r="H814" s="3"/>
      <c r="I814" s="3"/>
      <c r="J814" s="3"/>
      <c r="K814" s="3"/>
      <c r="L814" s="3"/>
      <c r="M814" s="3"/>
      <c r="N814" s="3"/>
      <c r="O814" s="3"/>
      <c r="P814" s="3"/>
      <c r="Q814" s="3"/>
      <c r="R814" s="3"/>
      <c r="S814" s="3"/>
      <c r="T814" s="3"/>
      <c r="U814" s="3"/>
      <c r="V814" s="3"/>
      <c r="W814" s="3"/>
      <c r="X814" s="3"/>
      <c r="Y814" s="3"/>
      <c r="Z814" s="3"/>
    </row>
    <row r="815" spans="1:26" ht="12.75" customHeight="1" x14ac:dyDescent="0.25">
      <c r="A815" s="3"/>
      <c r="B815" s="3"/>
      <c r="C815" s="200"/>
      <c r="D815" s="200"/>
      <c r="E815" s="3"/>
      <c r="F815" s="3"/>
      <c r="G815" s="3"/>
      <c r="H815" s="3"/>
      <c r="I815" s="3"/>
      <c r="J815" s="3"/>
      <c r="K815" s="3"/>
      <c r="L815" s="3"/>
      <c r="M815" s="3"/>
      <c r="N815" s="3"/>
      <c r="O815" s="3"/>
      <c r="P815" s="3"/>
      <c r="Q815" s="3"/>
      <c r="R815" s="3"/>
      <c r="S815" s="3"/>
      <c r="T815" s="3"/>
      <c r="U815" s="3"/>
      <c r="V815" s="3"/>
      <c r="W815" s="3"/>
      <c r="X815" s="3"/>
      <c r="Y815" s="3"/>
      <c r="Z815" s="3"/>
    </row>
    <row r="816" spans="1:26" ht="12.75" customHeight="1" x14ac:dyDescent="0.25">
      <c r="A816" s="3"/>
      <c r="B816" s="3"/>
      <c r="C816" s="200"/>
      <c r="D816" s="200"/>
      <c r="E816" s="3"/>
      <c r="F816" s="3"/>
      <c r="G816" s="3"/>
      <c r="H816" s="3"/>
      <c r="I816" s="3"/>
      <c r="J816" s="3"/>
      <c r="K816" s="3"/>
      <c r="L816" s="3"/>
      <c r="M816" s="3"/>
      <c r="N816" s="3"/>
      <c r="O816" s="3"/>
      <c r="P816" s="3"/>
      <c r="Q816" s="3"/>
      <c r="R816" s="3"/>
      <c r="S816" s="3"/>
      <c r="T816" s="3"/>
      <c r="U816" s="3"/>
      <c r="V816" s="3"/>
      <c r="W816" s="3"/>
      <c r="X816" s="3"/>
      <c r="Y816" s="3"/>
      <c r="Z816" s="3"/>
    </row>
    <row r="817" spans="1:26" ht="12.75" customHeight="1" x14ac:dyDescent="0.25">
      <c r="A817" s="3"/>
      <c r="B817" s="3"/>
      <c r="C817" s="200"/>
      <c r="D817" s="200"/>
      <c r="E817" s="3"/>
      <c r="F817" s="3"/>
      <c r="G817" s="3"/>
      <c r="H817" s="3"/>
      <c r="I817" s="3"/>
      <c r="J817" s="3"/>
      <c r="K817" s="3"/>
      <c r="L817" s="3"/>
      <c r="M817" s="3"/>
      <c r="N817" s="3"/>
      <c r="O817" s="3"/>
      <c r="P817" s="3"/>
      <c r="Q817" s="3"/>
      <c r="R817" s="3"/>
      <c r="S817" s="3"/>
      <c r="T817" s="3"/>
      <c r="U817" s="3"/>
      <c r="V817" s="3"/>
      <c r="W817" s="3"/>
      <c r="X817" s="3"/>
      <c r="Y817" s="3"/>
      <c r="Z817" s="3"/>
    </row>
    <row r="818" spans="1:26" ht="12.75" customHeight="1" x14ac:dyDescent="0.25">
      <c r="A818" s="3"/>
      <c r="B818" s="3"/>
      <c r="C818" s="200"/>
      <c r="D818" s="200"/>
      <c r="E818" s="3"/>
      <c r="F818" s="3"/>
      <c r="G818" s="3"/>
      <c r="H818" s="3"/>
      <c r="I818" s="3"/>
      <c r="J818" s="3"/>
      <c r="K818" s="3"/>
      <c r="L818" s="3"/>
      <c r="M818" s="3"/>
      <c r="N818" s="3"/>
      <c r="O818" s="3"/>
      <c r="P818" s="3"/>
      <c r="Q818" s="3"/>
      <c r="R818" s="3"/>
      <c r="S818" s="3"/>
      <c r="T818" s="3"/>
      <c r="U818" s="3"/>
      <c r="V818" s="3"/>
      <c r="W818" s="3"/>
      <c r="X818" s="3"/>
      <c r="Y818" s="3"/>
      <c r="Z818" s="3"/>
    </row>
    <row r="819" spans="1:26" ht="12.75" customHeight="1" x14ac:dyDescent="0.25">
      <c r="A819" s="3"/>
      <c r="B819" s="3"/>
      <c r="C819" s="200"/>
      <c r="D819" s="200"/>
      <c r="E819" s="3"/>
      <c r="F819" s="3"/>
      <c r="G819" s="3"/>
      <c r="H819" s="3"/>
      <c r="I819" s="3"/>
      <c r="J819" s="3"/>
      <c r="K819" s="3"/>
      <c r="L819" s="3"/>
      <c r="M819" s="3"/>
      <c r="N819" s="3"/>
      <c r="O819" s="3"/>
      <c r="P819" s="3"/>
      <c r="Q819" s="3"/>
      <c r="R819" s="3"/>
      <c r="S819" s="3"/>
      <c r="T819" s="3"/>
      <c r="U819" s="3"/>
      <c r="V819" s="3"/>
      <c r="W819" s="3"/>
      <c r="X819" s="3"/>
      <c r="Y819" s="3"/>
      <c r="Z819" s="3"/>
    </row>
    <row r="820" spans="1:26" ht="12.75" customHeight="1" x14ac:dyDescent="0.25">
      <c r="A820" s="3"/>
      <c r="B820" s="3"/>
      <c r="C820" s="200"/>
      <c r="D820" s="200"/>
      <c r="E820" s="3"/>
      <c r="F820" s="3"/>
      <c r="G820" s="3"/>
      <c r="H820" s="3"/>
      <c r="I820" s="3"/>
      <c r="J820" s="3"/>
      <c r="K820" s="3"/>
      <c r="L820" s="3"/>
      <c r="M820" s="3"/>
      <c r="N820" s="3"/>
      <c r="O820" s="3"/>
      <c r="P820" s="3"/>
      <c r="Q820" s="3"/>
      <c r="R820" s="3"/>
      <c r="S820" s="3"/>
      <c r="T820" s="3"/>
      <c r="U820" s="3"/>
      <c r="V820" s="3"/>
      <c r="W820" s="3"/>
      <c r="X820" s="3"/>
      <c r="Y820" s="3"/>
      <c r="Z820" s="3"/>
    </row>
    <row r="821" spans="1:26" ht="12.75" customHeight="1" x14ac:dyDescent="0.25">
      <c r="A821" s="3"/>
      <c r="B821" s="3"/>
      <c r="C821" s="200"/>
      <c r="D821" s="200"/>
      <c r="E821" s="3"/>
      <c r="F821" s="3"/>
      <c r="G821" s="3"/>
      <c r="H821" s="3"/>
      <c r="I821" s="3"/>
      <c r="J821" s="3"/>
      <c r="K821" s="3"/>
      <c r="L821" s="3"/>
      <c r="M821" s="3"/>
      <c r="N821" s="3"/>
      <c r="O821" s="3"/>
      <c r="P821" s="3"/>
      <c r="Q821" s="3"/>
      <c r="R821" s="3"/>
      <c r="S821" s="3"/>
      <c r="T821" s="3"/>
      <c r="U821" s="3"/>
      <c r="V821" s="3"/>
      <c r="W821" s="3"/>
      <c r="X821" s="3"/>
      <c r="Y821" s="3"/>
      <c r="Z821" s="3"/>
    </row>
    <row r="822" spans="1:26" ht="12.75" customHeight="1" x14ac:dyDescent="0.25">
      <c r="A822" s="3"/>
      <c r="B822" s="3"/>
      <c r="C822" s="200"/>
      <c r="D822" s="200"/>
      <c r="E822" s="3"/>
      <c r="F822" s="3"/>
      <c r="G822" s="3"/>
      <c r="H822" s="3"/>
      <c r="I822" s="3"/>
      <c r="J822" s="3"/>
      <c r="K822" s="3"/>
      <c r="L822" s="3"/>
      <c r="M822" s="3"/>
      <c r="N822" s="3"/>
      <c r="O822" s="3"/>
      <c r="P822" s="3"/>
      <c r="Q822" s="3"/>
      <c r="R822" s="3"/>
      <c r="S822" s="3"/>
      <c r="T822" s="3"/>
      <c r="U822" s="3"/>
      <c r="V822" s="3"/>
      <c r="W822" s="3"/>
      <c r="X822" s="3"/>
      <c r="Y822" s="3"/>
      <c r="Z822" s="3"/>
    </row>
    <row r="823" spans="1:26" ht="12.75" customHeight="1" x14ac:dyDescent="0.25">
      <c r="A823" s="3"/>
      <c r="B823" s="3"/>
      <c r="C823" s="200"/>
      <c r="D823" s="200"/>
      <c r="E823" s="3"/>
      <c r="F823" s="3"/>
      <c r="G823" s="3"/>
      <c r="H823" s="3"/>
      <c r="I823" s="3"/>
      <c r="J823" s="3"/>
      <c r="K823" s="3"/>
      <c r="L823" s="3"/>
      <c r="M823" s="3"/>
      <c r="N823" s="3"/>
      <c r="O823" s="3"/>
      <c r="P823" s="3"/>
      <c r="Q823" s="3"/>
      <c r="R823" s="3"/>
      <c r="S823" s="3"/>
      <c r="T823" s="3"/>
      <c r="U823" s="3"/>
      <c r="V823" s="3"/>
      <c r="W823" s="3"/>
      <c r="X823" s="3"/>
      <c r="Y823" s="3"/>
      <c r="Z823" s="3"/>
    </row>
    <row r="824" spans="1:26" ht="12.75" customHeight="1" x14ac:dyDescent="0.25">
      <c r="A824" s="3"/>
      <c r="B824" s="3"/>
      <c r="C824" s="200"/>
      <c r="D824" s="200"/>
      <c r="E824" s="3"/>
      <c r="F824" s="3"/>
      <c r="G824" s="3"/>
      <c r="H824" s="3"/>
      <c r="I824" s="3"/>
      <c r="J824" s="3"/>
      <c r="K824" s="3"/>
      <c r="L824" s="3"/>
      <c r="M824" s="3"/>
      <c r="N824" s="3"/>
      <c r="O824" s="3"/>
      <c r="P824" s="3"/>
      <c r="Q824" s="3"/>
      <c r="R824" s="3"/>
      <c r="S824" s="3"/>
      <c r="T824" s="3"/>
      <c r="U824" s="3"/>
      <c r="V824" s="3"/>
      <c r="W824" s="3"/>
      <c r="X824" s="3"/>
      <c r="Y824" s="3"/>
      <c r="Z824" s="3"/>
    </row>
    <row r="825" spans="1:26" ht="12.75" customHeight="1" x14ac:dyDescent="0.25">
      <c r="A825" s="3"/>
      <c r="B825" s="3"/>
      <c r="C825" s="200"/>
      <c r="D825" s="200"/>
      <c r="E825" s="3"/>
      <c r="F825" s="3"/>
      <c r="G825" s="3"/>
      <c r="H825" s="3"/>
      <c r="I825" s="3"/>
      <c r="J825" s="3"/>
      <c r="K825" s="3"/>
      <c r="L825" s="3"/>
      <c r="M825" s="3"/>
      <c r="N825" s="3"/>
      <c r="O825" s="3"/>
      <c r="P825" s="3"/>
      <c r="Q825" s="3"/>
      <c r="R825" s="3"/>
      <c r="S825" s="3"/>
      <c r="T825" s="3"/>
      <c r="U825" s="3"/>
      <c r="V825" s="3"/>
      <c r="W825" s="3"/>
      <c r="X825" s="3"/>
      <c r="Y825" s="3"/>
      <c r="Z825" s="3"/>
    </row>
    <row r="826" spans="1:26" ht="12.75" customHeight="1" x14ac:dyDescent="0.25">
      <c r="A826" s="3"/>
      <c r="B826" s="3"/>
      <c r="C826" s="200"/>
      <c r="D826" s="200"/>
      <c r="E826" s="3"/>
      <c r="F826" s="3"/>
      <c r="G826" s="3"/>
      <c r="H826" s="3"/>
      <c r="I826" s="3"/>
      <c r="J826" s="3"/>
      <c r="K826" s="3"/>
      <c r="L826" s="3"/>
      <c r="M826" s="3"/>
      <c r="N826" s="3"/>
      <c r="O826" s="3"/>
      <c r="P826" s="3"/>
      <c r="Q826" s="3"/>
      <c r="R826" s="3"/>
      <c r="S826" s="3"/>
      <c r="T826" s="3"/>
      <c r="U826" s="3"/>
      <c r="V826" s="3"/>
      <c r="W826" s="3"/>
      <c r="X826" s="3"/>
      <c r="Y826" s="3"/>
      <c r="Z826" s="3"/>
    </row>
    <row r="827" spans="1:26" ht="12.75" customHeight="1" x14ac:dyDescent="0.25">
      <c r="A827" s="3"/>
      <c r="B827" s="3"/>
      <c r="C827" s="200"/>
      <c r="D827" s="200"/>
      <c r="E827" s="3"/>
      <c r="F827" s="3"/>
      <c r="G827" s="3"/>
      <c r="H827" s="3"/>
      <c r="I827" s="3"/>
      <c r="J827" s="3"/>
      <c r="K827" s="3"/>
      <c r="L827" s="3"/>
      <c r="M827" s="3"/>
      <c r="N827" s="3"/>
      <c r="O827" s="3"/>
      <c r="P827" s="3"/>
      <c r="Q827" s="3"/>
      <c r="R827" s="3"/>
      <c r="S827" s="3"/>
      <c r="T827" s="3"/>
      <c r="U827" s="3"/>
      <c r="V827" s="3"/>
      <c r="W827" s="3"/>
      <c r="X827" s="3"/>
      <c r="Y827" s="3"/>
      <c r="Z827" s="3"/>
    </row>
    <row r="828" spans="1:26" ht="12.75" customHeight="1" x14ac:dyDescent="0.25">
      <c r="A828" s="3"/>
      <c r="B828" s="3"/>
      <c r="C828" s="200"/>
      <c r="D828" s="200"/>
      <c r="E828" s="3"/>
      <c r="F828" s="3"/>
      <c r="G828" s="3"/>
      <c r="H828" s="3"/>
      <c r="I828" s="3"/>
      <c r="J828" s="3"/>
      <c r="K828" s="3"/>
      <c r="L828" s="3"/>
      <c r="M828" s="3"/>
      <c r="N828" s="3"/>
      <c r="O828" s="3"/>
      <c r="P828" s="3"/>
      <c r="Q828" s="3"/>
      <c r="R828" s="3"/>
      <c r="S828" s="3"/>
      <c r="T828" s="3"/>
      <c r="U828" s="3"/>
      <c r="V828" s="3"/>
      <c r="W828" s="3"/>
      <c r="X828" s="3"/>
      <c r="Y828" s="3"/>
      <c r="Z828" s="3"/>
    </row>
    <row r="829" spans="1:26" ht="12.75" customHeight="1" x14ac:dyDescent="0.25">
      <c r="A829" s="3"/>
      <c r="B829" s="3"/>
      <c r="C829" s="200"/>
      <c r="D829" s="200"/>
      <c r="E829" s="3"/>
      <c r="F829" s="3"/>
      <c r="G829" s="3"/>
      <c r="H829" s="3"/>
      <c r="I829" s="3"/>
      <c r="J829" s="3"/>
      <c r="K829" s="3"/>
      <c r="L829" s="3"/>
      <c r="M829" s="3"/>
      <c r="N829" s="3"/>
      <c r="O829" s="3"/>
      <c r="P829" s="3"/>
      <c r="Q829" s="3"/>
      <c r="R829" s="3"/>
      <c r="S829" s="3"/>
      <c r="T829" s="3"/>
      <c r="U829" s="3"/>
      <c r="V829" s="3"/>
      <c r="W829" s="3"/>
      <c r="X829" s="3"/>
      <c r="Y829" s="3"/>
      <c r="Z829" s="3"/>
    </row>
    <row r="830" spans="1:26" ht="12.75" customHeight="1" x14ac:dyDescent="0.25">
      <c r="A830" s="3"/>
      <c r="B830" s="3"/>
      <c r="C830" s="200"/>
      <c r="D830" s="200"/>
      <c r="E830" s="3"/>
      <c r="F830" s="3"/>
      <c r="G830" s="3"/>
      <c r="H830" s="3"/>
      <c r="I830" s="3"/>
      <c r="J830" s="3"/>
      <c r="K830" s="3"/>
      <c r="L830" s="3"/>
      <c r="M830" s="3"/>
      <c r="N830" s="3"/>
      <c r="O830" s="3"/>
      <c r="P830" s="3"/>
      <c r="Q830" s="3"/>
      <c r="R830" s="3"/>
      <c r="S830" s="3"/>
      <c r="T830" s="3"/>
      <c r="U830" s="3"/>
      <c r="V830" s="3"/>
      <c r="W830" s="3"/>
      <c r="X830" s="3"/>
      <c r="Y830" s="3"/>
      <c r="Z830" s="3"/>
    </row>
    <row r="831" spans="1:26" ht="12.75" customHeight="1" x14ac:dyDescent="0.25">
      <c r="A831" s="3"/>
      <c r="B831" s="3"/>
      <c r="C831" s="200"/>
      <c r="D831" s="200"/>
      <c r="E831" s="3"/>
      <c r="F831" s="3"/>
      <c r="G831" s="3"/>
      <c r="H831" s="3"/>
      <c r="I831" s="3"/>
      <c r="J831" s="3"/>
      <c r="K831" s="3"/>
      <c r="L831" s="3"/>
      <c r="M831" s="3"/>
      <c r="N831" s="3"/>
      <c r="O831" s="3"/>
      <c r="P831" s="3"/>
      <c r="Q831" s="3"/>
      <c r="R831" s="3"/>
      <c r="S831" s="3"/>
      <c r="T831" s="3"/>
      <c r="U831" s="3"/>
      <c r="V831" s="3"/>
      <c r="W831" s="3"/>
      <c r="X831" s="3"/>
      <c r="Y831" s="3"/>
      <c r="Z831" s="3"/>
    </row>
    <row r="832" spans="1:26" ht="12.75" customHeight="1" x14ac:dyDescent="0.25">
      <c r="A832" s="3"/>
      <c r="B832" s="3"/>
      <c r="C832" s="200"/>
      <c r="D832" s="200"/>
      <c r="E832" s="3"/>
      <c r="F832" s="3"/>
      <c r="G832" s="3"/>
      <c r="H832" s="3"/>
      <c r="I832" s="3"/>
      <c r="J832" s="3"/>
      <c r="K832" s="3"/>
      <c r="L832" s="3"/>
      <c r="M832" s="3"/>
      <c r="N832" s="3"/>
      <c r="O832" s="3"/>
      <c r="P832" s="3"/>
      <c r="Q832" s="3"/>
      <c r="R832" s="3"/>
      <c r="S832" s="3"/>
      <c r="T832" s="3"/>
      <c r="U832" s="3"/>
      <c r="V832" s="3"/>
      <c r="W832" s="3"/>
      <c r="X832" s="3"/>
      <c r="Y832" s="3"/>
      <c r="Z832" s="3"/>
    </row>
    <row r="833" spans="1:26" ht="12.75" customHeight="1" x14ac:dyDescent="0.25">
      <c r="A833" s="3"/>
      <c r="B833" s="3"/>
      <c r="C833" s="200"/>
      <c r="D833" s="200"/>
      <c r="E833" s="3"/>
      <c r="F833" s="3"/>
      <c r="G833" s="3"/>
      <c r="H833" s="3"/>
      <c r="I833" s="3"/>
      <c r="J833" s="3"/>
      <c r="K833" s="3"/>
      <c r="L833" s="3"/>
      <c r="M833" s="3"/>
      <c r="N833" s="3"/>
      <c r="O833" s="3"/>
      <c r="P833" s="3"/>
      <c r="Q833" s="3"/>
      <c r="R833" s="3"/>
      <c r="S833" s="3"/>
      <c r="T833" s="3"/>
      <c r="U833" s="3"/>
      <c r="V833" s="3"/>
      <c r="W833" s="3"/>
      <c r="X833" s="3"/>
      <c r="Y833" s="3"/>
      <c r="Z833" s="3"/>
    </row>
    <row r="834" spans="1:26" ht="12.75" customHeight="1" x14ac:dyDescent="0.25">
      <c r="A834" s="3"/>
      <c r="B834" s="3"/>
      <c r="C834" s="200"/>
      <c r="D834" s="200"/>
      <c r="E834" s="3"/>
      <c r="F834" s="3"/>
      <c r="G834" s="3"/>
      <c r="H834" s="3"/>
      <c r="I834" s="3"/>
      <c r="J834" s="3"/>
      <c r="K834" s="3"/>
      <c r="L834" s="3"/>
      <c r="M834" s="3"/>
      <c r="N834" s="3"/>
      <c r="O834" s="3"/>
      <c r="P834" s="3"/>
      <c r="Q834" s="3"/>
      <c r="R834" s="3"/>
      <c r="S834" s="3"/>
      <c r="T834" s="3"/>
      <c r="U834" s="3"/>
      <c r="V834" s="3"/>
      <c r="W834" s="3"/>
      <c r="X834" s="3"/>
      <c r="Y834" s="3"/>
      <c r="Z834" s="3"/>
    </row>
    <row r="835" spans="1:26" ht="12.75" customHeight="1" x14ac:dyDescent="0.25">
      <c r="A835" s="3"/>
      <c r="B835" s="3"/>
      <c r="C835" s="200"/>
      <c r="D835" s="200"/>
      <c r="E835" s="3"/>
      <c r="F835" s="3"/>
      <c r="G835" s="3"/>
      <c r="H835" s="3"/>
      <c r="I835" s="3"/>
      <c r="J835" s="3"/>
      <c r="K835" s="3"/>
      <c r="L835" s="3"/>
      <c r="M835" s="3"/>
      <c r="N835" s="3"/>
      <c r="O835" s="3"/>
      <c r="P835" s="3"/>
      <c r="Q835" s="3"/>
      <c r="R835" s="3"/>
      <c r="S835" s="3"/>
      <c r="T835" s="3"/>
      <c r="U835" s="3"/>
      <c r="V835" s="3"/>
      <c r="W835" s="3"/>
      <c r="X835" s="3"/>
      <c r="Y835" s="3"/>
      <c r="Z835" s="3"/>
    </row>
    <row r="836" spans="1:26" ht="12.75" customHeight="1" x14ac:dyDescent="0.25">
      <c r="A836" s="3"/>
      <c r="B836" s="3"/>
      <c r="C836" s="200"/>
      <c r="D836" s="200"/>
      <c r="E836" s="3"/>
      <c r="F836" s="3"/>
      <c r="G836" s="3"/>
      <c r="H836" s="3"/>
      <c r="I836" s="3"/>
      <c r="J836" s="3"/>
      <c r="K836" s="3"/>
      <c r="L836" s="3"/>
      <c r="M836" s="3"/>
      <c r="N836" s="3"/>
      <c r="O836" s="3"/>
      <c r="P836" s="3"/>
      <c r="Q836" s="3"/>
      <c r="R836" s="3"/>
      <c r="S836" s="3"/>
      <c r="T836" s="3"/>
      <c r="U836" s="3"/>
      <c r="V836" s="3"/>
      <c r="W836" s="3"/>
      <c r="X836" s="3"/>
      <c r="Y836" s="3"/>
      <c r="Z836" s="3"/>
    </row>
    <row r="837" spans="1:26" ht="12.75" customHeight="1" x14ac:dyDescent="0.25">
      <c r="A837" s="3"/>
      <c r="B837" s="3"/>
      <c r="C837" s="200"/>
      <c r="D837" s="200"/>
      <c r="E837" s="3"/>
      <c r="F837" s="3"/>
      <c r="G837" s="3"/>
      <c r="H837" s="3"/>
      <c r="I837" s="3"/>
      <c r="J837" s="3"/>
      <c r="K837" s="3"/>
      <c r="L837" s="3"/>
      <c r="M837" s="3"/>
      <c r="N837" s="3"/>
      <c r="O837" s="3"/>
      <c r="P837" s="3"/>
      <c r="Q837" s="3"/>
      <c r="R837" s="3"/>
      <c r="S837" s="3"/>
      <c r="T837" s="3"/>
      <c r="U837" s="3"/>
      <c r="V837" s="3"/>
      <c r="W837" s="3"/>
      <c r="X837" s="3"/>
      <c r="Y837" s="3"/>
      <c r="Z837" s="3"/>
    </row>
    <row r="838" spans="1:26" ht="12.75" customHeight="1" x14ac:dyDescent="0.25">
      <c r="A838" s="3"/>
      <c r="B838" s="3"/>
      <c r="C838" s="200"/>
      <c r="D838" s="200"/>
      <c r="E838" s="3"/>
      <c r="F838" s="3"/>
      <c r="G838" s="3"/>
      <c r="H838" s="3"/>
      <c r="I838" s="3"/>
      <c r="J838" s="3"/>
      <c r="K838" s="3"/>
      <c r="L838" s="3"/>
      <c r="M838" s="3"/>
      <c r="N838" s="3"/>
      <c r="O838" s="3"/>
      <c r="P838" s="3"/>
      <c r="Q838" s="3"/>
      <c r="R838" s="3"/>
      <c r="S838" s="3"/>
      <c r="T838" s="3"/>
      <c r="U838" s="3"/>
      <c r="V838" s="3"/>
      <c r="W838" s="3"/>
      <c r="X838" s="3"/>
      <c r="Y838" s="3"/>
      <c r="Z838" s="3"/>
    </row>
    <row r="839" spans="1:26" ht="12.75" customHeight="1" x14ac:dyDescent="0.25">
      <c r="A839" s="3"/>
      <c r="B839" s="3"/>
      <c r="C839" s="200"/>
      <c r="D839" s="200"/>
      <c r="E839" s="3"/>
      <c r="F839" s="3"/>
      <c r="G839" s="3"/>
      <c r="H839" s="3"/>
      <c r="I839" s="3"/>
      <c r="J839" s="3"/>
      <c r="K839" s="3"/>
      <c r="L839" s="3"/>
      <c r="M839" s="3"/>
      <c r="N839" s="3"/>
      <c r="O839" s="3"/>
      <c r="P839" s="3"/>
      <c r="Q839" s="3"/>
      <c r="R839" s="3"/>
      <c r="S839" s="3"/>
      <c r="T839" s="3"/>
      <c r="U839" s="3"/>
      <c r="V839" s="3"/>
      <c r="W839" s="3"/>
      <c r="X839" s="3"/>
      <c r="Y839" s="3"/>
      <c r="Z839" s="3"/>
    </row>
    <row r="840" spans="1:26" ht="12.75" customHeight="1" x14ac:dyDescent="0.25">
      <c r="A840" s="3"/>
      <c r="B840" s="3"/>
      <c r="C840" s="200"/>
      <c r="D840" s="200"/>
      <c r="E840" s="3"/>
      <c r="F840" s="3"/>
      <c r="G840" s="3"/>
      <c r="H840" s="3"/>
      <c r="I840" s="3"/>
      <c r="J840" s="3"/>
      <c r="K840" s="3"/>
      <c r="L840" s="3"/>
      <c r="M840" s="3"/>
      <c r="N840" s="3"/>
      <c r="O840" s="3"/>
      <c r="P840" s="3"/>
      <c r="Q840" s="3"/>
      <c r="R840" s="3"/>
      <c r="S840" s="3"/>
      <c r="T840" s="3"/>
      <c r="U840" s="3"/>
      <c r="V840" s="3"/>
      <c r="W840" s="3"/>
      <c r="X840" s="3"/>
      <c r="Y840" s="3"/>
      <c r="Z840" s="3"/>
    </row>
    <row r="841" spans="1:26" ht="12.75" customHeight="1" x14ac:dyDescent="0.25">
      <c r="A841" s="3"/>
      <c r="B841" s="3"/>
      <c r="C841" s="200"/>
      <c r="D841" s="200"/>
      <c r="E841" s="3"/>
      <c r="F841" s="3"/>
      <c r="G841" s="3"/>
      <c r="H841" s="3"/>
      <c r="I841" s="3"/>
      <c r="J841" s="3"/>
      <c r="K841" s="3"/>
      <c r="L841" s="3"/>
      <c r="M841" s="3"/>
      <c r="N841" s="3"/>
      <c r="O841" s="3"/>
      <c r="P841" s="3"/>
      <c r="Q841" s="3"/>
      <c r="R841" s="3"/>
      <c r="S841" s="3"/>
      <c r="T841" s="3"/>
      <c r="U841" s="3"/>
      <c r="V841" s="3"/>
      <c r="W841" s="3"/>
      <c r="X841" s="3"/>
      <c r="Y841" s="3"/>
      <c r="Z841" s="3"/>
    </row>
    <row r="842" spans="1:26" ht="12.75" customHeight="1" x14ac:dyDescent="0.25">
      <c r="A842" s="3"/>
      <c r="B842" s="3"/>
      <c r="C842" s="200"/>
      <c r="D842" s="200"/>
      <c r="E842" s="3"/>
      <c r="F842" s="3"/>
      <c r="G842" s="3"/>
      <c r="H842" s="3"/>
      <c r="I842" s="3"/>
      <c r="J842" s="3"/>
      <c r="K842" s="3"/>
      <c r="L842" s="3"/>
      <c r="M842" s="3"/>
      <c r="N842" s="3"/>
      <c r="O842" s="3"/>
      <c r="P842" s="3"/>
      <c r="Q842" s="3"/>
      <c r="R842" s="3"/>
      <c r="S842" s="3"/>
      <c r="T842" s="3"/>
      <c r="U842" s="3"/>
      <c r="V842" s="3"/>
      <c r="W842" s="3"/>
      <c r="X842" s="3"/>
      <c r="Y842" s="3"/>
      <c r="Z842" s="3"/>
    </row>
    <row r="843" spans="1:26" ht="12.75" customHeight="1" x14ac:dyDescent="0.25">
      <c r="A843" s="3"/>
      <c r="B843" s="3"/>
      <c r="C843" s="200"/>
      <c r="D843" s="200"/>
      <c r="E843" s="3"/>
      <c r="F843" s="3"/>
      <c r="G843" s="3"/>
      <c r="H843" s="3"/>
      <c r="I843" s="3"/>
      <c r="J843" s="3"/>
      <c r="K843" s="3"/>
      <c r="L843" s="3"/>
      <c r="M843" s="3"/>
      <c r="N843" s="3"/>
      <c r="O843" s="3"/>
      <c r="P843" s="3"/>
      <c r="Q843" s="3"/>
      <c r="R843" s="3"/>
      <c r="S843" s="3"/>
      <c r="T843" s="3"/>
      <c r="U843" s="3"/>
      <c r="V843" s="3"/>
      <c r="W843" s="3"/>
      <c r="X843" s="3"/>
      <c r="Y843" s="3"/>
      <c r="Z843" s="3"/>
    </row>
    <row r="844" spans="1:26" ht="12.75" customHeight="1" x14ac:dyDescent="0.25">
      <c r="A844" s="3"/>
      <c r="B844" s="3"/>
      <c r="C844" s="200"/>
      <c r="D844" s="200"/>
      <c r="E844" s="3"/>
      <c r="F844" s="3"/>
      <c r="G844" s="3"/>
      <c r="H844" s="3"/>
      <c r="I844" s="3"/>
      <c r="J844" s="3"/>
      <c r="K844" s="3"/>
      <c r="L844" s="3"/>
      <c r="M844" s="3"/>
      <c r="N844" s="3"/>
      <c r="O844" s="3"/>
      <c r="P844" s="3"/>
      <c r="Q844" s="3"/>
      <c r="R844" s="3"/>
      <c r="S844" s="3"/>
      <c r="T844" s="3"/>
      <c r="U844" s="3"/>
      <c r="V844" s="3"/>
      <c r="W844" s="3"/>
      <c r="X844" s="3"/>
      <c r="Y844" s="3"/>
      <c r="Z844" s="3"/>
    </row>
    <row r="845" spans="1:26" ht="12.75" customHeight="1" x14ac:dyDescent="0.25">
      <c r="A845" s="3"/>
      <c r="B845" s="3"/>
      <c r="C845" s="200"/>
      <c r="D845" s="200"/>
      <c r="E845" s="3"/>
      <c r="F845" s="3"/>
      <c r="G845" s="3"/>
      <c r="H845" s="3"/>
      <c r="I845" s="3"/>
      <c r="J845" s="3"/>
      <c r="K845" s="3"/>
      <c r="L845" s="3"/>
      <c r="M845" s="3"/>
      <c r="N845" s="3"/>
      <c r="O845" s="3"/>
      <c r="P845" s="3"/>
      <c r="Q845" s="3"/>
      <c r="R845" s="3"/>
      <c r="S845" s="3"/>
      <c r="T845" s="3"/>
      <c r="U845" s="3"/>
      <c r="V845" s="3"/>
      <c r="W845" s="3"/>
      <c r="X845" s="3"/>
      <c r="Y845" s="3"/>
      <c r="Z845" s="3"/>
    </row>
    <row r="846" spans="1:26" ht="12.75" customHeight="1" x14ac:dyDescent="0.25">
      <c r="A846" s="3"/>
      <c r="B846" s="3"/>
      <c r="C846" s="200"/>
      <c r="D846" s="200"/>
      <c r="E846" s="3"/>
      <c r="F846" s="3"/>
      <c r="G846" s="3"/>
      <c r="H846" s="3"/>
      <c r="I846" s="3"/>
      <c r="J846" s="3"/>
      <c r="K846" s="3"/>
      <c r="L846" s="3"/>
      <c r="M846" s="3"/>
      <c r="N846" s="3"/>
      <c r="O846" s="3"/>
      <c r="P846" s="3"/>
      <c r="Q846" s="3"/>
      <c r="R846" s="3"/>
      <c r="S846" s="3"/>
      <c r="T846" s="3"/>
      <c r="U846" s="3"/>
      <c r="V846" s="3"/>
      <c r="W846" s="3"/>
      <c r="X846" s="3"/>
      <c r="Y846" s="3"/>
      <c r="Z846" s="3"/>
    </row>
    <row r="847" spans="1:26" ht="12.75" customHeight="1" x14ac:dyDescent="0.25">
      <c r="A847" s="3"/>
      <c r="B847" s="3"/>
      <c r="C847" s="200"/>
      <c r="D847" s="200"/>
      <c r="E847" s="3"/>
      <c r="F847" s="3"/>
      <c r="G847" s="3"/>
      <c r="H847" s="3"/>
      <c r="I847" s="3"/>
      <c r="J847" s="3"/>
      <c r="K847" s="3"/>
      <c r="L847" s="3"/>
      <c r="M847" s="3"/>
      <c r="N847" s="3"/>
      <c r="O847" s="3"/>
      <c r="P847" s="3"/>
      <c r="Q847" s="3"/>
      <c r="R847" s="3"/>
      <c r="S847" s="3"/>
      <c r="T847" s="3"/>
      <c r="U847" s="3"/>
      <c r="V847" s="3"/>
      <c r="W847" s="3"/>
      <c r="X847" s="3"/>
      <c r="Y847" s="3"/>
      <c r="Z847" s="3"/>
    </row>
    <row r="848" spans="1:26" ht="12.75" customHeight="1" x14ac:dyDescent="0.25">
      <c r="A848" s="3"/>
      <c r="B848" s="3"/>
      <c r="C848" s="200"/>
      <c r="D848" s="200"/>
      <c r="E848" s="3"/>
      <c r="F848" s="3"/>
      <c r="G848" s="3"/>
      <c r="H848" s="3"/>
      <c r="I848" s="3"/>
      <c r="J848" s="3"/>
      <c r="K848" s="3"/>
      <c r="L848" s="3"/>
      <c r="M848" s="3"/>
      <c r="N848" s="3"/>
      <c r="O848" s="3"/>
      <c r="P848" s="3"/>
      <c r="Q848" s="3"/>
      <c r="R848" s="3"/>
      <c r="S848" s="3"/>
      <c r="T848" s="3"/>
      <c r="U848" s="3"/>
      <c r="V848" s="3"/>
      <c r="W848" s="3"/>
      <c r="X848" s="3"/>
      <c r="Y848" s="3"/>
      <c r="Z848" s="3"/>
    </row>
    <row r="849" spans="1:26" ht="12.75" customHeight="1" x14ac:dyDescent="0.25">
      <c r="A849" s="3"/>
      <c r="B849" s="3"/>
      <c r="C849" s="200"/>
      <c r="D849" s="200"/>
      <c r="E849" s="3"/>
      <c r="F849" s="3"/>
      <c r="G849" s="3"/>
      <c r="H849" s="3"/>
      <c r="I849" s="3"/>
      <c r="J849" s="3"/>
      <c r="K849" s="3"/>
      <c r="L849" s="3"/>
      <c r="M849" s="3"/>
      <c r="N849" s="3"/>
      <c r="O849" s="3"/>
      <c r="P849" s="3"/>
      <c r="Q849" s="3"/>
      <c r="R849" s="3"/>
      <c r="S849" s="3"/>
      <c r="T849" s="3"/>
      <c r="U849" s="3"/>
      <c r="V849" s="3"/>
      <c r="W849" s="3"/>
      <c r="X849" s="3"/>
      <c r="Y849" s="3"/>
      <c r="Z849" s="3"/>
    </row>
    <row r="850" spans="1:26" ht="12.75" customHeight="1" x14ac:dyDescent="0.25">
      <c r="A850" s="3"/>
      <c r="B850" s="3"/>
      <c r="C850" s="200"/>
      <c r="D850" s="200"/>
      <c r="E850" s="3"/>
      <c r="F850" s="3"/>
      <c r="G850" s="3"/>
      <c r="H850" s="3"/>
      <c r="I850" s="3"/>
      <c r="J850" s="3"/>
      <c r="K850" s="3"/>
      <c r="L850" s="3"/>
      <c r="M850" s="3"/>
      <c r="N850" s="3"/>
      <c r="O850" s="3"/>
      <c r="P850" s="3"/>
      <c r="Q850" s="3"/>
      <c r="R850" s="3"/>
      <c r="S850" s="3"/>
      <c r="T850" s="3"/>
      <c r="U850" s="3"/>
      <c r="V850" s="3"/>
      <c r="W850" s="3"/>
      <c r="X850" s="3"/>
      <c r="Y850" s="3"/>
      <c r="Z850" s="3"/>
    </row>
    <row r="851" spans="1:26" ht="12.75" customHeight="1" x14ac:dyDescent="0.25">
      <c r="A851" s="3"/>
      <c r="B851" s="3"/>
      <c r="C851" s="200"/>
      <c r="D851" s="200"/>
      <c r="E851" s="3"/>
      <c r="F851" s="3"/>
      <c r="G851" s="3"/>
      <c r="H851" s="3"/>
      <c r="I851" s="3"/>
      <c r="J851" s="3"/>
      <c r="K851" s="3"/>
      <c r="L851" s="3"/>
      <c r="M851" s="3"/>
      <c r="N851" s="3"/>
      <c r="O851" s="3"/>
      <c r="P851" s="3"/>
      <c r="Q851" s="3"/>
      <c r="R851" s="3"/>
      <c r="S851" s="3"/>
      <c r="T851" s="3"/>
      <c r="U851" s="3"/>
      <c r="V851" s="3"/>
      <c r="W851" s="3"/>
      <c r="X851" s="3"/>
      <c r="Y851" s="3"/>
      <c r="Z851" s="3"/>
    </row>
    <row r="852" spans="1:26" ht="12.75" customHeight="1" x14ac:dyDescent="0.25">
      <c r="A852" s="3"/>
      <c r="B852" s="3"/>
      <c r="C852" s="200"/>
      <c r="D852" s="200"/>
      <c r="E852" s="3"/>
      <c r="F852" s="3"/>
      <c r="G852" s="3"/>
      <c r="H852" s="3"/>
      <c r="I852" s="3"/>
      <c r="J852" s="3"/>
      <c r="K852" s="3"/>
      <c r="L852" s="3"/>
      <c r="M852" s="3"/>
      <c r="N852" s="3"/>
      <c r="O852" s="3"/>
      <c r="P852" s="3"/>
      <c r="Q852" s="3"/>
      <c r="R852" s="3"/>
      <c r="S852" s="3"/>
      <c r="T852" s="3"/>
      <c r="U852" s="3"/>
      <c r="V852" s="3"/>
      <c r="W852" s="3"/>
      <c r="X852" s="3"/>
      <c r="Y852" s="3"/>
      <c r="Z852" s="3"/>
    </row>
    <row r="853" spans="1:26" ht="12.75" customHeight="1" x14ac:dyDescent="0.25">
      <c r="A853" s="3"/>
      <c r="B853" s="3"/>
      <c r="C853" s="200"/>
      <c r="D853" s="200"/>
      <c r="E853" s="3"/>
      <c r="F853" s="3"/>
      <c r="G853" s="3"/>
      <c r="H853" s="3"/>
      <c r="I853" s="3"/>
      <c r="J853" s="3"/>
      <c r="K853" s="3"/>
      <c r="L853" s="3"/>
      <c r="M853" s="3"/>
      <c r="N853" s="3"/>
      <c r="O853" s="3"/>
      <c r="P853" s="3"/>
      <c r="Q853" s="3"/>
      <c r="R853" s="3"/>
      <c r="S853" s="3"/>
      <c r="T853" s="3"/>
      <c r="U853" s="3"/>
      <c r="V853" s="3"/>
      <c r="W853" s="3"/>
      <c r="X853" s="3"/>
      <c r="Y853" s="3"/>
      <c r="Z853" s="3"/>
    </row>
    <row r="854" spans="1:26" ht="12.75" customHeight="1" x14ac:dyDescent="0.25">
      <c r="A854" s="3"/>
      <c r="B854" s="3"/>
      <c r="C854" s="200"/>
      <c r="D854" s="200"/>
      <c r="E854" s="3"/>
      <c r="F854" s="3"/>
      <c r="G854" s="3"/>
      <c r="H854" s="3"/>
      <c r="I854" s="3"/>
      <c r="J854" s="3"/>
      <c r="K854" s="3"/>
      <c r="L854" s="3"/>
      <c r="M854" s="3"/>
      <c r="N854" s="3"/>
      <c r="O854" s="3"/>
      <c r="P854" s="3"/>
      <c r="Q854" s="3"/>
      <c r="R854" s="3"/>
      <c r="S854" s="3"/>
      <c r="T854" s="3"/>
      <c r="U854" s="3"/>
      <c r="V854" s="3"/>
      <c r="W854" s="3"/>
      <c r="X854" s="3"/>
      <c r="Y854" s="3"/>
      <c r="Z854" s="3"/>
    </row>
    <row r="855" spans="1:26" ht="12.75" customHeight="1" x14ac:dyDescent="0.25">
      <c r="A855" s="3"/>
      <c r="B855" s="3"/>
      <c r="C855" s="200"/>
      <c r="D855" s="200"/>
      <c r="E855" s="3"/>
      <c r="F855" s="3"/>
      <c r="G855" s="3"/>
      <c r="H855" s="3"/>
      <c r="I855" s="3"/>
      <c r="J855" s="3"/>
      <c r="K855" s="3"/>
      <c r="L855" s="3"/>
      <c r="M855" s="3"/>
      <c r="N855" s="3"/>
      <c r="O855" s="3"/>
      <c r="P855" s="3"/>
      <c r="Q855" s="3"/>
      <c r="R855" s="3"/>
      <c r="S855" s="3"/>
      <c r="T855" s="3"/>
      <c r="U855" s="3"/>
      <c r="V855" s="3"/>
      <c r="W855" s="3"/>
      <c r="X855" s="3"/>
      <c r="Y855" s="3"/>
      <c r="Z855" s="3"/>
    </row>
    <row r="856" spans="1:26" ht="12.75" customHeight="1" x14ac:dyDescent="0.25">
      <c r="A856" s="3"/>
      <c r="B856" s="3"/>
      <c r="C856" s="200"/>
      <c r="D856" s="200"/>
      <c r="E856" s="3"/>
      <c r="F856" s="3"/>
      <c r="G856" s="3"/>
      <c r="H856" s="3"/>
      <c r="I856" s="3"/>
      <c r="J856" s="3"/>
      <c r="K856" s="3"/>
      <c r="L856" s="3"/>
      <c r="M856" s="3"/>
      <c r="N856" s="3"/>
      <c r="O856" s="3"/>
      <c r="P856" s="3"/>
      <c r="Q856" s="3"/>
      <c r="R856" s="3"/>
      <c r="S856" s="3"/>
      <c r="T856" s="3"/>
      <c r="U856" s="3"/>
      <c r="V856" s="3"/>
      <c r="W856" s="3"/>
      <c r="X856" s="3"/>
      <c r="Y856" s="3"/>
      <c r="Z856" s="3"/>
    </row>
    <row r="857" spans="1:26" ht="12.75" customHeight="1" x14ac:dyDescent="0.25">
      <c r="A857" s="3"/>
      <c r="B857" s="3"/>
      <c r="C857" s="200"/>
      <c r="D857" s="200"/>
      <c r="E857" s="3"/>
      <c r="F857" s="3"/>
      <c r="G857" s="3"/>
      <c r="H857" s="3"/>
      <c r="I857" s="3"/>
      <c r="J857" s="3"/>
      <c r="K857" s="3"/>
      <c r="L857" s="3"/>
      <c r="M857" s="3"/>
      <c r="N857" s="3"/>
      <c r="O857" s="3"/>
      <c r="P857" s="3"/>
      <c r="Q857" s="3"/>
      <c r="R857" s="3"/>
      <c r="S857" s="3"/>
      <c r="T857" s="3"/>
      <c r="U857" s="3"/>
      <c r="V857" s="3"/>
      <c r="W857" s="3"/>
      <c r="X857" s="3"/>
      <c r="Y857" s="3"/>
      <c r="Z857" s="3"/>
    </row>
    <row r="858" spans="1:26" ht="12.75" customHeight="1" x14ac:dyDescent="0.25">
      <c r="A858" s="3"/>
      <c r="B858" s="3"/>
      <c r="C858" s="200"/>
      <c r="D858" s="200"/>
      <c r="E858" s="3"/>
      <c r="F858" s="3"/>
      <c r="G858" s="3"/>
      <c r="H858" s="3"/>
      <c r="I858" s="3"/>
      <c r="J858" s="3"/>
      <c r="K858" s="3"/>
      <c r="L858" s="3"/>
      <c r="M858" s="3"/>
      <c r="N858" s="3"/>
      <c r="O858" s="3"/>
      <c r="P858" s="3"/>
      <c r="Q858" s="3"/>
      <c r="R858" s="3"/>
      <c r="S858" s="3"/>
      <c r="T858" s="3"/>
      <c r="U858" s="3"/>
      <c r="V858" s="3"/>
      <c r="W858" s="3"/>
      <c r="X858" s="3"/>
      <c r="Y858" s="3"/>
      <c r="Z858" s="3"/>
    </row>
    <row r="859" spans="1:26" ht="12.75" customHeight="1" x14ac:dyDescent="0.25">
      <c r="A859" s="3"/>
      <c r="B859" s="3"/>
      <c r="C859" s="200"/>
      <c r="D859" s="200"/>
      <c r="E859" s="3"/>
      <c r="F859" s="3"/>
      <c r="G859" s="3"/>
      <c r="H859" s="3"/>
      <c r="I859" s="3"/>
      <c r="J859" s="3"/>
      <c r="K859" s="3"/>
      <c r="L859" s="3"/>
      <c r="M859" s="3"/>
      <c r="N859" s="3"/>
      <c r="O859" s="3"/>
      <c r="P859" s="3"/>
      <c r="Q859" s="3"/>
      <c r="R859" s="3"/>
      <c r="S859" s="3"/>
      <c r="T859" s="3"/>
      <c r="U859" s="3"/>
      <c r="V859" s="3"/>
      <c r="W859" s="3"/>
      <c r="X859" s="3"/>
      <c r="Y859" s="3"/>
      <c r="Z859" s="3"/>
    </row>
    <row r="860" spans="1:26" ht="12.75" customHeight="1" x14ac:dyDescent="0.25">
      <c r="A860" s="3"/>
      <c r="B860" s="3"/>
      <c r="C860" s="200"/>
      <c r="D860" s="200"/>
      <c r="E860" s="3"/>
      <c r="F860" s="3"/>
      <c r="G860" s="3"/>
      <c r="H860" s="3"/>
      <c r="I860" s="3"/>
      <c r="J860" s="3"/>
      <c r="K860" s="3"/>
      <c r="L860" s="3"/>
      <c r="M860" s="3"/>
      <c r="N860" s="3"/>
      <c r="O860" s="3"/>
      <c r="P860" s="3"/>
      <c r="Q860" s="3"/>
      <c r="R860" s="3"/>
      <c r="S860" s="3"/>
      <c r="T860" s="3"/>
      <c r="U860" s="3"/>
      <c r="V860" s="3"/>
      <c r="W860" s="3"/>
      <c r="X860" s="3"/>
      <c r="Y860" s="3"/>
      <c r="Z860" s="3"/>
    </row>
    <row r="861" spans="1:26" ht="12.75" customHeight="1" x14ac:dyDescent="0.25">
      <c r="A861" s="3"/>
      <c r="B861" s="3"/>
      <c r="C861" s="200"/>
      <c r="D861" s="200"/>
      <c r="E861" s="3"/>
      <c r="F861" s="3"/>
      <c r="G861" s="3"/>
      <c r="H861" s="3"/>
      <c r="I861" s="3"/>
      <c r="J861" s="3"/>
      <c r="K861" s="3"/>
      <c r="L861" s="3"/>
      <c r="M861" s="3"/>
      <c r="N861" s="3"/>
      <c r="O861" s="3"/>
      <c r="P861" s="3"/>
      <c r="Q861" s="3"/>
      <c r="R861" s="3"/>
      <c r="S861" s="3"/>
      <c r="T861" s="3"/>
      <c r="U861" s="3"/>
      <c r="V861" s="3"/>
      <c r="W861" s="3"/>
      <c r="X861" s="3"/>
      <c r="Y861" s="3"/>
      <c r="Z861" s="3"/>
    </row>
    <row r="862" spans="1:26" ht="12.75" customHeight="1" x14ac:dyDescent="0.25">
      <c r="A862" s="3"/>
      <c r="B862" s="3"/>
      <c r="C862" s="200"/>
      <c r="D862" s="200"/>
      <c r="E862" s="3"/>
      <c r="F862" s="3"/>
      <c r="G862" s="3"/>
      <c r="H862" s="3"/>
      <c r="I862" s="3"/>
      <c r="J862" s="3"/>
      <c r="K862" s="3"/>
      <c r="L862" s="3"/>
      <c r="M862" s="3"/>
      <c r="N862" s="3"/>
      <c r="O862" s="3"/>
      <c r="P862" s="3"/>
      <c r="Q862" s="3"/>
      <c r="R862" s="3"/>
      <c r="S862" s="3"/>
      <c r="T862" s="3"/>
      <c r="U862" s="3"/>
      <c r="V862" s="3"/>
      <c r="W862" s="3"/>
      <c r="X862" s="3"/>
      <c r="Y862" s="3"/>
      <c r="Z862" s="3"/>
    </row>
    <row r="863" spans="1:26" ht="12.75" customHeight="1" x14ac:dyDescent="0.25">
      <c r="A863" s="3"/>
      <c r="B863" s="3"/>
      <c r="C863" s="200"/>
      <c r="D863" s="200"/>
      <c r="E863" s="3"/>
      <c r="F863" s="3"/>
      <c r="G863" s="3"/>
      <c r="H863" s="3"/>
      <c r="I863" s="3"/>
      <c r="J863" s="3"/>
      <c r="K863" s="3"/>
      <c r="L863" s="3"/>
      <c r="M863" s="3"/>
      <c r="N863" s="3"/>
      <c r="O863" s="3"/>
      <c r="P863" s="3"/>
      <c r="Q863" s="3"/>
      <c r="R863" s="3"/>
      <c r="S863" s="3"/>
      <c r="T863" s="3"/>
      <c r="U863" s="3"/>
      <c r="V863" s="3"/>
      <c r="W863" s="3"/>
      <c r="X863" s="3"/>
      <c r="Y863" s="3"/>
      <c r="Z863" s="3"/>
    </row>
    <row r="864" spans="1:26" ht="12.75" customHeight="1" x14ac:dyDescent="0.25">
      <c r="A864" s="3"/>
      <c r="B864" s="3"/>
      <c r="C864" s="200"/>
      <c r="D864" s="200"/>
      <c r="E864" s="3"/>
      <c r="F864" s="3"/>
      <c r="G864" s="3"/>
      <c r="H864" s="3"/>
      <c r="I864" s="3"/>
      <c r="J864" s="3"/>
      <c r="K864" s="3"/>
      <c r="L864" s="3"/>
      <c r="M864" s="3"/>
      <c r="N864" s="3"/>
      <c r="O864" s="3"/>
      <c r="P864" s="3"/>
      <c r="Q864" s="3"/>
      <c r="R864" s="3"/>
      <c r="S864" s="3"/>
      <c r="T864" s="3"/>
      <c r="U864" s="3"/>
      <c r="V864" s="3"/>
      <c r="W864" s="3"/>
      <c r="X864" s="3"/>
      <c r="Y864" s="3"/>
      <c r="Z864" s="3"/>
    </row>
    <row r="865" spans="1:26" ht="12.75" customHeight="1" x14ac:dyDescent="0.25">
      <c r="A865" s="3"/>
      <c r="B865" s="3"/>
      <c r="C865" s="200"/>
      <c r="D865" s="200"/>
      <c r="E865" s="3"/>
      <c r="F865" s="3"/>
      <c r="G865" s="3"/>
      <c r="H865" s="3"/>
      <c r="I865" s="3"/>
      <c r="J865" s="3"/>
      <c r="K865" s="3"/>
      <c r="L865" s="3"/>
      <c r="M865" s="3"/>
      <c r="N865" s="3"/>
      <c r="O865" s="3"/>
      <c r="P865" s="3"/>
      <c r="Q865" s="3"/>
      <c r="R865" s="3"/>
      <c r="S865" s="3"/>
      <c r="T865" s="3"/>
      <c r="U865" s="3"/>
      <c r="V865" s="3"/>
      <c r="W865" s="3"/>
      <c r="X865" s="3"/>
      <c r="Y865" s="3"/>
      <c r="Z865" s="3"/>
    </row>
    <row r="866" spans="1:26" ht="12.75" customHeight="1" x14ac:dyDescent="0.25">
      <c r="A866" s="3"/>
      <c r="B866" s="3"/>
      <c r="C866" s="200"/>
      <c r="D866" s="200"/>
      <c r="E866" s="3"/>
      <c r="F866" s="3"/>
      <c r="G866" s="3"/>
      <c r="H866" s="3"/>
      <c r="I866" s="3"/>
      <c r="J866" s="3"/>
      <c r="K866" s="3"/>
      <c r="L866" s="3"/>
      <c r="M866" s="3"/>
      <c r="N866" s="3"/>
      <c r="O866" s="3"/>
      <c r="P866" s="3"/>
      <c r="Q866" s="3"/>
      <c r="R866" s="3"/>
      <c r="S866" s="3"/>
      <c r="T866" s="3"/>
      <c r="U866" s="3"/>
      <c r="V866" s="3"/>
      <c r="W866" s="3"/>
      <c r="X866" s="3"/>
      <c r="Y866" s="3"/>
      <c r="Z866" s="3"/>
    </row>
    <row r="867" spans="1:26" ht="12.75" customHeight="1" x14ac:dyDescent="0.25">
      <c r="A867" s="3"/>
      <c r="B867" s="3"/>
      <c r="C867" s="200"/>
      <c r="D867" s="200"/>
      <c r="E867" s="3"/>
      <c r="F867" s="3"/>
      <c r="G867" s="3"/>
      <c r="H867" s="3"/>
      <c r="I867" s="3"/>
      <c r="J867" s="3"/>
      <c r="K867" s="3"/>
      <c r="L867" s="3"/>
      <c r="M867" s="3"/>
      <c r="N867" s="3"/>
      <c r="O867" s="3"/>
      <c r="P867" s="3"/>
      <c r="Q867" s="3"/>
      <c r="R867" s="3"/>
      <c r="S867" s="3"/>
      <c r="T867" s="3"/>
      <c r="U867" s="3"/>
      <c r="V867" s="3"/>
      <c r="W867" s="3"/>
      <c r="X867" s="3"/>
      <c r="Y867" s="3"/>
      <c r="Z867" s="3"/>
    </row>
    <row r="868" spans="1:26" ht="12.75" customHeight="1" x14ac:dyDescent="0.25">
      <c r="A868" s="3"/>
      <c r="B868" s="3"/>
      <c r="C868" s="200"/>
      <c r="D868" s="200"/>
      <c r="E868" s="3"/>
      <c r="F868" s="3"/>
      <c r="G868" s="3"/>
      <c r="H868" s="3"/>
      <c r="I868" s="3"/>
      <c r="J868" s="3"/>
      <c r="K868" s="3"/>
      <c r="L868" s="3"/>
      <c r="M868" s="3"/>
      <c r="N868" s="3"/>
      <c r="O868" s="3"/>
      <c r="P868" s="3"/>
      <c r="Q868" s="3"/>
      <c r="R868" s="3"/>
      <c r="S868" s="3"/>
      <c r="T868" s="3"/>
      <c r="U868" s="3"/>
      <c r="V868" s="3"/>
      <c r="W868" s="3"/>
      <c r="X868" s="3"/>
      <c r="Y868" s="3"/>
      <c r="Z868" s="3"/>
    </row>
    <row r="869" spans="1:26" ht="12.75" customHeight="1" x14ac:dyDescent="0.25">
      <c r="A869" s="3"/>
      <c r="B869" s="3"/>
      <c r="C869" s="200"/>
      <c r="D869" s="200"/>
      <c r="E869" s="3"/>
      <c r="F869" s="3"/>
      <c r="G869" s="3"/>
      <c r="H869" s="3"/>
      <c r="I869" s="3"/>
      <c r="J869" s="3"/>
      <c r="K869" s="3"/>
      <c r="L869" s="3"/>
      <c r="M869" s="3"/>
      <c r="N869" s="3"/>
      <c r="O869" s="3"/>
      <c r="P869" s="3"/>
      <c r="Q869" s="3"/>
      <c r="R869" s="3"/>
      <c r="S869" s="3"/>
      <c r="T869" s="3"/>
      <c r="U869" s="3"/>
      <c r="V869" s="3"/>
      <c r="W869" s="3"/>
      <c r="X869" s="3"/>
      <c r="Y869" s="3"/>
      <c r="Z869" s="3"/>
    </row>
    <row r="870" spans="1:26" ht="12.75" customHeight="1" x14ac:dyDescent="0.25">
      <c r="A870" s="3"/>
      <c r="B870" s="3"/>
      <c r="C870" s="200"/>
      <c r="D870" s="200"/>
      <c r="E870" s="3"/>
      <c r="F870" s="3"/>
      <c r="G870" s="3"/>
      <c r="H870" s="3"/>
      <c r="I870" s="3"/>
      <c r="J870" s="3"/>
      <c r="K870" s="3"/>
      <c r="L870" s="3"/>
      <c r="M870" s="3"/>
      <c r="N870" s="3"/>
      <c r="O870" s="3"/>
      <c r="P870" s="3"/>
      <c r="Q870" s="3"/>
      <c r="R870" s="3"/>
      <c r="S870" s="3"/>
      <c r="T870" s="3"/>
      <c r="U870" s="3"/>
      <c r="V870" s="3"/>
      <c r="W870" s="3"/>
      <c r="X870" s="3"/>
      <c r="Y870" s="3"/>
      <c r="Z870" s="3"/>
    </row>
    <row r="871" spans="1:26" ht="12.75" customHeight="1" x14ac:dyDescent="0.25">
      <c r="A871" s="3"/>
      <c r="B871" s="3"/>
      <c r="C871" s="200"/>
      <c r="D871" s="200"/>
      <c r="E871" s="3"/>
      <c r="F871" s="3"/>
      <c r="G871" s="3"/>
      <c r="H871" s="3"/>
      <c r="I871" s="3"/>
      <c r="J871" s="3"/>
      <c r="K871" s="3"/>
      <c r="L871" s="3"/>
      <c r="M871" s="3"/>
      <c r="N871" s="3"/>
      <c r="O871" s="3"/>
      <c r="P871" s="3"/>
      <c r="Q871" s="3"/>
      <c r="R871" s="3"/>
      <c r="S871" s="3"/>
      <c r="T871" s="3"/>
      <c r="U871" s="3"/>
      <c r="V871" s="3"/>
      <c r="W871" s="3"/>
      <c r="X871" s="3"/>
      <c r="Y871" s="3"/>
      <c r="Z871" s="3"/>
    </row>
    <row r="872" spans="1:26" ht="12.75" customHeight="1" x14ac:dyDescent="0.25">
      <c r="A872" s="3"/>
      <c r="B872" s="3"/>
      <c r="C872" s="200"/>
      <c r="D872" s="200"/>
      <c r="E872" s="3"/>
      <c r="F872" s="3"/>
      <c r="G872" s="3"/>
      <c r="H872" s="3"/>
      <c r="I872" s="3"/>
      <c r="J872" s="3"/>
      <c r="K872" s="3"/>
      <c r="L872" s="3"/>
      <c r="M872" s="3"/>
      <c r="N872" s="3"/>
      <c r="O872" s="3"/>
      <c r="P872" s="3"/>
      <c r="Q872" s="3"/>
      <c r="R872" s="3"/>
      <c r="S872" s="3"/>
      <c r="T872" s="3"/>
      <c r="U872" s="3"/>
      <c r="V872" s="3"/>
      <c r="W872" s="3"/>
      <c r="X872" s="3"/>
      <c r="Y872" s="3"/>
      <c r="Z872" s="3"/>
    </row>
    <row r="873" spans="1:26" ht="12.75" customHeight="1" x14ac:dyDescent="0.25">
      <c r="A873" s="3"/>
      <c r="B873" s="3"/>
      <c r="C873" s="200"/>
      <c r="D873" s="200"/>
      <c r="E873" s="3"/>
      <c r="F873" s="3"/>
      <c r="G873" s="3"/>
      <c r="H873" s="3"/>
      <c r="I873" s="3"/>
      <c r="J873" s="3"/>
      <c r="K873" s="3"/>
      <c r="L873" s="3"/>
      <c r="M873" s="3"/>
      <c r="N873" s="3"/>
      <c r="O873" s="3"/>
      <c r="P873" s="3"/>
      <c r="Q873" s="3"/>
      <c r="R873" s="3"/>
      <c r="S873" s="3"/>
      <c r="T873" s="3"/>
      <c r="U873" s="3"/>
      <c r="V873" s="3"/>
      <c r="W873" s="3"/>
      <c r="X873" s="3"/>
      <c r="Y873" s="3"/>
      <c r="Z873" s="3"/>
    </row>
    <row r="874" spans="1:26" ht="12.75" customHeight="1" x14ac:dyDescent="0.25">
      <c r="A874" s="3"/>
      <c r="B874" s="3"/>
      <c r="C874" s="200"/>
      <c r="D874" s="200"/>
      <c r="E874" s="3"/>
      <c r="F874" s="3"/>
      <c r="G874" s="3"/>
      <c r="H874" s="3"/>
      <c r="I874" s="3"/>
      <c r="J874" s="3"/>
      <c r="K874" s="3"/>
      <c r="L874" s="3"/>
      <c r="M874" s="3"/>
      <c r="N874" s="3"/>
      <c r="O874" s="3"/>
      <c r="P874" s="3"/>
      <c r="Q874" s="3"/>
      <c r="R874" s="3"/>
      <c r="S874" s="3"/>
      <c r="T874" s="3"/>
      <c r="U874" s="3"/>
      <c r="V874" s="3"/>
      <c r="W874" s="3"/>
      <c r="X874" s="3"/>
      <c r="Y874" s="3"/>
      <c r="Z874" s="3"/>
    </row>
    <row r="875" spans="1:26" ht="12.75" customHeight="1" x14ac:dyDescent="0.25">
      <c r="A875" s="3"/>
      <c r="B875" s="3"/>
      <c r="C875" s="200"/>
      <c r="D875" s="200"/>
      <c r="E875" s="3"/>
      <c r="F875" s="3"/>
      <c r="G875" s="3"/>
      <c r="H875" s="3"/>
      <c r="I875" s="3"/>
      <c r="J875" s="3"/>
      <c r="K875" s="3"/>
      <c r="L875" s="3"/>
      <c r="M875" s="3"/>
      <c r="N875" s="3"/>
      <c r="O875" s="3"/>
      <c r="P875" s="3"/>
      <c r="Q875" s="3"/>
      <c r="R875" s="3"/>
      <c r="S875" s="3"/>
      <c r="T875" s="3"/>
      <c r="U875" s="3"/>
      <c r="V875" s="3"/>
      <c r="W875" s="3"/>
      <c r="X875" s="3"/>
      <c r="Y875" s="3"/>
      <c r="Z875" s="3"/>
    </row>
    <row r="876" spans="1:26" ht="12.75" customHeight="1" x14ac:dyDescent="0.25">
      <c r="A876" s="3"/>
      <c r="B876" s="3"/>
      <c r="C876" s="200"/>
      <c r="D876" s="200"/>
      <c r="E876" s="3"/>
      <c r="F876" s="3"/>
      <c r="G876" s="3"/>
      <c r="H876" s="3"/>
      <c r="I876" s="3"/>
      <c r="J876" s="3"/>
      <c r="K876" s="3"/>
      <c r="L876" s="3"/>
      <c r="M876" s="3"/>
      <c r="N876" s="3"/>
      <c r="O876" s="3"/>
      <c r="P876" s="3"/>
      <c r="Q876" s="3"/>
      <c r="R876" s="3"/>
      <c r="S876" s="3"/>
      <c r="T876" s="3"/>
      <c r="U876" s="3"/>
      <c r="V876" s="3"/>
      <c r="W876" s="3"/>
      <c r="X876" s="3"/>
      <c r="Y876" s="3"/>
      <c r="Z876" s="3"/>
    </row>
    <row r="877" spans="1:26" ht="12.75" customHeight="1" x14ac:dyDescent="0.25">
      <c r="A877" s="3"/>
      <c r="B877" s="3"/>
      <c r="C877" s="200"/>
      <c r="D877" s="200"/>
      <c r="E877" s="3"/>
      <c r="F877" s="3"/>
      <c r="G877" s="3"/>
      <c r="H877" s="3"/>
      <c r="I877" s="3"/>
      <c r="J877" s="3"/>
      <c r="K877" s="3"/>
      <c r="L877" s="3"/>
      <c r="M877" s="3"/>
      <c r="N877" s="3"/>
      <c r="O877" s="3"/>
      <c r="P877" s="3"/>
      <c r="Q877" s="3"/>
      <c r="R877" s="3"/>
      <c r="S877" s="3"/>
      <c r="T877" s="3"/>
      <c r="U877" s="3"/>
      <c r="V877" s="3"/>
      <c r="W877" s="3"/>
      <c r="X877" s="3"/>
      <c r="Y877" s="3"/>
      <c r="Z877" s="3"/>
    </row>
    <row r="878" spans="1:26" ht="12.75" customHeight="1" x14ac:dyDescent="0.25">
      <c r="A878" s="3"/>
      <c r="B878" s="3"/>
      <c r="C878" s="200"/>
      <c r="D878" s="200"/>
      <c r="E878" s="3"/>
      <c r="F878" s="3"/>
      <c r="G878" s="3"/>
      <c r="H878" s="3"/>
      <c r="I878" s="3"/>
      <c r="J878" s="3"/>
      <c r="K878" s="3"/>
      <c r="L878" s="3"/>
      <c r="M878" s="3"/>
      <c r="N878" s="3"/>
      <c r="O878" s="3"/>
      <c r="P878" s="3"/>
      <c r="Q878" s="3"/>
      <c r="R878" s="3"/>
      <c r="S878" s="3"/>
      <c r="T878" s="3"/>
      <c r="U878" s="3"/>
      <c r="V878" s="3"/>
      <c r="W878" s="3"/>
      <c r="X878" s="3"/>
      <c r="Y878" s="3"/>
      <c r="Z878" s="3"/>
    </row>
    <row r="879" spans="1:26" ht="12.75" customHeight="1" x14ac:dyDescent="0.25">
      <c r="A879" s="3"/>
      <c r="B879" s="3"/>
      <c r="C879" s="200"/>
      <c r="D879" s="200"/>
      <c r="E879" s="3"/>
      <c r="F879" s="3"/>
      <c r="G879" s="3"/>
      <c r="H879" s="3"/>
      <c r="I879" s="3"/>
      <c r="J879" s="3"/>
      <c r="K879" s="3"/>
      <c r="L879" s="3"/>
      <c r="M879" s="3"/>
      <c r="N879" s="3"/>
      <c r="O879" s="3"/>
      <c r="P879" s="3"/>
      <c r="Q879" s="3"/>
      <c r="R879" s="3"/>
      <c r="S879" s="3"/>
      <c r="T879" s="3"/>
      <c r="U879" s="3"/>
      <c r="V879" s="3"/>
      <c r="W879" s="3"/>
      <c r="X879" s="3"/>
      <c r="Y879" s="3"/>
      <c r="Z879" s="3"/>
    </row>
    <row r="880" spans="1:26" ht="12.75" customHeight="1" x14ac:dyDescent="0.25">
      <c r="A880" s="3"/>
      <c r="B880" s="3"/>
      <c r="C880" s="200"/>
      <c r="D880" s="200"/>
      <c r="E880" s="3"/>
      <c r="F880" s="3"/>
      <c r="G880" s="3"/>
      <c r="H880" s="3"/>
      <c r="I880" s="3"/>
      <c r="J880" s="3"/>
      <c r="K880" s="3"/>
      <c r="L880" s="3"/>
      <c r="M880" s="3"/>
      <c r="N880" s="3"/>
      <c r="O880" s="3"/>
      <c r="P880" s="3"/>
      <c r="Q880" s="3"/>
      <c r="R880" s="3"/>
      <c r="S880" s="3"/>
      <c r="T880" s="3"/>
      <c r="U880" s="3"/>
      <c r="V880" s="3"/>
      <c r="W880" s="3"/>
      <c r="X880" s="3"/>
      <c r="Y880" s="3"/>
      <c r="Z880" s="3"/>
    </row>
    <row r="881" spans="1:26" ht="12.75" customHeight="1" x14ac:dyDescent="0.25">
      <c r="A881" s="3"/>
      <c r="B881" s="3"/>
      <c r="C881" s="200"/>
      <c r="D881" s="200"/>
      <c r="E881" s="3"/>
      <c r="F881" s="3"/>
      <c r="G881" s="3"/>
      <c r="H881" s="3"/>
      <c r="I881" s="3"/>
      <c r="J881" s="3"/>
      <c r="K881" s="3"/>
      <c r="L881" s="3"/>
      <c r="M881" s="3"/>
      <c r="N881" s="3"/>
      <c r="O881" s="3"/>
      <c r="P881" s="3"/>
      <c r="Q881" s="3"/>
      <c r="R881" s="3"/>
      <c r="S881" s="3"/>
      <c r="T881" s="3"/>
      <c r="U881" s="3"/>
      <c r="V881" s="3"/>
      <c r="W881" s="3"/>
      <c r="X881" s="3"/>
      <c r="Y881" s="3"/>
      <c r="Z881" s="3"/>
    </row>
    <row r="882" spans="1:26" ht="12.75" customHeight="1" x14ac:dyDescent="0.25">
      <c r="A882" s="3"/>
      <c r="B882" s="3"/>
      <c r="C882" s="200"/>
      <c r="D882" s="200"/>
      <c r="E882" s="3"/>
      <c r="F882" s="3"/>
      <c r="G882" s="3"/>
      <c r="H882" s="3"/>
      <c r="I882" s="3"/>
      <c r="J882" s="3"/>
      <c r="K882" s="3"/>
      <c r="L882" s="3"/>
      <c r="M882" s="3"/>
      <c r="N882" s="3"/>
      <c r="O882" s="3"/>
      <c r="P882" s="3"/>
      <c r="Q882" s="3"/>
      <c r="R882" s="3"/>
      <c r="S882" s="3"/>
      <c r="T882" s="3"/>
      <c r="U882" s="3"/>
      <c r="V882" s="3"/>
      <c r="W882" s="3"/>
      <c r="X882" s="3"/>
      <c r="Y882" s="3"/>
      <c r="Z882" s="3"/>
    </row>
    <row r="883" spans="1:26" ht="12.75" customHeight="1" x14ac:dyDescent="0.25">
      <c r="A883" s="3"/>
      <c r="B883" s="3"/>
      <c r="C883" s="200"/>
      <c r="D883" s="200"/>
      <c r="E883" s="3"/>
      <c r="F883" s="3"/>
      <c r="G883" s="3"/>
      <c r="H883" s="3"/>
      <c r="I883" s="3"/>
      <c r="J883" s="3"/>
      <c r="K883" s="3"/>
      <c r="L883" s="3"/>
      <c r="M883" s="3"/>
      <c r="N883" s="3"/>
      <c r="O883" s="3"/>
      <c r="P883" s="3"/>
      <c r="Q883" s="3"/>
      <c r="R883" s="3"/>
      <c r="S883" s="3"/>
      <c r="T883" s="3"/>
      <c r="U883" s="3"/>
      <c r="V883" s="3"/>
      <c r="W883" s="3"/>
      <c r="X883" s="3"/>
      <c r="Y883" s="3"/>
      <c r="Z883" s="3"/>
    </row>
    <row r="884" spans="1:26" ht="12.75" customHeight="1" x14ac:dyDescent="0.25">
      <c r="A884" s="3"/>
      <c r="B884" s="3"/>
      <c r="C884" s="200"/>
      <c r="D884" s="200"/>
      <c r="E884" s="3"/>
      <c r="F884" s="3"/>
      <c r="G884" s="3"/>
      <c r="H884" s="3"/>
      <c r="I884" s="3"/>
      <c r="J884" s="3"/>
      <c r="K884" s="3"/>
      <c r="L884" s="3"/>
      <c r="M884" s="3"/>
      <c r="N884" s="3"/>
      <c r="O884" s="3"/>
      <c r="P884" s="3"/>
      <c r="Q884" s="3"/>
      <c r="R884" s="3"/>
      <c r="S884" s="3"/>
      <c r="T884" s="3"/>
      <c r="U884" s="3"/>
      <c r="V884" s="3"/>
      <c r="W884" s="3"/>
      <c r="X884" s="3"/>
      <c r="Y884" s="3"/>
      <c r="Z884" s="3"/>
    </row>
    <row r="885" spans="1:26" ht="12.75" customHeight="1" x14ac:dyDescent="0.25">
      <c r="A885" s="3"/>
      <c r="B885" s="3"/>
      <c r="C885" s="200"/>
      <c r="D885" s="200"/>
      <c r="E885" s="3"/>
      <c r="F885" s="3"/>
      <c r="G885" s="3"/>
      <c r="H885" s="3"/>
      <c r="I885" s="3"/>
      <c r="J885" s="3"/>
      <c r="K885" s="3"/>
      <c r="L885" s="3"/>
      <c r="M885" s="3"/>
      <c r="N885" s="3"/>
      <c r="O885" s="3"/>
      <c r="P885" s="3"/>
      <c r="Q885" s="3"/>
      <c r="R885" s="3"/>
      <c r="S885" s="3"/>
      <c r="T885" s="3"/>
      <c r="U885" s="3"/>
      <c r="V885" s="3"/>
      <c r="W885" s="3"/>
      <c r="X885" s="3"/>
      <c r="Y885" s="3"/>
      <c r="Z885" s="3"/>
    </row>
    <row r="886" spans="1:26" ht="12.75" customHeight="1" x14ac:dyDescent="0.25">
      <c r="A886" s="3"/>
      <c r="B886" s="3"/>
      <c r="C886" s="200"/>
      <c r="D886" s="200"/>
      <c r="E886" s="3"/>
      <c r="F886" s="3"/>
      <c r="G886" s="3"/>
      <c r="H886" s="3"/>
      <c r="I886" s="3"/>
      <c r="J886" s="3"/>
      <c r="K886" s="3"/>
      <c r="L886" s="3"/>
      <c r="M886" s="3"/>
      <c r="N886" s="3"/>
      <c r="O886" s="3"/>
      <c r="P886" s="3"/>
      <c r="Q886" s="3"/>
      <c r="R886" s="3"/>
      <c r="S886" s="3"/>
      <c r="T886" s="3"/>
      <c r="U886" s="3"/>
      <c r="V886" s="3"/>
      <c r="W886" s="3"/>
      <c r="X886" s="3"/>
      <c r="Y886" s="3"/>
      <c r="Z886" s="3"/>
    </row>
    <row r="887" spans="1:26" ht="12.75" customHeight="1" x14ac:dyDescent="0.25">
      <c r="A887" s="3"/>
      <c r="B887" s="3"/>
      <c r="C887" s="200"/>
      <c r="D887" s="200"/>
      <c r="E887" s="3"/>
      <c r="F887" s="3"/>
      <c r="G887" s="3"/>
      <c r="H887" s="3"/>
      <c r="I887" s="3"/>
      <c r="J887" s="3"/>
      <c r="K887" s="3"/>
      <c r="L887" s="3"/>
      <c r="M887" s="3"/>
      <c r="N887" s="3"/>
      <c r="O887" s="3"/>
      <c r="P887" s="3"/>
      <c r="Q887" s="3"/>
      <c r="R887" s="3"/>
      <c r="S887" s="3"/>
      <c r="T887" s="3"/>
      <c r="U887" s="3"/>
      <c r="V887" s="3"/>
      <c r="W887" s="3"/>
      <c r="X887" s="3"/>
      <c r="Y887" s="3"/>
      <c r="Z887" s="3"/>
    </row>
    <row r="888" spans="1:26" ht="12.75" customHeight="1" x14ac:dyDescent="0.25">
      <c r="A888" s="3"/>
      <c r="B888" s="3"/>
      <c r="C888" s="200"/>
      <c r="D888" s="200"/>
      <c r="E888" s="3"/>
      <c r="F888" s="3"/>
      <c r="G888" s="3"/>
      <c r="H888" s="3"/>
      <c r="I888" s="3"/>
      <c r="J888" s="3"/>
      <c r="K888" s="3"/>
      <c r="L888" s="3"/>
      <c r="M888" s="3"/>
      <c r="N888" s="3"/>
      <c r="O888" s="3"/>
      <c r="P888" s="3"/>
      <c r="Q888" s="3"/>
      <c r="R888" s="3"/>
      <c r="S888" s="3"/>
      <c r="T888" s="3"/>
      <c r="U888" s="3"/>
      <c r="V888" s="3"/>
      <c r="W888" s="3"/>
      <c r="X888" s="3"/>
      <c r="Y888" s="3"/>
      <c r="Z888" s="3"/>
    </row>
    <row r="889" spans="1:26" ht="12.75" customHeight="1" x14ac:dyDescent="0.25">
      <c r="A889" s="3"/>
      <c r="B889" s="3"/>
      <c r="C889" s="200"/>
      <c r="D889" s="200"/>
      <c r="E889" s="3"/>
      <c r="F889" s="3"/>
      <c r="G889" s="3"/>
      <c r="H889" s="3"/>
      <c r="I889" s="3"/>
      <c r="J889" s="3"/>
      <c r="K889" s="3"/>
      <c r="L889" s="3"/>
      <c r="M889" s="3"/>
      <c r="N889" s="3"/>
      <c r="O889" s="3"/>
      <c r="P889" s="3"/>
      <c r="Q889" s="3"/>
      <c r="R889" s="3"/>
      <c r="S889" s="3"/>
      <c r="T889" s="3"/>
      <c r="U889" s="3"/>
      <c r="V889" s="3"/>
      <c r="W889" s="3"/>
      <c r="X889" s="3"/>
      <c r="Y889" s="3"/>
      <c r="Z889" s="3"/>
    </row>
    <row r="890" spans="1:26" ht="12.75" customHeight="1" x14ac:dyDescent="0.25">
      <c r="A890" s="3"/>
      <c r="B890" s="3"/>
      <c r="C890" s="200"/>
      <c r="D890" s="200"/>
      <c r="E890" s="3"/>
      <c r="F890" s="3"/>
      <c r="G890" s="3"/>
      <c r="H890" s="3"/>
      <c r="I890" s="3"/>
      <c r="J890" s="3"/>
      <c r="K890" s="3"/>
      <c r="L890" s="3"/>
      <c r="M890" s="3"/>
      <c r="N890" s="3"/>
      <c r="O890" s="3"/>
      <c r="P890" s="3"/>
      <c r="Q890" s="3"/>
      <c r="R890" s="3"/>
      <c r="S890" s="3"/>
      <c r="T890" s="3"/>
      <c r="U890" s="3"/>
      <c r="V890" s="3"/>
      <c r="W890" s="3"/>
      <c r="X890" s="3"/>
      <c r="Y890" s="3"/>
      <c r="Z890" s="3"/>
    </row>
    <row r="891" spans="1:26" ht="12.75" customHeight="1" x14ac:dyDescent="0.25">
      <c r="A891" s="3"/>
      <c r="B891" s="3"/>
      <c r="C891" s="200"/>
      <c r="D891" s="200"/>
      <c r="E891" s="3"/>
      <c r="F891" s="3"/>
      <c r="G891" s="3"/>
      <c r="H891" s="3"/>
      <c r="I891" s="3"/>
      <c r="J891" s="3"/>
      <c r="K891" s="3"/>
      <c r="L891" s="3"/>
      <c r="M891" s="3"/>
      <c r="N891" s="3"/>
      <c r="O891" s="3"/>
      <c r="P891" s="3"/>
      <c r="Q891" s="3"/>
      <c r="R891" s="3"/>
      <c r="S891" s="3"/>
      <c r="T891" s="3"/>
      <c r="U891" s="3"/>
      <c r="V891" s="3"/>
      <c r="W891" s="3"/>
      <c r="X891" s="3"/>
      <c r="Y891" s="3"/>
      <c r="Z891" s="3"/>
    </row>
    <row r="892" spans="1:26" ht="12.75" customHeight="1" x14ac:dyDescent="0.25">
      <c r="A892" s="3"/>
      <c r="B892" s="3"/>
      <c r="C892" s="200"/>
      <c r="D892" s="200"/>
      <c r="E892" s="3"/>
      <c r="F892" s="3"/>
      <c r="G892" s="3"/>
      <c r="H892" s="3"/>
      <c r="I892" s="3"/>
      <c r="J892" s="3"/>
      <c r="K892" s="3"/>
      <c r="L892" s="3"/>
      <c r="M892" s="3"/>
      <c r="N892" s="3"/>
      <c r="O892" s="3"/>
      <c r="P892" s="3"/>
      <c r="Q892" s="3"/>
      <c r="R892" s="3"/>
      <c r="S892" s="3"/>
      <c r="T892" s="3"/>
      <c r="U892" s="3"/>
      <c r="V892" s="3"/>
      <c r="W892" s="3"/>
      <c r="X892" s="3"/>
      <c r="Y892" s="3"/>
      <c r="Z892" s="3"/>
    </row>
    <row r="893" spans="1:26" ht="12.75" customHeight="1" x14ac:dyDescent="0.25">
      <c r="A893" s="3"/>
      <c r="B893" s="3"/>
      <c r="C893" s="200"/>
      <c r="D893" s="200"/>
      <c r="E893" s="3"/>
      <c r="F893" s="3"/>
      <c r="G893" s="3"/>
      <c r="H893" s="3"/>
      <c r="I893" s="3"/>
      <c r="J893" s="3"/>
      <c r="K893" s="3"/>
      <c r="L893" s="3"/>
      <c r="M893" s="3"/>
      <c r="N893" s="3"/>
      <c r="O893" s="3"/>
      <c r="P893" s="3"/>
      <c r="Q893" s="3"/>
      <c r="R893" s="3"/>
      <c r="S893" s="3"/>
      <c r="T893" s="3"/>
      <c r="U893" s="3"/>
      <c r="V893" s="3"/>
      <c r="W893" s="3"/>
      <c r="X893" s="3"/>
      <c r="Y893" s="3"/>
      <c r="Z893" s="3"/>
    </row>
    <row r="894" spans="1:26" ht="12.75" customHeight="1" x14ac:dyDescent="0.25">
      <c r="A894" s="3"/>
      <c r="B894" s="3"/>
      <c r="C894" s="200"/>
      <c r="D894" s="200"/>
      <c r="E894" s="3"/>
      <c r="F894" s="3"/>
      <c r="G894" s="3"/>
      <c r="H894" s="3"/>
      <c r="I894" s="3"/>
      <c r="J894" s="3"/>
      <c r="K894" s="3"/>
      <c r="L894" s="3"/>
      <c r="M894" s="3"/>
      <c r="N894" s="3"/>
      <c r="O894" s="3"/>
      <c r="P894" s="3"/>
      <c r="Q894" s="3"/>
      <c r="R894" s="3"/>
      <c r="S894" s="3"/>
      <c r="T894" s="3"/>
      <c r="U894" s="3"/>
      <c r="V894" s="3"/>
      <c r="W894" s="3"/>
      <c r="X894" s="3"/>
      <c r="Y894" s="3"/>
      <c r="Z894" s="3"/>
    </row>
    <row r="895" spans="1:26" ht="12.75" customHeight="1" x14ac:dyDescent="0.25">
      <c r="A895" s="3"/>
      <c r="B895" s="3"/>
      <c r="C895" s="200"/>
      <c r="D895" s="200"/>
      <c r="E895" s="3"/>
      <c r="F895" s="3"/>
      <c r="G895" s="3"/>
      <c r="H895" s="3"/>
      <c r="I895" s="3"/>
      <c r="J895" s="3"/>
      <c r="K895" s="3"/>
      <c r="L895" s="3"/>
      <c r="M895" s="3"/>
      <c r="N895" s="3"/>
      <c r="O895" s="3"/>
      <c r="P895" s="3"/>
      <c r="Q895" s="3"/>
      <c r="R895" s="3"/>
      <c r="S895" s="3"/>
      <c r="T895" s="3"/>
      <c r="U895" s="3"/>
      <c r="V895" s="3"/>
      <c r="W895" s="3"/>
      <c r="X895" s="3"/>
      <c r="Y895" s="3"/>
      <c r="Z895" s="3"/>
    </row>
    <row r="896" spans="1:26" ht="12.75" customHeight="1" x14ac:dyDescent="0.25">
      <c r="A896" s="3"/>
      <c r="B896" s="3"/>
      <c r="C896" s="200"/>
      <c r="D896" s="200"/>
      <c r="E896" s="3"/>
      <c r="F896" s="3"/>
      <c r="G896" s="3"/>
      <c r="H896" s="3"/>
      <c r="I896" s="3"/>
      <c r="J896" s="3"/>
      <c r="K896" s="3"/>
      <c r="L896" s="3"/>
      <c r="M896" s="3"/>
      <c r="N896" s="3"/>
      <c r="O896" s="3"/>
      <c r="P896" s="3"/>
      <c r="Q896" s="3"/>
      <c r="R896" s="3"/>
      <c r="S896" s="3"/>
      <c r="T896" s="3"/>
      <c r="U896" s="3"/>
      <c r="V896" s="3"/>
      <c r="W896" s="3"/>
      <c r="X896" s="3"/>
      <c r="Y896" s="3"/>
      <c r="Z896" s="3"/>
    </row>
    <row r="897" spans="1:26" ht="12.75" customHeight="1" x14ac:dyDescent="0.25">
      <c r="A897" s="3"/>
      <c r="B897" s="3"/>
      <c r="C897" s="200"/>
      <c r="D897" s="200"/>
      <c r="E897" s="3"/>
      <c r="F897" s="3"/>
      <c r="G897" s="3"/>
      <c r="H897" s="3"/>
      <c r="I897" s="3"/>
      <c r="J897" s="3"/>
      <c r="K897" s="3"/>
      <c r="L897" s="3"/>
      <c r="M897" s="3"/>
      <c r="N897" s="3"/>
      <c r="O897" s="3"/>
      <c r="P897" s="3"/>
      <c r="Q897" s="3"/>
      <c r="R897" s="3"/>
      <c r="S897" s="3"/>
      <c r="T897" s="3"/>
      <c r="U897" s="3"/>
      <c r="V897" s="3"/>
      <c r="W897" s="3"/>
      <c r="X897" s="3"/>
      <c r="Y897" s="3"/>
      <c r="Z897" s="3"/>
    </row>
    <row r="898" spans="1:26" ht="12.75" customHeight="1" x14ac:dyDescent="0.25">
      <c r="A898" s="3"/>
      <c r="B898" s="3"/>
      <c r="C898" s="200"/>
      <c r="D898" s="200"/>
      <c r="E898" s="3"/>
      <c r="F898" s="3"/>
      <c r="G898" s="3"/>
      <c r="H898" s="3"/>
      <c r="I898" s="3"/>
      <c r="J898" s="3"/>
      <c r="K898" s="3"/>
      <c r="L898" s="3"/>
      <c r="M898" s="3"/>
      <c r="N898" s="3"/>
      <c r="O898" s="3"/>
      <c r="P898" s="3"/>
      <c r="Q898" s="3"/>
      <c r="R898" s="3"/>
      <c r="S898" s="3"/>
      <c r="T898" s="3"/>
      <c r="U898" s="3"/>
      <c r="V898" s="3"/>
      <c r="W898" s="3"/>
      <c r="X898" s="3"/>
      <c r="Y898" s="3"/>
      <c r="Z898" s="3"/>
    </row>
    <row r="899" spans="1:26" ht="12.75" customHeight="1" x14ac:dyDescent="0.25">
      <c r="A899" s="3"/>
      <c r="B899" s="3"/>
      <c r="C899" s="200"/>
      <c r="D899" s="200"/>
      <c r="E899" s="3"/>
      <c r="F899" s="3"/>
      <c r="G899" s="3"/>
      <c r="H899" s="3"/>
      <c r="I899" s="3"/>
      <c r="J899" s="3"/>
      <c r="K899" s="3"/>
      <c r="L899" s="3"/>
      <c r="M899" s="3"/>
      <c r="N899" s="3"/>
      <c r="O899" s="3"/>
      <c r="P899" s="3"/>
      <c r="Q899" s="3"/>
      <c r="R899" s="3"/>
      <c r="S899" s="3"/>
      <c r="T899" s="3"/>
      <c r="U899" s="3"/>
      <c r="V899" s="3"/>
      <c r="W899" s="3"/>
      <c r="X899" s="3"/>
      <c r="Y899" s="3"/>
      <c r="Z899" s="3"/>
    </row>
    <row r="900" spans="1:26" ht="12.75" customHeight="1" x14ac:dyDescent="0.25">
      <c r="A900" s="3"/>
      <c r="B900" s="3"/>
      <c r="C900" s="200"/>
      <c r="D900" s="200"/>
      <c r="E900" s="3"/>
      <c r="F900" s="3"/>
      <c r="G900" s="3"/>
      <c r="H900" s="3"/>
      <c r="I900" s="3"/>
      <c r="J900" s="3"/>
      <c r="K900" s="3"/>
      <c r="L900" s="3"/>
      <c r="M900" s="3"/>
      <c r="N900" s="3"/>
      <c r="O900" s="3"/>
      <c r="P900" s="3"/>
      <c r="Q900" s="3"/>
      <c r="R900" s="3"/>
      <c r="S900" s="3"/>
      <c r="T900" s="3"/>
      <c r="U900" s="3"/>
      <c r="V900" s="3"/>
      <c r="W900" s="3"/>
      <c r="X900" s="3"/>
      <c r="Y900" s="3"/>
      <c r="Z900" s="3"/>
    </row>
    <row r="901" spans="1:26" ht="12.75" customHeight="1" x14ac:dyDescent="0.25">
      <c r="A901" s="3"/>
      <c r="B901" s="3"/>
      <c r="C901" s="200"/>
      <c r="D901" s="200"/>
      <c r="E901" s="3"/>
      <c r="F901" s="3"/>
      <c r="G901" s="3"/>
      <c r="H901" s="3"/>
      <c r="I901" s="3"/>
      <c r="J901" s="3"/>
      <c r="K901" s="3"/>
      <c r="L901" s="3"/>
      <c r="M901" s="3"/>
      <c r="N901" s="3"/>
      <c r="O901" s="3"/>
      <c r="P901" s="3"/>
      <c r="Q901" s="3"/>
      <c r="R901" s="3"/>
      <c r="S901" s="3"/>
      <c r="T901" s="3"/>
      <c r="U901" s="3"/>
      <c r="V901" s="3"/>
      <c r="W901" s="3"/>
      <c r="X901" s="3"/>
      <c r="Y901" s="3"/>
      <c r="Z901" s="3"/>
    </row>
    <row r="902" spans="1:26" ht="12.75" customHeight="1" x14ac:dyDescent="0.25">
      <c r="A902" s="3"/>
      <c r="B902" s="3"/>
      <c r="C902" s="200"/>
      <c r="D902" s="200"/>
      <c r="E902" s="3"/>
      <c r="F902" s="3"/>
      <c r="G902" s="3"/>
      <c r="H902" s="3"/>
      <c r="I902" s="3"/>
      <c r="J902" s="3"/>
      <c r="K902" s="3"/>
      <c r="L902" s="3"/>
      <c r="M902" s="3"/>
      <c r="N902" s="3"/>
      <c r="O902" s="3"/>
      <c r="P902" s="3"/>
      <c r="Q902" s="3"/>
      <c r="R902" s="3"/>
      <c r="S902" s="3"/>
      <c r="T902" s="3"/>
      <c r="U902" s="3"/>
      <c r="V902" s="3"/>
      <c r="W902" s="3"/>
      <c r="X902" s="3"/>
      <c r="Y902" s="3"/>
      <c r="Z902" s="3"/>
    </row>
    <row r="903" spans="1:26" ht="12.75" customHeight="1" x14ac:dyDescent="0.25">
      <c r="A903" s="3"/>
      <c r="B903" s="3"/>
      <c r="C903" s="200"/>
      <c r="D903" s="200"/>
      <c r="E903" s="3"/>
      <c r="F903" s="3"/>
      <c r="G903" s="3"/>
      <c r="H903" s="3"/>
      <c r="I903" s="3"/>
      <c r="J903" s="3"/>
      <c r="K903" s="3"/>
      <c r="L903" s="3"/>
      <c r="M903" s="3"/>
      <c r="N903" s="3"/>
      <c r="O903" s="3"/>
      <c r="P903" s="3"/>
      <c r="Q903" s="3"/>
      <c r="R903" s="3"/>
      <c r="S903" s="3"/>
      <c r="T903" s="3"/>
      <c r="U903" s="3"/>
      <c r="V903" s="3"/>
      <c r="W903" s="3"/>
      <c r="X903" s="3"/>
      <c r="Y903" s="3"/>
      <c r="Z903" s="3"/>
    </row>
    <row r="904" spans="1:26" ht="12.75" customHeight="1" x14ac:dyDescent="0.25">
      <c r="A904" s="3"/>
      <c r="B904" s="3"/>
      <c r="C904" s="200"/>
      <c r="D904" s="200"/>
      <c r="E904" s="3"/>
      <c r="F904" s="3"/>
      <c r="G904" s="3"/>
      <c r="H904" s="3"/>
      <c r="I904" s="3"/>
      <c r="J904" s="3"/>
      <c r="K904" s="3"/>
      <c r="L904" s="3"/>
      <c r="M904" s="3"/>
      <c r="N904" s="3"/>
      <c r="O904" s="3"/>
      <c r="P904" s="3"/>
      <c r="Q904" s="3"/>
      <c r="R904" s="3"/>
      <c r="S904" s="3"/>
      <c r="T904" s="3"/>
      <c r="U904" s="3"/>
      <c r="V904" s="3"/>
      <c r="W904" s="3"/>
      <c r="X904" s="3"/>
      <c r="Y904" s="3"/>
      <c r="Z904" s="3"/>
    </row>
    <row r="905" spans="1:26" ht="12.75" customHeight="1" x14ac:dyDescent="0.25">
      <c r="A905" s="3"/>
      <c r="B905" s="3"/>
      <c r="C905" s="200"/>
      <c r="D905" s="200"/>
      <c r="E905" s="3"/>
      <c r="F905" s="3"/>
      <c r="G905" s="3"/>
      <c r="H905" s="3"/>
      <c r="I905" s="3"/>
      <c r="J905" s="3"/>
      <c r="K905" s="3"/>
      <c r="L905" s="3"/>
      <c r="M905" s="3"/>
      <c r="N905" s="3"/>
      <c r="O905" s="3"/>
      <c r="P905" s="3"/>
      <c r="Q905" s="3"/>
      <c r="R905" s="3"/>
      <c r="S905" s="3"/>
      <c r="T905" s="3"/>
      <c r="U905" s="3"/>
      <c r="V905" s="3"/>
      <c r="W905" s="3"/>
      <c r="X905" s="3"/>
      <c r="Y905" s="3"/>
      <c r="Z905" s="3"/>
    </row>
    <row r="906" spans="1:26" ht="12.75" customHeight="1" x14ac:dyDescent="0.25">
      <c r="A906" s="3"/>
      <c r="B906" s="3"/>
      <c r="C906" s="200"/>
      <c r="D906" s="200"/>
      <c r="E906" s="3"/>
      <c r="F906" s="3"/>
      <c r="G906" s="3"/>
      <c r="H906" s="3"/>
      <c r="I906" s="3"/>
      <c r="J906" s="3"/>
      <c r="K906" s="3"/>
      <c r="L906" s="3"/>
      <c r="M906" s="3"/>
      <c r="N906" s="3"/>
      <c r="O906" s="3"/>
      <c r="P906" s="3"/>
      <c r="Q906" s="3"/>
      <c r="R906" s="3"/>
      <c r="S906" s="3"/>
      <c r="T906" s="3"/>
      <c r="U906" s="3"/>
      <c r="V906" s="3"/>
      <c r="W906" s="3"/>
      <c r="X906" s="3"/>
      <c r="Y906" s="3"/>
      <c r="Z906" s="3"/>
    </row>
    <row r="907" spans="1:26" ht="12.75" customHeight="1" x14ac:dyDescent="0.25">
      <c r="A907" s="3"/>
      <c r="B907" s="3"/>
      <c r="C907" s="200"/>
      <c r="D907" s="200"/>
      <c r="E907" s="3"/>
      <c r="F907" s="3"/>
      <c r="G907" s="3"/>
      <c r="H907" s="3"/>
      <c r="I907" s="3"/>
      <c r="J907" s="3"/>
      <c r="K907" s="3"/>
      <c r="L907" s="3"/>
      <c r="M907" s="3"/>
      <c r="N907" s="3"/>
      <c r="O907" s="3"/>
      <c r="P907" s="3"/>
      <c r="Q907" s="3"/>
      <c r="R907" s="3"/>
      <c r="S907" s="3"/>
      <c r="T907" s="3"/>
      <c r="U907" s="3"/>
      <c r="V907" s="3"/>
      <c r="W907" s="3"/>
      <c r="X907" s="3"/>
      <c r="Y907" s="3"/>
      <c r="Z907" s="3"/>
    </row>
    <row r="908" spans="1:26" ht="12.75" customHeight="1" x14ac:dyDescent="0.25">
      <c r="A908" s="3"/>
      <c r="B908" s="3"/>
      <c r="C908" s="200"/>
      <c r="D908" s="200"/>
      <c r="E908" s="3"/>
      <c r="F908" s="3"/>
      <c r="G908" s="3"/>
      <c r="H908" s="3"/>
      <c r="I908" s="3"/>
      <c r="J908" s="3"/>
      <c r="K908" s="3"/>
      <c r="L908" s="3"/>
      <c r="M908" s="3"/>
      <c r="N908" s="3"/>
      <c r="O908" s="3"/>
      <c r="P908" s="3"/>
      <c r="Q908" s="3"/>
      <c r="R908" s="3"/>
      <c r="S908" s="3"/>
      <c r="T908" s="3"/>
      <c r="U908" s="3"/>
      <c r="V908" s="3"/>
      <c r="W908" s="3"/>
      <c r="X908" s="3"/>
      <c r="Y908" s="3"/>
      <c r="Z908" s="3"/>
    </row>
    <row r="909" spans="1:26" ht="12.75" customHeight="1" x14ac:dyDescent="0.25">
      <c r="A909" s="3"/>
      <c r="B909" s="3"/>
      <c r="C909" s="200"/>
      <c r="D909" s="200"/>
      <c r="E909" s="3"/>
      <c r="F909" s="3"/>
      <c r="G909" s="3"/>
      <c r="H909" s="3"/>
      <c r="I909" s="3"/>
      <c r="J909" s="3"/>
      <c r="K909" s="3"/>
      <c r="L909" s="3"/>
      <c r="M909" s="3"/>
      <c r="N909" s="3"/>
      <c r="O909" s="3"/>
      <c r="P909" s="3"/>
      <c r="Q909" s="3"/>
      <c r="R909" s="3"/>
      <c r="S909" s="3"/>
      <c r="T909" s="3"/>
      <c r="U909" s="3"/>
      <c r="V909" s="3"/>
      <c r="W909" s="3"/>
      <c r="X909" s="3"/>
      <c r="Y909" s="3"/>
      <c r="Z909" s="3"/>
    </row>
    <row r="910" spans="1:26" ht="12.75" customHeight="1" x14ac:dyDescent="0.25">
      <c r="A910" s="3"/>
      <c r="B910" s="3"/>
      <c r="C910" s="200"/>
      <c r="D910" s="200"/>
      <c r="E910" s="3"/>
      <c r="F910" s="3"/>
      <c r="G910" s="3"/>
      <c r="H910" s="3"/>
      <c r="I910" s="3"/>
      <c r="J910" s="3"/>
      <c r="K910" s="3"/>
      <c r="L910" s="3"/>
      <c r="M910" s="3"/>
      <c r="N910" s="3"/>
      <c r="O910" s="3"/>
      <c r="P910" s="3"/>
      <c r="Q910" s="3"/>
      <c r="R910" s="3"/>
      <c r="S910" s="3"/>
      <c r="T910" s="3"/>
      <c r="U910" s="3"/>
      <c r="V910" s="3"/>
      <c r="W910" s="3"/>
      <c r="X910" s="3"/>
      <c r="Y910" s="3"/>
      <c r="Z910" s="3"/>
    </row>
    <row r="911" spans="1:26" ht="12.75" customHeight="1" x14ac:dyDescent="0.25">
      <c r="A911" s="3"/>
      <c r="B911" s="3"/>
      <c r="C911" s="200"/>
      <c r="D911" s="200"/>
      <c r="E911" s="3"/>
      <c r="F911" s="3"/>
      <c r="G911" s="3"/>
      <c r="H911" s="3"/>
      <c r="I911" s="3"/>
      <c r="J911" s="3"/>
      <c r="K911" s="3"/>
      <c r="L911" s="3"/>
      <c r="M911" s="3"/>
      <c r="N911" s="3"/>
      <c r="O911" s="3"/>
      <c r="P911" s="3"/>
      <c r="Q911" s="3"/>
      <c r="R911" s="3"/>
      <c r="S911" s="3"/>
      <c r="T911" s="3"/>
      <c r="U911" s="3"/>
      <c r="V911" s="3"/>
      <c r="W911" s="3"/>
      <c r="X911" s="3"/>
      <c r="Y911" s="3"/>
      <c r="Z911" s="3"/>
    </row>
    <row r="912" spans="1:26" ht="12.75" customHeight="1" x14ac:dyDescent="0.25">
      <c r="A912" s="3"/>
      <c r="B912" s="3"/>
      <c r="C912" s="200"/>
      <c r="D912" s="200"/>
      <c r="E912" s="3"/>
      <c r="F912" s="3"/>
      <c r="G912" s="3"/>
      <c r="H912" s="3"/>
      <c r="I912" s="3"/>
      <c r="J912" s="3"/>
      <c r="K912" s="3"/>
      <c r="L912" s="3"/>
      <c r="M912" s="3"/>
      <c r="N912" s="3"/>
      <c r="O912" s="3"/>
      <c r="P912" s="3"/>
      <c r="Q912" s="3"/>
      <c r="R912" s="3"/>
      <c r="S912" s="3"/>
      <c r="T912" s="3"/>
      <c r="U912" s="3"/>
      <c r="V912" s="3"/>
      <c r="W912" s="3"/>
      <c r="X912" s="3"/>
      <c r="Y912" s="3"/>
      <c r="Z912" s="3"/>
    </row>
    <row r="913" spans="1:26" ht="12.75" customHeight="1" x14ac:dyDescent="0.25">
      <c r="A913" s="3"/>
      <c r="B913" s="3"/>
      <c r="C913" s="200"/>
      <c r="D913" s="200"/>
      <c r="E913" s="3"/>
      <c r="F913" s="3"/>
      <c r="G913" s="3"/>
      <c r="H913" s="3"/>
      <c r="I913" s="3"/>
      <c r="J913" s="3"/>
      <c r="K913" s="3"/>
      <c r="L913" s="3"/>
      <c r="M913" s="3"/>
      <c r="N913" s="3"/>
      <c r="O913" s="3"/>
      <c r="P913" s="3"/>
      <c r="Q913" s="3"/>
      <c r="R913" s="3"/>
      <c r="S913" s="3"/>
      <c r="T913" s="3"/>
      <c r="U913" s="3"/>
      <c r="V913" s="3"/>
      <c r="W913" s="3"/>
      <c r="X913" s="3"/>
      <c r="Y913" s="3"/>
      <c r="Z913" s="3"/>
    </row>
    <row r="914" spans="1:26" ht="12.75" customHeight="1" x14ac:dyDescent="0.25">
      <c r="A914" s="3"/>
      <c r="B914" s="3"/>
      <c r="C914" s="200"/>
      <c r="D914" s="200"/>
      <c r="E914" s="3"/>
      <c r="F914" s="3"/>
      <c r="G914" s="3"/>
      <c r="H914" s="3"/>
      <c r="I914" s="3"/>
      <c r="J914" s="3"/>
      <c r="K914" s="3"/>
      <c r="L914" s="3"/>
      <c r="M914" s="3"/>
      <c r="N914" s="3"/>
      <c r="O914" s="3"/>
      <c r="P914" s="3"/>
      <c r="Q914" s="3"/>
      <c r="R914" s="3"/>
      <c r="S914" s="3"/>
      <c r="T914" s="3"/>
      <c r="U914" s="3"/>
      <c r="V914" s="3"/>
      <c r="W914" s="3"/>
      <c r="X914" s="3"/>
      <c r="Y914" s="3"/>
      <c r="Z914" s="3"/>
    </row>
    <row r="915" spans="1:26" ht="12.75" customHeight="1" x14ac:dyDescent="0.25">
      <c r="A915" s="3"/>
      <c r="B915" s="3"/>
      <c r="C915" s="200"/>
      <c r="D915" s="200"/>
      <c r="E915" s="3"/>
      <c r="F915" s="3"/>
      <c r="G915" s="3"/>
      <c r="H915" s="3"/>
      <c r="I915" s="3"/>
      <c r="J915" s="3"/>
      <c r="K915" s="3"/>
      <c r="L915" s="3"/>
      <c r="M915" s="3"/>
      <c r="N915" s="3"/>
      <c r="O915" s="3"/>
      <c r="P915" s="3"/>
      <c r="Q915" s="3"/>
      <c r="R915" s="3"/>
      <c r="S915" s="3"/>
      <c r="T915" s="3"/>
      <c r="U915" s="3"/>
      <c r="V915" s="3"/>
      <c r="W915" s="3"/>
      <c r="X915" s="3"/>
      <c r="Y915" s="3"/>
      <c r="Z915" s="3"/>
    </row>
    <row r="916" spans="1:26" ht="12.75" customHeight="1" x14ac:dyDescent="0.25">
      <c r="A916" s="3"/>
      <c r="B916" s="3"/>
      <c r="C916" s="200"/>
      <c r="D916" s="200"/>
      <c r="E916" s="3"/>
      <c r="F916" s="3"/>
      <c r="G916" s="3"/>
      <c r="H916" s="3"/>
      <c r="I916" s="3"/>
      <c r="J916" s="3"/>
      <c r="K916" s="3"/>
      <c r="L916" s="3"/>
      <c r="M916" s="3"/>
      <c r="N916" s="3"/>
      <c r="O916" s="3"/>
      <c r="P916" s="3"/>
      <c r="Q916" s="3"/>
      <c r="R916" s="3"/>
      <c r="S916" s="3"/>
      <c r="T916" s="3"/>
      <c r="U916" s="3"/>
      <c r="V916" s="3"/>
      <c r="W916" s="3"/>
      <c r="X916" s="3"/>
      <c r="Y916" s="3"/>
      <c r="Z916" s="3"/>
    </row>
    <row r="917" spans="1:26" ht="12.75" customHeight="1" x14ac:dyDescent="0.25">
      <c r="A917" s="3"/>
      <c r="B917" s="3"/>
      <c r="C917" s="200"/>
      <c r="D917" s="200"/>
      <c r="E917" s="3"/>
      <c r="F917" s="3"/>
      <c r="G917" s="3"/>
      <c r="H917" s="3"/>
      <c r="I917" s="3"/>
      <c r="J917" s="3"/>
      <c r="K917" s="3"/>
      <c r="L917" s="3"/>
      <c r="M917" s="3"/>
      <c r="N917" s="3"/>
      <c r="O917" s="3"/>
      <c r="P917" s="3"/>
      <c r="Q917" s="3"/>
      <c r="R917" s="3"/>
      <c r="S917" s="3"/>
      <c r="T917" s="3"/>
      <c r="U917" s="3"/>
      <c r="V917" s="3"/>
      <c r="W917" s="3"/>
      <c r="X917" s="3"/>
      <c r="Y917" s="3"/>
      <c r="Z917" s="3"/>
    </row>
    <row r="918" spans="1:26" ht="12.75" customHeight="1" x14ac:dyDescent="0.25">
      <c r="A918" s="3"/>
      <c r="B918" s="3"/>
      <c r="C918" s="200"/>
      <c r="D918" s="200"/>
      <c r="E918" s="3"/>
      <c r="F918" s="3"/>
      <c r="G918" s="3"/>
      <c r="H918" s="3"/>
      <c r="I918" s="3"/>
      <c r="J918" s="3"/>
      <c r="K918" s="3"/>
      <c r="L918" s="3"/>
      <c r="M918" s="3"/>
      <c r="N918" s="3"/>
      <c r="O918" s="3"/>
      <c r="P918" s="3"/>
      <c r="Q918" s="3"/>
      <c r="R918" s="3"/>
      <c r="S918" s="3"/>
      <c r="T918" s="3"/>
      <c r="U918" s="3"/>
      <c r="V918" s="3"/>
      <c r="W918" s="3"/>
      <c r="X918" s="3"/>
      <c r="Y918" s="3"/>
      <c r="Z918" s="3"/>
    </row>
    <row r="919" spans="1:26" ht="12.75" customHeight="1" x14ac:dyDescent="0.25">
      <c r="A919" s="3"/>
      <c r="B919" s="3"/>
      <c r="C919" s="200"/>
      <c r="D919" s="200"/>
      <c r="E919" s="3"/>
      <c r="F919" s="3"/>
      <c r="G919" s="3"/>
      <c r="H919" s="3"/>
      <c r="I919" s="3"/>
      <c r="J919" s="3"/>
      <c r="K919" s="3"/>
      <c r="L919" s="3"/>
      <c r="M919" s="3"/>
      <c r="N919" s="3"/>
      <c r="O919" s="3"/>
      <c r="P919" s="3"/>
      <c r="Q919" s="3"/>
      <c r="R919" s="3"/>
      <c r="S919" s="3"/>
      <c r="T919" s="3"/>
      <c r="U919" s="3"/>
      <c r="V919" s="3"/>
      <c r="W919" s="3"/>
      <c r="X919" s="3"/>
      <c r="Y919" s="3"/>
      <c r="Z919" s="3"/>
    </row>
    <row r="920" spans="1:26" ht="12.75" customHeight="1" x14ac:dyDescent="0.25">
      <c r="A920" s="3"/>
      <c r="B920" s="3"/>
      <c r="C920" s="200"/>
      <c r="D920" s="200"/>
      <c r="E920" s="3"/>
      <c r="F920" s="3"/>
      <c r="G920" s="3"/>
      <c r="H920" s="3"/>
      <c r="I920" s="3"/>
      <c r="J920" s="3"/>
      <c r="K920" s="3"/>
      <c r="L920" s="3"/>
      <c r="M920" s="3"/>
      <c r="N920" s="3"/>
      <c r="O920" s="3"/>
      <c r="P920" s="3"/>
      <c r="Q920" s="3"/>
      <c r="R920" s="3"/>
      <c r="S920" s="3"/>
      <c r="T920" s="3"/>
      <c r="U920" s="3"/>
      <c r="V920" s="3"/>
      <c r="W920" s="3"/>
      <c r="X920" s="3"/>
      <c r="Y920" s="3"/>
      <c r="Z920" s="3"/>
    </row>
    <row r="921" spans="1:26" ht="12.75" customHeight="1" x14ac:dyDescent="0.25">
      <c r="A921" s="3"/>
      <c r="B921" s="3"/>
      <c r="C921" s="200"/>
      <c r="D921" s="200"/>
      <c r="E921" s="3"/>
      <c r="F921" s="3"/>
      <c r="G921" s="3"/>
      <c r="H921" s="3"/>
      <c r="I921" s="3"/>
      <c r="J921" s="3"/>
      <c r="K921" s="3"/>
      <c r="L921" s="3"/>
      <c r="M921" s="3"/>
      <c r="N921" s="3"/>
      <c r="O921" s="3"/>
      <c r="P921" s="3"/>
      <c r="Q921" s="3"/>
      <c r="R921" s="3"/>
      <c r="S921" s="3"/>
      <c r="T921" s="3"/>
      <c r="U921" s="3"/>
      <c r="V921" s="3"/>
      <c r="W921" s="3"/>
      <c r="X921" s="3"/>
      <c r="Y921" s="3"/>
      <c r="Z921" s="3"/>
    </row>
    <row r="922" spans="1:26" ht="12.75" customHeight="1" x14ac:dyDescent="0.25">
      <c r="A922" s="3"/>
      <c r="B922" s="3"/>
      <c r="C922" s="200"/>
      <c r="D922" s="200"/>
      <c r="E922" s="3"/>
      <c r="F922" s="3"/>
      <c r="G922" s="3"/>
      <c r="H922" s="3"/>
      <c r="I922" s="3"/>
      <c r="J922" s="3"/>
      <c r="K922" s="3"/>
      <c r="L922" s="3"/>
      <c r="M922" s="3"/>
      <c r="N922" s="3"/>
      <c r="O922" s="3"/>
      <c r="P922" s="3"/>
      <c r="Q922" s="3"/>
      <c r="R922" s="3"/>
      <c r="S922" s="3"/>
      <c r="T922" s="3"/>
      <c r="U922" s="3"/>
      <c r="V922" s="3"/>
      <c r="W922" s="3"/>
      <c r="X922" s="3"/>
      <c r="Y922" s="3"/>
      <c r="Z922" s="3"/>
    </row>
    <row r="923" spans="1:26" ht="12.75" customHeight="1" x14ac:dyDescent="0.25">
      <c r="A923" s="3"/>
      <c r="B923" s="3"/>
      <c r="C923" s="200"/>
      <c r="D923" s="200"/>
      <c r="E923" s="3"/>
      <c r="F923" s="3"/>
      <c r="G923" s="3"/>
      <c r="H923" s="3"/>
      <c r="I923" s="3"/>
      <c r="J923" s="3"/>
      <c r="K923" s="3"/>
      <c r="L923" s="3"/>
      <c r="M923" s="3"/>
      <c r="N923" s="3"/>
      <c r="O923" s="3"/>
      <c r="P923" s="3"/>
      <c r="Q923" s="3"/>
      <c r="R923" s="3"/>
      <c r="S923" s="3"/>
      <c r="T923" s="3"/>
      <c r="U923" s="3"/>
      <c r="V923" s="3"/>
      <c r="W923" s="3"/>
      <c r="X923" s="3"/>
      <c r="Y923" s="3"/>
      <c r="Z923" s="3"/>
    </row>
    <row r="924" spans="1:26" ht="12.75" customHeight="1" x14ac:dyDescent="0.25">
      <c r="A924" s="3"/>
      <c r="B924" s="3"/>
      <c r="C924" s="200"/>
      <c r="D924" s="200"/>
      <c r="E924" s="3"/>
      <c r="F924" s="3"/>
      <c r="G924" s="3"/>
      <c r="H924" s="3"/>
      <c r="I924" s="3"/>
      <c r="J924" s="3"/>
      <c r="K924" s="3"/>
      <c r="L924" s="3"/>
      <c r="M924" s="3"/>
      <c r="N924" s="3"/>
      <c r="O924" s="3"/>
      <c r="P924" s="3"/>
      <c r="Q924" s="3"/>
      <c r="R924" s="3"/>
      <c r="S924" s="3"/>
      <c r="T924" s="3"/>
      <c r="U924" s="3"/>
      <c r="V924" s="3"/>
      <c r="W924" s="3"/>
      <c r="X924" s="3"/>
      <c r="Y924" s="3"/>
      <c r="Z924" s="3"/>
    </row>
    <row r="925" spans="1:26" ht="12.75" customHeight="1" x14ac:dyDescent="0.25">
      <c r="A925" s="3"/>
      <c r="B925" s="3"/>
      <c r="C925" s="200"/>
      <c r="D925" s="200"/>
      <c r="E925" s="3"/>
      <c r="F925" s="3"/>
      <c r="G925" s="3"/>
      <c r="H925" s="3"/>
      <c r="I925" s="3"/>
      <c r="J925" s="3"/>
      <c r="K925" s="3"/>
      <c r="L925" s="3"/>
      <c r="M925" s="3"/>
      <c r="N925" s="3"/>
      <c r="O925" s="3"/>
      <c r="P925" s="3"/>
      <c r="Q925" s="3"/>
      <c r="R925" s="3"/>
      <c r="S925" s="3"/>
      <c r="T925" s="3"/>
      <c r="U925" s="3"/>
      <c r="V925" s="3"/>
      <c r="W925" s="3"/>
      <c r="X925" s="3"/>
      <c r="Y925" s="3"/>
      <c r="Z925" s="3"/>
    </row>
    <row r="926" spans="1:26" ht="12.75" customHeight="1" x14ac:dyDescent="0.25">
      <c r="A926" s="3"/>
      <c r="B926" s="3"/>
      <c r="C926" s="200"/>
      <c r="D926" s="200"/>
      <c r="E926" s="3"/>
      <c r="F926" s="3"/>
      <c r="G926" s="3"/>
      <c r="H926" s="3"/>
      <c r="I926" s="3"/>
      <c r="J926" s="3"/>
      <c r="K926" s="3"/>
      <c r="L926" s="3"/>
      <c r="M926" s="3"/>
      <c r="N926" s="3"/>
      <c r="O926" s="3"/>
      <c r="P926" s="3"/>
      <c r="Q926" s="3"/>
      <c r="R926" s="3"/>
      <c r="S926" s="3"/>
      <c r="T926" s="3"/>
      <c r="U926" s="3"/>
      <c r="V926" s="3"/>
      <c r="W926" s="3"/>
      <c r="X926" s="3"/>
      <c r="Y926" s="3"/>
      <c r="Z926" s="3"/>
    </row>
    <row r="927" spans="1:26" ht="12.75" customHeight="1" x14ac:dyDescent="0.25">
      <c r="A927" s="3"/>
      <c r="B927" s="3"/>
      <c r="C927" s="200"/>
      <c r="D927" s="200"/>
      <c r="E927" s="3"/>
      <c r="F927" s="3"/>
      <c r="G927" s="3"/>
      <c r="H927" s="3"/>
      <c r="I927" s="3"/>
      <c r="J927" s="3"/>
      <c r="K927" s="3"/>
      <c r="L927" s="3"/>
      <c r="M927" s="3"/>
      <c r="N927" s="3"/>
      <c r="O927" s="3"/>
      <c r="P927" s="3"/>
      <c r="Q927" s="3"/>
      <c r="R927" s="3"/>
      <c r="S927" s="3"/>
      <c r="T927" s="3"/>
      <c r="U927" s="3"/>
      <c r="V927" s="3"/>
      <c r="W927" s="3"/>
      <c r="X927" s="3"/>
      <c r="Y927" s="3"/>
      <c r="Z927" s="3"/>
    </row>
    <row r="928" spans="1:26" ht="12.75" customHeight="1" x14ac:dyDescent="0.25">
      <c r="A928" s="3"/>
      <c r="B928" s="3"/>
      <c r="C928" s="200"/>
      <c r="D928" s="200"/>
      <c r="E928" s="3"/>
      <c r="F928" s="3"/>
      <c r="G928" s="3"/>
      <c r="H928" s="3"/>
      <c r="I928" s="3"/>
      <c r="J928" s="3"/>
      <c r="K928" s="3"/>
      <c r="L928" s="3"/>
      <c r="M928" s="3"/>
      <c r="N928" s="3"/>
      <c r="O928" s="3"/>
      <c r="P928" s="3"/>
      <c r="Q928" s="3"/>
      <c r="R928" s="3"/>
      <c r="S928" s="3"/>
      <c r="T928" s="3"/>
      <c r="U928" s="3"/>
      <c r="V928" s="3"/>
      <c r="W928" s="3"/>
      <c r="X928" s="3"/>
      <c r="Y928" s="3"/>
      <c r="Z928" s="3"/>
    </row>
    <row r="929" spans="1:26" ht="12.75" customHeight="1" x14ac:dyDescent="0.25">
      <c r="A929" s="3"/>
      <c r="B929" s="3"/>
      <c r="C929" s="200"/>
      <c r="D929" s="200"/>
      <c r="E929" s="3"/>
      <c r="F929" s="3"/>
      <c r="G929" s="3"/>
      <c r="H929" s="3"/>
      <c r="I929" s="3"/>
      <c r="J929" s="3"/>
      <c r="K929" s="3"/>
      <c r="L929" s="3"/>
      <c r="M929" s="3"/>
      <c r="N929" s="3"/>
      <c r="O929" s="3"/>
      <c r="P929" s="3"/>
      <c r="Q929" s="3"/>
      <c r="R929" s="3"/>
      <c r="S929" s="3"/>
      <c r="T929" s="3"/>
      <c r="U929" s="3"/>
      <c r="V929" s="3"/>
      <c r="W929" s="3"/>
      <c r="X929" s="3"/>
      <c r="Y929" s="3"/>
      <c r="Z929" s="3"/>
    </row>
    <row r="930" spans="1:26" ht="12.75" customHeight="1" x14ac:dyDescent="0.25">
      <c r="A930" s="3"/>
      <c r="B930" s="3"/>
      <c r="C930" s="200"/>
      <c r="D930" s="200"/>
      <c r="E930" s="3"/>
      <c r="F930" s="3"/>
      <c r="G930" s="3"/>
      <c r="H930" s="3"/>
      <c r="I930" s="3"/>
      <c r="J930" s="3"/>
      <c r="K930" s="3"/>
      <c r="L930" s="3"/>
      <c r="M930" s="3"/>
      <c r="N930" s="3"/>
      <c r="O930" s="3"/>
      <c r="P930" s="3"/>
      <c r="Q930" s="3"/>
      <c r="R930" s="3"/>
      <c r="S930" s="3"/>
      <c r="T930" s="3"/>
      <c r="U930" s="3"/>
      <c r="V930" s="3"/>
      <c r="W930" s="3"/>
      <c r="X930" s="3"/>
      <c r="Y930" s="3"/>
      <c r="Z930" s="3"/>
    </row>
    <row r="931" spans="1:26" ht="12.75" customHeight="1" x14ac:dyDescent="0.25">
      <c r="A931" s="3"/>
      <c r="B931" s="3"/>
      <c r="C931" s="200"/>
      <c r="D931" s="200"/>
      <c r="E931" s="3"/>
      <c r="F931" s="3"/>
      <c r="G931" s="3"/>
      <c r="H931" s="3"/>
      <c r="I931" s="3"/>
      <c r="J931" s="3"/>
      <c r="K931" s="3"/>
      <c r="L931" s="3"/>
      <c r="M931" s="3"/>
      <c r="N931" s="3"/>
      <c r="O931" s="3"/>
      <c r="P931" s="3"/>
      <c r="Q931" s="3"/>
      <c r="R931" s="3"/>
      <c r="S931" s="3"/>
      <c r="T931" s="3"/>
      <c r="U931" s="3"/>
      <c r="V931" s="3"/>
      <c r="W931" s="3"/>
      <c r="X931" s="3"/>
      <c r="Y931" s="3"/>
      <c r="Z931" s="3"/>
    </row>
    <row r="932" spans="1:26" ht="12.75" customHeight="1" x14ac:dyDescent="0.25">
      <c r="A932" s="3"/>
      <c r="B932" s="3"/>
      <c r="C932" s="200"/>
      <c r="D932" s="200"/>
      <c r="E932" s="3"/>
      <c r="F932" s="3"/>
      <c r="G932" s="3"/>
      <c r="H932" s="3"/>
      <c r="I932" s="3"/>
      <c r="J932" s="3"/>
      <c r="K932" s="3"/>
      <c r="L932" s="3"/>
      <c r="M932" s="3"/>
      <c r="N932" s="3"/>
      <c r="O932" s="3"/>
      <c r="P932" s="3"/>
      <c r="Q932" s="3"/>
      <c r="R932" s="3"/>
      <c r="S932" s="3"/>
      <c r="T932" s="3"/>
      <c r="U932" s="3"/>
      <c r="V932" s="3"/>
      <c r="W932" s="3"/>
      <c r="X932" s="3"/>
      <c r="Y932" s="3"/>
      <c r="Z932" s="3"/>
    </row>
    <row r="933" spans="1:26" ht="12.75" customHeight="1" x14ac:dyDescent="0.25">
      <c r="A933" s="3"/>
      <c r="B933" s="3"/>
      <c r="C933" s="200"/>
      <c r="D933" s="200"/>
      <c r="E933" s="3"/>
      <c r="F933" s="3"/>
      <c r="G933" s="3"/>
      <c r="H933" s="3"/>
      <c r="I933" s="3"/>
      <c r="J933" s="3"/>
      <c r="K933" s="3"/>
      <c r="L933" s="3"/>
      <c r="M933" s="3"/>
      <c r="N933" s="3"/>
      <c r="O933" s="3"/>
      <c r="P933" s="3"/>
      <c r="Q933" s="3"/>
      <c r="R933" s="3"/>
      <c r="S933" s="3"/>
      <c r="T933" s="3"/>
      <c r="U933" s="3"/>
      <c r="V933" s="3"/>
      <c r="W933" s="3"/>
      <c r="X933" s="3"/>
      <c r="Y933" s="3"/>
      <c r="Z933" s="3"/>
    </row>
    <row r="934" spans="1:26" ht="12.75" customHeight="1" x14ac:dyDescent="0.25">
      <c r="A934" s="3"/>
      <c r="B934" s="3"/>
      <c r="C934" s="200"/>
      <c r="D934" s="200"/>
      <c r="E934" s="3"/>
      <c r="F934" s="3"/>
      <c r="G934" s="3"/>
      <c r="H934" s="3"/>
      <c r="I934" s="3"/>
      <c r="J934" s="3"/>
      <c r="K934" s="3"/>
      <c r="L934" s="3"/>
      <c r="M934" s="3"/>
      <c r="N934" s="3"/>
      <c r="O934" s="3"/>
      <c r="P934" s="3"/>
      <c r="Q934" s="3"/>
      <c r="R934" s="3"/>
      <c r="S934" s="3"/>
      <c r="T934" s="3"/>
      <c r="U934" s="3"/>
      <c r="V934" s="3"/>
      <c r="W934" s="3"/>
      <c r="X934" s="3"/>
      <c r="Y934" s="3"/>
      <c r="Z934" s="3"/>
    </row>
    <row r="935" spans="1:26" ht="12.75" customHeight="1" x14ac:dyDescent="0.25">
      <c r="A935" s="3"/>
      <c r="B935" s="3"/>
      <c r="C935" s="200"/>
      <c r="D935" s="200"/>
      <c r="E935" s="3"/>
      <c r="F935" s="3"/>
      <c r="G935" s="3"/>
      <c r="H935" s="3"/>
      <c r="I935" s="3"/>
      <c r="J935" s="3"/>
      <c r="K935" s="3"/>
      <c r="L935" s="3"/>
      <c r="M935" s="3"/>
      <c r="N935" s="3"/>
      <c r="O935" s="3"/>
      <c r="P935" s="3"/>
      <c r="Q935" s="3"/>
      <c r="R935" s="3"/>
      <c r="S935" s="3"/>
      <c r="T935" s="3"/>
      <c r="U935" s="3"/>
      <c r="V935" s="3"/>
      <c r="W935" s="3"/>
      <c r="X935" s="3"/>
      <c r="Y935" s="3"/>
      <c r="Z935" s="3"/>
    </row>
    <row r="936" spans="1:26" ht="12.75" customHeight="1" x14ac:dyDescent="0.25">
      <c r="A936" s="3"/>
      <c r="B936" s="3"/>
      <c r="C936" s="200"/>
      <c r="D936" s="200"/>
      <c r="E936" s="3"/>
      <c r="F936" s="3"/>
      <c r="G936" s="3"/>
      <c r="H936" s="3"/>
      <c r="I936" s="3"/>
      <c r="J936" s="3"/>
      <c r="K936" s="3"/>
      <c r="L936" s="3"/>
      <c r="M936" s="3"/>
      <c r="N936" s="3"/>
      <c r="O936" s="3"/>
      <c r="P936" s="3"/>
      <c r="Q936" s="3"/>
      <c r="R936" s="3"/>
      <c r="S936" s="3"/>
      <c r="T936" s="3"/>
      <c r="U936" s="3"/>
      <c r="V936" s="3"/>
      <c r="W936" s="3"/>
      <c r="X936" s="3"/>
      <c r="Y936" s="3"/>
      <c r="Z936" s="3"/>
    </row>
    <row r="937" spans="1:26" ht="12.75" customHeight="1" x14ac:dyDescent="0.25">
      <c r="A937" s="3"/>
      <c r="B937" s="3"/>
      <c r="C937" s="200"/>
      <c r="D937" s="200"/>
      <c r="E937" s="3"/>
      <c r="F937" s="3"/>
      <c r="G937" s="3"/>
      <c r="H937" s="3"/>
      <c r="I937" s="3"/>
      <c r="J937" s="3"/>
      <c r="K937" s="3"/>
      <c r="L937" s="3"/>
      <c r="M937" s="3"/>
      <c r="N937" s="3"/>
      <c r="O937" s="3"/>
      <c r="P937" s="3"/>
      <c r="Q937" s="3"/>
      <c r="R937" s="3"/>
      <c r="S937" s="3"/>
      <c r="T937" s="3"/>
      <c r="U937" s="3"/>
      <c r="V937" s="3"/>
      <c r="W937" s="3"/>
      <c r="X937" s="3"/>
      <c r="Y937" s="3"/>
      <c r="Z937" s="3"/>
    </row>
    <row r="938" spans="1:26" ht="12.75" customHeight="1" x14ac:dyDescent="0.25">
      <c r="A938" s="3"/>
      <c r="B938" s="3"/>
      <c r="C938" s="200"/>
      <c r="D938" s="200"/>
      <c r="E938" s="3"/>
      <c r="F938" s="3"/>
      <c r="G938" s="3"/>
      <c r="H938" s="3"/>
      <c r="I938" s="3"/>
      <c r="J938" s="3"/>
      <c r="K938" s="3"/>
      <c r="L938" s="3"/>
      <c r="M938" s="3"/>
      <c r="N938" s="3"/>
      <c r="O938" s="3"/>
      <c r="P938" s="3"/>
      <c r="Q938" s="3"/>
      <c r="R938" s="3"/>
      <c r="S938" s="3"/>
      <c r="T938" s="3"/>
      <c r="U938" s="3"/>
      <c r="V938" s="3"/>
      <c r="W938" s="3"/>
      <c r="X938" s="3"/>
      <c r="Y938" s="3"/>
      <c r="Z938" s="3"/>
    </row>
    <row r="939" spans="1:26" ht="12.75" customHeight="1" x14ac:dyDescent="0.25">
      <c r="A939" s="3"/>
      <c r="B939" s="3"/>
      <c r="C939" s="200"/>
      <c r="D939" s="200"/>
      <c r="E939" s="3"/>
      <c r="F939" s="3"/>
      <c r="G939" s="3"/>
      <c r="H939" s="3"/>
      <c r="I939" s="3"/>
      <c r="J939" s="3"/>
      <c r="K939" s="3"/>
      <c r="L939" s="3"/>
      <c r="M939" s="3"/>
      <c r="N939" s="3"/>
      <c r="O939" s="3"/>
      <c r="P939" s="3"/>
      <c r="Q939" s="3"/>
      <c r="R939" s="3"/>
      <c r="S939" s="3"/>
      <c r="T939" s="3"/>
      <c r="U939" s="3"/>
      <c r="V939" s="3"/>
      <c r="W939" s="3"/>
      <c r="X939" s="3"/>
      <c r="Y939" s="3"/>
      <c r="Z939" s="3"/>
    </row>
    <row r="940" spans="1:26" ht="12.75" customHeight="1" x14ac:dyDescent="0.25">
      <c r="A940" s="3"/>
      <c r="B940" s="3"/>
      <c r="C940" s="200"/>
      <c r="D940" s="200"/>
      <c r="E940" s="3"/>
      <c r="F940" s="3"/>
      <c r="G940" s="3"/>
      <c r="H940" s="3"/>
      <c r="I940" s="3"/>
      <c r="J940" s="3"/>
      <c r="K940" s="3"/>
      <c r="L940" s="3"/>
      <c r="M940" s="3"/>
      <c r="N940" s="3"/>
      <c r="O940" s="3"/>
      <c r="P940" s="3"/>
      <c r="Q940" s="3"/>
      <c r="R940" s="3"/>
      <c r="S940" s="3"/>
      <c r="T940" s="3"/>
      <c r="U940" s="3"/>
      <c r="V940" s="3"/>
      <c r="W940" s="3"/>
      <c r="X940" s="3"/>
      <c r="Y940" s="3"/>
      <c r="Z940" s="3"/>
    </row>
    <row r="941" spans="1:26" ht="12.75" customHeight="1" x14ac:dyDescent="0.25">
      <c r="A941" s="3"/>
      <c r="B941" s="3"/>
      <c r="C941" s="200"/>
      <c r="D941" s="200"/>
      <c r="E941" s="3"/>
      <c r="F941" s="3"/>
      <c r="G941" s="3"/>
      <c r="H941" s="3"/>
      <c r="I941" s="3"/>
      <c r="J941" s="3"/>
      <c r="K941" s="3"/>
      <c r="L941" s="3"/>
      <c r="M941" s="3"/>
      <c r="N941" s="3"/>
      <c r="O941" s="3"/>
      <c r="P941" s="3"/>
      <c r="Q941" s="3"/>
      <c r="R941" s="3"/>
      <c r="S941" s="3"/>
      <c r="T941" s="3"/>
      <c r="U941" s="3"/>
      <c r="V941" s="3"/>
      <c r="W941" s="3"/>
      <c r="X941" s="3"/>
      <c r="Y941" s="3"/>
      <c r="Z941" s="3"/>
    </row>
    <row r="942" spans="1:26" ht="12.75" customHeight="1" x14ac:dyDescent="0.25">
      <c r="A942" s="3"/>
      <c r="B942" s="3"/>
      <c r="C942" s="200"/>
      <c r="D942" s="200"/>
      <c r="E942" s="3"/>
      <c r="F942" s="3"/>
      <c r="G942" s="3"/>
      <c r="H942" s="3"/>
      <c r="I942" s="3"/>
      <c r="J942" s="3"/>
      <c r="K942" s="3"/>
      <c r="L942" s="3"/>
      <c r="M942" s="3"/>
      <c r="N942" s="3"/>
      <c r="O942" s="3"/>
      <c r="P942" s="3"/>
      <c r="Q942" s="3"/>
      <c r="R942" s="3"/>
      <c r="S942" s="3"/>
      <c r="T942" s="3"/>
      <c r="U942" s="3"/>
      <c r="V942" s="3"/>
      <c r="W942" s="3"/>
      <c r="X942" s="3"/>
      <c r="Y942" s="3"/>
      <c r="Z942" s="3"/>
    </row>
    <row r="943" spans="1:26" ht="12.75" customHeight="1" x14ac:dyDescent="0.25">
      <c r="A943" s="3"/>
      <c r="B943" s="3"/>
      <c r="C943" s="200"/>
      <c r="D943" s="200"/>
      <c r="E943" s="3"/>
      <c r="F943" s="3"/>
      <c r="G943" s="3"/>
      <c r="H943" s="3"/>
      <c r="I943" s="3"/>
      <c r="J943" s="3"/>
      <c r="K943" s="3"/>
      <c r="L943" s="3"/>
      <c r="M943" s="3"/>
      <c r="N943" s="3"/>
      <c r="O943" s="3"/>
      <c r="P943" s="3"/>
      <c r="Q943" s="3"/>
      <c r="R943" s="3"/>
      <c r="S943" s="3"/>
      <c r="T943" s="3"/>
      <c r="U943" s="3"/>
      <c r="V943" s="3"/>
      <c r="W943" s="3"/>
      <c r="X943" s="3"/>
      <c r="Y943" s="3"/>
      <c r="Z943" s="3"/>
    </row>
    <row r="944" spans="1:26" ht="12.75" customHeight="1" x14ac:dyDescent="0.25">
      <c r="A944" s="3"/>
      <c r="B944" s="3"/>
      <c r="C944" s="200"/>
      <c r="D944" s="200"/>
      <c r="E944" s="3"/>
      <c r="F944" s="3"/>
      <c r="G944" s="3"/>
      <c r="H944" s="3"/>
      <c r="I944" s="3"/>
      <c r="J944" s="3"/>
      <c r="K944" s="3"/>
      <c r="L944" s="3"/>
      <c r="M944" s="3"/>
      <c r="N944" s="3"/>
      <c r="O944" s="3"/>
      <c r="P944" s="3"/>
      <c r="Q944" s="3"/>
      <c r="R944" s="3"/>
      <c r="S944" s="3"/>
      <c r="T944" s="3"/>
      <c r="U944" s="3"/>
      <c r="V944" s="3"/>
      <c r="W944" s="3"/>
      <c r="X944" s="3"/>
      <c r="Y944" s="3"/>
      <c r="Z944" s="3"/>
    </row>
    <row r="945" spans="1:26" ht="12.75" customHeight="1" x14ac:dyDescent="0.25">
      <c r="A945" s="3"/>
      <c r="B945" s="3"/>
      <c r="C945" s="200"/>
      <c r="D945" s="200"/>
      <c r="E945" s="3"/>
      <c r="F945" s="3"/>
      <c r="G945" s="3"/>
      <c r="H945" s="3"/>
      <c r="I945" s="3"/>
      <c r="J945" s="3"/>
      <c r="K945" s="3"/>
      <c r="L945" s="3"/>
      <c r="M945" s="3"/>
      <c r="N945" s="3"/>
      <c r="O945" s="3"/>
      <c r="P945" s="3"/>
      <c r="Q945" s="3"/>
      <c r="R945" s="3"/>
      <c r="S945" s="3"/>
      <c r="T945" s="3"/>
      <c r="U945" s="3"/>
      <c r="V945" s="3"/>
      <c r="W945" s="3"/>
      <c r="X945" s="3"/>
      <c r="Y945" s="3"/>
      <c r="Z945" s="3"/>
    </row>
    <row r="946" spans="1:26" ht="12.75" customHeight="1" x14ac:dyDescent="0.25">
      <c r="A946" s="3"/>
      <c r="B946" s="3"/>
      <c r="C946" s="200"/>
      <c r="D946" s="200"/>
      <c r="E946" s="3"/>
      <c r="F946" s="3"/>
      <c r="G946" s="3"/>
      <c r="H946" s="3"/>
      <c r="I946" s="3"/>
      <c r="J946" s="3"/>
      <c r="K946" s="3"/>
      <c r="L946" s="3"/>
      <c r="M946" s="3"/>
      <c r="N946" s="3"/>
      <c r="O946" s="3"/>
      <c r="P946" s="3"/>
      <c r="Q946" s="3"/>
      <c r="R946" s="3"/>
      <c r="S946" s="3"/>
      <c r="T946" s="3"/>
      <c r="U946" s="3"/>
      <c r="V946" s="3"/>
      <c r="W946" s="3"/>
      <c r="X946" s="3"/>
      <c r="Y946" s="3"/>
      <c r="Z946" s="3"/>
    </row>
    <row r="947" spans="1:26" ht="12.75" customHeight="1" x14ac:dyDescent="0.25">
      <c r="A947" s="3"/>
      <c r="B947" s="3"/>
      <c r="C947" s="200"/>
      <c r="D947" s="200"/>
      <c r="E947" s="3"/>
      <c r="F947" s="3"/>
      <c r="G947" s="3"/>
      <c r="H947" s="3"/>
      <c r="I947" s="3"/>
      <c r="J947" s="3"/>
      <c r="K947" s="3"/>
      <c r="L947" s="3"/>
      <c r="M947" s="3"/>
      <c r="N947" s="3"/>
      <c r="O947" s="3"/>
      <c r="P947" s="3"/>
      <c r="Q947" s="3"/>
      <c r="R947" s="3"/>
      <c r="S947" s="3"/>
      <c r="T947" s="3"/>
      <c r="U947" s="3"/>
      <c r="V947" s="3"/>
      <c r="W947" s="3"/>
      <c r="X947" s="3"/>
      <c r="Y947" s="3"/>
      <c r="Z947" s="3"/>
    </row>
    <row r="948" spans="1:26" ht="12.75" customHeight="1" x14ac:dyDescent="0.25">
      <c r="A948" s="3"/>
      <c r="B948" s="3"/>
      <c r="C948" s="200"/>
      <c r="D948" s="200"/>
      <c r="E948" s="3"/>
      <c r="F948" s="3"/>
      <c r="G948" s="3"/>
      <c r="H948" s="3"/>
      <c r="I948" s="3"/>
      <c r="J948" s="3"/>
      <c r="K948" s="3"/>
      <c r="L948" s="3"/>
      <c r="M948" s="3"/>
      <c r="N948" s="3"/>
      <c r="O948" s="3"/>
      <c r="P948" s="3"/>
      <c r="Q948" s="3"/>
      <c r="R948" s="3"/>
      <c r="S948" s="3"/>
      <c r="T948" s="3"/>
      <c r="U948" s="3"/>
      <c r="V948" s="3"/>
      <c r="W948" s="3"/>
      <c r="X948" s="3"/>
      <c r="Y948" s="3"/>
      <c r="Z948" s="3"/>
    </row>
    <row r="949" spans="1:26" ht="12.75" customHeight="1" x14ac:dyDescent="0.25">
      <c r="A949" s="3"/>
      <c r="B949" s="3"/>
      <c r="C949" s="200"/>
      <c r="D949" s="200"/>
      <c r="E949" s="3"/>
      <c r="F949" s="3"/>
      <c r="G949" s="3"/>
      <c r="H949" s="3"/>
      <c r="I949" s="3"/>
      <c r="J949" s="3"/>
      <c r="K949" s="3"/>
      <c r="L949" s="3"/>
      <c r="M949" s="3"/>
      <c r="N949" s="3"/>
      <c r="O949" s="3"/>
      <c r="P949" s="3"/>
      <c r="Q949" s="3"/>
      <c r="R949" s="3"/>
      <c r="S949" s="3"/>
      <c r="T949" s="3"/>
      <c r="U949" s="3"/>
      <c r="V949" s="3"/>
      <c r="W949" s="3"/>
      <c r="X949" s="3"/>
      <c r="Y949" s="3"/>
      <c r="Z949" s="3"/>
    </row>
    <row r="950" spans="1:26" ht="12.75" customHeight="1" x14ac:dyDescent="0.25">
      <c r="A950" s="3"/>
      <c r="B950" s="3"/>
      <c r="C950" s="200"/>
      <c r="D950" s="200"/>
      <c r="E950" s="3"/>
      <c r="F950" s="3"/>
      <c r="G950" s="3"/>
      <c r="H950" s="3"/>
      <c r="I950" s="3"/>
      <c r="J950" s="3"/>
      <c r="K950" s="3"/>
      <c r="L950" s="3"/>
      <c r="M950" s="3"/>
      <c r="N950" s="3"/>
      <c r="O950" s="3"/>
      <c r="P950" s="3"/>
      <c r="Q950" s="3"/>
      <c r="R950" s="3"/>
      <c r="S950" s="3"/>
      <c r="T950" s="3"/>
      <c r="U950" s="3"/>
      <c r="V950" s="3"/>
      <c r="W950" s="3"/>
      <c r="X950" s="3"/>
      <c r="Y950" s="3"/>
      <c r="Z950" s="3"/>
    </row>
    <row r="951" spans="1:26" ht="12.75" customHeight="1" x14ac:dyDescent="0.25">
      <c r="A951" s="3"/>
      <c r="B951" s="3"/>
      <c r="C951" s="200"/>
      <c r="D951" s="200"/>
      <c r="E951" s="3"/>
      <c r="F951" s="3"/>
      <c r="G951" s="3"/>
      <c r="H951" s="3"/>
      <c r="I951" s="3"/>
      <c r="J951" s="3"/>
      <c r="K951" s="3"/>
      <c r="L951" s="3"/>
      <c r="M951" s="3"/>
      <c r="N951" s="3"/>
      <c r="O951" s="3"/>
      <c r="P951" s="3"/>
      <c r="Q951" s="3"/>
      <c r="R951" s="3"/>
      <c r="S951" s="3"/>
      <c r="T951" s="3"/>
      <c r="U951" s="3"/>
      <c r="V951" s="3"/>
      <c r="W951" s="3"/>
      <c r="X951" s="3"/>
      <c r="Y951" s="3"/>
      <c r="Z951" s="3"/>
    </row>
    <row r="952" spans="1:26" ht="12.75" customHeight="1" x14ac:dyDescent="0.25">
      <c r="A952" s="3"/>
      <c r="B952" s="3"/>
      <c r="C952" s="200"/>
      <c r="D952" s="200"/>
      <c r="E952" s="3"/>
      <c r="F952" s="3"/>
      <c r="G952" s="3"/>
      <c r="H952" s="3"/>
      <c r="I952" s="3"/>
      <c r="J952" s="3"/>
      <c r="K952" s="3"/>
      <c r="L952" s="3"/>
      <c r="M952" s="3"/>
      <c r="N952" s="3"/>
      <c r="O952" s="3"/>
      <c r="P952" s="3"/>
      <c r="Q952" s="3"/>
      <c r="R952" s="3"/>
      <c r="S952" s="3"/>
      <c r="T952" s="3"/>
      <c r="U952" s="3"/>
      <c r="V952" s="3"/>
      <c r="W952" s="3"/>
      <c r="X952" s="3"/>
      <c r="Y952" s="3"/>
      <c r="Z952" s="3"/>
    </row>
    <row r="953" spans="1:26" ht="12.75" customHeight="1" x14ac:dyDescent="0.25">
      <c r="A953" s="3"/>
      <c r="B953" s="3"/>
      <c r="C953" s="200"/>
      <c r="D953" s="200"/>
      <c r="E953" s="3"/>
      <c r="F953" s="3"/>
      <c r="G953" s="3"/>
      <c r="H953" s="3"/>
      <c r="I953" s="3"/>
      <c r="J953" s="3"/>
      <c r="K953" s="3"/>
      <c r="L953" s="3"/>
      <c r="M953" s="3"/>
      <c r="N953" s="3"/>
      <c r="O953" s="3"/>
      <c r="P953" s="3"/>
      <c r="Q953" s="3"/>
      <c r="R953" s="3"/>
      <c r="S953" s="3"/>
      <c r="T953" s="3"/>
      <c r="U953" s="3"/>
      <c r="V953" s="3"/>
      <c r="W953" s="3"/>
      <c r="X953" s="3"/>
      <c r="Y953" s="3"/>
      <c r="Z953" s="3"/>
    </row>
    <row r="954" spans="1:26" ht="12.75" customHeight="1" x14ac:dyDescent="0.25">
      <c r="A954" s="3"/>
      <c r="B954" s="3"/>
      <c r="C954" s="200"/>
      <c r="D954" s="200"/>
      <c r="E954" s="3"/>
      <c r="F954" s="3"/>
      <c r="G954" s="3"/>
      <c r="H954" s="3"/>
      <c r="I954" s="3"/>
      <c r="J954" s="3"/>
      <c r="K954" s="3"/>
      <c r="L954" s="3"/>
      <c r="M954" s="3"/>
      <c r="N954" s="3"/>
      <c r="O954" s="3"/>
      <c r="P954" s="3"/>
      <c r="Q954" s="3"/>
      <c r="R954" s="3"/>
      <c r="S954" s="3"/>
      <c r="T954" s="3"/>
      <c r="U954" s="3"/>
      <c r="V954" s="3"/>
      <c r="W954" s="3"/>
      <c r="X954" s="3"/>
      <c r="Y954" s="3"/>
      <c r="Z954" s="3"/>
    </row>
    <row r="955" spans="1:26" ht="12.75" customHeight="1" x14ac:dyDescent="0.25">
      <c r="A955" s="3"/>
      <c r="B955" s="3"/>
      <c r="C955" s="200"/>
      <c r="D955" s="200"/>
      <c r="E955" s="3"/>
      <c r="F955" s="3"/>
      <c r="G955" s="3"/>
      <c r="H955" s="3"/>
      <c r="I955" s="3"/>
      <c r="J955" s="3"/>
      <c r="K955" s="3"/>
      <c r="L955" s="3"/>
      <c r="M955" s="3"/>
      <c r="N955" s="3"/>
      <c r="O955" s="3"/>
      <c r="P955" s="3"/>
      <c r="Q955" s="3"/>
      <c r="R955" s="3"/>
      <c r="S955" s="3"/>
      <c r="T955" s="3"/>
      <c r="U955" s="3"/>
      <c r="V955" s="3"/>
      <c r="W955" s="3"/>
      <c r="X955" s="3"/>
      <c r="Y955" s="3"/>
      <c r="Z955" s="3"/>
    </row>
    <row r="956" spans="1:26" ht="12.75" customHeight="1" x14ac:dyDescent="0.25">
      <c r="A956" s="3"/>
      <c r="B956" s="3"/>
      <c r="C956" s="200"/>
      <c r="D956" s="200"/>
      <c r="E956" s="3"/>
      <c r="F956" s="3"/>
      <c r="G956" s="3"/>
      <c r="H956" s="3"/>
      <c r="I956" s="3"/>
      <c r="J956" s="3"/>
      <c r="K956" s="3"/>
      <c r="L956" s="3"/>
      <c r="M956" s="3"/>
      <c r="N956" s="3"/>
      <c r="O956" s="3"/>
      <c r="P956" s="3"/>
      <c r="Q956" s="3"/>
      <c r="R956" s="3"/>
      <c r="S956" s="3"/>
      <c r="T956" s="3"/>
      <c r="U956" s="3"/>
      <c r="V956" s="3"/>
      <c r="W956" s="3"/>
      <c r="X956" s="3"/>
      <c r="Y956" s="3"/>
      <c r="Z956" s="3"/>
    </row>
    <row r="957" spans="1:26" ht="12.75" customHeight="1" x14ac:dyDescent="0.25">
      <c r="A957" s="3"/>
      <c r="B957" s="3"/>
      <c r="C957" s="200"/>
      <c r="D957" s="200"/>
      <c r="E957" s="3"/>
      <c r="F957" s="3"/>
      <c r="G957" s="3"/>
      <c r="H957" s="3"/>
      <c r="I957" s="3"/>
      <c r="J957" s="3"/>
      <c r="K957" s="3"/>
      <c r="L957" s="3"/>
      <c r="M957" s="3"/>
      <c r="N957" s="3"/>
      <c r="O957" s="3"/>
      <c r="P957" s="3"/>
      <c r="Q957" s="3"/>
      <c r="R957" s="3"/>
      <c r="S957" s="3"/>
      <c r="T957" s="3"/>
      <c r="U957" s="3"/>
      <c r="V957" s="3"/>
      <c r="W957" s="3"/>
      <c r="X957" s="3"/>
      <c r="Y957" s="3"/>
      <c r="Z957" s="3"/>
    </row>
    <row r="958" spans="1:26" ht="12.75" customHeight="1" x14ac:dyDescent="0.25">
      <c r="A958" s="3"/>
      <c r="B958" s="3"/>
      <c r="C958" s="200"/>
      <c r="D958" s="200"/>
      <c r="E958" s="3"/>
      <c r="F958" s="3"/>
      <c r="G958" s="3"/>
      <c r="H958" s="3"/>
      <c r="I958" s="3"/>
      <c r="J958" s="3"/>
      <c r="K958" s="3"/>
      <c r="L958" s="3"/>
      <c r="M958" s="3"/>
      <c r="N958" s="3"/>
      <c r="O958" s="3"/>
      <c r="P958" s="3"/>
      <c r="Q958" s="3"/>
      <c r="R958" s="3"/>
      <c r="S958" s="3"/>
      <c r="T958" s="3"/>
      <c r="U958" s="3"/>
      <c r="V958" s="3"/>
      <c r="W958" s="3"/>
      <c r="X958" s="3"/>
      <c r="Y958" s="3"/>
      <c r="Z958" s="3"/>
    </row>
    <row r="959" spans="1:26" ht="12.75" customHeight="1" x14ac:dyDescent="0.25">
      <c r="A959" s="3"/>
      <c r="B959" s="3"/>
      <c r="C959" s="200"/>
      <c r="D959" s="200"/>
      <c r="E959" s="3"/>
      <c r="F959" s="3"/>
      <c r="G959" s="3"/>
      <c r="H959" s="3"/>
      <c r="I959" s="3"/>
      <c r="J959" s="3"/>
      <c r="K959" s="3"/>
      <c r="L959" s="3"/>
      <c r="M959" s="3"/>
      <c r="N959" s="3"/>
      <c r="O959" s="3"/>
      <c r="P959" s="3"/>
      <c r="Q959" s="3"/>
      <c r="R959" s="3"/>
      <c r="S959" s="3"/>
      <c r="T959" s="3"/>
      <c r="U959" s="3"/>
      <c r="V959" s="3"/>
      <c r="W959" s="3"/>
      <c r="X959" s="3"/>
      <c r="Y959" s="3"/>
      <c r="Z959" s="3"/>
    </row>
    <row r="960" spans="1:26" ht="12.75" customHeight="1" x14ac:dyDescent="0.25">
      <c r="A960" s="3"/>
      <c r="B960" s="3"/>
      <c r="C960" s="200"/>
      <c r="D960" s="200"/>
      <c r="E960" s="3"/>
      <c r="F960" s="3"/>
      <c r="G960" s="3"/>
      <c r="H960" s="3"/>
      <c r="I960" s="3"/>
      <c r="J960" s="3"/>
      <c r="K960" s="3"/>
      <c r="L960" s="3"/>
      <c r="M960" s="3"/>
      <c r="N960" s="3"/>
      <c r="O960" s="3"/>
      <c r="P960" s="3"/>
      <c r="Q960" s="3"/>
      <c r="R960" s="3"/>
      <c r="S960" s="3"/>
      <c r="T960" s="3"/>
      <c r="U960" s="3"/>
      <c r="V960" s="3"/>
      <c r="W960" s="3"/>
      <c r="X960" s="3"/>
      <c r="Y960" s="3"/>
      <c r="Z960" s="3"/>
    </row>
    <row r="961" spans="1:26" ht="12.75" customHeight="1" x14ac:dyDescent="0.25">
      <c r="A961" s="3"/>
      <c r="B961" s="3"/>
      <c r="C961" s="200"/>
      <c r="D961" s="200"/>
      <c r="E961" s="3"/>
      <c r="F961" s="3"/>
      <c r="G961" s="3"/>
      <c r="H961" s="3"/>
      <c r="I961" s="3"/>
      <c r="J961" s="3"/>
      <c r="K961" s="3"/>
      <c r="L961" s="3"/>
      <c r="M961" s="3"/>
      <c r="N961" s="3"/>
      <c r="O961" s="3"/>
      <c r="P961" s="3"/>
      <c r="Q961" s="3"/>
      <c r="R961" s="3"/>
      <c r="S961" s="3"/>
      <c r="T961" s="3"/>
      <c r="U961" s="3"/>
      <c r="V961" s="3"/>
      <c r="W961" s="3"/>
      <c r="X961" s="3"/>
      <c r="Y961" s="3"/>
      <c r="Z961" s="3"/>
    </row>
    <row r="962" spans="1:26" ht="12.75" customHeight="1" x14ac:dyDescent="0.25">
      <c r="A962" s="3"/>
      <c r="B962" s="3"/>
      <c r="C962" s="200"/>
      <c r="D962" s="200"/>
      <c r="E962" s="3"/>
      <c r="F962" s="3"/>
      <c r="G962" s="3"/>
      <c r="H962" s="3"/>
      <c r="I962" s="3"/>
      <c r="J962" s="3"/>
      <c r="K962" s="3"/>
      <c r="L962" s="3"/>
      <c r="M962" s="3"/>
      <c r="N962" s="3"/>
      <c r="O962" s="3"/>
      <c r="P962" s="3"/>
      <c r="Q962" s="3"/>
      <c r="R962" s="3"/>
      <c r="S962" s="3"/>
      <c r="T962" s="3"/>
      <c r="U962" s="3"/>
      <c r="V962" s="3"/>
      <c r="W962" s="3"/>
      <c r="X962" s="3"/>
      <c r="Y962" s="3"/>
      <c r="Z962" s="3"/>
    </row>
    <row r="963" spans="1:26" ht="12.75" customHeight="1" x14ac:dyDescent="0.25">
      <c r="A963" s="3"/>
      <c r="B963" s="3"/>
      <c r="C963" s="200"/>
      <c r="D963" s="200"/>
      <c r="E963" s="3"/>
      <c r="F963" s="3"/>
      <c r="G963" s="3"/>
      <c r="H963" s="3"/>
      <c r="I963" s="3"/>
      <c r="J963" s="3"/>
      <c r="K963" s="3"/>
      <c r="L963" s="3"/>
      <c r="M963" s="3"/>
      <c r="N963" s="3"/>
      <c r="O963" s="3"/>
      <c r="P963" s="3"/>
      <c r="Q963" s="3"/>
      <c r="R963" s="3"/>
      <c r="S963" s="3"/>
      <c r="T963" s="3"/>
      <c r="U963" s="3"/>
      <c r="V963" s="3"/>
      <c r="W963" s="3"/>
      <c r="X963" s="3"/>
      <c r="Y963" s="3"/>
      <c r="Z963" s="3"/>
    </row>
    <row r="964" spans="1:26" ht="12.75" customHeight="1" x14ac:dyDescent="0.25">
      <c r="A964" s="3"/>
      <c r="B964" s="3"/>
      <c r="C964" s="200"/>
      <c r="D964" s="200"/>
      <c r="E964" s="3"/>
      <c r="F964" s="3"/>
      <c r="G964" s="3"/>
      <c r="H964" s="3"/>
      <c r="I964" s="3"/>
      <c r="J964" s="3"/>
      <c r="K964" s="3"/>
      <c r="L964" s="3"/>
      <c r="M964" s="3"/>
      <c r="N964" s="3"/>
      <c r="O964" s="3"/>
      <c r="P964" s="3"/>
      <c r="Q964" s="3"/>
      <c r="R964" s="3"/>
      <c r="S964" s="3"/>
      <c r="T964" s="3"/>
      <c r="U964" s="3"/>
      <c r="V964" s="3"/>
      <c r="W964" s="3"/>
      <c r="X964" s="3"/>
      <c r="Y964" s="3"/>
      <c r="Z964" s="3"/>
    </row>
    <row r="965" spans="1:26" ht="12.75" customHeight="1" x14ac:dyDescent="0.25">
      <c r="A965" s="3"/>
      <c r="B965" s="3"/>
      <c r="C965" s="200"/>
      <c r="D965" s="200"/>
      <c r="E965" s="3"/>
      <c r="F965" s="3"/>
      <c r="G965" s="3"/>
      <c r="H965" s="3"/>
      <c r="I965" s="3"/>
      <c r="J965" s="3"/>
      <c r="K965" s="3"/>
      <c r="L965" s="3"/>
      <c r="M965" s="3"/>
      <c r="N965" s="3"/>
      <c r="O965" s="3"/>
      <c r="P965" s="3"/>
      <c r="Q965" s="3"/>
      <c r="R965" s="3"/>
      <c r="S965" s="3"/>
      <c r="T965" s="3"/>
      <c r="U965" s="3"/>
      <c r="V965" s="3"/>
      <c r="W965" s="3"/>
      <c r="X965" s="3"/>
      <c r="Y965" s="3"/>
      <c r="Z965" s="3"/>
    </row>
    <row r="966" spans="1:26" ht="12.75" customHeight="1" x14ac:dyDescent="0.25">
      <c r="A966" s="3"/>
      <c r="B966" s="3"/>
      <c r="C966" s="200"/>
      <c r="D966" s="200"/>
      <c r="E966" s="3"/>
      <c r="F966" s="3"/>
      <c r="G966" s="3"/>
      <c r="H966" s="3"/>
      <c r="I966" s="3"/>
      <c r="J966" s="3"/>
      <c r="K966" s="3"/>
      <c r="L966" s="3"/>
      <c r="M966" s="3"/>
      <c r="N966" s="3"/>
      <c r="O966" s="3"/>
      <c r="P966" s="3"/>
      <c r="Q966" s="3"/>
      <c r="R966" s="3"/>
      <c r="S966" s="3"/>
      <c r="T966" s="3"/>
      <c r="U966" s="3"/>
      <c r="V966" s="3"/>
      <c r="W966" s="3"/>
      <c r="X966" s="3"/>
      <c r="Y966" s="3"/>
      <c r="Z966" s="3"/>
    </row>
    <row r="967" spans="1:26" ht="12.75" customHeight="1" x14ac:dyDescent="0.25">
      <c r="A967" s="3"/>
      <c r="B967" s="3"/>
      <c r="C967" s="200"/>
      <c r="D967" s="200"/>
      <c r="E967" s="3"/>
      <c r="F967" s="3"/>
      <c r="G967" s="3"/>
      <c r="H967" s="3"/>
      <c r="I967" s="3"/>
      <c r="J967" s="3"/>
      <c r="K967" s="3"/>
      <c r="L967" s="3"/>
      <c r="M967" s="3"/>
      <c r="N967" s="3"/>
      <c r="O967" s="3"/>
      <c r="P967" s="3"/>
      <c r="Q967" s="3"/>
      <c r="R967" s="3"/>
      <c r="S967" s="3"/>
      <c r="T967" s="3"/>
      <c r="U967" s="3"/>
      <c r="V967" s="3"/>
      <c r="W967" s="3"/>
      <c r="X967" s="3"/>
      <c r="Y967" s="3"/>
      <c r="Z967" s="3"/>
    </row>
    <row r="968" spans="1:26" ht="12.75" customHeight="1" x14ac:dyDescent="0.25">
      <c r="A968" s="3"/>
      <c r="B968" s="3"/>
      <c r="C968" s="200"/>
      <c r="D968" s="200"/>
      <c r="E968" s="3"/>
      <c r="F968" s="3"/>
      <c r="G968" s="3"/>
      <c r="H968" s="3"/>
      <c r="I968" s="3"/>
      <c r="J968" s="3"/>
      <c r="K968" s="3"/>
      <c r="L968" s="3"/>
      <c r="M968" s="3"/>
      <c r="N968" s="3"/>
      <c r="O968" s="3"/>
      <c r="P968" s="3"/>
      <c r="Q968" s="3"/>
      <c r="R968" s="3"/>
      <c r="S968" s="3"/>
      <c r="T968" s="3"/>
      <c r="U968" s="3"/>
      <c r="V968" s="3"/>
      <c r="W968" s="3"/>
      <c r="X968" s="3"/>
      <c r="Y968" s="3"/>
      <c r="Z968" s="3"/>
    </row>
    <row r="969" spans="1:26" ht="12.75" customHeight="1" x14ac:dyDescent="0.25">
      <c r="A969" s="3"/>
      <c r="B969" s="3"/>
      <c r="C969" s="200"/>
      <c r="D969" s="200"/>
      <c r="E969" s="3"/>
      <c r="F969" s="3"/>
      <c r="G969" s="3"/>
      <c r="H969" s="3"/>
      <c r="I969" s="3"/>
      <c r="J969" s="3"/>
      <c r="K969" s="3"/>
      <c r="L969" s="3"/>
      <c r="M969" s="3"/>
      <c r="N969" s="3"/>
      <c r="O969" s="3"/>
      <c r="P969" s="3"/>
      <c r="Q969" s="3"/>
      <c r="R969" s="3"/>
      <c r="S969" s="3"/>
      <c r="T969" s="3"/>
      <c r="U969" s="3"/>
      <c r="V969" s="3"/>
      <c r="W969" s="3"/>
      <c r="X969" s="3"/>
      <c r="Y969" s="3"/>
      <c r="Z969" s="3"/>
    </row>
    <row r="970" spans="1:26" ht="12.75" customHeight="1" x14ac:dyDescent="0.25">
      <c r="A970" s="3"/>
      <c r="B970" s="3"/>
      <c r="C970" s="200"/>
      <c r="D970" s="200"/>
      <c r="E970" s="3"/>
      <c r="F970" s="3"/>
      <c r="G970" s="3"/>
      <c r="H970" s="3"/>
      <c r="I970" s="3"/>
      <c r="J970" s="3"/>
      <c r="K970" s="3"/>
      <c r="L970" s="3"/>
      <c r="M970" s="3"/>
      <c r="N970" s="3"/>
      <c r="O970" s="3"/>
      <c r="P970" s="3"/>
      <c r="Q970" s="3"/>
      <c r="R970" s="3"/>
      <c r="S970" s="3"/>
      <c r="T970" s="3"/>
      <c r="U970" s="3"/>
      <c r="V970" s="3"/>
      <c r="W970" s="3"/>
      <c r="X970" s="3"/>
      <c r="Y970" s="3"/>
      <c r="Z970" s="3"/>
    </row>
    <row r="971" spans="1:26" ht="12.75" customHeight="1" x14ac:dyDescent="0.25">
      <c r="A971" s="3"/>
      <c r="B971" s="3"/>
      <c r="C971" s="200"/>
      <c r="D971" s="200"/>
      <c r="E971" s="3"/>
      <c r="F971" s="3"/>
      <c r="G971" s="3"/>
      <c r="H971" s="3"/>
      <c r="I971" s="3"/>
      <c r="J971" s="3"/>
      <c r="K971" s="3"/>
      <c r="L971" s="3"/>
      <c r="M971" s="3"/>
      <c r="N971" s="3"/>
      <c r="O971" s="3"/>
      <c r="P971" s="3"/>
      <c r="Q971" s="3"/>
      <c r="R971" s="3"/>
      <c r="S971" s="3"/>
      <c r="T971" s="3"/>
      <c r="U971" s="3"/>
      <c r="V971" s="3"/>
      <c r="W971" s="3"/>
      <c r="X971" s="3"/>
      <c r="Y971" s="3"/>
      <c r="Z971" s="3"/>
    </row>
    <row r="972" spans="1:26" ht="12.75" customHeight="1" x14ac:dyDescent="0.25">
      <c r="A972" s="3"/>
      <c r="B972" s="3"/>
      <c r="C972" s="200"/>
      <c r="D972" s="200"/>
      <c r="E972" s="3"/>
      <c r="F972" s="3"/>
      <c r="G972" s="3"/>
      <c r="H972" s="3"/>
      <c r="I972" s="3"/>
      <c r="J972" s="3"/>
      <c r="K972" s="3"/>
      <c r="L972" s="3"/>
      <c r="M972" s="3"/>
      <c r="N972" s="3"/>
      <c r="O972" s="3"/>
      <c r="P972" s="3"/>
      <c r="Q972" s="3"/>
      <c r="R972" s="3"/>
      <c r="S972" s="3"/>
      <c r="T972" s="3"/>
      <c r="U972" s="3"/>
      <c r="V972" s="3"/>
      <c r="W972" s="3"/>
      <c r="X972" s="3"/>
      <c r="Y972" s="3"/>
      <c r="Z972" s="3"/>
    </row>
    <row r="973" spans="1:26" ht="12.75" customHeight="1" x14ac:dyDescent="0.25">
      <c r="A973" s="3"/>
      <c r="B973" s="3"/>
      <c r="C973" s="200"/>
      <c r="D973" s="200"/>
      <c r="E973" s="3"/>
      <c r="F973" s="3"/>
      <c r="G973" s="3"/>
      <c r="H973" s="3"/>
      <c r="I973" s="3"/>
      <c r="J973" s="3"/>
      <c r="K973" s="3"/>
      <c r="L973" s="3"/>
      <c r="M973" s="3"/>
      <c r="N973" s="3"/>
      <c r="O973" s="3"/>
      <c r="P973" s="3"/>
      <c r="Q973" s="3"/>
      <c r="R973" s="3"/>
      <c r="S973" s="3"/>
      <c r="T973" s="3"/>
      <c r="U973" s="3"/>
      <c r="V973" s="3"/>
      <c r="W973" s="3"/>
      <c r="X973" s="3"/>
      <c r="Y973" s="3"/>
      <c r="Z973" s="3"/>
    </row>
    <row r="974" spans="1:26" ht="12.75" customHeight="1" x14ac:dyDescent="0.25">
      <c r="A974" s="3"/>
      <c r="B974" s="3"/>
      <c r="C974" s="200"/>
      <c r="D974" s="200"/>
      <c r="E974" s="3"/>
      <c r="F974" s="3"/>
      <c r="G974" s="3"/>
      <c r="H974" s="3"/>
      <c r="I974" s="3"/>
      <c r="J974" s="3"/>
      <c r="K974" s="3"/>
      <c r="L974" s="3"/>
      <c r="M974" s="3"/>
      <c r="N974" s="3"/>
      <c r="O974" s="3"/>
      <c r="P974" s="3"/>
      <c r="Q974" s="3"/>
      <c r="R974" s="3"/>
      <c r="S974" s="3"/>
      <c r="T974" s="3"/>
      <c r="U974" s="3"/>
      <c r="V974" s="3"/>
      <c r="W974" s="3"/>
      <c r="X974" s="3"/>
      <c r="Y974" s="3"/>
      <c r="Z974" s="3"/>
    </row>
    <row r="975" spans="1:26" ht="12.75" customHeight="1" x14ac:dyDescent="0.25">
      <c r="A975" s="3"/>
      <c r="B975" s="3"/>
      <c r="C975" s="200"/>
      <c r="D975" s="200"/>
      <c r="E975" s="3"/>
      <c r="F975" s="3"/>
      <c r="G975" s="3"/>
      <c r="H975" s="3"/>
      <c r="I975" s="3"/>
      <c r="J975" s="3"/>
      <c r="K975" s="3"/>
      <c r="L975" s="3"/>
      <c r="M975" s="3"/>
      <c r="N975" s="3"/>
      <c r="O975" s="3"/>
      <c r="P975" s="3"/>
      <c r="Q975" s="3"/>
      <c r="R975" s="3"/>
      <c r="S975" s="3"/>
      <c r="T975" s="3"/>
      <c r="U975" s="3"/>
      <c r="V975" s="3"/>
      <c r="W975" s="3"/>
      <c r="X975" s="3"/>
      <c r="Y975" s="3"/>
      <c r="Z975" s="3"/>
    </row>
    <row r="976" spans="1:26" ht="12.75" customHeight="1" x14ac:dyDescent="0.25">
      <c r="A976" s="3"/>
      <c r="B976" s="3"/>
      <c r="C976" s="200"/>
      <c r="D976" s="200"/>
      <c r="E976" s="3"/>
      <c r="F976" s="3"/>
      <c r="G976" s="3"/>
      <c r="H976" s="3"/>
      <c r="I976" s="3"/>
      <c r="J976" s="3"/>
      <c r="K976" s="3"/>
      <c r="L976" s="3"/>
      <c r="M976" s="3"/>
      <c r="N976" s="3"/>
      <c r="O976" s="3"/>
      <c r="P976" s="3"/>
      <c r="Q976" s="3"/>
      <c r="R976" s="3"/>
      <c r="S976" s="3"/>
      <c r="T976" s="3"/>
      <c r="U976" s="3"/>
      <c r="V976" s="3"/>
      <c r="W976" s="3"/>
      <c r="X976" s="3"/>
      <c r="Y976" s="3"/>
      <c r="Z976" s="3"/>
    </row>
    <row r="977" spans="1:26" ht="12.75" customHeight="1" x14ac:dyDescent="0.25">
      <c r="A977" s="3"/>
      <c r="B977" s="3"/>
      <c r="C977" s="200"/>
      <c r="D977" s="200"/>
      <c r="E977" s="3"/>
      <c r="F977" s="3"/>
      <c r="G977" s="3"/>
      <c r="H977" s="3"/>
      <c r="I977" s="3"/>
      <c r="J977" s="3"/>
      <c r="K977" s="3"/>
      <c r="L977" s="3"/>
      <c r="M977" s="3"/>
      <c r="N977" s="3"/>
      <c r="O977" s="3"/>
      <c r="P977" s="3"/>
      <c r="Q977" s="3"/>
      <c r="R977" s="3"/>
      <c r="S977" s="3"/>
      <c r="T977" s="3"/>
      <c r="U977" s="3"/>
      <c r="V977" s="3"/>
      <c r="W977" s="3"/>
      <c r="X977" s="3"/>
      <c r="Y977" s="3"/>
      <c r="Z977" s="3"/>
    </row>
    <row r="978" spans="1:26" ht="12.75" customHeight="1" x14ac:dyDescent="0.25">
      <c r="A978" s="3"/>
      <c r="B978" s="3"/>
      <c r="C978" s="200"/>
      <c r="D978" s="200"/>
      <c r="E978" s="3"/>
      <c r="F978" s="3"/>
      <c r="G978" s="3"/>
      <c r="H978" s="3"/>
      <c r="I978" s="3"/>
      <c r="J978" s="3"/>
      <c r="K978" s="3"/>
      <c r="L978" s="3"/>
      <c r="M978" s="3"/>
      <c r="N978" s="3"/>
      <c r="O978" s="3"/>
      <c r="P978" s="3"/>
      <c r="Q978" s="3"/>
      <c r="R978" s="3"/>
      <c r="S978" s="3"/>
      <c r="T978" s="3"/>
      <c r="U978" s="3"/>
      <c r="V978" s="3"/>
      <c r="W978" s="3"/>
      <c r="X978" s="3"/>
      <c r="Y978" s="3"/>
      <c r="Z978" s="3"/>
    </row>
    <row r="979" spans="1:26" ht="12.75" customHeight="1" x14ac:dyDescent="0.25">
      <c r="A979" s="3"/>
      <c r="B979" s="3"/>
      <c r="C979" s="200"/>
      <c r="D979" s="200"/>
      <c r="E979" s="3"/>
      <c r="F979" s="3"/>
      <c r="G979" s="3"/>
      <c r="H979" s="3"/>
      <c r="I979" s="3"/>
      <c r="J979" s="3"/>
      <c r="K979" s="3"/>
      <c r="L979" s="3"/>
      <c r="M979" s="3"/>
      <c r="N979" s="3"/>
      <c r="O979" s="3"/>
      <c r="P979" s="3"/>
      <c r="Q979" s="3"/>
      <c r="R979" s="3"/>
      <c r="S979" s="3"/>
      <c r="T979" s="3"/>
      <c r="U979" s="3"/>
      <c r="V979" s="3"/>
      <c r="W979" s="3"/>
      <c r="X979" s="3"/>
      <c r="Y979" s="3"/>
      <c r="Z979" s="3"/>
    </row>
    <row r="980" spans="1:26" ht="12.75" customHeight="1" x14ac:dyDescent="0.25">
      <c r="A980" s="3"/>
      <c r="B980" s="3"/>
      <c r="C980" s="200"/>
      <c r="D980" s="200"/>
      <c r="E980" s="3"/>
      <c r="F980" s="3"/>
      <c r="G980" s="3"/>
      <c r="H980" s="3"/>
      <c r="I980" s="3"/>
      <c r="J980" s="3"/>
      <c r="K980" s="3"/>
      <c r="L980" s="3"/>
      <c r="M980" s="3"/>
      <c r="N980" s="3"/>
      <c r="O980" s="3"/>
      <c r="P980" s="3"/>
      <c r="Q980" s="3"/>
      <c r="R980" s="3"/>
      <c r="S980" s="3"/>
      <c r="T980" s="3"/>
      <c r="U980" s="3"/>
      <c r="V980" s="3"/>
      <c r="W980" s="3"/>
      <c r="X980" s="3"/>
      <c r="Y980" s="3"/>
      <c r="Z980" s="3"/>
    </row>
    <row r="981" spans="1:26" ht="12.75" customHeight="1" x14ac:dyDescent="0.25">
      <c r="A981" s="3"/>
      <c r="B981" s="3"/>
      <c r="C981" s="200"/>
      <c r="D981" s="200"/>
      <c r="E981" s="3"/>
      <c r="F981" s="3"/>
      <c r="G981" s="3"/>
      <c r="H981" s="3"/>
      <c r="I981" s="3"/>
      <c r="J981" s="3"/>
      <c r="K981" s="3"/>
      <c r="L981" s="3"/>
      <c r="M981" s="3"/>
      <c r="N981" s="3"/>
      <c r="O981" s="3"/>
      <c r="P981" s="3"/>
      <c r="Q981" s="3"/>
      <c r="R981" s="3"/>
      <c r="S981" s="3"/>
      <c r="T981" s="3"/>
      <c r="U981" s="3"/>
      <c r="V981" s="3"/>
      <c r="W981" s="3"/>
      <c r="X981" s="3"/>
      <c r="Y981" s="3"/>
      <c r="Z981" s="3"/>
    </row>
    <row r="982" spans="1:26" ht="12.75" customHeight="1" x14ac:dyDescent="0.25">
      <c r="A982" s="3"/>
      <c r="B982" s="3"/>
      <c r="C982" s="200"/>
      <c r="D982" s="200"/>
      <c r="E982" s="3"/>
      <c r="F982" s="3"/>
      <c r="G982" s="3"/>
      <c r="H982" s="3"/>
      <c r="I982" s="3"/>
      <c r="J982" s="3"/>
      <c r="K982" s="3"/>
      <c r="L982" s="3"/>
      <c r="M982" s="3"/>
      <c r="N982" s="3"/>
      <c r="O982" s="3"/>
      <c r="P982" s="3"/>
      <c r="Q982" s="3"/>
      <c r="R982" s="3"/>
      <c r="S982" s="3"/>
      <c r="T982" s="3"/>
      <c r="U982" s="3"/>
      <c r="V982" s="3"/>
      <c r="W982" s="3"/>
      <c r="X982" s="3"/>
      <c r="Y982" s="3"/>
      <c r="Z982" s="3"/>
    </row>
    <row r="983" spans="1:26" ht="12.75" customHeight="1" x14ac:dyDescent="0.25">
      <c r="A983" s="3"/>
      <c r="B983" s="3"/>
      <c r="C983" s="200"/>
      <c r="D983" s="200"/>
      <c r="E983" s="3"/>
      <c r="F983" s="3"/>
      <c r="G983" s="3"/>
      <c r="H983" s="3"/>
      <c r="I983" s="3"/>
      <c r="J983" s="3"/>
      <c r="K983" s="3"/>
      <c r="L983" s="3"/>
      <c r="M983" s="3"/>
      <c r="N983" s="3"/>
      <c r="O983" s="3"/>
      <c r="P983" s="3"/>
      <c r="Q983" s="3"/>
      <c r="R983" s="3"/>
      <c r="S983" s="3"/>
      <c r="T983" s="3"/>
      <c r="U983" s="3"/>
      <c r="V983" s="3"/>
      <c r="W983" s="3"/>
      <c r="X983" s="3"/>
      <c r="Y983" s="3"/>
      <c r="Z983" s="3"/>
    </row>
    <row r="984" spans="1:26" ht="12.75" customHeight="1" x14ac:dyDescent="0.25">
      <c r="A984" s="3"/>
      <c r="B984" s="3"/>
      <c r="C984" s="200"/>
      <c r="D984" s="200"/>
      <c r="E984" s="3"/>
      <c r="F984" s="3"/>
      <c r="G984" s="3"/>
      <c r="H984" s="3"/>
      <c r="I984" s="3"/>
      <c r="J984" s="3"/>
      <c r="K984" s="3"/>
      <c r="L984" s="3"/>
      <c r="M984" s="3"/>
      <c r="N984" s="3"/>
      <c r="O984" s="3"/>
      <c r="P984" s="3"/>
      <c r="Q984" s="3"/>
      <c r="R984" s="3"/>
      <c r="S984" s="3"/>
      <c r="T984" s="3"/>
      <c r="U984" s="3"/>
      <c r="V984" s="3"/>
      <c r="W984" s="3"/>
      <c r="X984" s="3"/>
      <c r="Y984" s="3"/>
      <c r="Z984" s="3"/>
    </row>
    <row r="985" spans="1:26" ht="12.75" customHeight="1" x14ac:dyDescent="0.25">
      <c r="A985" s="3"/>
      <c r="B985" s="3"/>
      <c r="C985" s="200"/>
      <c r="D985" s="200"/>
      <c r="E985" s="3"/>
      <c r="F985" s="3"/>
      <c r="G985" s="3"/>
      <c r="H985" s="3"/>
      <c r="I985" s="3"/>
      <c r="J985" s="3"/>
      <c r="K985" s="3"/>
      <c r="L985" s="3"/>
      <c r="M985" s="3"/>
      <c r="N985" s="3"/>
      <c r="O985" s="3"/>
      <c r="P985" s="3"/>
      <c r="Q985" s="3"/>
      <c r="R985" s="3"/>
      <c r="S985" s="3"/>
      <c r="T985" s="3"/>
      <c r="U985" s="3"/>
      <c r="V985" s="3"/>
      <c r="W985" s="3"/>
      <c r="X985" s="3"/>
      <c r="Y985" s="3"/>
      <c r="Z985" s="3"/>
    </row>
    <row r="986" spans="1:26" ht="12.75" customHeight="1" x14ac:dyDescent="0.25">
      <c r="A986" s="3"/>
      <c r="B986" s="3"/>
      <c r="C986" s="200"/>
      <c r="D986" s="200"/>
      <c r="E986" s="3"/>
      <c r="F986" s="3"/>
      <c r="G986" s="3"/>
      <c r="H986" s="3"/>
      <c r="I986" s="3"/>
      <c r="J986" s="3"/>
      <c r="K986" s="3"/>
      <c r="L986" s="3"/>
      <c r="M986" s="3"/>
      <c r="N986" s="3"/>
      <c r="O986" s="3"/>
      <c r="P986" s="3"/>
      <c r="Q986" s="3"/>
      <c r="R986" s="3"/>
      <c r="S986" s="3"/>
      <c r="T986" s="3"/>
      <c r="U986" s="3"/>
      <c r="V986" s="3"/>
      <c r="W986" s="3"/>
      <c r="X986" s="3"/>
      <c r="Y986" s="3"/>
      <c r="Z986" s="3"/>
    </row>
    <row r="987" spans="1:26" ht="12.75" customHeight="1" x14ac:dyDescent="0.25">
      <c r="A987" s="3"/>
      <c r="B987" s="3"/>
      <c r="C987" s="200"/>
      <c r="D987" s="200"/>
      <c r="E987" s="3"/>
      <c r="F987" s="3"/>
      <c r="G987" s="3"/>
      <c r="H987" s="3"/>
      <c r="I987" s="3"/>
      <c r="J987" s="3"/>
      <c r="K987" s="3"/>
      <c r="L987" s="3"/>
      <c r="M987" s="3"/>
      <c r="N987" s="3"/>
      <c r="O987" s="3"/>
      <c r="P987" s="3"/>
      <c r="Q987" s="3"/>
      <c r="R987" s="3"/>
      <c r="S987" s="3"/>
      <c r="T987" s="3"/>
      <c r="U987" s="3"/>
      <c r="V987" s="3"/>
      <c r="W987" s="3"/>
      <c r="X987" s="3"/>
      <c r="Y987" s="3"/>
      <c r="Z987" s="3"/>
    </row>
    <row r="988" spans="1:26" ht="12.75" customHeight="1" x14ac:dyDescent="0.25">
      <c r="A988" s="3"/>
      <c r="B988" s="3"/>
      <c r="C988" s="200"/>
      <c r="D988" s="200"/>
      <c r="E988" s="3"/>
      <c r="F988" s="3"/>
      <c r="G988" s="3"/>
      <c r="H988" s="3"/>
      <c r="I988" s="3"/>
      <c r="J988" s="3"/>
      <c r="K988" s="3"/>
      <c r="L988" s="3"/>
      <c r="M988" s="3"/>
      <c r="N988" s="3"/>
      <c r="O988" s="3"/>
      <c r="P988" s="3"/>
      <c r="Q988" s="3"/>
      <c r="R988" s="3"/>
      <c r="S988" s="3"/>
      <c r="T988" s="3"/>
      <c r="U988" s="3"/>
      <c r="V988" s="3"/>
      <c r="W988" s="3"/>
      <c r="X988" s="3"/>
      <c r="Y988" s="3"/>
      <c r="Z988" s="3"/>
    </row>
    <row r="989" spans="1:26" ht="12.75" customHeight="1" x14ac:dyDescent="0.25">
      <c r="A989" s="3"/>
      <c r="B989" s="3"/>
      <c r="C989" s="200"/>
      <c r="D989" s="200"/>
      <c r="E989" s="3"/>
      <c r="F989" s="3"/>
      <c r="G989" s="3"/>
      <c r="H989" s="3"/>
      <c r="I989" s="3"/>
      <c r="J989" s="3"/>
      <c r="K989" s="3"/>
      <c r="L989" s="3"/>
      <c r="M989" s="3"/>
      <c r="N989" s="3"/>
      <c r="O989" s="3"/>
      <c r="P989" s="3"/>
      <c r="Q989" s="3"/>
      <c r="R989" s="3"/>
      <c r="S989" s="3"/>
      <c r="T989" s="3"/>
      <c r="U989" s="3"/>
      <c r="V989" s="3"/>
      <c r="W989" s="3"/>
      <c r="X989" s="3"/>
      <c r="Y989" s="3"/>
      <c r="Z989" s="3"/>
    </row>
    <row r="990" spans="1:26" ht="12.75" customHeight="1" x14ac:dyDescent="0.25">
      <c r="A990" s="3"/>
      <c r="B990" s="3"/>
      <c r="C990" s="200"/>
      <c r="D990" s="200"/>
      <c r="E990" s="3"/>
      <c r="F990" s="3"/>
      <c r="G990" s="3"/>
      <c r="H990" s="3"/>
      <c r="I990" s="3"/>
      <c r="J990" s="3"/>
      <c r="K990" s="3"/>
      <c r="L990" s="3"/>
      <c r="M990" s="3"/>
      <c r="N990" s="3"/>
      <c r="O990" s="3"/>
      <c r="P990" s="3"/>
      <c r="Q990" s="3"/>
      <c r="R990" s="3"/>
      <c r="S990" s="3"/>
      <c r="T990" s="3"/>
      <c r="U990" s="3"/>
      <c r="V990" s="3"/>
      <c r="W990" s="3"/>
      <c r="X990" s="3"/>
      <c r="Y990" s="3"/>
      <c r="Z990" s="3"/>
    </row>
    <row r="991" spans="1:26" ht="12.75" customHeight="1" x14ac:dyDescent="0.25">
      <c r="A991" s="3"/>
      <c r="B991" s="3"/>
      <c r="C991" s="200"/>
      <c r="D991" s="200"/>
      <c r="E991" s="3"/>
      <c r="F991" s="3"/>
      <c r="G991" s="3"/>
      <c r="H991" s="3"/>
      <c r="I991" s="3"/>
      <c r="J991" s="3"/>
      <c r="K991" s="3"/>
      <c r="L991" s="3"/>
      <c r="M991" s="3"/>
      <c r="N991" s="3"/>
      <c r="O991" s="3"/>
      <c r="P991" s="3"/>
      <c r="Q991" s="3"/>
      <c r="R991" s="3"/>
      <c r="S991" s="3"/>
      <c r="T991" s="3"/>
      <c r="U991" s="3"/>
      <c r="V991" s="3"/>
      <c r="W991" s="3"/>
      <c r="X991" s="3"/>
      <c r="Y991" s="3"/>
      <c r="Z991" s="3"/>
    </row>
    <row r="992" spans="1:26" ht="12.75" customHeight="1" x14ac:dyDescent="0.25">
      <c r="A992" s="3"/>
      <c r="B992" s="3"/>
      <c r="C992" s="200"/>
      <c r="D992" s="200"/>
      <c r="E992" s="3"/>
      <c r="F992" s="3"/>
      <c r="G992" s="3"/>
      <c r="H992" s="3"/>
      <c r="I992" s="3"/>
      <c r="J992" s="3"/>
      <c r="K992" s="3"/>
      <c r="L992" s="3"/>
      <c r="M992" s="3"/>
      <c r="N992" s="3"/>
      <c r="O992" s="3"/>
      <c r="P992" s="3"/>
      <c r="Q992" s="3"/>
      <c r="R992" s="3"/>
      <c r="S992" s="3"/>
      <c r="T992" s="3"/>
      <c r="U992" s="3"/>
      <c r="V992" s="3"/>
      <c r="W992" s="3"/>
      <c r="X992" s="3"/>
      <c r="Y992" s="3"/>
      <c r="Z992" s="3"/>
    </row>
    <row r="993" spans="1:26" ht="12.75" customHeight="1" x14ac:dyDescent="0.25">
      <c r="A993" s="3"/>
      <c r="B993" s="3"/>
      <c r="C993" s="200"/>
      <c r="D993" s="200"/>
      <c r="E993" s="3"/>
      <c r="F993" s="3"/>
      <c r="G993" s="3"/>
      <c r="H993" s="3"/>
      <c r="I993" s="3"/>
      <c r="J993" s="3"/>
      <c r="K993" s="3"/>
      <c r="L993" s="3"/>
      <c r="M993" s="3"/>
      <c r="N993" s="3"/>
      <c r="O993" s="3"/>
      <c r="P993" s="3"/>
      <c r="Q993" s="3"/>
      <c r="R993" s="3"/>
      <c r="S993" s="3"/>
      <c r="T993" s="3"/>
      <c r="U993" s="3"/>
      <c r="V993" s="3"/>
      <c r="W993" s="3"/>
      <c r="X993" s="3"/>
      <c r="Y993" s="3"/>
      <c r="Z993" s="3"/>
    </row>
    <row r="994" spans="1:26" ht="12.75" customHeight="1" x14ac:dyDescent="0.25">
      <c r="A994" s="3"/>
      <c r="B994" s="3"/>
      <c r="C994" s="200"/>
      <c r="D994" s="200"/>
      <c r="E994" s="3"/>
      <c r="F994" s="3"/>
      <c r="G994" s="3"/>
      <c r="H994" s="3"/>
      <c r="I994" s="3"/>
      <c r="J994" s="3"/>
      <c r="K994" s="3"/>
      <c r="L994" s="3"/>
      <c r="M994" s="3"/>
      <c r="N994" s="3"/>
      <c r="O994" s="3"/>
      <c r="P994" s="3"/>
      <c r="Q994" s="3"/>
      <c r="R994" s="3"/>
      <c r="S994" s="3"/>
      <c r="T994" s="3"/>
      <c r="U994" s="3"/>
      <c r="V994" s="3"/>
      <c r="W994" s="3"/>
      <c r="X994" s="3"/>
      <c r="Y994" s="3"/>
      <c r="Z994" s="3"/>
    </row>
    <row r="995" spans="1:26" ht="12.75" customHeight="1" x14ac:dyDescent="0.25">
      <c r="A995" s="3"/>
      <c r="B995" s="3"/>
      <c r="C995" s="200"/>
      <c r="D995" s="200"/>
      <c r="E995" s="3"/>
      <c r="F995" s="3"/>
      <c r="G995" s="3"/>
      <c r="H995" s="3"/>
      <c r="I995" s="3"/>
      <c r="J995" s="3"/>
      <c r="K995" s="3"/>
      <c r="L995" s="3"/>
      <c r="M995" s="3"/>
      <c r="N995" s="3"/>
      <c r="O995" s="3"/>
      <c r="P995" s="3"/>
      <c r="Q995" s="3"/>
      <c r="R995" s="3"/>
      <c r="S995" s="3"/>
      <c r="T995" s="3"/>
      <c r="U995" s="3"/>
      <c r="V995" s="3"/>
      <c r="W995" s="3"/>
      <c r="X995" s="3"/>
      <c r="Y995" s="3"/>
      <c r="Z995" s="3"/>
    </row>
    <row r="996" spans="1:26" ht="12.75" customHeight="1" x14ac:dyDescent="0.25">
      <c r="A996" s="3"/>
      <c r="B996" s="3"/>
      <c r="C996" s="200"/>
      <c r="D996" s="200"/>
      <c r="E996" s="3"/>
      <c r="F996" s="3"/>
      <c r="G996" s="3"/>
      <c r="H996" s="3"/>
      <c r="I996" s="3"/>
      <c r="J996" s="3"/>
      <c r="K996" s="3"/>
      <c r="L996" s="3"/>
      <c r="M996" s="3"/>
      <c r="N996" s="3"/>
      <c r="O996" s="3"/>
      <c r="P996" s="3"/>
      <c r="Q996" s="3"/>
      <c r="R996" s="3"/>
      <c r="S996" s="3"/>
      <c r="T996" s="3"/>
      <c r="U996" s="3"/>
      <c r="V996" s="3"/>
      <c r="W996" s="3"/>
      <c r="X996" s="3"/>
      <c r="Y996" s="3"/>
      <c r="Z996" s="3"/>
    </row>
    <row r="997" spans="1:26" ht="12.75" customHeight="1" x14ac:dyDescent="0.25">
      <c r="A997" s="3"/>
      <c r="B997" s="3"/>
      <c r="C997" s="200"/>
      <c r="D997" s="200"/>
      <c r="E997" s="3"/>
      <c r="F997" s="3"/>
      <c r="G997" s="3"/>
      <c r="H997" s="3"/>
      <c r="I997" s="3"/>
      <c r="J997" s="3"/>
      <c r="K997" s="3"/>
      <c r="L997" s="3"/>
      <c r="M997" s="3"/>
      <c r="N997" s="3"/>
      <c r="O997" s="3"/>
      <c r="P997" s="3"/>
      <c r="Q997" s="3"/>
      <c r="R997" s="3"/>
      <c r="S997" s="3"/>
      <c r="T997" s="3"/>
      <c r="U997" s="3"/>
      <c r="V997" s="3"/>
      <c r="W997" s="3"/>
      <c r="X997" s="3"/>
      <c r="Y997" s="3"/>
      <c r="Z997" s="3"/>
    </row>
    <row r="998" spans="1:26" ht="12.75" customHeight="1" x14ac:dyDescent="0.25">
      <c r="A998" s="3"/>
      <c r="B998" s="3"/>
      <c r="C998" s="200"/>
      <c r="D998" s="200"/>
      <c r="E998" s="3"/>
      <c r="F998" s="3"/>
      <c r="G998" s="3"/>
      <c r="H998" s="3"/>
      <c r="I998" s="3"/>
      <c r="J998" s="3"/>
      <c r="K998" s="3"/>
      <c r="L998" s="3"/>
      <c r="M998" s="3"/>
      <c r="N998" s="3"/>
      <c r="O998" s="3"/>
      <c r="P998" s="3"/>
      <c r="Q998" s="3"/>
      <c r="R998" s="3"/>
      <c r="S998" s="3"/>
      <c r="T998" s="3"/>
      <c r="U998" s="3"/>
      <c r="V998" s="3"/>
      <c r="W998" s="3"/>
      <c r="X998" s="3"/>
      <c r="Y998" s="3"/>
      <c r="Z998" s="3"/>
    </row>
    <row r="999" spans="1:26" ht="12.75" customHeight="1" x14ac:dyDescent="0.25">
      <c r="A999" s="3"/>
      <c r="B999" s="3"/>
      <c r="C999" s="200"/>
      <c r="D999" s="200"/>
      <c r="E999" s="3"/>
      <c r="F999" s="3"/>
      <c r="G999" s="3"/>
      <c r="H999" s="3"/>
      <c r="I999" s="3"/>
      <c r="J999" s="3"/>
      <c r="K999" s="3"/>
      <c r="L999" s="3"/>
      <c r="M999" s="3"/>
      <c r="N999" s="3"/>
      <c r="O999" s="3"/>
      <c r="P999" s="3"/>
      <c r="Q999" s="3"/>
      <c r="R999" s="3"/>
      <c r="S999" s="3"/>
      <c r="T999" s="3"/>
      <c r="U999" s="3"/>
      <c r="V999" s="3"/>
      <c r="W999" s="3"/>
      <c r="X999" s="3"/>
      <c r="Y999" s="3"/>
      <c r="Z999" s="3"/>
    </row>
    <row r="1000" spans="1:26" ht="12.75" customHeight="1" x14ac:dyDescent="0.25">
      <c r="A1000" s="3"/>
      <c r="B1000" s="3"/>
      <c r="C1000" s="200"/>
      <c r="D1000" s="200"/>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 footer="0"/>
  <pageSetup orientation="landscape"/>
  <drawing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Planilha20"/>
  <dimension ref="A1:Z1000"/>
  <sheetViews>
    <sheetView showGridLines="0" workbookViewId="0"/>
  </sheetViews>
  <sheetFormatPr defaultColWidth="14.44140625" defaultRowHeight="15" customHeight="1" x14ac:dyDescent="0.25"/>
  <cols>
    <col min="1" max="1" width="3.5546875" customWidth="1"/>
    <col min="2" max="2" width="5.44140625" customWidth="1"/>
    <col min="3" max="3" width="9" customWidth="1"/>
    <col min="4" max="4" width="7.5546875" customWidth="1"/>
    <col min="5" max="5" width="10.88671875" customWidth="1"/>
    <col min="6" max="6" width="10.5546875" customWidth="1"/>
    <col min="7" max="7" width="10.109375" customWidth="1"/>
    <col min="8" max="8" width="14.44140625" customWidth="1"/>
    <col min="9" max="9" width="11.5546875" customWidth="1"/>
    <col min="10" max="10" width="10.44140625" customWidth="1"/>
    <col min="11" max="20" width="9.109375" customWidth="1"/>
    <col min="21" max="26" width="8" customWidth="1"/>
  </cols>
  <sheetData>
    <row r="1" spans="1:26" ht="12.75" customHeight="1" x14ac:dyDescent="0.25">
      <c r="A1" s="3"/>
      <c r="B1" s="3"/>
      <c r="C1" s="3"/>
      <c r="D1" s="200"/>
      <c r="E1" s="3"/>
      <c r="F1" s="3"/>
      <c r="G1" s="3"/>
      <c r="H1" s="3"/>
      <c r="I1" s="3"/>
      <c r="J1" s="3"/>
      <c r="K1" s="3"/>
      <c r="L1" s="3"/>
      <c r="M1" s="3"/>
      <c r="N1" s="3"/>
      <c r="O1" s="3"/>
      <c r="P1" s="3"/>
      <c r="Q1" s="3"/>
      <c r="R1" s="3"/>
      <c r="S1" s="3"/>
      <c r="T1" s="3"/>
      <c r="U1" s="3"/>
      <c r="V1" s="3"/>
      <c r="W1" s="3"/>
      <c r="X1" s="3"/>
      <c r="Y1" s="3"/>
      <c r="Z1" s="3"/>
    </row>
    <row r="2" spans="1:26" ht="15.75" customHeight="1" x14ac:dyDescent="0.3">
      <c r="A2" s="3"/>
      <c r="B2" s="326" t="s">
        <v>317</v>
      </c>
      <c r="C2" s="327"/>
      <c r="D2" s="328"/>
      <c r="E2" s="329"/>
      <c r="F2" s="329"/>
      <c r="G2" s="329"/>
      <c r="H2" s="329"/>
      <c r="I2" s="329"/>
      <c r="J2" s="329"/>
      <c r="K2" s="3"/>
      <c r="L2" s="3"/>
      <c r="M2" s="3"/>
      <c r="N2" s="3"/>
      <c r="O2" s="3"/>
      <c r="P2" s="3"/>
      <c r="Q2" s="3"/>
      <c r="R2" s="3"/>
      <c r="S2" s="3"/>
      <c r="T2" s="3"/>
      <c r="U2" s="3"/>
      <c r="V2" s="3"/>
      <c r="W2" s="3"/>
      <c r="X2" s="3"/>
      <c r="Y2" s="3"/>
      <c r="Z2" s="3"/>
    </row>
    <row r="3" spans="1:26" ht="15.75" customHeight="1" x14ac:dyDescent="0.3">
      <c r="A3" s="3"/>
      <c r="B3" s="90"/>
      <c r="C3" s="327"/>
      <c r="D3" s="328"/>
      <c r="E3" s="329"/>
      <c r="F3" s="329"/>
      <c r="G3" s="329"/>
      <c r="H3" s="329"/>
      <c r="I3" s="329"/>
      <c r="J3" s="329"/>
      <c r="K3" s="3"/>
      <c r="L3" s="3"/>
      <c r="M3" s="3"/>
      <c r="N3" s="3"/>
      <c r="O3" s="3"/>
      <c r="P3" s="3"/>
      <c r="Q3" s="3"/>
      <c r="R3" s="3"/>
      <c r="S3" s="3"/>
      <c r="T3" s="3"/>
      <c r="U3" s="3"/>
      <c r="V3" s="3"/>
      <c r="W3" s="3"/>
      <c r="X3" s="3"/>
      <c r="Y3" s="3"/>
      <c r="Z3" s="3"/>
    </row>
    <row r="4" spans="1:26" ht="16.5" customHeight="1" x14ac:dyDescent="0.3">
      <c r="A4" s="3"/>
      <c r="B4" s="90"/>
      <c r="C4" s="2"/>
      <c r="D4" s="330"/>
      <c r="E4" s="239"/>
      <c r="F4" s="239"/>
      <c r="G4" s="239"/>
      <c r="H4" s="239"/>
      <c r="I4" s="239"/>
      <c r="J4" s="239"/>
      <c r="K4" s="3"/>
      <c r="L4" s="3"/>
      <c r="M4" s="3"/>
      <c r="N4" s="3"/>
      <c r="O4" s="3"/>
      <c r="P4" s="3"/>
      <c r="Q4" s="3"/>
      <c r="R4" s="3"/>
      <c r="S4" s="3"/>
      <c r="T4" s="3"/>
      <c r="U4" s="3"/>
      <c r="V4" s="3"/>
      <c r="W4" s="3"/>
      <c r="X4" s="3"/>
      <c r="Y4" s="3"/>
      <c r="Z4" s="3"/>
    </row>
    <row r="5" spans="1:26" ht="26.25" customHeight="1" x14ac:dyDescent="0.25">
      <c r="A5" s="3"/>
      <c r="B5" s="4"/>
      <c r="C5" s="102"/>
      <c r="D5" s="331"/>
      <c r="E5" s="332"/>
      <c r="F5" s="332"/>
      <c r="G5" s="332"/>
      <c r="H5" s="332"/>
      <c r="I5" s="333" t="s">
        <v>148</v>
      </c>
      <c r="J5" s="332"/>
      <c r="K5" s="3"/>
      <c r="L5" s="3"/>
      <c r="M5" s="3"/>
      <c r="N5" s="3"/>
      <c r="O5" s="3"/>
      <c r="P5" s="3"/>
      <c r="Q5" s="3"/>
      <c r="R5" s="3"/>
      <c r="S5" s="3"/>
      <c r="T5" s="3"/>
      <c r="U5" s="3"/>
      <c r="V5" s="3"/>
      <c r="W5" s="3"/>
      <c r="X5" s="3"/>
      <c r="Y5" s="3"/>
      <c r="Z5" s="3"/>
    </row>
    <row r="6" spans="1:26" ht="12.75" customHeight="1" x14ac:dyDescent="0.25">
      <c r="A6" s="3"/>
      <c r="B6" s="4"/>
      <c r="C6" s="102"/>
      <c r="D6" s="334" t="s">
        <v>149</v>
      </c>
      <c r="E6" s="335"/>
      <c r="F6" s="335"/>
      <c r="G6" s="336"/>
      <c r="H6" s="337" t="s">
        <v>149</v>
      </c>
      <c r="I6" s="504">
        <f>Parameters!M21</f>
        <v>0</v>
      </c>
      <c r="J6" s="332"/>
      <c r="K6" s="3"/>
      <c r="L6" s="3"/>
      <c r="M6" s="3"/>
      <c r="N6" s="3"/>
      <c r="O6" s="3"/>
      <c r="P6" s="3"/>
      <c r="Q6" s="3"/>
      <c r="R6" s="3"/>
      <c r="S6" s="3"/>
      <c r="T6" s="3"/>
      <c r="U6" s="3"/>
      <c r="V6" s="3"/>
      <c r="W6" s="3"/>
      <c r="X6" s="3"/>
      <c r="Y6" s="3"/>
      <c r="Z6" s="3"/>
    </row>
    <row r="7" spans="1:26" ht="13.5" customHeight="1" x14ac:dyDescent="0.25">
      <c r="A7" s="3"/>
      <c r="B7" s="4"/>
      <c r="C7" s="102"/>
      <c r="D7" s="339" t="s">
        <v>150</v>
      </c>
      <c r="E7" s="340"/>
      <c r="F7" s="340"/>
      <c r="G7" s="341"/>
      <c r="H7" s="342" t="s">
        <v>150</v>
      </c>
      <c r="I7" s="343">
        <f>DOCF</f>
        <v>0</v>
      </c>
      <c r="J7" s="332"/>
      <c r="K7" s="3"/>
      <c r="L7" s="3"/>
      <c r="M7" s="3"/>
      <c r="N7" s="3"/>
      <c r="O7" s="3"/>
      <c r="P7" s="3"/>
      <c r="Q7" s="3"/>
      <c r="R7" s="3"/>
      <c r="S7" s="3"/>
      <c r="T7" s="3"/>
      <c r="U7" s="3"/>
      <c r="V7" s="3"/>
      <c r="W7" s="3"/>
      <c r="X7" s="3"/>
      <c r="Y7" s="3"/>
      <c r="Z7" s="3"/>
    </row>
    <row r="8" spans="1:26" ht="12.75" customHeight="1" x14ac:dyDescent="0.25">
      <c r="A8" s="3"/>
      <c r="B8" s="3"/>
      <c r="C8" s="3"/>
      <c r="D8" s="334" t="s">
        <v>151</v>
      </c>
      <c r="E8" s="335"/>
      <c r="F8" s="335"/>
      <c r="G8" s="336"/>
      <c r="H8" s="337" t="s">
        <v>152</v>
      </c>
      <c r="I8" s="344">
        <f>Parameters!M35</f>
        <v>0</v>
      </c>
      <c r="J8" s="184"/>
      <c r="K8" s="3"/>
      <c r="L8" s="3"/>
      <c r="M8" s="3"/>
      <c r="N8" s="3"/>
      <c r="O8" s="3"/>
      <c r="P8" s="3"/>
      <c r="Q8" s="3"/>
      <c r="R8" s="3"/>
      <c r="S8" s="3"/>
      <c r="T8" s="3"/>
      <c r="U8" s="3"/>
      <c r="V8" s="3"/>
      <c r="W8" s="3"/>
      <c r="X8" s="3"/>
      <c r="Y8" s="3"/>
      <c r="Z8" s="3"/>
    </row>
    <row r="9" spans="1:26" ht="15.75" customHeight="1" x14ac:dyDescent="0.25">
      <c r="A9" s="3"/>
      <c r="B9" s="3"/>
      <c r="C9" s="3"/>
      <c r="D9" s="345" t="s">
        <v>318</v>
      </c>
      <c r="E9" s="346"/>
      <c r="F9" s="346"/>
      <c r="G9" s="347"/>
      <c r="H9" s="348" t="s">
        <v>154</v>
      </c>
      <c r="I9" s="349" t="e">
        <f>LN(2)/$I$8</f>
        <v>#DIV/0!</v>
      </c>
      <c r="J9" s="184"/>
      <c r="K9" s="3"/>
      <c r="L9" s="3"/>
      <c r="M9" s="3"/>
      <c r="N9" s="3"/>
      <c r="O9" s="3"/>
      <c r="P9" s="3"/>
      <c r="Q9" s="3"/>
      <c r="R9" s="3"/>
      <c r="S9" s="3"/>
      <c r="T9" s="3"/>
      <c r="U9" s="3"/>
      <c r="V9" s="3"/>
      <c r="W9" s="3"/>
      <c r="X9" s="3"/>
      <c r="Y9" s="3"/>
      <c r="Z9" s="3"/>
    </row>
    <row r="10" spans="1:26" ht="12.75" customHeight="1" x14ac:dyDescent="0.25">
      <c r="A10" s="3"/>
      <c r="B10" s="3"/>
      <c r="C10" s="3"/>
      <c r="D10" s="350" t="s">
        <v>155</v>
      </c>
      <c r="E10" s="351"/>
      <c r="F10" s="351"/>
      <c r="G10" s="352"/>
      <c r="H10" s="353" t="s">
        <v>156</v>
      </c>
      <c r="I10" s="354">
        <f>EXP(-$I$8)</f>
        <v>1</v>
      </c>
      <c r="J10" s="184"/>
      <c r="K10" s="3"/>
      <c r="L10" s="3"/>
      <c r="M10" s="3"/>
      <c r="N10" s="3"/>
      <c r="O10" s="3"/>
      <c r="P10" s="3"/>
      <c r="Q10" s="3"/>
      <c r="R10" s="3"/>
      <c r="S10" s="3"/>
      <c r="T10" s="3"/>
      <c r="U10" s="3"/>
      <c r="V10" s="3"/>
      <c r="W10" s="3"/>
      <c r="X10" s="3"/>
      <c r="Y10" s="3"/>
      <c r="Z10" s="3"/>
    </row>
    <row r="11" spans="1:26" ht="12.75" customHeight="1" x14ac:dyDescent="0.25">
      <c r="A11" s="3"/>
      <c r="B11" s="3"/>
      <c r="C11" s="3"/>
      <c r="D11" s="350" t="s">
        <v>157</v>
      </c>
      <c r="E11" s="351"/>
      <c r="F11" s="351"/>
      <c r="G11" s="352"/>
      <c r="H11" s="353" t="s">
        <v>158</v>
      </c>
      <c r="I11" s="354">
        <f>Parameters!E37+7</f>
        <v>7</v>
      </c>
      <c r="J11" s="184"/>
      <c r="K11" s="3"/>
      <c r="L11" s="3"/>
      <c r="M11" s="3"/>
      <c r="N11" s="3"/>
      <c r="O11" s="3"/>
      <c r="P11" s="3"/>
      <c r="Q11" s="3"/>
      <c r="R11" s="3"/>
      <c r="S11" s="3"/>
      <c r="T11" s="3"/>
      <c r="U11" s="3"/>
      <c r="V11" s="3"/>
      <c r="W11" s="3"/>
      <c r="X11" s="3"/>
      <c r="Y11" s="3"/>
      <c r="Z11" s="3"/>
    </row>
    <row r="12" spans="1:26" ht="13.5" customHeight="1" x14ac:dyDescent="0.25">
      <c r="A12" s="3"/>
      <c r="B12" s="3"/>
      <c r="C12" s="3"/>
      <c r="D12" s="355" t="s">
        <v>159</v>
      </c>
      <c r="E12" s="356"/>
      <c r="F12" s="356"/>
      <c r="G12" s="357"/>
      <c r="H12" s="358" t="s">
        <v>160</v>
      </c>
      <c r="I12" s="359">
        <f>EXP(-$I$8*((13-I11)/12))</f>
        <v>1</v>
      </c>
      <c r="J12" s="184"/>
      <c r="K12" s="3"/>
      <c r="L12" s="3"/>
      <c r="M12" s="3"/>
      <c r="N12" s="3"/>
      <c r="O12" s="3"/>
      <c r="P12" s="3"/>
      <c r="Q12" s="3"/>
      <c r="R12" s="3"/>
      <c r="S12" s="3"/>
      <c r="T12" s="3"/>
      <c r="U12" s="3"/>
      <c r="V12" s="3"/>
      <c r="W12" s="3"/>
      <c r="X12" s="3"/>
      <c r="Y12" s="3"/>
      <c r="Z12" s="3"/>
    </row>
    <row r="13" spans="1:26" ht="13.5" customHeight="1" x14ac:dyDescent="0.25">
      <c r="A13" s="3"/>
      <c r="B13" s="3"/>
      <c r="C13" s="360"/>
      <c r="D13" s="361" t="s">
        <v>161</v>
      </c>
      <c r="E13" s="362"/>
      <c r="F13" s="362"/>
      <c r="G13" s="363"/>
      <c r="H13" s="364" t="s">
        <v>121</v>
      </c>
      <c r="I13" s="365">
        <f>CH4_fraction</f>
        <v>0</v>
      </c>
      <c r="J13" s="184"/>
      <c r="K13" s="3"/>
      <c r="L13" s="3"/>
      <c r="M13" s="3"/>
      <c r="N13" s="3"/>
      <c r="O13" s="3"/>
      <c r="P13" s="3"/>
      <c r="Q13" s="3"/>
      <c r="R13" s="3"/>
      <c r="S13" s="3"/>
      <c r="T13" s="3"/>
      <c r="U13" s="3"/>
      <c r="V13" s="3"/>
      <c r="W13" s="3"/>
      <c r="X13" s="3"/>
      <c r="Y13" s="3"/>
      <c r="Z13" s="3"/>
    </row>
    <row r="14" spans="1:26" ht="13.5" customHeight="1" x14ac:dyDescent="0.25">
      <c r="A14" s="3"/>
      <c r="B14" s="3"/>
      <c r="C14" s="3"/>
      <c r="D14" s="200"/>
      <c r="E14" s="184"/>
      <c r="F14" s="184"/>
      <c r="G14" s="184"/>
      <c r="H14" s="184"/>
      <c r="I14" s="184"/>
      <c r="J14" s="184"/>
      <c r="K14" s="3"/>
      <c r="L14" s="3"/>
      <c r="M14" s="3"/>
      <c r="N14" s="3"/>
      <c r="O14" s="3"/>
      <c r="P14" s="3"/>
      <c r="Q14" s="3"/>
      <c r="R14" s="3"/>
      <c r="S14" s="3"/>
      <c r="T14" s="3"/>
      <c r="U14" s="3"/>
      <c r="V14" s="3"/>
      <c r="W14" s="3"/>
      <c r="X14" s="3"/>
      <c r="Y14" s="3"/>
      <c r="Z14" s="3"/>
    </row>
    <row r="15" spans="1:26" ht="63.75" customHeight="1" x14ac:dyDescent="0.25">
      <c r="A15" s="3"/>
      <c r="B15" s="130" t="s">
        <v>63</v>
      </c>
      <c r="C15" s="366" t="s">
        <v>162</v>
      </c>
      <c r="D15" s="367" t="s">
        <v>57</v>
      </c>
      <c r="E15" s="368" t="s">
        <v>163</v>
      </c>
      <c r="F15" s="368" t="s">
        <v>164</v>
      </c>
      <c r="G15" s="368" t="s">
        <v>165</v>
      </c>
      <c r="H15" s="368" t="s">
        <v>166</v>
      </c>
      <c r="I15" s="368" t="s">
        <v>167</v>
      </c>
      <c r="J15" s="369" t="s">
        <v>319</v>
      </c>
      <c r="K15" s="3"/>
      <c r="L15" s="3"/>
      <c r="M15" s="3"/>
      <c r="N15" s="3"/>
      <c r="O15" s="3"/>
      <c r="P15" s="3"/>
      <c r="Q15" s="3"/>
      <c r="R15" s="3"/>
      <c r="S15" s="3"/>
      <c r="T15" s="3"/>
      <c r="U15" s="3"/>
      <c r="V15" s="3"/>
      <c r="W15" s="3"/>
      <c r="X15" s="3"/>
      <c r="Y15" s="3"/>
      <c r="Z15" s="3"/>
    </row>
    <row r="16" spans="1:26" ht="22.5" customHeight="1" x14ac:dyDescent="0.25">
      <c r="A16" s="31"/>
      <c r="B16" s="370"/>
      <c r="C16" s="371" t="s">
        <v>169</v>
      </c>
      <c r="D16" s="372" t="s">
        <v>57</v>
      </c>
      <c r="E16" s="229" t="s">
        <v>170</v>
      </c>
      <c r="F16" s="229" t="s">
        <v>171</v>
      </c>
      <c r="G16" s="229" t="s">
        <v>172</v>
      </c>
      <c r="H16" s="229" t="s">
        <v>320</v>
      </c>
      <c r="I16" s="229" t="s">
        <v>321</v>
      </c>
      <c r="J16" s="373" t="s">
        <v>175</v>
      </c>
      <c r="K16" s="3"/>
      <c r="L16" s="3"/>
      <c r="M16" s="3"/>
      <c r="N16" s="3"/>
      <c r="O16" s="3"/>
      <c r="P16" s="3"/>
      <c r="Q16" s="3"/>
      <c r="R16" s="3"/>
      <c r="S16" s="3"/>
      <c r="T16" s="3"/>
      <c r="U16" s="3"/>
      <c r="V16" s="3"/>
      <c r="W16" s="3"/>
      <c r="X16" s="3"/>
      <c r="Y16" s="3"/>
      <c r="Z16" s="3"/>
    </row>
    <row r="17" spans="1:26" ht="13.5" customHeight="1" x14ac:dyDescent="0.25">
      <c r="A17" s="3"/>
      <c r="B17" s="133"/>
      <c r="C17" s="134" t="s">
        <v>92</v>
      </c>
      <c r="D17" s="374" t="s">
        <v>176</v>
      </c>
      <c r="E17" s="230" t="s">
        <v>92</v>
      </c>
      <c r="F17" s="230" t="s">
        <v>92</v>
      </c>
      <c r="G17" s="230" t="s">
        <v>92</v>
      </c>
      <c r="H17" s="230" t="s">
        <v>92</v>
      </c>
      <c r="I17" s="230" t="s">
        <v>92</v>
      </c>
      <c r="J17" s="375" t="s">
        <v>92</v>
      </c>
      <c r="K17" s="3"/>
      <c r="L17" s="3"/>
      <c r="M17" s="3"/>
      <c r="N17" s="3"/>
      <c r="O17" s="3"/>
      <c r="P17" s="3"/>
      <c r="Q17" s="3"/>
      <c r="R17" s="3"/>
      <c r="S17" s="3"/>
      <c r="T17" s="3"/>
      <c r="U17" s="3"/>
      <c r="V17" s="3"/>
      <c r="W17" s="3"/>
      <c r="X17" s="3"/>
      <c r="Y17" s="3"/>
      <c r="Z17" s="3"/>
    </row>
    <row r="18" spans="1:26" ht="13.5" customHeight="1" x14ac:dyDescent="0.25">
      <c r="A18" s="3"/>
      <c r="B18" s="16"/>
      <c r="C18" s="376"/>
      <c r="D18" s="377"/>
      <c r="E18" s="255"/>
      <c r="F18" s="378"/>
      <c r="G18" s="378"/>
      <c r="H18" s="378"/>
      <c r="I18" s="378"/>
      <c r="J18" s="379"/>
      <c r="K18" s="3"/>
      <c r="L18" s="3"/>
      <c r="M18" s="3"/>
      <c r="N18" s="3"/>
      <c r="O18" s="3"/>
      <c r="P18" s="3"/>
      <c r="Q18" s="3"/>
      <c r="R18" s="3"/>
      <c r="S18" s="3"/>
      <c r="T18" s="3"/>
      <c r="U18" s="3"/>
      <c r="V18" s="3"/>
      <c r="W18" s="3"/>
      <c r="X18" s="3"/>
      <c r="Y18" s="3"/>
      <c r="Z18" s="3"/>
    </row>
    <row r="19" spans="1:26" ht="12.75" customHeight="1" x14ac:dyDescent="0.25">
      <c r="A19" s="3"/>
      <c r="B19" s="380">
        <f>Amnt_Deposited!B11</f>
        <v>0</v>
      </c>
      <c r="C19" s="381">
        <f>Amnt_Deposited!L11</f>
        <v>0</v>
      </c>
      <c r="D19" s="499">
        <f>MCF!S18</f>
        <v>0</v>
      </c>
      <c r="E19" s="232">
        <f t="shared" ref="E19:E50" si="0">C19*$I$6*DOCF*D19</f>
        <v>0</v>
      </c>
      <c r="F19" s="383">
        <f t="shared" ref="F19:F99" si="1">E19*$I$12</f>
        <v>0</v>
      </c>
      <c r="G19" s="383">
        <f t="shared" ref="G19:G99" si="2">E19*(1-$I$12)</f>
        <v>0</v>
      </c>
      <c r="H19" s="383">
        <f t="shared" ref="H19:H99" si="3">F19+H18*$I$10</f>
        <v>0</v>
      </c>
      <c r="I19" s="383">
        <f t="shared" ref="I19:I99" si="4">H18*(1-$I$10)+G19</f>
        <v>0</v>
      </c>
      <c r="J19" s="384">
        <f t="shared" ref="J19:J50" si="5">I19*CH4_fraction*conv</f>
        <v>0</v>
      </c>
      <c r="K19" s="3"/>
      <c r="L19" s="3"/>
      <c r="M19" s="3"/>
      <c r="N19" s="3"/>
      <c r="O19" s="3"/>
      <c r="P19" s="3"/>
      <c r="Q19" s="3"/>
      <c r="R19" s="3"/>
      <c r="S19" s="3"/>
      <c r="T19" s="3"/>
      <c r="U19" s="3"/>
      <c r="V19" s="3"/>
      <c r="W19" s="3"/>
      <c r="X19" s="3"/>
      <c r="Y19" s="3"/>
      <c r="Z19" s="3"/>
    </row>
    <row r="20" spans="1:26" ht="12.75" customHeight="1" x14ac:dyDescent="0.25">
      <c r="A20" s="3"/>
      <c r="B20" s="385">
        <f>Amnt_Deposited!B12</f>
        <v>1</v>
      </c>
      <c r="C20" s="321">
        <f>Amnt_Deposited!L12</f>
        <v>0</v>
      </c>
      <c r="D20" s="501">
        <f>MCF!S19</f>
        <v>0</v>
      </c>
      <c r="E20" s="236">
        <f t="shared" si="0"/>
        <v>0</v>
      </c>
      <c r="F20" s="236">
        <f t="shared" si="1"/>
        <v>0</v>
      </c>
      <c r="G20" s="236">
        <f t="shared" si="2"/>
        <v>0</v>
      </c>
      <c r="H20" s="236">
        <f t="shared" si="3"/>
        <v>0</v>
      </c>
      <c r="I20" s="236">
        <f t="shared" si="4"/>
        <v>0</v>
      </c>
      <c r="J20" s="387">
        <f t="shared" si="5"/>
        <v>0</v>
      </c>
      <c r="K20" s="3"/>
      <c r="L20" s="3"/>
      <c r="M20" s="3"/>
      <c r="N20" s="3"/>
      <c r="O20" s="3"/>
      <c r="P20" s="3"/>
      <c r="Q20" s="3"/>
      <c r="R20" s="3"/>
      <c r="S20" s="3"/>
      <c r="T20" s="3"/>
      <c r="U20" s="3"/>
      <c r="V20" s="3"/>
      <c r="W20" s="3"/>
      <c r="X20" s="3"/>
      <c r="Y20" s="3"/>
      <c r="Z20" s="3"/>
    </row>
    <row r="21" spans="1:26" ht="12.75" customHeight="1" x14ac:dyDescent="0.25">
      <c r="A21" s="3"/>
      <c r="B21" s="385">
        <f>Amnt_Deposited!B13</f>
        <v>2</v>
      </c>
      <c r="C21" s="321">
        <f>Amnt_Deposited!L13</f>
        <v>0</v>
      </c>
      <c r="D21" s="501">
        <f>MCF!S20</f>
        <v>0</v>
      </c>
      <c r="E21" s="236">
        <f t="shared" si="0"/>
        <v>0</v>
      </c>
      <c r="F21" s="236">
        <f t="shared" si="1"/>
        <v>0</v>
      </c>
      <c r="G21" s="236">
        <f t="shared" si="2"/>
        <v>0</v>
      </c>
      <c r="H21" s="236">
        <f t="shared" si="3"/>
        <v>0</v>
      </c>
      <c r="I21" s="236">
        <f t="shared" si="4"/>
        <v>0</v>
      </c>
      <c r="J21" s="387">
        <f t="shared" si="5"/>
        <v>0</v>
      </c>
      <c r="K21" s="3"/>
      <c r="L21" s="3"/>
      <c r="M21" s="3"/>
      <c r="N21" s="3"/>
      <c r="O21" s="3"/>
      <c r="P21" s="3"/>
      <c r="Q21" s="3"/>
      <c r="R21" s="3"/>
      <c r="S21" s="3"/>
      <c r="T21" s="3"/>
      <c r="U21" s="3"/>
      <c r="V21" s="3"/>
      <c r="W21" s="3"/>
      <c r="X21" s="3"/>
      <c r="Y21" s="3"/>
      <c r="Z21" s="3"/>
    </row>
    <row r="22" spans="1:26" ht="12.75" customHeight="1" x14ac:dyDescent="0.25">
      <c r="A22" s="3"/>
      <c r="B22" s="385">
        <f>Amnt_Deposited!B14</f>
        <v>3</v>
      </c>
      <c r="C22" s="321">
        <f>Amnt_Deposited!L14</f>
        <v>0</v>
      </c>
      <c r="D22" s="501">
        <f>MCF!S21</f>
        <v>0</v>
      </c>
      <c r="E22" s="236">
        <f t="shared" si="0"/>
        <v>0</v>
      </c>
      <c r="F22" s="236">
        <f t="shared" si="1"/>
        <v>0</v>
      </c>
      <c r="G22" s="236">
        <f t="shared" si="2"/>
        <v>0</v>
      </c>
      <c r="H22" s="236">
        <f t="shared" si="3"/>
        <v>0</v>
      </c>
      <c r="I22" s="236">
        <f t="shared" si="4"/>
        <v>0</v>
      </c>
      <c r="J22" s="387">
        <f t="shared" si="5"/>
        <v>0</v>
      </c>
      <c r="K22" s="3"/>
      <c r="L22" s="3"/>
      <c r="M22" s="3"/>
      <c r="N22" s="3"/>
      <c r="O22" s="3"/>
      <c r="P22" s="3"/>
      <c r="Q22" s="3"/>
      <c r="R22" s="3"/>
      <c r="S22" s="3"/>
      <c r="T22" s="3"/>
      <c r="U22" s="3"/>
      <c r="V22" s="3"/>
      <c r="W22" s="3"/>
      <c r="X22" s="3"/>
      <c r="Y22" s="3"/>
      <c r="Z22" s="3"/>
    </row>
    <row r="23" spans="1:26" ht="12.75" customHeight="1" x14ac:dyDescent="0.25">
      <c r="A23" s="3"/>
      <c r="B23" s="385">
        <f>Amnt_Deposited!B15</f>
        <v>4</v>
      </c>
      <c r="C23" s="321">
        <f>Amnt_Deposited!L15</f>
        <v>0</v>
      </c>
      <c r="D23" s="501">
        <f>MCF!S22</f>
        <v>0</v>
      </c>
      <c r="E23" s="236">
        <f t="shared" si="0"/>
        <v>0</v>
      </c>
      <c r="F23" s="236">
        <f t="shared" si="1"/>
        <v>0</v>
      </c>
      <c r="G23" s="236">
        <f t="shared" si="2"/>
        <v>0</v>
      </c>
      <c r="H23" s="236">
        <f t="shared" si="3"/>
        <v>0</v>
      </c>
      <c r="I23" s="236">
        <f t="shared" si="4"/>
        <v>0</v>
      </c>
      <c r="J23" s="387">
        <f t="shared" si="5"/>
        <v>0</v>
      </c>
      <c r="K23" s="3"/>
      <c r="L23" s="3"/>
      <c r="M23" s="3"/>
      <c r="N23" s="3"/>
      <c r="O23" s="3"/>
      <c r="P23" s="3"/>
      <c r="Q23" s="3"/>
      <c r="R23" s="3"/>
      <c r="S23" s="3"/>
      <c r="T23" s="3"/>
      <c r="U23" s="3"/>
      <c r="V23" s="3"/>
      <c r="W23" s="3"/>
      <c r="X23" s="3"/>
      <c r="Y23" s="3"/>
      <c r="Z23" s="3"/>
    </row>
    <row r="24" spans="1:26" ht="12.75" customHeight="1" x14ac:dyDescent="0.25">
      <c r="A24" s="3"/>
      <c r="B24" s="385">
        <f>Amnt_Deposited!B16</f>
        <v>5</v>
      </c>
      <c r="C24" s="321">
        <f>Amnt_Deposited!L16</f>
        <v>0</v>
      </c>
      <c r="D24" s="501">
        <f>MCF!S23</f>
        <v>0</v>
      </c>
      <c r="E24" s="236">
        <f t="shared" si="0"/>
        <v>0</v>
      </c>
      <c r="F24" s="236">
        <f t="shared" si="1"/>
        <v>0</v>
      </c>
      <c r="G24" s="236">
        <f t="shared" si="2"/>
        <v>0</v>
      </c>
      <c r="H24" s="236">
        <f t="shared" si="3"/>
        <v>0</v>
      </c>
      <c r="I24" s="236">
        <f t="shared" si="4"/>
        <v>0</v>
      </c>
      <c r="J24" s="387">
        <f t="shared" si="5"/>
        <v>0</v>
      </c>
      <c r="K24" s="3"/>
      <c r="L24" s="3"/>
      <c r="M24" s="3"/>
      <c r="N24" s="3"/>
      <c r="O24" s="3"/>
      <c r="P24" s="3"/>
      <c r="Q24" s="3"/>
      <c r="R24" s="3"/>
      <c r="S24" s="3"/>
      <c r="T24" s="3"/>
      <c r="U24" s="3"/>
      <c r="V24" s="3"/>
      <c r="W24" s="3"/>
      <c r="X24" s="3"/>
      <c r="Y24" s="3"/>
      <c r="Z24" s="3"/>
    </row>
    <row r="25" spans="1:26" ht="12.75" customHeight="1" x14ac:dyDescent="0.25">
      <c r="A25" s="3"/>
      <c r="B25" s="385">
        <f>Amnt_Deposited!B17</f>
        <v>6</v>
      </c>
      <c r="C25" s="321">
        <f>Amnt_Deposited!L17</f>
        <v>0</v>
      </c>
      <c r="D25" s="501">
        <f>MCF!S24</f>
        <v>0</v>
      </c>
      <c r="E25" s="236">
        <f t="shared" si="0"/>
        <v>0</v>
      </c>
      <c r="F25" s="236">
        <f t="shared" si="1"/>
        <v>0</v>
      </c>
      <c r="G25" s="236">
        <f t="shared" si="2"/>
        <v>0</v>
      </c>
      <c r="H25" s="236">
        <f t="shared" si="3"/>
        <v>0</v>
      </c>
      <c r="I25" s="236">
        <f t="shared" si="4"/>
        <v>0</v>
      </c>
      <c r="J25" s="387">
        <f t="shared" si="5"/>
        <v>0</v>
      </c>
      <c r="K25" s="3"/>
      <c r="L25" s="3"/>
      <c r="M25" s="3"/>
      <c r="N25" s="3"/>
      <c r="O25" s="3"/>
      <c r="P25" s="3"/>
      <c r="Q25" s="3"/>
      <c r="R25" s="3"/>
      <c r="S25" s="3"/>
      <c r="T25" s="3"/>
      <c r="U25" s="3"/>
      <c r="V25" s="3"/>
      <c r="W25" s="3"/>
      <c r="X25" s="3"/>
      <c r="Y25" s="3"/>
      <c r="Z25" s="3"/>
    </row>
    <row r="26" spans="1:26" ht="12.75" customHeight="1" x14ac:dyDescent="0.25">
      <c r="A26" s="3"/>
      <c r="B26" s="385">
        <f>Amnt_Deposited!B18</f>
        <v>7</v>
      </c>
      <c r="C26" s="321">
        <f>Amnt_Deposited!L18</f>
        <v>0</v>
      </c>
      <c r="D26" s="501">
        <f>MCF!S25</f>
        <v>0</v>
      </c>
      <c r="E26" s="236">
        <f t="shared" si="0"/>
        <v>0</v>
      </c>
      <c r="F26" s="236">
        <f t="shared" si="1"/>
        <v>0</v>
      </c>
      <c r="G26" s="236">
        <f t="shared" si="2"/>
        <v>0</v>
      </c>
      <c r="H26" s="236">
        <f t="shared" si="3"/>
        <v>0</v>
      </c>
      <c r="I26" s="236">
        <f t="shared" si="4"/>
        <v>0</v>
      </c>
      <c r="J26" s="387">
        <f t="shared" si="5"/>
        <v>0</v>
      </c>
      <c r="K26" s="3"/>
      <c r="L26" s="3"/>
      <c r="M26" s="3"/>
      <c r="N26" s="3"/>
      <c r="O26" s="3"/>
      <c r="P26" s="3"/>
      <c r="Q26" s="3"/>
      <c r="R26" s="3"/>
      <c r="S26" s="3"/>
      <c r="T26" s="3"/>
      <c r="U26" s="3"/>
      <c r="V26" s="3"/>
      <c r="W26" s="3"/>
      <c r="X26" s="3"/>
      <c r="Y26" s="3"/>
      <c r="Z26" s="3"/>
    </row>
    <row r="27" spans="1:26" ht="12.75" customHeight="1" x14ac:dyDescent="0.25">
      <c r="A27" s="3"/>
      <c r="B27" s="385">
        <f>Amnt_Deposited!B19</f>
        <v>8</v>
      </c>
      <c r="C27" s="321">
        <f>Amnt_Deposited!L19</f>
        <v>0</v>
      </c>
      <c r="D27" s="501">
        <f>MCF!S26</f>
        <v>0</v>
      </c>
      <c r="E27" s="236">
        <f t="shared" si="0"/>
        <v>0</v>
      </c>
      <c r="F27" s="236">
        <f t="shared" si="1"/>
        <v>0</v>
      </c>
      <c r="G27" s="236">
        <f t="shared" si="2"/>
        <v>0</v>
      </c>
      <c r="H27" s="236">
        <f t="shared" si="3"/>
        <v>0</v>
      </c>
      <c r="I27" s="236">
        <f t="shared" si="4"/>
        <v>0</v>
      </c>
      <c r="J27" s="387">
        <f t="shared" si="5"/>
        <v>0</v>
      </c>
      <c r="K27" s="3"/>
      <c r="L27" s="3"/>
      <c r="M27" s="3"/>
      <c r="N27" s="3"/>
      <c r="O27" s="3"/>
      <c r="P27" s="3"/>
      <c r="Q27" s="3"/>
      <c r="R27" s="3"/>
      <c r="S27" s="3"/>
      <c r="T27" s="3"/>
      <c r="U27" s="3"/>
      <c r="V27" s="3"/>
      <c r="W27" s="3"/>
      <c r="X27" s="3"/>
      <c r="Y27" s="3"/>
      <c r="Z27" s="3"/>
    </row>
    <row r="28" spans="1:26" ht="12.75" customHeight="1" x14ac:dyDescent="0.25">
      <c r="A28" s="3"/>
      <c r="B28" s="385">
        <f>Amnt_Deposited!B20</f>
        <v>9</v>
      </c>
      <c r="C28" s="321">
        <f>Amnt_Deposited!L20</f>
        <v>0</v>
      </c>
      <c r="D28" s="501">
        <f>MCF!S27</f>
        <v>0</v>
      </c>
      <c r="E28" s="236">
        <f t="shared" si="0"/>
        <v>0</v>
      </c>
      <c r="F28" s="236">
        <f t="shared" si="1"/>
        <v>0</v>
      </c>
      <c r="G28" s="236">
        <f t="shared" si="2"/>
        <v>0</v>
      </c>
      <c r="H28" s="236">
        <f t="shared" si="3"/>
        <v>0</v>
      </c>
      <c r="I28" s="236">
        <f t="shared" si="4"/>
        <v>0</v>
      </c>
      <c r="J28" s="387">
        <f t="shared" si="5"/>
        <v>0</v>
      </c>
      <c r="K28" s="3"/>
      <c r="L28" s="3"/>
      <c r="M28" s="3"/>
      <c r="N28" s="3"/>
      <c r="O28" s="3"/>
      <c r="P28" s="3"/>
      <c r="Q28" s="3"/>
      <c r="R28" s="3"/>
      <c r="S28" s="3"/>
      <c r="T28" s="3"/>
      <c r="U28" s="3"/>
      <c r="V28" s="3"/>
      <c r="W28" s="3"/>
      <c r="X28" s="3"/>
      <c r="Y28" s="3"/>
      <c r="Z28" s="3"/>
    </row>
    <row r="29" spans="1:26" ht="12.75" customHeight="1" x14ac:dyDescent="0.25">
      <c r="A29" s="3"/>
      <c r="B29" s="385">
        <f>Amnt_Deposited!B21</f>
        <v>10</v>
      </c>
      <c r="C29" s="321">
        <f>Amnt_Deposited!L21</f>
        <v>0</v>
      </c>
      <c r="D29" s="501">
        <f>MCF!S28</f>
        <v>0</v>
      </c>
      <c r="E29" s="236">
        <f t="shared" si="0"/>
        <v>0</v>
      </c>
      <c r="F29" s="236">
        <f t="shared" si="1"/>
        <v>0</v>
      </c>
      <c r="G29" s="236">
        <f t="shared" si="2"/>
        <v>0</v>
      </c>
      <c r="H29" s="236">
        <f t="shared" si="3"/>
        <v>0</v>
      </c>
      <c r="I29" s="236">
        <f t="shared" si="4"/>
        <v>0</v>
      </c>
      <c r="J29" s="387">
        <f t="shared" si="5"/>
        <v>0</v>
      </c>
      <c r="K29" s="3"/>
      <c r="L29" s="3"/>
      <c r="M29" s="3"/>
      <c r="N29" s="3"/>
      <c r="O29" s="3"/>
      <c r="P29" s="3"/>
      <c r="Q29" s="3"/>
      <c r="R29" s="3"/>
      <c r="S29" s="3"/>
      <c r="T29" s="3"/>
      <c r="U29" s="3"/>
      <c r="V29" s="3"/>
      <c r="W29" s="3"/>
      <c r="X29" s="3"/>
      <c r="Y29" s="3"/>
      <c r="Z29" s="3"/>
    </row>
    <row r="30" spans="1:26" ht="12.75" customHeight="1" x14ac:dyDescent="0.25">
      <c r="A30" s="3"/>
      <c r="B30" s="385">
        <f>Amnt_Deposited!B22</f>
        <v>11</v>
      </c>
      <c r="C30" s="321">
        <f>Amnt_Deposited!L22</f>
        <v>0</v>
      </c>
      <c r="D30" s="501">
        <f>MCF!S29</f>
        <v>0</v>
      </c>
      <c r="E30" s="236">
        <f t="shared" si="0"/>
        <v>0</v>
      </c>
      <c r="F30" s="236">
        <f t="shared" si="1"/>
        <v>0</v>
      </c>
      <c r="G30" s="236">
        <f t="shared" si="2"/>
        <v>0</v>
      </c>
      <c r="H30" s="236">
        <f t="shared" si="3"/>
        <v>0</v>
      </c>
      <c r="I30" s="236">
        <f t="shared" si="4"/>
        <v>0</v>
      </c>
      <c r="J30" s="387">
        <f t="shared" si="5"/>
        <v>0</v>
      </c>
      <c r="K30" s="3"/>
      <c r="L30" s="3"/>
      <c r="M30" s="3"/>
      <c r="N30" s="3"/>
      <c r="O30" s="3"/>
      <c r="P30" s="3"/>
      <c r="Q30" s="3"/>
      <c r="R30" s="3"/>
      <c r="S30" s="3"/>
      <c r="T30" s="3"/>
      <c r="U30" s="3"/>
      <c r="V30" s="3"/>
      <c r="W30" s="3"/>
      <c r="X30" s="3"/>
      <c r="Y30" s="3"/>
      <c r="Z30" s="3"/>
    </row>
    <row r="31" spans="1:26" ht="12.75" customHeight="1" x14ac:dyDescent="0.25">
      <c r="A31" s="3"/>
      <c r="B31" s="385">
        <f>Amnt_Deposited!B23</f>
        <v>12</v>
      </c>
      <c r="C31" s="321">
        <f>Amnt_Deposited!L23</f>
        <v>0</v>
      </c>
      <c r="D31" s="501">
        <f>MCF!S30</f>
        <v>0</v>
      </c>
      <c r="E31" s="236">
        <f t="shared" si="0"/>
        <v>0</v>
      </c>
      <c r="F31" s="236">
        <f t="shared" si="1"/>
        <v>0</v>
      </c>
      <c r="G31" s="236">
        <f t="shared" si="2"/>
        <v>0</v>
      </c>
      <c r="H31" s="236">
        <f t="shared" si="3"/>
        <v>0</v>
      </c>
      <c r="I31" s="236">
        <f t="shared" si="4"/>
        <v>0</v>
      </c>
      <c r="J31" s="387">
        <f t="shared" si="5"/>
        <v>0</v>
      </c>
      <c r="K31" s="3"/>
      <c r="L31" s="3"/>
      <c r="M31" s="3"/>
      <c r="N31" s="3"/>
      <c r="O31" s="3"/>
      <c r="P31" s="3"/>
      <c r="Q31" s="3"/>
      <c r="R31" s="3"/>
      <c r="S31" s="3"/>
      <c r="T31" s="3"/>
      <c r="U31" s="3"/>
      <c r="V31" s="3"/>
      <c r="W31" s="3"/>
      <c r="X31" s="3"/>
      <c r="Y31" s="3"/>
      <c r="Z31" s="3"/>
    </row>
    <row r="32" spans="1:26" ht="12.75" customHeight="1" x14ac:dyDescent="0.25">
      <c r="A32" s="3"/>
      <c r="B32" s="385">
        <f>Amnt_Deposited!B24</f>
        <v>13</v>
      </c>
      <c r="C32" s="321">
        <f>Amnt_Deposited!L24</f>
        <v>0</v>
      </c>
      <c r="D32" s="501">
        <f>MCF!S31</f>
        <v>0</v>
      </c>
      <c r="E32" s="236">
        <f t="shared" si="0"/>
        <v>0</v>
      </c>
      <c r="F32" s="236">
        <f t="shared" si="1"/>
        <v>0</v>
      </c>
      <c r="G32" s="236">
        <f t="shared" si="2"/>
        <v>0</v>
      </c>
      <c r="H32" s="236">
        <f t="shared" si="3"/>
        <v>0</v>
      </c>
      <c r="I32" s="236">
        <f t="shared" si="4"/>
        <v>0</v>
      </c>
      <c r="J32" s="387">
        <f t="shared" si="5"/>
        <v>0</v>
      </c>
      <c r="K32" s="3"/>
      <c r="L32" s="3"/>
      <c r="M32" s="3"/>
      <c r="N32" s="3"/>
      <c r="O32" s="3"/>
      <c r="P32" s="3"/>
      <c r="Q32" s="3"/>
      <c r="R32" s="3"/>
      <c r="S32" s="3"/>
      <c r="T32" s="3"/>
      <c r="U32" s="3"/>
      <c r="V32" s="3"/>
      <c r="W32" s="3"/>
      <c r="X32" s="3"/>
      <c r="Y32" s="3"/>
      <c r="Z32" s="3"/>
    </row>
    <row r="33" spans="1:26" ht="12.75" customHeight="1" x14ac:dyDescent="0.25">
      <c r="A33" s="3"/>
      <c r="B33" s="385">
        <f>Amnt_Deposited!B25</f>
        <v>14</v>
      </c>
      <c r="C33" s="321">
        <f>Amnt_Deposited!L25</f>
        <v>0</v>
      </c>
      <c r="D33" s="501">
        <f>MCF!S32</f>
        <v>0</v>
      </c>
      <c r="E33" s="236">
        <f t="shared" si="0"/>
        <v>0</v>
      </c>
      <c r="F33" s="236">
        <f t="shared" si="1"/>
        <v>0</v>
      </c>
      <c r="G33" s="236">
        <f t="shared" si="2"/>
        <v>0</v>
      </c>
      <c r="H33" s="236">
        <f t="shared" si="3"/>
        <v>0</v>
      </c>
      <c r="I33" s="236">
        <f t="shared" si="4"/>
        <v>0</v>
      </c>
      <c r="J33" s="387">
        <f t="shared" si="5"/>
        <v>0</v>
      </c>
      <c r="K33" s="3"/>
      <c r="L33" s="3"/>
      <c r="M33" s="3"/>
      <c r="N33" s="3"/>
      <c r="O33" s="3"/>
      <c r="P33" s="3"/>
      <c r="Q33" s="3"/>
      <c r="R33" s="3"/>
      <c r="S33" s="3"/>
      <c r="T33" s="3"/>
      <c r="U33" s="3"/>
      <c r="V33" s="3"/>
      <c r="W33" s="3"/>
      <c r="X33" s="3"/>
      <c r="Y33" s="3"/>
      <c r="Z33" s="3"/>
    </row>
    <row r="34" spans="1:26" ht="12.75" customHeight="1" x14ac:dyDescent="0.25">
      <c r="A34" s="3"/>
      <c r="B34" s="385">
        <f>Amnt_Deposited!B26</f>
        <v>15</v>
      </c>
      <c r="C34" s="321">
        <f>Amnt_Deposited!L26</f>
        <v>0</v>
      </c>
      <c r="D34" s="501">
        <f>MCF!S33</f>
        <v>0</v>
      </c>
      <c r="E34" s="236">
        <f t="shared" si="0"/>
        <v>0</v>
      </c>
      <c r="F34" s="236">
        <f t="shared" si="1"/>
        <v>0</v>
      </c>
      <c r="G34" s="236">
        <f t="shared" si="2"/>
        <v>0</v>
      </c>
      <c r="H34" s="236">
        <f t="shared" si="3"/>
        <v>0</v>
      </c>
      <c r="I34" s="236">
        <f t="shared" si="4"/>
        <v>0</v>
      </c>
      <c r="J34" s="387">
        <f t="shared" si="5"/>
        <v>0</v>
      </c>
      <c r="K34" s="3"/>
      <c r="L34" s="3"/>
      <c r="M34" s="3"/>
      <c r="N34" s="3"/>
      <c r="O34" s="3"/>
      <c r="P34" s="3"/>
      <c r="Q34" s="3"/>
      <c r="R34" s="3"/>
      <c r="S34" s="3"/>
      <c r="T34" s="3"/>
      <c r="U34" s="3"/>
      <c r="V34" s="3"/>
      <c r="W34" s="3"/>
      <c r="X34" s="3"/>
      <c r="Y34" s="3"/>
      <c r="Z34" s="3"/>
    </row>
    <row r="35" spans="1:26" ht="12.75" customHeight="1" x14ac:dyDescent="0.25">
      <c r="A35" s="3"/>
      <c r="B35" s="385">
        <f>Amnt_Deposited!B27</f>
        <v>16</v>
      </c>
      <c r="C35" s="321">
        <f>Amnt_Deposited!L27</f>
        <v>0</v>
      </c>
      <c r="D35" s="501">
        <f>MCF!S34</f>
        <v>0</v>
      </c>
      <c r="E35" s="236">
        <f t="shared" si="0"/>
        <v>0</v>
      </c>
      <c r="F35" s="236">
        <f t="shared" si="1"/>
        <v>0</v>
      </c>
      <c r="G35" s="236">
        <f t="shared" si="2"/>
        <v>0</v>
      </c>
      <c r="H35" s="236">
        <f t="shared" si="3"/>
        <v>0</v>
      </c>
      <c r="I35" s="236">
        <f t="shared" si="4"/>
        <v>0</v>
      </c>
      <c r="J35" s="387">
        <f t="shared" si="5"/>
        <v>0</v>
      </c>
      <c r="K35" s="3"/>
      <c r="L35" s="3"/>
      <c r="M35" s="3"/>
      <c r="N35" s="3"/>
      <c r="O35" s="3"/>
      <c r="P35" s="3"/>
      <c r="Q35" s="3"/>
      <c r="R35" s="3"/>
      <c r="S35" s="3"/>
      <c r="T35" s="3"/>
      <c r="U35" s="3"/>
      <c r="V35" s="3"/>
      <c r="W35" s="3"/>
      <c r="X35" s="3"/>
      <c r="Y35" s="3"/>
      <c r="Z35" s="3"/>
    </row>
    <row r="36" spans="1:26" ht="12.75" customHeight="1" x14ac:dyDescent="0.25">
      <c r="A36" s="3"/>
      <c r="B36" s="385">
        <f>Amnt_Deposited!B28</f>
        <v>17</v>
      </c>
      <c r="C36" s="321">
        <f>Amnt_Deposited!L28</f>
        <v>0</v>
      </c>
      <c r="D36" s="501">
        <f>MCF!S35</f>
        <v>0</v>
      </c>
      <c r="E36" s="236">
        <f t="shared" si="0"/>
        <v>0</v>
      </c>
      <c r="F36" s="236">
        <f t="shared" si="1"/>
        <v>0</v>
      </c>
      <c r="G36" s="236">
        <f t="shared" si="2"/>
        <v>0</v>
      </c>
      <c r="H36" s="236">
        <f t="shared" si="3"/>
        <v>0</v>
      </c>
      <c r="I36" s="236">
        <f t="shared" si="4"/>
        <v>0</v>
      </c>
      <c r="J36" s="387">
        <f t="shared" si="5"/>
        <v>0</v>
      </c>
      <c r="K36" s="3"/>
      <c r="L36" s="3"/>
      <c r="M36" s="3"/>
      <c r="N36" s="3"/>
      <c r="O36" s="3"/>
      <c r="P36" s="3"/>
      <c r="Q36" s="3"/>
      <c r="R36" s="3"/>
      <c r="S36" s="3"/>
      <c r="T36" s="3"/>
      <c r="U36" s="3"/>
      <c r="V36" s="3"/>
      <c r="W36" s="3"/>
      <c r="X36" s="3"/>
      <c r="Y36" s="3"/>
      <c r="Z36" s="3"/>
    </row>
    <row r="37" spans="1:26" ht="12.75" customHeight="1" x14ac:dyDescent="0.25">
      <c r="A37" s="3"/>
      <c r="B37" s="385">
        <f>Amnt_Deposited!B29</f>
        <v>18</v>
      </c>
      <c r="C37" s="321">
        <f>Amnt_Deposited!L29</f>
        <v>0</v>
      </c>
      <c r="D37" s="501">
        <f>MCF!S36</f>
        <v>0</v>
      </c>
      <c r="E37" s="236">
        <f t="shared" si="0"/>
        <v>0</v>
      </c>
      <c r="F37" s="236">
        <f t="shared" si="1"/>
        <v>0</v>
      </c>
      <c r="G37" s="236">
        <f t="shared" si="2"/>
        <v>0</v>
      </c>
      <c r="H37" s="236">
        <f t="shared" si="3"/>
        <v>0</v>
      </c>
      <c r="I37" s="236">
        <f t="shared" si="4"/>
        <v>0</v>
      </c>
      <c r="J37" s="387">
        <f t="shared" si="5"/>
        <v>0</v>
      </c>
      <c r="K37" s="3"/>
      <c r="L37" s="3"/>
      <c r="M37" s="3"/>
      <c r="N37" s="3"/>
      <c r="O37" s="3"/>
      <c r="P37" s="3"/>
      <c r="Q37" s="3"/>
      <c r="R37" s="3"/>
      <c r="S37" s="3"/>
      <c r="T37" s="3"/>
      <c r="U37" s="3"/>
      <c r="V37" s="3"/>
      <c r="W37" s="3"/>
      <c r="X37" s="3"/>
      <c r="Y37" s="3"/>
      <c r="Z37" s="3"/>
    </row>
    <row r="38" spans="1:26" ht="12.75" customHeight="1" x14ac:dyDescent="0.25">
      <c r="A38" s="3"/>
      <c r="B38" s="385">
        <f>Amnt_Deposited!B30</f>
        <v>19</v>
      </c>
      <c r="C38" s="321">
        <f>Amnt_Deposited!L30</f>
        <v>0</v>
      </c>
      <c r="D38" s="501">
        <f>MCF!S37</f>
        <v>0</v>
      </c>
      <c r="E38" s="236">
        <f t="shared" si="0"/>
        <v>0</v>
      </c>
      <c r="F38" s="236">
        <f t="shared" si="1"/>
        <v>0</v>
      </c>
      <c r="G38" s="236">
        <f t="shared" si="2"/>
        <v>0</v>
      </c>
      <c r="H38" s="236">
        <f t="shared" si="3"/>
        <v>0</v>
      </c>
      <c r="I38" s="236">
        <f t="shared" si="4"/>
        <v>0</v>
      </c>
      <c r="J38" s="387">
        <f t="shared" si="5"/>
        <v>0</v>
      </c>
      <c r="K38" s="3"/>
      <c r="L38" s="3"/>
      <c r="M38" s="3"/>
      <c r="N38" s="3"/>
      <c r="O38" s="3"/>
      <c r="P38" s="3"/>
      <c r="Q38" s="3"/>
      <c r="R38" s="3"/>
      <c r="S38" s="3"/>
      <c r="T38" s="3"/>
      <c r="U38" s="3"/>
      <c r="V38" s="3"/>
      <c r="W38" s="3"/>
      <c r="X38" s="3"/>
      <c r="Y38" s="3"/>
      <c r="Z38" s="3"/>
    </row>
    <row r="39" spans="1:26" ht="12.75" customHeight="1" x14ac:dyDescent="0.25">
      <c r="A39" s="3"/>
      <c r="B39" s="385">
        <f>Amnt_Deposited!B31</f>
        <v>20</v>
      </c>
      <c r="C39" s="321">
        <f>Amnt_Deposited!L31</f>
        <v>0</v>
      </c>
      <c r="D39" s="501">
        <f>MCF!S38</f>
        <v>0</v>
      </c>
      <c r="E39" s="236">
        <f t="shared" si="0"/>
        <v>0</v>
      </c>
      <c r="F39" s="236">
        <f t="shared" si="1"/>
        <v>0</v>
      </c>
      <c r="G39" s="236">
        <f t="shared" si="2"/>
        <v>0</v>
      </c>
      <c r="H39" s="236">
        <f t="shared" si="3"/>
        <v>0</v>
      </c>
      <c r="I39" s="236">
        <f t="shared" si="4"/>
        <v>0</v>
      </c>
      <c r="J39" s="387">
        <f t="shared" si="5"/>
        <v>0</v>
      </c>
      <c r="K39" s="3"/>
      <c r="L39" s="3"/>
      <c r="M39" s="3"/>
      <c r="N39" s="3"/>
      <c r="O39" s="3"/>
      <c r="P39" s="3"/>
      <c r="Q39" s="3"/>
      <c r="R39" s="3"/>
      <c r="S39" s="3"/>
      <c r="T39" s="3"/>
      <c r="U39" s="3"/>
      <c r="V39" s="3"/>
      <c r="W39" s="3"/>
      <c r="X39" s="3"/>
      <c r="Y39" s="3"/>
      <c r="Z39" s="3"/>
    </row>
    <row r="40" spans="1:26" ht="12.75" customHeight="1" x14ac:dyDescent="0.25">
      <c r="A40" s="3"/>
      <c r="B40" s="385">
        <f>Amnt_Deposited!B32</f>
        <v>21</v>
      </c>
      <c r="C40" s="321">
        <f>Amnt_Deposited!L32</f>
        <v>0</v>
      </c>
      <c r="D40" s="501">
        <f>MCF!S39</f>
        <v>0</v>
      </c>
      <c r="E40" s="236">
        <f t="shared" si="0"/>
        <v>0</v>
      </c>
      <c r="F40" s="236">
        <f t="shared" si="1"/>
        <v>0</v>
      </c>
      <c r="G40" s="236">
        <f t="shared" si="2"/>
        <v>0</v>
      </c>
      <c r="H40" s="236">
        <f t="shared" si="3"/>
        <v>0</v>
      </c>
      <c r="I40" s="236">
        <f t="shared" si="4"/>
        <v>0</v>
      </c>
      <c r="J40" s="387">
        <f t="shared" si="5"/>
        <v>0</v>
      </c>
      <c r="K40" s="3"/>
      <c r="L40" s="3"/>
      <c r="M40" s="3"/>
      <c r="N40" s="3"/>
      <c r="O40" s="3"/>
      <c r="P40" s="3"/>
      <c r="Q40" s="3"/>
      <c r="R40" s="3"/>
      <c r="S40" s="3"/>
      <c r="T40" s="3"/>
      <c r="U40" s="3"/>
      <c r="V40" s="3"/>
      <c r="W40" s="3"/>
      <c r="X40" s="3"/>
      <c r="Y40" s="3"/>
      <c r="Z40" s="3"/>
    </row>
    <row r="41" spans="1:26" ht="12.75" customHeight="1" x14ac:dyDescent="0.25">
      <c r="A41" s="3"/>
      <c r="B41" s="385">
        <f>Amnt_Deposited!B33</f>
        <v>22</v>
      </c>
      <c r="C41" s="321">
        <f>Amnt_Deposited!L33</f>
        <v>0</v>
      </c>
      <c r="D41" s="501">
        <f>MCF!S40</f>
        <v>0</v>
      </c>
      <c r="E41" s="236">
        <f t="shared" si="0"/>
        <v>0</v>
      </c>
      <c r="F41" s="236">
        <f t="shared" si="1"/>
        <v>0</v>
      </c>
      <c r="G41" s="236">
        <f t="shared" si="2"/>
        <v>0</v>
      </c>
      <c r="H41" s="236">
        <f t="shared" si="3"/>
        <v>0</v>
      </c>
      <c r="I41" s="236">
        <f t="shared" si="4"/>
        <v>0</v>
      </c>
      <c r="J41" s="387">
        <f t="shared" si="5"/>
        <v>0</v>
      </c>
      <c r="K41" s="3"/>
      <c r="L41" s="3"/>
      <c r="M41" s="3"/>
      <c r="N41" s="3"/>
      <c r="O41" s="3"/>
      <c r="P41" s="3"/>
      <c r="Q41" s="3"/>
      <c r="R41" s="3"/>
      <c r="S41" s="3"/>
      <c r="T41" s="3"/>
      <c r="U41" s="3"/>
      <c r="V41" s="3"/>
      <c r="W41" s="3"/>
      <c r="X41" s="3"/>
      <c r="Y41" s="3"/>
      <c r="Z41" s="3"/>
    </row>
    <row r="42" spans="1:26" ht="12.75" customHeight="1" x14ac:dyDescent="0.25">
      <c r="A42" s="3"/>
      <c r="B42" s="385">
        <f>Amnt_Deposited!B34</f>
        <v>23</v>
      </c>
      <c r="C42" s="321">
        <f>Amnt_Deposited!L34</f>
        <v>0</v>
      </c>
      <c r="D42" s="501">
        <f>MCF!S41</f>
        <v>0</v>
      </c>
      <c r="E42" s="236">
        <f t="shared" si="0"/>
        <v>0</v>
      </c>
      <c r="F42" s="236">
        <f t="shared" si="1"/>
        <v>0</v>
      </c>
      <c r="G42" s="236">
        <f t="shared" si="2"/>
        <v>0</v>
      </c>
      <c r="H42" s="236">
        <f t="shared" si="3"/>
        <v>0</v>
      </c>
      <c r="I42" s="236">
        <f t="shared" si="4"/>
        <v>0</v>
      </c>
      <c r="J42" s="387">
        <f t="shared" si="5"/>
        <v>0</v>
      </c>
      <c r="K42" s="3"/>
      <c r="L42" s="3"/>
      <c r="M42" s="3"/>
      <c r="N42" s="3"/>
      <c r="O42" s="3"/>
      <c r="P42" s="3"/>
      <c r="Q42" s="3"/>
      <c r="R42" s="3"/>
      <c r="S42" s="3"/>
      <c r="T42" s="3"/>
      <c r="U42" s="3"/>
      <c r="V42" s="3"/>
      <c r="W42" s="3"/>
      <c r="X42" s="3"/>
      <c r="Y42" s="3"/>
      <c r="Z42" s="3"/>
    </row>
    <row r="43" spans="1:26" ht="12.75" customHeight="1" x14ac:dyDescent="0.25">
      <c r="A43" s="3"/>
      <c r="B43" s="385">
        <f>Amnt_Deposited!B35</f>
        <v>24</v>
      </c>
      <c r="C43" s="321">
        <f>Amnt_Deposited!L35</f>
        <v>0</v>
      </c>
      <c r="D43" s="501">
        <f>MCF!S42</f>
        <v>0</v>
      </c>
      <c r="E43" s="236">
        <f t="shared" si="0"/>
        <v>0</v>
      </c>
      <c r="F43" s="236">
        <f t="shared" si="1"/>
        <v>0</v>
      </c>
      <c r="G43" s="236">
        <f t="shared" si="2"/>
        <v>0</v>
      </c>
      <c r="H43" s="236">
        <f t="shared" si="3"/>
        <v>0</v>
      </c>
      <c r="I43" s="236">
        <f t="shared" si="4"/>
        <v>0</v>
      </c>
      <c r="J43" s="387">
        <f t="shared" si="5"/>
        <v>0</v>
      </c>
      <c r="K43" s="3"/>
      <c r="L43" s="3"/>
      <c r="M43" s="3"/>
      <c r="N43" s="3"/>
      <c r="O43" s="3"/>
      <c r="P43" s="3"/>
      <c r="Q43" s="3"/>
      <c r="R43" s="3"/>
      <c r="S43" s="3"/>
      <c r="T43" s="3"/>
      <c r="U43" s="3"/>
      <c r="V43" s="3"/>
      <c r="W43" s="3"/>
      <c r="X43" s="3"/>
      <c r="Y43" s="3"/>
      <c r="Z43" s="3"/>
    </row>
    <row r="44" spans="1:26" ht="12.75" customHeight="1" x14ac:dyDescent="0.25">
      <c r="A44" s="3"/>
      <c r="B44" s="385">
        <f>Amnt_Deposited!B36</f>
        <v>25</v>
      </c>
      <c r="C44" s="321">
        <f>Amnt_Deposited!L36</f>
        <v>0</v>
      </c>
      <c r="D44" s="501">
        <f>MCF!S43</f>
        <v>0</v>
      </c>
      <c r="E44" s="236">
        <f t="shared" si="0"/>
        <v>0</v>
      </c>
      <c r="F44" s="236">
        <f t="shared" si="1"/>
        <v>0</v>
      </c>
      <c r="G44" s="236">
        <f t="shared" si="2"/>
        <v>0</v>
      </c>
      <c r="H44" s="236">
        <f t="shared" si="3"/>
        <v>0</v>
      </c>
      <c r="I44" s="236">
        <f t="shared" si="4"/>
        <v>0</v>
      </c>
      <c r="J44" s="387">
        <f t="shared" si="5"/>
        <v>0</v>
      </c>
      <c r="K44" s="3"/>
      <c r="L44" s="3"/>
      <c r="M44" s="3"/>
      <c r="N44" s="3"/>
      <c r="O44" s="3"/>
      <c r="P44" s="3"/>
      <c r="Q44" s="3"/>
      <c r="R44" s="3"/>
      <c r="S44" s="3"/>
      <c r="T44" s="3"/>
      <c r="U44" s="3"/>
      <c r="V44" s="3"/>
      <c r="W44" s="3"/>
      <c r="X44" s="3"/>
      <c r="Y44" s="3"/>
      <c r="Z44" s="3"/>
    </row>
    <row r="45" spans="1:26" ht="12.75" customHeight="1" x14ac:dyDescent="0.25">
      <c r="A45" s="3"/>
      <c r="B45" s="385">
        <f>Amnt_Deposited!B37</f>
        <v>26</v>
      </c>
      <c r="C45" s="321">
        <f>Amnt_Deposited!L37</f>
        <v>0</v>
      </c>
      <c r="D45" s="501">
        <f>MCF!S44</f>
        <v>0</v>
      </c>
      <c r="E45" s="236">
        <f t="shared" si="0"/>
        <v>0</v>
      </c>
      <c r="F45" s="236">
        <f t="shared" si="1"/>
        <v>0</v>
      </c>
      <c r="G45" s="236">
        <f t="shared" si="2"/>
        <v>0</v>
      </c>
      <c r="H45" s="236">
        <f t="shared" si="3"/>
        <v>0</v>
      </c>
      <c r="I45" s="236">
        <f t="shared" si="4"/>
        <v>0</v>
      </c>
      <c r="J45" s="387">
        <f t="shared" si="5"/>
        <v>0</v>
      </c>
      <c r="K45" s="3"/>
      <c r="L45" s="3"/>
      <c r="M45" s="3"/>
      <c r="N45" s="3"/>
      <c r="O45" s="3"/>
      <c r="P45" s="3"/>
      <c r="Q45" s="3"/>
      <c r="R45" s="3"/>
      <c r="S45" s="3"/>
      <c r="T45" s="3"/>
      <c r="U45" s="3"/>
      <c r="V45" s="3"/>
      <c r="W45" s="3"/>
      <c r="X45" s="3"/>
      <c r="Y45" s="3"/>
      <c r="Z45" s="3"/>
    </row>
    <row r="46" spans="1:26" ht="12.75" customHeight="1" x14ac:dyDescent="0.25">
      <c r="A46" s="3"/>
      <c r="B46" s="385">
        <f>Amnt_Deposited!B38</f>
        <v>27</v>
      </c>
      <c r="C46" s="321">
        <f>Amnt_Deposited!L38</f>
        <v>0</v>
      </c>
      <c r="D46" s="501">
        <f>MCF!S45</f>
        <v>0</v>
      </c>
      <c r="E46" s="236">
        <f t="shared" si="0"/>
        <v>0</v>
      </c>
      <c r="F46" s="236">
        <f t="shared" si="1"/>
        <v>0</v>
      </c>
      <c r="G46" s="236">
        <f t="shared" si="2"/>
        <v>0</v>
      </c>
      <c r="H46" s="236">
        <f t="shared" si="3"/>
        <v>0</v>
      </c>
      <c r="I46" s="236">
        <f t="shared" si="4"/>
        <v>0</v>
      </c>
      <c r="J46" s="387">
        <f t="shared" si="5"/>
        <v>0</v>
      </c>
      <c r="K46" s="3"/>
      <c r="L46" s="3"/>
      <c r="M46" s="3"/>
      <c r="N46" s="3"/>
      <c r="O46" s="3"/>
      <c r="P46" s="3"/>
      <c r="Q46" s="3"/>
      <c r="R46" s="3"/>
      <c r="S46" s="3"/>
      <c r="T46" s="3"/>
      <c r="U46" s="3"/>
      <c r="V46" s="3"/>
      <c r="W46" s="3"/>
      <c r="X46" s="3"/>
      <c r="Y46" s="3"/>
      <c r="Z46" s="3"/>
    </row>
    <row r="47" spans="1:26" ht="12.75" customHeight="1" x14ac:dyDescent="0.25">
      <c r="A47" s="3"/>
      <c r="B47" s="385">
        <f>Amnt_Deposited!B39</f>
        <v>28</v>
      </c>
      <c r="C47" s="321">
        <f>Amnt_Deposited!L39</f>
        <v>0</v>
      </c>
      <c r="D47" s="501">
        <f>MCF!S46</f>
        <v>0</v>
      </c>
      <c r="E47" s="236">
        <f t="shared" si="0"/>
        <v>0</v>
      </c>
      <c r="F47" s="236">
        <f t="shared" si="1"/>
        <v>0</v>
      </c>
      <c r="G47" s="236">
        <f t="shared" si="2"/>
        <v>0</v>
      </c>
      <c r="H47" s="236">
        <f t="shared" si="3"/>
        <v>0</v>
      </c>
      <c r="I47" s="236">
        <f t="shared" si="4"/>
        <v>0</v>
      </c>
      <c r="J47" s="387">
        <f t="shared" si="5"/>
        <v>0</v>
      </c>
      <c r="K47" s="3"/>
      <c r="L47" s="3"/>
      <c r="M47" s="3"/>
      <c r="N47" s="3"/>
      <c r="O47" s="3"/>
      <c r="P47" s="3"/>
      <c r="Q47" s="3"/>
      <c r="R47" s="3"/>
      <c r="S47" s="3"/>
      <c r="T47" s="3"/>
      <c r="U47" s="3"/>
      <c r="V47" s="3"/>
      <c r="W47" s="3"/>
      <c r="X47" s="3"/>
      <c r="Y47" s="3"/>
      <c r="Z47" s="3"/>
    </row>
    <row r="48" spans="1:26" ht="12.75" customHeight="1" x14ac:dyDescent="0.25">
      <c r="A48" s="3"/>
      <c r="B48" s="385">
        <f>Amnt_Deposited!B40</f>
        <v>29</v>
      </c>
      <c r="C48" s="321">
        <f>Amnt_Deposited!L40</f>
        <v>0</v>
      </c>
      <c r="D48" s="501">
        <f>MCF!S47</f>
        <v>0</v>
      </c>
      <c r="E48" s="236">
        <f t="shared" si="0"/>
        <v>0</v>
      </c>
      <c r="F48" s="236">
        <f t="shared" si="1"/>
        <v>0</v>
      </c>
      <c r="G48" s="236">
        <f t="shared" si="2"/>
        <v>0</v>
      </c>
      <c r="H48" s="236">
        <f t="shared" si="3"/>
        <v>0</v>
      </c>
      <c r="I48" s="236">
        <f t="shared" si="4"/>
        <v>0</v>
      </c>
      <c r="J48" s="387">
        <f t="shared" si="5"/>
        <v>0</v>
      </c>
      <c r="K48" s="3"/>
      <c r="L48" s="3"/>
      <c r="M48" s="3"/>
      <c r="N48" s="3"/>
      <c r="O48" s="3"/>
      <c r="P48" s="3"/>
      <c r="Q48" s="3"/>
      <c r="R48" s="3"/>
      <c r="S48" s="3"/>
      <c r="T48" s="3"/>
      <c r="U48" s="3"/>
      <c r="V48" s="3"/>
      <c r="W48" s="3"/>
      <c r="X48" s="3"/>
      <c r="Y48" s="3"/>
      <c r="Z48" s="3"/>
    </row>
    <row r="49" spans="1:26" ht="12.75" customHeight="1" x14ac:dyDescent="0.25">
      <c r="A49" s="3"/>
      <c r="B49" s="385">
        <f>Amnt_Deposited!B41</f>
        <v>30</v>
      </c>
      <c r="C49" s="321">
        <f>Amnt_Deposited!L41</f>
        <v>0</v>
      </c>
      <c r="D49" s="501">
        <f>MCF!S48</f>
        <v>0</v>
      </c>
      <c r="E49" s="236">
        <f t="shared" si="0"/>
        <v>0</v>
      </c>
      <c r="F49" s="236">
        <f t="shared" si="1"/>
        <v>0</v>
      </c>
      <c r="G49" s="236">
        <f t="shared" si="2"/>
        <v>0</v>
      </c>
      <c r="H49" s="236">
        <f t="shared" si="3"/>
        <v>0</v>
      </c>
      <c r="I49" s="236">
        <f t="shared" si="4"/>
        <v>0</v>
      </c>
      <c r="J49" s="387">
        <f t="shared" si="5"/>
        <v>0</v>
      </c>
      <c r="K49" s="3"/>
      <c r="L49" s="3"/>
      <c r="M49" s="3"/>
      <c r="N49" s="3"/>
      <c r="O49" s="3"/>
      <c r="P49" s="3"/>
      <c r="Q49" s="3"/>
      <c r="R49" s="3"/>
      <c r="S49" s="3"/>
      <c r="T49" s="3"/>
      <c r="U49" s="3"/>
      <c r="V49" s="3"/>
      <c r="W49" s="3"/>
      <c r="X49" s="3"/>
      <c r="Y49" s="3"/>
      <c r="Z49" s="3"/>
    </row>
    <row r="50" spans="1:26" ht="12.75" customHeight="1" x14ac:dyDescent="0.25">
      <c r="A50" s="3"/>
      <c r="B50" s="385">
        <f>Amnt_Deposited!B42</f>
        <v>31</v>
      </c>
      <c r="C50" s="321">
        <f>Amnt_Deposited!L42</f>
        <v>0</v>
      </c>
      <c r="D50" s="501">
        <f>MCF!S49</f>
        <v>0</v>
      </c>
      <c r="E50" s="236">
        <f t="shared" si="0"/>
        <v>0</v>
      </c>
      <c r="F50" s="236">
        <f t="shared" si="1"/>
        <v>0</v>
      </c>
      <c r="G50" s="236">
        <f t="shared" si="2"/>
        <v>0</v>
      </c>
      <c r="H50" s="236">
        <f t="shared" si="3"/>
        <v>0</v>
      </c>
      <c r="I50" s="236">
        <f t="shared" si="4"/>
        <v>0</v>
      </c>
      <c r="J50" s="387">
        <f t="shared" si="5"/>
        <v>0</v>
      </c>
      <c r="K50" s="3"/>
      <c r="L50" s="3"/>
      <c r="M50" s="3"/>
      <c r="N50" s="3"/>
      <c r="O50" s="3"/>
      <c r="P50" s="3"/>
      <c r="Q50" s="3"/>
      <c r="R50" s="3"/>
      <c r="S50" s="3"/>
      <c r="T50" s="3"/>
      <c r="U50" s="3"/>
      <c r="V50" s="3"/>
      <c r="W50" s="3"/>
      <c r="X50" s="3"/>
      <c r="Y50" s="3"/>
      <c r="Z50" s="3"/>
    </row>
    <row r="51" spans="1:26" ht="12.75" customHeight="1" x14ac:dyDescent="0.25">
      <c r="A51" s="3"/>
      <c r="B51" s="385">
        <f>Amnt_Deposited!B43</f>
        <v>32</v>
      </c>
      <c r="C51" s="321">
        <f>Amnt_Deposited!L43</f>
        <v>0</v>
      </c>
      <c r="D51" s="501">
        <f>MCF!S50</f>
        <v>0</v>
      </c>
      <c r="E51" s="236">
        <f t="shared" ref="E51:E82" si="6">C51*$I$6*DOCF*D51</f>
        <v>0</v>
      </c>
      <c r="F51" s="236">
        <f t="shared" si="1"/>
        <v>0</v>
      </c>
      <c r="G51" s="236">
        <f t="shared" si="2"/>
        <v>0</v>
      </c>
      <c r="H51" s="236">
        <f t="shared" si="3"/>
        <v>0</v>
      </c>
      <c r="I51" s="236">
        <f t="shared" si="4"/>
        <v>0</v>
      </c>
      <c r="J51" s="387">
        <f t="shared" ref="J51:J82" si="7">I51*CH4_fraction*conv</f>
        <v>0</v>
      </c>
      <c r="K51" s="3"/>
      <c r="L51" s="3"/>
      <c r="M51" s="3"/>
      <c r="N51" s="3"/>
      <c r="O51" s="3"/>
      <c r="P51" s="3"/>
      <c r="Q51" s="3"/>
      <c r="R51" s="3"/>
      <c r="S51" s="3"/>
      <c r="T51" s="3"/>
      <c r="U51" s="3"/>
      <c r="V51" s="3"/>
      <c r="W51" s="3"/>
      <c r="X51" s="3"/>
      <c r="Y51" s="3"/>
      <c r="Z51" s="3"/>
    </row>
    <row r="52" spans="1:26" ht="12.75" customHeight="1" x14ac:dyDescent="0.25">
      <c r="A52" s="3"/>
      <c r="B52" s="385">
        <f>Amnt_Deposited!B44</f>
        <v>33</v>
      </c>
      <c r="C52" s="321">
        <f>Amnt_Deposited!L44</f>
        <v>0</v>
      </c>
      <c r="D52" s="501">
        <f>MCF!S51</f>
        <v>0</v>
      </c>
      <c r="E52" s="236">
        <f t="shared" si="6"/>
        <v>0</v>
      </c>
      <c r="F52" s="236">
        <f t="shared" si="1"/>
        <v>0</v>
      </c>
      <c r="G52" s="236">
        <f t="shared" si="2"/>
        <v>0</v>
      </c>
      <c r="H52" s="236">
        <f t="shared" si="3"/>
        <v>0</v>
      </c>
      <c r="I52" s="236">
        <f t="shared" si="4"/>
        <v>0</v>
      </c>
      <c r="J52" s="387">
        <f t="shared" si="7"/>
        <v>0</v>
      </c>
      <c r="K52" s="3"/>
      <c r="L52" s="3"/>
      <c r="M52" s="3"/>
      <c r="N52" s="3"/>
      <c r="O52" s="3"/>
      <c r="P52" s="3"/>
      <c r="Q52" s="3"/>
      <c r="R52" s="3"/>
      <c r="S52" s="3"/>
      <c r="T52" s="3"/>
      <c r="U52" s="3"/>
      <c r="V52" s="3"/>
      <c r="W52" s="3"/>
      <c r="X52" s="3"/>
      <c r="Y52" s="3"/>
      <c r="Z52" s="3"/>
    </row>
    <row r="53" spans="1:26" ht="12.75" customHeight="1" x14ac:dyDescent="0.25">
      <c r="A53" s="3"/>
      <c r="B53" s="385">
        <f>Amnt_Deposited!B45</f>
        <v>34</v>
      </c>
      <c r="C53" s="321">
        <f>Amnt_Deposited!L45</f>
        <v>0</v>
      </c>
      <c r="D53" s="501">
        <f>MCF!S52</f>
        <v>0</v>
      </c>
      <c r="E53" s="236">
        <f t="shared" si="6"/>
        <v>0</v>
      </c>
      <c r="F53" s="236">
        <f t="shared" si="1"/>
        <v>0</v>
      </c>
      <c r="G53" s="236">
        <f t="shared" si="2"/>
        <v>0</v>
      </c>
      <c r="H53" s="236">
        <f t="shared" si="3"/>
        <v>0</v>
      </c>
      <c r="I53" s="236">
        <f t="shared" si="4"/>
        <v>0</v>
      </c>
      <c r="J53" s="387">
        <f t="shared" si="7"/>
        <v>0</v>
      </c>
      <c r="K53" s="3"/>
      <c r="L53" s="3"/>
      <c r="M53" s="3"/>
      <c r="N53" s="3"/>
      <c r="O53" s="3"/>
      <c r="P53" s="3"/>
      <c r="Q53" s="3"/>
      <c r="R53" s="3"/>
      <c r="S53" s="3"/>
      <c r="T53" s="3"/>
      <c r="U53" s="3"/>
      <c r="V53" s="3"/>
      <c r="W53" s="3"/>
      <c r="X53" s="3"/>
      <c r="Y53" s="3"/>
      <c r="Z53" s="3"/>
    </row>
    <row r="54" spans="1:26" ht="12.75" customHeight="1" x14ac:dyDescent="0.25">
      <c r="A54" s="3"/>
      <c r="B54" s="385">
        <f>Amnt_Deposited!B46</f>
        <v>35</v>
      </c>
      <c r="C54" s="321">
        <f>Amnt_Deposited!L46</f>
        <v>0</v>
      </c>
      <c r="D54" s="501">
        <f>MCF!S53</f>
        <v>0</v>
      </c>
      <c r="E54" s="236">
        <f t="shared" si="6"/>
        <v>0</v>
      </c>
      <c r="F54" s="236">
        <f t="shared" si="1"/>
        <v>0</v>
      </c>
      <c r="G54" s="236">
        <f t="shared" si="2"/>
        <v>0</v>
      </c>
      <c r="H54" s="236">
        <f t="shared" si="3"/>
        <v>0</v>
      </c>
      <c r="I54" s="236">
        <f t="shared" si="4"/>
        <v>0</v>
      </c>
      <c r="J54" s="387">
        <f t="shared" si="7"/>
        <v>0</v>
      </c>
      <c r="K54" s="3"/>
      <c r="L54" s="3"/>
      <c r="M54" s="3"/>
      <c r="N54" s="3"/>
      <c r="O54" s="3"/>
      <c r="P54" s="3"/>
      <c r="Q54" s="3"/>
      <c r="R54" s="3"/>
      <c r="S54" s="3"/>
      <c r="T54" s="3"/>
      <c r="U54" s="3"/>
      <c r="V54" s="3"/>
      <c r="W54" s="3"/>
      <c r="X54" s="3"/>
      <c r="Y54" s="3"/>
      <c r="Z54" s="3"/>
    </row>
    <row r="55" spans="1:26" ht="12.75" customHeight="1" x14ac:dyDescent="0.25">
      <c r="A55" s="3"/>
      <c r="B55" s="385">
        <f>Amnt_Deposited!B47</f>
        <v>36</v>
      </c>
      <c r="C55" s="321">
        <f>Amnt_Deposited!L47</f>
        <v>0</v>
      </c>
      <c r="D55" s="501">
        <f>MCF!S54</f>
        <v>0</v>
      </c>
      <c r="E55" s="236">
        <f t="shared" si="6"/>
        <v>0</v>
      </c>
      <c r="F55" s="236">
        <f t="shared" si="1"/>
        <v>0</v>
      </c>
      <c r="G55" s="236">
        <f t="shared" si="2"/>
        <v>0</v>
      </c>
      <c r="H55" s="236">
        <f t="shared" si="3"/>
        <v>0</v>
      </c>
      <c r="I55" s="236">
        <f t="shared" si="4"/>
        <v>0</v>
      </c>
      <c r="J55" s="387">
        <f t="shared" si="7"/>
        <v>0</v>
      </c>
      <c r="K55" s="3"/>
      <c r="L55" s="3"/>
      <c r="M55" s="3"/>
      <c r="N55" s="3"/>
      <c r="O55" s="3"/>
      <c r="P55" s="3"/>
      <c r="Q55" s="3"/>
      <c r="R55" s="3"/>
      <c r="S55" s="3"/>
      <c r="T55" s="3"/>
      <c r="U55" s="3"/>
      <c r="V55" s="3"/>
      <c r="W55" s="3"/>
      <c r="X55" s="3"/>
      <c r="Y55" s="3"/>
      <c r="Z55" s="3"/>
    </row>
    <row r="56" spans="1:26" ht="12.75" customHeight="1" x14ac:dyDescent="0.25">
      <c r="A56" s="3"/>
      <c r="B56" s="385">
        <f>Amnt_Deposited!B48</f>
        <v>37</v>
      </c>
      <c r="C56" s="321">
        <f>Amnt_Deposited!L48</f>
        <v>0</v>
      </c>
      <c r="D56" s="501">
        <f>MCF!S55</f>
        <v>0</v>
      </c>
      <c r="E56" s="236">
        <f t="shared" si="6"/>
        <v>0</v>
      </c>
      <c r="F56" s="236">
        <f t="shared" si="1"/>
        <v>0</v>
      </c>
      <c r="G56" s="236">
        <f t="shared" si="2"/>
        <v>0</v>
      </c>
      <c r="H56" s="236">
        <f t="shared" si="3"/>
        <v>0</v>
      </c>
      <c r="I56" s="236">
        <f t="shared" si="4"/>
        <v>0</v>
      </c>
      <c r="J56" s="387">
        <f t="shared" si="7"/>
        <v>0</v>
      </c>
      <c r="K56" s="3"/>
      <c r="L56" s="3"/>
      <c r="M56" s="3"/>
      <c r="N56" s="3"/>
      <c r="O56" s="3"/>
      <c r="P56" s="3"/>
      <c r="Q56" s="3"/>
      <c r="R56" s="3"/>
      <c r="S56" s="3"/>
      <c r="T56" s="3"/>
      <c r="U56" s="3"/>
      <c r="V56" s="3"/>
      <c r="W56" s="3"/>
      <c r="X56" s="3"/>
      <c r="Y56" s="3"/>
      <c r="Z56" s="3"/>
    </row>
    <row r="57" spans="1:26" ht="12.75" customHeight="1" x14ac:dyDescent="0.25">
      <c r="A57" s="3"/>
      <c r="B57" s="385">
        <f>Amnt_Deposited!B49</f>
        <v>38</v>
      </c>
      <c r="C57" s="321">
        <f>Amnt_Deposited!L49</f>
        <v>0</v>
      </c>
      <c r="D57" s="501">
        <f>MCF!S56</f>
        <v>0</v>
      </c>
      <c r="E57" s="236">
        <f t="shared" si="6"/>
        <v>0</v>
      </c>
      <c r="F57" s="236">
        <f t="shared" si="1"/>
        <v>0</v>
      </c>
      <c r="G57" s="236">
        <f t="shared" si="2"/>
        <v>0</v>
      </c>
      <c r="H57" s="236">
        <f t="shared" si="3"/>
        <v>0</v>
      </c>
      <c r="I57" s="236">
        <f t="shared" si="4"/>
        <v>0</v>
      </c>
      <c r="J57" s="387">
        <f t="shared" si="7"/>
        <v>0</v>
      </c>
      <c r="K57" s="3"/>
      <c r="L57" s="3"/>
      <c r="M57" s="3"/>
      <c r="N57" s="3"/>
      <c r="O57" s="3"/>
      <c r="P57" s="3"/>
      <c r="Q57" s="3"/>
      <c r="R57" s="3"/>
      <c r="S57" s="3"/>
      <c r="T57" s="3"/>
      <c r="U57" s="3"/>
      <c r="V57" s="3"/>
      <c r="W57" s="3"/>
      <c r="X57" s="3"/>
      <c r="Y57" s="3"/>
      <c r="Z57" s="3"/>
    </row>
    <row r="58" spans="1:26" ht="12.75" customHeight="1" x14ac:dyDescent="0.25">
      <c r="A58" s="3"/>
      <c r="B58" s="385">
        <f>Amnt_Deposited!B50</f>
        <v>39</v>
      </c>
      <c r="C58" s="321">
        <f>Amnt_Deposited!L50</f>
        <v>0</v>
      </c>
      <c r="D58" s="501">
        <f>MCF!S57</f>
        <v>0</v>
      </c>
      <c r="E58" s="236">
        <f t="shared" si="6"/>
        <v>0</v>
      </c>
      <c r="F58" s="236">
        <f t="shared" si="1"/>
        <v>0</v>
      </c>
      <c r="G58" s="236">
        <f t="shared" si="2"/>
        <v>0</v>
      </c>
      <c r="H58" s="236">
        <f t="shared" si="3"/>
        <v>0</v>
      </c>
      <c r="I58" s="236">
        <f t="shared" si="4"/>
        <v>0</v>
      </c>
      <c r="J58" s="387">
        <f t="shared" si="7"/>
        <v>0</v>
      </c>
      <c r="K58" s="3"/>
      <c r="L58" s="3"/>
      <c r="M58" s="3"/>
      <c r="N58" s="3"/>
      <c r="O58" s="3"/>
      <c r="P58" s="3"/>
      <c r="Q58" s="3"/>
      <c r="R58" s="3"/>
      <c r="S58" s="3"/>
      <c r="T58" s="3"/>
      <c r="U58" s="3"/>
      <c r="V58" s="3"/>
      <c r="W58" s="3"/>
      <c r="X58" s="3"/>
      <c r="Y58" s="3"/>
      <c r="Z58" s="3"/>
    </row>
    <row r="59" spans="1:26" ht="12.75" customHeight="1" x14ac:dyDescent="0.25">
      <c r="A59" s="3"/>
      <c r="B59" s="385">
        <f>Amnt_Deposited!B51</f>
        <v>40</v>
      </c>
      <c r="C59" s="321">
        <f>Amnt_Deposited!L51</f>
        <v>0</v>
      </c>
      <c r="D59" s="501">
        <f>MCF!S58</f>
        <v>0</v>
      </c>
      <c r="E59" s="236">
        <f t="shared" si="6"/>
        <v>0</v>
      </c>
      <c r="F59" s="236">
        <f t="shared" si="1"/>
        <v>0</v>
      </c>
      <c r="G59" s="236">
        <f t="shared" si="2"/>
        <v>0</v>
      </c>
      <c r="H59" s="236">
        <f t="shared" si="3"/>
        <v>0</v>
      </c>
      <c r="I59" s="236">
        <f t="shared" si="4"/>
        <v>0</v>
      </c>
      <c r="J59" s="387">
        <f t="shared" si="7"/>
        <v>0</v>
      </c>
      <c r="K59" s="3"/>
      <c r="L59" s="3"/>
      <c r="M59" s="3"/>
      <c r="N59" s="3"/>
      <c r="O59" s="3"/>
      <c r="P59" s="3"/>
      <c r="Q59" s="3"/>
      <c r="R59" s="3"/>
      <c r="S59" s="3"/>
      <c r="T59" s="3"/>
      <c r="U59" s="3"/>
      <c r="V59" s="3"/>
      <c r="W59" s="3"/>
      <c r="X59" s="3"/>
      <c r="Y59" s="3"/>
      <c r="Z59" s="3"/>
    </row>
    <row r="60" spans="1:26" ht="12.75" customHeight="1" x14ac:dyDescent="0.25">
      <c r="A60" s="3"/>
      <c r="B60" s="385">
        <f>Amnt_Deposited!B52</f>
        <v>41</v>
      </c>
      <c r="C60" s="321">
        <f>Amnt_Deposited!L52</f>
        <v>0</v>
      </c>
      <c r="D60" s="501">
        <f>MCF!S59</f>
        <v>0</v>
      </c>
      <c r="E60" s="236">
        <f t="shared" si="6"/>
        <v>0</v>
      </c>
      <c r="F60" s="236">
        <f t="shared" si="1"/>
        <v>0</v>
      </c>
      <c r="G60" s="236">
        <f t="shared" si="2"/>
        <v>0</v>
      </c>
      <c r="H60" s="236">
        <f t="shared" si="3"/>
        <v>0</v>
      </c>
      <c r="I60" s="236">
        <f t="shared" si="4"/>
        <v>0</v>
      </c>
      <c r="J60" s="387">
        <f t="shared" si="7"/>
        <v>0</v>
      </c>
      <c r="K60" s="3"/>
      <c r="L60" s="3"/>
      <c r="M60" s="3"/>
      <c r="N60" s="3"/>
      <c r="O60" s="3"/>
      <c r="P60" s="3"/>
      <c r="Q60" s="3"/>
      <c r="R60" s="3"/>
      <c r="S60" s="3"/>
      <c r="T60" s="3"/>
      <c r="U60" s="3"/>
      <c r="V60" s="3"/>
      <c r="W60" s="3"/>
      <c r="X60" s="3"/>
      <c r="Y60" s="3"/>
      <c r="Z60" s="3"/>
    </row>
    <row r="61" spans="1:26" ht="12.75" customHeight="1" x14ac:dyDescent="0.25">
      <c r="A61" s="3"/>
      <c r="B61" s="385">
        <f>Amnt_Deposited!B53</f>
        <v>42</v>
      </c>
      <c r="C61" s="321">
        <f>Amnt_Deposited!L53</f>
        <v>0</v>
      </c>
      <c r="D61" s="501">
        <f>MCF!S60</f>
        <v>0</v>
      </c>
      <c r="E61" s="236">
        <f t="shared" si="6"/>
        <v>0</v>
      </c>
      <c r="F61" s="236">
        <f t="shared" si="1"/>
        <v>0</v>
      </c>
      <c r="G61" s="236">
        <f t="shared" si="2"/>
        <v>0</v>
      </c>
      <c r="H61" s="236">
        <f t="shared" si="3"/>
        <v>0</v>
      </c>
      <c r="I61" s="236">
        <f t="shared" si="4"/>
        <v>0</v>
      </c>
      <c r="J61" s="387">
        <f t="shared" si="7"/>
        <v>0</v>
      </c>
      <c r="K61" s="3"/>
      <c r="L61" s="3"/>
      <c r="M61" s="3"/>
      <c r="N61" s="3"/>
      <c r="O61" s="3"/>
      <c r="P61" s="3"/>
      <c r="Q61" s="3"/>
      <c r="R61" s="3"/>
      <c r="S61" s="3"/>
      <c r="T61" s="3"/>
      <c r="U61" s="3"/>
      <c r="V61" s="3"/>
      <c r="W61" s="3"/>
      <c r="X61" s="3"/>
      <c r="Y61" s="3"/>
      <c r="Z61" s="3"/>
    </row>
    <row r="62" spans="1:26" ht="12.75" customHeight="1" x14ac:dyDescent="0.25">
      <c r="A62" s="3"/>
      <c r="B62" s="385">
        <f>Amnt_Deposited!B54</f>
        <v>43</v>
      </c>
      <c r="C62" s="321">
        <f>Amnt_Deposited!L54</f>
        <v>0</v>
      </c>
      <c r="D62" s="501">
        <f>MCF!S61</f>
        <v>0</v>
      </c>
      <c r="E62" s="236">
        <f t="shared" si="6"/>
        <v>0</v>
      </c>
      <c r="F62" s="236">
        <f t="shared" si="1"/>
        <v>0</v>
      </c>
      <c r="G62" s="236">
        <f t="shared" si="2"/>
        <v>0</v>
      </c>
      <c r="H62" s="236">
        <f t="shared" si="3"/>
        <v>0</v>
      </c>
      <c r="I62" s="236">
        <f t="shared" si="4"/>
        <v>0</v>
      </c>
      <c r="J62" s="387">
        <f t="shared" si="7"/>
        <v>0</v>
      </c>
      <c r="K62" s="3"/>
      <c r="L62" s="3"/>
      <c r="M62" s="3"/>
      <c r="N62" s="3"/>
      <c r="O62" s="3"/>
      <c r="P62" s="3"/>
      <c r="Q62" s="3"/>
      <c r="R62" s="3"/>
      <c r="S62" s="3"/>
      <c r="T62" s="3"/>
      <c r="U62" s="3"/>
      <c r="V62" s="3"/>
      <c r="W62" s="3"/>
      <c r="X62" s="3"/>
      <c r="Y62" s="3"/>
      <c r="Z62" s="3"/>
    </row>
    <row r="63" spans="1:26" ht="12.75" customHeight="1" x14ac:dyDescent="0.25">
      <c r="A63" s="3"/>
      <c r="B63" s="385">
        <f>Amnt_Deposited!B55</f>
        <v>44</v>
      </c>
      <c r="C63" s="321">
        <f>Amnt_Deposited!L55</f>
        <v>0</v>
      </c>
      <c r="D63" s="501">
        <f>MCF!S62</f>
        <v>0</v>
      </c>
      <c r="E63" s="236">
        <f t="shared" si="6"/>
        <v>0</v>
      </c>
      <c r="F63" s="236">
        <f t="shared" si="1"/>
        <v>0</v>
      </c>
      <c r="G63" s="236">
        <f t="shared" si="2"/>
        <v>0</v>
      </c>
      <c r="H63" s="236">
        <f t="shared" si="3"/>
        <v>0</v>
      </c>
      <c r="I63" s="236">
        <f t="shared" si="4"/>
        <v>0</v>
      </c>
      <c r="J63" s="387">
        <f t="shared" si="7"/>
        <v>0</v>
      </c>
      <c r="K63" s="3"/>
      <c r="L63" s="3"/>
      <c r="M63" s="3"/>
      <c r="N63" s="3"/>
      <c r="O63" s="3"/>
      <c r="P63" s="3"/>
      <c r="Q63" s="3"/>
      <c r="R63" s="3"/>
      <c r="S63" s="3"/>
      <c r="T63" s="3"/>
      <c r="U63" s="3"/>
      <c r="V63" s="3"/>
      <c r="W63" s="3"/>
      <c r="X63" s="3"/>
      <c r="Y63" s="3"/>
      <c r="Z63" s="3"/>
    </row>
    <row r="64" spans="1:26" ht="12.75" customHeight="1" x14ac:dyDescent="0.25">
      <c r="A64" s="3"/>
      <c r="B64" s="385">
        <f>Amnt_Deposited!B56</f>
        <v>45</v>
      </c>
      <c r="C64" s="321">
        <f>Amnt_Deposited!L56</f>
        <v>0</v>
      </c>
      <c r="D64" s="501">
        <f>MCF!S63</f>
        <v>0</v>
      </c>
      <c r="E64" s="236">
        <f t="shared" si="6"/>
        <v>0</v>
      </c>
      <c r="F64" s="236">
        <f t="shared" si="1"/>
        <v>0</v>
      </c>
      <c r="G64" s="236">
        <f t="shared" si="2"/>
        <v>0</v>
      </c>
      <c r="H64" s="236">
        <f t="shared" si="3"/>
        <v>0</v>
      </c>
      <c r="I64" s="236">
        <f t="shared" si="4"/>
        <v>0</v>
      </c>
      <c r="J64" s="387">
        <f t="shared" si="7"/>
        <v>0</v>
      </c>
      <c r="K64" s="3"/>
      <c r="L64" s="3"/>
      <c r="M64" s="3"/>
      <c r="N64" s="3"/>
      <c r="O64" s="3"/>
      <c r="P64" s="3"/>
      <c r="Q64" s="3"/>
      <c r="R64" s="3"/>
      <c r="S64" s="3"/>
      <c r="T64" s="3"/>
      <c r="U64" s="3"/>
      <c r="V64" s="3"/>
      <c r="W64" s="3"/>
      <c r="X64" s="3"/>
      <c r="Y64" s="3"/>
      <c r="Z64" s="3"/>
    </row>
    <row r="65" spans="1:26" ht="12.75" customHeight="1" x14ac:dyDescent="0.25">
      <c r="A65" s="3"/>
      <c r="B65" s="385">
        <f>Amnt_Deposited!B57</f>
        <v>46</v>
      </c>
      <c r="C65" s="321">
        <f>Amnt_Deposited!L57</f>
        <v>0</v>
      </c>
      <c r="D65" s="501">
        <f>MCF!S64</f>
        <v>0</v>
      </c>
      <c r="E65" s="236">
        <f t="shared" si="6"/>
        <v>0</v>
      </c>
      <c r="F65" s="236">
        <f t="shared" si="1"/>
        <v>0</v>
      </c>
      <c r="G65" s="236">
        <f t="shared" si="2"/>
        <v>0</v>
      </c>
      <c r="H65" s="236">
        <f t="shared" si="3"/>
        <v>0</v>
      </c>
      <c r="I65" s="236">
        <f t="shared" si="4"/>
        <v>0</v>
      </c>
      <c r="J65" s="387">
        <f t="shared" si="7"/>
        <v>0</v>
      </c>
      <c r="K65" s="3"/>
      <c r="L65" s="3"/>
      <c r="M65" s="3"/>
      <c r="N65" s="3"/>
      <c r="O65" s="3"/>
      <c r="P65" s="3"/>
      <c r="Q65" s="3"/>
      <c r="R65" s="3"/>
      <c r="S65" s="3"/>
      <c r="T65" s="3"/>
      <c r="U65" s="3"/>
      <c r="V65" s="3"/>
      <c r="W65" s="3"/>
      <c r="X65" s="3"/>
      <c r="Y65" s="3"/>
      <c r="Z65" s="3"/>
    </row>
    <row r="66" spans="1:26" ht="12.75" customHeight="1" x14ac:dyDescent="0.25">
      <c r="A66" s="3"/>
      <c r="B66" s="385">
        <f>Amnt_Deposited!B58</f>
        <v>47</v>
      </c>
      <c r="C66" s="321">
        <f>Amnt_Deposited!L58</f>
        <v>0</v>
      </c>
      <c r="D66" s="501">
        <f>MCF!S65</f>
        <v>0</v>
      </c>
      <c r="E66" s="236">
        <f t="shared" si="6"/>
        <v>0</v>
      </c>
      <c r="F66" s="236">
        <f t="shared" si="1"/>
        <v>0</v>
      </c>
      <c r="G66" s="236">
        <f t="shared" si="2"/>
        <v>0</v>
      </c>
      <c r="H66" s="236">
        <f t="shared" si="3"/>
        <v>0</v>
      </c>
      <c r="I66" s="236">
        <f t="shared" si="4"/>
        <v>0</v>
      </c>
      <c r="J66" s="387">
        <f t="shared" si="7"/>
        <v>0</v>
      </c>
      <c r="K66" s="3"/>
      <c r="L66" s="3"/>
      <c r="M66" s="3"/>
      <c r="N66" s="3"/>
      <c r="O66" s="3"/>
      <c r="P66" s="3"/>
      <c r="Q66" s="3"/>
      <c r="R66" s="3"/>
      <c r="S66" s="3"/>
      <c r="T66" s="3"/>
      <c r="U66" s="3"/>
      <c r="V66" s="3"/>
      <c r="W66" s="3"/>
      <c r="X66" s="3"/>
      <c r="Y66" s="3"/>
      <c r="Z66" s="3"/>
    </row>
    <row r="67" spans="1:26" ht="12.75" customHeight="1" x14ac:dyDescent="0.25">
      <c r="A67" s="3"/>
      <c r="B67" s="385">
        <f>Amnt_Deposited!B59</f>
        <v>48</v>
      </c>
      <c r="C67" s="321">
        <f>Amnt_Deposited!L59</f>
        <v>0</v>
      </c>
      <c r="D67" s="501">
        <f>MCF!S66</f>
        <v>0</v>
      </c>
      <c r="E67" s="236">
        <f t="shared" si="6"/>
        <v>0</v>
      </c>
      <c r="F67" s="236">
        <f t="shared" si="1"/>
        <v>0</v>
      </c>
      <c r="G67" s="236">
        <f t="shared" si="2"/>
        <v>0</v>
      </c>
      <c r="H67" s="236">
        <f t="shared" si="3"/>
        <v>0</v>
      </c>
      <c r="I67" s="236">
        <f t="shared" si="4"/>
        <v>0</v>
      </c>
      <c r="J67" s="387">
        <f t="shared" si="7"/>
        <v>0</v>
      </c>
      <c r="K67" s="3"/>
      <c r="L67" s="3"/>
      <c r="M67" s="3"/>
      <c r="N67" s="3"/>
      <c r="O67" s="3"/>
      <c r="P67" s="3"/>
      <c r="Q67" s="3"/>
      <c r="R67" s="3"/>
      <c r="S67" s="3"/>
      <c r="T67" s="3"/>
      <c r="U67" s="3"/>
      <c r="V67" s="3"/>
      <c r="W67" s="3"/>
      <c r="X67" s="3"/>
      <c r="Y67" s="3"/>
      <c r="Z67" s="3"/>
    </row>
    <row r="68" spans="1:26" ht="12.75" customHeight="1" x14ac:dyDescent="0.25">
      <c r="A68" s="3"/>
      <c r="B68" s="385">
        <f>Amnt_Deposited!B60</f>
        <v>49</v>
      </c>
      <c r="C68" s="321">
        <f>Amnt_Deposited!L60</f>
        <v>0</v>
      </c>
      <c r="D68" s="501">
        <f>MCF!S67</f>
        <v>0</v>
      </c>
      <c r="E68" s="236">
        <f t="shared" si="6"/>
        <v>0</v>
      </c>
      <c r="F68" s="236">
        <f t="shared" si="1"/>
        <v>0</v>
      </c>
      <c r="G68" s="236">
        <f t="shared" si="2"/>
        <v>0</v>
      </c>
      <c r="H68" s="236">
        <f t="shared" si="3"/>
        <v>0</v>
      </c>
      <c r="I68" s="236">
        <f t="shared" si="4"/>
        <v>0</v>
      </c>
      <c r="J68" s="387">
        <f t="shared" si="7"/>
        <v>0</v>
      </c>
      <c r="K68" s="3"/>
      <c r="L68" s="3"/>
      <c r="M68" s="3"/>
      <c r="N68" s="3"/>
      <c r="O68" s="3"/>
      <c r="P68" s="3"/>
      <c r="Q68" s="3"/>
      <c r="R68" s="3"/>
      <c r="S68" s="3"/>
      <c r="T68" s="3"/>
      <c r="U68" s="3"/>
      <c r="V68" s="3"/>
      <c r="W68" s="3"/>
      <c r="X68" s="3"/>
      <c r="Y68" s="3"/>
      <c r="Z68" s="3"/>
    </row>
    <row r="69" spans="1:26" ht="12.75" customHeight="1" x14ac:dyDescent="0.25">
      <c r="A69" s="3"/>
      <c r="B69" s="385">
        <f>Amnt_Deposited!B61</f>
        <v>50</v>
      </c>
      <c r="C69" s="321">
        <f>Amnt_Deposited!L61</f>
        <v>0</v>
      </c>
      <c r="D69" s="501">
        <f>MCF!S68</f>
        <v>0</v>
      </c>
      <c r="E69" s="236">
        <f t="shared" si="6"/>
        <v>0</v>
      </c>
      <c r="F69" s="236">
        <f t="shared" si="1"/>
        <v>0</v>
      </c>
      <c r="G69" s="236">
        <f t="shared" si="2"/>
        <v>0</v>
      </c>
      <c r="H69" s="236">
        <f t="shared" si="3"/>
        <v>0</v>
      </c>
      <c r="I69" s="236">
        <f t="shared" si="4"/>
        <v>0</v>
      </c>
      <c r="J69" s="387">
        <f t="shared" si="7"/>
        <v>0</v>
      </c>
      <c r="K69" s="3"/>
      <c r="L69" s="3"/>
      <c r="M69" s="3"/>
      <c r="N69" s="3"/>
      <c r="O69" s="3"/>
      <c r="P69" s="3"/>
      <c r="Q69" s="3"/>
      <c r="R69" s="3"/>
      <c r="S69" s="3"/>
      <c r="T69" s="3"/>
      <c r="U69" s="3"/>
      <c r="V69" s="3"/>
      <c r="W69" s="3"/>
      <c r="X69" s="3"/>
      <c r="Y69" s="3"/>
      <c r="Z69" s="3"/>
    </row>
    <row r="70" spans="1:26" ht="12.75" customHeight="1" x14ac:dyDescent="0.25">
      <c r="A70" s="3"/>
      <c r="B70" s="385">
        <f>Amnt_Deposited!B62</f>
        <v>51</v>
      </c>
      <c r="C70" s="321">
        <f>Amnt_Deposited!L62</f>
        <v>0</v>
      </c>
      <c r="D70" s="501">
        <f>MCF!S69</f>
        <v>0</v>
      </c>
      <c r="E70" s="236">
        <f t="shared" si="6"/>
        <v>0</v>
      </c>
      <c r="F70" s="236">
        <f t="shared" si="1"/>
        <v>0</v>
      </c>
      <c r="G70" s="236">
        <f t="shared" si="2"/>
        <v>0</v>
      </c>
      <c r="H70" s="236">
        <f t="shared" si="3"/>
        <v>0</v>
      </c>
      <c r="I70" s="236">
        <f t="shared" si="4"/>
        <v>0</v>
      </c>
      <c r="J70" s="387">
        <f t="shared" si="7"/>
        <v>0</v>
      </c>
      <c r="K70" s="3"/>
      <c r="L70" s="3"/>
      <c r="M70" s="3"/>
      <c r="N70" s="3"/>
      <c r="O70" s="3"/>
      <c r="P70" s="3"/>
      <c r="Q70" s="3"/>
      <c r="R70" s="3"/>
      <c r="S70" s="3"/>
      <c r="T70" s="3"/>
      <c r="U70" s="3"/>
      <c r="V70" s="3"/>
      <c r="W70" s="3"/>
      <c r="X70" s="3"/>
      <c r="Y70" s="3"/>
      <c r="Z70" s="3"/>
    </row>
    <row r="71" spans="1:26" ht="12.75" customHeight="1" x14ac:dyDescent="0.25">
      <c r="A71" s="3"/>
      <c r="B71" s="385">
        <f>Amnt_Deposited!B63</f>
        <v>52</v>
      </c>
      <c r="C71" s="321">
        <f>Amnt_Deposited!L63</f>
        <v>0</v>
      </c>
      <c r="D71" s="501">
        <f>MCF!S70</f>
        <v>0</v>
      </c>
      <c r="E71" s="236">
        <f t="shared" si="6"/>
        <v>0</v>
      </c>
      <c r="F71" s="236">
        <f t="shared" si="1"/>
        <v>0</v>
      </c>
      <c r="G71" s="236">
        <f t="shared" si="2"/>
        <v>0</v>
      </c>
      <c r="H71" s="236">
        <f t="shared" si="3"/>
        <v>0</v>
      </c>
      <c r="I71" s="236">
        <f t="shared" si="4"/>
        <v>0</v>
      </c>
      <c r="J71" s="387">
        <f t="shared" si="7"/>
        <v>0</v>
      </c>
      <c r="K71" s="3"/>
      <c r="L71" s="3"/>
      <c r="M71" s="3"/>
      <c r="N71" s="3"/>
      <c r="O71" s="3"/>
      <c r="P71" s="3"/>
      <c r="Q71" s="3"/>
      <c r="R71" s="3"/>
      <c r="S71" s="3"/>
      <c r="T71" s="3"/>
      <c r="U71" s="3"/>
      <c r="V71" s="3"/>
      <c r="W71" s="3"/>
      <c r="X71" s="3"/>
      <c r="Y71" s="3"/>
      <c r="Z71" s="3"/>
    </row>
    <row r="72" spans="1:26" ht="12.75" customHeight="1" x14ac:dyDescent="0.25">
      <c r="A72" s="3"/>
      <c r="B72" s="385">
        <f>Amnt_Deposited!B64</f>
        <v>53</v>
      </c>
      <c r="C72" s="321">
        <f>Amnt_Deposited!L64</f>
        <v>0</v>
      </c>
      <c r="D72" s="501">
        <f>MCF!S71</f>
        <v>0</v>
      </c>
      <c r="E72" s="236">
        <f t="shared" si="6"/>
        <v>0</v>
      </c>
      <c r="F72" s="236">
        <f t="shared" si="1"/>
        <v>0</v>
      </c>
      <c r="G72" s="236">
        <f t="shared" si="2"/>
        <v>0</v>
      </c>
      <c r="H72" s="236">
        <f t="shared" si="3"/>
        <v>0</v>
      </c>
      <c r="I72" s="236">
        <f t="shared" si="4"/>
        <v>0</v>
      </c>
      <c r="J72" s="387">
        <f t="shared" si="7"/>
        <v>0</v>
      </c>
      <c r="K72" s="3"/>
      <c r="L72" s="3"/>
      <c r="M72" s="3"/>
      <c r="N72" s="3"/>
      <c r="O72" s="3"/>
      <c r="P72" s="3"/>
      <c r="Q72" s="3"/>
      <c r="R72" s="3"/>
      <c r="S72" s="3"/>
      <c r="T72" s="3"/>
      <c r="U72" s="3"/>
      <c r="V72" s="3"/>
      <c r="W72" s="3"/>
      <c r="X72" s="3"/>
      <c r="Y72" s="3"/>
      <c r="Z72" s="3"/>
    </row>
    <row r="73" spans="1:26" ht="12.75" customHeight="1" x14ac:dyDescent="0.25">
      <c r="A73" s="3"/>
      <c r="B73" s="385">
        <f>Amnt_Deposited!B65</f>
        <v>54</v>
      </c>
      <c r="C73" s="321">
        <f>Amnt_Deposited!L65</f>
        <v>0</v>
      </c>
      <c r="D73" s="501">
        <f>MCF!S72</f>
        <v>0</v>
      </c>
      <c r="E73" s="236">
        <f t="shared" si="6"/>
        <v>0</v>
      </c>
      <c r="F73" s="236">
        <f t="shared" si="1"/>
        <v>0</v>
      </c>
      <c r="G73" s="236">
        <f t="shared" si="2"/>
        <v>0</v>
      </c>
      <c r="H73" s="236">
        <f t="shared" si="3"/>
        <v>0</v>
      </c>
      <c r="I73" s="236">
        <f t="shared" si="4"/>
        <v>0</v>
      </c>
      <c r="J73" s="387">
        <f t="shared" si="7"/>
        <v>0</v>
      </c>
      <c r="K73" s="3"/>
      <c r="L73" s="3"/>
      <c r="M73" s="3"/>
      <c r="N73" s="3"/>
      <c r="O73" s="3"/>
      <c r="P73" s="3"/>
      <c r="Q73" s="3"/>
      <c r="R73" s="3"/>
      <c r="S73" s="3"/>
      <c r="T73" s="3"/>
      <c r="U73" s="3"/>
      <c r="V73" s="3"/>
      <c r="W73" s="3"/>
      <c r="X73" s="3"/>
      <c r="Y73" s="3"/>
      <c r="Z73" s="3"/>
    </row>
    <row r="74" spans="1:26" ht="12.75" customHeight="1" x14ac:dyDescent="0.25">
      <c r="A74" s="3"/>
      <c r="B74" s="385">
        <f>Amnt_Deposited!B66</f>
        <v>55</v>
      </c>
      <c r="C74" s="321">
        <f>Amnt_Deposited!L66</f>
        <v>0</v>
      </c>
      <c r="D74" s="501">
        <f>MCF!S73</f>
        <v>0</v>
      </c>
      <c r="E74" s="236">
        <f t="shared" si="6"/>
        <v>0</v>
      </c>
      <c r="F74" s="236">
        <f t="shared" si="1"/>
        <v>0</v>
      </c>
      <c r="G74" s="236">
        <f t="shared" si="2"/>
        <v>0</v>
      </c>
      <c r="H74" s="236">
        <f t="shared" si="3"/>
        <v>0</v>
      </c>
      <c r="I74" s="236">
        <f t="shared" si="4"/>
        <v>0</v>
      </c>
      <c r="J74" s="387">
        <f t="shared" si="7"/>
        <v>0</v>
      </c>
      <c r="K74" s="3"/>
      <c r="L74" s="3"/>
      <c r="M74" s="3"/>
      <c r="N74" s="3"/>
      <c r="O74" s="3"/>
      <c r="P74" s="3"/>
      <c r="Q74" s="3"/>
      <c r="R74" s="3"/>
      <c r="S74" s="3"/>
      <c r="T74" s="3"/>
      <c r="U74" s="3"/>
      <c r="V74" s="3"/>
      <c r="W74" s="3"/>
      <c r="X74" s="3"/>
      <c r="Y74" s="3"/>
      <c r="Z74" s="3"/>
    </row>
    <row r="75" spans="1:26" ht="12.75" customHeight="1" x14ac:dyDescent="0.25">
      <c r="A75" s="3"/>
      <c r="B75" s="385">
        <f>Amnt_Deposited!B67</f>
        <v>56</v>
      </c>
      <c r="C75" s="321">
        <f>Amnt_Deposited!L67</f>
        <v>0</v>
      </c>
      <c r="D75" s="501">
        <f>MCF!S74</f>
        <v>0</v>
      </c>
      <c r="E75" s="236">
        <f t="shared" si="6"/>
        <v>0</v>
      </c>
      <c r="F75" s="236">
        <f t="shared" si="1"/>
        <v>0</v>
      </c>
      <c r="G75" s="236">
        <f t="shared" si="2"/>
        <v>0</v>
      </c>
      <c r="H75" s="236">
        <f t="shared" si="3"/>
        <v>0</v>
      </c>
      <c r="I75" s="236">
        <f t="shared" si="4"/>
        <v>0</v>
      </c>
      <c r="J75" s="387">
        <f t="shared" si="7"/>
        <v>0</v>
      </c>
      <c r="K75" s="3"/>
      <c r="L75" s="3"/>
      <c r="M75" s="3"/>
      <c r="N75" s="3"/>
      <c r="O75" s="3"/>
      <c r="P75" s="3"/>
      <c r="Q75" s="3"/>
      <c r="R75" s="3"/>
      <c r="S75" s="3"/>
      <c r="T75" s="3"/>
      <c r="U75" s="3"/>
      <c r="V75" s="3"/>
      <c r="W75" s="3"/>
      <c r="X75" s="3"/>
      <c r="Y75" s="3"/>
      <c r="Z75" s="3"/>
    </row>
    <row r="76" spans="1:26" ht="12.75" customHeight="1" x14ac:dyDescent="0.25">
      <c r="A76" s="3"/>
      <c r="B76" s="385">
        <f>Amnt_Deposited!B68</f>
        <v>57</v>
      </c>
      <c r="C76" s="321">
        <f>Amnt_Deposited!L68</f>
        <v>0</v>
      </c>
      <c r="D76" s="501">
        <f>MCF!S75</f>
        <v>0</v>
      </c>
      <c r="E76" s="236">
        <f t="shared" si="6"/>
        <v>0</v>
      </c>
      <c r="F76" s="236">
        <f t="shared" si="1"/>
        <v>0</v>
      </c>
      <c r="G76" s="236">
        <f t="shared" si="2"/>
        <v>0</v>
      </c>
      <c r="H76" s="236">
        <f t="shared" si="3"/>
        <v>0</v>
      </c>
      <c r="I76" s="236">
        <f t="shared" si="4"/>
        <v>0</v>
      </c>
      <c r="J76" s="387">
        <f t="shared" si="7"/>
        <v>0</v>
      </c>
      <c r="K76" s="3"/>
      <c r="L76" s="3"/>
      <c r="M76" s="3"/>
      <c r="N76" s="3"/>
      <c r="O76" s="3"/>
      <c r="P76" s="3"/>
      <c r="Q76" s="3"/>
      <c r="R76" s="3"/>
      <c r="S76" s="3"/>
      <c r="T76" s="3"/>
      <c r="U76" s="3"/>
      <c r="V76" s="3"/>
      <c r="W76" s="3"/>
      <c r="X76" s="3"/>
      <c r="Y76" s="3"/>
      <c r="Z76" s="3"/>
    </row>
    <row r="77" spans="1:26" ht="12.75" customHeight="1" x14ac:dyDescent="0.25">
      <c r="A77" s="3"/>
      <c r="B77" s="385">
        <f>Amnt_Deposited!B69</f>
        <v>58</v>
      </c>
      <c r="C77" s="321">
        <f>Amnt_Deposited!L69</f>
        <v>0</v>
      </c>
      <c r="D77" s="501">
        <f>MCF!S76</f>
        <v>0</v>
      </c>
      <c r="E77" s="236">
        <f t="shared" si="6"/>
        <v>0</v>
      </c>
      <c r="F77" s="236">
        <f t="shared" si="1"/>
        <v>0</v>
      </c>
      <c r="G77" s="236">
        <f t="shared" si="2"/>
        <v>0</v>
      </c>
      <c r="H77" s="236">
        <f t="shared" si="3"/>
        <v>0</v>
      </c>
      <c r="I77" s="236">
        <f t="shared" si="4"/>
        <v>0</v>
      </c>
      <c r="J77" s="387">
        <f t="shared" si="7"/>
        <v>0</v>
      </c>
      <c r="K77" s="3"/>
      <c r="L77" s="3"/>
      <c r="M77" s="3"/>
      <c r="N77" s="3"/>
      <c r="O77" s="3"/>
      <c r="P77" s="3"/>
      <c r="Q77" s="3"/>
      <c r="R77" s="3"/>
      <c r="S77" s="3"/>
      <c r="T77" s="3"/>
      <c r="U77" s="3"/>
      <c r="V77" s="3"/>
      <c r="W77" s="3"/>
      <c r="X77" s="3"/>
      <c r="Y77" s="3"/>
      <c r="Z77" s="3"/>
    </row>
    <row r="78" spans="1:26" ht="12.75" customHeight="1" x14ac:dyDescent="0.25">
      <c r="A78" s="3"/>
      <c r="B78" s="385">
        <f>Amnt_Deposited!B70</f>
        <v>59</v>
      </c>
      <c r="C78" s="321">
        <f>Amnt_Deposited!L70</f>
        <v>0</v>
      </c>
      <c r="D78" s="501">
        <f>MCF!S77</f>
        <v>0</v>
      </c>
      <c r="E78" s="236">
        <f t="shared" si="6"/>
        <v>0</v>
      </c>
      <c r="F78" s="236">
        <f t="shared" si="1"/>
        <v>0</v>
      </c>
      <c r="G78" s="236">
        <f t="shared" si="2"/>
        <v>0</v>
      </c>
      <c r="H78" s="236">
        <f t="shared" si="3"/>
        <v>0</v>
      </c>
      <c r="I78" s="236">
        <f t="shared" si="4"/>
        <v>0</v>
      </c>
      <c r="J78" s="387">
        <f t="shared" si="7"/>
        <v>0</v>
      </c>
      <c r="K78" s="3"/>
      <c r="L78" s="3"/>
      <c r="M78" s="3"/>
      <c r="N78" s="3"/>
      <c r="O78" s="3"/>
      <c r="P78" s="3"/>
      <c r="Q78" s="3"/>
      <c r="R78" s="3"/>
      <c r="S78" s="3"/>
      <c r="T78" s="3"/>
      <c r="U78" s="3"/>
      <c r="V78" s="3"/>
      <c r="W78" s="3"/>
      <c r="X78" s="3"/>
      <c r="Y78" s="3"/>
      <c r="Z78" s="3"/>
    </row>
    <row r="79" spans="1:26" ht="12.75" customHeight="1" x14ac:dyDescent="0.25">
      <c r="A79" s="3"/>
      <c r="B79" s="385">
        <f>Amnt_Deposited!B71</f>
        <v>60</v>
      </c>
      <c r="C79" s="321">
        <f>Amnt_Deposited!L71</f>
        <v>0</v>
      </c>
      <c r="D79" s="501">
        <f>MCF!S78</f>
        <v>0</v>
      </c>
      <c r="E79" s="236">
        <f t="shared" si="6"/>
        <v>0</v>
      </c>
      <c r="F79" s="236">
        <f t="shared" si="1"/>
        <v>0</v>
      </c>
      <c r="G79" s="236">
        <f t="shared" si="2"/>
        <v>0</v>
      </c>
      <c r="H79" s="236">
        <f t="shared" si="3"/>
        <v>0</v>
      </c>
      <c r="I79" s="236">
        <f t="shared" si="4"/>
        <v>0</v>
      </c>
      <c r="J79" s="387">
        <f t="shared" si="7"/>
        <v>0</v>
      </c>
      <c r="K79" s="3"/>
      <c r="L79" s="3"/>
      <c r="M79" s="3"/>
      <c r="N79" s="3"/>
      <c r="O79" s="3"/>
      <c r="P79" s="3"/>
      <c r="Q79" s="3"/>
      <c r="R79" s="3"/>
      <c r="S79" s="3"/>
      <c r="T79" s="3"/>
      <c r="U79" s="3"/>
      <c r="V79" s="3"/>
      <c r="W79" s="3"/>
      <c r="X79" s="3"/>
      <c r="Y79" s="3"/>
      <c r="Z79" s="3"/>
    </row>
    <row r="80" spans="1:26" ht="12.75" customHeight="1" x14ac:dyDescent="0.25">
      <c r="A80" s="3"/>
      <c r="B80" s="385">
        <f>Amnt_Deposited!B72</f>
        <v>61</v>
      </c>
      <c r="C80" s="321">
        <f>Amnt_Deposited!L72</f>
        <v>0</v>
      </c>
      <c r="D80" s="501">
        <f>MCF!S79</f>
        <v>0</v>
      </c>
      <c r="E80" s="236">
        <f t="shared" si="6"/>
        <v>0</v>
      </c>
      <c r="F80" s="236">
        <f t="shared" si="1"/>
        <v>0</v>
      </c>
      <c r="G80" s="236">
        <f t="shared" si="2"/>
        <v>0</v>
      </c>
      <c r="H80" s="236">
        <f t="shared" si="3"/>
        <v>0</v>
      </c>
      <c r="I80" s="236">
        <f t="shared" si="4"/>
        <v>0</v>
      </c>
      <c r="J80" s="387">
        <f t="shared" si="7"/>
        <v>0</v>
      </c>
      <c r="K80" s="3"/>
      <c r="L80" s="3"/>
      <c r="M80" s="3"/>
      <c r="N80" s="3"/>
      <c r="O80" s="3"/>
      <c r="P80" s="3"/>
      <c r="Q80" s="3"/>
      <c r="R80" s="3"/>
      <c r="S80" s="3"/>
      <c r="T80" s="3"/>
      <c r="U80" s="3"/>
      <c r="V80" s="3"/>
      <c r="W80" s="3"/>
      <c r="X80" s="3"/>
      <c r="Y80" s="3"/>
      <c r="Z80" s="3"/>
    </row>
    <row r="81" spans="1:26" ht="12.75" customHeight="1" x14ac:dyDescent="0.25">
      <c r="A81" s="3"/>
      <c r="B81" s="385">
        <f>Amnt_Deposited!B73</f>
        <v>62</v>
      </c>
      <c r="C81" s="321">
        <f>Amnt_Deposited!L73</f>
        <v>0</v>
      </c>
      <c r="D81" s="501">
        <f>MCF!S80</f>
        <v>0</v>
      </c>
      <c r="E81" s="236">
        <f t="shared" si="6"/>
        <v>0</v>
      </c>
      <c r="F81" s="236">
        <f t="shared" si="1"/>
        <v>0</v>
      </c>
      <c r="G81" s="236">
        <f t="shared" si="2"/>
        <v>0</v>
      </c>
      <c r="H81" s="236">
        <f t="shared" si="3"/>
        <v>0</v>
      </c>
      <c r="I81" s="236">
        <f t="shared" si="4"/>
        <v>0</v>
      </c>
      <c r="J81" s="387">
        <f t="shared" si="7"/>
        <v>0</v>
      </c>
      <c r="K81" s="3"/>
      <c r="L81" s="3"/>
      <c r="M81" s="3"/>
      <c r="N81" s="3"/>
      <c r="O81" s="3"/>
      <c r="P81" s="3"/>
      <c r="Q81" s="3"/>
      <c r="R81" s="3"/>
      <c r="S81" s="3"/>
      <c r="T81" s="3"/>
      <c r="U81" s="3"/>
      <c r="V81" s="3"/>
      <c r="W81" s="3"/>
      <c r="X81" s="3"/>
      <c r="Y81" s="3"/>
      <c r="Z81" s="3"/>
    </row>
    <row r="82" spans="1:26" ht="12.75" customHeight="1" x14ac:dyDescent="0.25">
      <c r="A82" s="3"/>
      <c r="B82" s="385">
        <f>Amnt_Deposited!B74</f>
        <v>63</v>
      </c>
      <c r="C82" s="321">
        <f>Amnt_Deposited!L74</f>
        <v>0</v>
      </c>
      <c r="D82" s="501">
        <f>MCF!S81</f>
        <v>0</v>
      </c>
      <c r="E82" s="236">
        <f t="shared" si="6"/>
        <v>0</v>
      </c>
      <c r="F82" s="236">
        <f t="shared" si="1"/>
        <v>0</v>
      </c>
      <c r="G82" s="236">
        <f t="shared" si="2"/>
        <v>0</v>
      </c>
      <c r="H82" s="236">
        <f t="shared" si="3"/>
        <v>0</v>
      </c>
      <c r="I82" s="236">
        <f t="shared" si="4"/>
        <v>0</v>
      </c>
      <c r="J82" s="387">
        <f t="shared" si="7"/>
        <v>0</v>
      </c>
      <c r="K82" s="3"/>
      <c r="L82" s="3"/>
      <c r="M82" s="3"/>
      <c r="N82" s="3"/>
      <c r="O82" s="3"/>
      <c r="P82" s="3"/>
      <c r="Q82" s="3"/>
      <c r="R82" s="3"/>
      <c r="S82" s="3"/>
      <c r="T82" s="3"/>
      <c r="U82" s="3"/>
      <c r="V82" s="3"/>
      <c r="W82" s="3"/>
      <c r="X82" s="3"/>
      <c r="Y82" s="3"/>
      <c r="Z82" s="3"/>
    </row>
    <row r="83" spans="1:26" ht="12.75" customHeight="1" x14ac:dyDescent="0.25">
      <c r="A83" s="3"/>
      <c r="B83" s="385">
        <f>Amnt_Deposited!B75</f>
        <v>64</v>
      </c>
      <c r="C83" s="321">
        <f>Amnt_Deposited!L75</f>
        <v>0</v>
      </c>
      <c r="D83" s="501">
        <f>MCF!S82</f>
        <v>0</v>
      </c>
      <c r="E83" s="236">
        <f t="shared" ref="E83:E99" si="8">C83*$I$6*DOCF*D83</f>
        <v>0</v>
      </c>
      <c r="F83" s="236">
        <f t="shared" si="1"/>
        <v>0</v>
      </c>
      <c r="G83" s="236">
        <f t="shared" si="2"/>
        <v>0</v>
      </c>
      <c r="H83" s="236">
        <f t="shared" si="3"/>
        <v>0</v>
      </c>
      <c r="I83" s="236">
        <f t="shared" si="4"/>
        <v>0</v>
      </c>
      <c r="J83" s="387">
        <f t="shared" ref="J83:J99" si="9">I83*CH4_fraction*conv</f>
        <v>0</v>
      </c>
      <c r="K83" s="3"/>
      <c r="L83" s="3"/>
      <c r="M83" s="3"/>
      <c r="N83" s="3"/>
      <c r="O83" s="3"/>
      <c r="P83" s="3"/>
      <c r="Q83" s="3"/>
      <c r="R83" s="3"/>
      <c r="S83" s="3"/>
      <c r="T83" s="3"/>
      <c r="U83" s="3"/>
      <c r="V83" s="3"/>
      <c r="W83" s="3"/>
      <c r="X83" s="3"/>
      <c r="Y83" s="3"/>
      <c r="Z83" s="3"/>
    </row>
    <row r="84" spans="1:26" ht="12.75" customHeight="1" x14ac:dyDescent="0.25">
      <c r="A84" s="3"/>
      <c r="B84" s="385">
        <f>Amnt_Deposited!B76</f>
        <v>65</v>
      </c>
      <c r="C84" s="321">
        <f>Amnt_Deposited!L76</f>
        <v>0</v>
      </c>
      <c r="D84" s="501">
        <f>MCF!S83</f>
        <v>0</v>
      </c>
      <c r="E84" s="236">
        <f t="shared" si="8"/>
        <v>0</v>
      </c>
      <c r="F84" s="236">
        <f t="shared" si="1"/>
        <v>0</v>
      </c>
      <c r="G84" s="236">
        <f t="shared" si="2"/>
        <v>0</v>
      </c>
      <c r="H84" s="236">
        <f t="shared" si="3"/>
        <v>0</v>
      </c>
      <c r="I84" s="236">
        <f t="shared" si="4"/>
        <v>0</v>
      </c>
      <c r="J84" s="387">
        <f t="shared" si="9"/>
        <v>0</v>
      </c>
      <c r="K84" s="3"/>
      <c r="L84" s="3"/>
      <c r="M84" s="3"/>
      <c r="N84" s="3"/>
      <c r="O84" s="3"/>
      <c r="P84" s="3"/>
      <c r="Q84" s="3"/>
      <c r="R84" s="3"/>
      <c r="S84" s="3"/>
      <c r="T84" s="3"/>
      <c r="U84" s="3"/>
      <c r="V84" s="3"/>
      <c r="W84" s="3"/>
      <c r="X84" s="3"/>
      <c r="Y84" s="3"/>
      <c r="Z84" s="3"/>
    </row>
    <row r="85" spans="1:26" ht="12.75" customHeight="1" x14ac:dyDescent="0.25">
      <c r="A85" s="3"/>
      <c r="B85" s="385">
        <f>Amnt_Deposited!B77</f>
        <v>66</v>
      </c>
      <c r="C85" s="321">
        <f>Amnt_Deposited!L77</f>
        <v>0</v>
      </c>
      <c r="D85" s="501">
        <f>MCF!S84</f>
        <v>0</v>
      </c>
      <c r="E85" s="236">
        <f t="shared" si="8"/>
        <v>0</v>
      </c>
      <c r="F85" s="236">
        <f t="shared" si="1"/>
        <v>0</v>
      </c>
      <c r="G85" s="236">
        <f t="shared" si="2"/>
        <v>0</v>
      </c>
      <c r="H85" s="236">
        <f t="shared" si="3"/>
        <v>0</v>
      </c>
      <c r="I85" s="236">
        <f t="shared" si="4"/>
        <v>0</v>
      </c>
      <c r="J85" s="387">
        <f t="shared" si="9"/>
        <v>0</v>
      </c>
      <c r="K85" s="3"/>
      <c r="L85" s="3"/>
      <c r="M85" s="3"/>
      <c r="N85" s="3"/>
      <c r="O85" s="3"/>
      <c r="P85" s="3"/>
      <c r="Q85" s="3"/>
      <c r="R85" s="3"/>
      <c r="S85" s="3"/>
      <c r="T85" s="3"/>
      <c r="U85" s="3"/>
      <c r="V85" s="3"/>
      <c r="W85" s="3"/>
      <c r="X85" s="3"/>
      <c r="Y85" s="3"/>
      <c r="Z85" s="3"/>
    </row>
    <row r="86" spans="1:26" ht="12.75" customHeight="1" x14ac:dyDescent="0.25">
      <c r="A86" s="3"/>
      <c r="B86" s="385">
        <f>Amnt_Deposited!B78</f>
        <v>67</v>
      </c>
      <c r="C86" s="321">
        <f>Amnt_Deposited!L78</f>
        <v>0</v>
      </c>
      <c r="D86" s="501">
        <f>MCF!S85</f>
        <v>0</v>
      </c>
      <c r="E86" s="236">
        <f t="shared" si="8"/>
        <v>0</v>
      </c>
      <c r="F86" s="236">
        <f t="shared" si="1"/>
        <v>0</v>
      </c>
      <c r="G86" s="236">
        <f t="shared" si="2"/>
        <v>0</v>
      </c>
      <c r="H86" s="236">
        <f t="shared" si="3"/>
        <v>0</v>
      </c>
      <c r="I86" s="236">
        <f t="shared" si="4"/>
        <v>0</v>
      </c>
      <c r="J86" s="387">
        <f t="shared" si="9"/>
        <v>0</v>
      </c>
      <c r="K86" s="3"/>
      <c r="L86" s="3"/>
      <c r="M86" s="3"/>
      <c r="N86" s="3"/>
      <c r="O86" s="3"/>
      <c r="P86" s="3"/>
      <c r="Q86" s="3"/>
      <c r="R86" s="3"/>
      <c r="S86" s="3"/>
      <c r="T86" s="3"/>
      <c r="U86" s="3"/>
      <c r="V86" s="3"/>
      <c r="W86" s="3"/>
      <c r="X86" s="3"/>
      <c r="Y86" s="3"/>
      <c r="Z86" s="3"/>
    </row>
    <row r="87" spans="1:26" ht="12.75" customHeight="1" x14ac:dyDescent="0.25">
      <c r="A87" s="3"/>
      <c r="B87" s="385">
        <f>Amnt_Deposited!B79</f>
        <v>68</v>
      </c>
      <c r="C87" s="321">
        <f>Amnt_Deposited!L79</f>
        <v>0</v>
      </c>
      <c r="D87" s="501">
        <f>MCF!S86</f>
        <v>0</v>
      </c>
      <c r="E87" s="236">
        <f t="shared" si="8"/>
        <v>0</v>
      </c>
      <c r="F87" s="236">
        <f t="shared" si="1"/>
        <v>0</v>
      </c>
      <c r="G87" s="236">
        <f t="shared" si="2"/>
        <v>0</v>
      </c>
      <c r="H87" s="236">
        <f t="shared" si="3"/>
        <v>0</v>
      </c>
      <c r="I87" s="236">
        <f t="shared" si="4"/>
        <v>0</v>
      </c>
      <c r="J87" s="387">
        <f t="shared" si="9"/>
        <v>0</v>
      </c>
      <c r="K87" s="3"/>
      <c r="L87" s="3"/>
      <c r="M87" s="3"/>
      <c r="N87" s="3"/>
      <c r="O87" s="3"/>
      <c r="P87" s="3"/>
      <c r="Q87" s="3"/>
      <c r="R87" s="3"/>
      <c r="S87" s="3"/>
      <c r="T87" s="3"/>
      <c r="U87" s="3"/>
      <c r="V87" s="3"/>
      <c r="W87" s="3"/>
      <c r="X87" s="3"/>
      <c r="Y87" s="3"/>
      <c r="Z87" s="3"/>
    </row>
    <row r="88" spans="1:26" ht="12.75" customHeight="1" x14ac:dyDescent="0.25">
      <c r="A88" s="3"/>
      <c r="B88" s="385">
        <f>Amnt_Deposited!B80</f>
        <v>69</v>
      </c>
      <c r="C88" s="321">
        <f>Amnt_Deposited!L80</f>
        <v>0</v>
      </c>
      <c r="D88" s="501">
        <f>MCF!S87</f>
        <v>0</v>
      </c>
      <c r="E88" s="236">
        <f t="shared" si="8"/>
        <v>0</v>
      </c>
      <c r="F88" s="236">
        <f t="shared" si="1"/>
        <v>0</v>
      </c>
      <c r="G88" s="236">
        <f t="shared" si="2"/>
        <v>0</v>
      </c>
      <c r="H88" s="236">
        <f t="shared" si="3"/>
        <v>0</v>
      </c>
      <c r="I88" s="236">
        <f t="shared" si="4"/>
        <v>0</v>
      </c>
      <c r="J88" s="387">
        <f t="shared" si="9"/>
        <v>0</v>
      </c>
      <c r="K88" s="3"/>
      <c r="L88" s="3"/>
      <c r="M88" s="3"/>
      <c r="N88" s="3"/>
      <c r="O88" s="3"/>
      <c r="P88" s="3"/>
      <c r="Q88" s="3"/>
      <c r="R88" s="3"/>
      <c r="S88" s="3"/>
      <c r="T88" s="3"/>
      <c r="U88" s="3"/>
      <c r="V88" s="3"/>
      <c r="W88" s="3"/>
      <c r="X88" s="3"/>
      <c r="Y88" s="3"/>
      <c r="Z88" s="3"/>
    </row>
    <row r="89" spans="1:26" ht="12.75" customHeight="1" x14ac:dyDescent="0.25">
      <c r="A89" s="3"/>
      <c r="B89" s="385">
        <f>Amnt_Deposited!B81</f>
        <v>70</v>
      </c>
      <c r="C89" s="321">
        <f>Amnt_Deposited!L81</f>
        <v>0</v>
      </c>
      <c r="D89" s="501">
        <f>MCF!S88</f>
        <v>0</v>
      </c>
      <c r="E89" s="236">
        <f t="shared" si="8"/>
        <v>0</v>
      </c>
      <c r="F89" s="236">
        <f t="shared" si="1"/>
        <v>0</v>
      </c>
      <c r="G89" s="236">
        <f t="shared" si="2"/>
        <v>0</v>
      </c>
      <c r="H89" s="236">
        <f t="shared" si="3"/>
        <v>0</v>
      </c>
      <c r="I89" s="236">
        <f t="shared" si="4"/>
        <v>0</v>
      </c>
      <c r="J89" s="387">
        <f t="shared" si="9"/>
        <v>0</v>
      </c>
      <c r="K89" s="3"/>
      <c r="L89" s="3"/>
      <c r="M89" s="3"/>
      <c r="N89" s="3"/>
      <c r="O89" s="3"/>
      <c r="P89" s="3"/>
      <c r="Q89" s="3"/>
      <c r="R89" s="3"/>
      <c r="S89" s="3"/>
      <c r="T89" s="3"/>
      <c r="U89" s="3"/>
      <c r="V89" s="3"/>
      <c r="W89" s="3"/>
      <c r="X89" s="3"/>
      <c r="Y89" s="3"/>
      <c r="Z89" s="3"/>
    </row>
    <row r="90" spans="1:26" ht="12.75" customHeight="1" x14ac:dyDescent="0.25">
      <c r="A90" s="3"/>
      <c r="B90" s="385">
        <f>Amnt_Deposited!B82</f>
        <v>71</v>
      </c>
      <c r="C90" s="321">
        <f>Amnt_Deposited!L82</f>
        <v>0</v>
      </c>
      <c r="D90" s="501">
        <f>MCF!S89</f>
        <v>0</v>
      </c>
      <c r="E90" s="236">
        <f t="shared" si="8"/>
        <v>0</v>
      </c>
      <c r="F90" s="236">
        <f t="shared" si="1"/>
        <v>0</v>
      </c>
      <c r="G90" s="236">
        <f t="shared" si="2"/>
        <v>0</v>
      </c>
      <c r="H90" s="236">
        <f t="shared" si="3"/>
        <v>0</v>
      </c>
      <c r="I90" s="236">
        <f t="shared" si="4"/>
        <v>0</v>
      </c>
      <c r="J90" s="387">
        <f t="shared" si="9"/>
        <v>0</v>
      </c>
      <c r="K90" s="3"/>
      <c r="L90" s="3"/>
      <c r="M90" s="3"/>
      <c r="N90" s="3"/>
      <c r="O90" s="3"/>
      <c r="P90" s="3"/>
      <c r="Q90" s="3"/>
      <c r="R90" s="3"/>
      <c r="S90" s="3"/>
      <c r="T90" s="3"/>
      <c r="U90" s="3"/>
      <c r="V90" s="3"/>
      <c r="W90" s="3"/>
      <c r="X90" s="3"/>
      <c r="Y90" s="3"/>
      <c r="Z90" s="3"/>
    </row>
    <row r="91" spans="1:26" ht="12.75" customHeight="1" x14ac:dyDescent="0.25">
      <c r="A91" s="3"/>
      <c r="B91" s="385">
        <f>Amnt_Deposited!B83</f>
        <v>72</v>
      </c>
      <c r="C91" s="321">
        <f>Amnt_Deposited!L83</f>
        <v>0</v>
      </c>
      <c r="D91" s="501">
        <f>MCF!S90</f>
        <v>0</v>
      </c>
      <c r="E91" s="236">
        <f t="shared" si="8"/>
        <v>0</v>
      </c>
      <c r="F91" s="236">
        <f t="shared" si="1"/>
        <v>0</v>
      </c>
      <c r="G91" s="236">
        <f t="shared" si="2"/>
        <v>0</v>
      </c>
      <c r="H91" s="236">
        <f t="shared" si="3"/>
        <v>0</v>
      </c>
      <c r="I91" s="236">
        <f t="shared" si="4"/>
        <v>0</v>
      </c>
      <c r="J91" s="387">
        <f t="shared" si="9"/>
        <v>0</v>
      </c>
      <c r="K91" s="3"/>
      <c r="L91" s="3"/>
      <c r="M91" s="3"/>
      <c r="N91" s="3"/>
      <c r="O91" s="3"/>
      <c r="P91" s="3"/>
      <c r="Q91" s="3"/>
      <c r="R91" s="3"/>
      <c r="S91" s="3"/>
      <c r="T91" s="3"/>
      <c r="U91" s="3"/>
      <c r="V91" s="3"/>
      <c r="W91" s="3"/>
      <c r="X91" s="3"/>
      <c r="Y91" s="3"/>
      <c r="Z91" s="3"/>
    </row>
    <row r="92" spans="1:26" ht="12.75" customHeight="1" x14ac:dyDescent="0.25">
      <c r="A92" s="3"/>
      <c r="B92" s="385">
        <f>Amnt_Deposited!B84</f>
        <v>73</v>
      </c>
      <c r="C92" s="321">
        <f>Amnt_Deposited!L84</f>
        <v>0</v>
      </c>
      <c r="D92" s="501">
        <f>MCF!S91</f>
        <v>0</v>
      </c>
      <c r="E92" s="236">
        <f t="shared" si="8"/>
        <v>0</v>
      </c>
      <c r="F92" s="236">
        <f t="shared" si="1"/>
        <v>0</v>
      </c>
      <c r="G92" s="236">
        <f t="shared" si="2"/>
        <v>0</v>
      </c>
      <c r="H92" s="236">
        <f t="shared" si="3"/>
        <v>0</v>
      </c>
      <c r="I92" s="236">
        <f t="shared" si="4"/>
        <v>0</v>
      </c>
      <c r="J92" s="387">
        <f t="shared" si="9"/>
        <v>0</v>
      </c>
      <c r="K92" s="3"/>
      <c r="L92" s="3"/>
      <c r="M92" s="3"/>
      <c r="N92" s="3"/>
      <c r="O92" s="3"/>
      <c r="P92" s="3"/>
      <c r="Q92" s="3"/>
      <c r="R92" s="3"/>
      <c r="S92" s="3"/>
      <c r="T92" s="3"/>
      <c r="U92" s="3"/>
      <c r="V92" s="3"/>
      <c r="W92" s="3"/>
      <c r="X92" s="3"/>
      <c r="Y92" s="3"/>
      <c r="Z92" s="3"/>
    </row>
    <row r="93" spans="1:26" ht="12.75" customHeight="1" x14ac:dyDescent="0.25">
      <c r="A93" s="3"/>
      <c r="B93" s="385">
        <f>Amnt_Deposited!B85</f>
        <v>74</v>
      </c>
      <c r="C93" s="321">
        <f>Amnt_Deposited!L85</f>
        <v>0</v>
      </c>
      <c r="D93" s="501">
        <f>MCF!S92</f>
        <v>0</v>
      </c>
      <c r="E93" s="236">
        <f t="shared" si="8"/>
        <v>0</v>
      </c>
      <c r="F93" s="236">
        <f t="shared" si="1"/>
        <v>0</v>
      </c>
      <c r="G93" s="236">
        <f t="shared" si="2"/>
        <v>0</v>
      </c>
      <c r="H93" s="236">
        <f t="shared" si="3"/>
        <v>0</v>
      </c>
      <c r="I93" s="236">
        <f t="shared" si="4"/>
        <v>0</v>
      </c>
      <c r="J93" s="387">
        <f t="shared" si="9"/>
        <v>0</v>
      </c>
      <c r="K93" s="3"/>
      <c r="L93" s="3"/>
      <c r="M93" s="3"/>
      <c r="N93" s="3"/>
      <c r="O93" s="3"/>
      <c r="P93" s="3"/>
      <c r="Q93" s="3"/>
      <c r="R93" s="3"/>
      <c r="S93" s="3"/>
      <c r="T93" s="3"/>
      <c r="U93" s="3"/>
      <c r="V93" s="3"/>
      <c r="W93" s="3"/>
      <c r="X93" s="3"/>
      <c r="Y93" s="3"/>
      <c r="Z93" s="3"/>
    </row>
    <row r="94" spans="1:26" ht="12.75" customHeight="1" x14ac:dyDescent="0.25">
      <c r="A94" s="3"/>
      <c r="B94" s="385">
        <f>Amnt_Deposited!B86</f>
        <v>75</v>
      </c>
      <c r="C94" s="321">
        <f>Amnt_Deposited!L86</f>
        <v>0</v>
      </c>
      <c r="D94" s="501">
        <f>MCF!S93</f>
        <v>0</v>
      </c>
      <c r="E94" s="236">
        <f t="shared" si="8"/>
        <v>0</v>
      </c>
      <c r="F94" s="236">
        <f t="shared" si="1"/>
        <v>0</v>
      </c>
      <c r="G94" s="236">
        <f t="shared" si="2"/>
        <v>0</v>
      </c>
      <c r="H94" s="236">
        <f t="shared" si="3"/>
        <v>0</v>
      </c>
      <c r="I94" s="236">
        <f t="shared" si="4"/>
        <v>0</v>
      </c>
      <c r="J94" s="387">
        <f t="shared" si="9"/>
        <v>0</v>
      </c>
      <c r="K94" s="3"/>
      <c r="L94" s="3"/>
      <c r="M94" s="3"/>
      <c r="N94" s="3"/>
      <c r="O94" s="3"/>
      <c r="P94" s="3"/>
      <c r="Q94" s="3"/>
      <c r="R94" s="3"/>
      <c r="S94" s="3"/>
      <c r="T94" s="3"/>
      <c r="U94" s="3"/>
      <c r="V94" s="3"/>
      <c r="W94" s="3"/>
      <c r="X94" s="3"/>
      <c r="Y94" s="3"/>
      <c r="Z94" s="3"/>
    </row>
    <row r="95" spans="1:26" ht="12.75" customHeight="1" x14ac:dyDescent="0.25">
      <c r="A95" s="3"/>
      <c r="B95" s="385">
        <f>Amnt_Deposited!B87</f>
        <v>76</v>
      </c>
      <c r="C95" s="321">
        <f>Amnt_Deposited!L87</f>
        <v>0</v>
      </c>
      <c r="D95" s="501">
        <f>MCF!S94</f>
        <v>0</v>
      </c>
      <c r="E95" s="236">
        <f t="shared" si="8"/>
        <v>0</v>
      </c>
      <c r="F95" s="236">
        <f t="shared" si="1"/>
        <v>0</v>
      </c>
      <c r="G95" s="236">
        <f t="shared" si="2"/>
        <v>0</v>
      </c>
      <c r="H95" s="236">
        <f t="shared" si="3"/>
        <v>0</v>
      </c>
      <c r="I95" s="236">
        <f t="shared" si="4"/>
        <v>0</v>
      </c>
      <c r="J95" s="387">
        <f t="shared" si="9"/>
        <v>0</v>
      </c>
      <c r="K95" s="3"/>
      <c r="L95" s="3"/>
      <c r="M95" s="3"/>
      <c r="N95" s="3"/>
      <c r="O95" s="3"/>
      <c r="P95" s="3"/>
      <c r="Q95" s="3"/>
      <c r="R95" s="3"/>
      <c r="S95" s="3"/>
      <c r="T95" s="3"/>
      <c r="U95" s="3"/>
      <c r="V95" s="3"/>
      <c r="W95" s="3"/>
      <c r="X95" s="3"/>
      <c r="Y95" s="3"/>
      <c r="Z95" s="3"/>
    </row>
    <row r="96" spans="1:26" ht="12.75" customHeight="1" x14ac:dyDescent="0.25">
      <c r="A96" s="3"/>
      <c r="B96" s="385">
        <f>Amnt_Deposited!B88</f>
        <v>77</v>
      </c>
      <c r="C96" s="321">
        <f>Amnt_Deposited!L88</f>
        <v>0</v>
      </c>
      <c r="D96" s="501">
        <f>MCF!S95</f>
        <v>0</v>
      </c>
      <c r="E96" s="236">
        <f t="shared" si="8"/>
        <v>0</v>
      </c>
      <c r="F96" s="236">
        <f t="shared" si="1"/>
        <v>0</v>
      </c>
      <c r="G96" s="236">
        <f t="shared" si="2"/>
        <v>0</v>
      </c>
      <c r="H96" s="236">
        <f t="shared" si="3"/>
        <v>0</v>
      </c>
      <c r="I96" s="236">
        <f t="shared" si="4"/>
        <v>0</v>
      </c>
      <c r="J96" s="387">
        <f t="shared" si="9"/>
        <v>0</v>
      </c>
      <c r="K96" s="3"/>
      <c r="L96" s="3"/>
      <c r="M96" s="3"/>
      <c r="N96" s="3"/>
      <c r="O96" s="3"/>
      <c r="P96" s="3"/>
      <c r="Q96" s="3"/>
      <c r="R96" s="3"/>
      <c r="S96" s="3"/>
      <c r="T96" s="3"/>
      <c r="U96" s="3"/>
      <c r="V96" s="3"/>
      <c r="W96" s="3"/>
      <c r="X96" s="3"/>
      <c r="Y96" s="3"/>
      <c r="Z96" s="3"/>
    </row>
    <row r="97" spans="1:26" ht="12.75" customHeight="1" x14ac:dyDescent="0.25">
      <c r="A97" s="3"/>
      <c r="B97" s="385">
        <f>Amnt_Deposited!B89</f>
        <v>78</v>
      </c>
      <c r="C97" s="321">
        <f>Amnt_Deposited!L89</f>
        <v>0</v>
      </c>
      <c r="D97" s="501">
        <f>MCF!S96</f>
        <v>0</v>
      </c>
      <c r="E97" s="236">
        <f t="shared" si="8"/>
        <v>0</v>
      </c>
      <c r="F97" s="236">
        <f t="shared" si="1"/>
        <v>0</v>
      </c>
      <c r="G97" s="236">
        <f t="shared" si="2"/>
        <v>0</v>
      </c>
      <c r="H97" s="236">
        <f t="shared" si="3"/>
        <v>0</v>
      </c>
      <c r="I97" s="236">
        <f t="shared" si="4"/>
        <v>0</v>
      </c>
      <c r="J97" s="387">
        <f t="shared" si="9"/>
        <v>0</v>
      </c>
      <c r="K97" s="3"/>
      <c r="L97" s="3"/>
      <c r="M97" s="3"/>
      <c r="N97" s="3"/>
      <c r="O97" s="3"/>
      <c r="P97" s="3"/>
      <c r="Q97" s="3"/>
      <c r="R97" s="3"/>
      <c r="S97" s="3"/>
      <c r="T97" s="3"/>
      <c r="U97" s="3"/>
      <c r="V97" s="3"/>
      <c r="W97" s="3"/>
      <c r="X97" s="3"/>
      <c r="Y97" s="3"/>
      <c r="Z97" s="3"/>
    </row>
    <row r="98" spans="1:26" ht="12.75" customHeight="1" x14ac:dyDescent="0.25">
      <c r="A98" s="3"/>
      <c r="B98" s="385">
        <f>Amnt_Deposited!B90</f>
        <v>79</v>
      </c>
      <c r="C98" s="321">
        <f>Amnt_Deposited!L90</f>
        <v>0</v>
      </c>
      <c r="D98" s="501">
        <f>MCF!S97</f>
        <v>0</v>
      </c>
      <c r="E98" s="236">
        <f t="shared" si="8"/>
        <v>0</v>
      </c>
      <c r="F98" s="236">
        <f t="shared" si="1"/>
        <v>0</v>
      </c>
      <c r="G98" s="236">
        <f t="shared" si="2"/>
        <v>0</v>
      </c>
      <c r="H98" s="236">
        <f t="shared" si="3"/>
        <v>0</v>
      </c>
      <c r="I98" s="236">
        <f t="shared" si="4"/>
        <v>0</v>
      </c>
      <c r="J98" s="387">
        <f t="shared" si="9"/>
        <v>0</v>
      </c>
      <c r="K98" s="3"/>
      <c r="L98" s="3"/>
      <c r="M98" s="3"/>
      <c r="N98" s="3"/>
      <c r="O98" s="3"/>
      <c r="P98" s="3"/>
      <c r="Q98" s="3"/>
      <c r="R98" s="3"/>
      <c r="S98" s="3"/>
      <c r="T98" s="3"/>
      <c r="U98" s="3"/>
      <c r="V98" s="3"/>
      <c r="W98" s="3"/>
      <c r="X98" s="3"/>
      <c r="Y98" s="3"/>
      <c r="Z98" s="3"/>
    </row>
    <row r="99" spans="1:26" ht="13.5" customHeight="1" x14ac:dyDescent="0.25">
      <c r="A99" s="3"/>
      <c r="B99" s="488">
        <f>Amnt_Deposited!B91</f>
        <v>80</v>
      </c>
      <c r="C99" s="323">
        <f>Amnt_Deposited!L91</f>
        <v>0</v>
      </c>
      <c r="D99" s="502">
        <f>MCF!S98</f>
        <v>0</v>
      </c>
      <c r="E99" s="280">
        <f t="shared" si="8"/>
        <v>0</v>
      </c>
      <c r="F99" s="280">
        <f t="shared" si="1"/>
        <v>0</v>
      </c>
      <c r="G99" s="280">
        <f t="shared" si="2"/>
        <v>0</v>
      </c>
      <c r="H99" s="280">
        <f t="shared" si="3"/>
        <v>0</v>
      </c>
      <c r="I99" s="280">
        <f t="shared" si="4"/>
        <v>0</v>
      </c>
      <c r="J99" s="491">
        <f t="shared" si="9"/>
        <v>0</v>
      </c>
      <c r="K99" s="3"/>
      <c r="L99" s="3"/>
      <c r="M99" s="3"/>
      <c r="N99" s="3"/>
      <c r="O99" s="3"/>
      <c r="P99" s="3"/>
      <c r="Q99" s="3"/>
      <c r="R99" s="3"/>
      <c r="S99" s="3"/>
      <c r="T99" s="3"/>
      <c r="U99" s="3"/>
      <c r="V99" s="3"/>
      <c r="W99" s="3"/>
      <c r="X99" s="3"/>
      <c r="Y99" s="3"/>
      <c r="Z99" s="3"/>
    </row>
    <row r="100" spans="1:26" ht="12.75" customHeight="1" x14ac:dyDescent="0.25">
      <c r="A100" s="3"/>
      <c r="B100" s="3"/>
      <c r="C100" s="3"/>
      <c r="D100" s="200"/>
      <c r="E100" s="3"/>
      <c r="F100" s="3"/>
      <c r="G100" s="3"/>
      <c r="H100" s="3"/>
      <c r="I100" s="3"/>
      <c r="J100" s="3"/>
      <c r="K100" s="3"/>
      <c r="L100" s="3"/>
      <c r="M100" s="3"/>
      <c r="N100" s="3"/>
      <c r="O100" s="3"/>
      <c r="P100" s="3"/>
      <c r="Q100" s="3"/>
      <c r="R100" s="3"/>
      <c r="S100" s="3"/>
      <c r="T100" s="3"/>
      <c r="U100" s="3"/>
      <c r="V100" s="3"/>
      <c r="W100" s="3"/>
      <c r="X100" s="3"/>
      <c r="Y100" s="3"/>
      <c r="Z100" s="3"/>
    </row>
    <row r="101" spans="1:26" ht="12.75" customHeight="1" x14ac:dyDescent="0.25">
      <c r="A101" s="3"/>
      <c r="B101" s="3"/>
      <c r="C101" s="3"/>
      <c r="D101" s="200"/>
      <c r="E101" s="3"/>
      <c r="F101" s="3"/>
      <c r="G101" s="3"/>
      <c r="H101" s="3"/>
      <c r="I101" s="3"/>
      <c r="J101" s="3"/>
      <c r="K101" s="3"/>
      <c r="L101" s="3"/>
      <c r="M101" s="3"/>
      <c r="N101" s="3"/>
      <c r="O101" s="3"/>
      <c r="P101" s="3"/>
      <c r="Q101" s="3"/>
      <c r="R101" s="3"/>
      <c r="S101" s="3"/>
      <c r="T101" s="3"/>
      <c r="U101" s="3"/>
      <c r="V101" s="3"/>
      <c r="W101" s="3"/>
      <c r="X101" s="3"/>
      <c r="Y101" s="3"/>
      <c r="Z101" s="3"/>
    </row>
    <row r="102" spans="1:26" ht="12.75" customHeight="1" x14ac:dyDescent="0.25">
      <c r="A102" s="3"/>
      <c r="B102" s="3"/>
      <c r="C102" s="3"/>
      <c r="D102" s="200"/>
      <c r="E102" s="3"/>
      <c r="F102" s="3"/>
      <c r="G102" s="3"/>
      <c r="H102" s="3"/>
      <c r="I102" s="3"/>
      <c r="J102" s="3"/>
      <c r="K102" s="3"/>
      <c r="L102" s="3"/>
      <c r="M102" s="3"/>
      <c r="N102" s="3"/>
      <c r="O102" s="3"/>
      <c r="P102" s="3"/>
      <c r="Q102" s="3"/>
      <c r="R102" s="3"/>
      <c r="S102" s="3"/>
      <c r="T102" s="3"/>
      <c r="U102" s="3"/>
      <c r="V102" s="3"/>
      <c r="W102" s="3"/>
      <c r="X102" s="3"/>
      <c r="Y102" s="3"/>
      <c r="Z102" s="3"/>
    </row>
    <row r="103" spans="1:26" ht="12.75" customHeight="1" x14ac:dyDescent="0.25">
      <c r="A103" s="3"/>
      <c r="B103" s="3"/>
      <c r="C103" s="3"/>
      <c r="D103" s="200"/>
      <c r="E103" s="3"/>
      <c r="F103" s="3"/>
      <c r="G103" s="3"/>
      <c r="H103" s="3"/>
      <c r="I103" s="3"/>
      <c r="J103" s="3"/>
      <c r="K103" s="3"/>
      <c r="L103" s="3"/>
      <c r="M103" s="3"/>
      <c r="N103" s="3"/>
      <c r="O103" s="3"/>
      <c r="P103" s="3"/>
      <c r="Q103" s="3"/>
      <c r="R103" s="3"/>
      <c r="S103" s="3"/>
      <c r="T103" s="3"/>
      <c r="U103" s="3"/>
      <c r="V103" s="3"/>
      <c r="W103" s="3"/>
      <c r="X103" s="3"/>
      <c r="Y103" s="3"/>
      <c r="Z103" s="3"/>
    </row>
    <row r="104" spans="1:26" ht="12.75" customHeight="1" x14ac:dyDescent="0.25">
      <c r="A104" s="3"/>
      <c r="B104" s="3"/>
      <c r="C104" s="3"/>
      <c r="D104" s="200"/>
      <c r="E104" s="3"/>
      <c r="F104" s="3"/>
      <c r="G104" s="3"/>
      <c r="H104" s="3"/>
      <c r="I104" s="3"/>
      <c r="J104" s="3"/>
      <c r="K104" s="3"/>
      <c r="L104" s="3"/>
      <c r="M104" s="3"/>
      <c r="N104" s="3"/>
      <c r="O104" s="3"/>
      <c r="P104" s="3"/>
      <c r="Q104" s="3"/>
      <c r="R104" s="3"/>
      <c r="S104" s="3"/>
      <c r="T104" s="3"/>
      <c r="U104" s="3"/>
      <c r="V104" s="3"/>
      <c r="W104" s="3"/>
      <c r="X104" s="3"/>
      <c r="Y104" s="3"/>
      <c r="Z104" s="3"/>
    </row>
    <row r="105" spans="1:26" ht="12.75" customHeight="1" x14ac:dyDescent="0.25">
      <c r="A105" s="3"/>
      <c r="B105" s="3"/>
      <c r="C105" s="3"/>
      <c r="D105" s="200"/>
      <c r="E105" s="3"/>
      <c r="F105" s="3"/>
      <c r="G105" s="3"/>
      <c r="H105" s="3"/>
      <c r="I105" s="3"/>
      <c r="J105" s="3"/>
      <c r="K105" s="3"/>
      <c r="L105" s="3"/>
      <c r="M105" s="3"/>
      <c r="N105" s="3"/>
      <c r="O105" s="3"/>
      <c r="P105" s="3"/>
      <c r="Q105" s="3"/>
      <c r="R105" s="3"/>
      <c r="S105" s="3"/>
      <c r="T105" s="3"/>
      <c r="U105" s="3"/>
      <c r="V105" s="3"/>
      <c r="W105" s="3"/>
      <c r="X105" s="3"/>
      <c r="Y105" s="3"/>
      <c r="Z105" s="3"/>
    </row>
    <row r="106" spans="1:26" ht="12.75" customHeight="1" x14ac:dyDescent="0.25">
      <c r="A106" s="3"/>
      <c r="B106" s="3"/>
      <c r="C106" s="3"/>
      <c r="D106" s="200"/>
      <c r="E106" s="3"/>
      <c r="F106" s="3"/>
      <c r="G106" s="3"/>
      <c r="H106" s="3"/>
      <c r="I106" s="3"/>
      <c r="J106" s="3"/>
      <c r="K106" s="3"/>
      <c r="L106" s="3"/>
      <c r="M106" s="3"/>
      <c r="N106" s="3"/>
      <c r="O106" s="3"/>
      <c r="P106" s="3"/>
      <c r="Q106" s="3"/>
      <c r="R106" s="3"/>
      <c r="S106" s="3"/>
      <c r="T106" s="3"/>
      <c r="U106" s="3"/>
      <c r="V106" s="3"/>
      <c r="W106" s="3"/>
      <c r="X106" s="3"/>
      <c r="Y106" s="3"/>
      <c r="Z106" s="3"/>
    </row>
    <row r="107" spans="1:26" ht="12.75" customHeight="1" x14ac:dyDescent="0.25">
      <c r="A107" s="3"/>
      <c r="B107" s="3"/>
      <c r="C107" s="3"/>
      <c r="D107" s="200"/>
      <c r="E107" s="3"/>
      <c r="F107" s="3"/>
      <c r="G107" s="3"/>
      <c r="H107" s="3"/>
      <c r="I107" s="3"/>
      <c r="J107" s="3"/>
      <c r="K107" s="3"/>
      <c r="L107" s="3"/>
      <c r="M107" s="3"/>
      <c r="N107" s="3"/>
      <c r="O107" s="3"/>
      <c r="P107" s="3"/>
      <c r="Q107" s="3"/>
      <c r="R107" s="3"/>
      <c r="S107" s="3"/>
      <c r="T107" s="3"/>
      <c r="U107" s="3"/>
      <c r="V107" s="3"/>
      <c r="W107" s="3"/>
      <c r="X107" s="3"/>
      <c r="Y107" s="3"/>
      <c r="Z107" s="3"/>
    </row>
    <row r="108" spans="1:26" ht="12.75" customHeight="1" x14ac:dyDescent="0.25">
      <c r="A108" s="3"/>
      <c r="B108" s="3"/>
      <c r="C108" s="3"/>
      <c r="D108" s="200"/>
      <c r="E108" s="3"/>
      <c r="F108" s="3"/>
      <c r="G108" s="3"/>
      <c r="H108" s="3"/>
      <c r="I108" s="3"/>
      <c r="J108" s="3"/>
      <c r="K108" s="3"/>
      <c r="L108" s="3"/>
      <c r="M108" s="3"/>
      <c r="N108" s="3"/>
      <c r="O108" s="3"/>
      <c r="P108" s="3"/>
      <c r="Q108" s="3"/>
      <c r="R108" s="3"/>
      <c r="S108" s="3"/>
      <c r="T108" s="3"/>
      <c r="U108" s="3"/>
      <c r="V108" s="3"/>
      <c r="W108" s="3"/>
      <c r="X108" s="3"/>
      <c r="Y108" s="3"/>
      <c r="Z108" s="3"/>
    </row>
    <row r="109" spans="1:26" ht="12.75" customHeight="1" x14ac:dyDescent="0.25">
      <c r="A109" s="3"/>
      <c r="B109" s="3"/>
      <c r="C109" s="3"/>
      <c r="D109" s="200"/>
      <c r="E109" s="3"/>
      <c r="F109" s="3"/>
      <c r="G109" s="3"/>
      <c r="H109" s="3"/>
      <c r="I109" s="3"/>
      <c r="J109" s="3"/>
      <c r="K109" s="3"/>
      <c r="L109" s="3"/>
      <c r="M109" s="3"/>
      <c r="N109" s="3"/>
      <c r="O109" s="3"/>
      <c r="P109" s="3"/>
      <c r="Q109" s="3"/>
      <c r="R109" s="3"/>
      <c r="S109" s="3"/>
      <c r="T109" s="3"/>
      <c r="U109" s="3"/>
      <c r="V109" s="3"/>
      <c r="W109" s="3"/>
      <c r="X109" s="3"/>
      <c r="Y109" s="3"/>
      <c r="Z109" s="3"/>
    </row>
    <row r="110" spans="1:26" ht="12.75" customHeight="1" x14ac:dyDescent="0.25">
      <c r="A110" s="3"/>
      <c r="B110" s="3"/>
      <c r="C110" s="3"/>
      <c r="D110" s="200"/>
      <c r="E110" s="3"/>
      <c r="F110" s="3"/>
      <c r="G110" s="3"/>
      <c r="H110" s="3"/>
      <c r="I110" s="3"/>
      <c r="J110" s="3"/>
      <c r="K110" s="3"/>
      <c r="L110" s="3"/>
      <c r="M110" s="3"/>
      <c r="N110" s="3"/>
      <c r="O110" s="3"/>
      <c r="P110" s="3"/>
      <c r="Q110" s="3"/>
      <c r="R110" s="3"/>
      <c r="S110" s="3"/>
      <c r="T110" s="3"/>
      <c r="U110" s="3"/>
      <c r="V110" s="3"/>
      <c r="W110" s="3"/>
      <c r="X110" s="3"/>
      <c r="Y110" s="3"/>
      <c r="Z110" s="3"/>
    </row>
    <row r="111" spans="1:26" ht="12.75" customHeight="1" x14ac:dyDescent="0.25">
      <c r="A111" s="3"/>
      <c r="B111" s="3"/>
      <c r="C111" s="3"/>
      <c r="D111" s="200"/>
      <c r="E111" s="3"/>
      <c r="F111" s="3"/>
      <c r="G111" s="3"/>
      <c r="H111" s="3"/>
      <c r="I111" s="3"/>
      <c r="J111" s="3"/>
      <c r="K111" s="3"/>
      <c r="L111" s="3"/>
      <c r="M111" s="3"/>
      <c r="N111" s="3"/>
      <c r="O111" s="3"/>
      <c r="P111" s="3"/>
      <c r="Q111" s="3"/>
      <c r="R111" s="3"/>
      <c r="S111" s="3"/>
      <c r="T111" s="3"/>
      <c r="U111" s="3"/>
      <c r="V111" s="3"/>
      <c r="W111" s="3"/>
      <c r="X111" s="3"/>
      <c r="Y111" s="3"/>
      <c r="Z111" s="3"/>
    </row>
    <row r="112" spans="1:26" ht="12.75" customHeight="1" x14ac:dyDescent="0.25">
      <c r="A112" s="3"/>
      <c r="B112" s="3"/>
      <c r="C112" s="3"/>
      <c r="D112" s="200"/>
      <c r="E112" s="3"/>
      <c r="F112" s="3"/>
      <c r="G112" s="3"/>
      <c r="H112" s="3"/>
      <c r="I112" s="3"/>
      <c r="J112" s="3"/>
      <c r="K112" s="3"/>
      <c r="L112" s="3"/>
      <c r="M112" s="3"/>
      <c r="N112" s="3"/>
      <c r="O112" s="3"/>
      <c r="P112" s="3"/>
      <c r="Q112" s="3"/>
      <c r="R112" s="3"/>
      <c r="S112" s="3"/>
      <c r="T112" s="3"/>
      <c r="U112" s="3"/>
      <c r="V112" s="3"/>
      <c r="W112" s="3"/>
      <c r="X112" s="3"/>
      <c r="Y112" s="3"/>
      <c r="Z112" s="3"/>
    </row>
    <row r="113" spans="1:26" ht="12.75" customHeight="1" x14ac:dyDescent="0.25">
      <c r="A113" s="3"/>
      <c r="B113" s="3"/>
      <c r="C113" s="3"/>
      <c r="D113" s="200"/>
      <c r="E113" s="3"/>
      <c r="F113" s="3"/>
      <c r="G113" s="3"/>
      <c r="H113" s="3"/>
      <c r="I113" s="3"/>
      <c r="J113" s="3"/>
      <c r="K113" s="3"/>
      <c r="L113" s="3"/>
      <c r="M113" s="3"/>
      <c r="N113" s="3"/>
      <c r="O113" s="3"/>
      <c r="P113" s="3"/>
      <c r="Q113" s="3"/>
      <c r="R113" s="3"/>
      <c r="S113" s="3"/>
      <c r="T113" s="3"/>
      <c r="U113" s="3"/>
      <c r="V113" s="3"/>
      <c r="W113" s="3"/>
      <c r="X113" s="3"/>
      <c r="Y113" s="3"/>
      <c r="Z113" s="3"/>
    </row>
    <row r="114" spans="1:26" ht="12.75" customHeight="1" x14ac:dyDescent="0.25">
      <c r="A114" s="3"/>
      <c r="B114" s="3"/>
      <c r="C114" s="3"/>
      <c r="D114" s="200"/>
      <c r="E114" s="3"/>
      <c r="F114" s="3"/>
      <c r="G114" s="3"/>
      <c r="H114" s="3"/>
      <c r="I114" s="3"/>
      <c r="J114" s="3"/>
      <c r="K114" s="3"/>
      <c r="L114" s="3"/>
      <c r="M114" s="3"/>
      <c r="N114" s="3"/>
      <c r="O114" s="3"/>
      <c r="P114" s="3"/>
      <c r="Q114" s="3"/>
      <c r="R114" s="3"/>
      <c r="S114" s="3"/>
      <c r="T114" s="3"/>
      <c r="U114" s="3"/>
      <c r="V114" s="3"/>
      <c r="W114" s="3"/>
      <c r="X114" s="3"/>
      <c r="Y114" s="3"/>
      <c r="Z114" s="3"/>
    </row>
    <row r="115" spans="1:26" ht="12.75" customHeight="1" x14ac:dyDescent="0.25">
      <c r="A115" s="3"/>
      <c r="B115" s="3"/>
      <c r="C115" s="3"/>
      <c r="D115" s="200"/>
      <c r="E115" s="3"/>
      <c r="F115" s="3"/>
      <c r="G115" s="3"/>
      <c r="H115" s="3"/>
      <c r="I115" s="3"/>
      <c r="J115" s="3"/>
      <c r="K115" s="3"/>
      <c r="L115" s="3"/>
      <c r="M115" s="3"/>
      <c r="N115" s="3"/>
      <c r="O115" s="3"/>
      <c r="P115" s="3"/>
      <c r="Q115" s="3"/>
      <c r="R115" s="3"/>
      <c r="S115" s="3"/>
      <c r="T115" s="3"/>
      <c r="U115" s="3"/>
      <c r="V115" s="3"/>
      <c r="W115" s="3"/>
      <c r="X115" s="3"/>
      <c r="Y115" s="3"/>
      <c r="Z115" s="3"/>
    </row>
    <row r="116" spans="1:26" ht="12.75" customHeight="1" x14ac:dyDescent="0.25">
      <c r="A116" s="3"/>
      <c r="B116" s="3"/>
      <c r="C116" s="3"/>
      <c r="D116" s="200"/>
      <c r="E116" s="3"/>
      <c r="F116" s="3"/>
      <c r="G116" s="3"/>
      <c r="H116" s="3"/>
      <c r="I116" s="3"/>
      <c r="J116" s="3"/>
      <c r="K116" s="3"/>
      <c r="L116" s="3"/>
      <c r="M116" s="3"/>
      <c r="N116" s="3"/>
      <c r="O116" s="3"/>
      <c r="P116" s="3"/>
      <c r="Q116" s="3"/>
      <c r="R116" s="3"/>
      <c r="S116" s="3"/>
      <c r="T116" s="3"/>
      <c r="U116" s="3"/>
      <c r="V116" s="3"/>
      <c r="W116" s="3"/>
      <c r="X116" s="3"/>
      <c r="Y116" s="3"/>
      <c r="Z116" s="3"/>
    </row>
    <row r="117" spans="1:26" ht="12.75" customHeight="1" x14ac:dyDescent="0.25">
      <c r="A117" s="3"/>
      <c r="B117" s="3"/>
      <c r="C117" s="3"/>
      <c r="D117" s="200"/>
      <c r="E117" s="3"/>
      <c r="F117" s="3"/>
      <c r="G117" s="3"/>
      <c r="H117" s="3"/>
      <c r="I117" s="3"/>
      <c r="J117" s="3"/>
      <c r="K117" s="3"/>
      <c r="L117" s="3"/>
      <c r="M117" s="3"/>
      <c r="N117" s="3"/>
      <c r="O117" s="3"/>
      <c r="P117" s="3"/>
      <c r="Q117" s="3"/>
      <c r="R117" s="3"/>
      <c r="S117" s="3"/>
      <c r="T117" s="3"/>
      <c r="U117" s="3"/>
      <c r="V117" s="3"/>
      <c r="W117" s="3"/>
      <c r="X117" s="3"/>
      <c r="Y117" s="3"/>
      <c r="Z117" s="3"/>
    </row>
    <row r="118" spans="1:26" ht="12.75" customHeight="1" x14ac:dyDescent="0.25">
      <c r="A118" s="3"/>
      <c r="B118" s="3"/>
      <c r="C118" s="3"/>
      <c r="D118" s="200"/>
      <c r="E118" s="3"/>
      <c r="F118" s="3"/>
      <c r="G118" s="3"/>
      <c r="H118" s="3"/>
      <c r="I118" s="3"/>
      <c r="J118" s="3"/>
      <c r="K118" s="3"/>
      <c r="L118" s="3"/>
      <c r="M118" s="3"/>
      <c r="N118" s="3"/>
      <c r="O118" s="3"/>
      <c r="P118" s="3"/>
      <c r="Q118" s="3"/>
      <c r="R118" s="3"/>
      <c r="S118" s="3"/>
      <c r="T118" s="3"/>
      <c r="U118" s="3"/>
      <c r="V118" s="3"/>
      <c r="W118" s="3"/>
      <c r="X118" s="3"/>
      <c r="Y118" s="3"/>
      <c r="Z118" s="3"/>
    </row>
    <row r="119" spans="1:26" ht="12.75" customHeight="1" x14ac:dyDescent="0.25">
      <c r="A119" s="3"/>
      <c r="B119" s="3"/>
      <c r="C119" s="3"/>
      <c r="D119" s="200"/>
      <c r="E119" s="3"/>
      <c r="F119" s="3"/>
      <c r="G119" s="3"/>
      <c r="H119" s="3"/>
      <c r="I119" s="3"/>
      <c r="J119" s="3"/>
      <c r="K119" s="3"/>
      <c r="L119" s="3"/>
      <c r="M119" s="3"/>
      <c r="N119" s="3"/>
      <c r="O119" s="3"/>
      <c r="P119" s="3"/>
      <c r="Q119" s="3"/>
      <c r="R119" s="3"/>
      <c r="S119" s="3"/>
      <c r="T119" s="3"/>
      <c r="U119" s="3"/>
      <c r="V119" s="3"/>
      <c r="W119" s="3"/>
      <c r="X119" s="3"/>
      <c r="Y119" s="3"/>
      <c r="Z119" s="3"/>
    </row>
    <row r="120" spans="1:26" ht="12.75" customHeight="1" x14ac:dyDescent="0.25">
      <c r="A120" s="3"/>
      <c r="B120" s="3"/>
      <c r="C120" s="3"/>
      <c r="D120" s="200"/>
      <c r="E120" s="3"/>
      <c r="F120" s="3"/>
      <c r="G120" s="3"/>
      <c r="H120" s="3"/>
      <c r="I120" s="3"/>
      <c r="J120" s="3"/>
      <c r="K120" s="3"/>
      <c r="L120" s="3"/>
      <c r="M120" s="3"/>
      <c r="N120" s="3"/>
      <c r="O120" s="3"/>
      <c r="P120" s="3"/>
      <c r="Q120" s="3"/>
      <c r="R120" s="3"/>
      <c r="S120" s="3"/>
      <c r="T120" s="3"/>
      <c r="U120" s="3"/>
      <c r="V120" s="3"/>
      <c r="W120" s="3"/>
      <c r="X120" s="3"/>
      <c r="Y120" s="3"/>
      <c r="Z120" s="3"/>
    </row>
    <row r="121" spans="1:26" ht="12.75" customHeight="1" x14ac:dyDescent="0.25">
      <c r="A121" s="3"/>
      <c r="B121" s="3"/>
      <c r="C121" s="3"/>
      <c r="D121" s="200"/>
      <c r="E121" s="3"/>
      <c r="F121" s="3"/>
      <c r="G121" s="3"/>
      <c r="H121" s="3"/>
      <c r="I121" s="3"/>
      <c r="J121" s="3"/>
      <c r="K121" s="3"/>
      <c r="L121" s="3"/>
      <c r="M121" s="3"/>
      <c r="N121" s="3"/>
      <c r="O121" s="3"/>
      <c r="P121" s="3"/>
      <c r="Q121" s="3"/>
      <c r="R121" s="3"/>
      <c r="S121" s="3"/>
      <c r="T121" s="3"/>
      <c r="U121" s="3"/>
      <c r="V121" s="3"/>
      <c r="W121" s="3"/>
      <c r="X121" s="3"/>
      <c r="Y121" s="3"/>
      <c r="Z121" s="3"/>
    </row>
    <row r="122" spans="1:26" ht="12.75" customHeight="1" x14ac:dyDescent="0.25">
      <c r="A122" s="3"/>
      <c r="B122" s="3"/>
      <c r="C122" s="3"/>
      <c r="D122" s="200"/>
      <c r="E122" s="3"/>
      <c r="F122" s="3"/>
      <c r="G122" s="3"/>
      <c r="H122" s="3"/>
      <c r="I122" s="3"/>
      <c r="J122" s="3"/>
      <c r="K122" s="3"/>
      <c r="L122" s="3"/>
      <c r="M122" s="3"/>
      <c r="N122" s="3"/>
      <c r="O122" s="3"/>
      <c r="P122" s="3"/>
      <c r="Q122" s="3"/>
      <c r="R122" s="3"/>
      <c r="S122" s="3"/>
      <c r="T122" s="3"/>
      <c r="U122" s="3"/>
      <c r="V122" s="3"/>
      <c r="W122" s="3"/>
      <c r="X122" s="3"/>
      <c r="Y122" s="3"/>
      <c r="Z122" s="3"/>
    </row>
    <row r="123" spans="1:26" ht="12.75" customHeight="1" x14ac:dyDescent="0.25">
      <c r="A123" s="3"/>
      <c r="B123" s="3"/>
      <c r="C123" s="3"/>
      <c r="D123" s="200"/>
      <c r="E123" s="3"/>
      <c r="F123" s="3"/>
      <c r="G123" s="3"/>
      <c r="H123" s="3"/>
      <c r="I123" s="3"/>
      <c r="J123" s="3"/>
      <c r="K123" s="3"/>
      <c r="L123" s="3"/>
      <c r="M123" s="3"/>
      <c r="N123" s="3"/>
      <c r="O123" s="3"/>
      <c r="P123" s="3"/>
      <c r="Q123" s="3"/>
      <c r="R123" s="3"/>
      <c r="S123" s="3"/>
      <c r="T123" s="3"/>
      <c r="U123" s="3"/>
      <c r="V123" s="3"/>
      <c r="W123" s="3"/>
      <c r="X123" s="3"/>
      <c r="Y123" s="3"/>
      <c r="Z123" s="3"/>
    </row>
    <row r="124" spans="1:26" ht="12.75" customHeight="1" x14ac:dyDescent="0.25">
      <c r="A124" s="3"/>
      <c r="B124" s="3"/>
      <c r="C124" s="3"/>
      <c r="D124" s="200"/>
      <c r="E124" s="3"/>
      <c r="F124" s="3"/>
      <c r="G124" s="3"/>
      <c r="H124" s="3"/>
      <c r="I124" s="3"/>
      <c r="J124" s="3"/>
      <c r="K124" s="3"/>
      <c r="L124" s="3"/>
      <c r="M124" s="3"/>
      <c r="N124" s="3"/>
      <c r="O124" s="3"/>
      <c r="P124" s="3"/>
      <c r="Q124" s="3"/>
      <c r="R124" s="3"/>
      <c r="S124" s="3"/>
      <c r="T124" s="3"/>
      <c r="U124" s="3"/>
      <c r="V124" s="3"/>
      <c r="W124" s="3"/>
      <c r="X124" s="3"/>
      <c r="Y124" s="3"/>
      <c r="Z124" s="3"/>
    </row>
    <row r="125" spans="1:26" ht="12.75" customHeight="1" x14ac:dyDescent="0.25">
      <c r="A125" s="3"/>
      <c r="B125" s="3"/>
      <c r="C125" s="3"/>
      <c r="D125" s="200"/>
      <c r="E125" s="3"/>
      <c r="F125" s="3"/>
      <c r="G125" s="3"/>
      <c r="H125" s="3"/>
      <c r="I125" s="3"/>
      <c r="J125" s="3"/>
      <c r="K125" s="3"/>
      <c r="L125" s="3"/>
      <c r="M125" s="3"/>
      <c r="N125" s="3"/>
      <c r="O125" s="3"/>
      <c r="P125" s="3"/>
      <c r="Q125" s="3"/>
      <c r="R125" s="3"/>
      <c r="S125" s="3"/>
      <c r="T125" s="3"/>
      <c r="U125" s="3"/>
      <c r="V125" s="3"/>
      <c r="W125" s="3"/>
      <c r="X125" s="3"/>
      <c r="Y125" s="3"/>
      <c r="Z125" s="3"/>
    </row>
    <row r="126" spans="1:26" ht="12.75" customHeight="1" x14ac:dyDescent="0.25">
      <c r="A126" s="3"/>
      <c r="B126" s="3"/>
      <c r="C126" s="3"/>
      <c r="D126" s="200"/>
      <c r="E126" s="3"/>
      <c r="F126" s="3"/>
      <c r="G126" s="3"/>
      <c r="H126" s="3"/>
      <c r="I126" s="3"/>
      <c r="J126" s="3"/>
      <c r="K126" s="3"/>
      <c r="L126" s="3"/>
      <c r="M126" s="3"/>
      <c r="N126" s="3"/>
      <c r="O126" s="3"/>
      <c r="P126" s="3"/>
      <c r="Q126" s="3"/>
      <c r="R126" s="3"/>
      <c r="S126" s="3"/>
      <c r="T126" s="3"/>
      <c r="U126" s="3"/>
      <c r="V126" s="3"/>
      <c r="W126" s="3"/>
      <c r="X126" s="3"/>
      <c r="Y126" s="3"/>
      <c r="Z126" s="3"/>
    </row>
    <row r="127" spans="1:26" ht="12.75" customHeight="1" x14ac:dyDescent="0.25">
      <c r="A127" s="3"/>
      <c r="B127" s="3"/>
      <c r="C127" s="3"/>
      <c r="D127" s="200"/>
      <c r="E127" s="3"/>
      <c r="F127" s="3"/>
      <c r="G127" s="3"/>
      <c r="H127" s="3"/>
      <c r="I127" s="3"/>
      <c r="J127" s="3"/>
      <c r="K127" s="3"/>
      <c r="L127" s="3"/>
      <c r="M127" s="3"/>
      <c r="N127" s="3"/>
      <c r="O127" s="3"/>
      <c r="P127" s="3"/>
      <c r="Q127" s="3"/>
      <c r="R127" s="3"/>
      <c r="S127" s="3"/>
      <c r="T127" s="3"/>
      <c r="U127" s="3"/>
      <c r="V127" s="3"/>
      <c r="W127" s="3"/>
      <c r="X127" s="3"/>
      <c r="Y127" s="3"/>
      <c r="Z127" s="3"/>
    </row>
    <row r="128" spans="1:26" ht="12.75" customHeight="1" x14ac:dyDescent="0.25">
      <c r="A128" s="3"/>
      <c r="B128" s="3"/>
      <c r="C128" s="3"/>
      <c r="D128" s="200"/>
      <c r="E128" s="3"/>
      <c r="F128" s="3"/>
      <c r="G128" s="3"/>
      <c r="H128" s="3"/>
      <c r="I128" s="3"/>
      <c r="J128" s="3"/>
      <c r="K128" s="3"/>
      <c r="L128" s="3"/>
      <c r="M128" s="3"/>
      <c r="N128" s="3"/>
      <c r="O128" s="3"/>
      <c r="P128" s="3"/>
      <c r="Q128" s="3"/>
      <c r="R128" s="3"/>
      <c r="S128" s="3"/>
      <c r="T128" s="3"/>
      <c r="U128" s="3"/>
      <c r="V128" s="3"/>
      <c r="W128" s="3"/>
      <c r="X128" s="3"/>
      <c r="Y128" s="3"/>
      <c r="Z128" s="3"/>
    </row>
    <row r="129" spans="1:26" ht="12.75" customHeight="1" x14ac:dyDescent="0.25">
      <c r="A129" s="3"/>
      <c r="B129" s="3"/>
      <c r="C129" s="3"/>
      <c r="D129" s="200"/>
      <c r="E129" s="3"/>
      <c r="F129" s="3"/>
      <c r="G129" s="3"/>
      <c r="H129" s="3"/>
      <c r="I129" s="3"/>
      <c r="J129" s="3"/>
      <c r="K129" s="3"/>
      <c r="L129" s="3"/>
      <c r="M129" s="3"/>
      <c r="N129" s="3"/>
      <c r="O129" s="3"/>
      <c r="P129" s="3"/>
      <c r="Q129" s="3"/>
      <c r="R129" s="3"/>
      <c r="S129" s="3"/>
      <c r="T129" s="3"/>
      <c r="U129" s="3"/>
      <c r="V129" s="3"/>
      <c r="W129" s="3"/>
      <c r="X129" s="3"/>
      <c r="Y129" s="3"/>
      <c r="Z129" s="3"/>
    </row>
    <row r="130" spans="1:26" ht="12.75" customHeight="1" x14ac:dyDescent="0.25">
      <c r="A130" s="3"/>
      <c r="B130" s="3"/>
      <c r="C130" s="3"/>
      <c r="D130" s="200"/>
      <c r="E130" s="3"/>
      <c r="F130" s="3"/>
      <c r="G130" s="3"/>
      <c r="H130" s="3"/>
      <c r="I130" s="3"/>
      <c r="J130" s="3"/>
      <c r="K130" s="3"/>
      <c r="L130" s="3"/>
      <c r="M130" s="3"/>
      <c r="N130" s="3"/>
      <c r="O130" s="3"/>
      <c r="P130" s="3"/>
      <c r="Q130" s="3"/>
      <c r="R130" s="3"/>
      <c r="S130" s="3"/>
      <c r="T130" s="3"/>
      <c r="U130" s="3"/>
      <c r="V130" s="3"/>
      <c r="W130" s="3"/>
      <c r="X130" s="3"/>
      <c r="Y130" s="3"/>
      <c r="Z130" s="3"/>
    </row>
    <row r="131" spans="1:26" ht="12.75" customHeight="1" x14ac:dyDescent="0.25">
      <c r="A131" s="3"/>
      <c r="B131" s="3"/>
      <c r="C131" s="3"/>
      <c r="D131" s="200"/>
      <c r="E131" s="3"/>
      <c r="F131" s="3"/>
      <c r="G131" s="3"/>
      <c r="H131" s="3"/>
      <c r="I131" s="3"/>
      <c r="J131" s="3"/>
      <c r="K131" s="3"/>
      <c r="L131" s="3"/>
      <c r="M131" s="3"/>
      <c r="N131" s="3"/>
      <c r="O131" s="3"/>
      <c r="P131" s="3"/>
      <c r="Q131" s="3"/>
      <c r="R131" s="3"/>
      <c r="S131" s="3"/>
      <c r="T131" s="3"/>
      <c r="U131" s="3"/>
      <c r="V131" s="3"/>
      <c r="W131" s="3"/>
      <c r="X131" s="3"/>
      <c r="Y131" s="3"/>
      <c r="Z131" s="3"/>
    </row>
    <row r="132" spans="1:26" ht="12.75" customHeight="1" x14ac:dyDescent="0.25">
      <c r="A132" s="3"/>
      <c r="B132" s="3"/>
      <c r="C132" s="3"/>
      <c r="D132" s="200"/>
      <c r="E132" s="3"/>
      <c r="F132" s="3"/>
      <c r="G132" s="3"/>
      <c r="H132" s="3"/>
      <c r="I132" s="3"/>
      <c r="J132" s="3"/>
      <c r="K132" s="3"/>
      <c r="L132" s="3"/>
      <c r="M132" s="3"/>
      <c r="N132" s="3"/>
      <c r="O132" s="3"/>
      <c r="P132" s="3"/>
      <c r="Q132" s="3"/>
      <c r="R132" s="3"/>
      <c r="S132" s="3"/>
      <c r="T132" s="3"/>
      <c r="U132" s="3"/>
      <c r="V132" s="3"/>
      <c r="W132" s="3"/>
      <c r="X132" s="3"/>
      <c r="Y132" s="3"/>
      <c r="Z132" s="3"/>
    </row>
    <row r="133" spans="1:26" ht="12.75" customHeight="1" x14ac:dyDescent="0.25">
      <c r="A133" s="3"/>
      <c r="B133" s="3"/>
      <c r="C133" s="3"/>
      <c r="D133" s="200"/>
      <c r="E133" s="3"/>
      <c r="F133" s="3"/>
      <c r="G133" s="3"/>
      <c r="H133" s="3"/>
      <c r="I133" s="3"/>
      <c r="J133" s="3"/>
      <c r="K133" s="3"/>
      <c r="L133" s="3"/>
      <c r="M133" s="3"/>
      <c r="N133" s="3"/>
      <c r="O133" s="3"/>
      <c r="P133" s="3"/>
      <c r="Q133" s="3"/>
      <c r="R133" s="3"/>
      <c r="S133" s="3"/>
      <c r="T133" s="3"/>
      <c r="U133" s="3"/>
      <c r="V133" s="3"/>
      <c r="W133" s="3"/>
      <c r="X133" s="3"/>
      <c r="Y133" s="3"/>
      <c r="Z133" s="3"/>
    </row>
    <row r="134" spans="1:26" ht="12.75" customHeight="1" x14ac:dyDescent="0.25">
      <c r="A134" s="3"/>
      <c r="B134" s="3"/>
      <c r="C134" s="3"/>
      <c r="D134" s="200"/>
      <c r="E134" s="3"/>
      <c r="F134" s="3"/>
      <c r="G134" s="3"/>
      <c r="H134" s="3"/>
      <c r="I134" s="3"/>
      <c r="J134" s="3"/>
      <c r="K134" s="3"/>
      <c r="L134" s="3"/>
      <c r="M134" s="3"/>
      <c r="N134" s="3"/>
      <c r="O134" s="3"/>
      <c r="P134" s="3"/>
      <c r="Q134" s="3"/>
      <c r="R134" s="3"/>
      <c r="S134" s="3"/>
      <c r="T134" s="3"/>
      <c r="U134" s="3"/>
      <c r="V134" s="3"/>
      <c r="W134" s="3"/>
      <c r="X134" s="3"/>
      <c r="Y134" s="3"/>
      <c r="Z134" s="3"/>
    </row>
    <row r="135" spans="1:26" ht="12.75" customHeight="1" x14ac:dyDescent="0.25">
      <c r="A135" s="3"/>
      <c r="B135" s="3"/>
      <c r="C135" s="3"/>
      <c r="D135" s="200"/>
      <c r="E135" s="3"/>
      <c r="F135" s="3"/>
      <c r="G135" s="3"/>
      <c r="H135" s="3"/>
      <c r="I135" s="3"/>
      <c r="J135" s="3"/>
      <c r="K135" s="3"/>
      <c r="L135" s="3"/>
      <c r="M135" s="3"/>
      <c r="N135" s="3"/>
      <c r="O135" s="3"/>
      <c r="P135" s="3"/>
      <c r="Q135" s="3"/>
      <c r="R135" s="3"/>
      <c r="S135" s="3"/>
      <c r="T135" s="3"/>
      <c r="U135" s="3"/>
      <c r="V135" s="3"/>
      <c r="W135" s="3"/>
      <c r="X135" s="3"/>
      <c r="Y135" s="3"/>
      <c r="Z135" s="3"/>
    </row>
    <row r="136" spans="1:26" ht="12.75" customHeight="1" x14ac:dyDescent="0.25">
      <c r="A136" s="3"/>
      <c r="B136" s="3"/>
      <c r="C136" s="3"/>
      <c r="D136" s="200"/>
      <c r="E136" s="3"/>
      <c r="F136" s="3"/>
      <c r="G136" s="3"/>
      <c r="H136" s="3"/>
      <c r="I136" s="3"/>
      <c r="J136" s="3"/>
      <c r="K136" s="3"/>
      <c r="L136" s="3"/>
      <c r="M136" s="3"/>
      <c r="N136" s="3"/>
      <c r="O136" s="3"/>
      <c r="P136" s="3"/>
      <c r="Q136" s="3"/>
      <c r="R136" s="3"/>
      <c r="S136" s="3"/>
      <c r="T136" s="3"/>
      <c r="U136" s="3"/>
      <c r="V136" s="3"/>
      <c r="W136" s="3"/>
      <c r="X136" s="3"/>
      <c r="Y136" s="3"/>
      <c r="Z136" s="3"/>
    </row>
    <row r="137" spans="1:26" ht="12.75" customHeight="1" x14ac:dyDescent="0.25">
      <c r="A137" s="3"/>
      <c r="B137" s="3"/>
      <c r="C137" s="3"/>
      <c r="D137" s="200"/>
      <c r="E137" s="3"/>
      <c r="F137" s="3"/>
      <c r="G137" s="3"/>
      <c r="H137" s="3"/>
      <c r="I137" s="3"/>
      <c r="J137" s="3"/>
      <c r="K137" s="3"/>
      <c r="L137" s="3"/>
      <c r="M137" s="3"/>
      <c r="N137" s="3"/>
      <c r="O137" s="3"/>
      <c r="P137" s="3"/>
      <c r="Q137" s="3"/>
      <c r="R137" s="3"/>
      <c r="S137" s="3"/>
      <c r="T137" s="3"/>
      <c r="U137" s="3"/>
      <c r="V137" s="3"/>
      <c r="W137" s="3"/>
      <c r="X137" s="3"/>
      <c r="Y137" s="3"/>
      <c r="Z137" s="3"/>
    </row>
    <row r="138" spans="1:26" ht="12.75" customHeight="1" x14ac:dyDescent="0.25">
      <c r="A138" s="3"/>
      <c r="B138" s="3"/>
      <c r="C138" s="3"/>
      <c r="D138" s="200"/>
      <c r="E138" s="3"/>
      <c r="F138" s="3"/>
      <c r="G138" s="3"/>
      <c r="H138" s="3"/>
      <c r="I138" s="3"/>
      <c r="J138" s="3"/>
      <c r="K138" s="3"/>
      <c r="L138" s="3"/>
      <c r="M138" s="3"/>
      <c r="N138" s="3"/>
      <c r="O138" s="3"/>
      <c r="P138" s="3"/>
      <c r="Q138" s="3"/>
      <c r="R138" s="3"/>
      <c r="S138" s="3"/>
      <c r="T138" s="3"/>
      <c r="U138" s="3"/>
      <c r="V138" s="3"/>
      <c r="W138" s="3"/>
      <c r="X138" s="3"/>
      <c r="Y138" s="3"/>
      <c r="Z138" s="3"/>
    </row>
    <row r="139" spans="1:26" ht="12.75" customHeight="1" x14ac:dyDescent="0.25">
      <c r="A139" s="3"/>
      <c r="B139" s="3"/>
      <c r="C139" s="3"/>
      <c r="D139" s="200"/>
      <c r="E139" s="3"/>
      <c r="F139" s="3"/>
      <c r="G139" s="3"/>
      <c r="H139" s="3"/>
      <c r="I139" s="3"/>
      <c r="J139" s="3"/>
      <c r="K139" s="3"/>
      <c r="L139" s="3"/>
      <c r="M139" s="3"/>
      <c r="N139" s="3"/>
      <c r="O139" s="3"/>
      <c r="P139" s="3"/>
      <c r="Q139" s="3"/>
      <c r="R139" s="3"/>
      <c r="S139" s="3"/>
      <c r="T139" s="3"/>
      <c r="U139" s="3"/>
      <c r="V139" s="3"/>
      <c r="W139" s="3"/>
      <c r="X139" s="3"/>
      <c r="Y139" s="3"/>
      <c r="Z139" s="3"/>
    </row>
    <row r="140" spans="1:26" ht="12.75" customHeight="1" x14ac:dyDescent="0.25">
      <c r="A140" s="3"/>
      <c r="B140" s="3"/>
      <c r="C140" s="3"/>
      <c r="D140" s="200"/>
      <c r="E140" s="3"/>
      <c r="F140" s="3"/>
      <c r="G140" s="3"/>
      <c r="H140" s="3"/>
      <c r="I140" s="3"/>
      <c r="J140" s="3"/>
      <c r="K140" s="3"/>
      <c r="L140" s="3"/>
      <c r="M140" s="3"/>
      <c r="N140" s="3"/>
      <c r="O140" s="3"/>
      <c r="P140" s="3"/>
      <c r="Q140" s="3"/>
      <c r="R140" s="3"/>
      <c r="S140" s="3"/>
      <c r="T140" s="3"/>
      <c r="U140" s="3"/>
      <c r="V140" s="3"/>
      <c r="W140" s="3"/>
      <c r="X140" s="3"/>
      <c r="Y140" s="3"/>
      <c r="Z140" s="3"/>
    </row>
    <row r="141" spans="1:26" ht="12.75" customHeight="1" x14ac:dyDescent="0.25">
      <c r="A141" s="3"/>
      <c r="B141" s="3"/>
      <c r="C141" s="3"/>
      <c r="D141" s="200"/>
      <c r="E141" s="3"/>
      <c r="F141" s="3"/>
      <c r="G141" s="3"/>
      <c r="H141" s="3"/>
      <c r="I141" s="3"/>
      <c r="J141" s="3"/>
      <c r="K141" s="3"/>
      <c r="L141" s="3"/>
      <c r="M141" s="3"/>
      <c r="N141" s="3"/>
      <c r="O141" s="3"/>
      <c r="P141" s="3"/>
      <c r="Q141" s="3"/>
      <c r="R141" s="3"/>
      <c r="S141" s="3"/>
      <c r="T141" s="3"/>
      <c r="U141" s="3"/>
      <c r="V141" s="3"/>
      <c r="W141" s="3"/>
      <c r="X141" s="3"/>
      <c r="Y141" s="3"/>
      <c r="Z141" s="3"/>
    </row>
    <row r="142" spans="1:26" ht="12.75" customHeight="1" x14ac:dyDescent="0.25">
      <c r="A142" s="3"/>
      <c r="B142" s="3"/>
      <c r="C142" s="3"/>
      <c r="D142" s="200"/>
      <c r="E142" s="3"/>
      <c r="F142" s="3"/>
      <c r="G142" s="3"/>
      <c r="H142" s="3"/>
      <c r="I142" s="3"/>
      <c r="J142" s="3"/>
      <c r="K142" s="3"/>
      <c r="L142" s="3"/>
      <c r="M142" s="3"/>
      <c r="N142" s="3"/>
      <c r="O142" s="3"/>
      <c r="P142" s="3"/>
      <c r="Q142" s="3"/>
      <c r="R142" s="3"/>
      <c r="S142" s="3"/>
      <c r="T142" s="3"/>
      <c r="U142" s="3"/>
      <c r="V142" s="3"/>
      <c r="W142" s="3"/>
      <c r="X142" s="3"/>
      <c r="Y142" s="3"/>
      <c r="Z142" s="3"/>
    </row>
    <row r="143" spans="1:26" ht="12.75" customHeight="1" x14ac:dyDescent="0.25">
      <c r="A143" s="3"/>
      <c r="B143" s="3"/>
      <c r="C143" s="3"/>
      <c r="D143" s="200"/>
      <c r="E143" s="3"/>
      <c r="F143" s="3"/>
      <c r="G143" s="3"/>
      <c r="H143" s="3"/>
      <c r="I143" s="3"/>
      <c r="J143" s="3"/>
      <c r="K143" s="3"/>
      <c r="L143" s="3"/>
      <c r="M143" s="3"/>
      <c r="N143" s="3"/>
      <c r="O143" s="3"/>
      <c r="P143" s="3"/>
      <c r="Q143" s="3"/>
      <c r="R143" s="3"/>
      <c r="S143" s="3"/>
      <c r="T143" s="3"/>
      <c r="U143" s="3"/>
      <c r="V143" s="3"/>
      <c r="W143" s="3"/>
      <c r="X143" s="3"/>
      <c r="Y143" s="3"/>
      <c r="Z143" s="3"/>
    </row>
    <row r="144" spans="1:26" ht="12.75" customHeight="1" x14ac:dyDescent="0.25">
      <c r="A144" s="3"/>
      <c r="B144" s="3"/>
      <c r="C144" s="3"/>
      <c r="D144" s="200"/>
      <c r="E144" s="3"/>
      <c r="F144" s="3"/>
      <c r="G144" s="3"/>
      <c r="H144" s="3"/>
      <c r="I144" s="3"/>
      <c r="J144" s="3"/>
      <c r="K144" s="3"/>
      <c r="L144" s="3"/>
      <c r="M144" s="3"/>
      <c r="N144" s="3"/>
      <c r="O144" s="3"/>
      <c r="P144" s="3"/>
      <c r="Q144" s="3"/>
      <c r="R144" s="3"/>
      <c r="S144" s="3"/>
      <c r="T144" s="3"/>
      <c r="U144" s="3"/>
      <c r="V144" s="3"/>
      <c r="W144" s="3"/>
      <c r="X144" s="3"/>
      <c r="Y144" s="3"/>
      <c r="Z144" s="3"/>
    </row>
    <row r="145" spans="1:26" ht="12.75" customHeight="1" x14ac:dyDescent="0.25">
      <c r="A145" s="3"/>
      <c r="B145" s="3"/>
      <c r="C145" s="3"/>
      <c r="D145" s="200"/>
      <c r="E145" s="3"/>
      <c r="F145" s="3"/>
      <c r="G145" s="3"/>
      <c r="H145" s="3"/>
      <c r="I145" s="3"/>
      <c r="J145" s="3"/>
      <c r="K145" s="3"/>
      <c r="L145" s="3"/>
      <c r="M145" s="3"/>
      <c r="N145" s="3"/>
      <c r="O145" s="3"/>
      <c r="P145" s="3"/>
      <c r="Q145" s="3"/>
      <c r="R145" s="3"/>
      <c r="S145" s="3"/>
      <c r="T145" s="3"/>
      <c r="U145" s="3"/>
      <c r="V145" s="3"/>
      <c r="W145" s="3"/>
      <c r="X145" s="3"/>
      <c r="Y145" s="3"/>
      <c r="Z145" s="3"/>
    </row>
    <row r="146" spans="1:26" ht="12.75" customHeight="1" x14ac:dyDescent="0.25">
      <c r="A146" s="3"/>
      <c r="B146" s="3"/>
      <c r="C146" s="3"/>
      <c r="D146" s="200"/>
      <c r="E146" s="3"/>
      <c r="F146" s="3"/>
      <c r="G146" s="3"/>
      <c r="H146" s="3"/>
      <c r="I146" s="3"/>
      <c r="J146" s="3"/>
      <c r="K146" s="3"/>
      <c r="L146" s="3"/>
      <c r="M146" s="3"/>
      <c r="N146" s="3"/>
      <c r="O146" s="3"/>
      <c r="P146" s="3"/>
      <c r="Q146" s="3"/>
      <c r="R146" s="3"/>
      <c r="S146" s="3"/>
      <c r="T146" s="3"/>
      <c r="U146" s="3"/>
      <c r="V146" s="3"/>
      <c r="W146" s="3"/>
      <c r="X146" s="3"/>
      <c r="Y146" s="3"/>
      <c r="Z146" s="3"/>
    </row>
    <row r="147" spans="1:26" ht="12.75" customHeight="1" x14ac:dyDescent="0.25">
      <c r="A147" s="3"/>
      <c r="B147" s="3"/>
      <c r="C147" s="3"/>
      <c r="D147" s="200"/>
      <c r="E147" s="3"/>
      <c r="F147" s="3"/>
      <c r="G147" s="3"/>
      <c r="H147" s="3"/>
      <c r="I147" s="3"/>
      <c r="J147" s="3"/>
      <c r="K147" s="3"/>
      <c r="L147" s="3"/>
      <c r="M147" s="3"/>
      <c r="N147" s="3"/>
      <c r="O147" s="3"/>
      <c r="P147" s="3"/>
      <c r="Q147" s="3"/>
      <c r="R147" s="3"/>
      <c r="S147" s="3"/>
      <c r="T147" s="3"/>
      <c r="U147" s="3"/>
      <c r="V147" s="3"/>
      <c r="W147" s="3"/>
      <c r="X147" s="3"/>
      <c r="Y147" s="3"/>
      <c r="Z147" s="3"/>
    </row>
    <row r="148" spans="1:26" ht="12.75" customHeight="1" x14ac:dyDescent="0.25">
      <c r="A148" s="3"/>
      <c r="B148" s="3"/>
      <c r="C148" s="3"/>
      <c r="D148" s="200"/>
      <c r="E148" s="3"/>
      <c r="F148" s="3"/>
      <c r="G148" s="3"/>
      <c r="H148" s="3"/>
      <c r="I148" s="3"/>
      <c r="J148" s="3"/>
      <c r="K148" s="3"/>
      <c r="L148" s="3"/>
      <c r="M148" s="3"/>
      <c r="N148" s="3"/>
      <c r="O148" s="3"/>
      <c r="P148" s="3"/>
      <c r="Q148" s="3"/>
      <c r="R148" s="3"/>
      <c r="S148" s="3"/>
      <c r="T148" s="3"/>
      <c r="U148" s="3"/>
      <c r="V148" s="3"/>
      <c r="W148" s="3"/>
      <c r="X148" s="3"/>
      <c r="Y148" s="3"/>
      <c r="Z148" s="3"/>
    </row>
    <row r="149" spans="1:26" ht="12.75" customHeight="1" x14ac:dyDescent="0.25">
      <c r="A149" s="3"/>
      <c r="B149" s="3"/>
      <c r="C149" s="3"/>
      <c r="D149" s="200"/>
      <c r="E149" s="3"/>
      <c r="F149" s="3"/>
      <c r="G149" s="3"/>
      <c r="H149" s="3"/>
      <c r="I149" s="3"/>
      <c r="J149" s="3"/>
      <c r="K149" s="3"/>
      <c r="L149" s="3"/>
      <c r="M149" s="3"/>
      <c r="N149" s="3"/>
      <c r="O149" s="3"/>
      <c r="P149" s="3"/>
      <c r="Q149" s="3"/>
      <c r="R149" s="3"/>
      <c r="S149" s="3"/>
      <c r="T149" s="3"/>
      <c r="U149" s="3"/>
      <c r="V149" s="3"/>
      <c r="W149" s="3"/>
      <c r="X149" s="3"/>
      <c r="Y149" s="3"/>
      <c r="Z149" s="3"/>
    </row>
    <row r="150" spans="1:26" ht="12.75" customHeight="1" x14ac:dyDescent="0.25">
      <c r="A150" s="3"/>
      <c r="B150" s="3"/>
      <c r="C150" s="3"/>
      <c r="D150" s="200"/>
      <c r="E150" s="3"/>
      <c r="F150" s="3"/>
      <c r="G150" s="3"/>
      <c r="H150" s="3"/>
      <c r="I150" s="3"/>
      <c r="J150" s="3"/>
      <c r="K150" s="3"/>
      <c r="L150" s="3"/>
      <c r="M150" s="3"/>
      <c r="N150" s="3"/>
      <c r="O150" s="3"/>
      <c r="P150" s="3"/>
      <c r="Q150" s="3"/>
      <c r="R150" s="3"/>
      <c r="S150" s="3"/>
      <c r="T150" s="3"/>
      <c r="U150" s="3"/>
      <c r="V150" s="3"/>
      <c r="W150" s="3"/>
      <c r="X150" s="3"/>
      <c r="Y150" s="3"/>
      <c r="Z150" s="3"/>
    </row>
    <row r="151" spans="1:26" ht="12.75" customHeight="1" x14ac:dyDescent="0.25">
      <c r="A151" s="3"/>
      <c r="B151" s="3"/>
      <c r="C151" s="3"/>
      <c r="D151" s="200"/>
      <c r="E151" s="3"/>
      <c r="F151" s="3"/>
      <c r="G151" s="3"/>
      <c r="H151" s="3"/>
      <c r="I151" s="3"/>
      <c r="J151" s="3"/>
      <c r="K151" s="3"/>
      <c r="L151" s="3"/>
      <c r="M151" s="3"/>
      <c r="N151" s="3"/>
      <c r="O151" s="3"/>
      <c r="P151" s="3"/>
      <c r="Q151" s="3"/>
      <c r="R151" s="3"/>
      <c r="S151" s="3"/>
      <c r="T151" s="3"/>
      <c r="U151" s="3"/>
      <c r="V151" s="3"/>
      <c r="W151" s="3"/>
      <c r="X151" s="3"/>
      <c r="Y151" s="3"/>
      <c r="Z151" s="3"/>
    </row>
    <row r="152" spans="1:26" ht="12.75" customHeight="1" x14ac:dyDescent="0.25">
      <c r="A152" s="3"/>
      <c r="B152" s="3"/>
      <c r="C152" s="3"/>
      <c r="D152" s="200"/>
      <c r="E152" s="3"/>
      <c r="F152" s="3"/>
      <c r="G152" s="3"/>
      <c r="H152" s="3"/>
      <c r="I152" s="3"/>
      <c r="J152" s="3"/>
      <c r="K152" s="3"/>
      <c r="L152" s="3"/>
      <c r="M152" s="3"/>
      <c r="N152" s="3"/>
      <c r="O152" s="3"/>
      <c r="P152" s="3"/>
      <c r="Q152" s="3"/>
      <c r="R152" s="3"/>
      <c r="S152" s="3"/>
      <c r="T152" s="3"/>
      <c r="U152" s="3"/>
      <c r="V152" s="3"/>
      <c r="W152" s="3"/>
      <c r="X152" s="3"/>
      <c r="Y152" s="3"/>
      <c r="Z152" s="3"/>
    </row>
    <row r="153" spans="1:26" ht="12.75" customHeight="1" x14ac:dyDescent="0.25">
      <c r="A153" s="3"/>
      <c r="B153" s="3"/>
      <c r="C153" s="3"/>
      <c r="D153" s="200"/>
      <c r="E153" s="3"/>
      <c r="F153" s="3"/>
      <c r="G153" s="3"/>
      <c r="H153" s="3"/>
      <c r="I153" s="3"/>
      <c r="J153" s="3"/>
      <c r="K153" s="3"/>
      <c r="L153" s="3"/>
      <c r="M153" s="3"/>
      <c r="N153" s="3"/>
      <c r="O153" s="3"/>
      <c r="P153" s="3"/>
      <c r="Q153" s="3"/>
      <c r="R153" s="3"/>
      <c r="S153" s="3"/>
      <c r="T153" s="3"/>
      <c r="U153" s="3"/>
      <c r="V153" s="3"/>
      <c r="W153" s="3"/>
      <c r="X153" s="3"/>
      <c r="Y153" s="3"/>
      <c r="Z153" s="3"/>
    </row>
    <row r="154" spans="1:26" ht="12.75" customHeight="1" x14ac:dyDescent="0.25">
      <c r="A154" s="3"/>
      <c r="B154" s="3"/>
      <c r="C154" s="3"/>
      <c r="D154" s="200"/>
      <c r="E154" s="3"/>
      <c r="F154" s="3"/>
      <c r="G154" s="3"/>
      <c r="H154" s="3"/>
      <c r="I154" s="3"/>
      <c r="J154" s="3"/>
      <c r="K154" s="3"/>
      <c r="L154" s="3"/>
      <c r="M154" s="3"/>
      <c r="N154" s="3"/>
      <c r="O154" s="3"/>
      <c r="P154" s="3"/>
      <c r="Q154" s="3"/>
      <c r="R154" s="3"/>
      <c r="S154" s="3"/>
      <c r="T154" s="3"/>
      <c r="U154" s="3"/>
      <c r="V154" s="3"/>
      <c r="W154" s="3"/>
      <c r="X154" s="3"/>
      <c r="Y154" s="3"/>
      <c r="Z154" s="3"/>
    </row>
    <row r="155" spans="1:26" ht="12.75" customHeight="1" x14ac:dyDescent="0.25">
      <c r="A155" s="3"/>
      <c r="B155" s="3"/>
      <c r="C155" s="3"/>
      <c r="D155" s="200"/>
      <c r="E155" s="3"/>
      <c r="F155" s="3"/>
      <c r="G155" s="3"/>
      <c r="H155" s="3"/>
      <c r="I155" s="3"/>
      <c r="J155" s="3"/>
      <c r="K155" s="3"/>
      <c r="L155" s="3"/>
      <c r="M155" s="3"/>
      <c r="N155" s="3"/>
      <c r="O155" s="3"/>
      <c r="P155" s="3"/>
      <c r="Q155" s="3"/>
      <c r="R155" s="3"/>
      <c r="S155" s="3"/>
      <c r="T155" s="3"/>
      <c r="U155" s="3"/>
      <c r="V155" s="3"/>
      <c r="W155" s="3"/>
      <c r="X155" s="3"/>
      <c r="Y155" s="3"/>
      <c r="Z155" s="3"/>
    </row>
    <row r="156" spans="1:26" ht="12.75" customHeight="1" x14ac:dyDescent="0.25">
      <c r="A156" s="3"/>
      <c r="B156" s="3"/>
      <c r="C156" s="3"/>
      <c r="D156" s="200"/>
      <c r="E156" s="3"/>
      <c r="F156" s="3"/>
      <c r="G156" s="3"/>
      <c r="H156" s="3"/>
      <c r="I156" s="3"/>
      <c r="J156" s="3"/>
      <c r="K156" s="3"/>
      <c r="L156" s="3"/>
      <c r="M156" s="3"/>
      <c r="N156" s="3"/>
      <c r="O156" s="3"/>
      <c r="P156" s="3"/>
      <c r="Q156" s="3"/>
      <c r="R156" s="3"/>
      <c r="S156" s="3"/>
      <c r="T156" s="3"/>
      <c r="U156" s="3"/>
      <c r="V156" s="3"/>
      <c r="W156" s="3"/>
      <c r="X156" s="3"/>
      <c r="Y156" s="3"/>
      <c r="Z156" s="3"/>
    </row>
    <row r="157" spans="1:26" ht="12.75" customHeight="1" x14ac:dyDescent="0.25">
      <c r="A157" s="3"/>
      <c r="B157" s="3"/>
      <c r="C157" s="3"/>
      <c r="D157" s="200"/>
      <c r="E157" s="3"/>
      <c r="F157" s="3"/>
      <c r="G157" s="3"/>
      <c r="H157" s="3"/>
      <c r="I157" s="3"/>
      <c r="J157" s="3"/>
      <c r="K157" s="3"/>
      <c r="L157" s="3"/>
      <c r="M157" s="3"/>
      <c r="N157" s="3"/>
      <c r="O157" s="3"/>
      <c r="P157" s="3"/>
      <c r="Q157" s="3"/>
      <c r="R157" s="3"/>
      <c r="S157" s="3"/>
      <c r="T157" s="3"/>
      <c r="U157" s="3"/>
      <c r="V157" s="3"/>
      <c r="W157" s="3"/>
      <c r="X157" s="3"/>
      <c r="Y157" s="3"/>
      <c r="Z157" s="3"/>
    </row>
    <row r="158" spans="1:26" ht="12.75" customHeight="1" x14ac:dyDescent="0.25">
      <c r="A158" s="3"/>
      <c r="B158" s="3"/>
      <c r="C158" s="3"/>
      <c r="D158" s="200"/>
      <c r="E158" s="3"/>
      <c r="F158" s="3"/>
      <c r="G158" s="3"/>
      <c r="H158" s="3"/>
      <c r="I158" s="3"/>
      <c r="J158" s="3"/>
      <c r="K158" s="3"/>
      <c r="L158" s="3"/>
      <c r="M158" s="3"/>
      <c r="N158" s="3"/>
      <c r="O158" s="3"/>
      <c r="P158" s="3"/>
      <c r="Q158" s="3"/>
      <c r="R158" s="3"/>
      <c r="S158" s="3"/>
      <c r="T158" s="3"/>
      <c r="U158" s="3"/>
      <c r="V158" s="3"/>
      <c r="W158" s="3"/>
      <c r="X158" s="3"/>
      <c r="Y158" s="3"/>
      <c r="Z158" s="3"/>
    </row>
    <row r="159" spans="1:26" ht="12.75" customHeight="1" x14ac:dyDescent="0.25">
      <c r="A159" s="3"/>
      <c r="B159" s="3"/>
      <c r="C159" s="3"/>
      <c r="D159" s="200"/>
      <c r="E159" s="3"/>
      <c r="F159" s="3"/>
      <c r="G159" s="3"/>
      <c r="H159" s="3"/>
      <c r="I159" s="3"/>
      <c r="J159" s="3"/>
      <c r="K159" s="3"/>
      <c r="L159" s="3"/>
      <c r="M159" s="3"/>
      <c r="N159" s="3"/>
      <c r="O159" s="3"/>
      <c r="P159" s="3"/>
      <c r="Q159" s="3"/>
      <c r="R159" s="3"/>
      <c r="S159" s="3"/>
      <c r="T159" s="3"/>
      <c r="U159" s="3"/>
      <c r="V159" s="3"/>
      <c r="W159" s="3"/>
      <c r="X159" s="3"/>
      <c r="Y159" s="3"/>
      <c r="Z159" s="3"/>
    </row>
    <row r="160" spans="1:26" ht="12.75" customHeight="1" x14ac:dyDescent="0.25">
      <c r="A160" s="3"/>
      <c r="B160" s="3"/>
      <c r="C160" s="3"/>
      <c r="D160" s="200"/>
      <c r="E160" s="3"/>
      <c r="F160" s="3"/>
      <c r="G160" s="3"/>
      <c r="H160" s="3"/>
      <c r="I160" s="3"/>
      <c r="J160" s="3"/>
      <c r="K160" s="3"/>
      <c r="L160" s="3"/>
      <c r="M160" s="3"/>
      <c r="N160" s="3"/>
      <c r="O160" s="3"/>
      <c r="P160" s="3"/>
      <c r="Q160" s="3"/>
      <c r="R160" s="3"/>
      <c r="S160" s="3"/>
      <c r="T160" s="3"/>
      <c r="U160" s="3"/>
      <c r="V160" s="3"/>
      <c r="W160" s="3"/>
      <c r="X160" s="3"/>
      <c r="Y160" s="3"/>
      <c r="Z160" s="3"/>
    </row>
    <row r="161" spans="1:26" ht="12.75" customHeight="1" x14ac:dyDescent="0.25">
      <c r="A161" s="3"/>
      <c r="B161" s="3"/>
      <c r="C161" s="3"/>
      <c r="D161" s="200"/>
      <c r="E161" s="3"/>
      <c r="F161" s="3"/>
      <c r="G161" s="3"/>
      <c r="H161" s="3"/>
      <c r="I161" s="3"/>
      <c r="J161" s="3"/>
      <c r="K161" s="3"/>
      <c r="L161" s="3"/>
      <c r="M161" s="3"/>
      <c r="N161" s="3"/>
      <c r="O161" s="3"/>
      <c r="P161" s="3"/>
      <c r="Q161" s="3"/>
      <c r="R161" s="3"/>
      <c r="S161" s="3"/>
      <c r="T161" s="3"/>
      <c r="U161" s="3"/>
      <c r="V161" s="3"/>
      <c r="W161" s="3"/>
      <c r="X161" s="3"/>
      <c r="Y161" s="3"/>
      <c r="Z161" s="3"/>
    </row>
    <row r="162" spans="1:26" ht="12.75" customHeight="1" x14ac:dyDescent="0.25">
      <c r="A162" s="3"/>
      <c r="B162" s="3"/>
      <c r="C162" s="3"/>
      <c r="D162" s="200"/>
      <c r="E162" s="3"/>
      <c r="F162" s="3"/>
      <c r="G162" s="3"/>
      <c r="H162" s="3"/>
      <c r="I162" s="3"/>
      <c r="J162" s="3"/>
      <c r="K162" s="3"/>
      <c r="L162" s="3"/>
      <c r="M162" s="3"/>
      <c r="N162" s="3"/>
      <c r="O162" s="3"/>
      <c r="P162" s="3"/>
      <c r="Q162" s="3"/>
      <c r="R162" s="3"/>
      <c r="S162" s="3"/>
      <c r="T162" s="3"/>
      <c r="U162" s="3"/>
      <c r="V162" s="3"/>
      <c r="W162" s="3"/>
      <c r="X162" s="3"/>
      <c r="Y162" s="3"/>
      <c r="Z162" s="3"/>
    </row>
    <row r="163" spans="1:26" ht="12.75" customHeight="1" x14ac:dyDescent="0.25">
      <c r="A163" s="3"/>
      <c r="B163" s="3"/>
      <c r="C163" s="3"/>
      <c r="D163" s="200"/>
      <c r="E163" s="3"/>
      <c r="F163" s="3"/>
      <c r="G163" s="3"/>
      <c r="H163" s="3"/>
      <c r="I163" s="3"/>
      <c r="J163" s="3"/>
      <c r="K163" s="3"/>
      <c r="L163" s="3"/>
      <c r="M163" s="3"/>
      <c r="N163" s="3"/>
      <c r="O163" s="3"/>
      <c r="P163" s="3"/>
      <c r="Q163" s="3"/>
      <c r="R163" s="3"/>
      <c r="S163" s="3"/>
      <c r="T163" s="3"/>
      <c r="U163" s="3"/>
      <c r="V163" s="3"/>
      <c r="W163" s="3"/>
      <c r="X163" s="3"/>
      <c r="Y163" s="3"/>
      <c r="Z163" s="3"/>
    </row>
    <row r="164" spans="1:26" ht="12.75" customHeight="1" x14ac:dyDescent="0.25">
      <c r="A164" s="3"/>
      <c r="B164" s="3"/>
      <c r="C164" s="3"/>
      <c r="D164" s="200"/>
      <c r="E164" s="3"/>
      <c r="F164" s="3"/>
      <c r="G164" s="3"/>
      <c r="H164" s="3"/>
      <c r="I164" s="3"/>
      <c r="J164" s="3"/>
      <c r="K164" s="3"/>
      <c r="L164" s="3"/>
      <c r="M164" s="3"/>
      <c r="N164" s="3"/>
      <c r="O164" s="3"/>
      <c r="P164" s="3"/>
      <c r="Q164" s="3"/>
      <c r="R164" s="3"/>
      <c r="S164" s="3"/>
      <c r="T164" s="3"/>
      <c r="U164" s="3"/>
      <c r="V164" s="3"/>
      <c r="W164" s="3"/>
      <c r="X164" s="3"/>
      <c r="Y164" s="3"/>
      <c r="Z164" s="3"/>
    </row>
    <row r="165" spans="1:26" ht="12.75" customHeight="1" x14ac:dyDescent="0.25">
      <c r="A165" s="3"/>
      <c r="B165" s="3"/>
      <c r="C165" s="3"/>
      <c r="D165" s="200"/>
      <c r="E165" s="3"/>
      <c r="F165" s="3"/>
      <c r="G165" s="3"/>
      <c r="H165" s="3"/>
      <c r="I165" s="3"/>
      <c r="J165" s="3"/>
      <c r="K165" s="3"/>
      <c r="L165" s="3"/>
      <c r="M165" s="3"/>
      <c r="N165" s="3"/>
      <c r="O165" s="3"/>
      <c r="P165" s="3"/>
      <c r="Q165" s="3"/>
      <c r="R165" s="3"/>
      <c r="S165" s="3"/>
      <c r="T165" s="3"/>
      <c r="U165" s="3"/>
      <c r="V165" s="3"/>
      <c r="W165" s="3"/>
      <c r="X165" s="3"/>
      <c r="Y165" s="3"/>
      <c r="Z165" s="3"/>
    </row>
    <row r="166" spans="1:26" ht="12.75" customHeight="1" x14ac:dyDescent="0.25">
      <c r="A166" s="3"/>
      <c r="B166" s="3"/>
      <c r="C166" s="3"/>
      <c r="D166" s="200"/>
      <c r="E166" s="3"/>
      <c r="F166" s="3"/>
      <c r="G166" s="3"/>
      <c r="H166" s="3"/>
      <c r="I166" s="3"/>
      <c r="J166" s="3"/>
      <c r="K166" s="3"/>
      <c r="L166" s="3"/>
      <c r="M166" s="3"/>
      <c r="N166" s="3"/>
      <c r="O166" s="3"/>
      <c r="P166" s="3"/>
      <c r="Q166" s="3"/>
      <c r="R166" s="3"/>
      <c r="S166" s="3"/>
      <c r="T166" s="3"/>
      <c r="U166" s="3"/>
      <c r="V166" s="3"/>
      <c r="W166" s="3"/>
      <c r="X166" s="3"/>
      <c r="Y166" s="3"/>
      <c r="Z166" s="3"/>
    </row>
    <row r="167" spans="1:26" ht="12.75" customHeight="1" x14ac:dyDescent="0.25">
      <c r="A167" s="3"/>
      <c r="B167" s="3"/>
      <c r="C167" s="3"/>
      <c r="D167" s="200"/>
      <c r="E167" s="3"/>
      <c r="F167" s="3"/>
      <c r="G167" s="3"/>
      <c r="H167" s="3"/>
      <c r="I167" s="3"/>
      <c r="J167" s="3"/>
      <c r="K167" s="3"/>
      <c r="L167" s="3"/>
      <c r="M167" s="3"/>
      <c r="N167" s="3"/>
      <c r="O167" s="3"/>
      <c r="P167" s="3"/>
      <c r="Q167" s="3"/>
      <c r="R167" s="3"/>
      <c r="S167" s="3"/>
      <c r="T167" s="3"/>
      <c r="U167" s="3"/>
      <c r="V167" s="3"/>
      <c r="W167" s="3"/>
      <c r="X167" s="3"/>
      <c r="Y167" s="3"/>
      <c r="Z167" s="3"/>
    </row>
    <row r="168" spans="1:26" ht="12.75" customHeight="1" x14ac:dyDescent="0.25">
      <c r="A168" s="3"/>
      <c r="B168" s="3"/>
      <c r="C168" s="3"/>
      <c r="D168" s="200"/>
      <c r="E168" s="3"/>
      <c r="F168" s="3"/>
      <c r="G168" s="3"/>
      <c r="H168" s="3"/>
      <c r="I168" s="3"/>
      <c r="J168" s="3"/>
      <c r="K168" s="3"/>
      <c r="L168" s="3"/>
      <c r="M168" s="3"/>
      <c r="N168" s="3"/>
      <c r="O168" s="3"/>
      <c r="P168" s="3"/>
      <c r="Q168" s="3"/>
      <c r="R168" s="3"/>
      <c r="S168" s="3"/>
      <c r="T168" s="3"/>
      <c r="U168" s="3"/>
      <c r="V168" s="3"/>
      <c r="W168" s="3"/>
      <c r="X168" s="3"/>
      <c r="Y168" s="3"/>
      <c r="Z168" s="3"/>
    </row>
    <row r="169" spans="1:26" ht="12.75" customHeight="1" x14ac:dyDescent="0.25">
      <c r="A169" s="3"/>
      <c r="B169" s="3"/>
      <c r="C169" s="3"/>
      <c r="D169" s="200"/>
      <c r="E169" s="3"/>
      <c r="F169" s="3"/>
      <c r="G169" s="3"/>
      <c r="H169" s="3"/>
      <c r="I169" s="3"/>
      <c r="J169" s="3"/>
      <c r="K169" s="3"/>
      <c r="L169" s="3"/>
      <c r="M169" s="3"/>
      <c r="N169" s="3"/>
      <c r="O169" s="3"/>
      <c r="P169" s="3"/>
      <c r="Q169" s="3"/>
      <c r="R169" s="3"/>
      <c r="S169" s="3"/>
      <c r="T169" s="3"/>
      <c r="U169" s="3"/>
      <c r="V169" s="3"/>
      <c r="W169" s="3"/>
      <c r="X169" s="3"/>
      <c r="Y169" s="3"/>
      <c r="Z169" s="3"/>
    </row>
    <row r="170" spans="1:26" ht="12.75" customHeight="1" x14ac:dyDescent="0.25">
      <c r="A170" s="3"/>
      <c r="B170" s="3"/>
      <c r="C170" s="3"/>
      <c r="D170" s="200"/>
      <c r="E170" s="3"/>
      <c r="F170" s="3"/>
      <c r="G170" s="3"/>
      <c r="H170" s="3"/>
      <c r="I170" s="3"/>
      <c r="J170" s="3"/>
      <c r="K170" s="3"/>
      <c r="L170" s="3"/>
      <c r="M170" s="3"/>
      <c r="N170" s="3"/>
      <c r="O170" s="3"/>
      <c r="P170" s="3"/>
      <c r="Q170" s="3"/>
      <c r="R170" s="3"/>
      <c r="S170" s="3"/>
      <c r="T170" s="3"/>
      <c r="U170" s="3"/>
      <c r="V170" s="3"/>
      <c r="W170" s="3"/>
      <c r="X170" s="3"/>
      <c r="Y170" s="3"/>
      <c r="Z170" s="3"/>
    </row>
    <row r="171" spans="1:26" ht="12.75" customHeight="1" x14ac:dyDescent="0.25">
      <c r="A171" s="3"/>
      <c r="B171" s="3"/>
      <c r="C171" s="3"/>
      <c r="D171" s="200"/>
      <c r="E171" s="3"/>
      <c r="F171" s="3"/>
      <c r="G171" s="3"/>
      <c r="H171" s="3"/>
      <c r="I171" s="3"/>
      <c r="J171" s="3"/>
      <c r="K171" s="3"/>
      <c r="L171" s="3"/>
      <c r="M171" s="3"/>
      <c r="N171" s="3"/>
      <c r="O171" s="3"/>
      <c r="P171" s="3"/>
      <c r="Q171" s="3"/>
      <c r="R171" s="3"/>
      <c r="S171" s="3"/>
      <c r="T171" s="3"/>
      <c r="U171" s="3"/>
      <c r="V171" s="3"/>
      <c r="W171" s="3"/>
      <c r="X171" s="3"/>
      <c r="Y171" s="3"/>
      <c r="Z171" s="3"/>
    </row>
    <row r="172" spans="1:26" ht="12.75" customHeight="1" x14ac:dyDescent="0.25">
      <c r="A172" s="3"/>
      <c r="B172" s="3"/>
      <c r="C172" s="3"/>
      <c r="D172" s="200"/>
      <c r="E172" s="3"/>
      <c r="F172" s="3"/>
      <c r="G172" s="3"/>
      <c r="H172" s="3"/>
      <c r="I172" s="3"/>
      <c r="J172" s="3"/>
      <c r="K172" s="3"/>
      <c r="L172" s="3"/>
      <c r="M172" s="3"/>
      <c r="N172" s="3"/>
      <c r="O172" s="3"/>
      <c r="P172" s="3"/>
      <c r="Q172" s="3"/>
      <c r="R172" s="3"/>
      <c r="S172" s="3"/>
      <c r="T172" s="3"/>
      <c r="U172" s="3"/>
      <c r="V172" s="3"/>
      <c r="W172" s="3"/>
      <c r="X172" s="3"/>
      <c r="Y172" s="3"/>
      <c r="Z172" s="3"/>
    </row>
    <row r="173" spans="1:26" ht="12.75" customHeight="1" x14ac:dyDescent="0.25">
      <c r="A173" s="3"/>
      <c r="B173" s="3"/>
      <c r="C173" s="3"/>
      <c r="D173" s="200"/>
      <c r="E173" s="3"/>
      <c r="F173" s="3"/>
      <c r="G173" s="3"/>
      <c r="H173" s="3"/>
      <c r="I173" s="3"/>
      <c r="J173" s="3"/>
      <c r="K173" s="3"/>
      <c r="L173" s="3"/>
      <c r="M173" s="3"/>
      <c r="N173" s="3"/>
      <c r="O173" s="3"/>
      <c r="P173" s="3"/>
      <c r="Q173" s="3"/>
      <c r="R173" s="3"/>
      <c r="S173" s="3"/>
      <c r="T173" s="3"/>
      <c r="U173" s="3"/>
      <c r="V173" s="3"/>
      <c r="W173" s="3"/>
      <c r="X173" s="3"/>
      <c r="Y173" s="3"/>
      <c r="Z173" s="3"/>
    </row>
    <row r="174" spans="1:26" ht="12.75" customHeight="1" x14ac:dyDescent="0.25">
      <c r="A174" s="3"/>
      <c r="B174" s="3"/>
      <c r="C174" s="3"/>
      <c r="D174" s="200"/>
      <c r="E174" s="3"/>
      <c r="F174" s="3"/>
      <c r="G174" s="3"/>
      <c r="H174" s="3"/>
      <c r="I174" s="3"/>
      <c r="J174" s="3"/>
      <c r="K174" s="3"/>
      <c r="L174" s="3"/>
      <c r="M174" s="3"/>
      <c r="N174" s="3"/>
      <c r="O174" s="3"/>
      <c r="P174" s="3"/>
      <c r="Q174" s="3"/>
      <c r="R174" s="3"/>
      <c r="S174" s="3"/>
      <c r="T174" s="3"/>
      <c r="U174" s="3"/>
      <c r="V174" s="3"/>
      <c r="W174" s="3"/>
      <c r="X174" s="3"/>
      <c r="Y174" s="3"/>
      <c r="Z174" s="3"/>
    </row>
    <row r="175" spans="1:26" ht="12.75" customHeight="1" x14ac:dyDescent="0.25">
      <c r="A175" s="3"/>
      <c r="B175" s="3"/>
      <c r="C175" s="3"/>
      <c r="D175" s="200"/>
      <c r="E175" s="3"/>
      <c r="F175" s="3"/>
      <c r="G175" s="3"/>
      <c r="H175" s="3"/>
      <c r="I175" s="3"/>
      <c r="J175" s="3"/>
      <c r="K175" s="3"/>
      <c r="L175" s="3"/>
      <c r="M175" s="3"/>
      <c r="N175" s="3"/>
      <c r="O175" s="3"/>
      <c r="P175" s="3"/>
      <c r="Q175" s="3"/>
      <c r="R175" s="3"/>
      <c r="S175" s="3"/>
      <c r="T175" s="3"/>
      <c r="U175" s="3"/>
      <c r="V175" s="3"/>
      <c r="W175" s="3"/>
      <c r="X175" s="3"/>
      <c r="Y175" s="3"/>
      <c r="Z175" s="3"/>
    </row>
    <row r="176" spans="1:26" ht="12.75" customHeight="1" x14ac:dyDescent="0.25">
      <c r="A176" s="3"/>
      <c r="B176" s="3"/>
      <c r="C176" s="3"/>
      <c r="D176" s="200"/>
      <c r="E176" s="3"/>
      <c r="F176" s="3"/>
      <c r="G176" s="3"/>
      <c r="H176" s="3"/>
      <c r="I176" s="3"/>
      <c r="J176" s="3"/>
      <c r="K176" s="3"/>
      <c r="L176" s="3"/>
      <c r="M176" s="3"/>
      <c r="N176" s="3"/>
      <c r="O176" s="3"/>
      <c r="P176" s="3"/>
      <c r="Q176" s="3"/>
      <c r="R176" s="3"/>
      <c r="S176" s="3"/>
      <c r="T176" s="3"/>
      <c r="U176" s="3"/>
      <c r="V176" s="3"/>
      <c r="W176" s="3"/>
      <c r="X176" s="3"/>
      <c r="Y176" s="3"/>
      <c r="Z176" s="3"/>
    </row>
    <row r="177" spans="1:26" ht="12.75" customHeight="1" x14ac:dyDescent="0.25">
      <c r="A177" s="3"/>
      <c r="B177" s="3"/>
      <c r="C177" s="3"/>
      <c r="D177" s="200"/>
      <c r="E177" s="3"/>
      <c r="F177" s="3"/>
      <c r="G177" s="3"/>
      <c r="H177" s="3"/>
      <c r="I177" s="3"/>
      <c r="J177" s="3"/>
      <c r="K177" s="3"/>
      <c r="L177" s="3"/>
      <c r="M177" s="3"/>
      <c r="N177" s="3"/>
      <c r="O177" s="3"/>
      <c r="P177" s="3"/>
      <c r="Q177" s="3"/>
      <c r="R177" s="3"/>
      <c r="S177" s="3"/>
      <c r="T177" s="3"/>
      <c r="U177" s="3"/>
      <c r="V177" s="3"/>
      <c r="W177" s="3"/>
      <c r="X177" s="3"/>
      <c r="Y177" s="3"/>
      <c r="Z177" s="3"/>
    </row>
    <row r="178" spans="1:26" ht="12.75" customHeight="1" x14ac:dyDescent="0.25">
      <c r="A178" s="3"/>
      <c r="B178" s="3"/>
      <c r="C178" s="3"/>
      <c r="D178" s="200"/>
      <c r="E178" s="3"/>
      <c r="F178" s="3"/>
      <c r="G178" s="3"/>
      <c r="H178" s="3"/>
      <c r="I178" s="3"/>
      <c r="J178" s="3"/>
      <c r="K178" s="3"/>
      <c r="L178" s="3"/>
      <c r="M178" s="3"/>
      <c r="N178" s="3"/>
      <c r="O178" s="3"/>
      <c r="P178" s="3"/>
      <c r="Q178" s="3"/>
      <c r="R178" s="3"/>
      <c r="S178" s="3"/>
      <c r="T178" s="3"/>
      <c r="U178" s="3"/>
      <c r="V178" s="3"/>
      <c r="W178" s="3"/>
      <c r="X178" s="3"/>
      <c r="Y178" s="3"/>
      <c r="Z178" s="3"/>
    </row>
    <row r="179" spans="1:26" ht="12.75" customHeight="1" x14ac:dyDescent="0.25">
      <c r="A179" s="3"/>
      <c r="B179" s="3"/>
      <c r="C179" s="3"/>
      <c r="D179" s="200"/>
      <c r="E179" s="3"/>
      <c r="F179" s="3"/>
      <c r="G179" s="3"/>
      <c r="H179" s="3"/>
      <c r="I179" s="3"/>
      <c r="J179" s="3"/>
      <c r="K179" s="3"/>
      <c r="L179" s="3"/>
      <c r="M179" s="3"/>
      <c r="N179" s="3"/>
      <c r="O179" s="3"/>
      <c r="P179" s="3"/>
      <c r="Q179" s="3"/>
      <c r="R179" s="3"/>
      <c r="S179" s="3"/>
      <c r="T179" s="3"/>
      <c r="U179" s="3"/>
      <c r="V179" s="3"/>
      <c r="W179" s="3"/>
      <c r="X179" s="3"/>
      <c r="Y179" s="3"/>
      <c r="Z179" s="3"/>
    </row>
    <row r="180" spans="1:26" ht="12.75" customHeight="1" x14ac:dyDescent="0.25">
      <c r="A180" s="3"/>
      <c r="B180" s="3"/>
      <c r="C180" s="3"/>
      <c r="D180" s="200"/>
      <c r="E180" s="3"/>
      <c r="F180" s="3"/>
      <c r="G180" s="3"/>
      <c r="H180" s="3"/>
      <c r="I180" s="3"/>
      <c r="J180" s="3"/>
      <c r="K180" s="3"/>
      <c r="L180" s="3"/>
      <c r="M180" s="3"/>
      <c r="N180" s="3"/>
      <c r="O180" s="3"/>
      <c r="P180" s="3"/>
      <c r="Q180" s="3"/>
      <c r="R180" s="3"/>
      <c r="S180" s="3"/>
      <c r="T180" s="3"/>
      <c r="U180" s="3"/>
      <c r="V180" s="3"/>
      <c r="W180" s="3"/>
      <c r="X180" s="3"/>
      <c r="Y180" s="3"/>
      <c r="Z180" s="3"/>
    </row>
    <row r="181" spans="1:26" ht="12.75" customHeight="1" x14ac:dyDescent="0.25">
      <c r="A181" s="3"/>
      <c r="B181" s="3"/>
      <c r="C181" s="3"/>
      <c r="D181" s="200"/>
      <c r="E181" s="3"/>
      <c r="F181" s="3"/>
      <c r="G181" s="3"/>
      <c r="H181" s="3"/>
      <c r="I181" s="3"/>
      <c r="J181" s="3"/>
      <c r="K181" s="3"/>
      <c r="L181" s="3"/>
      <c r="M181" s="3"/>
      <c r="N181" s="3"/>
      <c r="O181" s="3"/>
      <c r="P181" s="3"/>
      <c r="Q181" s="3"/>
      <c r="R181" s="3"/>
      <c r="S181" s="3"/>
      <c r="T181" s="3"/>
      <c r="U181" s="3"/>
      <c r="V181" s="3"/>
      <c r="W181" s="3"/>
      <c r="X181" s="3"/>
      <c r="Y181" s="3"/>
      <c r="Z181" s="3"/>
    </row>
    <row r="182" spans="1:26" ht="12.75" customHeight="1" x14ac:dyDescent="0.25">
      <c r="A182" s="3"/>
      <c r="B182" s="3"/>
      <c r="C182" s="3"/>
      <c r="D182" s="200"/>
      <c r="E182" s="3"/>
      <c r="F182" s="3"/>
      <c r="G182" s="3"/>
      <c r="H182" s="3"/>
      <c r="I182" s="3"/>
      <c r="J182" s="3"/>
      <c r="K182" s="3"/>
      <c r="L182" s="3"/>
      <c r="M182" s="3"/>
      <c r="N182" s="3"/>
      <c r="O182" s="3"/>
      <c r="P182" s="3"/>
      <c r="Q182" s="3"/>
      <c r="R182" s="3"/>
      <c r="S182" s="3"/>
      <c r="T182" s="3"/>
      <c r="U182" s="3"/>
      <c r="V182" s="3"/>
      <c r="W182" s="3"/>
      <c r="X182" s="3"/>
      <c r="Y182" s="3"/>
      <c r="Z182" s="3"/>
    </row>
    <row r="183" spans="1:26" ht="12.75" customHeight="1" x14ac:dyDescent="0.25">
      <c r="A183" s="3"/>
      <c r="B183" s="3"/>
      <c r="C183" s="3"/>
      <c r="D183" s="200"/>
      <c r="E183" s="3"/>
      <c r="F183" s="3"/>
      <c r="G183" s="3"/>
      <c r="H183" s="3"/>
      <c r="I183" s="3"/>
      <c r="J183" s="3"/>
      <c r="K183" s="3"/>
      <c r="L183" s="3"/>
      <c r="M183" s="3"/>
      <c r="N183" s="3"/>
      <c r="O183" s="3"/>
      <c r="P183" s="3"/>
      <c r="Q183" s="3"/>
      <c r="R183" s="3"/>
      <c r="S183" s="3"/>
      <c r="T183" s="3"/>
      <c r="U183" s="3"/>
      <c r="V183" s="3"/>
      <c r="W183" s="3"/>
      <c r="X183" s="3"/>
      <c r="Y183" s="3"/>
      <c r="Z183" s="3"/>
    </row>
    <row r="184" spans="1:26" ht="12.75" customHeight="1" x14ac:dyDescent="0.25">
      <c r="A184" s="3"/>
      <c r="B184" s="3"/>
      <c r="C184" s="3"/>
      <c r="D184" s="200"/>
      <c r="E184" s="3"/>
      <c r="F184" s="3"/>
      <c r="G184" s="3"/>
      <c r="H184" s="3"/>
      <c r="I184" s="3"/>
      <c r="J184" s="3"/>
      <c r="K184" s="3"/>
      <c r="L184" s="3"/>
      <c r="M184" s="3"/>
      <c r="N184" s="3"/>
      <c r="O184" s="3"/>
      <c r="P184" s="3"/>
      <c r="Q184" s="3"/>
      <c r="R184" s="3"/>
      <c r="S184" s="3"/>
      <c r="T184" s="3"/>
      <c r="U184" s="3"/>
      <c r="V184" s="3"/>
      <c r="W184" s="3"/>
      <c r="X184" s="3"/>
      <c r="Y184" s="3"/>
      <c r="Z184" s="3"/>
    </row>
    <row r="185" spans="1:26" ht="12.75" customHeight="1" x14ac:dyDescent="0.25">
      <c r="A185" s="3"/>
      <c r="B185" s="3"/>
      <c r="C185" s="3"/>
      <c r="D185" s="200"/>
      <c r="E185" s="3"/>
      <c r="F185" s="3"/>
      <c r="G185" s="3"/>
      <c r="H185" s="3"/>
      <c r="I185" s="3"/>
      <c r="J185" s="3"/>
      <c r="K185" s="3"/>
      <c r="L185" s="3"/>
      <c r="M185" s="3"/>
      <c r="N185" s="3"/>
      <c r="O185" s="3"/>
      <c r="P185" s="3"/>
      <c r="Q185" s="3"/>
      <c r="R185" s="3"/>
      <c r="S185" s="3"/>
      <c r="T185" s="3"/>
      <c r="U185" s="3"/>
      <c r="V185" s="3"/>
      <c r="W185" s="3"/>
      <c r="X185" s="3"/>
      <c r="Y185" s="3"/>
      <c r="Z185" s="3"/>
    </row>
    <row r="186" spans="1:26" ht="12.75" customHeight="1" x14ac:dyDescent="0.25">
      <c r="A186" s="3"/>
      <c r="B186" s="3"/>
      <c r="C186" s="3"/>
      <c r="D186" s="200"/>
      <c r="E186" s="3"/>
      <c r="F186" s="3"/>
      <c r="G186" s="3"/>
      <c r="H186" s="3"/>
      <c r="I186" s="3"/>
      <c r="J186" s="3"/>
      <c r="K186" s="3"/>
      <c r="L186" s="3"/>
      <c r="M186" s="3"/>
      <c r="N186" s="3"/>
      <c r="O186" s="3"/>
      <c r="P186" s="3"/>
      <c r="Q186" s="3"/>
      <c r="R186" s="3"/>
      <c r="S186" s="3"/>
      <c r="T186" s="3"/>
      <c r="U186" s="3"/>
      <c r="V186" s="3"/>
      <c r="W186" s="3"/>
      <c r="X186" s="3"/>
      <c r="Y186" s="3"/>
      <c r="Z186" s="3"/>
    </row>
    <row r="187" spans="1:26" ht="12.75" customHeight="1" x14ac:dyDescent="0.25">
      <c r="A187" s="3"/>
      <c r="B187" s="3"/>
      <c r="C187" s="3"/>
      <c r="D187" s="200"/>
      <c r="E187" s="3"/>
      <c r="F187" s="3"/>
      <c r="G187" s="3"/>
      <c r="H187" s="3"/>
      <c r="I187" s="3"/>
      <c r="J187" s="3"/>
      <c r="K187" s="3"/>
      <c r="L187" s="3"/>
      <c r="M187" s="3"/>
      <c r="N187" s="3"/>
      <c r="O187" s="3"/>
      <c r="P187" s="3"/>
      <c r="Q187" s="3"/>
      <c r="R187" s="3"/>
      <c r="S187" s="3"/>
      <c r="T187" s="3"/>
      <c r="U187" s="3"/>
      <c r="V187" s="3"/>
      <c r="W187" s="3"/>
      <c r="X187" s="3"/>
      <c r="Y187" s="3"/>
      <c r="Z187" s="3"/>
    </row>
    <row r="188" spans="1:26" ht="12.75" customHeight="1" x14ac:dyDescent="0.25">
      <c r="A188" s="3"/>
      <c r="B188" s="3"/>
      <c r="C188" s="3"/>
      <c r="D188" s="200"/>
      <c r="E188" s="3"/>
      <c r="F188" s="3"/>
      <c r="G188" s="3"/>
      <c r="H188" s="3"/>
      <c r="I188" s="3"/>
      <c r="J188" s="3"/>
      <c r="K188" s="3"/>
      <c r="L188" s="3"/>
      <c r="M188" s="3"/>
      <c r="N188" s="3"/>
      <c r="O188" s="3"/>
      <c r="P188" s="3"/>
      <c r="Q188" s="3"/>
      <c r="R188" s="3"/>
      <c r="S188" s="3"/>
      <c r="T188" s="3"/>
      <c r="U188" s="3"/>
      <c r="V188" s="3"/>
      <c r="W188" s="3"/>
      <c r="X188" s="3"/>
      <c r="Y188" s="3"/>
      <c r="Z188" s="3"/>
    </row>
    <row r="189" spans="1:26" ht="12.75" customHeight="1" x14ac:dyDescent="0.25">
      <c r="A189" s="3"/>
      <c r="B189" s="3"/>
      <c r="C189" s="3"/>
      <c r="D189" s="200"/>
      <c r="E189" s="3"/>
      <c r="F189" s="3"/>
      <c r="G189" s="3"/>
      <c r="H189" s="3"/>
      <c r="I189" s="3"/>
      <c r="J189" s="3"/>
      <c r="K189" s="3"/>
      <c r="L189" s="3"/>
      <c r="M189" s="3"/>
      <c r="N189" s="3"/>
      <c r="O189" s="3"/>
      <c r="P189" s="3"/>
      <c r="Q189" s="3"/>
      <c r="R189" s="3"/>
      <c r="S189" s="3"/>
      <c r="T189" s="3"/>
      <c r="U189" s="3"/>
      <c r="V189" s="3"/>
      <c r="W189" s="3"/>
      <c r="X189" s="3"/>
      <c r="Y189" s="3"/>
      <c r="Z189" s="3"/>
    </row>
    <row r="190" spans="1:26" ht="12.75" customHeight="1" x14ac:dyDescent="0.25">
      <c r="A190" s="3"/>
      <c r="B190" s="3"/>
      <c r="C190" s="3"/>
      <c r="D190" s="200"/>
      <c r="E190" s="3"/>
      <c r="F190" s="3"/>
      <c r="G190" s="3"/>
      <c r="H190" s="3"/>
      <c r="I190" s="3"/>
      <c r="J190" s="3"/>
      <c r="K190" s="3"/>
      <c r="L190" s="3"/>
      <c r="M190" s="3"/>
      <c r="N190" s="3"/>
      <c r="O190" s="3"/>
      <c r="P190" s="3"/>
      <c r="Q190" s="3"/>
      <c r="R190" s="3"/>
      <c r="S190" s="3"/>
      <c r="T190" s="3"/>
      <c r="U190" s="3"/>
      <c r="V190" s="3"/>
      <c r="W190" s="3"/>
      <c r="X190" s="3"/>
      <c r="Y190" s="3"/>
      <c r="Z190" s="3"/>
    </row>
    <row r="191" spans="1:26" ht="12.75" customHeight="1" x14ac:dyDescent="0.25">
      <c r="A191" s="3"/>
      <c r="B191" s="3"/>
      <c r="C191" s="3"/>
      <c r="D191" s="200"/>
      <c r="E191" s="3"/>
      <c r="F191" s="3"/>
      <c r="G191" s="3"/>
      <c r="H191" s="3"/>
      <c r="I191" s="3"/>
      <c r="J191" s="3"/>
      <c r="K191" s="3"/>
      <c r="L191" s="3"/>
      <c r="M191" s="3"/>
      <c r="N191" s="3"/>
      <c r="O191" s="3"/>
      <c r="P191" s="3"/>
      <c r="Q191" s="3"/>
      <c r="R191" s="3"/>
      <c r="S191" s="3"/>
      <c r="T191" s="3"/>
      <c r="U191" s="3"/>
      <c r="V191" s="3"/>
      <c r="W191" s="3"/>
      <c r="X191" s="3"/>
      <c r="Y191" s="3"/>
      <c r="Z191" s="3"/>
    </row>
    <row r="192" spans="1:26" ht="12.75" customHeight="1" x14ac:dyDescent="0.25">
      <c r="A192" s="3"/>
      <c r="B192" s="3"/>
      <c r="C192" s="3"/>
      <c r="D192" s="200"/>
      <c r="E192" s="3"/>
      <c r="F192" s="3"/>
      <c r="G192" s="3"/>
      <c r="H192" s="3"/>
      <c r="I192" s="3"/>
      <c r="J192" s="3"/>
      <c r="K192" s="3"/>
      <c r="L192" s="3"/>
      <c r="M192" s="3"/>
      <c r="N192" s="3"/>
      <c r="O192" s="3"/>
      <c r="P192" s="3"/>
      <c r="Q192" s="3"/>
      <c r="R192" s="3"/>
      <c r="S192" s="3"/>
      <c r="T192" s="3"/>
      <c r="U192" s="3"/>
      <c r="V192" s="3"/>
      <c r="W192" s="3"/>
      <c r="X192" s="3"/>
      <c r="Y192" s="3"/>
      <c r="Z192" s="3"/>
    </row>
    <row r="193" spans="1:26" ht="12.75" customHeight="1" x14ac:dyDescent="0.25">
      <c r="A193" s="3"/>
      <c r="B193" s="3"/>
      <c r="C193" s="3"/>
      <c r="D193" s="200"/>
      <c r="E193" s="3"/>
      <c r="F193" s="3"/>
      <c r="G193" s="3"/>
      <c r="H193" s="3"/>
      <c r="I193" s="3"/>
      <c r="J193" s="3"/>
      <c r="K193" s="3"/>
      <c r="L193" s="3"/>
      <c r="M193" s="3"/>
      <c r="N193" s="3"/>
      <c r="O193" s="3"/>
      <c r="P193" s="3"/>
      <c r="Q193" s="3"/>
      <c r="R193" s="3"/>
      <c r="S193" s="3"/>
      <c r="T193" s="3"/>
      <c r="U193" s="3"/>
      <c r="V193" s="3"/>
      <c r="W193" s="3"/>
      <c r="X193" s="3"/>
      <c r="Y193" s="3"/>
      <c r="Z193" s="3"/>
    </row>
    <row r="194" spans="1:26" ht="12.75" customHeight="1" x14ac:dyDescent="0.25">
      <c r="A194" s="3"/>
      <c r="B194" s="3"/>
      <c r="C194" s="3"/>
      <c r="D194" s="200"/>
      <c r="E194" s="3"/>
      <c r="F194" s="3"/>
      <c r="G194" s="3"/>
      <c r="H194" s="3"/>
      <c r="I194" s="3"/>
      <c r="J194" s="3"/>
      <c r="K194" s="3"/>
      <c r="L194" s="3"/>
      <c r="M194" s="3"/>
      <c r="N194" s="3"/>
      <c r="O194" s="3"/>
      <c r="P194" s="3"/>
      <c r="Q194" s="3"/>
      <c r="R194" s="3"/>
      <c r="S194" s="3"/>
      <c r="T194" s="3"/>
      <c r="U194" s="3"/>
      <c r="V194" s="3"/>
      <c r="W194" s="3"/>
      <c r="X194" s="3"/>
      <c r="Y194" s="3"/>
      <c r="Z194" s="3"/>
    </row>
    <row r="195" spans="1:26" ht="12.75" customHeight="1" x14ac:dyDescent="0.25">
      <c r="A195" s="3"/>
      <c r="B195" s="3"/>
      <c r="C195" s="3"/>
      <c r="D195" s="200"/>
      <c r="E195" s="3"/>
      <c r="F195" s="3"/>
      <c r="G195" s="3"/>
      <c r="H195" s="3"/>
      <c r="I195" s="3"/>
      <c r="J195" s="3"/>
      <c r="K195" s="3"/>
      <c r="L195" s="3"/>
      <c r="M195" s="3"/>
      <c r="N195" s="3"/>
      <c r="O195" s="3"/>
      <c r="P195" s="3"/>
      <c r="Q195" s="3"/>
      <c r="R195" s="3"/>
      <c r="S195" s="3"/>
      <c r="T195" s="3"/>
      <c r="U195" s="3"/>
      <c r="V195" s="3"/>
      <c r="W195" s="3"/>
      <c r="X195" s="3"/>
      <c r="Y195" s="3"/>
      <c r="Z195" s="3"/>
    </row>
    <row r="196" spans="1:26" ht="12.75" customHeight="1" x14ac:dyDescent="0.25">
      <c r="A196" s="3"/>
      <c r="B196" s="3"/>
      <c r="C196" s="3"/>
      <c r="D196" s="200"/>
      <c r="E196" s="3"/>
      <c r="F196" s="3"/>
      <c r="G196" s="3"/>
      <c r="H196" s="3"/>
      <c r="I196" s="3"/>
      <c r="J196" s="3"/>
      <c r="K196" s="3"/>
      <c r="L196" s="3"/>
      <c r="M196" s="3"/>
      <c r="N196" s="3"/>
      <c r="O196" s="3"/>
      <c r="P196" s="3"/>
      <c r="Q196" s="3"/>
      <c r="R196" s="3"/>
      <c r="S196" s="3"/>
      <c r="T196" s="3"/>
      <c r="U196" s="3"/>
      <c r="V196" s="3"/>
      <c r="W196" s="3"/>
      <c r="X196" s="3"/>
      <c r="Y196" s="3"/>
      <c r="Z196" s="3"/>
    </row>
    <row r="197" spans="1:26" ht="12.75" customHeight="1" x14ac:dyDescent="0.25">
      <c r="A197" s="3"/>
      <c r="B197" s="3"/>
      <c r="C197" s="3"/>
      <c r="D197" s="200"/>
      <c r="E197" s="3"/>
      <c r="F197" s="3"/>
      <c r="G197" s="3"/>
      <c r="H197" s="3"/>
      <c r="I197" s="3"/>
      <c r="J197" s="3"/>
      <c r="K197" s="3"/>
      <c r="L197" s="3"/>
      <c r="M197" s="3"/>
      <c r="N197" s="3"/>
      <c r="O197" s="3"/>
      <c r="P197" s="3"/>
      <c r="Q197" s="3"/>
      <c r="R197" s="3"/>
      <c r="S197" s="3"/>
      <c r="T197" s="3"/>
      <c r="U197" s="3"/>
      <c r="V197" s="3"/>
      <c r="W197" s="3"/>
      <c r="X197" s="3"/>
      <c r="Y197" s="3"/>
      <c r="Z197" s="3"/>
    </row>
    <row r="198" spans="1:26" ht="12.75" customHeight="1" x14ac:dyDescent="0.25">
      <c r="A198" s="3"/>
      <c r="B198" s="3"/>
      <c r="C198" s="3"/>
      <c r="D198" s="200"/>
      <c r="E198" s="3"/>
      <c r="F198" s="3"/>
      <c r="G198" s="3"/>
      <c r="H198" s="3"/>
      <c r="I198" s="3"/>
      <c r="J198" s="3"/>
      <c r="K198" s="3"/>
      <c r="L198" s="3"/>
      <c r="M198" s="3"/>
      <c r="N198" s="3"/>
      <c r="O198" s="3"/>
      <c r="P198" s="3"/>
      <c r="Q198" s="3"/>
      <c r="R198" s="3"/>
      <c r="S198" s="3"/>
      <c r="T198" s="3"/>
      <c r="U198" s="3"/>
      <c r="V198" s="3"/>
      <c r="W198" s="3"/>
      <c r="X198" s="3"/>
      <c r="Y198" s="3"/>
      <c r="Z198" s="3"/>
    </row>
    <row r="199" spans="1:26" ht="12.75" customHeight="1" x14ac:dyDescent="0.25">
      <c r="A199" s="3"/>
      <c r="B199" s="3"/>
      <c r="C199" s="3"/>
      <c r="D199" s="200"/>
      <c r="E199" s="3"/>
      <c r="F199" s="3"/>
      <c r="G199" s="3"/>
      <c r="H199" s="3"/>
      <c r="I199" s="3"/>
      <c r="J199" s="3"/>
      <c r="K199" s="3"/>
      <c r="L199" s="3"/>
      <c r="M199" s="3"/>
      <c r="N199" s="3"/>
      <c r="O199" s="3"/>
      <c r="P199" s="3"/>
      <c r="Q199" s="3"/>
      <c r="R199" s="3"/>
      <c r="S199" s="3"/>
      <c r="T199" s="3"/>
      <c r="U199" s="3"/>
      <c r="V199" s="3"/>
      <c r="W199" s="3"/>
      <c r="X199" s="3"/>
      <c r="Y199" s="3"/>
      <c r="Z199" s="3"/>
    </row>
    <row r="200" spans="1:26" ht="12.75" customHeight="1" x14ac:dyDescent="0.25">
      <c r="A200" s="3"/>
      <c r="B200" s="3"/>
      <c r="C200" s="3"/>
      <c r="D200" s="200"/>
      <c r="E200" s="3"/>
      <c r="F200" s="3"/>
      <c r="G200" s="3"/>
      <c r="H200" s="3"/>
      <c r="I200" s="3"/>
      <c r="J200" s="3"/>
      <c r="K200" s="3"/>
      <c r="L200" s="3"/>
      <c r="M200" s="3"/>
      <c r="N200" s="3"/>
      <c r="O200" s="3"/>
      <c r="P200" s="3"/>
      <c r="Q200" s="3"/>
      <c r="R200" s="3"/>
      <c r="S200" s="3"/>
      <c r="T200" s="3"/>
      <c r="U200" s="3"/>
      <c r="V200" s="3"/>
      <c r="W200" s="3"/>
      <c r="X200" s="3"/>
      <c r="Y200" s="3"/>
      <c r="Z200" s="3"/>
    </row>
    <row r="201" spans="1:26" ht="12.75" customHeight="1" x14ac:dyDescent="0.25">
      <c r="A201" s="3"/>
      <c r="B201" s="3"/>
      <c r="C201" s="3"/>
      <c r="D201" s="200"/>
      <c r="E201" s="3"/>
      <c r="F201" s="3"/>
      <c r="G201" s="3"/>
      <c r="H201" s="3"/>
      <c r="I201" s="3"/>
      <c r="J201" s="3"/>
      <c r="K201" s="3"/>
      <c r="L201" s="3"/>
      <c r="M201" s="3"/>
      <c r="N201" s="3"/>
      <c r="O201" s="3"/>
      <c r="P201" s="3"/>
      <c r="Q201" s="3"/>
      <c r="R201" s="3"/>
      <c r="S201" s="3"/>
      <c r="T201" s="3"/>
      <c r="U201" s="3"/>
      <c r="V201" s="3"/>
      <c r="W201" s="3"/>
      <c r="X201" s="3"/>
      <c r="Y201" s="3"/>
      <c r="Z201" s="3"/>
    </row>
    <row r="202" spans="1:26" ht="12.75" customHeight="1" x14ac:dyDescent="0.25">
      <c r="A202" s="3"/>
      <c r="B202" s="3"/>
      <c r="C202" s="3"/>
      <c r="D202" s="200"/>
      <c r="E202" s="3"/>
      <c r="F202" s="3"/>
      <c r="G202" s="3"/>
      <c r="H202" s="3"/>
      <c r="I202" s="3"/>
      <c r="J202" s="3"/>
      <c r="K202" s="3"/>
      <c r="L202" s="3"/>
      <c r="M202" s="3"/>
      <c r="N202" s="3"/>
      <c r="O202" s="3"/>
      <c r="P202" s="3"/>
      <c r="Q202" s="3"/>
      <c r="R202" s="3"/>
      <c r="S202" s="3"/>
      <c r="T202" s="3"/>
      <c r="U202" s="3"/>
      <c r="V202" s="3"/>
      <c r="W202" s="3"/>
      <c r="X202" s="3"/>
      <c r="Y202" s="3"/>
      <c r="Z202" s="3"/>
    </row>
    <row r="203" spans="1:26" ht="12.75" customHeight="1" x14ac:dyDescent="0.25">
      <c r="A203" s="3"/>
      <c r="B203" s="3"/>
      <c r="C203" s="3"/>
      <c r="D203" s="200"/>
      <c r="E203" s="3"/>
      <c r="F203" s="3"/>
      <c r="G203" s="3"/>
      <c r="H203" s="3"/>
      <c r="I203" s="3"/>
      <c r="J203" s="3"/>
      <c r="K203" s="3"/>
      <c r="L203" s="3"/>
      <c r="M203" s="3"/>
      <c r="N203" s="3"/>
      <c r="O203" s="3"/>
      <c r="P203" s="3"/>
      <c r="Q203" s="3"/>
      <c r="R203" s="3"/>
      <c r="S203" s="3"/>
      <c r="T203" s="3"/>
      <c r="U203" s="3"/>
      <c r="V203" s="3"/>
      <c r="W203" s="3"/>
      <c r="X203" s="3"/>
      <c r="Y203" s="3"/>
      <c r="Z203" s="3"/>
    </row>
    <row r="204" spans="1:26" ht="12.75" customHeight="1" x14ac:dyDescent="0.25">
      <c r="A204" s="3"/>
      <c r="B204" s="3"/>
      <c r="C204" s="3"/>
      <c r="D204" s="200"/>
      <c r="E204" s="3"/>
      <c r="F204" s="3"/>
      <c r="G204" s="3"/>
      <c r="H204" s="3"/>
      <c r="I204" s="3"/>
      <c r="J204" s="3"/>
      <c r="K204" s="3"/>
      <c r="L204" s="3"/>
      <c r="M204" s="3"/>
      <c r="N204" s="3"/>
      <c r="O204" s="3"/>
      <c r="P204" s="3"/>
      <c r="Q204" s="3"/>
      <c r="R204" s="3"/>
      <c r="S204" s="3"/>
      <c r="T204" s="3"/>
      <c r="U204" s="3"/>
      <c r="V204" s="3"/>
      <c r="W204" s="3"/>
      <c r="X204" s="3"/>
      <c r="Y204" s="3"/>
      <c r="Z204" s="3"/>
    </row>
    <row r="205" spans="1:26" ht="12.75" customHeight="1" x14ac:dyDescent="0.25">
      <c r="A205" s="3"/>
      <c r="B205" s="3"/>
      <c r="C205" s="3"/>
      <c r="D205" s="200"/>
      <c r="E205" s="3"/>
      <c r="F205" s="3"/>
      <c r="G205" s="3"/>
      <c r="H205" s="3"/>
      <c r="I205" s="3"/>
      <c r="J205" s="3"/>
      <c r="K205" s="3"/>
      <c r="L205" s="3"/>
      <c r="M205" s="3"/>
      <c r="N205" s="3"/>
      <c r="O205" s="3"/>
      <c r="P205" s="3"/>
      <c r="Q205" s="3"/>
      <c r="R205" s="3"/>
      <c r="S205" s="3"/>
      <c r="T205" s="3"/>
      <c r="U205" s="3"/>
      <c r="V205" s="3"/>
      <c r="W205" s="3"/>
      <c r="X205" s="3"/>
      <c r="Y205" s="3"/>
      <c r="Z205" s="3"/>
    </row>
    <row r="206" spans="1:26" ht="12.75" customHeight="1" x14ac:dyDescent="0.25">
      <c r="A206" s="3"/>
      <c r="B206" s="3"/>
      <c r="C206" s="3"/>
      <c r="D206" s="200"/>
      <c r="E206" s="3"/>
      <c r="F206" s="3"/>
      <c r="G206" s="3"/>
      <c r="H206" s="3"/>
      <c r="I206" s="3"/>
      <c r="J206" s="3"/>
      <c r="K206" s="3"/>
      <c r="L206" s="3"/>
      <c r="M206" s="3"/>
      <c r="N206" s="3"/>
      <c r="O206" s="3"/>
      <c r="P206" s="3"/>
      <c r="Q206" s="3"/>
      <c r="R206" s="3"/>
      <c r="S206" s="3"/>
      <c r="T206" s="3"/>
      <c r="U206" s="3"/>
      <c r="V206" s="3"/>
      <c r="W206" s="3"/>
      <c r="X206" s="3"/>
      <c r="Y206" s="3"/>
      <c r="Z206" s="3"/>
    </row>
    <row r="207" spans="1:26" ht="12.75" customHeight="1" x14ac:dyDescent="0.25">
      <c r="A207" s="3"/>
      <c r="B207" s="3"/>
      <c r="C207" s="3"/>
      <c r="D207" s="200"/>
      <c r="E207" s="3"/>
      <c r="F207" s="3"/>
      <c r="G207" s="3"/>
      <c r="H207" s="3"/>
      <c r="I207" s="3"/>
      <c r="J207" s="3"/>
      <c r="K207" s="3"/>
      <c r="L207" s="3"/>
      <c r="M207" s="3"/>
      <c r="N207" s="3"/>
      <c r="O207" s="3"/>
      <c r="P207" s="3"/>
      <c r="Q207" s="3"/>
      <c r="R207" s="3"/>
      <c r="S207" s="3"/>
      <c r="T207" s="3"/>
      <c r="U207" s="3"/>
      <c r="V207" s="3"/>
      <c r="W207" s="3"/>
      <c r="X207" s="3"/>
      <c r="Y207" s="3"/>
      <c r="Z207" s="3"/>
    </row>
    <row r="208" spans="1:26" ht="12.75" customHeight="1" x14ac:dyDescent="0.25">
      <c r="A208" s="3"/>
      <c r="B208" s="3"/>
      <c r="C208" s="3"/>
      <c r="D208" s="200"/>
      <c r="E208" s="3"/>
      <c r="F208" s="3"/>
      <c r="G208" s="3"/>
      <c r="H208" s="3"/>
      <c r="I208" s="3"/>
      <c r="J208" s="3"/>
      <c r="K208" s="3"/>
      <c r="L208" s="3"/>
      <c r="M208" s="3"/>
      <c r="N208" s="3"/>
      <c r="O208" s="3"/>
      <c r="P208" s="3"/>
      <c r="Q208" s="3"/>
      <c r="R208" s="3"/>
      <c r="S208" s="3"/>
      <c r="T208" s="3"/>
      <c r="U208" s="3"/>
      <c r="V208" s="3"/>
      <c r="W208" s="3"/>
      <c r="X208" s="3"/>
      <c r="Y208" s="3"/>
      <c r="Z208" s="3"/>
    </row>
    <row r="209" spans="1:26" ht="12.75" customHeight="1" x14ac:dyDescent="0.25">
      <c r="A209" s="3"/>
      <c r="B209" s="3"/>
      <c r="C209" s="3"/>
      <c r="D209" s="200"/>
      <c r="E209" s="3"/>
      <c r="F209" s="3"/>
      <c r="G209" s="3"/>
      <c r="H209" s="3"/>
      <c r="I209" s="3"/>
      <c r="J209" s="3"/>
      <c r="K209" s="3"/>
      <c r="L209" s="3"/>
      <c r="M209" s="3"/>
      <c r="N209" s="3"/>
      <c r="O209" s="3"/>
      <c r="P209" s="3"/>
      <c r="Q209" s="3"/>
      <c r="R209" s="3"/>
      <c r="S209" s="3"/>
      <c r="T209" s="3"/>
      <c r="U209" s="3"/>
      <c r="V209" s="3"/>
      <c r="W209" s="3"/>
      <c r="X209" s="3"/>
      <c r="Y209" s="3"/>
      <c r="Z209" s="3"/>
    </row>
    <row r="210" spans="1:26" ht="12.75" customHeight="1" x14ac:dyDescent="0.25">
      <c r="A210" s="3"/>
      <c r="B210" s="3"/>
      <c r="C210" s="3"/>
      <c r="D210" s="200"/>
      <c r="E210" s="3"/>
      <c r="F210" s="3"/>
      <c r="G210" s="3"/>
      <c r="H210" s="3"/>
      <c r="I210" s="3"/>
      <c r="J210" s="3"/>
      <c r="K210" s="3"/>
      <c r="L210" s="3"/>
      <c r="M210" s="3"/>
      <c r="N210" s="3"/>
      <c r="O210" s="3"/>
      <c r="P210" s="3"/>
      <c r="Q210" s="3"/>
      <c r="R210" s="3"/>
      <c r="S210" s="3"/>
      <c r="T210" s="3"/>
      <c r="U210" s="3"/>
      <c r="V210" s="3"/>
      <c r="W210" s="3"/>
      <c r="X210" s="3"/>
      <c r="Y210" s="3"/>
      <c r="Z210" s="3"/>
    </row>
    <row r="211" spans="1:26" ht="12.75" customHeight="1" x14ac:dyDescent="0.25">
      <c r="A211" s="3"/>
      <c r="B211" s="3"/>
      <c r="C211" s="3"/>
      <c r="D211" s="200"/>
      <c r="E211" s="3"/>
      <c r="F211" s="3"/>
      <c r="G211" s="3"/>
      <c r="H211" s="3"/>
      <c r="I211" s="3"/>
      <c r="J211" s="3"/>
      <c r="K211" s="3"/>
      <c r="L211" s="3"/>
      <c r="M211" s="3"/>
      <c r="N211" s="3"/>
      <c r="O211" s="3"/>
      <c r="P211" s="3"/>
      <c r="Q211" s="3"/>
      <c r="R211" s="3"/>
      <c r="S211" s="3"/>
      <c r="T211" s="3"/>
      <c r="U211" s="3"/>
      <c r="V211" s="3"/>
      <c r="W211" s="3"/>
      <c r="X211" s="3"/>
      <c r="Y211" s="3"/>
      <c r="Z211" s="3"/>
    </row>
    <row r="212" spans="1:26" ht="12.75" customHeight="1" x14ac:dyDescent="0.25">
      <c r="A212" s="3"/>
      <c r="B212" s="3"/>
      <c r="C212" s="3"/>
      <c r="D212" s="200"/>
      <c r="E212" s="3"/>
      <c r="F212" s="3"/>
      <c r="G212" s="3"/>
      <c r="H212" s="3"/>
      <c r="I212" s="3"/>
      <c r="J212" s="3"/>
      <c r="K212" s="3"/>
      <c r="L212" s="3"/>
      <c r="M212" s="3"/>
      <c r="N212" s="3"/>
      <c r="O212" s="3"/>
      <c r="P212" s="3"/>
      <c r="Q212" s="3"/>
      <c r="R212" s="3"/>
      <c r="S212" s="3"/>
      <c r="T212" s="3"/>
      <c r="U212" s="3"/>
      <c r="V212" s="3"/>
      <c r="W212" s="3"/>
      <c r="X212" s="3"/>
      <c r="Y212" s="3"/>
      <c r="Z212" s="3"/>
    </row>
    <row r="213" spans="1:26" ht="12.75" customHeight="1" x14ac:dyDescent="0.25">
      <c r="A213" s="3"/>
      <c r="B213" s="3"/>
      <c r="C213" s="3"/>
      <c r="D213" s="200"/>
      <c r="E213" s="3"/>
      <c r="F213" s="3"/>
      <c r="G213" s="3"/>
      <c r="H213" s="3"/>
      <c r="I213" s="3"/>
      <c r="J213" s="3"/>
      <c r="K213" s="3"/>
      <c r="L213" s="3"/>
      <c r="M213" s="3"/>
      <c r="N213" s="3"/>
      <c r="O213" s="3"/>
      <c r="P213" s="3"/>
      <c r="Q213" s="3"/>
      <c r="R213" s="3"/>
      <c r="S213" s="3"/>
      <c r="T213" s="3"/>
      <c r="U213" s="3"/>
      <c r="V213" s="3"/>
      <c r="W213" s="3"/>
      <c r="X213" s="3"/>
      <c r="Y213" s="3"/>
      <c r="Z213" s="3"/>
    </row>
    <row r="214" spans="1:26" ht="12.75" customHeight="1" x14ac:dyDescent="0.25">
      <c r="A214" s="3"/>
      <c r="B214" s="3"/>
      <c r="C214" s="3"/>
      <c r="D214" s="200"/>
      <c r="E214" s="3"/>
      <c r="F214" s="3"/>
      <c r="G214" s="3"/>
      <c r="H214" s="3"/>
      <c r="I214" s="3"/>
      <c r="J214" s="3"/>
      <c r="K214" s="3"/>
      <c r="L214" s="3"/>
      <c r="M214" s="3"/>
      <c r="N214" s="3"/>
      <c r="O214" s="3"/>
      <c r="P214" s="3"/>
      <c r="Q214" s="3"/>
      <c r="R214" s="3"/>
      <c r="S214" s="3"/>
      <c r="T214" s="3"/>
      <c r="U214" s="3"/>
      <c r="V214" s="3"/>
      <c r="W214" s="3"/>
      <c r="X214" s="3"/>
      <c r="Y214" s="3"/>
      <c r="Z214" s="3"/>
    </row>
    <row r="215" spans="1:26" ht="12.75" customHeight="1" x14ac:dyDescent="0.25">
      <c r="A215" s="3"/>
      <c r="B215" s="3"/>
      <c r="C215" s="3"/>
      <c r="D215" s="200"/>
      <c r="E215" s="3"/>
      <c r="F215" s="3"/>
      <c r="G215" s="3"/>
      <c r="H215" s="3"/>
      <c r="I215" s="3"/>
      <c r="J215" s="3"/>
      <c r="K215" s="3"/>
      <c r="L215" s="3"/>
      <c r="M215" s="3"/>
      <c r="N215" s="3"/>
      <c r="O215" s="3"/>
      <c r="P215" s="3"/>
      <c r="Q215" s="3"/>
      <c r="R215" s="3"/>
      <c r="S215" s="3"/>
      <c r="T215" s="3"/>
      <c r="U215" s="3"/>
      <c r="V215" s="3"/>
      <c r="W215" s="3"/>
      <c r="X215" s="3"/>
      <c r="Y215" s="3"/>
      <c r="Z215" s="3"/>
    </row>
    <row r="216" spans="1:26" ht="12.75" customHeight="1" x14ac:dyDescent="0.25">
      <c r="A216" s="3"/>
      <c r="B216" s="3"/>
      <c r="C216" s="3"/>
      <c r="D216" s="200"/>
      <c r="E216" s="3"/>
      <c r="F216" s="3"/>
      <c r="G216" s="3"/>
      <c r="H216" s="3"/>
      <c r="I216" s="3"/>
      <c r="J216" s="3"/>
      <c r="K216" s="3"/>
      <c r="L216" s="3"/>
      <c r="M216" s="3"/>
      <c r="N216" s="3"/>
      <c r="O216" s="3"/>
      <c r="P216" s="3"/>
      <c r="Q216" s="3"/>
      <c r="R216" s="3"/>
      <c r="S216" s="3"/>
      <c r="T216" s="3"/>
      <c r="U216" s="3"/>
      <c r="V216" s="3"/>
      <c r="W216" s="3"/>
      <c r="X216" s="3"/>
      <c r="Y216" s="3"/>
      <c r="Z216" s="3"/>
    </row>
    <row r="217" spans="1:26" ht="12.75" customHeight="1" x14ac:dyDescent="0.25">
      <c r="A217" s="3"/>
      <c r="B217" s="3"/>
      <c r="C217" s="3"/>
      <c r="D217" s="200"/>
      <c r="E217" s="3"/>
      <c r="F217" s="3"/>
      <c r="G217" s="3"/>
      <c r="H217" s="3"/>
      <c r="I217" s="3"/>
      <c r="J217" s="3"/>
      <c r="K217" s="3"/>
      <c r="L217" s="3"/>
      <c r="M217" s="3"/>
      <c r="N217" s="3"/>
      <c r="O217" s="3"/>
      <c r="P217" s="3"/>
      <c r="Q217" s="3"/>
      <c r="R217" s="3"/>
      <c r="S217" s="3"/>
      <c r="T217" s="3"/>
      <c r="U217" s="3"/>
      <c r="V217" s="3"/>
      <c r="W217" s="3"/>
      <c r="X217" s="3"/>
      <c r="Y217" s="3"/>
      <c r="Z217" s="3"/>
    </row>
    <row r="218" spans="1:26" ht="12.75" customHeight="1" x14ac:dyDescent="0.25">
      <c r="A218" s="3"/>
      <c r="B218" s="3"/>
      <c r="C218" s="3"/>
      <c r="D218" s="200"/>
      <c r="E218" s="3"/>
      <c r="F218" s="3"/>
      <c r="G218" s="3"/>
      <c r="H218" s="3"/>
      <c r="I218" s="3"/>
      <c r="J218" s="3"/>
      <c r="K218" s="3"/>
      <c r="L218" s="3"/>
      <c r="M218" s="3"/>
      <c r="N218" s="3"/>
      <c r="O218" s="3"/>
      <c r="P218" s="3"/>
      <c r="Q218" s="3"/>
      <c r="R218" s="3"/>
      <c r="S218" s="3"/>
      <c r="T218" s="3"/>
      <c r="U218" s="3"/>
      <c r="V218" s="3"/>
      <c r="W218" s="3"/>
      <c r="X218" s="3"/>
      <c r="Y218" s="3"/>
      <c r="Z218" s="3"/>
    </row>
    <row r="219" spans="1:26" ht="12.75" customHeight="1" x14ac:dyDescent="0.25">
      <c r="A219" s="3"/>
      <c r="B219" s="3"/>
      <c r="C219" s="3"/>
      <c r="D219" s="200"/>
      <c r="E219" s="3"/>
      <c r="F219" s="3"/>
      <c r="G219" s="3"/>
      <c r="H219" s="3"/>
      <c r="I219" s="3"/>
      <c r="J219" s="3"/>
      <c r="K219" s="3"/>
      <c r="L219" s="3"/>
      <c r="M219" s="3"/>
      <c r="N219" s="3"/>
      <c r="O219" s="3"/>
      <c r="P219" s="3"/>
      <c r="Q219" s="3"/>
      <c r="R219" s="3"/>
      <c r="S219" s="3"/>
      <c r="T219" s="3"/>
      <c r="U219" s="3"/>
      <c r="V219" s="3"/>
      <c r="W219" s="3"/>
      <c r="X219" s="3"/>
      <c r="Y219" s="3"/>
      <c r="Z219" s="3"/>
    </row>
    <row r="220" spans="1:26" ht="12.75" customHeight="1" x14ac:dyDescent="0.25">
      <c r="A220" s="3"/>
      <c r="B220" s="3"/>
      <c r="C220" s="3"/>
      <c r="D220" s="200"/>
      <c r="E220" s="3"/>
      <c r="F220" s="3"/>
      <c r="G220" s="3"/>
      <c r="H220" s="3"/>
      <c r="I220" s="3"/>
      <c r="J220" s="3"/>
      <c r="K220" s="3"/>
      <c r="L220" s="3"/>
      <c r="M220" s="3"/>
      <c r="N220" s="3"/>
      <c r="O220" s="3"/>
      <c r="P220" s="3"/>
      <c r="Q220" s="3"/>
      <c r="R220" s="3"/>
      <c r="S220" s="3"/>
      <c r="T220" s="3"/>
      <c r="U220" s="3"/>
      <c r="V220" s="3"/>
      <c r="W220" s="3"/>
      <c r="X220" s="3"/>
      <c r="Y220" s="3"/>
      <c r="Z220" s="3"/>
    </row>
    <row r="221" spans="1:26" ht="12.75" customHeight="1" x14ac:dyDescent="0.25">
      <c r="A221" s="3"/>
      <c r="B221" s="3"/>
      <c r="C221" s="3"/>
      <c r="D221" s="200"/>
      <c r="E221" s="3"/>
      <c r="F221" s="3"/>
      <c r="G221" s="3"/>
      <c r="H221" s="3"/>
      <c r="I221" s="3"/>
      <c r="J221" s="3"/>
      <c r="K221" s="3"/>
      <c r="L221" s="3"/>
      <c r="M221" s="3"/>
      <c r="N221" s="3"/>
      <c r="O221" s="3"/>
      <c r="P221" s="3"/>
      <c r="Q221" s="3"/>
      <c r="R221" s="3"/>
      <c r="S221" s="3"/>
      <c r="T221" s="3"/>
      <c r="U221" s="3"/>
      <c r="V221" s="3"/>
      <c r="W221" s="3"/>
      <c r="X221" s="3"/>
      <c r="Y221" s="3"/>
      <c r="Z221" s="3"/>
    </row>
    <row r="222" spans="1:26" ht="12.75" customHeight="1" x14ac:dyDescent="0.25">
      <c r="A222" s="3"/>
      <c r="B222" s="3"/>
      <c r="C222" s="3"/>
      <c r="D222" s="200"/>
      <c r="E222" s="3"/>
      <c r="F222" s="3"/>
      <c r="G222" s="3"/>
      <c r="H222" s="3"/>
      <c r="I222" s="3"/>
      <c r="J222" s="3"/>
      <c r="K222" s="3"/>
      <c r="L222" s="3"/>
      <c r="M222" s="3"/>
      <c r="N222" s="3"/>
      <c r="O222" s="3"/>
      <c r="P222" s="3"/>
      <c r="Q222" s="3"/>
      <c r="R222" s="3"/>
      <c r="S222" s="3"/>
      <c r="T222" s="3"/>
      <c r="U222" s="3"/>
      <c r="V222" s="3"/>
      <c r="W222" s="3"/>
      <c r="X222" s="3"/>
      <c r="Y222" s="3"/>
      <c r="Z222" s="3"/>
    </row>
    <row r="223" spans="1:26" ht="12.75" customHeight="1" x14ac:dyDescent="0.25">
      <c r="A223" s="3"/>
      <c r="B223" s="3"/>
      <c r="C223" s="3"/>
      <c r="D223" s="200"/>
      <c r="E223" s="3"/>
      <c r="F223" s="3"/>
      <c r="G223" s="3"/>
      <c r="H223" s="3"/>
      <c r="I223" s="3"/>
      <c r="J223" s="3"/>
      <c r="K223" s="3"/>
      <c r="L223" s="3"/>
      <c r="M223" s="3"/>
      <c r="N223" s="3"/>
      <c r="O223" s="3"/>
      <c r="P223" s="3"/>
      <c r="Q223" s="3"/>
      <c r="R223" s="3"/>
      <c r="S223" s="3"/>
      <c r="T223" s="3"/>
      <c r="U223" s="3"/>
      <c r="V223" s="3"/>
      <c r="W223" s="3"/>
      <c r="X223" s="3"/>
      <c r="Y223" s="3"/>
      <c r="Z223" s="3"/>
    </row>
    <row r="224" spans="1:26" ht="12.75" customHeight="1" x14ac:dyDescent="0.25">
      <c r="A224" s="3"/>
      <c r="B224" s="3"/>
      <c r="C224" s="3"/>
      <c r="D224" s="200"/>
      <c r="E224" s="3"/>
      <c r="F224" s="3"/>
      <c r="G224" s="3"/>
      <c r="H224" s="3"/>
      <c r="I224" s="3"/>
      <c r="J224" s="3"/>
      <c r="K224" s="3"/>
      <c r="L224" s="3"/>
      <c r="M224" s="3"/>
      <c r="N224" s="3"/>
      <c r="O224" s="3"/>
      <c r="P224" s="3"/>
      <c r="Q224" s="3"/>
      <c r="R224" s="3"/>
      <c r="S224" s="3"/>
      <c r="T224" s="3"/>
      <c r="U224" s="3"/>
      <c r="V224" s="3"/>
      <c r="W224" s="3"/>
      <c r="X224" s="3"/>
      <c r="Y224" s="3"/>
      <c r="Z224" s="3"/>
    </row>
    <row r="225" spans="1:26" ht="12.75" customHeight="1" x14ac:dyDescent="0.25">
      <c r="A225" s="3"/>
      <c r="B225" s="3"/>
      <c r="C225" s="3"/>
      <c r="D225" s="200"/>
      <c r="E225" s="3"/>
      <c r="F225" s="3"/>
      <c r="G225" s="3"/>
      <c r="H225" s="3"/>
      <c r="I225" s="3"/>
      <c r="J225" s="3"/>
      <c r="K225" s="3"/>
      <c r="L225" s="3"/>
      <c r="M225" s="3"/>
      <c r="N225" s="3"/>
      <c r="O225" s="3"/>
      <c r="P225" s="3"/>
      <c r="Q225" s="3"/>
      <c r="R225" s="3"/>
      <c r="S225" s="3"/>
      <c r="T225" s="3"/>
      <c r="U225" s="3"/>
      <c r="V225" s="3"/>
      <c r="W225" s="3"/>
      <c r="X225" s="3"/>
      <c r="Y225" s="3"/>
      <c r="Z225" s="3"/>
    </row>
    <row r="226" spans="1:26" ht="12.75" customHeight="1" x14ac:dyDescent="0.25">
      <c r="A226" s="3"/>
      <c r="B226" s="3"/>
      <c r="C226" s="3"/>
      <c r="D226" s="200"/>
      <c r="E226" s="3"/>
      <c r="F226" s="3"/>
      <c r="G226" s="3"/>
      <c r="H226" s="3"/>
      <c r="I226" s="3"/>
      <c r="J226" s="3"/>
      <c r="K226" s="3"/>
      <c r="L226" s="3"/>
      <c r="M226" s="3"/>
      <c r="N226" s="3"/>
      <c r="O226" s="3"/>
      <c r="P226" s="3"/>
      <c r="Q226" s="3"/>
      <c r="R226" s="3"/>
      <c r="S226" s="3"/>
      <c r="T226" s="3"/>
      <c r="U226" s="3"/>
      <c r="V226" s="3"/>
      <c r="W226" s="3"/>
      <c r="X226" s="3"/>
      <c r="Y226" s="3"/>
      <c r="Z226" s="3"/>
    </row>
    <row r="227" spans="1:26" ht="12.75" customHeight="1" x14ac:dyDescent="0.25">
      <c r="A227" s="3"/>
      <c r="B227" s="3"/>
      <c r="C227" s="3"/>
      <c r="D227" s="200"/>
      <c r="E227" s="3"/>
      <c r="F227" s="3"/>
      <c r="G227" s="3"/>
      <c r="H227" s="3"/>
      <c r="I227" s="3"/>
      <c r="J227" s="3"/>
      <c r="K227" s="3"/>
      <c r="L227" s="3"/>
      <c r="M227" s="3"/>
      <c r="N227" s="3"/>
      <c r="O227" s="3"/>
      <c r="P227" s="3"/>
      <c r="Q227" s="3"/>
      <c r="R227" s="3"/>
      <c r="S227" s="3"/>
      <c r="T227" s="3"/>
      <c r="U227" s="3"/>
      <c r="V227" s="3"/>
      <c r="W227" s="3"/>
      <c r="X227" s="3"/>
      <c r="Y227" s="3"/>
      <c r="Z227" s="3"/>
    </row>
    <row r="228" spans="1:26" ht="12.75" customHeight="1" x14ac:dyDescent="0.25">
      <c r="A228" s="3"/>
      <c r="B228" s="3"/>
      <c r="C228" s="3"/>
      <c r="D228" s="200"/>
      <c r="E228" s="3"/>
      <c r="F228" s="3"/>
      <c r="G228" s="3"/>
      <c r="H228" s="3"/>
      <c r="I228" s="3"/>
      <c r="J228" s="3"/>
      <c r="K228" s="3"/>
      <c r="L228" s="3"/>
      <c r="M228" s="3"/>
      <c r="N228" s="3"/>
      <c r="O228" s="3"/>
      <c r="P228" s="3"/>
      <c r="Q228" s="3"/>
      <c r="R228" s="3"/>
      <c r="S228" s="3"/>
      <c r="T228" s="3"/>
      <c r="U228" s="3"/>
      <c r="V228" s="3"/>
      <c r="W228" s="3"/>
      <c r="X228" s="3"/>
      <c r="Y228" s="3"/>
      <c r="Z228" s="3"/>
    </row>
    <row r="229" spans="1:26" ht="12.75" customHeight="1" x14ac:dyDescent="0.25">
      <c r="A229" s="3"/>
      <c r="B229" s="3"/>
      <c r="C229" s="3"/>
      <c r="D229" s="200"/>
      <c r="E229" s="3"/>
      <c r="F229" s="3"/>
      <c r="G229" s="3"/>
      <c r="H229" s="3"/>
      <c r="I229" s="3"/>
      <c r="J229" s="3"/>
      <c r="K229" s="3"/>
      <c r="L229" s="3"/>
      <c r="M229" s="3"/>
      <c r="N229" s="3"/>
      <c r="O229" s="3"/>
      <c r="P229" s="3"/>
      <c r="Q229" s="3"/>
      <c r="R229" s="3"/>
      <c r="S229" s="3"/>
      <c r="T229" s="3"/>
      <c r="U229" s="3"/>
      <c r="V229" s="3"/>
      <c r="W229" s="3"/>
      <c r="X229" s="3"/>
      <c r="Y229" s="3"/>
      <c r="Z229" s="3"/>
    </row>
    <row r="230" spans="1:26" ht="12.75" customHeight="1" x14ac:dyDescent="0.25">
      <c r="A230" s="3"/>
      <c r="B230" s="3"/>
      <c r="C230" s="3"/>
      <c r="D230" s="200"/>
      <c r="E230" s="3"/>
      <c r="F230" s="3"/>
      <c r="G230" s="3"/>
      <c r="H230" s="3"/>
      <c r="I230" s="3"/>
      <c r="J230" s="3"/>
      <c r="K230" s="3"/>
      <c r="L230" s="3"/>
      <c r="M230" s="3"/>
      <c r="N230" s="3"/>
      <c r="O230" s="3"/>
      <c r="P230" s="3"/>
      <c r="Q230" s="3"/>
      <c r="R230" s="3"/>
      <c r="S230" s="3"/>
      <c r="T230" s="3"/>
      <c r="U230" s="3"/>
      <c r="V230" s="3"/>
      <c r="W230" s="3"/>
      <c r="X230" s="3"/>
      <c r="Y230" s="3"/>
      <c r="Z230" s="3"/>
    </row>
    <row r="231" spans="1:26" ht="12.75" customHeight="1" x14ac:dyDescent="0.25">
      <c r="A231" s="3"/>
      <c r="B231" s="3"/>
      <c r="C231" s="3"/>
      <c r="D231" s="200"/>
      <c r="E231" s="3"/>
      <c r="F231" s="3"/>
      <c r="G231" s="3"/>
      <c r="H231" s="3"/>
      <c r="I231" s="3"/>
      <c r="J231" s="3"/>
      <c r="K231" s="3"/>
      <c r="L231" s="3"/>
      <c r="M231" s="3"/>
      <c r="N231" s="3"/>
      <c r="O231" s="3"/>
      <c r="P231" s="3"/>
      <c r="Q231" s="3"/>
      <c r="R231" s="3"/>
      <c r="S231" s="3"/>
      <c r="T231" s="3"/>
      <c r="U231" s="3"/>
      <c r="V231" s="3"/>
      <c r="W231" s="3"/>
      <c r="X231" s="3"/>
      <c r="Y231" s="3"/>
      <c r="Z231" s="3"/>
    </row>
    <row r="232" spans="1:26" ht="12.75" customHeight="1" x14ac:dyDescent="0.25">
      <c r="A232" s="3"/>
      <c r="B232" s="3"/>
      <c r="C232" s="3"/>
      <c r="D232" s="200"/>
      <c r="E232" s="3"/>
      <c r="F232" s="3"/>
      <c r="G232" s="3"/>
      <c r="H232" s="3"/>
      <c r="I232" s="3"/>
      <c r="J232" s="3"/>
      <c r="K232" s="3"/>
      <c r="L232" s="3"/>
      <c r="M232" s="3"/>
      <c r="N232" s="3"/>
      <c r="O232" s="3"/>
      <c r="P232" s="3"/>
      <c r="Q232" s="3"/>
      <c r="R232" s="3"/>
      <c r="S232" s="3"/>
      <c r="T232" s="3"/>
      <c r="U232" s="3"/>
      <c r="V232" s="3"/>
      <c r="W232" s="3"/>
      <c r="X232" s="3"/>
      <c r="Y232" s="3"/>
      <c r="Z232" s="3"/>
    </row>
    <row r="233" spans="1:26" ht="12.75" customHeight="1" x14ac:dyDescent="0.25">
      <c r="A233" s="3"/>
      <c r="B233" s="3"/>
      <c r="C233" s="3"/>
      <c r="D233" s="200"/>
      <c r="E233" s="3"/>
      <c r="F233" s="3"/>
      <c r="G233" s="3"/>
      <c r="H233" s="3"/>
      <c r="I233" s="3"/>
      <c r="J233" s="3"/>
      <c r="K233" s="3"/>
      <c r="L233" s="3"/>
      <c r="M233" s="3"/>
      <c r="N233" s="3"/>
      <c r="O233" s="3"/>
      <c r="P233" s="3"/>
      <c r="Q233" s="3"/>
      <c r="R233" s="3"/>
      <c r="S233" s="3"/>
      <c r="T233" s="3"/>
      <c r="U233" s="3"/>
      <c r="V233" s="3"/>
      <c r="W233" s="3"/>
      <c r="X233" s="3"/>
      <c r="Y233" s="3"/>
      <c r="Z233" s="3"/>
    </row>
    <row r="234" spans="1:26" ht="12.75" customHeight="1" x14ac:dyDescent="0.25">
      <c r="A234" s="3"/>
      <c r="B234" s="3"/>
      <c r="C234" s="3"/>
      <c r="D234" s="200"/>
      <c r="E234" s="3"/>
      <c r="F234" s="3"/>
      <c r="G234" s="3"/>
      <c r="H234" s="3"/>
      <c r="I234" s="3"/>
      <c r="J234" s="3"/>
      <c r="K234" s="3"/>
      <c r="L234" s="3"/>
      <c r="M234" s="3"/>
      <c r="N234" s="3"/>
      <c r="O234" s="3"/>
      <c r="P234" s="3"/>
      <c r="Q234" s="3"/>
      <c r="R234" s="3"/>
      <c r="S234" s="3"/>
      <c r="T234" s="3"/>
      <c r="U234" s="3"/>
      <c r="V234" s="3"/>
      <c r="W234" s="3"/>
      <c r="X234" s="3"/>
      <c r="Y234" s="3"/>
      <c r="Z234" s="3"/>
    </row>
    <row r="235" spans="1:26" ht="12.75" customHeight="1" x14ac:dyDescent="0.25">
      <c r="A235" s="3"/>
      <c r="B235" s="3"/>
      <c r="C235" s="3"/>
      <c r="D235" s="200"/>
      <c r="E235" s="3"/>
      <c r="F235" s="3"/>
      <c r="G235" s="3"/>
      <c r="H235" s="3"/>
      <c r="I235" s="3"/>
      <c r="J235" s="3"/>
      <c r="K235" s="3"/>
      <c r="L235" s="3"/>
      <c r="M235" s="3"/>
      <c r="N235" s="3"/>
      <c r="O235" s="3"/>
      <c r="P235" s="3"/>
      <c r="Q235" s="3"/>
      <c r="R235" s="3"/>
      <c r="S235" s="3"/>
      <c r="T235" s="3"/>
      <c r="U235" s="3"/>
      <c r="V235" s="3"/>
      <c r="W235" s="3"/>
      <c r="X235" s="3"/>
      <c r="Y235" s="3"/>
      <c r="Z235" s="3"/>
    </row>
    <row r="236" spans="1:26" ht="12.75" customHeight="1" x14ac:dyDescent="0.25">
      <c r="A236" s="3"/>
      <c r="B236" s="3"/>
      <c r="C236" s="3"/>
      <c r="D236" s="200"/>
      <c r="E236" s="3"/>
      <c r="F236" s="3"/>
      <c r="G236" s="3"/>
      <c r="H236" s="3"/>
      <c r="I236" s="3"/>
      <c r="J236" s="3"/>
      <c r="K236" s="3"/>
      <c r="L236" s="3"/>
      <c r="M236" s="3"/>
      <c r="N236" s="3"/>
      <c r="O236" s="3"/>
      <c r="P236" s="3"/>
      <c r="Q236" s="3"/>
      <c r="R236" s="3"/>
      <c r="S236" s="3"/>
      <c r="T236" s="3"/>
      <c r="U236" s="3"/>
      <c r="V236" s="3"/>
      <c r="W236" s="3"/>
      <c r="X236" s="3"/>
      <c r="Y236" s="3"/>
      <c r="Z236" s="3"/>
    </row>
    <row r="237" spans="1:26" ht="12.75" customHeight="1" x14ac:dyDescent="0.25">
      <c r="A237" s="3"/>
      <c r="B237" s="3"/>
      <c r="C237" s="3"/>
      <c r="D237" s="200"/>
      <c r="E237" s="3"/>
      <c r="F237" s="3"/>
      <c r="G237" s="3"/>
      <c r="H237" s="3"/>
      <c r="I237" s="3"/>
      <c r="J237" s="3"/>
      <c r="K237" s="3"/>
      <c r="L237" s="3"/>
      <c r="M237" s="3"/>
      <c r="N237" s="3"/>
      <c r="O237" s="3"/>
      <c r="P237" s="3"/>
      <c r="Q237" s="3"/>
      <c r="R237" s="3"/>
      <c r="S237" s="3"/>
      <c r="T237" s="3"/>
      <c r="U237" s="3"/>
      <c r="V237" s="3"/>
      <c r="W237" s="3"/>
      <c r="X237" s="3"/>
      <c r="Y237" s="3"/>
      <c r="Z237" s="3"/>
    </row>
    <row r="238" spans="1:26" ht="12.75" customHeight="1" x14ac:dyDescent="0.25">
      <c r="A238" s="3"/>
      <c r="B238" s="3"/>
      <c r="C238" s="3"/>
      <c r="D238" s="200"/>
      <c r="E238" s="3"/>
      <c r="F238" s="3"/>
      <c r="G238" s="3"/>
      <c r="H238" s="3"/>
      <c r="I238" s="3"/>
      <c r="J238" s="3"/>
      <c r="K238" s="3"/>
      <c r="L238" s="3"/>
      <c r="M238" s="3"/>
      <c r="N238" s="3"/>
      <c r="O238" s="3"/>
      <c r="P238" s="3"/>
      <c r="Q238" s="3"/>
      <c r="R238" s="3"/>
      <c r="S238" s="3"/>
      <c r="T238" s="3"/>
      <c r="U238" s="3"/>
      <c r="V238" s="3"/>
      <c r="W238" s="3"/>
      <c r="X238" s="3"/>
      <c r="Y238" s="3"/>
      <c r="Z238" s="3"/>
    </row>
    <row r="239" spans="1:26" ht="12.75" customHeight="1" x14ac:dyDescent="0.25">
      <c r="A239" s="3"/>
      <c r="B239" s="3"/>
      <c r="C239" s="3"/>
      <c r="D239" s="200"/>
      <c r="E239" s="3"/>
      <c r="F239" s="3"/>
      <c r="G239" s="3"/>
      <c r="H239" s="3"/>
      <c r="I239" s="3"/>
      <c r="J239" s="3"/>
      <c r="K239" s="3"/>
      <c r="L239" s="3"/>
      <c r="M239" s="3"/>
      <c r="N239" s="3"/>
      <c r="O239" s="3"/>
      <c r="P239" s="3"/>
      <c r="Q239" s="3"/>
      <c r="R239" s="3"/>
      <c r="S239" s="3"/>
      <c r="T239" s="3"/>
      <c r="U239" s="3"/>
      <c r="V239" s="3"/>
      <c r="W239" s="3"/>
      <c r="X239" s="3"/>
      <c r="Y239" s="3"/>
      <c r="Z239" s="3"/>
    </row>
    <row r="240" spans="1:26" ht="12.75" customHeight="1" x14ac:dyDescent="0.25">
      <c r="A240" s="3"/>
      <c r="B240" s="3"/>
      <c r="C240" s="3"/>
      <c r="D240" s="200"/>
      <c r="E240" s="3"/>
      <c r="F240" s="3"/>
      <c r="G240" s="3"/>
      <c r="H240" s="3"/>
      <c r="I240" s="3"/>
      <c r="J240" s="3"/>
      <c r="K240" s="3"/>
      <c r="L240" s="3"/>
      <c r="M240" s="3"/>
      <c r="N240" s="3"/>
      <c r="O240" s="3"/>
      <c r="P240" s="3"/>
      <c r="Q240" s="3"/>
      <c r="R240" s="3"/>
      <c r="S240" s="3"/>
      <c r="T240" s="3"/>
      <c r="U240" s="3"/>
      <c r="V240" s="3"/>
      <c r="W240" s="3"/>
      <c r="X240" s="3"/>
      <c r="Y240" s="3"/>
      <c r="Z240" s="3"/>
    </row>
    <row r="241" spans="1:26" ht="12.75" customHeight="1" x14ac:dyDescent="0.25">
      <c r="A241" s="3"/>
      <c r="B241" s="3"/>
      <c r="C241" s="3"/>
      <c r="D241" s="200"/>
      <c r="E241" s="3"/>
      <c r="F241" s="3"/>
      <c r="G241" s="3"/>
      <c r="H241" s="3"/>
      <c r="I241" s="3"/>
      <c r="J241" s="3"/>
      <c r="K241" s="3"/>
      <c r="L241" s="3"/>
      <c r="M241" s="3"/>
      <c r="N241" s="3"/>
      <c r="O241" s="3"/>
      <c r="P241" s="3"/>
      <c r="Q241" s="3"/>
      <c r="R241" s="3"/>
      <c r="S241" s="3"/>
      <c r="T241" s="3"/>
      <c r="U241" s="3"/>
      <c r="V241" s="3"/>
      <c r="W241" s="3"/>
      <c r="X241" s="3"/>
      <c r="Y241" s="3"/>
      <c r="Z241" s="3"/>
    </row>
    <row r="242" spans="1:26" ht="12.75" customHeight="1" x14ac:dyDescent="0.25">
      <c r="A242" s="3"/>
      <c r="B242" s="3"/>
      <c r="C242" s="3"/>
      <c r="D242" s="200"/>
      <c r="E242" s="3"/>
      <c r="F242" s="3"/>
      <c r="G242" s="3"/>
      <c r="H242" s="3"/>
      <c r="I242" s="3"/>
      <c r="J242" s="3"/>
      <c r="K242" s="3"/>
      <c r="L242" s="3"/>
      <c r="M242" s="3"/>
      <c r="N242" s="3"/>
      <c r="O242" s="3"/>
      <c r="P242" s="3"/>
      <c r="Q242" s="3"/>
      <c r="R242" s="3"/>
      <c r="S242" s="3"/>
      <c r="T242" s="3"/>
      <c r="U242" s="3"/>
      <c r="V242" s="3"/>
      <c r="W242" s="3"/>
      <c r="X242" s="3"/>
      <c r="Y242" s="3"/>
      <c r="Z242" s="3"/>
    </row>
    <row r="243" spans="1:26" ht="12.75" customHeight="1" x14ac:dyDescent="0.25">
      <c r="A243" s="3"/>
      <c r="B243" s="3"/>
      <c r="C243" s="3"/>
      <c r="D243" s="200"/>
      <c r="E243" s="3"/>
      <c r="F243" s="3"/>
      <c r="G243" s="3"/>
      <c r="H243" s="3"/>
      <c r="I243" s="3"/>
      <c r="J243" s="3"/>
      <c r="K243" s="3"/>
      <c r="L243" s="3"/>
      <c r="M243" s="3"/>
      <c r="N243" s="3"/>
      <c r="O243" s="3"/>
      <c r="P243" s="3"/>
      <c r="Q243" s="3"/>
      <c r="R243" s="3"/>
      <c r="S243" s="3"/>
      <c r="T243" s="3"/>
      <c r="U243" s="3"/>
      <c r="V243" s="3"/>
      <c r="W243" s="3"/>
      <c r="X243" s="3"/>
      <c r="Y243" s="3"/>
      <c r="Z243" s="3"/>
    </row>
    <row r="244" spans="1:26" ht="12.75" customHeight="1" x14ac:dyDescent="0.25">
      <c r="A244" s="3"/>
      <c r="B244" s="3"/>
      <c r="C244" s="3"/>
      <c r="D244" s="200"/>
      <c r="E244" s="3"/>
      <c r="F244" s="3"/>
      <c r="G244" s="3"/>
      <c r="H244" s="3"/>
      <c r="I244" s="3"/>
      <c r="J244" s="3"/>
      <c r="K244" s="3"/>
      <c r="L244" s="3"/>
      <c r="M244" s="3"/>
      <c r="N244" s="3"/>
      <c r="O244" s="3"/>
      <c r="P244" s="3"/>
      <c r="Q244" s="3"/>
      <c r="R244" s="3"/>
      <c r="S244" s="3"/>
      <c r="T244" s="3"/>
      <c r="U244" s="3"/>
      <c r="V244" s="3"/>
      <c r="W244" s="3"/>
      <c r="X244" s="3"/>
      <c r="Y244" s="3"/>
      <c r="Z244" s="3"/>
    </row>
    <row r="245" spans="1:26" ht="12.75" customHeight="1" x14ac:dyDescent="0.25">
      <c r="A245" s="3"/>
      <c r="B245" s="3"/>
      <c r="C245" s="3"/>
      <c r="D245" s="200"/>
      <c r="E245" s="3"/>
      <c r="F245" s="3"/>
      <c r="G245" s="3"/>
      <c r="H245" s="3"/>
      <c r="I245" s="3"/>
      <c r="J245" s="3"/>
      <c r="K245" s="3"/>
      <c r="L245" s="3"/>
      <c r="M245" s="3"/>
      <c r="N245" s="3"/>
      <c r="O245" s="3"/>
      <c r="P245" s="3"/>
      <c r="Q245" s="3"/>
      <c r="R245" s="3"/>
      <c r="S245" s="3"/>
      <c r="T245" s="3"/>
      <c r="U245" s="3"/>
      <c r="V245" s="3"/>
      <c r="W245" s="3"/>
      <c r="X245" s="3"/>
      <c r="Y245" s="3"/>
      <c r="Z245" s="3"/>
    </row>
    <row r="246" spans="1:26" ht="12.75" customHeight="1" x14ac:dyDescent="0.25">
      <c r="A246" s="3"/>
      <c r="B246" s="3"/>
      <c r="C246" s="3"/>
      <c r="D246" s="200"/>
      <c r="E246" s="3"/>
      <c r="F246" s="3"/>
      <c r="G246" s="3"/>
      <c r="H246" s="3"/>
      <c r="I246" s="3"/>
      <c r="J246" s="3"/>
      <c r="K246" s="3"/>
      <c r="L246" s="3"/>
      <c r="M246" s="3"/>
      <c r="N246" s="3"/>
      <c r="O246" s="3"/>
      <c r="P246" s="3"/>
      <c r="Q246" s="3"/>
      <c r="R246" s="3"/>
      <c r="S246" s="3"/>
      <c r="T246" s="3"/>
      <c r="U246" s="3"/>
      <c r="V246" s="3"/>
      <c r="W246" s="3"/>
      <c r="X246" s="3"/>
      <c r="Y246" s="3"/>
      <c r="Z246" s="3"/>
    </row>
    <row r="247" spans="1:26" ht="12.75" customHeight="1" x14ac:dyDescent="0.25">
      <c r="A247" s="3"/>
      <c r="B247" s="3"/>
      <c r="C247" s="3"/>
      <c r="D247" s="200"/>
      <c r="E247" s="3"/>
      <c r="F247" s="3"/>
      <c r="G247" s="3"/>
      <c r="H247" s="3"/>
      <c r="I247" s="3"/>
      <c r="J247" s="3"/>
      <c r="K247" s="3"/>
      <c r="L247" s="3"/>
      <c r="M247" s="3"/>
      <c r="N247" s="3"/>
      <c r="O247" s="3"/>
      <c r="P247" s="3"/>
      <c r="Q247" s="3"/>
      <c r="R247" s="3"/>
      <c r="S247" s="3"/>
      <c r="T247" s="3"/>
      <c r="U247" s="3"/>
      <c r="V247" s="3"/>
      <c r="W247" s="3"/>
      <c r="X247" s="3"/>
      <c r="Y247" s="3"/>
      <c r="Z247" s="3"/>
    </row>
    <row r="248" spans="1:26" ht="12.75" customHeight="1" x14ac:dyDescent="0.25">
      <c r="A248" s="3"/>
      <c r="B248" s="3"/>
      <c r="C248" s="3"/>
      <c r="D248" s="200"/>
      <c r="E248" s="3"/>
      <c r="F248" s="3"/>
      <c r="G248" s="3"/>
      <c r="H248" s="3"/>
      <c r="I248" s="3"/>
      <c r="J248" s="3"/>
      <c r="K248" s="3"/>
      <c r="L248" s="3"/>
      <c r="M248" s="3"/>
      <c r="N248" s="3"/>
      <c r="O248" s="3"/>
      <c r="P248" s="3"/>
      <c r="Q248" s="3"/>
      <c r="R248" s="3"/>
      <c r="S248" s="3"/>
      <c r="T248" s="3"/>
      <c r="U248" s="3"/>
      <c r="V248" s="3"/>
      <c r="W248" s="3"/>
      <c r="X248" s="3"/>
      <c r="Y248" s="3"/>
      <c r="Z248" s="3"/>
    </row>
    <row r="249" spans="1:26" ht="12.75" customHeight="1" x14ac:dyDescent="0.25">
      <c r="A249" s="3"/>
      <c r="B249" s="3"/>
      <c r="C249" s="3"/>
      <c r="D249" s="200"/>
      <c r="E249" s="3"/>
      <c r="F249" s="3"/>
      <c r="G249" s="3"/>
      <c r="H249" s="3"/>
      <c r="I249" s="3"/>
      <c r="J249" s="3"/>
      <c r="K249" s="3"/>
      <c r="L249" s="3"/>
      <c r="M249" s="3"/>
      <c r="N249" s="3"/>
      <c r="O249" s="3"/>
      <c r="P249" s="3"/>
      <c r="Q249" s="3"/>
      <c r="R249" s="3"/>
      <c r="S249" s="3"/>
      <c r="T249" s="3"/>
      <c r="U249" s="3"/>
      <c r="V249" s="3"/>
      <c r="W249" s="3"/>
      <c r="X249" s="3"/>
      <c r="Y249" s="3"/>
      <c r="Z249" s="3"/>
    </row>
    <row r="250" spans="1:26" ht="12.75" customHeight="1" x14ac:dyDescent="0.25">
      <c r="A250" s="3"/>
      <c r="B250" s="3"/>
      <c r="C250" s="3"/>
      <c r="D250" s="200"/>
      <c r="E250" s="3"/>
      <c r="F250" s="3"/>
      <c r="G250" s="3"/>
      <c r="H250" s="3"/>
      <c r="I250" s="3"/>
      <c r="J250" s="3"/>
      <c r="K250" s="3"/>
      <c r="L250" s="3"/>
      <c r="M250" s="3"/>
      <c r="N250" s="3"/>
      <c r="O250" s="3"/>
      <c r="P250" s="3"/>
      <c r="Q250" s="3"/>
      <c r="R250" s="3"/>
      <c r="S250" s="3"/>
      <c r="T250" s="3"/>
      <c r="U250" s="3"/>
      <c r="V250" s="3"/>
      <c r="W250" s="3"/>
      <c r="X250" s="3"/>
      <c r="Y250" s="3"/>
      <c r="Z250" s="3"/>
    </row>
    <row r="251" spans="1:26" ht="12.75" customHeight="1" x14ac:dyDescent="0.25">
      <c r="A251" s="3"/>
      <c r="B251" s="3"/>
      <c r="C251" s="3"/>
      <c r="D251" s="200"/>
      <c r="E251" s="3"/>
      <c r="F251" s="3"/>
      <c r="G251" s="3"/>
      <c r="H251" s="3"/>
      <c r="I251" s="3"/>
      <c r="J251" s="3"/>
      <c r="K251" s="3"/>
      <c r="L251" s="3"/>
      <c r="M251" s="3"/>
      <c r="N251" s="3"/>
      <c r="O251" s="3"/>
      <c r="P251" s="3"/>
      <c r="Q251" s="3"/>
      <c r="R251" s="3"/>
      <c r="S251" s="3"/>
      <c r="T251" s="3"/>
      <c r="U251" s="3"/>
      <c r="V251" s="3"/>
      <c r="W251" s="3"/>
      <c r="X251" s="3"/>
      <c r="Y251" s="3"/>
      <c r="Z251" s="3"/>
    </row>
    <row r="252" spans="1:26" ht="12.75" customHeight="1" x14ac:dyDescent="0.25">
      <c r="A252" s="3"/>
      <c r="B252" s="3"/>
      <c r="C252" s="3"/>
      <c r="D252" s="200"/>
      <c r="E252" s="3"/>
      <c r="F252" s="3"/>
      <c r="G252" s="3"/>
      <c r="H252" s="3"/>
      <c r="I252" s="3"/>
      <c r="J252" s="3"/>
      <c r="K252" s="3"/>
      <c r="L252" s="3"/>
      <c r="M252" s="3"/>
      <c r="N252" s="3"/>
      <c r="O252" s="3"/>
      <c r="P252" s="3"/>
      <c r="Q252" s="3"/>
      <c r="R252" s="3"/>
      <c r="S252" s="3"/>
      <c r="T252" s="3"/>
      <c r="U252" s="3"/>
      <c r="V252" s="3"/>
      <c r="W252" s="3"/>
      <c r="X252" s="3"/>
      <c r="Y252" s="3"/>
      <c r="Z252" s="3"/>
    </row>
    <row r="253" spans="1:26" ht="12.75" customHeight="1" x14ac:dyDescent="0.25">
      <c r="A253" s="3"/>
      <c r="B253" s="3"/>
      <c r="C253" s="3"/>
      <c r="D253" s="200"/>
      <c r="E253" s="3"/>
      <c r="F253" s="3"/>
      <c r="G253" s="3"/>
      <c r="H253" s="3"/>
      <c r="I253" s="3"/>
      <c r="J253" s="3"/>
      <c r="K253" s="3"/>
      <c r="L253" s="3"/>
      <c r="M253" s="3"/>
      <c r="N253" s="3"/>
      <c r="O253" s="3"/>
      <c r="P253" s="3"/>
      <c r="Q253" s="3"/>
      <c r="R253" s="3"/>
      <c r="S253" s="3"/>
      <c r="T253" s="3"/>
      <c r="U253" s="3"/>
      <c r="V253" s="3"/>
      <c r="W253" s="3"/>
      <c r="X253" s="3"/>
      <c r="Y253" s="3"/>
      <c r="Z253" s="3"/>
    </row>
    <row r="254" spans="1:26" ht="12.75" customHeight="1" x14ac:dyDescent="0.25">
      <c r="A254" s="3"/>
      <c r="B254" s="3"/>
      <c r="C254" s="3"/>
      <c r="D254" s="200"/>
      <c r="E254" s="3"/>
      <c r="F254" s="3"/>
      <c r="G254" s="3"/>
      <c r="H254" s="3"/>
      <c r="I254" s="3"/>
      <c r="J254" s="3"/>
      <c r="K254" s="3"/>
      <c r="L254" s="3"/>
      <c r="M254" s="3"/>
      <c r="N254" s="3"/>
      <c r="O254" s="3"/>
      <c r="P254" s="3"/>
      <c r="Q254" s="3"/>
      <c r="R254" s="3"/>
      <c r="S254" s="3"/>
      <c r="T254" s="3"/>
      <c r="U254" s="3"/>
      <c r="V254" s="3"/>
      <c r="W254" s="3"/>
      <c r="X254" s="3"/>
      <c r="Y254" s="3"/>
      <c r="Z254" s="3"/>
    </row>
    <row r="255" spans="1:26" ht="12.75" customHeight="1" x14ac:dyDescent="0.25">
      <c r="A255" s="3"/>
      <c r="B255" s="3"/>
      <c r="C255" s="3"/>
      <c r="D255" s="200"/>
      <c r="E255" s="3"/>
      <c r="F255" s="3"/>
      <c r="G255" s="3"/>
      <c r="H255" s="3"/>
      <c r="I255" s="3"/>
      <c r="J255" s="3"/>
      <c r="K255" s="3"/>
      <c r="L255" s="3"/>
      <c r="M255" s="3"/>
      <c r="N255" s="3"/>
      <c r="O255" s="3"/>
      <c r="P255" s="3"/>
      <c r="Q255" s="3"/>
      <c r="R255" s="3"/>
      <c r="S255" s="3"/>
      <c r="T255" s="3"/>
      <c r="U255" s="3"/>
      <c r="V255" s="3"/>
      <c r="W255" s="3"/>
      <c r="X255" s="3"/>
      <c r="Y255" s="3"/>
      <c r="Z255" s="3"/>
    </row>
    <row r="256" spans="1:26" ht="12.75" customHeight="1" x14ac:dyDescent="0.25">
      <c r="A256" s="3"/>
      <c r="B256" s="3"/>
      <c r="C256" s="3"/>
      <c r="D256" s="200"/>
      <c r="E256" s="3"/>
      <c r="F256" s="3"/>
      <c r="G256" s="3"/>
      <c r="H256" s="3"/>
      <c r="I256" s="3"/>
      <c r="J256" s="3"/>
      <c r="K256" s="3"/>
      <c r="L256" s="3"/>
      <c r="M256" s="3"/>
      <c r="N256" s="3"/>
      <c r="O256" s="3"/>
      <c r="P256" s="3"/>
      <c r="Q256" s="3"/>
      <c r="R256" s="3"/>
      <c r="S256" s="3"/>
      <c r="T256" s="3"/>
      <c r="U256" s="3"/>
      <c r="V256" s="3"/>
      <c r="W256" s="3"/>
      <c r="X256" s="3"/>
      <c r="Y256" s="3"/>
      <c r="Z256" s="3"/>
    </row>
    <row r="257" spans="1:26" ht="12.75" customHeight="1" x14ac:dyDescent="0.25">
      <c r="A257" s="3"/>
      <c r="B257" s="3"/>
      <c r="C257" s="3"/>
      <c r="D257" s="200"/>
      <c r="E257" s="3"/>
      <c r="F257" s="3"/>
      <c r="G257" s="3"/>
      <c r="H257" s="3"/>
      <c r="I257" s="3"/>
      <c r="J257" s="3"/>
      <c r="K257" s="3"/>
      <c r="L257" s="3"/>
      <c r="M257" s="3"/>
      <c r="N257" s="3"/>
      <c r="O257" s="3"/>
      <c r="P257" s="3"/>
      <c r="Q257" s="3"/>
      <c r="R257" s="3"/>
      <c r="S257" s="3"/>
      <c r="T257" s="3"/>
      <c r="U257" s="3"/>
      <c r="V257" s="3"/>
      <c r="W257" s="3"/>
      <c r="X257" s="3"/>
      <c r="Y257" s="3"/>
      <c r="Z257" s="3"/>
    </row>
    <row r="258" spans="1:26" ht="12.75" customHeight="1" x14ac:dyDescent="0.25">
      <c r="A258" s="3"/>
      <c r="B258" s="3"/>
      <c r="C258" s="3"/>
      <c r="D258" s="200"/>
      <c r="E258" s="3"/>
      <c r="F258" s="3"/>
      <c r="G258" s="3"/>
      <c r="H258" s="3"/>
      <c r="I258" s="3"/>
      <c r="J258" s="3"/>
      <c r="K258" s="3"/>
      <c r="L258" s="3"/>
      <c r="M258" s="3"/>
      <c r="N258" s="3"/>
      <c r="O258" s="3"/>
      <c r="P258" s="3"/>
      <c r="Q258" s="3"/>
      <c r="R258" s="3"/>
      <c r="S258" s="3"/>
      <c r="T258" s="3"/>
      <c r="U258" s="3"/>
      <c r="V258" s="3"/>
      <c r="W258" s="3"/>
      <c r="X258" s="3"/>
      <c r="Y258" s="3"/>
      <c r="Z258" s="3"/>
    </row>
    <row r="259" spans="1:26" ht="12.75" customHeight="1" x14ac:dyDescent="0.25">
      <c r="A259" s="3"/>
      <c r="B259" s="3"/>
      <c r="C259" s="3"/>
      <c r="D259" s="200"/>
      <c r="E259" s="3"/>
      <c r="F259" s="3"/>
      <c r="G259" s="3"/>
      <c r="H259" s="3"/>
      <c r="I259" s="3"/>
      <c r="J259" s="3"/>
      <c r="K259" s="3"/>
      <c r="L259" s="3"/>
      <c r="M259" s="3"/>
      <c r="N259" s="3"/>
      <c r="O259" s="3"/>
      <c r="P259" s="3"/>
      <c r="Q259" s="3"/>
      <c r="R259" s="3"/>
      <c r="S259" s="3"/>
      <c r="T259" s="3"/>
      <c r="U259" s="3"/>
      <c r="V259" s="3"/>
      <c r="W259" s="3"/>
      <c r="X259" s="3"/>
      <c r="Y259" s="3"/>
      <c r="Z259" s="3"/>
    </row>
    <row r="260" spans="1:26" ht="12.75" customHeight="1" x14ac:dyDescent="0.25">
      <c r="A260" s="3"/>
      <c r="B260" s="3"/>
      <c r="C260" s="3"/>
      <c r="D260" s="200"/>
      <c r="E260" s="3"/>
      <c r="F260" s="3"/>
      <c r="G260" s="3"/>
      <c r="H260" s="3"/>
      <c r="I260" s="3"/>
      <c r="J260" s="3"/>
      <c r="K260" s="3"/>
      <c r="L260" s="3"/>
      <c r="M260" s="3"/>
      <c r="N260" s="3"/>
      <c r="O260" s="3"/>
      <c r="P260" s="3"/>
      <c r="Q260" s="3"/>
      <c r="R260" s="3"/>
      <c r="S260" s="3"/>
      <c r="T260" s="3"/>
      <c r="U260" s="3"/>
      <c r="V260" s="3"/>
      <c r="W260" s="3"/>
      <c r="X260" s="3"/>
      <c r="Y260" s="3"/>
      <c r="Z260" s="3"/>
    </row>
    <row r="261" spans="1:26" ht="12.75" customHeight="1" x14ac:dyDescent="0.25">
      <c r="A261" s="3"/>
      <c r="B261" s="3"/>
      <c r="C261" s="3"/>
      <c r="D261" s="200"/>
      <c r="E261" s="3"/>
      <c r="F261" s="3"/>
      <c r="G261" s="3"/>
      <c r="H261" s="3"/>
      <c r="I261" s="3"/>
      <c r="J261" s="3"/>
      <c r="K261" s="3"/>
      <c r="L261" s="3"/>
      <c r="M261" s="3"/>
      <c r="N261" s="3"/>
      <c r="O261" s="3"/>
      <c r="P261" s="3"/>
      <c r="Q261" s="3"/>
      <c r="R261" s="3"/>
      <c r="S261" s="3"/>
      <c r="T261" s="3"/>
      <c r="U261" s="3"/>
      <c r="V261" s="3"/>
      <c r="W261" s="3"/>
      <c r="X261" s="3"/>
      <c r="Y261" s="3"/>
      <c r="Z261" s="3"/>
    </row>
    <row r="262" spans="1:26" ht="12.75" customHeight="1" x14ac:dyDescent="0.25">
      <c r="A262" s="3"/>
      <c r="B262" s="3"/>
      <c r="C262" s="3"/>
      <c r="D262" s="200"/>
      <c r="E262" s="3"/>
      <c r="F262" s="3"/>
      <c r="G262" s="3"/>
      <c r="H262" s="3"/>
      <c r="I262" s="3"/>
      <c r="J262" s="3"/>
      <c r="K262" s="3"/>
      <c r="L262" s="3"/>
      <c r="M262" s="3"/>
      <c r="N262" s="3"/>
      <c r="O262" s="3"/>
      <c r="P262" s="3"/>
      <c r="Q262" s="3"/>
      <c r="R262" s="3"/>
      <c r="S262" s="3"/>
      <c r="T262" s="3"/>
      <c r="U262" s="3"/>
      <c r="V262" s="3"/>
      <c r="W262" s="3"/>
      <c r="X262" s="3"/>
      <c r="Y262" s="3"/>
      <c r="Z262" s="3"/>
    </row>
    <row r="263" spans="1:26" ht="12.75" customHeight="1" x14ac:dyDescent="0.25">
      <c r="A263" s="3"/>
      <c r="B263" s="3"/>
      <c r="C263" s="3"/>
      <c r="D263" s="200"/>
      <c r="E263" s="3"/>
      <c r="F263" s="3"/>
      <c r="G263" s="3"/>
      <c r="H263" s="3"/>
      <c r="I263" s="3"/>
      <c r="J263" s="3"/>
      <c r="K263" s="3"/>
      <c r="L263" s="3"/>
      <c r="M263" s="3"/>
      <c r="N263" s="3"/>
      <c r="O263" s="3"/>
      <c r="P263" s="3"/>
      <c r="Q263" s="3"/>
      <c r="R263" s="3"/>
      <c r="S263" s="3"/>
      <c r="T263" s="3"/>
      <c r="U263" s="3"/>
      <c r="V263" s="3"/>
      <c r="W263" s="3"/>
      <c r="X263" s="3"/>
      <c r="Y263" s="3"/>
      <c r="Z263" s="3"/>
    </row>
    <row r="264" spans="1:26" ht="12.75" customHeight="1" x14ac:dyDescent="0.25">
      <c r="A264" s="3"/>
      <c r="B264" s="3"/>
      <c r="C264" s="3"/>
      <c r="D264" s="200"/>
      <c r="E264" s="3"/>
      <c r="F264" s="3"/>
      <c r="G264" s="3"/>
      <c r="H264" s="3"/>
      <c r="I264" s="3"/>
      <c r="J264" s="3"/>
      <c r="K264" s="3"/>
      <c r="L264" s="3"/>
      <c r="M264" s="3"/>
      <c r="N264" s="3"/>
      <c r="O264" s="3"/>
      <c r="P264" s="3"/>
      <c r="Q264" s="3"/>
      <c r="R264" s="3"/>
      <c r="S264" s="3"/>
      <c r="T264" s="3"/>
      <c r="U264" s="3"/>
      <c r="V264" s="3"/>
      <c r="W264" s="3"/>
      <c r="X264" s="3"/>
      <c r="Y264" s="3"/>
      <c r="Z264" s="3"/>
    </row>
    <row r="265" spans="1:26" ht="12.75" customHeight="1" x14ac:dyDescent="0.25">
      <c r="A265" s="3"/>
      <c r="B265" s="3"/>
      <c r="C265" s="3"/>
      <c r="D265" s="200"/>
      <c r="E265" s="3"/>
      <c r="F265" s="3"/>
      <c r="G265" s="3"/>
      <c r="H265" s="3"/>
      <c r="I265" s="3"/>
      <c r="J265" s="3"/>
      <c r="K265" s="3"/>
      <c r="L265" s="3"/>
      <c r="M265" s="3"/>
      <c r="N265" s="3"/>
      <c r="O265" s="3"/>
      <c r="P265" s="3"/>
      <c r="Q265" s="3"/>
      <c r="R265" s="3"/>
      <c r="S265" s="3"/>
      <c r="T265" s="3"/>
      <c r="U265" s="3"/>
      <c r="V265" s="3"/>
      <c r="W265" s="3"/>
      <c r="X265" s="3"/>
      <c r="Y265" s="3"/>
      <c r="Z265" s="3"/>
    </row>
    <row r="266" spans="1:26" ht="12.75" customHeight="1" x14ac:dyDescent="0.25">
      <c r="A266" s="3"/>
      <c r="B266" s="3"/>
      <c r="C266" s="3"/>
      <c r="D266" s="200"/>
      <c r="E266" s="3"/>
      <c r="F266" s="3"/>
      <c r="G266" s="3"/>
      <c r="H266" s="3"/>
      <c r="I266" s="3"/>
      <c r="J266" s="3"/>
      <c r="K266" s="3"/>
      <c r="L266" s="3"/>
      <c r="M266" s="3"/>
      <c r="N266" s="3"/>
      <c r="O266" s="3"/>
      <c r="P266" s="3"/>
      <c r="Q266" s="3"/>
      <c r="R266" s="3"/>
      <c r="S266" s="3"/>
      <c r="T266" s="3"/>
      <c r="U266" s="3"/>
      <c r="V266" s="3"/>
      <c r="W266" s="3"/>
      <c r="X266" s="3"/>
      <c r="Y266" s="3"/>
      <c r="Z266" s="3"/>
    </row>
    <row r="267" spans="1:26" ht="12.75" customHeight="1" x14ac:dyDescent="0.25">
      <c r="A267" s="3"/>
      <c r="B267" s="3"/>
      <c r="C267" s="3"/>
      <c r="D267" s="200"/>
      <c r="E267" s="3"/>
      <c r="F267" s="3"/>
      <c r="G267" s="3"/>
      <c r="H267" s="3"/>
      <c r="I267" s="3"/>
      <c r="J267" s="3"/>
      <c r="K267" s="3"/>
      <c r="L267" s="3"/>
      <c r="M267" s="3"/>
      <c r="N267" s="3"/>
      <c r="O267" s="3"/>
      <c r="P267" s="3"/>
      <c r="Q267" s="3"/>
      <c r="R267" s="3"/>
      <c r="S267" s="3"/>
      <c r="T267" s="3"/>
      <c r="U267" s="3"/>
      <c r="V267" s="3"/>
      <c r="W267" s="3"/>
      <c r="X267" s="3"/>
      <c r="Y267" s="3"/>
      <c r="Z267" s="3"/>
    </row>
    <row r="268" spans="1:26" ht="12.75" customHeight="1" x14ac:dyDescent="0.25">
      <c r="A268" s="3"/>
      <c r="B268" s="3"/>
      <c r="C268" s="3"/>
      <c r="D268" s="200"/>
      <c r="E268" s="3"/>
      <c r="F268" s="3"/>
      <c r="G268" s="3"/>
      <c r="H268" s="3"/>
      <c r="I268" s="3"/>
      <c r="J268" s="3"/>
      <c r="K268" s="3"/>
      <c r="L268" s="3"/>
      <c r="M268" s="3"/>
      <c r="N268" s="3"/>
      <c r="O268" s="3"/>
      <c r="P268" s="3"/>
      <c r="Q268" s="3"/>
      <c r="R268" s="3"/>
      <c r="S268" s="3"/>
      <c r="T268" s="3"/>
      <c r="U268" s="3"/>
      <c r="V268" s="3"/>
      <c r="W268" s="3"/>
      <c r="X268" s="3"/>
      <c r="Y268" s="3"/>
      <c r="Z268" s="3"/>
    </row>
    <row r="269" spans="1:26" ht="12.75" customHeight="1" x14ac:dyDescent="0.25">
      <c r="A269" s="3"/>
      <c r="B269" s="3"/>
      <c r="C269" s="3"/>
      <c r="D269" s="200"/>
      <c r="E269" s="3"/>
      <c r="F269" s="3"/>
      <c r="G269" s="3"/>
      <c r="H269" s="3"/>
      <c r="I269" s="3"/>
      <c r="J269" s="3"/>
      <c r="K269" s="3"/>
      <c r="L269" s="3"/>
      <c r="M269" s="3"/>
      <c r="N269" s="3"/>
      <c r="O269" s="3"/>
      <c r="P269" s="3"/>
      <c r="Q269" s="3"/>
      <c r="R269" s="3"/>
      <c r="S269" s="3"/>
      <c r="T269" s="3"/>
      <c r="U269" s="3"/>
      <c r="V269" s="3"/>
      <c r="W269" s="3"/>
      <c r="X269" s="3"/>
      <c r="Y269" s="3"/>
      <c r="Z269" s="3"/>
    </row>
    <row r="270" spans="1:26" ht="12.75" customHeight="1" x14ac:dyDescent="0.25">
      <c r="A270" s="3"/>
      <c r="B270" s="3"/>
      <c r="C270" s="3"/>
      <c r="D270" s="200"/>
      <c r="E270" s="3"/>
      <c r="F270" s="3"/>
      <c r="G270" s="3"/>
      <c r="H270" s="3"/>
      <c r="I270" s="3"/>
      <c r="J270" s="3"/>
      <c r="K270" s="3"/>
      <c r="L270" s="3"/>
      <c r="M270" s="3"/>
      <c r="N270" s="3"/>
      <c r="O270" s="3"/>
      <c r="P270" s="3"/>
      <c r="Q270" s="3"/>
      <c r="R270" s="3"/>
      <c r="S270" s="3"/>
      <c r="T270" s="3"/>
      <c r="U270" s="3"/>
      <c r="V270" s="3"/>
      <c r="W270" s="3"/>
      <c r="X270" s="3"/>
      <c r="Y270" s="3"/>
      <c r="Z270" s="3"/>
    </row>
    <row r="271" spans="1:26" ht="12.75" customHeight="1" x14ac:dyDescent="0.25">
      <c r="A271" s="3"/>
      <c r="B271" s="3"/>
      <c r="C271" s="3"/>
      <c r="D271" s="200"/>
      <c r="E271" s="3"/>
      <c r="F271" s="3"/>
      <c r="G271" s="3"/>
      <c r="H271" s="3"/>
      <c r="I271" s="3"/>
      <c r="J271" s="3"/>
      <c r="K271" s="3"/>
      <c r="L271" s="3"/>
      <c r="M271" s="3"/>
      <c r="N271" s="3"/>
      <c r="O271" s="3"/>
      <c r="P271" s="3"/>
      <c r="Q271" s="3"/>
      <c r="R271" s="3"/>
      <c r="S271" s="3"/>
      <c r="T271" s="3"/>
      <c r="U271" s="3"/>
      <c r="V271" s="3"/>
      <c r="W271" s="3"/>
      <c r="X271" s="3"/>
      <c r="Y271" s="3"/>
      <c r="Z271" s="3"/>
    </row>
    <row r="272" spans="1:26" ht="12.75" customHeight="1" x14ac:dyDescent="0.25">
      <c r="A272" s="3"/>
      <c r="B272" s="3"/>
      <c r="C272" s="3"/>
      <c r="D272" s="200"/>
      <c r="E272" s="3"/>
      <c r="F272" s="3"/>
      <c r="G272" s="3"/>
      <c r="H272" s="3"/>
      <c r="I272" s="3"/>
      <c r="J272" s="3"/>
      <c r="K272" s="3"/>
      <c r="L272" s="3"/>
      <c r="M272" s="3"/>
      <c r="N272" s="3"/>
      <c r="O272" s="3"/>
      <c r="P272" s="3"/>
      <c r="Q272" s="3"/>
      <c r="R272" s="3"/>
      <c r="S272" s="3"/>
      <c r="T272" s="3"/>
      <c r="U272" s="3"/>
      <c r="V272" s="3"/>
      <c r="W272" s="3"/>
      <c r="X272" s="3"/>
      <c r="Y272" s="3"/>
      <c r="Z272" s="3"/>
    </row>
    <row r="273" spans="1:26" ht="12.75" customHeight="1" x14ac:dyDescent="0.25">
      <c r="A273" s="3"/>
      <c r="B273" s="3"/>
      <c r="C273" s="3"/>
      <c r="D273" s="200"/>
      <c r="E273" s="3"/>
      <c r="F273" s="3"/>
      <c r="G273" s="3"/>
      <c r="H273" s="3"/>
      <c r="I273" s="3"/>
      <c r="J273" s="3"/>
      <c r="K273" s="3"/>
      <c r="L273" s="3"/>
      <c r="M273" s="3"/>
      <c r="N273" s="3"/>
      <c r="O273" s="3"/>
      <c r="P273" s="3"/>
      <c r="Q273" s="3"/>
      <c r="R273" s="3"/>
      <c r="S273" s="3"/>
      <c r="T273" s="3"/>
      <c r="U273" s="3"/>
      <c r="V273" s="3"/>
      <c r="W273" s="3"/>
      <c r="X273" s="3"/>
      <c r="Y273" s="3"/>
      <c r="Z273" s="3"/>
    </row>
    <row r="274" spans="1:26" ht="12.75" customHeight="1" x14ac:dyDescent="0.25">
      <c r="A274" s="3"/>
      <c r="B274" s="3"/>
      <c r="C274" s="3"/>
      <c r="D274" s="200"/>
      <c r="E274" s="3"/>
      <c r="F274" s="3"/>
      <c r="G274" s="3"/>
      <c r="H274" s="3"/>
      <c r="I274" s="3"/>
      <c r="J274" s="3"/>
      <c r="K274" s="3"/>
      <c r="L274" s="3"/>
      <c r="M274" s="3"/>
      <c r="N274" s="3"/>
      <c r="O274" s="3"/>
      <c r="P274" s="3"/>
      <c r="Q274" s="3"/>
      <c r="R274" s="3"/>
      <c r="S274" s="3"/>
      <c r="T274" s="3"/>
      <c r="U274" s="3"/>
      <c r="V274" s="3"/>
      <c r="W274" s="3"/>
      <c r="X274" s="3"/>
      <c r="Y274" s="3"/>
      <c r="Z274" s="3"/>
    </row>
    <row r="275" spans="1:26" ht="12.75" customHeight="1" x14ac:dyDescent="0.25">
      <c r="A275" s="3"/>
      <c r="B275" s="3"/>
      <c r="C275" s="3"/>
      <c r="D275" s="200"/>
      <c r="E275" s="3"/>
      <c r="F275" s="3"/>
      <c r="G275" s="3"/>
      <c r="H275" s="3"/>
      <c r="I275" s="3"/>
      <c r="J275" s="3"/>
      <c r="K275" s="3"/>
      <c r="L275" s="3"/>
      <c r="M275" s="3"/>
      <c r="N275" s="3"/>
      <c r="O275" s="3"/>
      <c r="P275" s="3"/>
      <c r="Q275" s="3"/>
      <c r="R275" s="3"/>
      <c r="S275" s="3"/>
      <c r="T275" s="3"/>
      <c r="U275" s="3"/>
      <c r="V275" s="3"/>
      <c r="W275" s="3"/>
      <c r="X275" s="3"/>
      <c r="Y275" s="3"/>
      <c r="Z275" s="3"/>
    </row>
    <row r="276" spans="1:26" ht="12.75" customHeight="1" x14ac:dyDescent="0.25">
      <c r="A276" s="3"/>
      <c r="B276" s="3"/>
      <c r="C276" s="3"/>
      <c r="D276" s="200"/>
      <c r="E276" s="3"/>
      <c r="F276" s="3"/>
      <c r="G276" s="3"/>
      <c r="H276" s="3"/>
      <c r="I276" s="3"/>
      <c r="J276" s="3"/>
      <c r="K276" s="3"/>
      <c r="L276" s="3"/>
      <c r="M276" s="3"/>
      <c r="N276" s="3"/>
      <c r="O276" s="3"/>
      <c r="P276" s="3"/>
      <c r="Q276" s="3"/>
      <c r="R276" s="3"/>
      <c r="S276" s="3"/>
      <c r="T276" s="3"/>
      <c r="U276" s="3"/>
      <c r="V276" s="3"/>
      <c r="W276" s="3"/>
      <c r="X276" s="3"/>
      <c r="Y276" s="3"/>
      <c r="Z276" s="3"/>
    </row>
    <row r="277" spans="1:26" ht="12.75" customHeight="1" x14ac:dyDescent="0.25">
      <c r="A277" s="3"/>
      <c r="B277" s="3"/>
      <c r="C277" s="3"/>
      <c r="D277" s="200"/>
      <c r="E277" s="3"/>
      <c r="F277" s="3"/>
      <c r="G277" s="3"/>
      <c r="H277" s="3"/>
      <c r="I277" s="3"/>
      <c r="J277" s="3"/>
      <c r="K277" s="3"/>
      <c r="L277" s="3"/>
      <c r="M277" s="3"/>
      <c r="N277" s="3"/>
      <c r="O277" s="3"/>
      <c r="P277" s="3"/>
      <c r="Q277" s="3"/>
      <c r="R277" s="3"/>
      <c r="S277" s="3"/>
      <c r="T277" s="3"/>
      <c r="U277" s="3"/>
      <c r="V277" s="3"/>
      <c r="W277" s="3"/>
      <c r="X277" s="3"/>
      <c r="Y277" s="3"/>
      <c r="Z277" s="3"/>
    </row>
    <row r="278" spans="1:26" ht="12.75" customHeight="1" x14ac:dyDescent="0.25">
      <c r="A278" s="3"/>
      <c r="B278" s="3"/>
      <c r="C278" s="3"/>
      <c r="D278" s="200"/>
      <c r="E278" s="3"/>
      <c r="F278" s="3"/>
      <c r="G278" s="3"/>
      <c r="H278" s="3"/>
      <c r="I278" s="3"/>
      <c r="J278" s="3"/>
      <c r="K278" s="3"/>
      <c r="L278" s="3"/>
      <c r="M278" s="3"/>
      <c r="N278" s="3"/>
      <c r="O278" s="3"/>
      <c r="P278" s="3"/>
      <c r="Q278" s="3"/>
      <c r="R278" s="3"/>
      <c r="S278" s="3"/>
      <c r="T278" s="3"/>
      <c r="U278" s="3"/>
      <c r="V278" s="3"/>
      <c r="W278" s="3"/>
      <c r="X278" s="3"/>
      <c r="Y278" s="3"/>
      <c r="Z278" s="3"/>
    </row>
    <row r="279" spans="1:26" ht="12.75" customHeight="1" x14ac:dyDescent="0.25">
      <c r="A279" s="3"/>
      <c r="B279" s="3"/>
      <c r="C279" s="3"/>
      <c r="D279" s="200"/>
      <c r="E279" s="3"/>
      <c r="F279" s="3"/>
      <c r="G279" s="3"/>
      <c r="H279" s="3"/>
      <c r="I279" s="3"/>
      <c r="J279" s="3"/>
      <c r="K279" s="3"/>
      <c r="L279" s="3"/>
      <c r="M279" s="3"/>
      <c r="N279" s="3"/>
      <c r="O279" s="3"/>
      <c r="P279" s="3"/>
      <c r="Q279" s="3"/>
      <c r="R279" s="3"/>
      <c r="S279" s="3"/>
      <c r="T279" s="3"/>
      <c r="U279" s="3"/>
      <c r="V279" s="3"/>
      <c r="W279" s="3"/>
      <c r="X279" s="3"/>
      <c r="Y279" s="3"/>
      <c r="Z279" s="3"/>
    </row>
    <row r="280" spans="1:26" ht="12.75" customHeight="1" x14ac:dyDescent="0.25">
      <c r="A280" s="3"/>
      <c r="B280" s="3"/>
      <c r="C280" s="3"/>
      <c r="D280" s="200"/>
      <c r="E280" s="3"/>
      <c r="F280" s="3"/>
      <c r="G280" s="3"/>
      <c r="H280" s="3"/>
      <c r="I280" s="3"/>
      <c r="J280" s="3"/>
      <c r="K280" s="3"/>
      <c r="L280" s="3"/>
      <c r="M280" s="3"/>
      <c r="N280" s="3"/>
      <c r="O280" s="3"/>
      <c r="P280" s="3"/>
      <c r="Q280" s="3"/>
      <c r="R280" s="3"/>
      <c r="S280" s="3"/>
      <c r="T280" s="3"/>
      <c r="U280" s="3"/>
      <c r="V280" s="3"/>
      <c r="W280" s="3"/>
      <c r="X280" s="3"/>
      <c r="Y280" s="3"/>
      <c r="Z280" s="3"/>
    </row>
    <row r="281" spans="1:26" ht="12.75" customHeight="1" x14ac:dyDescent="0.25">
      <c r="A281" s="3"/>
      <c r="B281" s="3"/>
      <c r="C281" s="3"/>
      <c r="D281" s="200"/>
      <c r="E281" s="3"/>
      <c r="F281" s="3"/>
      <c r="G281" s="3"/>
      <c r="H281" s="3"/>
      <c r="I281" s="3"/>
      <c r="J281" s="3"/>
      <c r="K281" s="3"/>
      <c r="L281" s="3"/>
      <c r="M281" s="3"/>
      <c r="N281" s="3"/>
      <c r="O281" s="3"/>
      <c r="P281" s="3"/>
      <c r="Q281" s="3"/>
      <c r="R281" s="3"/>
      <c r="S281" s="3"/>
      <c r="T281" s="3"/>
      <c r="U281" s="3"/>
      <c r="V281" s="3"/>
      <c r="W281" s="3"/>
      <c r="X281" s="3"/>
      <c r="Y281" s="3"/>
      <c r="Z281" s="3"/>
    </row>
    <row r="282" spans="1:26" ht="12.75" customHeight="1" x14ac:dyDescent="0.25">
      <c r="A282" s="3"/>
      <c r="B282" s="3"/>
      <c r="C282" s="3"/>
      <c r="D282" s="200"/>
      <c r="E282" s="3"/>
      <c r="F282" s="3"/>
      <c r="G282" s="3"/>
      <c r="H282" s="3"/>
      <c r="I282" s="3"/>
      <c r="J282" s="3"/>
      <c r="K282" s="3"/>
      <c r="L282" s="3"/>
      <c r="M282" s="3"/>
      <c r="N282" s="3"/>
      <c r="O282" s="3"/>
      <c r="P282" s="3"/>
      <c r="Q282" s="3"/>
      <c r="R282" s="3"/>
      <c r="S282" s="3"/>
      <c r="T282" s="3"/>
      <c r="U282" s="3"/>
      <c r="V282" s="3"/>
      <c r="W282" s="3"/>
      <c r="X282" s="3"/>
      <c r="Y282" s="3"/>
      <c r="Z282" s="3"/>
    </row>
    <row r="283" spans="1:26" ht="12.75" customHeight="1" x14ac:dyDescent="0.25">
      <c r="A283" s="3"/>
      <c r="B283" s="3"/>
      <c r="C283" s="3"/>
      <c r="D283" s="200"/>
      <c r="E283" s="3"/>
      <c r="F283" s="3"/>
      <c r="G283" s="3"/>
      <c r="H283" s="3"/>
      <c r="I283" s="3"/>
      <c r="J283" s="3"/>
      <c r="K283" s="3"/>
      <c r="L283" s="3"/>
      <c r="M283" s="3"/>
      <c r="N283" s="3"/>
      <c r="O283" s="3"/>
      <c r="P283" s="3"/>
      <c r="Q283" s="3"/>
      <c r="R283" s="3"/>
      <c r="S283" s="3"/>
      <c r="T283" s="3"/>
      <c r="U283" s="3"/>
      <c r="V283" s="3"/>
      <c r="W283" s="3"/>
      <c r="X283" s="3"/>
      <c r="Y283" s="3"/>
      <c r="Z283" s="3"/>
    </row>
    <row r="284" spans="1:26" ht="12.75" customHeight="1" x14ac:dyDescent="0.25">
      <c r="A284" s="3"/>
      <c r="B284" s="3"/>
      <c r="C284" s="3"/>
      <c r="D284" s="200"/>
      <c r="E284" s="3"/>
      <c r="F284" s="3"/>
      <c r="G284" s="3"/>
      <c r="H284" s="3"/>
      <c r="I284" s="3"/>
      <c r="J284" s="3"/>
      <c r="K284" s="3"/>
      <c r="L284" s="3"/>
      <c r="M284" s="3"/>
      <c r="N284" s="3"/>
      <c r="O284" s="3"/>
      <c r="P284" s="3"/>
      <c r="Q284" s="3"/>
      <c r="R284" s="3"/>
      <c r="S284" s="3"/>
      <c r="T284" s="3"/>
      <c r="U284" s="3"/>
      <c r="V284" s="3"/>
      <c r="W284" s="3"/>
      <c r="X284" s="3"/>
      <c r="Y284" s="3"/>
      <c r="Z284" s="3"/>
    </row>
    <row r="285" spans="1:26" ht="12.75" customHeight="1" x14ac:dyDescent="0.25">
      <c r="A285" s="3"/>
      <c r="B285" s="3"/>
      <c r="C285" s="3"/>
      <c r="D285" s="200"/>
      <c r="E285" s="3"/>
      <c r="F285" s="3"/>
      <c r="G285" s="3"/>
      <c r="H285" s="3"/>
      <c r="I285" s="3"/>
      <c r="J285" s="3"/>
      <c r="K285" s="3"/>
      <c r="L285" s="3"/>
      <c r="M285" s="3"/>
      <c r="N285" s="3"/>
      <c r="O285" s="3"/>
      <c r="P285" s="3"/>
      <c r="Q285" s="3"/>
      <c r="R285" s="3"/>
      <c r="S285" s="3"/>
      <c r="T285" s="3"/>
      <c r="U285" s="3"/>
      <c r="V285" s="3"/>
      <c r="W285" s="3"/>
      <c r="X285" s="3"/>
      <c r="Y285" s="3"/>
      <c r="Z285" s="3"/>
    </row>
    <row r="286" spans="1:26" ht="12.75" customHeight="1" x14ac:dyDescent="0.25">
      <c r="A286" s="3"/>
      <c r="B286" s="3"/>
      <c r="C286" s="3"/>
      <c r="D286" s="200"/>
      <c r="E286" s="3"/>
      <c r="F286" s="3"/>
      <c r="G286" s="3"/>
      <c r="H286" s="3"/>
      <c r="I286" s="3"/>
      <c r="J286" s="3"/>
      <c r="K286" s="3"/>
      <c r="L286" s="3"/>
      <c r="M286" s="3"/>
      <c r="N286" s="3"/>
      <c r="O286" s="3"/>
      <c r="P286" s="3"/>
      <c r="Q286" s="3"/>
      <c r="R286" s="3"/>
      <c r="S286" s="3"/>
      <c r="T286" s="3"/>
      <c r="U286" s="3"/>
      <c r="V286" s="3"/>
      <c r="W286" s="3"/>
      <c r="X286" s="3"/>
      <c r="Y286" s="3"/>
      <c r="Z286" s="3"/>
    </row>
    <row r="287" spans="1:26" ht="12.75" customHeight="1" x14ac:dyDescent="0.25">
      <c r="A287" s="3"/>
      <c r="B287" s="3"/>
      <c r="C287" s="3"/>
      <c r="D287" s="200"/>
      <c r="E287" s="3"/>
      <c r="F287" s="3"/>
      <c r="G287" s="3"/>
      <c r="H287" s="3"/>
      <c r="I287" s="3"/>
      <c r="J287" s="3"/>
      <c r="K287" s="3"/>
      <c r="L287" s="3"/>
      <c r="M287" s="3"/>
      <c r="N287" s="3"/>
      <c r="O287" s="3"/>
      <c r="P287" s="3"/>
      <c r="Q287" s="3"/>
      <c r="R287" s="3"/>
      <c r="S287" s="3"/>
      <c r="T287" s="3"/>
      <c r="U287" s="3"/>
      <c r="V287" s="3"/>
      <c r="W287" s="3"/>
      <c r="X287" s="3"/>
      <c r="Y287" s="3"/>
      <c r="Z287" s="3"/>
    </row>
    <row r="288" spans="1:26" ht="12.75" customHeight="1" x14ac:dyDescent="0.25">
      <c r="A288" s="3"/>
      <c r="B288" s="3"/>
      <c r="C288" s="3"/>
      <c r="D288" s="200"/>
      <c r="E288" s="3"/>
      <c r="F288" s="3"/>
      <c r="G288" s="3"/>
      <c r="H288" s="3"/>
      <c r="I288" s="3"/>
      <c r="J288" s="3"/>
      <c r="K288" s="3"/>
      <c r="L288" s="3"/>
      <c r="M288" s="3"/>
      <c r="N288" s="3"/>
      <c r="O288" s="3"/>
      <c r="P288" s="3"/>
      <c r="Q288" s="3"/>
      <c r="R288" s="3"/>
      <c r="S288" s="3"/>
      <c r="T288" s="3"/>
      <c r="U288" s="3"/>
      <c r="V288" s="3"/>
      <c r="W288" s="3"/>
      <c r="X288" s="3"/>
      <c r="Y288" s="3"/>
      <c r="Z288" s="3"/>
    </row>
    <row r="289" spans="1:26" ht="12.75" customHeight="1" x14ac:dyDescent="0.25">
      <c r="A289" s="3"/>
      <c r="B289" s="3"/>
      <c r="C289" s="3"/>
      <c r="D289" s="200"/>
      <c r="E289" s="3"/>
      <c r="F289" s="3"/>
      <c r="G289" s="3"/>
      <c r="H289" s="3"/>
      <c r="I289" s="3"/>
      <c r="J289" s="3"/>
      <c r="K289" s="3"/>
      <c r="L289" s="3"/>
      <c r="M289" s="3"/>
      <c r="N289" s="3"/>
      <c r="O289" s="3"/>
      <c r="P289" s="3"/>
      <c r="Q289" s="3"/>
      <c r="R289" s="3"/>
      <c r="S289" s="3"/>
      <c r="T289" s="3"/>
      <c r="U289" s="3"/>
      <c r="V289" s="3"/>
      <c r="W289" s="3"/>
      <c r="X289" s="3"/>
      <c r="Y289" s="3"/>
      <c r="Z289" s="3"/>
    </row>
    <row r="290" spans="1:26" ht="12.75" customHeight="1" x14ac:dyDescent="0.25">
      <c r="A290" s="3"/>
      <c r="B290" s="3"/>
      <c r="C290" s="3"/>
      <c r="D290" s="200"/>
      <c r="E290" s="3"/>
      <c r="F290" s="3"/>
      <c r="G290" s="3"/>
      <c r="H290" s="3"/>
      <c r="I290" s="3"/>
      <c r="J290" s="3"/>
      <c r="K290" s="3"/>
      <c r="L290" s="3"/>
      <c r="M290" s="3"/>
      <c r="N290" s="3"/>
      <c r="O290" s="3"/>
      <c r="P290" s="3"/>
      <c r="Q290" s="3"/>
      <c r="R290" s="3"/>
      <c r="S290" s="3"/>
      <c r="T290" s="3"/>
      <c r="U290" s="3"/>
      <c r="V290" s="3"/>
      <c r="W290" s="3"/>
      <c r="X290" s="3"/>
      <c r="Y290" s="3"/>
      <c r="Z290" s="3"/>
    </row>
    <row r="291" spans="1:26" ht="12.75" customHeight="1" x14ac:dyDescent="0.25">
      <c r="A291" s="3"/>
      <c r="B291" s="3"/>
      <c r="C291" s="3"/>
      <c r="D291" s="200"/>
      <c r="E291" s="3"/>
      <c r="F291" s="3"/>
      <c r="G291" s="3"/>
      <c r="H291" s="3"/>
      <c r="I291" s="3"/>
      <c r="J291" s="3"/>
      <c r="K291" s="3"/>
      <c r="L291" s="3"/>
      <c r="M291" s="3"/>
      <c r="N291" s="3"/>
      <c r="O291" s="3"/>
      <c r="P291" s="3"/>
      <c r="Q291" s="3"/>
      <c r="R291" s="3"/>
      <c r="S291" s="3"/>
      <c r="T291" s="3"/>
      <c r="U291" s="3"/>
      <c r="V291" s="3"/>
      <c r="W291" s="3"/>
      <c r="X291" s="3"/>
      <c r="Y291" s="3"/>
      <c r="Z291" s="3"/>
    </row>
    <row r="292" spans="1:26" ht="12.75" customHeight="1" x14ac:dyDescent="0.25">
      <c r="A292" s="3"/>
      <c r="B292" s="3"/>
      <c r="C292" s="3"/>
      <c r="D292" s="200"/>
      <c r="E292" s="3"/>
      <c r="F292" s="3"/>
      <c r="G292" s="3"/>
      <c r="H292" s="3"/>
      <c r="I292" s="3"/>
      <c r="J292" s="3"/>
      <c r="K292" s="3"/>
      <c r="L292" s="3"/>
      <c r="M292" s="3"/>
      <c r="N292" s="3"/>
      <c r="O292" s="3"/>
      <c r="P292" s="3"/>
      <c r="Q292" s="3"/>
      <c r="R292" s="3"/>
      <c r="S292" s="3"/>
      <c r="T292" s="3"/>
      <c r="U292" s="3"/>
      <c r="V292" s="3"/>
      <c r="W292" s="3"/>
      <c r="X292" s="3"/>
      <c r="Y292" s="3"/>
      <c r="Z292" s="3"/>
    </row>
    <row r="293" spans="1:26" ht="12.75" customHeight="1" x14ac:dyDescent="0.25">
      <c r="A293" s="3"/>
      <c r="B293" s="3"/>
      <c r="C293" s="3"/>
      <c r="D293" s="200"/>
      <c r="E293" s="3"/>
      <c r="F293" s="3"/>
      <c r="G293" s="3"/>
      <c r="H293" s="3"/>
      <c r="I293" s="3"/>
      <c r="J293" s="3"/>
      <c r="K293" s="3"/>
      <c r="L293" s="3"/>
      <c r="M293" s="3"/>
      <c r="N293" s="3"/>
      <c r="O293" s="3"/>
      <c r="P293" s="3"/>
      <c r="Q293" s="3"/>
      <c r="R293" s="3"/>
      <c r="S293" s="3"/>
      <c r="T293" s="3"/>
      <c r="U293" s="3"/>
      <c r="V293" s="3"/>
      <c r="W293" s="3"/>
      <c r="X293" s="3"/>
      <c r="Y293" s="3"/>
      <c r="Z293" s="3"/>
    </row>
    <row r="294" spans="1:26" ht="12.75" customHeight="1" x14ac:dyDescent="0.25">
      <c r="A294" s="3"/>
      <c r="B294" s="3"/>
      <c r="C294" s="3"/>
      <c r="D294" s="200"/>
      <c r="E294" s="3"/>
      <c r="F294" s="3"/>
      <c r="G294" s="3"/>
      <c r="H294" s="3"/>
      <c r="I294" s="3"/>
      <c r="J294" s="3"/>
      <c r="K294" s="3"/>
      <c r="L294" s="3"/>
      <c r="M294" s="3"/>
      <c r="N294" s="3"/>
      <c r="O294" s="3"/>
      <c r="P294" s="3"/>
      <c r="Q294" s="3"/>
      <c r="R294" s="3"/>
      <c r="S294" s="3"/>
      <c r="T294" s="3"/>
      <c r="U294" s="3"/>
      <c r="V294" s="3"/>
      <c r="W294" s="3"/>
      <c r="X294" s="3"/>
      <c r="Y294" s="3"/>
      <c r="Z294" s="3"/>
    </row>
    <row r="295" spans="1:26" ht="12.75" customHeight="1" x14ac:dyDescent="0.25">
      <c r="A295" s="3"/>
      <c r="B295" s="3"/>
      <c r="C295" s="3"/>
      <c r="D295" s="200"/>
      <c r="E295" s="3"/>
      <c r="F295" s="3"/>
      <c r="G295" s="3"/>
      <c r="H295" s="3"/>
      <c r="I295" s="3"/>
      <c r="J295" s="3"/>
      <c r="K295" s="3"/>
      <c r="L295" s="3"/>
      <c r="M295" s="3"/>
      <c r="N295" s="3"/>
      <c r="O295" s="3"/>
      <c r="P295" s="3"/>
      <c r="Q295" s="3"/>
      <c r="R295" s="3"/>
      <c r="S295" s="3"/>
      <c r="T295" s="3"/>
      <c r="U295" s="3"/>
      <c r="V295" s="3"/>
      <c r="W295" s="3"/>
      <c r="X295" s="3"/>
      <c r="Y295" s="3"/>
      <c r="Z295" s="3"/>
    </row>
    <row r="296" spans="1:26" ht="12.75" customHeight="1" x14ac:dyDescent="0.25">
      <c r="A296" s="3"/>
      <c r="B296" s="3"/>
      <c r="C296" s="3"/>
      <c r="D296" s="200"/>
      <c r="E296" s="3"/>
      <c r="F296" s="3"/>
      <c r="G296" s="3"/>
      <c r="H296" s="3"/>
      <c r="I296" s="3"/>
      <c r="J296" s="3"/>
      <c r="K296" s="3"/>
      <c r="L296" s="3"/>
      <c r="M296" s="3"/>
      <c r="N296" s="3"/>
      <c r="O296" s="3"/>
      <c r="P296" s="3"/>
      <c r="Q296" s="3"/>
      <c r="R296" s="3"/>
      <c r="S296" s="3"/>
      <c r="T296" s="3"/>
      <c r="U296" s="3"/>
      <c r="V296" s="3"/>
      <c r="W296" s="3"/>
      <c r="X296" s="3"/>
      <c r="Y296" s="3"/>
      <c r="Z296" s="3"/>
    </row>
    <row r="297" spans="1:26" ht="12.75" customHeight="1" x14ac:dyDescent="0.25">
      <c r="A297" s="3"/>
      <c r="B297" s="3"/>
      <c r="C297" s="3"/>
      <c r="D297" s="200"/>
      <c r="E297" s="3"/>
      <c r="F297" s="3"/>
      <c r="G297" s="3"/>
      <c r="H297" s="3"/>
      <c r="I297" s="3"/>
      <c r="J297" s="3"/>
      <c r="K297" s="3"/>
      <c r="L297" s="3"/>
      <c r="M297" s="3"/>
      <c r="N297" s="3"/>
      <c r="O297" s="3"/>
      <c r="P297" s="3"/>
      <c r="Q297" s="3"/>
      <c r="R297" s="3"/>
      <c r="S297" s="3"/>
      <c r="T297" s="3"/>
      <c r="U297" s="3"/>
      <c r="V297" s="3"/>
      <c r="W297" s="3"/>
      <c r="X297" s="3"/>
      <c r="Y297" s="3"/>
      <c r="Z297" s="3"/>
    </row>
    <row r="298" spans="1:26" ht="12.75" customHeight="1" x14ac:dyDescent="0.25">
      <c r="A298" s="3"/>
      <c r="B298" s="3"/>
      <c r="C298" s="3"/>
      <c r="D298" s="200"/>
      <c r="E298" s="3"/>
      <c r="F298" s="3"/>
      <c r="G298" s="3"/>
      <c r="H298" s="3"/>
      <c r="I298" s="3"/>
      <c r="J298" s="3"/>
      <c r="K298" s="3"/>
      <c r="L298" s="3"/>
      <c r="M298" s="3"/>
      <c r="N298" s="3"/>
      <c r="O298" s="3"/>
      <c r="P298" s="3"/>
      <c r="Q298" s="3"/>
      <c r="R298" s="3"/>
      <c r="S298" s="3"/>
      <c r="T298" s="3"/>
      <c r="U298" s="3"/>
      <c r="V298" s="3"/>
      <c r="W298" s="3"/>
      <c r="X298" s="3"/>
      <c r="Y298" s="3"/>
      <c r="Z298" s="3"/>
    </row>
    <row r="299" spans="1:26" ht="12.75" customHeight="1" x14ac:dyDescent="0.25">
      <c r="A299" s="3"/>
      <c r="B299" s="3"/>
      <c r="C299" s="3"/>
      <c r="D299" s="200"/>
      <c r="E299" s="3"/>
      <c r="F299" s="3"/>
      <c r="G299" s="3"/>
      <c r="H299" s="3"/>
      <c r="I299" s="3"/>
      <c r="J299" s="3"/>
      <c r="K299" s="3"/>
      <c r="L299" s="3"/>
      <c r="M299" s="3"/>
      <c r="N299" s="3"/>
      <c r="O299" s="3"/>
      <c r="P299" s="3"/>
      <c r="Q299" s="3"/>
      <c r="R299" s="3"/>
      <c r="S299" s="3"/>
      <c r="T299" s="3"/>
      <c r="U299" s="3"/>
      <c r="V299" s="3"/>
      <c r="W299" s="3"/>
      <c r="X299" s="3"/>
      <c r="Y299" s="3"/>
      <c r="Z299" s="3"/>
    </row>
    <row r="300" spans="1:26" ht="12.75" customHeight="1" x14ac:dyDescent="0.25">
      <c r="A300" s="3"/>
      <c r="B300" s="3"/>
      <c r="C300" s="3"/>
      <c r="D300" s="200"/>
      <c r="E300" s="3"/>
      <c r="F300" s="3"/>
      <c r="G300" s="3"/>
      <c r="H300" s="3"/>
      <c r="I300" s="3"/>
      <c r="J300" s="3"/>
      <c r="K300" s="3"/>
      <c r="L300" s="3"/>
      <c r="M300" s="3"/>
      <c r="N300" s="3"/>
      <c r="O300" s="3"/>
      <c r="P300" s="3"/>
      <c r="Q300" s="3"/>
      <c r="R300" s="3"/>
      <c r="S300" s="3"/>
      <c r="T300" s="3"/>
      <c r="U300" s="3"/>
      <c r="V300" s="3"/>
      <c r="W300" s="3"/>
      <c r="X300" s="3"/>
      <c r="Y300" s="3"/>
      <c r="Z300" s="3"/>
    </row>
    <row r="301" spans="1:26" ht="12.75" customHeight="1" x14ac:dyDescent="0.25">
      <c r="A301" s="3"/>
      <c r="B301" s="3"/>
      <c r="C301" s="3"/>
      <c r="D301" s="200"/>
      <c r="E301" s="3"/>
      <c r="F301" s="3"/>
      <c r="G301" s="3"/>
      <c r="H301" s="3"/>
      <c r="I301" s="3"/>
      <c r="J301" s="3"/>
      <c r="K301" s="3"/>
      <c r="L301" s="3"/>
      <c r="M301" s="3"/>
      <c r="N301" s="3"/>
      <c r="O301" s="3"/>
      <c r="P301" s="3"/>
      <c r="Q301" s="3"/>
      <c r="R301" s="3"/>
      <c r="S301" s="3"/>
      <c r="T301" s="3"/>
      <c r="U301" s="3"/>
      <c r="V301" s="3"/>
      <c r="W301" s="3"/>
      <c r="X301" s="3"/>
      <c r="Y301" s="3"/>
      <c r="Z301" s="3"/>
    </row>
    <row r="302" spans="1:26" ht="12.75" customHeight="1" x14ac:dyDescent="0.25">
      <c r="A302" s="3"/>
      <c r="B302" s="3"/>
      <c r="C302" s="3"/>
      <c r="D302" s="200"/>
      <c r="E302" s="3"/>
      <c r="F302" s="3"/>
      <c r="G302" s="3"/>
      <c r="H302" s="3"/>
      <c r="I302" s="3"/>
      <c r="J302" s="3"/>
      <c r="K302" s="3"/>
      <c r="L302" s="3"/>
      <c r="M302" s="3"/>
      <c r="N302" s="3"/>
      <c r="O302" s="3"/>
      <c r="P302" s="3"/>
      <c r="Q302" s="3"/>
      <c r="R302" s="3"/>
      <c r="S302" s="3"/>
      <c r="T302" s="3"/>
      <c r="U302" s="3"/>
      <c r="V302" s="3"/>
      <c r="W302" s="3"/>
      <c r="X302" s="3"/>
      <c r="Y302" s="3"/>
      <c r="Z302" s="3"/>
    </row>
    <row r="303" spans="1:26" ht="12.75" customHeight="1" x14ac:dyDescent="0.25">
      <c r="A303" s="3"/>
      <c r="B303" s="3"/>
      <c r="C303" s="3"/>
      <c r="D303" s="200"/>
      <c r="E303" s="3"/>
      <c r="F303" s="3"/>
      <c r="G303" s="3"/>
      <c r="H303" s="3"/>
      <c r="I303" s="3"/>
      <c r="J303" s="3"/>
      <c r="K303" s="3"/>
      <c r="L303" s="3"/>
      <c r="M303" s="3"/>
      <c r="N303" s="3"/>
      <c r="O303" s="3"/>
      <c r="P303" s="3"/>
      <c r="Q303" s="3"/>
      <c r="R303" s="3"/>
      <c r="S303" s="3"/>
      <c r="T303" s="3"/>
      <c r="U303" s="3"/>
      <c r="V303" s="3"/>
      <c r="W303" s="3"/>
      <c r="X303" s="3"/>
      <c r="Y303" s="3"/>
      <c r="Z303" s="3"/>
    </row>
    <row r="304" spans="1:26" ht="12.75" customHeight="1" x14ac:dyDescent="0.25">
      <c r="A304" s="3"/>
      <c r="B304" s="3"/>
      <c r="C304" s="3"/>
      <c r="D304" s="200"/>
      <c r="E304" s="3"/>
      <c r="F304" s="3"/>
      <c r="G304" s="3"/>
      <c r="H304" s="3"/>
      <c r="I304" s="3"/>
      <c r="J304" s="3"/>
      <c r="K304" s="3"/>
      <c r="L304" s="3"/>
      <c r="M304" s="3"/>
      <c r="N304" s="3"/>
      <c r="O304" s="3"/>
      <c r="P304" s="3"/>
      <c r="Q304" s="3"/>
      <c r="R304" s="3"/>
      <c r="S304" s="3"/>
      <c r="T304" s="3"/>
      <c r="U304" s="3"/>
      <c r="V304" s="3"/>
      <c r="W304" s="3"/>
      <c r="X304" s="3"/>
      <c r="Y304" s="3"/>
      <c r="Z304" s="3"/>
    </row>
    <row r="305" spans="1:26" ht="12.75" customHeight="1" x14ac:dyDescent="0.25">
      <c r="A305" s="3"/>
      <c r="B305" s="3"/>
      <c r="C305" s="3"/>
      <c r="D305" s="200"/>
      <c r="E305" s="3"/>
      <c r="F305" s="3"/>
      <c r="G305" s="3"/>
      <c r="H305" s="3"/>
      <c r="I305" s="3"/>
      <c r="J305" s="3"/>
      <c r="K305" s="3"/>
      <c r="L305" s="3"/>
      <c r="M305" s="3"/>
      <c r="N305" s="3"/>
      <c r="O305" s="3"/>
      <c r="P305" s="3"/>
      <c r="Q305" s="3"/>
      <c r="R305" s="3"/>
      <c r="S305" s="3"/>
      <c r="T305" s="3"/>
      <c r="U305" s="3"/>
      <c r="V305" s="3"/>
      <c r="W305" s="3"/>
      <c r="X305" s="3"/>
      <c r="Y305" s="3"/>
      <c r="Z305" s="3"/>
    </row>
    <row r="306" spans="1:26" ht="12.75" customHeight="1" x14ac:dyDescent="0.25">
      <c r="A306" s="3"/>
      <c r="B306" s="3"/>
      <c r="C306" s="3"/>
      <c r="D306" s="200"/>
      <c r="E306" s="3"/>
      <c r="F306" s="3"/>
      <c r="G306" s="3"/>
      <c r="H306" s="3"/>
      <c r="I306" s="3"/>
      <c r="J306" s="3"/>
      <c r="K306" s="3"/>
      <c r="L306" s="3"/>
      <c r="M306" s="3"/>
      <c r="N306" s="3"/>
      <c r="O306" s="3"/>
      <c r="P306" s="3"/>
      <c r="Q306" s="3"/>
      <c r="R306" s="3"/>
      <c r="S306" s="3"/>
      <c r="T306" s="3"/>
      <c r="U306" s="3"/>
      <c r="V306" s="3"/>
      <c r="W306" s="3"/>
      <c r="X306" s="3"/>
      <c r="Y306" s="3"/>
      <c r="Z306" s="3"/>
    </row>
    <row r="307" spans="1:26" ht="12.75" customHeight="1" x14ac:dyDescent="0.25">
      <c r="A307" s="3"/>
      <c r="B307" s="3"/>
      <c r="C307" s="3"/>
      <c r="D307" s="200"/>
      <c r="E307" s="3"/>
      <c r="F307" s="3"/>
      <c r="G307" s="3"/>
      <c r="H307" s="3"/>
      <c r="I307" s="3"/>
      <c r="J307" s="3"/>
      <c r="K307" s="3"/>
      <c r="L307" s="3"/>
      <c r="M307" s="3"/>
      <c r="N307" s="3"/>
      <c r="O307" s="3"/>
      <c r="P307" s="3"/>
      <c r="Q307" s="3"/>
      <c r="R307" s="3"/>
      <c r="S307" s="3"/>
      <c r="T307" s="3"/>
      <c r="U307" s="3"/>
      <c r="V307" s="3"/>
      <c r="W307" s="3"/>
      <c r="X307" s="3"/>
      <c r="Y307" s="3"/>
      <c r="Z307" s="3"/>
    </row>
    <row r="308" spans="1:26" ht="12.75" customHeight="1" x14ac:dyDescent="0.25">
      <c r="A308" s="3"/>
      <c r="B308" s="3"/>
      <c r="C308" s="3"/>
      <c r="D308" s="200"/>
      <c r="E308" s="3"/>
      <c r="F308" s="3"/>
      <c r="G308" s="3"/>
      <c r="H308" s="3"/>
      <c r="I308" s="3"/>
      <c r="J308" s="3"/>
      <c r="K308" s="3"/>
      <c r="L308" s="3"/>
      <c r="M308" s="3"/>
      <c r="N308" s="3"/>
      <c r="O308" s="3"/>
      <c r="P308" s="3"/>
      <c r="Q308" s="3"/>
      <c r="R308" s="3"/>
      <c r="S308" s="3"/>
      <c r="T308" s="3"/>
      <c r="U308" s="3"/>
      <c r="V308" s="3"/>
      <c r="W308" s="3"/>
      <c r="X308" s="3"/>
      <c r="Y308" s="3"/>
      <c r="Z308" s="3"/>
    </row>
    <row r="309" spans="1:26" ht="12.75" customHeight="1" x14ac:dyDescent="0.25">
      <c r="A309" s="3"/>
      <c r="B309" s="3"/>
      <c r="C309" s="3"/>
      <c r="D309" s="200"/>
      <c r="E309" s="3"/>
      <c r="F309" s="3"/>
      <c r="G309" s="3"/>
      <c r="H309" s="3"/>
      <c r="I309" s="3"/>
      <c r="J309" s="3"/>
      <c r="K309" s="3"/>
      <c r="L309" s="3"/>
      <c r="M309" s="3"/>
      <c r="N309" s="3"/>
      <c r="O309" s="3"/>
      <c r="P309" s="3"/>
      <c r="Q309" s="3"/>
      <c r="R309" s="3"/>
      <c r="S309" s="3"/>
      <c r="T309" s="3"/>
      <c r="U309" s="3"/>
      <c r="V309" s="3"/>
      <c r="W309" s="3"/>
      <c r="X309" s="3"/>
      <c r="Y309" s="3"/>
      <c r="Z309" s="3"/>
    </row>
    <row r="310" spans="1:26" ht="12.75" customHeight="1" x14ac:dyDescent="0.25">
      <c r="A310" s="3"/>
      <c r="B310" s="3"/>
      <c r="C310" s="3"/>
      <c r="D310" s="200"/>
      <c r="E310" s="3"/>
      <c r="F310" s="3"/>
      <c r="G310" s="3"/>
      <c r="H310" s="3"/>
      <c r="I310" s="3"/>
      <c r="J310" s="3"/>
      <c r="K310" s="3"/>
      <c r="L310" s="3"/>
      <c r="M310" s="3"/>
      <c r="N310" s="3"/>
      <c r="O310" s="3"/>
      <c r="P310" s="3"/>
      <c r="Q310" s="3"/>
      <c r="R310" s="3"/>
      <c r="S310" s="3"/>
      <c r="T310" s="3"/>
      <c r="U310" s="3"/>
      <c r="V310" s="3"/>
      <c r="W310" s="3"/>
      <c r="X310" s="3"/>
      <c r="Y310" s="3"/>
      <c r="Z310" s="3"/>
    </row>
    <row r="311" spans="1:26" ht="12.75" customHeight="1" x14ac:dyDescent="0.25">
      <c r="A311" s="3"/>
      <c r="B311" s="3"/>
      <c r="C311" s="3"/>
      <c r="D311" s="200"/>
      <c r="E311" s="3"/>
      <c r="F311" s="3"/>
      <c r="G311" s="3"/>
      <c r="H311" s="3"/>
      <c r="I311" s="3"/>
      <c r="J311" s="3"/>
      <c r="K311" s="3"/>
      <c r="L311" s="3"/>
      <c r="M311" s="3"/>
      <c r="N311" s="3"/>
      <c r="O311" s="3"/>
      <c r="P311" s="3"/>
      <c r="Q311" s="3"/>
      <c r="R311" s="3"/>
      <c r="S311" s="3"/>
      <c r="T311" s="3"/>
      <c r="U311" s="3"/>
      <c r="V311" s="3"/>
      <c r="W311" s="3"/>
      <c r="X311" s="3"/>
      <c r="Y311" s="3"/>
      <c r="Z311" s="3"/>
    </row>
    <row r="312" spans="1:26" ht="12.75" customHeight="1" x14ac:dyDescent="0.25">
      <c r="A312" s="3"/>
      <c r="B312" s="3"/>
      <c r="C312" s="3"/>
      <c r="D312" s="200"/>
      <c r="E312" s="3"/>
      <c r="F312" s="3"/>
      <c r="G312" s="3"/>
      <c r="H312" s="3"/>
      <c r="I312" s="3"/>
      <c r="J312" s="3"/>
      <c r="K312" s="3"/>
      <c r="L312" s="3"/>
      <c r="M312" s="3"/>
      <c r="N312" s="3"/>
      <c r="O312" s="3"/>
      <c r="P312" s="3"/>
      <c r="Q312" s="3"/>
      <c r="R312" s="3"/>
      <c r="S312" s="3"/>
      <c r="T312" s="3"/>
      <c r="U312" s="3"/>
      <c r="V312" s="3"/>
      <c r="W312" s="3"/>
      <c r="X312" s="3"/>
      <c r="Y312" s="3"/>
      <c r="Z312" s="3"/>
    </row>
    <row r="313" spans="1:26" ht="12.75" customHeight="1" x14ac:dyDescent="0.25">
      <c r="A313" s="3"/>
      <c r="B313" s="3"/>
      <c r="C313" s="3"/>
      <c r="D313" s="200"/>
      <c r="E313" s="3"/>
      <c r="F313" s="3"/>
      <c r="G313" s="3"/>
      <c r="H313" s="3"/>
      <c r="I313" s="3"/>
      <c r="J313" s="3"/>
      <c r="K313" s="3"/>
      <c r="L313" s="3"/>
      <c r="M313" s="3"/>
      <c r="N313" s="3"/>
      <c r="O313" s="3"/>
      <c r="P313" s="3"/>
      <c r="Q313" s="3"/>
      <c r="R313" s="3"/>
      <c r="S313" s="3"/>
      <c r="T313" s="3"/>
      <c r="U313" s="3"/>
      <c r="V313" s="3"/>
      <c r="W313" s="3"/>
      <c r="X313" s="3"/>
      <c r="Y313" s="3"/>
      <c r="Z313" s="3"/>
    </row>
    <row r="314" spans="1:26" ht="12.75" customHeight="1" x14ac:dyDescent="0.25">
      <c r="A314" s="3"/>
      <c r="B314" s="3"/>
      <c r="C314" s="3"/>
      <c r="D314" s="200"/>
      <c r="E314" s="3"/>
      <c r="F314" s="3"/>
      <c r="G314" s="3"/>
      <c r="H314" s="3"/>
      <c r="I314" s="3"/>
      <c r="J314" s="3"/>
      <c r="K314" s="3"/>
      <c r="L314" s="3"/>
      <c r="M314" s="3"/>
      <c r="N314" s="3"/>
      <c r="O314" s="3"/>
      <c r="P314" s="3"/>
      <c r="Q314" s="3"/>
      <c r="R314" s="3"/>
      <c r="S314" s="3"/>
      <c r="T314" s="3"/>
      <c r="U314" s="3"/>
      <c r="V314" s="3"/>
      <c r="W314" s="3"/>
      <c r="X314" s="3"/>
      <c r="Y314" s="3"/>
      <c r="Z314" s="3"/>
    </row>
    <row r="315" spans="1:26" ht="12.75" customHeight="1" x14ac:dyDescent="0.25">
      <c r="A315" s="3"/>
      <c r="B315" s="3"/>
      <c r="C315" s="3"/>
      <c r="D315" s="200"/>
      <c r="E315" s="3"/>
      <c r="F315" s="3"/>
      <c r="G315" s="3"/>
      <c r="H315" s="3"/>
      <c r="I315" s="3"/>
      <c r="J315" s="3"/>
      <c r="K315" s="3"/>
      <c r="L315" s="3"/>
      <c r="M315" s="3"/>
      <c r="N315" s="3"/>
      <c r="O315" s="3"/>
      <c r="P315" s="3"/>
      <c r="Q315" s="3"/>
      <c r="R315" s="3"/>
      <c r="S315" s="3"/>
      <c r="T315" s="3"/>
      <c r="U315" s="3"/>
      <c r="V315" s="3"/>
      <c r="W315" s="3"/>
      <c r="X315" s="3"/>
      <c r="Y315" s="3"/>
      <c r="Z315" s="3"/>
    </row>
    <row r="316" spans="1:26" ht="12.75" customHeight="1" x14ac:dyDescent="0.25">
      <c r="A316" s="3"/>
      <c r="B316" s="3"/>
      <c r="C316" s="3"/>
      <c r="D316" s="200"/>
      <c r="E316" s="3"/>
      <c r="F316" s="3"/>
      <c r="G316" s="3"/>
      <c r="H316" s="3"/>
      <c r="I316" s="3"/>
      <c r="J316" s="3"/>
      <c r="K316" s="3"/>
      <c r="L316" s="3"/>
      <c r="M316" s="3"/>
      <c r="N316" s="3"/>
      <c r="O316" s="3"/>
      <c r="P316" s="3"/>
      <c r="Q316" s="3"/>
      <c r="R316" s="3"/>
      <c r="S316" s="3"/>
      <c r="T316" s="3"/>
      <c r="U316" s="3"/>
      <c r="V316" s="3"/>
      <c r="W316" s="3"/>
      <c r="X316" s="3"/>
      <c r="Y316" s="3"/>
      <c r="Z316" s="3"/>
    </row>
    <row r="317" spans="1:26" ht="12.75" customHeight="1" x14ac:dyDescent="0.25">
      <c r="A317" s="3"/>
      <c r="B317" s="3"/>
      <c r="C317" s="3"/>
      <c r="D317" s="200"/>
      <c r="E317" s="3"/>
      <c r="F317" s="3"/>
      <c r="G317" s="3"/>
      <c r="H317" s="3"/>
      <c r="I317" s="3"/>
      <c r="J317" s="3"/>
      <c r="K317" s="3"/>
      <c r="L317" s="3"/>
      <c r="M317" s="3"/>
      <c r="N317" s="3"/>
      <c r="O317" s="3"/>
      <c r="P317" s="3"/>
      <c r="Q317" s="3"/>
      <c r="R317" s="3"/>
      <c r="S317" s="3"/>
      <c r="T317" s="3"/>
      <c r="U317" s="3"/>
      <c r="V317" s="3"/>
      <c r="W317" s="3"/>
      <c r="X317" s="3"/>
      <c r="Y317" s="3"/>
      <c r="Z317" s="3"/>
    </row>
    <row r="318" spans="1:26" ht="12.75" customHeight="1" x14ac:dyDescent="0.25">
      <c r="A318" s="3"/>
      <c r="B318" s="3"/>
      <c r="C318" s="3"/>
      <c r="D318" s="200"/>
      <c r="E318" s="3"/>
      <c r="F318" s="3"/>
      <c r="G318" s="3"/>
      <c r="H318" s="3"/>
      <c r="I318" s="3"/>
      <c r="J318" s="3"/>
      <c r="K318" s="3"/>
      <c r="L318" s="3"/>
      <c r="M318" s="3"/>
      <c r="N318" s="3"/>
      <c r="O318" s="3"/>
      <c r="P318" s="3"/>
      <c r="Q318" s="3"/>
      <c r="R318" s="3"/>
      <c r="S318" s="3"/>
      <c r="T318" s="3"/>
      <c r="U318" s="3"/>
      <c r="V318" s="3"/>
      <c r="W318" s="3"/>
      <c r="X318" s="3"/>
      <c r="Y318" s="3"/>
      <c r="Z318" s="3"/>
    </row>
    <row r="319" spans="1:26" ht="12.75" customHeight="1" x14ac:dyDescent="0.25">
      <c r="A319" s="3"/>
      <c r="B319" s="3"/>
      <c r="C319" s="3"/>
      <c r="D319" s="200"/>
      <c r="E319" s="3"/>
      <c r="F319" s="3"/>
      <c r="G319" s="3"/>
      <c r="H319" s="3"/>
      <c r="I319" s="3"/>
      <c r="J319" s="3"/>
      <c r="K319" s="3"/>
      <c r="L319" s="3"/>
      <c r="M319" s="3"/>
      <c r="N319" s="3"/>
      <c r="O319" s="3"/>
      <c r="P319" s="3"/>
      <c r="Q319" s="3"/>
      <c r="R319" s="3"/>
      <c r="S319" s="3"/>
      <c r="T319" s="3"/>
      <c r="U319" s="3"/>
      <c r="V319" s="3"/>
      <c r="W319" s="3"/>
      <c r="X319" s="3"/>
      <c r="Y319" s="3"/>
      <c r="Z319" s="3"/>
    </row>
    <row r="320" spans="1:26" ht="12.75" customHeight="1" x14ac:dyDescent="0.25">
      <c r="A320" s="3"/>
      <c r="B320" s="3"/>
      <c r="C320" s="3"/>
      <c r="D320" s="200"/>
      <c r="E320" s="3"/>
      <c r="F320" s="3"/>
      <c r="G320" s="3"/>
      <c r="H320" s="3"/>
      <c r="I320" s="3"/>
      <c r="J320" s="3"/>
      <c r="K320" s="3"/>
      <c r="L320" s="3"/>
      <c r="M320" s="3"/>
      <c r="N320" s="3"/>
      <c r="O320" s="3"/>
      <c r="P320" s="3"/>
      <c r="Q320" s="3"/>
      <c r="R320" s="3"/>
      <c r="S320" s="3"/>
      <c r="T320" s="3"/>
      <c r="U320" s="3"/>
      <c r="V320" s="3"/>
      <c r="W320" s="3"/>
      <c r="X320" s="3"/>
      <c r="Y320" s="3"/>
      <c r="Z320" s="3"/>
    </row>
    <row r="321" spans="1:26" ht="12.75" customHeight="1" x14ac:dyDescent="0.25">
      <c r="A321" s="3"/>
      <c r="B321" s="3"/>
      <c r="C321" s="3"/>
      <c r="D321" s="200"/>
      <c r="E321" s="3"/>
      <c r="F321" s="3"/>
      <c r="G321" s="3"/>
      <c r="H321" s="3"/>
      <c r="I321" s="3"/>
      <c r="J321" s="3"/>
      <c r="K321" s="3"/>
      <c r="L321" s="3"/>
      <c r="M321" s="3"/>
      <c r="N321" s="3"/>
      <c r="O321" s="3"/>
      <c r="P321" s="3"/>
      <c r="Q321" s="3"/>
      <c r="R321" s="3"/>
      <c r="S321" s="3"/>
      <c r="T321" s="3"/>
      <c r="U321" s="3"/>
      <c r="V321" s="3"/>
      <c r="W321" s="3"/>
      <c r="X321" s="3"/>
      <c r="Y321" s="3"/>
      <c r="Z321" s="3"/>
    </row>
    <row r="322" spans="1:26" ht="12.75" customHeight="1" x14ac:dyDescent="0.25">
      <c r="A322" s="3"/>
      <c r="B322" s="3"/>
      <c r="C322" s="3"/>
      <c r="D322" s="200"/>
      <c r="E322" s="3"/>
      <c r="F322" s="3"/>
      <c r="G322" s="3"/>
      <c r="H322" s="3"/>
      <c r="I322" s="3"/>
      <c r="J322" s="3"/>
      <c r="K322" s="3"/>
      <c r="L322" s="3"/>
      <c r="M322" s="3"/>
      <c r="N322" s="3"/>
      <c r="O322" s="3"/>
      <c r="P322" s="3"/>
      <c r="Q322" s="3"/>
      <c r="R322" s="3"/>
      <c r="S322" s="3"/>
      <c r="T322" s="3"/>
      <c r="U322" s="3"/>
      <c r="V322" s="3"/>
      <c r="W322" s="3"/>
      <c r="X322" s="3"/>
      <c r="Y322" s="3"/>
      <c r="Z322" s="3"/>
    </row>
    <row r="323" spans="1:26" ht="12.75" customHeight="1" x14ac:dyDescent="0.25">
      <c r="A323" s="3"/>
      <c r="B323" s="3"/>
      <c r="C323" s="3"/>
      <c r="D323" s="200"/>
      <c r="E323" s="3"/>
      <c r="F323" s="3"/>
      <c r="G323" s="3"/>
      <c r="H323" s="3"/>
      <c r="I323" s="3"/>
      <c r="J323" s="3"/>
      <c r="K323" s="3"/>
      <c r="L323" s="3"/>
      <c r="M323" s="3"/>
      <c r="N323" s="3"/>
      <c r="O323" s="3"/>
      <c r="P323" s="3"/>
      <c r="Q323" s="3"/>
      <c r="R323" s="3"/>
      <c r="S323" s="3"/>
      <c r="T323" s="3"/>
      <c r="U323" s="3"/>
      <c r="V323" s="3"/>
      <c r="W323" s="3"/>
      <c r="X323" s="3"/>
      <c r="Y323" s="3"/>
      <c r="Z323" s="3"/>
    </row>
    <row r="324" spans="1:26" ht="12.75" customHeight="1" x14ac:dyDescent="0.25">
      <c r="A324" s="3"/>
      <c r="B324" s="3"/>
      <c r="C324" s="3"/>
      <c r="D324" s="200"/>
      <c r="E324" s="3"/>
      <c r="F324" s="3"/>
      <c r="G324" s="3"/>
      <c r="H324" s="3"/>
      <c r="I324" s="3"/>
      <c r="J324" s="3"/>
      <c r="K324" s="3"/>
      <c r="L324" s="3"/>
      <c r="M324" s="3"/>
      <c r="N324" s="3"/>
      <c r="O324" s="3"/>
      <c r="P324" s="3"/>
      <c r="Q324" s="3"/>
      <c r="R324" s="3"/>
      <c r="S324" s="3"/>
      <c r="T324" s="3"/>
      <c r="U324" s="3"/>
      <c r="V324" s="3"/>
      <c r="W324" s="3"/>
      <c r="X324" s="3"/>
      <c r="Y324" s="3"/>
      <c r="Z324" s="3"/>
    </row>
    <row r="325" spans="1:26" ht="12.75" customHeight="1" x14ac:dyDescent="0.25">
      <c r="A325" s="3"/>
      <c r="B325" s="3"/>
      <c r="C325" s="3"/>
      <c r="D325" s="200"/>
      <c r="E325" s="3"/>
      <c r="F325" s="3"/>
      <c r="G325" s="3"/>
      <c r="H325" s="3"/>
      <c r="I325" s="3"/>
      <c r="J325" s="3"/>
      <c r="K325" s="3"/>
      <c r="L325" s="3"/>
      <c r="M325" s="3"/>
      <c r="N325" s="3"/>
      <c r="O325" s="3"/>
      <c r="P325" s="3"/>
      <c r="Q325" s="3"/>
      <c r="R325" s="3"/>
      <c r="S325" s="3"/>
      <c r="T325" s="3"/>
      <c r="U325" s="3"/>
      <c r="V325" s="3"/>
      <c r="W325" s="3"/>
      <c r="X325" s="3"/>
      <c r="Y325" s="3"/>
      <c r="Z325" s="3"/>
    </row>
    <row r="326" spans="1:26" ht="12.75" customHeight="1" x14ac:dyDescent="0.25">
      <c r="A326" s="3"/>
      <c r="B326" s="3"/>
      <c r="C326" s="3"/>
      <c r="D326" s="200"/>
      <c r="E326" s="3"/>
      <c r="F326" s="3"/>
      <c r="G326" s="3"/>
      <c r="H326" s="3"/>
      <c r="I326" s="3"/>
      <c r="J326" s="3"/>
      <c r="K326" s="3"/>
      <c r="L326" s="3"/>
      <c r="M326" s="3"/>
      <c r="N326" s="3"/>
      <c r="O326" s="3"/>
      <c r="P326" s="3"/>
      <c r="Q326" s="3"/>
      <c r="R326" s="3"/>
      <c r="S326" s="3"/>
      <c r="T326" s="3"/>
      <c r="U326" s="3"/>
      <c r="V326" s="3"/>
      <c r="W326" s="3"/>
      <c r="X326" s="3"/>
      <c r="Y326" s="3"/>
      <c r="Z326" s="3"/>
    </row>
    <row r="327" spans="1:26" ht="12.75" customHeight="1" x14ac:dyDescent="0.25">
      <c r="A327" s="3"/>
      <c r="B327" s="3"/>
      <c r="C327" s="3"/>
      <c r="D327" s="200"/>
      <c r="E327" s="3"/>
      <c r="F327" s="3"/>
      <c r="G327" s="3"/>
      <c r="H327" s="3"/>
      <c r="I327" s="3"/>
      <c r="J327" s="3"/>
      <c r="K327" s="3"/>
      <c r="L327" s="3"/>
      <c r="M327" s="3"/>
      <c r="N327" s="3"/>
      <c r="O327" s="3"/>
      <c r="P327" s="3"/>
      <c r="Q327" s="3"/>
      <c r="R327" s="3"/>
      <c r="S327" s="3"/>
      <c r="T327" s="3"/>
      <c r="U327" s="3"/>
      <c r="V327" s="3"/>
      <c r="W327" s="3"/>
      <c r="X327" s="3"/>
      <c r="Y327" s="3"/>
      <c r="Z327" s="3"/>
    </row>
    <row r="328" spans="1:26" ht="12.75" customHeight="1" x14ac:dyDescent="0.25">
      <c r="A328" s="3"/>
      <c r="B328" s="3"/>
      <c r="C328" s="3"/>
      <c r="D328" s="200"/>
      <c r="E328" s="3"/>
      <c r="F328" s="3"/>
      <c r="G328" s="3"/>
      <c r="H328" s="3"/>
      <c r="I328" s="3"/>
      <c r="J328" s="3"/>
      <c r="K328" s="3"/>
      <c r="L328" s="3"/>
      <c r="M328" s="3"/>
      <c r="N328" s="3"/>
      <c r="O328" s="3"/>
      <c r="P328" s="3"/>
      <c r="Q328" s="3"/>
      <c r="R328" s="3"/>
      <c r="S328" s="3"/>
      <c r="T328" s="3"/>
      <c r="U328" s="3"/>
      <c r="V328" s="3"/>
      <c r="W328" s="3"/>
      <c r="X328" s="3"/>
      <c r="Y328" s="3"/>
      <c r="Z328" s="3"/>
    </row>
    <row r="329" spans="1:26" ht="12.75" customHeight="1" x14ac:dyDescent="0.25">
      <c r="A329" s="3"/>
      <c r="B329" s="3"/>
      <c r="C329" s="3"/>
      <c r="D329" s="200"/>
      <c r="E329" s="3"/>
      <c r="F329" s="3"/>
      <c r="G329" s="3"/>
      <c r="H329" s="3"/>
      <c r="I329" s="3"/>
      <c r="J329" s="3"/>
      <c r="K329" s="3"/>
      <c r="L329" s="3"/>
      <c r="M329" s="3"/>
      <c r="N329" s="3"/>
      <c r="O329" s="3"/>
      <c r="P329" s="3"/>
      <c r="Q329" s="3"/>
      <c r="R329" s="3"/>
      <c r="S329" s="3"/>
      <c r="T329" s="3"/>
      <c r="U329" s="3"/>
      <c r="V329" s="3"/>
      <c r="W329" s="3"/>
      <c r="X329" s="3"/>
      <c r="Y329" s="3"/>
      <c r="Z329" s="3"/>
    </row>
    <row r="330" spans="1:26" ht="12.75" customHeight="1" x14ac:dyDescent="0.25">
      <c r="A330" s="3"/>
      <c r="B330" s="3"/>
      <c r="C330" s="3"/>
      <c r="D330" s="200"/>
      <c r="E330" s="3"/>
      <c r="F330" s="3"/>
      <c r="G330" s="3"/>
      <c r="H330" s="3"/>
      <c r="I330" s="3"/>
      <c r="J330" s="3"/>
      <c r="K330" s="3"/>
      <c r="L330" s="3"/>
      <c r="M330" s="3"/>
      <c r="N330" s="3"/>
      <c r="O330" s="3"/>
      <c r="P330" s="3"/>
      <c r="Q330" s="3"/>
      <c r="R330" s="3"/>
      <c r="S330" s="3"/>
      <c r="T330" s="3"/>
      <c r="U330" s="3"/>
      <c r="V330" s="3"/>
      <c r="W330" s="3"/>
      <c r="X330" s="3"/>
      <c r="Y330" s="3"/>
      <c r="Z330" s="3"/>
    </row>
    <row r="331" spans="1:26" ht="12.75" customHeight="1" x14ac:dyDescent="0.25">
      <c r="A331" s="3"/>
      <c r="B331" s="3"/>
      <c r="C331" s="3"/>
      <c r="D331" s="200"/>
      <c r="E331" s="3"/>
      <c r="F331" s="3"/>
      <c r="G331" s="3"/>
      <c r="H331" s="3"/>
      <c r="I331" s="3"/>
      <c r="J331" s="3"/>
      <c r="K331" s="3"/>
      <c r="L331" s="3"/>
      <c r="M331" s="3"/>
      <c r="N331" s="3"/>
      <c r="O331" s="3"/>
      <c r="P331" s="3"/>
      <c r="Q331" s="3"/>
      <c r="R331" s="3"/>
      <c r="S331" s="3"/>
      <c r="T331" s="3"/>
      <c r="U331" s="3"/>
      <c r="V331" s="3"/>
      <c r="W331" s="3"/>
      <c r="X331" s="3"/>
      <c r="Y331" s="3"/>
      <c r="Z331" s="3"/>
    </row>
    <row r="332" spans="1:26" ht="12.75" customHeight="1" x14ac:dyDescent="0.25">
      <c r="A332" s="3"/>
      <c r="B332" s="3"/>
      <c r="C332" s="3"/>
      <c r="D332" s="200"/>
      <c r="E332" s="3"/>
      <c r="F332" s="3"/>
      <c r="G332" s="3"/>
      <c r="H332" s="3"/>
      <c r="I332" s="3"/>
      <c r="J332" s="3"/>
      <c r="K332" s="3"/>
      <c r="L332" s="3"/>
      <c r="M332" s="3"/>
      <c r="N332" s="3"/>
      <c r="O332" s="3"/>
      <c r="P332" s="3"/>
      <c r="Q332" s="3"/>
      <c r="R332" s="3"/>
      <c r="S332" s="3"/>
      <c r="T332" s="3"/>
      <c r="U332" s="3"/>
      <c r="V332" s="3"/>
      <c r="W332" s="3"/>
      <c r="X332" s="3"/>
      <c r="Y332" s="3"/>
      <c r="Z332" s="3"/>
    </row>
    <row r="333" spans="1:26" ht="12.75" customHeight="1" x14ac:dyDescent="0.25">
      <c r="A333" s="3"/>
      <c r="B333" s="3"/>
      <c r="C333" s="3"/>
      <c r="D333" s="200"/>
      <c r="E333" s="3"/>
      <c r="F333" s="3"/>
      <c r="G333" s="3"/>
      <c r="H333" s="3"/>
      <c r="I333" s="3"/>
      <c r="J333" s="3"/>
      <c r="K333" s="3"/>
      <c r="L333" s="3"/>
      <c r="M333" s="3"/>
      <c r="N333" s="3"/>
      <c r="O333" s="3"/>
      <c r="P333" s="3"/>
      <c r="Q333" s="3"/>
      <c r="R333" s="3"/>
      <c r="S333" s="3"/>
      <c r="T333" s="3"/>
      <c r="U333" s="3"/>
      <c r="V333" s="3"/>
      <c r="W333" s="3"/>
      <c r="X333" s="3"/>
      <c r="Y333" s="3"/>
      <c r="Z333" s="3"/>
    </row>
    <row r="334" spans="1:26" ht="12.75" customHeight="1" x14ac:dyDescent="0.25">
      <c r="A334" s="3"/>
      <c r="B334" s="3"/>
      <c r="C334" s="3"/>
      <c r="D334" s="200"/>
      <c r="E334" s="3"/>
      <c r="F334" s="3"/>
      <c r="G334" s="3"/>
      <c r="H334" s="3"/>
      <c r="I334" s="3"/>
      <c r="J334" s="3"/>
      <c r="K334" s="3"/>
      <c r="L334" s="3"/>
      <c r="M334" s="3"/>
      <c r="N334" s="3"/>
      <c r="O334" s="3"/>
      <c r="P334" s="3"/>
      <c r="Q334" s="3"/>
      <c r="R334" s="3"/>
      <c r="S334" s="3"/>
      <c r="T334" s="3"/>
      <c r="U334" s="3"/>
      <c r="V334" s="3"/>
      <c r="W334" s="3"/>
      <c r="X334" s="3"/>
      <c r="Y334" s="3"/>
      <c r="Z334" s="3"/>
    </row>
    <row r="335" spans="1:26" ht="12.75" customHeight="1" x14ac:dyDescent="0.25">
      <c r="A335" s="3"/>
      <c r="B335" s="3"/>
      <c r="C335" s="3"/>
      <c r="D335" s="200"/>
      <c r="E335" s="3"/>
      <c r="F335" s="3"/>
      <c r="G335" s="3"/>
      <c r="H335" s="3"/>
      <c r="I335" s="3"/>
      <c r="J335" s="3"/>
      <c r="K335" s="3"/>
      <c r="L335" s="3"/>
      <c r="M335" s="3"/>
      <c r="N335" s="3"/>
      <c r="O335" s="3"/>
      <c r="P335" s="3"/>
      <c r="Q335" s="3"/>
      <c r="R335" s="3"/>
      <c r="S335" s="3"/>
      <c r="T335" s="3"/>
      <c r="U335" s="3"/>
      <c r="V335" s="3"/>
      <c r="W335" s="3"/>
      <c r="X335" s="3"/>
      <c r="Y335" s="3"/>
      <c r="Z335" s="3"/>
    </row>
    <row r="336" spans="1:26" ht="12.75" customHeight="1" x14ac:dyDescent="0.25">
      <c r="A336" s="3"/>
      <c r="B336" s="3"/>
      <c r="C336" s="3"/>
      <c r="D336" s="200"/>
      <c r="E336" s="3"/>
      <c r="F336" s="3"/>
      <c r="G336" s="3"/>
      <c r="H336" s="3"/>
      <c r="I336" s="3"/>
      <c r="J336" s="3"/>
      <c r="K336" s="3"/>
      <c r="L336" s="3"/>
      <c r="M336" s="3"/>
      <c r="N336" s="3"/>
      <c r="O336" s="3"/>
      <c r="P336" s="3"/>
      <c r="Q336" s="3"/>
      <c r="R336" s="3"/>
      <c r="S336" s="3"/>
      <c r="T336" s="3"/>
      <c r="U336" s="3"/>
      <c r="V336" s="3"/>
      <c r="W336" s="3"/>
      <c r="X336" s="3"/>
      <c r="Y336" s="3"/>
      <c r="Z336" s="3"/>
    </row>
    <row r="337" spans="1:26" ht="12.75" customHeight="1" x14ac:dyDescent="0.25">
      <c r="A337" s="3"/>
      <c r="B337" s="3"/>
      <c r="C337" s="3"/>
      <c r="D337" s="200"/>
      <c r="E337" s="3"/>
      <c r="F337" s="3"/>
      <c r="G337" s="3"/>
      <c r="H337" s="3"/>
      <c r="I337" s="3"/>
      <c r="J337" s="3"/>
      <c r="K337" s="3"/>
      <c r="L337" s="3"/>
      <c r="M337" s="3"/>
      <c r="N337" s="3"/>
      <c r="O337" s="3"/>
      <c r="P337" s="3"/>
      <c r="Q337" s="3"/>
      <c r="R337" s="3"/>
      <c r="S337" s="3"/>
      <c r="T337" s="3"/>
      <c r="U337" s="3"/>
      <c r="V337" s="3"/>
      <c r="W337" s="3"/>
      <c r="X337" s="3"/>
      <c r="Y337" s="3"/>
      <c r="Z337" s="3"/>
    </row>
    <row r="338" spans="1:26" ht="12.75" customHeight="1" x14ac:dyDescent="0.25">
      <c r="A338" s="3"/>
      <c r="B338" s="3"/>
      <c r="C338" s="3"/>
      <c r="D338" s="200"/>
      <c r="E338" s="3"/>
      <c r="F338" s="3"/>
      <c r="G338" s="3"/>
      <c r="H338" s="3"/>
      <c r="I338" s="3"/>
      <c r="J338" s="3"/>
      <c r="K338" s="3"/>
      <c r="L338" s="3"/>
      <c r="M338" s="3"/>
      <c r="N338" s="3"/>
      <c r="O338" s="3"/>
      <c r="P338" s="3"/>
      <c r="Q338" s="3"/>
      <c r="R338" s="3"/>
      <c r="S338" s="3"/>
      <c r="T338" s="3"/>
      <c r="U338" s="3"/>
      <c r="V338" s="3"/>
      <c r="W338" s="3"/>
      <c r="X338" s="3"/>
      <c r="Y338" s="3"/>
      <c r="Z338" s="3"/>
    </row>
    <row r="339" spans="1:26" ht="12.75" customHeight="1" x14ac:dyDescent="0.25">
      <c r="A339" s="3"/>
      <c r="B339" s="3"/>
      <c r="C339" s="3"/>
      <c r="D339" s="200"/>
      <c r="E339" s="3"/>
      <c r="F339" s="3"/>
      <c r="G339" s="3"/>
      <c r="H339" s="3"/>
      <c r="I339" s="3"/>
      <c r="J339" s="3"/>
      <c r="K339" s="3"/>
      <c r="L339" s="3"/>
      <c r="M339" s="3"/>
      <c r="N339" s="3"/>
      <c r="O339" s="3"/>
      <c r="P339" s="3"/>
      <c r="Q339" s="3"/>
      <c r="R339" s="3"/>
      <c r="S339" s="3"/>
      <c r="T339" s="3"/>
      <c r="U339" s="3"/>
      <c r="V339" s="3"/>
      <c r="W339" s="3"/>
      <c r="X339" s="3"/>
      <c r="Y339" s="3"/>
      <c r="Z339" s="3"/>
    </row>
    <row r="340" spans="1:26" ht="12.75" customHeight="1" x14ac:dyDescent="0.25">
      <c r="A340" s="3"/>
      <c r="B340" s="3"/>
      <c r="C340" s="3"/>
      <c r="D340" s="200"/>
      <c r="E340" s="3"/>
      <c r="F340" s="3"/>
      <c r="G340" s="3"/>
      <c r="H340" s="3"/>
      <c r="I340" s="3"/>
      <c r="J340" s="3"/>
      <c r="K340" s="3"/>
      <c r="L340" s="3"/>
      <c r="M340" s="3"/>
      <c r="N340" s="3"/>
      <c r="O340" s="3"/>
      <c r="P340" s="3"/>
      <c r="Q340" s="3"/>
      <c r="R340" s="3"/>
      <c r="S340" s="3"/>
      <c r="T340" s="3"/>
      <c r="U340" s="3"/>
      <c r="V340" s="3"/>
      <c r="W340" s="3"/>
      <c r="X340" s="3"/>
      <c r="Y340" s="3"/>
      <c r="Z340" s="3"/>
    </row>
    <row r="341" spans="1:26" ht="12.75" customHeight="1" x14ac:dyDescent="0.25">
      <c r="A341" s="3"/>
      <c r="B341" s="3"/>
      <c r="C341" s="3"/>
      <c r="D341" s="200"/>
      <c r="E341" s="3"/>
      <c r="F341" s="3"/>
      <c r="G341" s="3"/>
      <c r="H341" s="3"/>
      <c r="I341" s="3"/>
      <c r="J341" s="3"/>
      <c r="K341" s="3"/>
      <c r="L341" s="3"/>
      <c r="M341" s="3"/>
      <c r="N341" s="3"/>
      <c r="O341" s="3"/>
      <c r="P341" s="3"/>
      <c r="Q341" s="3"/>
      <c r="R341" s="3"/>
      <c r="S341" s="3"/>
      <c r="T341" s="3"/>
      <c r="U341" s="3"/>
      <c r="V341" s="3"/>
      <c r="W341" s="3"/>
      <c r="X341" s="3"/>
      <c r="Y341" s="3"/>
      <c r="Z341" s="3"/>
    </row>
    <row r="342" spans="1:26" ht="12.75" customHeight="1" x14ac:dyDescent="0.25">
      <c r="A342" s="3"/>
      <c r="B342" s="3"/>
      <c r="C342" s="3"/>
      <c r="D342" s="200"/>
      <c r="E342" s="3"/>
      <c r="F342" s="3"/>
      <c r="G342" s="3"/>
      <c r="H342" s="3"/>
      <c r="I342" s="3"/>
      <c r="J342" s="3"/>
      <c r="K342" s="3"/>
      <c r="L342" s="3"/>
      <c r="M342" s="3"/>
      <c r="N342" s="3"/>
      <c r="O342" s="3"/>
      <c r="P342" s="3"/>
      <c r="Q342" s="3"/>
      <c r="R342" s="3"/>
      <c r="S342" s="3"/>
      <c r="T342" s="3"/>
      <c r="U342" s="3"/>
      <c r="V342" s="3"/>
      <c r="W342" s="3"/>
      <c r="X342" s="3"/>
      <c r="Y342" s="3"/>
      <c r="Z342" s="3"/>
    </row>
    <row r="343" spans="1:26" ht="12.75" customHeight="1" x14ac:dyDescent="0.25">
      <c r="A343" s="3"/>
      <c r="B343" s="3"/>
      <c r="C343" s="3"/>
      <c r="D343" s="200"/>
      <c r="E343" s="3"/>
      <c r="F343" s="3"/>
      <c r="G343" s="3"/>
      <c r="H343" s="3"/>
      <c r="I343" s="3"/>
      <c r="J343" s="3"/>
      <c r="K343" s="3"/>
      <c r="L343" s="3"/>
      <c r="M343" s="3"/>
      <c r="N343" s="3"/>
      <c r="O343" s="3"/>
      <c r="P343" s="3"/>
      <c r="Q343" s="3"/>
      <c r="R343" s="3"/>
      <c r="S343" s="3"/>
      <c r="T343" s="3"/>
      <c r="U343" s="3"/>
      <c r="V343" s="3"/>
      <c r="W343" s="3"/>
      <c r="X343" s="3"/>
      <c r="Y343" s="3"/>
      <c r="Z343" s="3"/>
    </row>
    <row r="344" spans="1:26" ht="12.75" customHeight="1" x14ac:dyDescent="0.25">
      <c r="A344" s="3"/>
      <c r="B344" s="3"/>
      <c r="C344" s="3"/>
      <c r="D344" s="200"/>
      <c r="E344" s="3"/>
      <c r="F344" s="3"/>
      <c r="G344" s="3"/>
      <c r="H344" s="3"/>
      <c r="I344" s="3"/>
      <c r="J344" s="3"/>
      <c r="K344" s="3"/>
      <c r="L344" s="3"/>
      <c r="M344" s="3"/>
      <c r="N344" s="3"/>
      <c r="O344" s="3"/>
      <c r="P344" s="3"/>
      <c r="Q344" s="3"/>
      <c r="R344" s="3"/>
      <c r="S344" s="3"/>
      <c r="T344" s="3"/>
      <c r="U344" s="3"/>
      <c r="V344" s="3"/>
      <c r="W344" s="3"/>
      <c r="X344" s="3"/>
      <c r="Y344" s="3"/>
      <c r="Z344" s="3"/>
    </row>
    <row r="345" spans="1:26" ht="12.75" customHeight="1" x14ac:dyDescent="0.25">
      <c r="A345" s="3"/>
      <c r="B345" s="3"/>
      <c r="C345" s="3"/>
      <c r="D345" s="200"/>
      <c r="E345" s="3"/>
      <c r="F345" s="3"/>
      <c r="G345" s="3"/>
      <c r="H345" s="3"/>
      <c r="I345" s="3"/>
      <c r="J345" s="3"/>
      <c r="K345" s="3"/>
      <c r="L345" s="3"/>
      <c r="M345" s="3"/>
      <c r="N345" s="3"/>
      <c r="O345" s="3"/>
      <c r="P345" s="3"/>
      <c r="Q345" s="3"/>
      <c r="R345" s="3"/>
      <c r="S345" s="3"/>
      <c r="T345" s="3"/>
      <c r="U345" s="3"/>
      <c r="V345" s="3"/>
      <c r="W345" s="3"/>
      <c r="X345" s="3"/>
      <c r="Y345" s="3"/>
      <c r="Z345" s="3"/>
    </row>
    <row r="346" spans="1:26" ht="12.75" customHeight="1" x14ac:dyDescent="0.25">
      <c r="A346" s="3"/>
      <c r="B346" s="3"/>
      <c r="C346" s="3"/>
      <c r="D346" s="200"/>
      <c r="E346" s="3"/>
      <c r="F346" s="3"/>
      <c r="G346" s="3"/>
      <c r="H346" s="3"/>
      <c r="I346" s="3"/>
      <c r="J346" s="3"/>
      <c r="K346" s="3"/>
      <c r="L346" s="3"/>
      <c r="M346" s="3"/>
      <c r="N346" s="3"/>
      <c r="O346" s="3"/>
      <c r="P346" s="3"/>
      <c r="Q346" s="3"/>
      <c r="R346" s="3"/>
      <c r="S346" s="3"/>
      <c r="T346" s="3"/>
      <c r="U346" s="3"/>
      <c r="V346" s="3"/>
      <c r="W346" s="3"/>
      <c r="X346" s="3"/>
      <c r="Y346" s="3"/>
      <c r="Z346" s="3"/>
    </row>
    <row r="347" spans="1:26" ht="12.75" customHeight="1" x14ac:dyDescent="0.25">
      <c r="A347" s="3"/>
      <c r="B347" s="3"/>
      <c r="C347" s="3"/>
      <c r="D347" s="200"/>
      <c r="E347" s="3"/>
      <c r="F347" s="3"/>
      <c r="G347" s="3"/>
      <c r="H347" s="3"/>
      <c r="I347" s="3"/>
      <c r="J347" s="3"/>
      <c r="K347" s="3"/>
      <c r="L347" s="3"/>
      <c r="M347" s="3"/>
      <c r="N347" s="3"/>
      <c r="O347" s="3"/>
      <c r="P347" s="3"/>
      <c r="Q347" s="3"/>
      <c r="R347" s="3"/>
      <c r="S347" s="3"/>
      <c r="T347" s="3"/>
      <c r="U347" s="3"/>
      <c r="V347" s="3"/>
      <c r="W347" s="3"/>
      <c r="X347" s="3"/>
      <c r="Y347" s="3"/>
      <c r="Z347" s="3"/>
    </row>
    <row r="348" spans="1:26" ht="12.75" customHeight="1" x14ac:dyDescent="0.25">
      <c r="A348" s="3"/>
      <c r="B348" s="3"/>
      <c r="C348" s="3"/>
      <c r="D348" s="200"/>
      <c r="E348" s="3"/>
      <c r="F348" s="3"/>
      <c r="G348" s="3"/>
      <c r="H348" s="3"/>
      <c r="I348" s="3"/>
      <c r="J348" s="3"/>
      <c r="K348" s="3"/>
      <c r="L348" s="3"/>
      <c r="M348" s="3"/>
      <c r="N348" s="3"/>
      <c r="O348" s="3"/>
      <c r="P348" s="3"/>
      <c r="Q348" s="3"/>
      <c r="R348" s="3"/>
      <c r="S348" s="3"/>
      <c r="T348" s="3"/>
      <c r="U348" s="3"/>
      <c r="V348" s="3"/>
      <c r="W348" s="3"/>
      <c r="X348" s="3"/>
      <c r="Y348" s="3"/>
      <c r="Z348" s="3"/>
    </row>
    <row r="349" spans="1:26" ht="12.75" customHeight="1" x14ac:dyDescent="0.25">
      <c r="A349" s="3"/>
      <c r="B349" s="3"/>
      <c r="C349" s="3"/>
      <c r="D349" s="200"/>
      <c r="E349" s="3"/>
      <c r="F349" s="3"/>
      <c r="G349" s="3"/>
      <c r="H349" s="3"/>
      <c r="I349" s="3"/>
      <c r="J349" s="3"/>
      <c r="K349" s="3"/>
      <c r="L349" s="3"/>
      <c r="M349" s="3"/>
      <c r="N349" s="3"/>
      <c r="O349" s="3"/>
      <c r="P349" s="3"/>
      <c r="Q349" s="3"/>
      <c r="R349" s="3"/>
      <c r="S349" s="3"/>
      <c r="T349" s="3"/>
      <c r="U349" s="3"/>
      <c r="V349" s="3"/>
      <c r="W349" s="3"/>
      <c r="X349" s="3"/>
      <c r="Y349" s="3"/>
      <c r="Z349" s="3"/>
    </row>
    <row r="350" spans="1:26" ht="12.75" customHeight="1" x14ac:dyDescent="0.25">
      <c r="A350" s="3"/>
      <c r="B350" s="3"/>
      <c r="C350" s="3"/>
      <c r="D350" s="200"/>
      <c r="E350" s="3"/>
      <c r="F350" s="3"/>
      <c r="G350" s="3"/>
      <c r="H350" s="3"/>
      <c r="I350" s="3"/>
      <c r="J350" s="3"/>
      <c r="K350" s="3"/>
      <c r="L350" s="3"/>
      <c r="M350" s="3"/>
      <c r="N350" s="3"/>
      <c r="O350" s="3"/>
      <c r="P350" s="3"/>
      <c r="Q350" s="3"/>
      <c r="R350" s="3"/>
      <c r="S350" s="3"/>
      <c r="T350" s="3"/>
      <c r="U350" s="3"/>
      <c r="V350" s="3"/>
      <c r="W350" s="3"/>
      <c r="X350" s="3"/>
      <c r="Y350" s="3"/>
      <c r="Z350" s="3"/>
    </row>
    <row r="351" spans="1:26" ht="12.75" customHeight="1" x14ac:dyDescent="0.25">
      <c r="A351" s="3"/>
      <c r="B351" s="3"/>
      <c r="C351" s="3"/>
      <c r="D351" s="200"/>
      <c r="E351" s="3"/>
      <c r="F351" s="3"/>
      <c r="G351" s="3"/>
      <c r="H351" s="3"/>
      <c r="I351" s="3"/>
      <c r="J351" s="3"/>
      <c r="K351" s="3"/>
      <c r="L351" s="3"/>
      <c r="M351" s="3"/>
      <c r="N351" s="3"/>
      <c r="O351" s="3"/>
      <c r="P351" s="3"/>
      <c r="Q351" s="3"/>
      <c r="R351" s="3"/>
      <c r="S351" s="3"/>
      <c r="T351" s="3"/>
      <c r="U351" s="3"/>
      <c r="V351" s="3"/>
      <c r="W351" s="3"/>
      <c r="X351" s="3"/>
      <c r="Y351" s="3"/>
      <c r="Z351" s="3"/>
    </row>
    <row r="352" spans="1:26" ht="12.75" customHeight="1" x14ac:dyDescent="0.25">
      <c r="A352" s="3"/>
      <c r="B352" s="3"/>
      <c r="C352" s="3"/>
      <c r="D352" s="200"/>
      <c r="E352" s="3"/>
      <c r="F352" s="3"/>
      <c r="G352" s="3"/>
      <c r="H352" s="3"/>
      <c r="I352" s="3"/>
      <c r="J352" s="3"/>
      <c r="K352" s="3"/>
      <c r="L352" s="3"/>
      <c r="M352" s="3"/>
      <c r="N352" s="3"/>
      <c r="O352" s="3"/>
      <c r="P352" s="3"/>
      <c r="Q352" s="3"/>
      <c r="R352" s="3"/>
      <c r="S352" s="3"/>
      <c r="T352" s="3"/>
      <c r="U352" s="3"/>
      <c r="V352" s="3"/>
      <c r="W352" s="3"/>
      <c r="X352" s="3"/>
      <c r="Y352" s="3"/>
      <c r="Z352" s="3"/>
    </row>
    <row r="353" spans="1:26" ht="12.75" customHeight="1" x14ac:dyDescent="0.25">
      <c r="A353" s="3"/>
      <c r="B353" s="3"/>
      <c r="C353" s="3"/>
      <c r="D353" s="200"/>
      <c r="E353" s="3"/>
      <c r="F353" s="3"/>
      <c r="G353" s="3"/>
      <c r="H353" s="3"/>
      <c r="I353" s="3"/>
      <c r="J353" s="3"/>
      <c r="K353" s="3"/>
      <c r="L353" s="3"/>
      <c r="M353" s="3"/>
      <c r="N353" s="3"/>
      <c r="O353" s="3"/>
      <c r="P353" s="3"/>
      <c r="Q353" s="3"/>
      <c r="R353" s="3"/>
      <c r="S353" s="3"/>
      <c r="T353" s="3"/>
      <c r="U353" s="3"/>
      <c r="V353" s="3"/>
      <c r="W353" s="3"/>
      <c r="X353" s="3"/>
      <c r="Y353" s="3"/>
      <c r="Z353" s="3"/>
    </row>
    <row r="354" spans="1:26" ht="12.75" customHeight="1" x14ac:dyDescent="0.25">
      <c r="A354" s="3"/>
      <c r="B354" s="3"/>
      <c r="C354" s="3"/>
      <c r="D354" s="200"/>
      <c r="E354" s="3"/>
      <c r="F354" s="3"/>
      <c r="G354" s="3"/>
      <c r="H354" s="3"/>
      <c r="I354" s="3"/>
      <c r="J354" s="3"/>
      <c r="K354" s="3"/>
      <c r="L354" s="3"/>
      <c r="M354" s="3"/>
      <c r="N354" s="3"/>
      <c r="O354" s="3"/>
      <c r="P354" s="3"/>
      <c r="Q354" s="3"/>
      <c r="R354" s="3"/>
      <c r="S354" s="3"/>
      <c r="T354" s="3"/>
      <c r="U354" s="3"/>
      <c r="V354" s="3"/>
      <c r="W354" s="3"/>
      <c r="X354" s="3"/>
      <c r="Y354" s="3"/>
      <c r="Z354" s="3"/>
    </row>
    <row r="355" spans="1:26" ht="12.75" customHeight="1" x14ac:dyDescent="0.25">
      <c r="A355" s="3"/>
      <c r="B355" s="3"/>
      <c r="C355" s="3"/>
      <c r="D355" s="200"/>
      <c r="E355" s="3"/>
      <c r="F355" s="3"/>
      <c r="G355" s="3"/>
      <c r="H355" s="3"/>
      <c r="I355" s="3"/>
      <c r="J355" s="3"/>
      <c r="K355" s="3"/>
      <c r="L355" s="3"/>
      <c r="M355" s="3"/>
      <c r="N355" s="3"/>
      <c r="O355" s="3"/>
      <c r="P355" s="3"/>
      <c r="Q355" s="3"/>
      <c r="R355" s="3"/>
      <c r="S355" s="3"/>
      <c r="T355" s="3"/>
      <c r="U355" s="3"/>
      <c r="V355" s="3"/>
      <c r="W355" s="3"/>
      <c r="X355" s="3"/>
      <c r="Y355" s="3"/>
      <c r="Z355" s="3"/>
    </row>
    <row r="356" spans="1:26" ht="12.75" customHeight="1" x14ac:dyDescent="0.25">
      <c r="A356" s="3"/>
      <c r="B356" s="3"/>
      <c r="C356" s="3"/>
      <c r="D356" s="200"/>
      <c r="E356" s="3"/>
      <c r="F356" s="3"/>
      <c r="G356" s="3"/>
      <c r="H356" s="3"/>
      <c r="I356" s="3"/>
      <c r="J356" s="3"/>
      <c r="K356" s="3"/>
      <c r="L356" s="3"/>
      <c r="M356" s="3"/>
      <c r="N356" s="3"/>
      <c r="O356" s="3"/>
      <c r="P356" s="3"/>
      <c r="Q356" s="3"/>
      <c r="R356" s="3"/>
      <c r="S356" s="3"/>
      <c r="T356" s="3"/>
      <c r="U356" s="3"/>
      <c r="V356" s="3"/>
      <c r="W356" s="3"/>
      <c r="X356" s="3"/>
      <c r="Y356" s="3"/>
      <c r="Z356" s="3"/>
    </row>
    <row r="357" spans="1:26" ht="12.75" customHeight="1" x14ac:dyDescent="0.25">
      <c r="A357" s="3"/>
      <c r="B357" s="3"/>
      <c r="C357" s="3"/>
      <c r="D357" s="200"/>
      <c r="E357" s="3"/>
      <c r="F357" s="3"/>
      <c r="G357" s="3"/>
      <c r="H357" s="3"/>
      <c r="I357" s="3"/>
      <c r="J357" s="3"/>
      <c r="K357" s="3"/>
      <c r="L357" s="3"/>
      <c r="M357" s="3"/>
      <c r="N357" s="3"/>
      <c r="O357" s="3"/>
      <c r="P357" s="3"/>
      <c r="Q357" s="3"/>
      <c r="R357" s="3"/>
      <c r="S357" s="3"/>
      <c r="T357" s="3"/>
      <c r="U357" s="3"/>
      <c r="V357" s="3"/>
      <c r="W357" s="3"/>
      <c r="X357" s="3"/>
      <c r="Y357" s="3"/>
      <c r="Z357" s="3"/>
    </row>
    <row r="358" spans="1:26" ht="12.75" customHeight="1" x14ac:dyDescent="0.25">
      <c r="A358" s="3"/>
      <c r="B358" s="3"/>
      <c r="C358" s="3"/>
      <c r="D358" s="200"/>
      <c r="E358" s="3"/>
      <c r="F358" s="3"/>
      <c r="G358" s="3"/>
      <c r="H358" s="3"/>
      <c r="I358" s="3"/>
      <c r="J358" s="3"/>
      <c r="K358" s="3"/>
      <c r="L358" s="3"/>
      <c r="M358" s="3"/>
      <c r="N358" s="3"/>
      <c r="O358" s="3"/>
      <c r="P358" s="3"/>
      <c r="Q358" s="3"/>
      <c r="R358" s="3"/>
      <c r="S358" s="3"/>
      <c r="T358" s="3"/>
      <c r="U358" s="3"/>
      <c r="V358" s="3"/>
      <c r="W358" s="3"/>
      <c r="X358" s="3"/>
      <c r="Y358" s="3"/>
      <c r="Z358" s="3"/>
    </row>
    <row r="359" spans="1:26" ht="12.75" customHeight="1" x14ac:dyDescent="0.25">
      <c r="A359" s="3"/>
      <c r="B359" s="3"/>
      <c r="C359" s="3"/>
      <c r="D359" s="200"/>
      <c r="E359" s="3"/>
      <c r="F359" s="3"/>
      <c r="G359" s="3"/>
      <c r="H359" s="3"/>
      <c r="I359" s="3"/>
      <c r="J359" s="3"/>
      <c r="K359" s="3"/>
      <c r="L359" s="3"/>
      <c r="M359" s="3"/>
      <c r="N359" s="3"/>
      <c r="O359" s="3"/>
      <c r="P359" s="3"/>
      <c r="Q359" s="3"/>
      <c r="R359" s="3"/>
      <c r="S359" s="3"/>
      <c r="T359" s="3"/>
      <c r="U359" s="3"/>
      <c r="V359" s="3"/>
      <c r="W359" s="3"/>
      <c r="X359" s="3"/>
      <c r="Y359" s="3"/>
      <c r="Z359" s="3"/>
    </row>
    <row r="360" spans="1:26" ht="12.75" customHeight="1" x14ac:dyDescent="0.25">
      <c r="A360" s="3"/>
      <c r="B360" s="3"/>
      <c r="C360" s="3"/>
      <c r="D360" s="200"/>
      <c r="E360" s="3"/>
      <c r="F360" s="3"/>
      <c r="G360" s="3"/>
      <c r="H360" s="3"/>
      <c r="I360" s="3"/>
      <c r="J360" s="3"/>
      <c r="K360" s="3"/>
      <c r="L360" s="3"/>
      <c r="M360" s="3"/>
      <c r="N360" s="3"/>
      <c r="O360" s="3"/>
      <c r="P360" s="3"/>
      <c r="Q360" s="3"/>
      <c r="R360" s="3"/>
      <c r="S360" s="3"/>
      <c r="T360" s="3"/>
      <c r="U360" s="3"/>
      <c r="V360" s="3"/>
      <c r="W360" s="3"/>
      <c r="X360" s="3"/>
      <c r="Y360" s="3"/>
      <c r="Z360" s="3"/>
    </row>
    <row r="361" spans="1:26" ht="12.75" customHeight="1" x14ac:dyDescent="0.25">
      <c r="A361" s="3"/>
      <c r="B361" s="3"/>
      <c r="C361" s="3"/>
      <c r="D361" s="200"/>
      <c r="E361" s="3"/>
      <c r="F361" s="3"/>
      <c r="G361" s="3"/>
      <c r="H361" s="3"/>
      <c r="I361" s="3"/>
      <c r="J361" s="3"/>
      <c r="K361" s="3"/>
      <c r="L361" s="3"/>
      <c r="M361" s="3"/>
      <c r="N361" s="3"/>
      <c r="O361" s="3"/>
      <c r="P361" s="3"/>
      <c r="Q361" s="3"/>
      <c r="R361" s="3"/>
      <c r="S361" s="3"/>
      <c r="T361" s="3"/>
      <c r="U361" s="3"/>
      <c r="V361" s="3"/>
      <c r="W361" s="3"/>
      <c r="X361" s="3"/>
      <c r="Y361" s="3"/>
      <c r="Z361" s="3"/>
    </row>
    <row r="362" spans="1:26" ht="12.75" customHeight="1" x14ac:dyDescent="0.25">
      <c r="A362" s="3"/>
      <c r="B362" s="3"/>
      <c r="C362" s="3"/>
      <c r="D362" s="200"/>
      <c r="E362" s="3"/>
      <c r="F362" s="3"/>
      <c r="G362" s="3"/>
      <c r="H362" s="3"/>
      <c r="I362" s="3"/>
      <c r="J362" s="3"/>
      <c r="K362" s="3"/>
      <c r="L362" s="3"/>
      <c r="M362" s="3"/>
      <c r="N362" s="3"/>
      <c r="O362" s="3"/>
      <c r="P362" s="3"/>
      <c r="Q362" s="3"/>
      <c r="R362" s="3"/>
      <c r="S362" s="3"/>
      <c r="T362" s="3"/>
      <c r="U362" s="3"/>
      <c r="V362" s="3"/>
      <c r="W362" s="3"/>
      <c r="X362" s="3"/>
      <c r="Y362" s="3"/>
      <c r="Z362" s="3"/>
    </row>
    <row r="363" spans="1:26" ht="12.75" customHeight="1" x14ac:dyDescent="0.25">
      <c r="A363" s="3"/>
      <c r="B363" s="3"/>
      <c r="C363" s="3"/>
      <c r="D363" s="200"/>
      <c r="E363" s="3"/>
      <c r="F363" s="3"/>
      <c r="G363" s="3"/>
      <c r="H363" s="3"/>
      <c r="I363" s="3"/>
      <c r="J363" s="3"/>
      <c r="K363" s="3"/>
      <c r="L363" s="3"/>
      <c r="M363" s="3"/>
      <c r="N363" s="3"/>
      <c r="O363" s="3"/>
      <c r="P363" s="3"/>
      <c r="Q363" s="3"/>
      <c r="R363" s="3"/>
      <c r="S363" s="3"/>
      <c r="T363" s="3"/>
      <c r="U363" s="3"/>
      <c r="V363" s="3"/>
      <c r="W363" s="3"/>
      <c r="X363" s="3"/>
      <c r="Y363" s="3"/>
      <c r="Z363" s="3"/>
    </row>
    <row r="364" spans="1:26" ht="12.75" customHeight="1" x14ac:dyDescent="0.25">
      <c r="A364" s="3"/>
      <c r="B364" s="3"/>
      <c r="C364" s="3"/>
      <c r="D364" s="200"/>
      <c r="E364" s="3"/>
      <c r="F364" s="3"/>
      <c r="G364" s="3"/>
      <c r="H364" s="3"/>
      <c r="I364" s="3"/>
      <c r="J364" s="3"/>
      <c r="K364" s="3"/>
      <c r="L364" s="3"/>
      <c r="M364" s="3"/>
      <c r="N364" s="3"/>
      <c r="O364" s="3"/>
      <c r="P364" s="3"/>
      <c r="Q364" s="3"/>
      <c r="R364" s="3"/>
      <c r="S364" s="3"/>
      <c r="T364" s="3"/>
      <c r="U364" s="3"/>
      <c r="V364" s="3"/>
      <c r="W364" s="3"/>
      <c r="X364" s="3"/>
      <c r="Y364" s="3"/>
      <c r="Z364" s="3"/>
    </row>
    <row r="365" spans="1:26" ht="12.75" customHeight="1" x14ac:dyDescent="0.25">
      <c r="A365" s="3"/>
      <c r="B365" s="3"/>
      <c r="C365" s="3"/>
      <c r="D365" s="200"/>
      <c r="E365" s="3"/>
      <c r="F365" s="3"/>
      <c r="G365" s="3"/>
      <c r="H365" s="3"/>
      <c r="I365" s="3"/>
      <c r="J365" s="3"/>
      <c r="K365" s="3"/>
      <c r="L365" s="3"/>
      <c r="M365" s="3"/>
      <c r="N365" s="3"/>
      <c r="O365" s="3"/>
      <c r="P365" s="3"/>
      <c r="Q365" s="3"/>
      <c r="R365" s="3"/>
      <c r="S365" s="3"/>
      <c r="T365" s="3"/>
      <c r="U365" s="3"/>
      <c r="V365" s="3"/>
      <c r="W365" s="3"/>
      <c r="X365" s="3"/>
      <c r="Y365" s="3"/>
      <c r="Z365" s="3"/>
    </row>
    <row r="366" spans="1:26" ht="12.75" customHeight="1" x14ac:dyDescent="0.25">
      <c r="A366" s="3"/>
      <c r="B366" s="3"/>
      <c r="C366" s="3"/>
      <c r="D366" s="200"/>
      <c r="E366" s="3"/>
      <c r="F366" s="3"/>
      <c r="G366" s="3"/>
      <c r="H366" s="3"/>
      <c r="I366" s="3"/>
      <c r="J366" s="3"/>
      <c r="K366" s="3"/>
      <c r="L366" s="3"/>
      <c r="M366" s="3"/>
      <c r="N366" s="3"/>
      <c r="O366" s="3"/>
      <c r="P366" s="3"/>
      <c r="Q366" s="3"/>
      <c r="R366" s="3"/>
      <c r="S366" s="3"/>
      <c r="T366" s="3"/>
      <c r="U366" s="3"/>
      <c r="V366" s="3"/>
      <c r="W366" s="3"/>
      <c r="X366" s="3"/>
      <c r="Y366" s="3"/>
      <c r="Z366" s="3"/>
    </row>
    <row r="367" spans="1:26" ht="12.75" customHeight="1" x14ac:dyDescent="0.25">
      <c r="A367" s="3"/>
      <c r="B367" s="3"/>
      <c r="C367" s="3"/>
      <c r="D367" s="200"/>
      <c r="E367" s="3"/>
      <c r="F367" s="3"/>
      <c r="G367" s="3"/>
      <c r="H367" s="3"/>
      <c r="I367" s="3"/>
      <c r="J367" s="3"/>
      <c r="K367" s="3"/>
      <c r="L367" s="3"/>
      <c r="M367" s="3"/>
      <c r="N367" s="3"/>
      <c r="O367" s="3"/>
      <c r="P367" s="3"/>
      <c r="Q367" s="3"/>
      <c r="R367" s="3"/>
      <c r="S367" s="3"/>
      <c r="T367" s="3"/>
      <c r="U367" s="3"/>
      <c r="V367" s="3"/>
      <c r="W367" s="3"/>
      <c r="X367" s="3"/>
      <c r="Y367" s="3"/>
      <c r="Z367" s="3"/>
    </row>
    <row r="368" spans="1:26" ht="12.75" customHeight="1" x14ac:dyDescent="0.25">
      <c r="A368" s="3"/>
      <c r="B368" s="3"/>
      <c r="C368" s="3"/>
      <c r="D368" s="200"/>
      <c r="E368" s="3"/>
      <c r="F368" s="3"/>
      <c r="G368" s="3"/>
      <c r="H368" s="3"/>
      <c r="I368" s="3"/>
      <c r="J368" s="3"/>
      <c r="K368" s="3"/>
      <c r="L368" s="3"/>
      <c r="M368" s="3"/>
      <c r="N368" s="3"/>
      <c r="O368" s="3"/>
      <c r="P368" s="3"/>
      <c r="Q368" s="3"/>
      <c r="R368" s="3"/>
      <c r="S368" s="3"/>
      <c r="T368" s="3"/>
      <c r="U368" s="3"/>
      <c r="V368" s="3"/>
      <c r="W368" s="3"/>
      <c r="X368" s="3"/>
      <c r="Y368" s="3"/>
      <c r="Z368" s="3"/>
    </row>
    <row r="369" spans="1:26" ht="12.75" customHeight="1" x14ac:dyDescent="0.25">
      <c r="A369" s="3"/>
      <c r="B369" s="3"/>
      <c r="C369" s="3"/>
      <c r="D369" s="200"/>
      <c r="E369" s="3"/>
      <c r="F369" s="3"/>
      <c r="G369" s="3"/>
      <c r="H369" s="3"/>
      <c r="I369" s="3"/>
      <c r="J369" s="3"/>
      <c r="K369" s="3"/>
      <c r="L369" s="3"/>
      <c r="M369" s="3"/>
      <c r="N369" s="3"/>
      <c r="O369" s="3"/>
      <c r="P369" s="3"/>
      <c r="Q369" s="3"/>
      <c r="R369" s="3"/>
      <c r="S369" s="3"/>
      <c r="T369" s="3"/>
      <c r="U369" s="3"/>
      <c r="V369" s="3"/>
      <c r="W369" s="3"/>
      <c r="X369" s="3"/>
      <c r="Y369" s="3"/>
      <c r="Z369" s="3"/>
    </row>
    <row r="370" spans="1:26" ht="12.75" customHeight="1" x14ac:dyDescent="0.25">
      <c r="A370" s="3"/>
      <c r="B370" s="3"/>
      <c r="C370" s="3"/>
      <c r="D370" s="200"/>
      <c r="E370" s="3"/>
      <c r="F370" s="3"/>
      <c r="G370" s="3"/>
      <c r="H370" s="3"/>
      <c r="I370" s="3"/>
      <c r="J370" s="3"/>
      <c r="K370" s="3"/>
      <c r="L370" s="3"/>
      <c r="M370" s="3"/>
      <c r="N370" s="3"/>
      <c r="O370" s="3"/>
      <c r="P370" s="3"/>
      <c r="Q370" s="3"/>
      <c r="R370" s="3"/>
      <c r="S370" s="3"/>
      <c r="T370" s="3"/>
      <c r="U370" s="3"/>
      <c r="V370" s="3"/>
      <c r="W370" s="3"/>
      <c r="X370" s="3"/>
      <c r="Y370" s="3"/>
      <c r="Z370" s="3"/>
    </row>
    <row r="371" spans="1:26" ht="12.75" customHeight="1" x14ac:dyDescent="0.25">
      <c r="A371" s="3"/>
      <c r="B371" s="3"/>
      <c r="C371" s="3"/>
      <c r="D371" s="200"/>
      <c r="E371" s="3"/>
      <c r="F371" s="3"/>
      <c r="G371" s="3"/>
      <c r="H371" s="3"/>
      <c r="I371" s="3"/>
      <c r="J371" s="3"/>
      <c r="K371" s="3"/>
      <c r="L371" s="3"/>
      <c r="M371" s="3"/>
      <c r="N371" s="3"/>
      <c r="O371" s="3"/>
      <c r="P371" s="3"/>
      <c r="Q371" s="3"/>
      <c r="R371" s="3"/>
      <c r="S371" s="3"/>
      <c r="T371" s="3"/>
      <c r="U371" s="3"/>
      <c r="V371" s="3"/>
      <c r="W371" s="3"/>
      <c r="X371" s="3"/>
      <c r="Y371" s="3"/>
      <c r="Z371" s="3"/>
    </row>
    <row r="372" spans="1:26" ht="12.75" customHeight="1" x14ac:dyDescent="0.25">
      <c r="A372" s="3"/>
      <c r="B372" s="3"/>
      <c r="C372" s="3"/>
      <c r="D372" s="200"/>
      <c r="E372" s="3"/>
      <c r="F372" s="3"/>
      <c r="G372" s="3"/>
      <c r="H372" s="3"/>
      <c r="I372" s="3"/>
      <c r="J372" s="3"/>
      <c r="K372" s="3"/>
      <c r="L372" s="3"/>
      <c r="M372" s="3"/>
      <c r="N372" s="3"/>
      <c r="O372" s="3"/>
      <c r="P372" s="3"/>
      <c r="Q372" s="3"/>
      <c r="R372" s="3"/>
      <c r="S372" s="3"/>
      <c r="T372" s="3"/>
      <c r="U372" s="3"/>
      <c r="V372" s="3"/>
      <c r="W372" s="3"/>
      <c r="X372" s="3"/>
      <c r="Y372" s="3"/>
      <c r="Z372" s="3"/>
    </row>
    <row r="373" spans="1:26" ht="12.75" customHeight="1" x14ac:dyDescent="0.25">
      <c r="A373" s="3"/>
      <c r="B373" s="3"/>
      <c r="C373" s="3"/>
      <c r="D373" s="200"/>
      <c r="E373" s="3"/>
      <c r="F373" s="3"/>
      <c r="G373" s="3"/>
      <c r="H373" s="3"/>
      <c r="I373" s="3"/>
      <c r="J373" s="3"/>
      <c r="K373" s="3"/>
      <c r="L373" s="3"/>
      <c r="M373" s="3"/>
      <c r="N373" s="3"/>
      <c r="O373" s="3"/>
      <c r="P373" s="3"/>
      <c r="Q373" s="3"/>
      <c r="R373" s="3"/>
      <c r="S373" s="3"/>
      <c r="T373" s="3"/>
      <c r="U373" s="3"/>
      <c r="V373" s="3"/>
      <c r="W373" s="3"/>
      <c r="X373" s="3"/>
      <c r="Y373" s="3"/>
      <c r="Z373" s="3"/>
    </row>
    <row r="374" spans="1:26" ht="12.75" customHeight="1" x14ac:dyDescent="0.25">
      <c r="A374" s="3"/>
      <c r="B374" s="3"/>
      <c r="C374" s="3"/>
      <c r="D374" s="200"/>
      <c r="E374" s="3"/>
      <c r="F374" s="3"/>
      <c r="G374" s="3"/>
      <c r="H374" s="3"/>
      <c r="I374" s="3"/>
      <c r="J374" s="3"/>
      <c r="K374" s="3"/>
      <c r="L374" s="3"/>
      <c r="M374" s="3"/>
      <c r="N374" s="3"/>
      <c r="O374" s="3"/>
      <c r="P374" s="3"/>
      <c r="Q374" s="3"/>
      <c r="R374" s="3"/>
      <c r="S374" s="3"/>
      <c r="T374" s="3"/>
      <c r="U374" s="3"/>
      <c r="V374" s="3"/>
      <c r="W374" s="3"/>
      <c r="X374" s="3"/>
      <c r="Y374" s="3"/>
      <c r="Z374" s="3"/>
    </row>
    <row r="375" spans="1:26" ht="12.75" customHeight="1" x14ac:dyDescent="0.25">
      <c r="A375" s="3"/>
      <c r="B375" s="3"/>
      <c r="C375" s="3"/>
      <c r="D375" s="200"/>
      <c r="E375" s="3"/>
      <c r="F375" s="3"/>
      <c r="G375" s="3"/>
      <c r="H375" s="3"/>
      <c r="I375" s="3"/>
      <c r="J375" s="3"/>
      <c r="K375" s="3"/>
      <c r="L375" s="3"/>
      <c r="M375" s="3"/>
      <c r="N375" s="3"/>
      <c r="O375" s="3"/>
      <c r="P375" s="3"/>
      <c r="Q375" s="3"/>
      <c r="R375" s="3"/>
      <c r="S375" s="3"/>
      <c r="T375" s="3"/>
      <c r="U375" s="3"/>
      <c r="V375" s="3"/>
      <c r="W375" s="3"/>
      <c r="X375" s="3"/>
      <c r="Y375" s="3"/>
      <c r="Z375" s="3"/>
    </row>
    <row r="376" spans="1:26" ht="12.75" customHeight="1" x14ac:dyDescent="0.25">
      <c r="A376" s="3"/>
      <c r="B376" s="3"/>
      <c r="C376" s="3"/>
      <c r="D376" s="200"/>
      <c r="E376" s="3"/>
      <c r="F376" s="3"/>
      <c r="G376" s="3"/>
      <c r="H376" s="3"/>
      <c r="I376" s="3"/>
      <c r="J376" s="3"/>
      <c r="K376" s="3"/>
      <c r="L376" s="3"/>
      <c r="M376" s="3"/>
      <c r="N376" s="3"/>
      <c r="O376" s="3"/>
      <c r="P376" s="3"/>
      <c r="Q376" s="3"/>
      <c r="R376" s="3"/>
      <c r="S376" s="3"/>
      <c r="T376" s="3"/>
      <c r="U376" s="3"/>
      <c r="V376" s="3"/>
      <c r="W376" s="3"/>
      <c r="X376" s="3"/>
      <c r="Y376" s="3"/>
      <c r="Z376" s="3"/>
    </row>
    <row r="377" spans="1:26" ht="12.75" customHeight="1" x14ac:dyDescent="0.25">
      <c r="A377" s="3"/>
      <c r="B377" s="3"/>
      <c r="C377" s="3"/>
      <c r="D377" s="200"/>
      <c r="E377" s="3"/>
      <c r="F377" s="3"/>
      <c r="G377" s="3"/>
      <c r="H377" s="3"/>
      <c r="I377" s="3"/>
      <c r="J377" s="3"/>
      <c r="K377" s="3"/>
      <c r="L377" s="3"/>
      <c r="M377" s="3"/>
      <c r="N377" s="3"/>
      <c r="O377" s="3"/>
      <c r="P377" s="3"/>
      <c r="Q377" s="3"/>
      <c r="R377" s="3"/>
      <c r="S377" s="3"/>
      <c r="T377" s="3"/>
      <c r="U377" s="3"/>
      <c r="V377" s="3"/>
      <c r="W377" s="3"/>
      <c r="X377" s="3"/>
      <c r="Y377" s="3"/>
      <c r="Z377" s="3"/>
    </row>
    <row r="378" spans="1:26" ht="12.75" customHeight="1" x14ac:dyDescent="0.25">
      <c r="A378" s="3"/>
      <c r="B378" s="3"/>
      <c r="C378" s="3"/>
      <c r="D378" s="200"/>
      <c r="E378" s="3"/>
      <c r="F378" s="3"/>
      <c r="G378" s="3"/>
      <c r="H378" s="3"/>
      <c r="I378" s="3"/>
      <c r="J378" s="3"/>
      <c r="K378" s="3"/>
      <c r="L378" s="3"/>
      <c r="M378" s="3"/>
      <c r="N378" s="3"/>
      <c r="O378" s="3"/>
      <c r="P378" s="3"/>
      <c r="Q378" s="3"/>
      <c r="R378" s="3"/>
      <c r="S378" s="3"/>
      <c r="T378" s="3"/>
      <c r="U378" s="3"/>
      <c r="V378" s="3"/>
      <c r="W378" s="3"/>
      <c r="X378" s="3"/>
      <c r="Y378" s="3"/>
      <c r="Z378" s="3"/>
    </row>
    <row r="379" spans="1:26" ht="12.75" customHeight="1" x14ac:dyDescent="0.25">
      <c r="A379" s="3"/>
      <c r="B379" s="3"/>
      <c r="C379" s="3"/>
      <c r="D379" s="200"/>
      <c r="E379" s="3"/>
      <c r="F379" s="3"/>
      <c r="G379" s="3"/>
      <c r="H379" s="3"/>
      <c r="I379" s="3"/>
      <c r="J379" s="3"/>
      <c r="K379" s="3"/>
      <c r="L379" s="3"/>
      <c r="M379" s="3"/>
      <c r="N379" s="3"/>
      <c r="O379" s="3"/>
      <c r="P379" s="3"/>
      <c r="Q379" s="3"/>
      <c r="R379" s="3"/>
      <c r="S379" s="3"/>
      <c r="T379" s="3"/>
      <c r="U379" s="3"/>
      <c r="V379" s="3"/>
      <c r="W379" s="3"/>
      <c r="X379" s="3"/>
      <c r="Y379" s="3"/>
      <c r="Z379" s="3"/>
    </row>
    <row r="380" spans="1:26" ht="12.75" customHeight="1" x14ac:dyDescent="0.25">
      <c r="A380" s="3"/>
      <c r="B380" s="3"/>
      <c r="C380" s="3"/>
      <c r="D380" s="200"/>
      <c r="E380" s="3"/>
      <c r="F380" s="3"/>
      <c r="G380" s="3"/>
      <c r="H380" s="3"/>
      <c r="I380" s="3"/>
      <c r="J380" s="3"/>
      <c r="K380" s="3"/>
      <c r="L380" s="3"/>
      <c r="M380" s="3"/>
      <c r="N380" s="3"/>
      <c r="O380" s="3"/>
      <c r="P380" s="3"/>
      <c r="Q380" s="3"/>
      <c r="R380" s="3"/>
      <c r="S380" s="3"/>
      <c r="T380" s="3"/>
      <c r="U380" s="3"/>
      <c r="V380" s="3"/>
      <c r="W380" s="3"/>
      <c r="X380" s="3"/>
      <c r="Y380" s="3"/>
      <c r="Z380" s="3"/>
    </row>
    <row r="381" spans="1:26" ht="12.75" customHeight="1" x14ac:dyDescent="0.25">
      <c r="A381" s="3"/>
      <c r="B381" s="3"/>
      <c r="C381" s="3"/>
      <c r="D381" s="200"/>
      <c r="E381" s="3"/>
      <c r="F381" s="3"/>
      <c r="G381" s="3"/>
      <c r="H381" s="3"/>
      <c r="I381" s="3"/>
      <c r="J381" s="3"/>
      <c r="K381" s="3"/>
      <c r="L381" s="3"/>
      <c r="M381" s="3"/>
      <c r="N381" s="3"/>
      <c r="O381" s="3"/>
      <c r="P381" s="3"/>
      <c r="Q381" s="3"/>
      <c r="R381" s="3"/>
      <c r="S381" s="3"/>
      <c r="T381" s="3"/>
      <c r="U381" s="3"/>
      <c r="V381" s="3"/>
      <c r="W381" s="3"/>
      <c r="X381" s="3"/>
      <c r="Y381" s="3"/>
      <c r="Z381" s="3"/>
    </row>
    <row r="382" spans="1:26" ht="12.75" customHeight="1" x14ac:dyDescent="0.25">
      <c r="A382" s="3"/>
      <c r="B382" s="3"/>
      <c r="C382" s="3"/>
      <c r="D382" s="200"/>
      <c r="E382" s="3"/>
      <c r="F382" s="3"/>
      <c r="G382" s="3"/>
      <c r="H382" s="3"/>
      <c r="I382" s="3"/>
      <c r="J382" s="3"/>
      <c r="K382" s="3"/>
      <c r="L382" s="3"/>
      <c r="M382" s="3"/>
      <c r="N382" s="3"/>
      <c r="O382" s="3"/>
      <c r="P382" s="3"/>
      <c r="Q382" s="3"/>
      <c r="R382" s="3"/>
      <c r="S382" s="3"/>
      <c r="T382" s="3"/>
      <c r="U382" s="3"/>
      <c r="V382" s="3"/>
      <c r="W382" s="3"/>
      <c r="X382" s="3"/>
      <c r="Y382" s="3"/>
      <c r="Z382" s="3"/>
    </row>
    <row r="383" spans="1:26" ht="12.75" customHeight="1" x14ac:dyDescent="0.25">
      <c r="A383" s="3"/>
      <c r="B383" s="3"/>
      <c r="C383" s="3"/>
      <c r="D383" s="200"/>
      <c r="E383" s="3"/>
      <c r="F383" s="3"/>
      <c r="G383" s="3"/>
      <c r="H383" s="3"/>
      <c r="I383" s="3"/>
      <c r="J383" s="3"/>
      <c r="K383" s="3"/>
      <c r="L383" s="3"/>
      <c r="M383" s="3"/>
      <c r="N383" s="3"/>
      <c r="O383" s="3"/>
      <c r="P383" s="3"/>
      <c r="Q383" s="3"/>
      <c r="R383" s="3"/>
      <c r="S383" s="3"/>
      <c r="T383" s="3"/>
      <c r="U383" s="3"/>
      <c r="V383" s="3"/>
      <c r="W383" s="3"/>
      <c r="X383" s="3"/>
      <c r="Y383" s="3"/>
      <c r="Z383" s="3"/>
    </row>
    <row r="384" spans="1:26" ht="12.75" customHeight="1" x14ac:dyDescent="0.25">
      <c r="A384" s="3"/>
      <c r="B384" s="3"/>
      <c r="C384" s="3"/>
      <c r="D384" s="200"/>
      <c r="E384" s="3"/>
      <c r="F384" s="3"/>
      <c r="G384" s="3"/>
      <c r="H384" s="3"/>
      <c r="I384" s="3"/>
      <c r="J384" s="3"/>
      <c r="K384" s="3"/>
      <c r="L384" s="3"/>
      <c r="M384" s="3"/>
      <c r="N384" s="3"/>
      <c r="O384" s="3"/>
      <c r="P384" s="3"/>
      <c r="Q384" s="3"/>
      <c r="R384" s="3"/>
      <c r="S384" s="3"/>
      <c r="T384" s="3"/>
      <c r="U384" s="3"/>
      <c r="V384" s="3"/>
      <c r="W384" s="3"/>
      <c r="X384" s="3"/>
      <c r="Y384" s="3"/>
      <c r="Z384" s="3"/>
    </row>
    <row r="385" spans="1:26" ht="12.75" customHeight="1" x14ac:dyDescent="0.25">
      <c r="A385" s="3"/>
      <c r="B385" s="3"/>
      <c r="C385" s="3"/>
      <c r="D385" s="200"/>
      <c r="E385" s="3"/>
      <c r="F385" s="3"/>
      <c r="G385" s="3"/>
      <c r="H385" s="3"/>
      <c r="I385" s="3"/>
      <c r="J385" s="3"/>
      <c r="K385" s="3"/>
      <c r="L385" s="3"/>
      <c r="M385" s="3"/>
      <c r="N385" s="3"/>
      <c r="O385" s="3"/>
      <c r="P385" s="3"/>
      <c r="Q385" s="3"/>
      <c r="R385" s="3"/>
      <c r="S385" s="3"/>
      <c r="T385" s="3"/>
      <c r="U385" s="3"/>
      <c r="V385" s="3"/>
      <c r="W385" s="3"/>
      <c r="X385" s="3"/>
      <c r="Y385" s="3"/>
      <c r="Z385" s="3"/>
    </row>
    <row r="386" spans="1:26" ht="12.75" customHeight="1" x14ac:dyDescent="0.25">
      <c r="A386" s="3"/>
      <c r="B386" s="3"/>
      <c r="C386" s="3"/>
      <c r="D386" s="200"/>
      <c r="E386" s="3"/>
      <c r="F386" s="3"/>
      <c r="G386" s="3"/>
      <c r="H386" s="3"/>
      <c r="I386" s="3"/>
      <c r="J386" s="3"/>
      <c r="K386" s="3"/>
      <c r="L386" s="3"/>
      <c r="M386" s="3"/>
      <c r="N386" s="3"/>
      <c r="O386" s="3"/>
      <c r="P386" s="3"/>
      <c r="Q386" s="3"/>
      <c r="R386" s="3"/>
      <c r="S386" s="3"/>
      <c r="T386" s="3"/>
      <c r="U386" s="3"/>
      <c r="V386" s="3"/>
      <c r="W386" s="3"/>
      <c r="X386" s="3"/>
      <c r="Y386" s="3"/>
      <c r="Z386" s="3"/>
    </row>
    <row r="387" spans="1:26" ht="12.75" customHeight="1" x14ac:dyDescent="0.25">
      <c r="A387" s="3"/>
      <c r="B387" s="3"/>
      <c r="C387" s="3"/>
      <c r="D387" s="200"/>
      <c r="E387" s="3"/>
      <c r="F387" s="3"/>
      <c r="G387" s="3"/>
      <c r="H387" s="3"/>
      <c r="I387" s="3"/>
      <c r="J387" s="3"/>
      <c r="K387" s="3"/>
      <c r="L387" s="3"/>
      <c r="M387" s="3"/>
      <c r="N387" s="3"/>
      <c r="O387" s="3"/>
      <c r="P387" s="3"/>
      <c r="Q387" s="3"/>
      <c r="R387" s="3"/>
      <c r="S387" s="3"/>
      <c r="T387" s="3"/>
      <c r="U387" s="3"/>
      <c r="V387" s="3"/>
      <c r="W387" s="3"/>
      <c r="X387" s="3"/>
      <c r="Y387" s="3"/>
      <c r="Z387" s="3"/>
    </row>
    <row r="388" spans="1:26" ht="12.75" customHeight="1" x14ac:dyDescent="0.25">
      <c r="A388" s="3"/>
      <c r="B388" s="3"/>
      <c r="C388" s="3"/>
      <c r="D388" s="200"/>
      <c r="E388" s="3"/>
      <c r="F388" s="3"/>
      <c r="G388" s="3"/>
      <c r="H388" s="3"/>
      <c r="I388" s="3"/>
      <c r="J388" s="3"/>
      <c r="K388" s="3"/>
      <c r="L388" s="3"/>
      <c r="M388" s="3"/>
      <c r="N388" s="3"/>
      <c r="O388" s="3"/>
      <c r="P388" s="3"/>
      <c r="Q388" s="3"/>
      <c r="R388" s="3"/>
      <c r="S388" s="3"/>
      <c r="T388" s="3"/>
      <c r="U388" s="3"/>
      <c r="V388" s="3"/>
      <c r="W388" s="3"/>
      <c r="X388" s="3"/>
      <c r="Y388" s="3"/>
      <c r="Z388" s="3"/>
    </row>
    <row r="389" spans="1:26" ht="12.75" customHeight="1" x14ac:dyDescent="0.25">
      <c r="A389" s="3"/>
      <c r="B389" s="3"/>
      <c r="C389" s="3"/>
      <c r="D389" s="200"/>
      <c r="E389" s="3"/>
      <c r="F389" s="3"/>
      <c r="G389" s="3"/>
      <c r="H389" s="3"/>
      <c r="I389" s="3"/>
      <c r="J389" s="3"/>
      <c r="K389" s="3"/>
      <c r="L389" s="3"/>
      <c r="M389" s="3"/>
      <c r="N389" s="3"/>
      <c r="O389" s="3"/>
      <c r="P389" s="3"/>
      <c r="Q389" s="3"/>
      <c r="R389" s="3"/>
      <c r="S389" s="3"/>
      <c r="T389" s="3"/>
      <c r="U389" s="3"/>
      <c r="V389" s="3"/>
      <c r="W389" s="3"/>
      <c r="X389" s="3"/>
      <c r="Y389" s="3"/>
      <c r="Z389" s="3"/>
    </row>
    <row r="390" spans="1:26" ht="12.75" customHeight="1" x14ac:dyDescent="0.25">
      <c r="A390" s="3"/>
      <c r="B390" s="3"/>
      <c r="C390" s="3"/>
      <c r="D390" s="200"/>
      <c r="E390" s="3"/>
      <c r="F390" s="3"/>
      <c r="G390" s="3"/>
      <c r="H390" s="3"/>
      <c r="I390" s="3"/>
      <c r="J390" s="3"/>
      <c r="K390" s="3"/>
      <c r="L390" s="3"/>
      <c r="M390" s="3"/>
      <c r="N390" s="3"/>
      <c r="O390" s="3"/>
      <c r="P390" s="3"/>
      <c r="Q390" s="3"/>
      <c r="R390" s="3"/>
      <c r="S390" s="3"/>
      <c r="T390" s="3"/>
      <c r="U390" s="3"/>
      <c r="V390" s="3"/>
      <c r="W390" s="3"/>
      <c r="X390" s="3"/>
      <c r="Y390" s="3"/>
      <c r="Z390" s="3"/>
    </row>
    <row r="391" spans="1:26" ht="12.75" customHeight="1" x14ac:dyDescent="0.25">
      <c r="A391" s="3"/>
      <c r="B391" s="3"/>
      <c r="C391" s="3"/>
      <c r="D391" s="200"/>
      <c r="E391" s="3"/>
      <c r="F391" s="3"/>
      <c r="G391" s="3"/>
      <c r="H391" s="3"/>
      <c r="I391" s="3"/>
      <c r="J391" s="3"/>
      <c r="K391" s="3"/>
      <c r="L391" s="3"/>
      <c r="M391" s="3"/>
      <c r="N391" s="3"/>
      <c r="O391" s="3"/>
      <c r="P391" s="3"/>
      <c r="Q391" s="3"/>
      <c r="R391" s="3"/>
      <c r="S391" s="3"/>
      <c r="T391" s="3"/>
      <c r="U391" s="3"/>
      <c r="V391" s="3"/>
      <c r="W391" s="3"/>
      <c r="X391" s="3"/>
      <c r="Y391" s="3"/>
      <c r="Z391" s="3"/>
    </row>
    <row r="392" spans="1:26" ht="12.75" customHeight="1" x14ac:dyDescent="0.25">
      <c r="A392" s="3"/>
      <c r="B392" s="3"/>
      <c r="C392" s="3"/>
      <c r="D392" s="200"/>
      <c r="E392" s="3"/>
      <c r="F392" s="3"/>
      <c r="G392" s="3"/>
      <c r="H392" s="3"/>
      <c r="I392" s="3"/>
      <c r="J392" s="3"/>
      <c r="K392" s="3"/>
      <c r="L392" s="3"/>
      <c r="M392" s="3"/>
      <c r="N392" s="3"/>
      <c r="O392" s="3"/>
      <c r="P392" s="3"/>
      <c r="Q392" s="3"/>
      <c r="R392" s="3"/>
      <c r="S392" s="3"/>
      <c r="T392" s="3"/>
      <c r="U392" s="3"/>
      <c r="V392" s="3"/>
      <c r="W392" s="3"/>
      <c r="X392" s="3"/>
      <c r="Y392" s="3"/>
      <c r="Z392" s="3"/>
    </row>
    <row r="393" spans="1:26" ht="12.75" customHeight="1" x14ac:dyDescent="0.25">
      <c r="A393" s="3"/>
      <c r="B393" s="3"/>
      <c r="C393" s="3"/>
      <c r="D393" s="200"/>
      <c r="E393" s="3"/>
      <c r="F393" s="3"/>
      <c r="G393" s="3"/>
      <c r="H393" s="3"/>
      <c r="I393" s="3"/>
      <c r="J393" s="3"/>
      <c r="K393" s="3"/>
      <c r="L393" s="3"/>
      <c r="M393" s="3"/>
      <c r="N393" s="3"/>
      <c r="O393" s="3"/>
      <c r="P393" s="3"/>
      <c r="Q393" s="3"/>
      <c r="R393" s="3"/>
      <c r="S393" s="3"/>
      <c r="T393" s="3"/>
      <c r="U393" s="3"/>
      <c r="V393" s="3"/>
      <c r="W393" s="3"/>
      <c r="X393" s="3"/>
      <c r="Y393" s="3"/>
      <c r="Z393" s="3"/>
    </row>
    <row r="394" spans="1:26" ht="12.75" customHeight="1" x14ac:dyDescent="0.25">
      <c r="A394" s="3"/>
      <c r="B394" s="3"/>
      <c r="C394" s="3"/>
      <c r="D394" s="200"/>
      <c r="E394" s="3"/>
      <c r="F394" s="3"/>
      <c r="G394" s="3"/>
      <c r="H394" s="3"/>
      <c r="I394" s="3"/>
      <c r="J394" s="3"/>
      <c r="K394" s="3"/>
      <c r="L394" s="3"/>
      <c r="M394" s="3"/>
      <c r="N394" s="3"/>
      <c r="O394" s="3"/>
      <c r="P394" s="3"/>
      <c r="Q394" s="3"/>
      <c r="R394" s="3"/>
      <c r="S394" s="3"/>
      <c r="T394" s="3"/>
      <c r="U394" s="3"/>
      <c r="V394" s="3"/>
      <c r="W394" s="3"/>
      <c r="X394" s="3"/>
      <c r="Y394" s="3"/>
      <c r="Z394" s="3"/>
    </row>
    <row r="395" spans="1:26" ht="12.75" customHeight="1" x14ac:dyDescent="0.25">
      <c r="A395" s="3"/>
      <c r="B395" s="3"/>
      <c r="C395" s="3"/>
      <c r="D395" s="200"/>
      <c r="E395" s="3"/>
      <c r="F395" s="3"/>
      <c r="G395" s="3"/>
      <c r="H395" s="3"/>
      <c r="I395" s="3"/>
      <c r="J395" s="3"/>
      <c r="K395" s="3"/>
      <c r="L395" s="3"/>
      <c r="M395" s="3"/>
      <c r="N395" s="3"/>
      <c r="O395" s="3"/>
      <c r="P395" s="3"/>
      <c r="Q395" s="3"/>
      <c r="R395" s="3"/>
      <c r="S395" s="3"/>
      <c r="T395" s="3"/>
      <c r="U395" s="3"/>
      <c r="V395" s="3"/>
      <c r="W395" s="3"/>
      <c r="X395" s="3"/>
      <c r="Y395" s="3"/>
      <c r="Z395" s="3"/>
    </row>
    <row r="396" spans="1:26" ht="12.75" customHeight="1" x14ac:dyDescent="0.25">
      <c r="A396" s="3"/>
      <c r="B396" s="3"/>
      <c r="C396" s="3"/>
      <c r="D396" s="200"/>
      <c r="E396" s="3"/>
      <c r="F396" s="3"/>
      <c r="G396" s="3"/>
      <c r="H396" s="3"/>
      <c r="I396" s="3"/>
      <c r="J396" s="3"/>
      <c r="K396" s="3"/>
      <c r="L396" s="3"/>
      <c r="M396" s="3"/>
      <c r="N396" s="3"/>
      <c r="O396" s="3"/>
      <c r="P396" s="3"/>
      <c r="Q396" s="3"/>
      <c r="R396" s="3"/>
      <c r="S396" s="3"/>
      <c r="T396" s="3"/>
      <c r="U396" s="3"/>
      <c r="V396" s="3"/>
      <c r="W396" s="3"/>
      <c r="X396" s="3"/>
      <c r="Y396" s="3"/>
      <c r="Z396" s="3"/>
    </row>
    <row r="397" spans="1:26" ht="12.75" customHeight="1" x14ac:dyDescent="0.25">
      <c r="A397" s="3"/>
      <c r="B397" s="3"/>
      <c r="C397" s="3"/>
      <c r="D397" s="200"/>
      <c r="E397" s="3"/>
      <c r="F397" s="3"/>
      <c r="G397" s="3"/>
      <c r="H397" s="3"/>
      <c r="I397" s="3"/>
      <c r="J397" s="3"/>
      <c r="K397" s="3"/>
      <c r="L397" s="3"/>
      <c r="M397" s="3"/>
      <c r="N397" s="3"/>
      <c r="O397" s="3"/>
      <c r="P397" s="3"/>
      <c r="Q397" s="3"/>
      <c r="R397" s="3"/>
      <c r="S397" s="3"/>
      <c r="T397" s="3"/>
      <c r="U397" s="3"/>
      <c r="V397" s="3"/>
      <c r="W397" s="3"/>
      <c r="X397" s="3"/>
      <c r="Y397" s="3"/>
      <c r="Z397" s="3"/>
    </row>
    <row r="398" spans="1:26" ht="12.75" customHeight="1" x14ac:dyDescent="0.25">
      <c r="A398" s="3"/>
      <c r="B398" s="3"/>
      <c r="C398" s="3"/>
      <c r="D398" s="200"/>
      <c r="E398" s="3"/>
      <c r="F398" s="3"/>
      <c r="G398" s="3"/>
      <c r="H398" s="3"/>
      <c r="I398" s="3"/>
      <c r="J398" s="3"/>
      <c r="K398" s="3"/>
      <c r="L398" s="3"/>
      <c r="M398" s="3"/>
      <c r="N398" s="3"/>
      <c r="O398" s="3"/>
      <c r="P398" s="3"/>
      <c r="Q398" s="3"/>
      <c r="R398" s="3"/>
      <c r="S398" s="3"/>
      <c r="T398" s="3"/>
      <c r="U398" s="3"/>
      <c r="V398" s="3"/>
      <c r="W398" s="3"/>
      <c r="X398" s="3"/>
      <c r="Y398" s="3"/>
      <c r="Z398" s="3"/>
    </row>
    <row r="399" spans="1:26" ht="12.75" customHeight="1" x14ac:dyDescent="0.25">
      <c r="A399" s="3"/>
      <c r="B399" s="3"/>
      <c r="C399" s="3"/>
      <c r="D399" s="200"/>
      <c r="E399" s="3"/>
      <c r="F399" s="3"/>
      <c r="G399" s="3"/>
      <c r="H399" s="3"/>
      <c r="I399" s="3"/>
      <c r="J399" s="3"/>
      <c r="K399" s="3"/>
      <c r="L399" s="3"/>
      <c r="M399" s="3"/>
      <c r="N399" s="3"/>
      <c r="O399" s="3"/>
      <c r="P399" s="3"/>
      <c r="Q399" s="3"/>
      <c r="R399" s="3"/>
      <c r="S399" s="3"/>
      <c r="T399" s="3"/>
      <c r="U399" s="3"/>
      <c r="V399" s="3"/>
      <c r="W399" s="3"/>
      <c r="X399" s="3"/>
      <c r="Y399" s="3"/>
      <c r="Z399" s="3"/>
    </row>
    <row r="400" spans="1:26" ht="12.75" customHeight="1" x14ac:dyDescent="0.25">
      <c r="A400" s="3"/>
      <c r="B400" s="3"/>
      <c r="C400" s="3"/>
      <c r="D400" s="200"/>
      <c r="E400" s="3"/>
      <c r="F400" s="3"/>
      <c r="G400" s="3"/>
      <c r="H400" s="3"/>
      <c r="I400" s="3"/>
      <c r="J400" s="3"/>
      <c r="K400" s="3"/>
      <c r="L400" s="3"/>
      <c r="M400" s="3"/>
      <c r="N400" s="3"/>
      <c r="O400" s="3"/>
      <c r="P400" s="3"/>
      <c r="Q400" s="3"/>
      <c r="R400" s="3"/>
      <c r="S400" s="3"/>
      <c r="T400" s="3"/>
      <c r="U400" s="3"/>
      <c r="V400" s="3"/>
      <c r="W400" s="3"/>
      <c r="X400" s="3"/>
      <c r="Y400" s="3"/>
      <c r="Z400" s="3"/>
    </row>
    <row r="401" spans="1:26" ht="12.75" customHeight="1" x14ac:dyDescent="0.25">
      <c r="A401" s="3"/>
      <c r="B401" s="3"/>
      <c r="C401" s="3"/>
      <c r="D401" s="200"/>
      <c r="E401" s="3"/>
      <c r="F401" s="3"/>
      <c r="G401" s="3"/>
      <c r="H401" s="3"/>
      <c r="I401" s="3"/>
      <c r="J401" s="3"/>
      <c r="K401" s="3"/>
      <c r="L401" s="3"/>
      <c r="M401" s="3"/>
      <c r="N401" s="3"/>
      <c r="O401" s="3"/>
      <c r="P401" s="3"/>
      <c r="Q401" s="3"/>
      <c r="R401" s="3"/>
      <c r="S401" s="3"/>
      <c r="T401" s="3"/>
      <c r="U401" s="3"/>
      <c r="V401" s="3"/>
      <c r="W401" s="3"/>
      <c r="X401" s="3"/>
      <c r="Y401" s="3"/>
      <c r="Z401" s="3"/>
    </row>
    <row r="402" spans="1:26" ht="12.75" customHeight="1" x14ac:dyDescent="0.25">
      <c r="A402" s="3"/>
      <c r="B402" s="3"/>
      <c r="C402" s="3"/>
      <c r="D402" s="200"/>
      <c r="E402" s="3"/>
      <c r="F402" s="3"/>
      <c r="G402" s="3"/>
      <c r="H402" s="3"/>
      <c r="I402" s="3"/>
      <c r="J402" s="3"/>
      <c r="K402" s="3"/>
      <c r="L402" s="3"/>
      <c r="M402" s="3"/>
      <c r="N402" s="3"/>
      <c r="O402" s="3"/>
      <c r="P402" s="3"/>
      <c r="Q402" s="3"/>
      <c r="R402" s="3"/>
      <c r="S402" s="3"/>
      <c r="T402" s="3"/>
      <c r="U402" s="3"/>
      <c r="V402" s="3"/>
      <c r="W402" s="3"/>
      <c r="X402" s="3"/>
      <c r="Y402" s="3"/>
      <c r="Z402" s="3"/>
    </row>
    <row r="403" spans="1:26" ht="12.75" customHeight="1" x14ac:dyDescent="0.25">
      <c r="A403" s="3"/>
      <c r="B403" s="3"/>
      <c r="C403" s="3"/>
      <c r="D403" s="200"/>
      <c r="E403" s="3"/>
      <c r="F403" s="3"/>
      <c r="G403" s="3"/>
      <c r="H403" s="3"/>
      <c r="I403" s="3"/>
      <c r="J403" s="3"/>
      <c r="K403" s="3"/>
      <c r="L403" s="3"/>
      <c r="M403" s="3"/>
      <c r="N403" s="3"/>
      <c r="O403" s="3"/>
      <c r="P403" s="3"/>
      <c r="Q403" s="3"/>
      <c r="R403" s="3"/>
      <c r="S403" s="3"/>
      <c r="T403" s="3"/>
      <c r="U403" s="3"/>
      <c r="V403" s="3"/>
      <c r="W403" s="3"/>
      <c r="X403" s="3"/>
      <c r="Y403" s="3"/>
      <c r="Z403" s="3"/>
    </row>
    <row r="404" spans="1:26" ht="12.75" customHeight="1" x14ac:dyDescent="0.25">
      <c r="A404" s="3"/>
      <c r="B404" s="3"/>
      <c r="C404" s="3"/>
      <c r="D404" s="200"/>
      <c r="E404" s="3"/>
      <c r="F404" s="3"/>
      <c r="G404" s="3"/>
      <c r="H404" s="3"/>
      <c r="I404" s="3"/>
      <c r="J404" s="3"/>
      <c r="K404" s="3"/>
      <c r="L404" s="3"/>
      <c r="M404" s="3"/>
      <c r="N404" s="3"/>
      <c r="O404" s="3"/>
      <c r="P404" s="3"/>
      <c r="Q404" s="3"/>
      <c r="R404" s="3"/>
      <c r="S404" s="3"/>
      <c r="T404" s="3"/>
      <c r="U404" s="3"/>
      <c r="V404" s="3"/>
      <c r="W404" s="3"/>
      <c r="X404" s="3"/>
      <c r="Y404" s="3"/>
      <c r="Z404" s="3"/>
    </row>
    <row r="405" spans="1:26" ht="12.75" customHeight="1" x14ac:dyDescent="0.25">
      <c r="A405" s="3"/>
      <c r="B405" s="3"/>
      <c r="C405" s="3"/>
      <c r="D405" s="200"/>
      <c r="E405" s="3"/>
      <c r="F405" s="3"/>
      <c r="G405" s="3"/>
      <c r="H405" s="3"/>
      <c r="I405" s="3"/>
      <c r="J405" s="3"/>
      <c r="K405" s="3"/>
      <c r="L405" s="3"/>
      <c r="M405" s="3"/>
      <c r="N405" s="3"/>
      <c r="O405" s="3"/>
      <c r="P405" s="3"/>
      <c r="Q405" s="3"/>
      <c r="R405" s="3"/>
      <c r="S405" s="3"/>
      <c r="T405" s="3"/>
      <c r="U405" s="3"/>
      <c r="V405" s="3"/>
      <c r="W405" s="3"/>
      <c r="X405" s="3"/>
      <c r="Y405" s="3"/>
      <c r="Z405" s="3"/>
    </row>
    <row r="406" spans="1:26" ht="12.75" customHeight="1" x14ac:dyDescent="0.25">
      <c r="A406" s="3"/>
      <c r="B406" s="3"/>
      <c r="C406" s="3"/>
      <c r="D406" s="200"/>
      <c r="E406" s="3"/>
      <c r="F406" s="3"/>
      <c r="G406" s="3"/>
      <c r="H406" s="3"/>
      <c r="I406" s="3"/>
      <c r="J406" s="3"/>
      <c r="K406" s="3"/>
      <c r="L406" s="3"/>
      <c r="M406" s="3"/>
      <c r="N406" s="3"/>
      <c r="O406" s="3"/>
      <c r="P406" s="3"/>
      <c r="Q406" s="3"/>
      <c r="R406" s="3"/>
      <c r="S406" s="3"/>
      <c r="T406" s="3"/>
      <c r="U406" s="3"/>
      <c r="V406" s="3"/>
      <c r="W406" s="3"/>
      <c r="X406" s="3"/>
      <c r="Y406" s="3"/>
      <c r="Z406" s="3"/>
    </row>
    <row r="407" spans="1:26" ht="12.75" customHeight="1" x14ac:dyDescent="0.25">
      <c r="A407" s="3"/>
      <c r="B407" s="3"/>
      <c r="C407" s="3"/>
      <c r="D407" s="200"/>
      <c r="E407" s="3"/>
      <c r="F407" s="3"/>
      <c r="G407" s="3"/>
      <c r="H407" s="3"/>
      <c r="I407" s="3"/>
      <c r="J407" s="3"/>
      <c r="K407" s="3"/>
      <c r="L407" s="3"/>
      <c r="M407" s="3"/>
      <c r="N407" s="3"/>
      <c r="O407" s="3"/>
      <c r="P407" s="3"/>
      <c r="Q407" s="3"/>
      <c r="R407" s="3"/>
      <c r="S407" s="3"/>
      <c r="T407" s="3"/>
      <c r="U407" s="3"/>
      <c r="V407" s="3"/>
      <c r="W407" s="3"/>
      <c r="X407" s="3"/>
      <c r="Y407" s="3"/>
      <c r="Z407" s="3"/>
    </row>
    <row r="408" spans="1:26" ht="12.75" customHeight="1" x14ac:dyDescent="0.25">
      <c r="A408" s="3"/>
      <c r="B408" s="3"/>
      <c r="C408" s="3"/>
      <c r="D408" s="200"/>
      <c r="E408" s="3"/>
      <c r="F408" s="3"/>
      <c r="G408" s="3"/>
      <c r="H408" s="3"/>
      <c r="I408" s="3"/>
      <c r="J408" s="3"/>
      <c r="K408" s="3"/>
      <c r="L408" s="3"/>
      <c r="M408" s="3"/>
      <c r="N408" s="3"/>
      <c r="O408" s="3"/>
      <c r="P408" s="3"/>
      <c r="Q408" s="3"/>
      <c r="R408" s="3"/>
      <c r="S408" s="3"/>
      <c r="T408" s="3"/>
      <c r="U408" s="3"/>
      <c r="V408" s="3"/>
      <c r="W408" s="3"/>
      <c r="X408" s="3"/>
      <c r="Y408" s="3"/>
      <c r="Z408" s="3"/>
    </row>
    <row r="409" spans="1:26" ht="12.75" customHeight="1" x14ac:dyDescent="0.25">
      <c r="A409" s="3"/>
      <c r="B409" s="3"/>
      <c r="C409" s="3"/>
      <c r="D409" s="200"/>
      <c r="E409" s="3"/>
      <c r="F409" s="3"/>
      <c r="G409" s="3"/>
      <c r="H409" s="3"/>
      <c r="I409" s="3"/>
      <c r="J409" s="3"/>
      <c r="K409" s="3"/>
      <c r="L409" s="3"/>
      <c r="M409" s="3"/>
      <c r="N409" s="3"/>
      <c r="O409" s="3"/>
      <c r="P409" s="3"/>
      <c r="Q409" s="3"/>
      <c r="R409" s="3"/>
      <c r="S409" s="3"/>
      <c r="T409" s="3"/>
      <c r="U409" s="3"/>
      <c r="V409" s="3"/>
      <c r="W409" s="3"/>
      <c r="X409" s="3"/>
      <c r="Y409" s="3"/>
      <c r="Z409" s="3"/>
    </row>
    <row r="410" spans="1:26" ht="12.75" customHeight="1" x14ac:dyDescent="0.25">
      <c r="A410" s="3"/>
      <c r="B410" s="3"/>
      <c r="C410" s="3"/>
      <c r="D410" s="200"/>
      <c r="E410" s="3"/>
      <c r="F410" s="3"/>
      <c r="G410" s="3"/>
      <c r="H410" s="3"/>
      <c r="I410" s="3"/>
      <c r="J410" s="3"/>
      <c r="K410" s="3"/>
      <c r="L410" s="3"/>
      <c r="M410" s="3"/>
      <c r="N410" s="3"/>
      <c r="O410" s="3"/>
      <c r="P410" s="3"/>
      <c r="Q410" s="3"/>
      <c r="R410" s="3"/>
      <c r="S410" s="3"/>
      <c r="T410" s="3"/>
      <c r="U410" s="3"/>
      <c r="V410" s="3"/>
      <c r="W410" s="3"/>
      <c r="X410" s="3"/>
      <c r="Y410" s="3"/>
      <c r="Z410" s="3"/>
    </row>
    <row r="411" spans="1:26" ht="12.75" customHeight="1" x14ac:dyDescent="0.25">
      <c r="A411" s="3"/>
      <c r="B411" s="3"/>
      <c r="C411" s="3"/>
      <c r="D411" s="200"/>
      <c r="E411" s="3"/>
      <c r="F411" s="3"/>
      <c r="G411" s="3"/>
      <c r="H411" s="3"/>
      <c r="I411" s="3"/>
      <c r="J411" s="3"/>
      <c r="K411" s="3"/>
      <c r="L411" s="3"/>
      <c r="M411" s="3"/>
      <c r="N411" s="3"/>
      <c r="O411" s="3"/>
      <c r="P411" s="3"/>
      <c r="Q411" s="3"/>
      <c r="R411" s="3"/>
      <c r="S411" s="3"/>
      <c r="T411" s="3"/>
      <c r="U411" s="3"/>
      <c r="V411" s="3"/>
      <c r="W411" s="3"/>
      <c r="X411" s="3"/>
      <c r="Y411" s="3"/>
      <c r="Z411" s="3"/>
    </row>
    <row r="412" spans="1:26" ht="12.75" customHeight="1" x14ac:dyDescent="0.25">
      <c r="A412" s="3"/>
      <c r="B412" s="3"/>
      <c r="C412" s="3"/>
      <c r="D412" s="200"/>
      <c r="E412" s="3"/>
      <c r="F412" s="3"/>
      <c r="G412" s="3"/>
      <c r="H412" s="3"/>
      <c r="I412" s="3"/>
      <c r="J412" s="3"/>
      <c r="K412" s="3"/>
      <c r="L412" s="3"/>
      <c r="M412" s="3"/>
      <c r="N412" s="3"/>
      <c r="O412" s="3"/>
      <c r="P412" s="3"/>
      <c r="Q412" s="3"/>
      <c r="R412" s="3"/>
      <c r="S412" s="3"/>
      <c r="T412" s="3"/>
      <c r="U412" s="3"/>
      <c r="V412" s="3"/>
      <c r="W412" s="3"/>
      <c r="X412" s="3"/>
      <c r="Y412" s="3"/>
      <c r="Z412" s="3"/>
    </row>
    <row r="413" spans="1:26" ht="12.75" customHeight="1" x14ac:dyDescent="0.25">
      <c r="A413" s="3"/>
      <c r="B413" s="3"/>
      <c r="C413" s="3"/>
      <c r="D413" s="200"/>
      <c r="E413" s="3"/>
      <c r="F413" s="3"/>
      <c r="G413" s="3"/>
      <c r="H413" s="3"/>
      <c r="I413" s="3"/>
      <c r="J413" s="3"/>
      <c r="K413" s="3"/>
      <c r="L413" s="3"/>
      <c r="M413" s="3"/>
      <c r="N413" s="3"/>
      <c r="O413" s="3"/>
      <c r="P413" s="3"/>
      <c r="Q413" s="3"/>
      <c r="R413" s="3"/>
      <c r="S413" s="3"/>
      <c r="T413" s="3"/>
      <c r="U413" s="3"/>
      <c r="V413" s="3"/>
      <c r="W413" s="3"/>
      <c r="X413" s="3"/>
      <c r="Y413" s="3"/>
      <c r="Z413" s="3"/>
    </row>
    <row r="414" spans="1:26" ht="12.75" customHeight="1" x14ac:dyDescent="0.25">
      <c r="A414" s="3"/>
      <c r="B414" s="3"/>
      <c r="C414" s="3"/>
      <c r="D414" s="200"/>
      <c r="E414" s="3"/>
      <c r="F414" s="3"/>
      <c r="G414" s="3"/>
      <c r="H414" s="3"/>
      <c r="I414" s="3"/>
      <c r="J414" s="3"/>
      <c r="K414" s="3"/>
      <c r="L414" s="3"/>
      <c r="M414" s="3"/>
      <c r="N414" s="3"/>
      <c r="O414" s="3"/>
      <c r="P414" s="3"/>
      <c r="Q414" s="3"/>
      <c r="R414" s="3"/>
      <c r="S414" s="3"/>
      <c r="T414" s="3"/>
      <c r="U414" s="3"/>
      <c r="V414" s="3"/>
      <c r="W414" s="3"/>
      <c r="X414" s="3"/>
      <c r="Y414" s="3"/>
      <c r="Z414" s="3"/>
    </row>
    <row r="415" spans="1:26" ht="12.75" customHeight="1" x14ac:dyDescent="0.25">
      <c r="A415" s="3"/>
      <c r="B415" s="3"/>
      <c r="C415" s="3"/>
      <c r="D415" s="200"/>
      <c r="E415" s="3"/>
      <c r="F415" s="3"/>
      <c r="G415" s="3"/>
      <c r="H415" s="3"/>
      <c r="I415" s="3"/>
      <c r="J415" s="3"/>
      <c r="K415" s="3"/>
      <c r="L415" s="3"/>
      <c r="M415" s="3"/>
      <c r="N415" s="3"/>
      <c r="O415" s="3"/>
      <c r="P415" s="3"/>
      <c r="Q415" s="3"/>
      <c r="R415" s="3"/>
      <c r="S415" s="3"/>
      <c r="T415" s="3"/>
      <c r="U415" s="3"/>
      <c r="V415" s="3"/>
      <c r="W415" s="3"/>
      <c r="X415" s="3"/>
      <c r="Y415" s="3"/>
      <c r="Z415" s="3"/>
    </row>
    <row r="416" spans="1:26" ht="12.75" customHeight="1" x14ac:dyDescent="0.25">
      <c r="A416" s="3"/>
      <c r="B416" s="3"/>
      <c r="C416" s="3"/>
      <c r="D416" s="200"/>
      <c r="E416" s="3"/>
      <c r="F416" s="3"/>
      <c r="G416" s="3"/>
      <c r="H416" s="3"/>
      <c r="I416" s="3"/>
      <c r="J416" s="3"/>
      <c r="K416" s="3"/>
      <c r="L416" s="3"/>
      <c r="M416" s="3"/>
      <c r="N416" s="3"/>
      <c r="O416" s="3"/>
      <c r="P416" s="3"/>
      <c r="Q416" s="3"/>
      <c r="R416" s="3"/>
      <c r="S416" s="3"/>
      <c r="T416" s="3"/>
      <c r="U416" s="3"/>
      <c r="V416" s="3"/>
      <c r="W416" s="3"/>
      <c r="X416" s="3"/>
      <c r="Y416" s="3"/>
      <c r="Z416" s="3"/>
    </row>
    <row r="417" spans="1:26" ht="12.75" customHeight="1" x14ac:dyDescent="0.25">
      <c r="A417" s="3"/>
      <c r="B417" s="3"/>
      <c r="C417" s="3"/>
      <c r="D417" s="200"/>
      <c r="E417" s="3"/>
      <c r="F417" s="3"/>
      <c r="G417" s="3"/>
      <c r="H417" s="3"/>
      <c r="I417" s="3"/>
      <c r="J417" s="3"/>
      <c r="K417" s="3"/>
      <c r="L417" s="3"/>
      <c r="M417" s="3"/>
      <c r="N417" s="3"/>
      <c r="O417" s="3"/>
      <c r="P417" s="3"/>
      <c r="Q417" s="3"/>
      <c r="R417" s="3"/>
      <c r="S417" s="3"/>
      <c r="T417" s="3"/>
      <c r="U417" s="3"/>
      <c r="V417" s="3"/>
      <c r="W417" s="3"/>
      <c r="X417" s="3"/>
      <c r="Y417" s="3"/>
      <c r="Z417" s="3"/>
    </row>
    <row r="418" spans="1:26" ht="12.75" customHeight="1" x14ac:dyDescent="0.25">
      <c r="A418" s="3"/>
      <c r="B418" s="3"/>
      <c r="C418" s="3"/>
      <c r="D418" s="200"/>
      <c r="E418" s="3"/>
      <c r="F418" s="3"/>
      <c r="G418" s="3"/>
      <c r="H418" s="3"/>
      <c r="I418" s="3"/>
      <c r="J418" s="3"/>
      <c r="K418" s="3"/>
      <c r="L418" s="3"/>
      <c r="M418" s="3"/>
      <c r="N418" s="3"/>
      <c r="O418" s="3"/>
      <c r="P418" s="3"/>
      <c r="Q418" s="3"/>
      <c r="R418" s="3"/>
      <c r="S418" s="3"/>
      <c r="T418" s="3"/>
      <c r="U418" s="3"/>
      <c r="V418" s="3"/>
      <c r="W418" s="3"/>
      <c r="X418" s="3"/>
      <c r="Y418" s="3"/>
      <c r="Z418" s="3"/>
    </row>
    <row r="419" spans="1:26" ht="12.75" customHeight="1" x14ac:dyDescent="0.25">
      <c r="A419" s="3"/>
      <c r="B419" s="3"/>
      <c r="C419" s="3"/>
      <c r="D419" s="200"/>
      <c r="E419" s="3"/>
      <c r="F419" s="3"/>
      <c r="G419" s="3"/>
      <c r="H419" s="3"/>
      <c r="I419" s="3"/>
      <c r="J419" s="3"/>
      <c r="K419" s="3"/>
      <c r="L419" s="3"/>
      <c r="M419" s="3"/>
      <c r="N419" s="3"/>
      <c r="O419" s="3"/>
      <c r="P419" s="3"/>
      <c r="Q419" s="3"/>
      <c r="R419" s="3"/>
      <c r="S419" s="3"/>
      <c r="T419" s="3"/>
      <c r="U419" s="3"/>
      <c r="V419" s="3"/>
      <c r="W419" s="3"/>
      <c r="X419" s="3"/>
      <c r="Y419" s="3"/>
      <c r="Z419" s="3"/>
    </row>
    <row r="420" spans="1:26" ht="12.75" customHeight="1" x14ac:dyDescent="0.25">
      <c r="A420" s="3"/>
      <c r="B420" s="3"/>
      <c r="C420" s="3"/>
      <c r="D420" s="200"/>
      <c r="E420" s="3"/>
      <c r="F420" s="3"/>
      <c r="G420" s="3"/>
      <c r="H420" s="3"/>
      <c r="I420" s="3"/>
      <c r="J420" s="3"/>
      <c r="K420" s="3"/>
      <c r="L420" s="3"/>
      <c r="M420" s="3"/>
      <c r="N420" s="3"/>
      <c r="O420" s="3"/>
      <c r="P420" s="3"/>
      <c r="Q420" s="3"/>
      <c r="R420" s="3"/>
      <c r="S420" s="3"/>
      <c r="T420" s="3"/>
      <c r="U420" s="3"/>
      <c r="V420" s="3"/>
      <c r="W420" s="3"/>
      <c r="X420" s="3"/>
      <c r="Y420" s="3"/>
      <c r="Z420" s="3"/>
    </row>
    <row r="421" spans="1:26" ht="12.75" customHeight="1" x14ac:dyDescent="0.25">
      <c r="A421" s="3"/>
      <c r="B421" s="3"/>
      <c r="C421" s="3"/>
      <c r="D421" s="200"/>
      <c r="E421" s="3"/>
      <c r="F421" s="3"/>
      <c r="G421" s="3"/>
      <c r="H421" s="3"/>
      <c r="I421" s="3"/>
      <c r="J421" s="3"/>
      <c r="K421" s="3"/>
      <c r="L421" s="3"/>
      <c r="M421" s="3"/>
      <c r="N421" s="3"/>
      <c r="O421" s="3"/>
      <c r="P421" s="3"/>
      <c r="Q421" s="3"/>
      <c r="R421" s="3"/>
      <c r="S421" s="3"/>
      <c r="T421" s="3"/>
      <c r="U421" s="3"/>
      <c r="V421" s="3"/>
      <c r="W421" s="3"/>
      <c r="X421" s="3"/>
      <c r="Y421" s="3"/>
      <c r="Z421" s="3"/>
    </row>
    <row r="422" spans="1:26" ht="12.75" customHeight="1" x14ac:dyDescent="0.25">
      <c r="A422" s="3"/>
      <c r="B422" s="3"/>
      <c r="C422" s="3"/>
      <c r="D422" s="200"/>
      <c r="E422" s="3"/>
      <c r="F422" s="3"/>
      <c r="G422" s="3"/>
      <c r="H422" s="3"/>
      <c r="I422" s="3"/>
      <c r="J422" s="3"/>
      <c r="K422" s="3"/>
      <c r="L422" s="3"/>
      <c r="M422" s="3"/>
      <c r="N422" s="3"/>
      <c r="O422" s="3"/>
      <c r="P422" s="3"/>
      <c r="Q422" s="3"/>
      <c r="R422" s="3"/>
      <c r="S422" s="3"/>
      <c r="T422" s="3"/>
      <c r="U422" s="3"/>
      <c r="V422" s="3"/>
      <c r="W422" s="3"/>
      <c r="X422" s="3"/>
      <c r="Y422" s="3"/>
      <c r="Z422" s="3"/>
    </row>
    <row r="423" spans="1:26" ht="12.75" customHeight="1" x14ac:dyDescent="0.25">
      <c r="A423" s="3"/>
      <c r="B423" s="3"/>
      <c r="C423" s="3"/>
      <c r="D423" s="200"/>
      <c r="E423" s="3"/>
      <c r="F423" s="3"/>
      <c r="G423" s="3"/>
      <c r="H423" s="3"/>
      <c r="I423" s="3"/>
      <c r="J423" s="3"/>
      <c r="K423" s="3"/>
      <c r="L423" s="3"/>
      <c r="M423" s="3"/>
      <c r="N423" s="3"/>
      <c r="O423" s="3"/>
      <c r="P423" s="3"/>
      <c r="Q423" s="3"/>
      <c r="R423" s="3"/>
      <c r="S423" s="3"/>
      <c r="T423" s="3"/>
      <c r="U423" s="3"/>
      <c r="V423" s="3"/>
      <c r="W423" s="3"/>
      <c r="X423" s="3"/>
      <c r="Y423" s="3"/>
      <c r="Z423" s="3"/>
    </row>
    <row r="424" spans="1:26" ht="12.75" customHeight="1" x14ac:dyDescent="0.25">
      <c r="A424" s="3"/>
      <c r="B424" s="3"/>
      <c r="C424" s="3"/>
      <c r="D424" s="200"/>
      <c r="E424" s="3"/>
      <c r="F424" s="3"/>
      <c r="G424" s="3"/>
      <c r="H424" s="3"/>
      <c r="I424" s="3"/>
      <c r="J424" s="3"/>
      <c r="K424" s="3"/>
      <c r="L424" s="3"/>
      <c r="M424" s="3"/>
      <c r="N424" s="3"/>
      <c r="O424" s="3"/>
      <c r="P424" s="3"/>
      <c r="Q424" s="3"/>
      <c r="R424" s="3"/>
      <c r="S424" s="3"/>
      <c r="T424" s="3"/>
      <c r="U424" s="3"/>
      <c r="V424" s="3"/>
      <c r="W424" s="3"/>
      <c r="X424" s="3"/>
      <c r="Y424" s="3"/>
      <c r="Z424" s="3"/>
    </row>
    <row r="425" spans="1:26" ht="12.75" customHeight="1" x14ac:dyDescent="0.25">
      <c r="A425" s="3"/>
      <c r="B425" s="3"/>
      <c r="C425" s="3"/>
      <c r="D425" s="200"/>
      <c r="E425" s="3"/>
      <c r="F425" s="3"/>
      <c r="G425" s="3"/>
      <c r="H425" s="3"/>
      <c r="I425" s="3"/>
      <c r="J425" s="3"/>
      <c r="K425" s="3"/>
      <c r="L425" s="3"/>
      <c r="M425" s="3"/>
      <c r="N425" s="3"/>
      <c r="O425" s="3"/>
      <c r="P425" s="3"/>
      <c r="Q425" s="3"/>
      <c r="R425" s="3"/>
      <c r="S425" s="3"/>
      <c r="T425" s="3"/>
      <c r="U425" s="3"/>
      <c r="V425" s="3"/>
      <c r="W425" s="3"/>
      <c r="X425" s="3"/>
      <c r="Y425" s="3"/>
      <c r="Z425" s="3"/>
    </row>
    <row r="426" spans="1:26" ht="12.75" customHeight="1" x14ac:dyDescent="0.25">
      <c r="A426" s="3"/>
      <c r="B426" s="3"/>
      <c r="C426" s="3"/>
      <c r="D426" s="200"/>
      <c r="E426" s="3"/>
      <c r="F426" s="3"/>
      <c r="G426" s="3"/>
      <c r="H426" s="3"/>
      <c r="I426" s="3"/>
      <c r="J426" s="3"/>
      <c r="K426" s="3"/>
      <c r="L426" s="3"/>
      <c r="M426" s="3"/>
      <c r="N426" s="3"/>
      <c r="O426" s="3"/>
      <c r="P426" s="3"/>
      <c r="Q426" s="3"/>
      <c r="R426" s="3"/>
      <c r="S426" s="3"/>
      <c r="T426" s="3"/>
      <c r="U426" s="3"/>
      <c r="V426" s="3"/>
      <c r="W426" s="3"/>
      <c r="X426" s="3"/>
      <c r="Y426" s="3"/>
      <c r="Z426" s="3"/>
    </row>
    <row r="427" spans="1:26" ht="12.75" customHeight="1" x14ac:dyDescent="0.25">
      <c r="A427" s="3"/>
      <c r="B427" s="3"/>
      <c r="C427" s="3"/>
      <c r="D427" s="200"/>
      <c r="E427" s="3"/>
      <c r="F427" s="3"/>
      <c r="G427" s="3"/>
      <c r="H427" s="3"/>
      <c r="I427" s="3"/>
      <c r="J427" s="3"/>
      <c r="K427" s="3"/>
      <c r="L427" s="3"/>
      <c r="M427" s="3"/>
      <c r="N427" s="3"/>
      <c r="O427" s="3"/>
      <c r="P427" s="3"/>
      <c r="Q427" s="3"/>
      <c r="R427" s="3"/>
      <c r="S427" s="3"/>
      <c r="T427" s="3"/>
      <c r="U427" s="3"/>
      <c r="V427" s="3"/>
      <c r="W427" s="3"/>
      <c r="X427" s="3"/>
      <c r="Y427" s="3"/>
      <c r="Z427" s="3"/>
    </row>
    <row r="428" spans="1:26" ht="12.75" customHeight="1" x14ac:dyDescent="0.25">
      <c r="A428" s="3"/>
      <c r="B428" s="3"/>
      <c r="C428" s="3"/>
      <c r="D428" s="200"/>
      <c r="E428" s="3"/>
      <c r="F428" s="3"/>
      <c r="G428" s="3"/>
      <c r="H428" s="3"/>
      <c r="I428" s="3"/>
      <c r="J428" s="3"/>
      <c r="K428" s="3"/>
      <c r="L428" s="3"/>
      <c r="M428" s="3"/>
      <c r="N428" s="3"/>
      <c r="O428" s="3"/>
      <c r="P428" s="3"/>
      <c r="Q428" s="3"/>
      <c r="R428" s="3"/>
      <c r="S428" s="3"/>
      <c r="T428" s="3"/>
      <c r="U428" s="3"/>
      <c r="V428" s="3"/>
      <c r="W428" s="3"/>
      <c r="X428" s="3"/>
      <c r="Y428" s="3"/>
      <c r="Z428" s="3"/>
    </row>
    <row r="429" spans="1:26" ht="12.75" customHeight="1" x14ac:dyDescent="0.25">
      <c r="A429" s="3"/>
      <c r="B429" s="3"/>
      <c r="C429" s="3"/>
      <c r="D429" s="200"/>
      <c r="E429" s="3"/>
      <c r="F429" s="3"/>
      <c r="G429" s="3"/>
      <c r="H429" s="3"/>
      <c r="I429" s="3"/>
      <c r="J429" s="3"/>
      <c r="K429" s="3"/>
      <c r="L429" s="3"/>
      <c r="M429" s="3"/>
      <c r="N429" s="3"/>
      <c r="O429" s="3"/>
      <c r="P429" s="3"/>
      <c r="Q429" s="3"/>
      <c r="R429" s="3"/>
      <c r="S429" s="3"/>
      <c r="T429" s="3"/>
      <c r="U429" s="3"/>
      <c r="V429" s="3"/>
      <c r="W429" s="3"/>
      <c r="X429" s="3"/>
      <c r="Y429" s="3"/>
      <c r="Z429" s="3"/>
    </row>
    <row r="430" spans="1:26" ht="12.75" customHeight="1" x14ac:dyDescent="0.25">
      <c r="A430" s="3"/>
      <c r="B430" s="3"/>
      <c r="C430" s="3"/>
      <c r="D430" s="200"/>
      <c r="E430" s="3"/>
      <c r="F430" s="3"/>
      <c r="G430" s="3"/>
      <c r="H430" s="3"/>
      <c r="I430" s="3"/>
      <c r="J430" s="3"/>
      <c r="K430" s="3"/>
      <c r="L430" s="3"/>
      <c r="M430" s="3"/>
      <c r="N430" s="3"/>
      <c r="O430" s="3"/>
      <c r="P430" s="3"/>
      <c r="Q430" s="3"/>
      <c r="R430" s="3"/>
      <c r="S430" s="3"/>
      <c r="T430" s="3"/>
      <c r="U430" s="3"/>
      <c r="V430" s="3"/>
      <c r="W430" s="3"/>
      <c r="X430" s="3"/>
      <c r="Y430" s="3"/>
      <c r="Z430" s="3"/>
    </row>
    <row r="431" spans="1:26" ht="12.75" customHeight="1" x14ac:dyDescent="0.25">
      <c r="A431" s="3"/>
      <c r="B431" s="3"/>
      <c r="C431" s="3"/>
      <c r="D431" s="200"/>
      <c r="E431" s="3"/>
      <c r="F431" s="3"/>
      <c r="G431" s="3"/>
      <c r="H431" s="3"/>
      <c r="I431" s="3"/>
      <c r="J431" s="3"/>
      <c r="K431" s="3"/>
      <c r="L431" s="3"/>
      <c r="M431" s="3"/>
      <c r="N431" s="3"/>
      <c r="O431" s="3"/>
      <c r="P431" s="3"/>
      <c r="Q431" s="3"/>
      <c r="R431" s="3"/>
      <c r="S431" s="3"/>
      <c r="T431" s="3"/>
      <c r="U431" s="3"/>
      <c r="V431" s="3"/>
      <c r="W431" s="3"/>
      <c r="X431" s="3"/>
      <c r="Y431" s="3"/>
      <c r="Z431" s="3"/>
    </row>
    <row r="432" spans="1:26" ht="12.75" customHeight="1" x14ac:dyDescent="0.25">
      <c r="A432" s="3"/>
      <c r="B432" s="3"/>
      <c r="C432" s="3"/>
      <c r="D432" s="200"/>
      <c r="E432" s="3"/>
      <c r="F432" s="3"/>
      <c r="G432" s="3"/>
      <c r="H432" s="3"/>
      <c r="I432" s="3"/>
      <c r="J432" s="3"/>
      <c r="K432" s="3"/>
      <c r="L432" s="3"/>
      <c r="M432" s="3"/>
      <c r="N432" s="3"/>
      <c r="O432" s="3"/>
      <c r="P432" s="3"/>
      <c r="Q432" s="3"/>
      <c r="R432" s="3"/>
      <c r="S432" s="3"/>
      <c r="T432" s="3"/>
      <c r="U432" s="3"/>
      <c r="V432" s="3"/>
      <c r="W432" s="3"/>
      <c r="X432" s="3"/>
      <c r="Y432" s="3"/>
      <c r="Z432" s="3"/>
    </row>
    <row r="433" spans="1:26" ht="12.75" customHeight="1" x14ac:dyDescent="0.25">
      <c r="A433" s="3"/>
      <c r="B433" s="3"/>
      <c r="C433" s="3"/>
      <c r="D433" s="200"/>
      <c r="E433" s="3"/>
      <c r="F433" s="3"/>
      <c r="G433" s="3"/>
      <c r="H433" s="3"/>
      <c r="I433" s="3"/>
      <c r="J433" s="3"/>
      <c r="K433" s="3"/>
      <c r="L433" s="3"/>
      <c r="M433" s="3"/>
      <c r="N433" s="3"/>
      <c r="O433" s="3"/>
      <c r="P433" s="3"/>
      <c r="Q433" s="3"/>
      <c r="R433" s="3"/>
      <c r="S433" s="3"/>
      <c r="T433" s="3"/>
      <c r="U433" s="3"/>
      <c r="V433" s="3"/>
      <c r="W433" s="3"/>
      <c r="X433" s="3"/>
      <c r="Y433" s="3"/>
      <c r="Z433" s="3"/>
    </row>
    <row r="434" spans="1:26" ht="12.75" customHeight="1" x14ac:dyDescent="0.25">
      <c r="A434" s="3"/>
      <c r="B434" s="3"/>
      <c r="C434" s="3"/>
      <c r="D434" s="200"/>
      <c r="E434" s="3"/>
      <c r="F434" s="3"/>
      <c r="G434" s="3"/>
      <c r="H434" s="3"/>
      <c r="I434" s="3"/>
      <c r="J434" s="3"/>
      <c r="K434" s="3"/>
      <c r="L434" s="3"/>
      <c r="M434" s="3"/>
      <c r="N434" s="3"/>
      <c r="O434" s="3"/>
      <c r="P434" s="3"/>
      <c r="Q434" s="3"/>
      <c r="R434" s="3"/>
      <c r="S434" s="3"/>
      <c r="T434" s="3"/>
      <c r="U434" s="3"/>
      <c r="V434" s="3"/>
      <c r="W434" s="3"/>
      <c r="X434" s="3"/>
      <c r="Y434" s="3"/>
      <c r="Z434" s="3"/>
    </row>
    <row r="435" spans="1:26" ht="12.75" customHeight="1" x14ac:dyDescent="0.25">
      <c r="A435" s="3"/>
      <c r="B435" s="3"/>
      <c r="C435" s="3"/>
      <c r="D435" s="200"/>
      <c r="E435" s="3"/>
      <c r="F435" s="3"/>
      <c r="G435" s="3"/>
      <c r="H435" s="3"/>
      <c r="I435" s="3"/>
      <c r="J435" s="3"/>
      <c r="K435" s="3"/>
      <c r="L435" s="3"/>
      <c r="M435" s="3"/>
      <c r="N435" s="3"/>
      <c r="O435" s="3"/>
      <c r="P435" s="3"/>
      <c r="Q435" s="3"/>
      <c r="R435" s="3"/>
      <c r="S435" s="3"/>
      <c r="T435" s="3"/>
      <c r="U435" s="3"/>
      <c r="V435" s="3"/>
      <c r="W435" s="3"/>
      <c r="X435" s="3"/>
      <c r="Y435" s="3"/>
      <c r="Z435" s="3"/>
    </row>
    <row r="436" spans="1:26" ht="12.75" customHeight="1" x14ac:dyDescent="0.25">
      <c r="A436" s="3"/>
      <c r="B436" s="3"/>
      <c r="C436" s="3"/>
      <c r="D436" s="200"/>
      <c r="E436" s="3"/>
      <c r="F436" s="3"/>
      <c r="G436" s="3"/>
      <c r="H436" s="3"/>
      <c r="I436" s="3"/>
      <c r="J436" s="3"/>
      <c r="K436" s="3"/>
      <c r="L436" s="3"/>
      <c r="M436" s="3"/>
      <c r="N436" s="3"/>
      <c r="O436" s="3"/>
      <c r="P436" s="3"/>
      <c r="Q436" s="3"/>
      <c r="R436" s="3"/>
      <c r="S436" s="3"/>
      <c r="T436" s="3"/>
      <c r="U436" s="3"/>
      <c r="V436" s="3"/>
      <c r="W436" s="3"/>
      <c r="X436" s="3"/>
      <c r="Y436" s="3"/>
      <c r="Z436" s="3"/>
    </row>
    <row r="437" spans="1:26" ht="12.75" customHeight="1" x14ac:dyDescent="0.25">
      <c r="A437" s="3"/>
      <c r="B437" s="3"/>
      <c r="C437" s="3"/>
      <c r="D437" s="200"/>
      <c r="E437" s="3"/>
      <c r="F437" s="3"/>
      <c r="G437" s="3"/>
      <c r="H437" s="3"/>
      <c r="I437" s="3"/>
      <c r="J437" s="3"/>
      <c r="K437" s="3"/>
      <c r="L437" s="3"/>
      <c r="M437" s="3"/>
      <c r="N437" s="3"/>
      <c r="O437" s="3"/>
      <c r="P437" s="3"/>
      <c r="Q437" s="3"/>
      <c r="R437" s="3"/>
      <c r="S437" s="3"/>
      <c r="T437" s="3"/>
      <c r="U437" s="3"/>
      <c r="V437" s="3"/>
      <c r="W437" s="3"/>
      <c r="X437" s="3"/>
      <c r="Y437" s="3"/>
      <c r="Z437" s="3"/>
    </row>
    <row r="438" spans="1:26" ht="12.75" customHeight="1" x14ac:dyDescent="0.25">
      <c r="A438" s="3"/>
      <c r="B438" s="3"/>
      <c r="C438" s="3"/>
      <c r="D438" s="200"/>
      <c r="E438" s="3"/>
      <c r="F438" s="3"/>
      <c r="G438" s="3"/>
      <c r="H438" s="3"/>
      <c r="I438" s="3"/>
      <c r="J438" s="3"/>
      <c r="K438" s="3"/>
      <c r="L438" s="3"/>
      <c r="M438" s="3"/>
      <c r="N438" s="3"/>
      <c r="O438" s="3"/>
      <c r="P438" s="3"/>
      <c r="Q438" s="3"/>
      <c r="R438" s="3"/>
      <c r="S438" s="3"/>
      <c r="T438" s="3"/>
      <c r="U438" s="3"/>
      <c r="V438" s="3"/>
      <c r="W438" s="3"/>
      <c r="X438" s="3"/>
      <c r="Y438" s="3"/>
      <c r="Z438" s="3"/>
    </row>
    <row r="439" spans="1:26" ht="12.75" customHeight="1" x14ac:dyDescent="0.25">
      <c r="A439" s="3"/>
      <c r="B439" s="3"/>
      <c r="C439" s="3"/>
      <c r="D439" s="200"/>
      <c r="E439" s="3"/>
      <c r="F439" s="3"/>
      <c r="G439" s="3"/>
      <c r="H439" s="3"/>
      <c r="I439" s="3"/>
      <c r="J439" s="3"/>
      <c r="K439" s="3"/>
      <c r="L439" s="3"/>
      <c r="M439" s="3"/>
      <c r="N439" s="3"/>
      <c r="O439" s="3"/>
      <c r="P439" s="3"/>
      <c r="Q439" s="3"/>
      <c r="R439" s="3"/>
      <c r="S439" s="3"/>
      <c r="T439" s="3"/>
      <c r="U439" s="3"/>
      <c r="V439" s="3"/>
      <c r="W439" s="3"/>
      <c r="X439" s="3"/>
      <c r="Y439" s="3"/>
      <c r="Z439" s="3"/>
    </row>
    <row r="440" spans="1:26" ht="12.75" customHeight="1" x14ac:dyDescent="0.25">
      <c r="A440" s="3"/>
      <c r="B440" s="3"/>
      <c r="C440" s="3"/>
      <c r="D440" s="200"/>
      <c r="E440" s="3"/>
      <c r="F440" s="3"/>
      <c r="G440" s="3"/>
      <c r="H440" s="3"/>
      <c r="I440" s="3"/>
      <c r="J440" s="3"/>
      <c r="K440" s="3"/>
      <c r="L440" s="3"/>
      <c r="M440" s="3"/>
      <c r="N440" s="3"/>
      <c r="O440" s="3"/>
      <c r="P440" s="3"/>
      <c r="Q440" s="3"/>
      <c r="R440" s="3"/>
      <c r="S440" s="3"/>
      <c r="T440" s="3"/>
      <c r="U440" s="3"/>
      <c r="V440" s="3"/>
      <c r="W440" s="3"/>
      <c r="X440" s="3"/>
      <c r="Y440" s="3"/>
      <c r="Z440" s="3"/>
    </row>
    <row r="441" spans="1:26" ht="12.75" customHeight="1" x14ac:dyDescent="0.25">
      <c r="A441" s="3"/>
      <c r="B441" s="3"/>
      <c r="C441" s="3"/>
      <c r="D441" s="200"/>
      <c r="E441" s="3"/>
      <c r="F441" s="3"/>
      <c r="G441" s="3"/>
      <c r="H441" s="3"/>
      <c r="I441" s="3"/>
      <c r="J441" s="3"/>
      <c r="K441" s="3"/>
      <c r="L441" s="3"/>
      <c r="M441" s="3"/>
      <c r="N441" s="3"/>
      <c r="O441" s="3"/>
      <c r="P441" s="3"/>
      <c r="Q441" s="3"/>
      <c r="R441" s="3"/>
      <c r="S441" s="3"/>
      <c r="T441" s="3"/>
      <c r="U441" s="3"/>
      <c r="V441" s="3"/>
      <c r="W441" s="3"/>
      <c r="X441" s="3"/>
      <c r="Y441" s="3"/>
      <c r="Z441" s="3"/>
    </row>
    <row r="442" spans="1:26" ht="12.75" customHeight="1" x14ac:dyDescent="0.25">
      <c r="A442" s="3"/>
      <c r="B442" s="3"/>
      <c r="C442" s="3"/>
      <c r="D442" s="200"/>
      <c r="E442" s="3"/>
      <c r="F442" s="3"/>
      <c r="G442" s="3"/>
      <c r="H442" s="3"/>
      <c r="I442" s="3"/>
      <c r="J442" s="3"/>
      <c r="K442" s="3"/>
      <c r="L442" s="3"/>
      <c r="M442" s="3"/>
      <c r="N442" s="3"/>
      <c r="O442" s="3"/>
      <c r="P442" s="3"/>
      <c r="Q442" s="3"/>
      <c r="R442" s="3"/>
      <c r="S442" s="3"/>
      <c r="T442" s="3"/>
      <c r="U442" s="3"/>
      <c r="V442" s="3"/>
      <c r="W442" s="3"/>
      <c r="X442" s="3"/>
      <c r="Y442" s="3"/>
      <c r="Z442" s="3"/>
    </row>
    <row r="443" spans="1:26" ht="12.75" customHeight="1" x14ac:dyDescent="0.25">
      <c r="A443" s="3"/>
      <c r="B443" s="3"/>
      <c r="C443" s="3"/>
      <c r="D443" s="200"/>
      <c r="E443" s="3"/>
      <c r="F443" s="3"/>
      <c r="G443" s="3"/>
      <c r="H443" s="3"/>
      <c r="I443" s="3"/>
      <c r="J443" s="3"/>
      <c r="K443" s="3"/>
      <c r="L443" s="3"/>
      <c r="M443" s="3"/>
      <c r="N443" s="3"/>
      <c r="O443" s="3"/>
      <c r="P443" s="3"/>
      <c r="Q443" s="3"/>
      <c r="R443" s="3"/>
      <c r="S443" s="3"/>
      <c r="T443" s="3"/>
      <c r="U443" s="3"/>
      <c r="V443" s="3"/>
      <c r="W443" s="3"/>
      <c r="X443" s="3"/>
      <c r="Y443" s="3"/>
      <c r="Z443" s="3"/>
    </row>
    <row r="444" spans="1:26" ht="12.75" customHeight="1" x14ac:dyDescent="0.25">
      <c r="A444" s="3"/>
      <c r="B444" s="3"/>
      <c r="C444" s="3"/>
      <c r="D444" s="200"/>
      <c r="E444" s="3"/>
      <c r="F444" s="3"/>
      <c r="G444" s="3"/>
      <c r="H444" s="3"/>
      <c r="I444" s="3"/>
      <c r="J444" s="3"/>
      <c r="K444" s="3"/>
      <c r="L444" s="3"/>
      <c r="M444" s="3"/>
      <c r="N444" s="3"/>
      <c r="O444" s="3"/>
      <c r="P444" s="3"/>
      <c r="Q444" s="3"/>
      <c r="R444" s="3"/>
      <c r="S444" s="3"/>
      <c r="T444" s="3"/>
      <c r="U444" s="3"/>
      <c r="V444" s="3"/>
      <c r="W444" s="3"/>
      <c r="X444" s="3"/>
      <c r="Y444" s="3"/>
      <c r="Z444" s="3"/>
    </row>
    <row r="445" spans="1:26" ht="12.75" customHeight="1" x14ac:dyDescent="0.25">
      <c r="A445" s="3"/>
      <c r="B445" s="3"/>
      <c r="C445" s="3"/>
      <c r="D445" s="200"/>
      <c r="E445" s="3"/>
      <c r="F445" s="3"/>
      <c r="G445" s="3"/>
      <c r="H445" s="3"/>
      <c r="I445" s="3"/>
      <c r="J445" s="3"/>
      <c r="K445" s="3"/>
      <c r="L445" s="3"/>
      <c r="M445" s="3"/>
      <c r="N445" s="3"/>
      <c r="O445" s="3"/>
      <c r="P445" s="3"/>
      <c r="Q445" s="3"/>
      <c r="R445" s="3"/>
      <c r="S445" s="3"/>
      <c r="T445" s="3"/>
      <c r="U445" s="3"/>
      <c r="V445" s="3"/>
      <c r="W445" s="3"/>
      <c r="X445" s="3"/>
      <c r="Y445" s="3"/>
      <c r="Z445" s="3"/>
    </row>
    <row r="446" spans="1:26" ht="12.75" customHeight="1" x14ac:dyDescent="0.25">
      <c r="A446" s="3"/>
      <c r="B446" s="3"/>
      <c r="C446" s="3"/>
      <c r="D446" s="200"/>
      <c r="E446" s="3"/>
      <c r="F446" s="3"/>
      <c r="G446" s="3"/>
      <c r="H446" s="3"/>
      <c r="I446" s="3"/>
      <c r="J446" s="3"/>
      <c r="K446" s="3"/>
      <c r="L446" s="3"/>
      <c r="M446" s="3"/>
      <c r="N446" s="3"/>
      <c r="O446" s="3"/>
      <c r="P446" s="3"/>
      <c r="Q446" s="3"/>
      <c r="R446" s="3"/>
      <c r="S446" s="3"/>
      <c r="T446" s="3"/>
      <c r="U446" s="3"/>
      <c r="V446" s="3"/>
      <c r="W446" s="3"/>
      <c r="X446" s="3"/>
      <c r="Y446" s="3"/>
      <c r="Z446" s="3"/>
    </row>
    <row r="447" spans="1:26" ht="12.75" customHeight="1" x14ac:dyDescent="0.25">
      <c r="A447" s="3"/>
      <c r="B447" s="3"/>
      <c r="C447" s="3"/>
      <c r="D447" s="200"/>
      <c r="E447" s="3"/>
      <c r="F447" s="3"/>
      <c r="G447" s="3"/>
      <c r="H447" s="3"/>
      <c r="I447" s="3"/>
      <c r="J447" s="3"/>
      <c r="K447" s="3"/>
      <c r="L447" s="3"/>
      <c r="M447" s="3"/>
      <c r="N447" s="3"/>
      <c r="O447" s="3"/>
      <c r="P447" s="3"/>
      <c r="Q447" s="3"/>
      <c r="R447" s="3"/>
      <c r="S447" s="3"/>
      <c r="T447" s="3"/>
      <c r="U447" s="3"/>
      <c r="V447" s="3"/>
      <c r="W447" s="3"/>
      <c r="X447" s="3"/>
      <c r="Y447" s="3"/>
      <c r="Z447" s="3"/>
    </row>
    <row r="448" spans="1:26" ht="12.75" customHeight="1" x14ac:dyDescent="0.25">
      <c r="A448" s="3"/>
      <c r="B448" s="3"/>
      <c r="C448" s="3"/>
      <c r="D448" s="200"/>
      <c r="E448" s="3"/>
      <c r="F448" s="3"/>
      <c r="G448" s="3"/>
      <c r="H448" s="3"/>
      <c r="I448" s="3"/>
      <c r="J448" s="3"/>
      <c r="K448" s="3"/>
      <c r="L448" s="3"/>
      <c r="M448" s="3"/>
      <c r="N448" s="3"/>
      <c r="O448" s="3"/>
      <c r="P448" s="3"/>
      <c r="Q448" s="3"/>
      <c r="R448" s="3"/>
      <c r="S448" s="3"/>
      <c r="T448" s="3"/>
      <c r="U448" s="3"/>
      <c r="V448" s="3"/>
      <c r="W448" s="3"/>
      <c r="X448" s="3"/>
      <c r="Y448" s="3"/>
      <c r="Z448" s="3"/>
    </row>
    <row r="449" spans="1:26" ht="12.75" customHeight="1" x14ac:dyDescent="0.25">
      <c r="A449" s="3"/>
      <c r="B449" s="3"/>
      <c r="C449" s="3"/>
      <c r="D449" s="200"/>
      <c r="E449" s="3"/>
      <c r="F449" s="3"/>
      <c r="G449" s="3"/>
      <c r="H449" s="3"/>
      <c r="I449" s="3"/>
      <c r="J449" s="3"/>
      <c r="K449" s="3"/>
      <c r="L449" s="3"/>
      <c r="M449" s="3"/>
      <c r="N449" s="3"/>
      <c r="O449" s="3"/>
      <c r="P449" s="3"/>
      <c r="Q449" s="3"/>
      <c r="R449" s="3"/>
      <c r="S449" s="3"/>
      <c r="T449" s="3"/>
      <c r="U449" s="3"/>
      <c r="V449" s="3"/>
      <c r="W449" s="3"/>
      <c r="X449" s="3"/>
      <c r="Y449" s="3"/>
      <c r="Z449" s="3"/>
    </row>
    <row r="450" spans="1:26" ht="12.75" customHeight="1" x14ac:dyDescent="0.25">
      <c r="A450" s="3"/>
      <c r="B450" s="3"/>
      <c r="C450" s="3"/>
      <c r="D450" s="200"/>
      <c r="E450" s="3"/>
      <c r="F450" s="3"/>
      <c r="G450" s="3"/>
      <c r="H450" s="3"/>
      <c r="I450" s="3"/>
      <c r="J450" s="3"/>
      <c r="K450" s="3"/>
      <c r="L450" s="3"/>
      <c r="M450" s="3"/>
      <c r="N450" s="3"/>
      <c r="O450" s="3"/>
      <c r="P450" s="3"/>
      <c r="Q450" s="3"/>
      <c r="R450" s="3"/>
      <c r="S450" s="3"/>
      <c r="T450" s="3"/>
      <c r="U450" s="3"/>
      <c r="V450" s="3"/>
      <c r="W450" s="3"/>
      <c r="X450" s="3"/>
      <c r="Y450" s="3"/>
      <c r="Z450" s="3"/>
    </row>
    <row r="451" spans="1:26" ht="12.75" customHeight="1" x14ac:dyDescent="0.25">
      <c r="A451" s="3"/>
      <c r="B451" s="3"/>
      <c r="C451" s="3"/>
      <c r="D451" s="200"/>
      <c r="E451" s="3"/>
      <c r="F451" s="3"/>
      <c r="G451" s="3"/>
      <c r="H451" s="3"/>
      <c r="I451" s="3"/>
      <c r="J451" s="3"/>
      <c r="K451" s="3"/>
      <c r="L451" s="3"/>
      <c r="M451" s="3"/>
      <c r="N451" s="3"/>
      <c r="O451" s="3"/>
      <c r="P451" s="3"/>
      <c r="Q451" s="3"/>
      <c r="R451" s="3"/>
      <c r="S451" s="3"/>
      <c r="T451" s="3"/>
      <c r="U451" s="3"/>
      <c r="V451" s="3"/>
      <c r="W451" s="3"/>
      <c r="X451" s="3"/>
      <c r="Y451" s="3"/>
      <c r="Z451" s="3"/>
    </row>
    <row r="452" spans="1:26" ht="12.75" customHeight="1" x14ac:dyDescent="0.25">
      <c r="A452" s="3"/>
      <c r="B452" s="3"/>
      <c r="C452" s="3"/>
      <c r="D452" s="200"/>
      <c r="E452" s="3"/>
      <c r="F452" s="3"/>
      <c r="G452" s="3"/>
      <c r="H452" s="3"/>
      <c r="I452" s="3"/>
      <c r="J452" s="3"/>
      <c r="K452" s="3"/>
      <c r="L452" s="3"/>
      <c r="M452" s="3"/>
      <c r="N452" s="3"/>
      <c r="O452" s="3"/>
      <c r="P452" s="3"/>
      <c r="Q452" s="3"/>
      <c r="R452" s="3"/>
      <c r="S452" s="3"/>
      <c r="T452" s="3"/>
      <c r="U452" s="3"/>
      <c r="V452" s="3"/>
      <c r="W452" s="3"/>
      <c r="X452" s="3"/>
      <c r="Y452" s="3"/>
      <c r="Z452" s="3"/>
    </row>
    <row r="453" spans="1:26" ht="12.75" customHeight="1" x14ac:dyDescent="0.25">
      <c r="A453" s="3"/>
      <c r="B453" s="3"/>
      <c r="C453" s="3"/>
      <c r="D453" s="200"/>
      <c r="E453" s="3"/>
      <c r="F453" s="3"/>
      <c r="G453" s="3"/>
      <c r="H453" s="3"/>
      <c r="I453" s="3"/>
      <c r="J453" s="3"/>
      <c r="K453" s="3"/>
      <c r="L453" s="3"/>
      <c r="M453" s="3"/>
      <c r="N453" s="3"/>
      <c r="O453" s="3"/>
      <c r="P453" s="3"/>
      <c r="Q453" s="3"/>
      <c r="R453" s="3"/>
      <c r="S453" s="3"/>
      <c r="T453" s="3"/>
      <c r="U453" s="3"/>
      <c r="V453" s="3"/>
      <c r="W453" s="3"/>
      <c r="X453" s="3"/>
      <c r="Y453" s="3"/>
      <c r="Z453" s="3"/>
    </row>
    <row r="454" spans="1:26" ht="12.75" customHeight="1" x14ac:dyDescent="0.25">
      <c r="A454" s="3"/>
      <c r="B454" s="3"/>
      <c r="C454" s="3"/>
      <c r="D454" s="200"/>
      <c r="E454" s="3"/>
      <c r="F454" s="3"/>
      <c r="G454" s="3"/>
      <c r="H454" s="3"/>
      <c r="I454" s="3"/>
      <c r="J454" s="3"/>
      <c r="K454" s="3"/>
      <c r="L454" s="3"/>
      <c r="M454" s="3"/>
      <c r="N454" s="3"/>
      <c r="O454" s="3"/>
      <c r="P454" s="3"/>
      <c r="Q454" s="3"/>
      <c r="R454" s="3"/>
      <c r="S454" s="3"/>
      <c r="T454" s="3"/>
      <c r="U454" s="3"/>
      <c r="V454" s="3"/>
      <c r="W454" s="3"/>
      <c r="X454" s="3"/>
      <c r="Y454" s="3"/>
      <c r="Z454" s="3"/>
    </row>
    <row r="455" spans="1:26" ht="12.75" customHeight="1" x14ac:dyDescent="0.25">
      <c r="A455" s="3"/>
      <c r="B455" s="3"/>
      <c r="C455" s="3"/>
      <c r="D455" s="200"/>
      <c r="E455" s="3"/>
      <c r="F455" s="3"/>
      <c r="G455" s="3"/>
      <c r="H455" s="3"/>
      <c r="I455" s="3"/>
      <c r="J455" s="3"/>
      <c r="K455" s="3"/>
      <c r="L455" s="3"/>
      <c r="M455" s="3"/>
      <c r="N455" s="3"/>
      <c r="O455" s="3"/>
      <c r="P455" s="3"/>
      <c r="Q455" s="3"/>
      <c r="R455" s="3"/>
      <c r="S455" s="3"/>
      <c r="T455" s="3"/>
      <c r="U455" s="3"/>
      <c r="V455" s="3"/>
      <c r="W455" s="3"/>
      <c r="X455" s="3"/>
      <c r="Y455" s="3"/>
      <c r="Z455" s="3"/>
    </row>
    <row r="456" spans="1:26" ht="12.75" customHeight="1" x14ac:dyDescent="0.25">
      <c r="A456" s="3"/>
      <c r="B456" s="3"/>
      <c r="C456" s="3"/>
      <c r="D456" s="200"/>
      <c r="E456" s="3"/>
      <c r="F456" s="3"/>
      <c r="G456" s="3"/>
      <c r="H456" s="3"/>
      <c r="I456" s="3"/>
      <c r="J456" s="3"/>
      <c r="K456" s="3"/>
      <c r="L456" s="3"/>
      <c r="M456" s="3"/>
      <c r="N456" s="3"/>
      <c r="O456" s="3"/>
      <c r="P456" s="3"/>
      <c r="Q456" s="3"/>
      <c r="R456" s="3"/>
      <c r="S456" s="3"/>
      <c r="T456" s="3"/>
      <c r="U456" s="3"/>
      <c r="V456" s="3"/>
      <c r="W456" s="3"/>
      <c r="X456" s="3"/>
      <c r="Y456" s="3"/>
      <c r="Z456" s="3"/>
    </row>
    <row r="457" spans="1:26" ht="12.75" customHeight="1" x14ac:dyDescent="0.25">
      <c r="A457" s="3"/>
      <c r="B457" s="3"/>
      <c r="C457" s="3"/>
      <c r="D457" s="200"/>
      <c r="E457" s="3"/>
      <c r="F457" s="3"/>
      <c r="G457" s="3"/>
      <c r="H457" s="3"/>
      <c r="I457" s="3"/>
      <c r="J457" s="3"/>
      <c r="K457" s="3"/>
      <c r="L457" s="3"/>
      <c r="M457" s="3"/>
      <c r="N457" s="3"/>
      <c r="O457" s="3"/>
      <c r="P457" s="3"/>
      <c r="Q457" s="3"/>
      <c r="R457" s="3"/>
      <c r="S457" s="3"/>
      <c r="T457" s="3"/>
      <c r="U457" s="3"/>
      <c r="V457" s="3"/>
      <c r="W457" s="3"/>
      <c r="X457" s="3"/>
      <c r="Y457" s="3"/>
      <c r="Z457" s="3"/>
    </row>
    <row r="458" spans="1:26" ht="12.75" customHeight="1" x14ac:dyDescent="0.25">
      <c r="A458" s="3"/>
      <c r="B458" s="3"/>
      <c r="C458" s="3"/>
      <c r="D458" s="200"/>
      <c r="E458" s="3"/>
      <c r="F458" s="3"/>
      <c r="G458" s="3"/>
      <c r="H458" s="3"/>
      <c r="I458" s="3"/>
      <c r="J458" s="3"/>
      <c r="K458" s="3"/>
      <c r="L458" s="3"/>
      <c r="M458" s="3"/>
      <c r="N458" s="3"/>
      <c r="O458" s="3"/>
      <c r="P458" s="3"/>
      <c r="Q458" s="3"/>
      <c r="R458" s="3"/>
      <c r="S458" s="3"/>
      <c r="T458" s="3"/>
      <c r="U458" s="3"/>
      <c r="V458" s="3"/>
      <c r="W458" s="3"/>
      <c r="X458" s="3"/>
      <c r="Y458" s="3"/>
      <c r="Z458" s="3"/>
    </row>
    <row r="459" spans="1:26" ht="12.75" customHeight="1" x14ac:dyDescent="0.25">
      <c r="A459" s="3"/>
      <c r="B459" s="3"/>
      <c r="C459" s="3"/>
      <c r="D459" s="200"/>
      <c r="E459" s="3"/>
      <c r="F459" s="3"/>
      <c r="G459" s="3"/>
      <c r="H459" s="3"/>
      <c r="I459" s="3"/>
      <c r="J459" s="3"/>
      <c r="K459" s="3"/>
      <c r="L459" s="3"/>
      <c r="M459" s="3"/>
      <c r="N459" s="3"/>
      <c r="O459" s="3"/>
      <c r="P459" s="3"/>
      <c r="Q459" s="3"/>
      <c r="R459" s="3"/>
      <c r="S459" s="3"/>
      <c r="T459" s="3"/>
      <c r="U459" s="3"/>
      <c r="V459" s="3"/>
      <c r="W459" s="3"/>
      <c r="X459" s="3"/>
      <c r="Y459" s="3"/>
      <c r="Z459" s="3"/>
    </row>
    <row r="460" spans="1:26" ht="12.75" customHeight="1" x14ac:dyDescent="0.25">
      <c r="A460" s="3"/>
      <c r="B460" s="3"/>
      <c r="C460" s="3"/>
      <c r="D460" s="200"/>
      <c r="E460" s="3"/>
      <c r="F460" s="3"/>
      <c r="G460" s="3"/>
      <c r="H460" s="3"/>
      <c r="I460" s="3"/>
      <c r="J460" s="3"/>
      <c r="K460" s="3"/>
      <c r="L460" s="3"/>
      <c r="M460" s="3"/>
      <c r="N460" s="3"/>
      <c r="O460" s="3"/>
      <c r="P460" s="3"/>
      <c r="Q460" s="3"/>
      <c r="R460" s="3"/>
      <c r="S460" s="3"/>
      <c r="T460" s="3"/>
      <c r="U460" s="3"/>
      <c r="V460" s="3"/>
      <c r="W460" s="3"/>
      <c r="X460" s="3"/>
      <c r="Y460" s="3"/>
      <c r="Z460" s="3"/>
    </row>
    <row r="461" spans="1:26" ht="12.75" customHeight="1" x14ac:dyDescent="0.25">
      <c r="A461" s="3"/>
      <c r="B461" s="3"/>
      <c r="C461" s="3"/>
      <c r="D461" s="200"/>
      <c r="E461" s="3"/>
      <c r="F461" s="3"/>
      <c r="G461" s="3"/>
      <c r="H461" s="3"/>
      <c r="I461" s="3"/>
      <c r="J461" s="3"/>
      <c r="K461" s="3"/>
      <c r="L461" s="3"/>
      <c r="M461" s="3"/>
      <c r="N461" s="3"/>
      <c r="O461" s="3"/>
      <c r="P461" s="3"/>
      <c r="Q461" s="3"/>
      <c r="R461" s="3"/>
      <c r="S461" s="3"/>
      <c r="T461" s="3"/>
      <c r="U461" s="3"/>
      <c r="V461" s="3"/>
      <c r="W461" s="3"/>
      <c r="X461" s="3"/>
      <c r="Y461" s="3"/>
      <c r="Z461" s="3"/>
    </row>
    <row r="462" spans="1:26" ht="12.75" customHeight="1" x14ac:dyDescent="0.25">
      <c r="A462" s="3"/>
      <c r="B462" s="3"/>
      <c r="C462" s="3"/>
      <c r="D462" s="200"/>
      <c r="E462" s="3"/>
      <c r="F462" s="3"/>
      <c r="G462" s="3"/>
      <c r="H462" s="3"/>
      <c r="I462" s="3"/>
      <c r="J462" s="3"/>
      <c r="K462" s="3"/>
      <c r="L462" s="3"/>
      <c r="M462" s="3"/>
      <c r="N462" s="3"/>
      <c r="O462" s="3"/>
      <c r="P462" s="3"/>
      <c r="Q462" s="3"/>
      <c r="R462" s="3"/>
      <c r="S462" s="3"/>
      <c r="T462" s="3"/>
      <c r="U462" s="3"/>
      <c r="V462" s="3"/>
      <c r="W462" s="3"/>
      <c r="X462" s="3"/>
      <c r="Y462" s="3"/>
      <c r="Z462" s="3"/>
    </row>
    <row r="463" spans="1:26" ht="12.75" customHeight="1" x14ac:dyDescent="0.25">
      <c r="A463" s="3"/>
      <c r="B463" s="3"/>
      <c r="C463" s="3"/>
      <c r="D463" s="200"/>
      <c r="E463" s="3"/>
      <c r="F463" s="3"/>
      <c r="G463" s="3"/>
      <c r="H463" s="3"/>
      <c r="I463" s="3"/>
      <c r="J463" s="3"/>
      <c r="K463" s="3"/>
      <c r="L463" s="3"/>
      <c r="M463" s="3"/>
      <c r="N463" s="3"/>
      <c r="O463" s="3"/>
      <c r="P463" s="3"/>
      <c r="Q463" s="3"/>
      <c r="R463" s="3"/>
      <c r="S463" s="3"/>
      <c r="T463" s="3"/>
      <c r="U463" s="3"/>
      <c r="V463" s="3"/>
      <c r="W463" s="3"/>
      <c r="X463" s="3"/>
      <c r="Y463" s="3"/>
      <c r="Z463" s="3"/>
    </row>
    <row r="464" spans="1:26" ht="12.75" customHeight="1" x14ac:dyDescent="0.25">
      <c r="A464" s="3"/>
      <c r="B464" s="3"/>
      <c r="C464" s="3"/>
      <c r="D464" s="200"/>
      <c r="E464" s="3"/>
      <c r="F464" s="3"/>
      <c r="G464" s="3"/>
      <c r="H464" s="3"/>
      <c r="I464" s="3"/>
      <c r="J464" s="3"/>
      <c r="K464" s="3"/>
      <c r="L464" s="3"/>
      <c r="M464" s="3"/>
      <c r="N464" s="3"/>
      <c r="O464" s="3"/>
      <c r="P464" s="3"/>
      <c r="Q464" s="3"/>
      <c r="R464" s="3"/>
      <c r="S464" s="3"/>
      <c r="T464" s="3"/>
      <c r="U464" s="3"/>
      <c r="V464" s="3"/>
      <c r="W464" s="3"/>
      <c r="X464" s="3"/>
      <c r="Y464" s="3"/>
      <c r="Z464" s="3"/>
    </row>
    <row r="465" spans="1:26" ht="12.75" customHeight="1" x14ac:dyDescent="0.25">
      <c r="A465" s="3"/>
      <c r="B465" s="3"/>
      <c r="C465" s="3"/>
      <c r="D465" s="200"/>
      <c r="E465" s="3"/>
      <c r="F465" s="3"/>
      <c r="G465" s="3"/>
      <c r="H465" s="3"/>
      <c r="I465" s="3"/>
      <c r="J465" s="3"/>
      <c r="K465" s="3"/>
      <c r="L465" s="3"/>
      <c r="M465" s="3"/>
      <c r="N465" s="3"/>
      <c r="O465" s="3"/>
      <c r="P465" s="3"/>
      <c r="Q465" s="3"/>
      <c r="R465" s="3"/>
      <c r="S465" s="3"/>
      <c r="T465" s="3"/>
      <c r="U465" s="3"/>
      <c r="V465" s="3"/>
      <c r="W465" s="3"/>
      <c r="X465" s="3"/>
      <c r="Y465" s="3"/>
      <c r="Z465" s="3"/>
    </row>
    <row r="466" spans="1:26" ht="12.75" customHeight="1" x14ac:dyDescent="0.25">
      <c r="A466" s="3"/>
      <c r="B466" s="3"/>
      <c r="C466" s="3"/>
      <c r="D466" s="200"/>
      <c r="E466" s="3"/>
      <c r="F466" s="3"/>
      <c r="G466" s="3"/>
      <c r="H466" s="3"/>
      <c r="I466" s="3"/>
      <c r="J466" s="3"/>
      <c r="K466" s="3"/>
      <c r="L466" s="3"/>
      <c r="M466" s="3"/>
      <c r="N466" s="3"/>
      <c r="O466" s="3"/>
      <c r="P466" s="3"/>
      <c r="Q466" s="3"/>
      <c r="R466" s="3"/>
      <c r="S466" s="3"/>
      <c r="T466" s="3"/>
      <c r="U466" s="3"/>
      <c r="V466" s="3"/>
      <c r="W466" s="3"/>
      <c r="X466" s="3"/>
      <c r="Y466" s="3"/>
      <c r="Z466" s="3"/>
    </row>
    <row r="467" spans="1:26" ht="12.75" customHeight="1" x14ac:dyDescent="0.25">
      <c r="A467" s="3"/>
      <c r="B467" s="3"/>
      <c r="C467" s="3"/>
      <c r="D467" s="200"/>
      <c r="E467" s="3"/>
      <c r="F467" s="3"/>
      <c r="G467" s="3"/>
      <c r="H467" s="3"/>
      <c r="I467" s="3"/>
      <c r="J467" s="3"/>
      <c r="K467" s="3"/>
      <c r="L467" s="3"/>
      <c r="M467" s="3"/>
      <c r="N467" s="3"/>
      <c r="O467" s="3"/>
      <c r="P467" s="3"/>
      <c r="Q467" s="3"/>
      <c r="R467" s="3"/>
      <c r="S467" s="3"/>
      <c r="T467" s="3"/>
      <c r="U467" s="3"/>
      <c r="V467" s="3"/>
      <c r="W467" s="3"/>
      <c r="X467" s="3"/>
      <c r="Y467" s="3"/>
      <c r="Z467" s="3"/>
    </row>
    <row r="468" spans="1:26" ht="12.75" customHeight="1" x14ac:dyDescent="0.25">
      <c r="A468" s="3"/>
      <c r="B468" s="3"/>
      <c r="C468" s="3"/>
      <c r="D468" s="200"/>
      <c r="E468" s="3"/>
      <c r="F468" s="3"/>
      <c r="G468" s="3"/>
      <c r="H468" s="3"/>
      <c r="I468" s="3"/>
      <c r="J468" s="3"/>
      <c r="K468" s="3"/>
      <c r="L468" s="3"/>
      <c r="M468" s="3"/>
      <c r="N468" s="3"/>
      <c r="O468" s="3"/>
      <c r="P468" s="3"/>
      <c r="Q468" s="3"/>
      <c r="R468" s="3"/>
      <c r="S468" s="3"/>
      <c r="T468" s="3"/>
      <c r="U468" s="3"/>
      <c r="V468" s="3"/>
      <c r="W468" s="3"/>
      <c r="X468" s="3"/>
      <c r="Y468" s="3"/>
      <c r="Z468" s="3"/>
    </row>
    <row r="469" spans="1:26" ht="12.75" customHeight="1" x14ac:dyDescent="0.25">
      <c r="A469" s="3"/>
      <c r="B469" s="3"/>
      <c r="C469" s="3"/>
      <c r="D469" s="200"/>
      <c r="E469" s="3"/>
      <c r="F469" s="3"/>
      <c r="G469" s="3"/>
      <c r="H469" s="3"/>
      <c r="I469" s="3"/>
      <c r="J469" s="3"/>
      <c r="K469" s="3"/>
      <c r="L469" s="3"/>
      <c r="M469" s="3"/>
      <c r="N469" s="3"/>
      <c r="O469" s="3"/>
      <c r="P469" s="3"/>
      <c r="Q469" s="3"/>
      <c r="R469" s="3"/>
      <c r="S469" s="3"/>
      <c r="T469" s="3"/>
      <c r="U469" s="3"/>
      <c r="V469" s="3"/>
      <c r="W469" s="3"/>
      <c r="X469" s="3"/>
      <c r="Y469" s="3"/>
      <c r="Z469" s="3"/>
    </row>
    <row r="470" spans="1:26" ht="12.75" customHeight="1" x14ac:dyDescent="0.25">
      <c r="A470" s="3"/>
      <c r="B470" s="3"/>
      <c r="C470" s="3"/>
      <c r="D470" s="200"/>
      <c r="E470" s="3"/>
      <c r="F470" s="3"/>
      <c r="G470" s="3"/>
      <c r="H470" s="3"/>
      <c r="I470" s="3"/>
      <c r="J470" s="3"/>
      <c r="K470" s="3"/>
      <c r="L470" s="3"/>
      <c r="M470" s="3"/>
      <c r="N470" s="3"/>
      <c r="O470" s="3"/>
      <c r="P470" s="3"/>
      <c r="Q470" s="3"/>
      <c r="R470" s="3"/>
      <c r="S470" s="3"/>
      <c r="T470" s="3"/>
      <c r="U470" s="3"/>
      <c r="V470" s="3"/>
      <c r="W470" s="3"/>
      <c r="X470" s="3"/>
      <c r="Y470" s="3"/>
      <c r="Z470" s="3"/>
    </row>
    <row r="471" spans="1:26" ht="12.75" customHeight="1" x14ac:dyDescent="0.25">
      <c r="A471" s="3"/>
      <c r="B471" s="3"/>
      <c r="C471" s="3"/>
      <c r="D471" s="200"/>
      <c r="E471" s="3"/>
      <c r="F471" s="3"/>
      <c r="G471" s="3"/>
      <c r="H471" s="3"/>
      <c r="I471" s="3"/>
      <c r="J471" s="3"/>
      <c r="K471" s="3"/>
      <c r="L471" s="3"/>
      <c r="M471" s="3"/>
      <c r="N471" s="3"/>
      <c r="O471" s="3"/>
      <c r="P471" s="3"/>
      <c r="Q471" s="3"/>
      <c r="R471" s="3"/>
      <c r="S471" s="3"/>
      <c r="T471" s="3"/>
      <c r="U471" s="3"/>
      <c r="V471" s="3"/>
      <c r="W471" s="3"/>
      <c r="X471" s="3"/>
      <c r="Y471" s="3"/>
      <c r="Z471" s="3"/>
    </row>
    <row r="472" spans="1:26" ht="12.75" customHeight="1" x14ac:dyDescent="0.25">
      <c r="A472" s="3"/>
      <c r="B472" s="3"/>
      <c r="C472" s="3"/>
      <c r="D472" s="200"/>
      <c r="E472" s="3"/>
      <c r="F472" s="3"/>
      <c r="G472" s="3"/>
      <c r="H472" s="3"/>
      <c r="I472" s="3"/>
      <c r="J472" s="3"/>
      <c r="K472" s="3"/>
      <c r="L472" s="3"/>
      <c r="M472" s="3"/>
      <c r="N472" s="3"/>
      <c r="O472" s="3"/>
      <c r="P472" s="3"/>
      <c r="Q472" s="3"/>
      <c r="R472" s="3"/>
      <c r="S472" s="3"/>
      <c r="T472" s="3"/>
      <c r="U472" s="3"/>
      <c r="V472" s="3"/>
      <c r="W472" s="3"/>
      <c r="X472" s="3"/>
      <c r="Y472" s="3"/>
      <c r="Z472" s="3"/>
    </row>
    <row r="473" spans="1:26" ht="12.75" customHeight="1" x14ac:dyDescent="0.25">
      <c r="A473" s="3"/>
      <c r="B473" s="3"/>
      <c r="C473" s="3"/>
      <c r="D473" s="200"/>
      <c r="E473" s="3"/>
      <c r="F473" s="3"/>
      <c r="G473" s="3"/>
      <c r="H473" s="3"/>
      <c r="I473" s="3"/>
      <c r="J473" s="3"/>
      <c r="K473" s="3"/>
      <c r="L473" s="3"/>
      <c r="M473" s="3"/>
      <c r="N473" s="3"/>
      <c r="O473" s="3"/>
      <c r="P473" s="3"/>
      <c r="Q473" s="3"/>
      <c r="R473" s="3"/>
      <c r="S473" s="3"/>
      <c r="T473" s="3"/>
      <c r="U473" s="3"/>
      <c r="V473" s="3"/>
      <c r="W473" s="3"/>
      <c r="X473" s="3"/>
      <c r="Y473" s="3"/>
      <c r="Z473" s="3"/>
    </row>
    <row r="474" spans="1:26" ht="12.75" customHeight="1" x14ac:dyDescent="0.25">
      <c r="A474" s="3"/>
      <c r="B474" s="3"/>
      <c r="C474" s="3"/>
      <c r="D474" s="200"/>
      <c r="E474" s="3"/>
      <c r="F474" s="3"/>
      <c r="G474" s="3"/>
      <c r="H474" s="3"/>
      <c r="I474" s="3"/>
      <c r="J474" s="3"/>
      <c r="K474" s="3"/>
      <c r="L474" s="3"/>
      <c r="M474" s="3"/>
      <c r="N474" s="3"/>
      <c r="O474" s="3"/>
      <c r="P474" s="3"/>
      <c r="Q474" s="3"/>
      <c r="R474" s="3"/>
      <c r="S474" s="3"/>
      <c r="T474" s="3"/>
      <c r="U474" s="3"/>
      <c r="V474" s="3"/>
      <c r="W474" s="3"/>
      <c r="X474" s="3"/>
      <c r="Y474" s="3"/>
      <c r="Z474" s="3"/>
    </row>
    <row r="475" spans="1:26" ht="12.75" customHeight="1" x14ac:dyDescent="0.25">
      <c r="A475" s="3"/>
      <c r="B475" s="3"/>
      <c r="C475" s="3"/>
      <c r="D475" s="200"/>
      <c r="E475" s="3"/>
      <c r="F475" s="3"/>
      <c r="G475" s="3"/>
      <c r="H475" s="3"/>
      <c r="I475" s="3"/>
      <c r="J475" s="3"/>
      <c r="K475" s="3"/>
      <c r="L475" s="3"/>
      <c r="M475" s="3"/>
      <c r="N475" s="3"/>
      <c r="O475" s="3"/>
      <c r="P475" s="3"/>
      <c r="Q475" s="3"/>
      <c r="R475" s="3"/>
      <c r="S475" s="3"/>
      <c r="T475" s="3"/>
      <c r="U475" s="3"/>
      <c r="V475" s="3"/>
      <c r="W475" s="3"/>
      <c r="X475" s="3"/>
      <c r="Y475" s="3"/>
      <c r="Z475" s="3"/>
    </row>
    <row r="476" spans="1:26" ht="12.75" customHeight="1" x14ac:dyDescent="0.25">
      <c r="A476" s="3"/>
      <c r="B476" s="3"/>
      <c r="C476" s="3"/>
      <c r="D476" s="200"/>
      <c r="E476" s="3"/>
      <c r="F476" s="3"/>
      <c r="G476" s="3"/>
      <c r="H476" s="3"/>
      <c r="I476" s="3"/>
      <c r="J476" s="3"/>
      <c r="K476" s="3"/>
      <c r="L476" s="3"/>
      <c r="M476" s="3"/>
      <c r="N476" s="3"/>
      <c r="O476" s="3"/>
      <c r="P476" s="3"/>
      <c r="Q476" s="3"/>
      <c r="R476" s="3"/>
      <c r="S476" s="3"/>
      <c r="T476" s="3"/>
      <c r="U476" s="3"/>
      <c r="V476" s="3"/>
      <c r="W476" s="3"/>
      <c r="X476" s="3"/>
      <c r="Y476" s="3"/>
      <c r="Z476" s="3"/>
    </row>
    <row r="477" spans="1:26" ht="12.75" customHeight="1" x14ac:dyDescent="0.25">
      <c r="A477" s="3"/>
      <c r="B477" s="3"/>
      <c r="C477" s="3"/>
      <c r="D477" s="200"/>
      <c r="E477" s="3"/>
      <c r="F477" s="3"/>
      <c r="G477" s="3"/>
      <c r="H477" s="3"/>
      <c r="I477" s="3"/>
      <c r="J477" s="3"/>
      <c r="K477" s="3"/>
      <c r="L477" s="3"/>
      <c r="M477" s="3"/>
      <c r="N477" s="3"/>
      <c r="O477" s="3"/>
      <c r="P477" s="3"/>
      <c r="Q477" s="3"/>
      <c r="R477" s="3"/>
      <c r="S477" s="3"/>
      <c r="T477" s="3"/>
      <c r="U477" s="3"/>
      <c r="V477" s="3"/>
      <c r="W477" s="3"/>
      <c r="X477" s="3"/>
      <c r="Y477" s="3"/>
      <c r="Z477" s="3"/>
    </row>
    <row r="478" spans="1:26" ht="12.75" customHeight="1" x14ac:dyDescent="0.25">
      <c r="A478" s="3"/>
      <c r="B478" s="3"/>
      <c r="C478" s="3"/>
      <c r="D478" s="200"/>
      <c r="E478" s="3"/>
      <c r="F478" s="3"/>
      <c r="G478" s="3"/>
      <c r="H478" s="3"/>
      <c r="I478" s="3"/>
      <c r="J478" s="3"/>
      <c r="K478" s="3"/>
      <c r="L478" s="3"/>
      <c r="M478" s="3"/>
      <c r="N478" s="3"/>
      <c r="O478" s="3"/>
      <c r="P478" s="3"/>
      <c r="Q478" s="3"/>
      <c r="R478" s="3"/>
      <c r="S478" s="3"/>
      <c r="T478" s="3"/>
      <c r="U478" s="3"/>
      <c r="V478" s="3"/>
      <c r="W478" s="3"/>
      <c r="X478" s="3"/>
      <c r="Y478" s="3"/>
      <c r="Z478" s="3"/>
    </row>
    <row r="479" spans="1:26" ht="12.75" customHeight="1" x14ac:dyDescent="0.25">
      <c r="A479" s="3"/>
      <c r="B479" s="3"/>
      <c r="C479" s="3"/>
      <c r="D479" s="200"/>
      <c r="E479" s="3"/>
      <c r="F479" s="3"/>
      <c r="G479" s="3"/>
      <c r="H479" s="3"/>
      <c r="I479" s="3"/>
      <c r="J479" s="3"/>
      <c r="K479" s="3"/>
      <c r="L479" s="3"/>
      <c r="M479" s="3"/>
      <c r="N479" s="3"/>
      <c r="O479" s="3"/>
      <c r="P479" s="3"/>
      <c r="Q479" s="3"/>
      <c r="R479" s="3"/>
      <c r="S479" s="3"/>
      <c r="T479" s="3"/>
      <c r="U479" s="3"/>
      <c r="V479" s="3"/>
      <c r="W479" s="3"/>
      <c r="X479" s="3"/>
      <c r="Y479" s="3"/>
      <c r="Z479" s="3"/>
    </row>
    <row r="480" spans="1:26" ht="12.75" customHeight="1" x14ac:dyDescent="0.25">
      <c r="A480" s="3"/>
      <c r="B480" s="3"/>
      <c r="C480" s="3"/>
      <c r="D480" s="200"/>
      <c r="E480" s="3"/>
      <c r="F480" s="3"/>
      <c r="G480" s="3"/>
      <c r="H480" s="3"/>
      <c r="I480" s="3"/>
      <c r="J480" s="3"/>
      <c r="K480" s="3"/>
      <c r="L480" s="3"/>
      <c r="M480" s="3"/>
      <c r="N480" s="3"/>
      <c r="O480" s="3"/>
      <c r="P480" s="3"/>
      <c r="Q480" s="3"/>
      <c r="R480" s="3"/>
      <c r="S480" s="3"/>
      <c r="T480" s="3"/>
      <c r="U480" s="3"/>
      <c r="V480" s="3"/>
      <c r="W480" s="3"/>
      <c r="X480" s="3"/>
      <c r="Y480" s="3"/>
      <c r="Z480" s="3"/>
    </row>
    <row r="481" spans="1:26" ht="12.75" customHeight="1" x14ac:dyDescent="0.25">
      <c r="A481" s="3"/>
      <c r="B481" s="3"/>
      <c r="C481" s="3"/>
      <c r="D481" s="200"/>
      <c r="E481" s="3"/>
      <c r="F481" s="3"/>
      <c r="G481" s="3"/>
      <c r="H481" s="3"/>
      <c r="I481" s="3"/>
      <c r="J481" s="3"/>
      <c r="K481" s="3"/>
      <c r="L481" s="3"/>
      <c r="M481" s="3"/>
      <c r="N481" s="3"/>
      <c r="O481" s="3"/>
      <c r="P481" s="3"/>
      <c r="Q481" s="3"/>
      <c r="R481" s="3"/>
      <c r="S481" s="3"/>
      <c r="T481" s="3"/>
      <c r="U481" s="3"/>
      <c r="V481" s="3"/>
      <c r="W481" s="3"/>
      <c r="X481" s="3"/>
      <c r="Y481" s="3"/>
      <c r="Z481" s="3"/>
    </row>
    <row r="482" spans="1:26" ht="12.75" customHeight="1" x14ac:dyDescent="0.25">
      <c r="A482" s="3"/>
      <c r="B482" s="3"/>
      <c r="C482" s="3"/>
      <c r="D482" s="200"/>
      <c r="E482" s="3"/>
      <c r="F482" s="3"/>
      <c r="G482" s="3"/>
      <c r="H482" s="3"/>
      <c r="I482" s="3"/>
      <c r="J482" s="3"/>
      <c r="K482" s="3"/>
      <c r="L482" s="3"/>
      <c r="M482" s="3"/>
      <c r="N482" s="3"/>
      <c r="O482" s="3"/>
      <c r="P482" s="3"/>
      <c r="Q482" s="3"/>
      <c r="R482" s="3"/>
      <c r="S482" s="3"/>
      <c r="T482" s="3"/>
      <c r="U482" s="3"/>
      <c r="V482" s="3"/>
      <c r="W482" s="3"/>
      <c r="X482" s="3"/>
      <c r="Y482" s="3"/>
      <c r="Z482" s="3"/>
    </row>
    <row r="483" spans="1:26" ht="12.75" customHeight="1" x14ac:dyDescent="0.25">
      <c r="A483" s="3"/>
      <c r="B483" s="3"/>
      <c r="C483" s="3"/>
      <c r="D483" s="200"/>
      <c r="E483" s="3"/>
      <c r="F483" s="3"/>
      <c r="G483" s="3"/>
      <c r="H483" s="3"/>
      <c r="I483" s="3"/>
      <c r="J483" s="3"/>
      <c r="K483" s="3"/>
      <c r="L483" s="3"/>
      <c r="M483" s="3"/>
      <c r="N483" s="3"/>
      <c r="O483" s="3"/>
      <c r="P483" s="3"/>
      <c r="Q483" s="3"/>
      <c r="R483" s="3"/>
      <c r="S483" s="3"/>
      <c r="T483" s="3"/>
      <c r="U483" s="3"/>
      <c r="V483" s="3"/>
      <c r="W483" s="3"/>
      <c r="X483" s="3"/>
      <c r="Y483" s="3"/>
      <c r="Z483" s="3"/>
    </row>
    <row r="484" spans="1:26" ht="12.75" customHeight="1" x14ac:dyDescent="0.25">
      <c r="A484" s="3"/>
      <c r="B484" s="3"/>
      <c r="C484" s="3"/>
      <c r="D484" s="200"/>
      <c r="E484" s="3"/>
      <c r="F484" s="3"/>
      <c r="G484" s="3"/>
      <c r="H484" s="3"/>
      <c r="I484" s="3"/>
      <c r="J484" s="3"/>
      <c r="K484" s="3"/>
      <c r="L484" s="3"/>
      <c r="M484" s="3"/>
      <c r="N484" s="3"/>
      <c r="O484" s="3"/>
      <c r="P484" s="3"/>
      <c r="Q484" s="3"/>
      <c r="R484" s="3"/>
      <c r="S484" s="3"/>
      <c r="T484" s="3"/>
      <c r="U484" s="3"/>
      <c r="V484" s="3"/>
      <c r="W484" s="3"/>
      <c r="X484" s="3"/>
      <c r="Y484" s="3"/>
      <c r="Z484" s="3"/>
    </row>
    <row r="485" spans="1:26" ht="12.75" customHeight="1" x14ac:dyDescent="0.25">
      <c r="A485" s="3"/>
      <c r="B485" s="3"/>
      <c r="C485" s="3"/>
      <c r="D485" s="200"/>
      <c r="E485" s="3"/>
      <c r="F485" s="3"/>
      <c r="G485" s="3"/>
      <c r="H485" s="3"/>
      <c r="I485" s="3"/>
      <c r="J485" s="3"/>
      <c r="K485" s="3"/>
      <c r="L485" s="3"/>
      <c r="M485" s="3"/>
      <c r="N485" s="3"/>
      <c r="O485" s="3"/>
      <c r="P485" s="3"/>
      <c r="Q485" s="3"/>
      <c r="R485" s="3"/>
      <c r="S485" s="3"/>
      <c r="T485" s="3"/>
      <c r="U485" s="3"/>
      <c r="V485" s="3"/>
      <c r="W485" s="3"/>
      <c r="X485" s="3"/>
      <c r="Y485" s="3"/>
      <c r="Z485" s="3"/>
    </row>
    <row r="486" spans="1:26" ht="12.75" customHeight="1" x14ac:dyDescent="0.25">
      <c r="A486" s="3"/>
      <c r="B486" s="3"/>
      <c r="C486" s="3"/>
      <c r="D486" s="200"/>
      <c r="E486" s="3"/>
      <c r="F486" s="3"/>
      <c r="G486" s="3"/>
      <c r="H486" s="3"/>
      <c r="I486" s="3"/>
      <c r="J486" s="3"/>
      <c r="K486" s="3"/>
      <c r="L486" s="3"/>
      <c r="M486" s="3"/>
      <c r="N486" s="3"/>
      <c r="O486" s="3"/>
      <c r="P486" s="3"/>
      <c r="Q486" s="3"/>
      <c r="R486" s="3"/>
      <c r="S486" s="3"/>
      <c r="T486" s="3"/>
      <c r="U486" s="3"/>
      <c r="V486" s="3"/>
      <c r="W486" s="3"/>
      <c r="X486" s="3"/>
      <c r="Y486" s="3"/>
      <c r="Z486" s="3"/>
    </row>
    <row r="487" spans="1:26" ht="12.75" customHeight="1" x14ac:dyDescent="0.25">
      <c r="A487" s="3"/>
      <c r="B487" s="3"/>
      <c r="C487" s="3"/>
      <c r="D487" s="200"/>
      <c r="E487" s="3"/>
      <c r="F487" s="3"/>
      <c r="G487" s="3"/>
      <c r="H487" s="3"/>
      <c r="I487" s="3"/>
      <c r="J487" s="3"/>
      <c r="K487" s="3"/>
      <c r="L487" s="3"/>
      <c r="M487" s="3"/>
      <c r="N487" s="3"/>
      <c r="O487" s="3"/>
      <c r="P487" s="3"/>
      <c r="Q487" s="3"/>
      <c r="R487" s="3"/>
      <c r="S487" s="3"/>
      <c r="T487" s="3"/>
      <c r="U487" s="3"/>
      <c r="V487" s="3"/>
      <c r="W487" s="3"/>
      <c r="X487" s="3"/>
      <c r="Y487" s="3"/>
      <c r="Z487" s="3"/>
    </row>
    <row r="488" spans="1:26" ht="12.75" customHeight="1" x14ac:dyDescent="0.25">
      <c r="A488" s="3"/>
      <c r="B488" s="3"/>
      <c r="C488" s="3"/>
      <c r="D488" s="200"/>
      <c r="E488" s="3"/>
      <c r="F488" s="3"/>
      <c r="G488" s="3"/>
      <c r="H488" s="3"/>
      <c r="I488" s="3"/>
      <c r="J488" s="3"/>
      <c r="K488" s="3"/>
      <c r="L488" s="3"/>
      <c r="M488" s="3"/>
      <c r="N488" s="3"/>
      <c r="O488" s="3"/>
      <c r="P488" s="3"/>
      <c r="Q488" s="3"/>
      <c r="R488" s="3"/>
      <c r="S488" s="3"/>
      <c r="T488" s="3"/>
      <c r="U488" s="3"/>
      <c r="V488" s="3"/>
      <c r="W488" s="3"/>
      <c r="X488" s="3"/>
      <c r="Y488" s="3"/>
      <c r="Z488" s="3"/>
    </row>
    <row r="489" spans="1:26" ht="12.75" customHeight="1" x14ac:dyDescent="0.25">
      <c r="A489" s="3"/>
      <c r="B489" s="3"/>
      <c r="C489" s="3"/>
      <c r="D489" s="200"/>
      <c r="E489" s="3"/>
      <c r="F489" s="3"/>
      <c r="G489" s="3"/>
      <c r="H489" s="3"/>
      <c r="I489" s="3"/>
      <c r="J489" s="3"/>
      <c r="K489" s="3"/>
      <c r="L489" s="3"/>
      <c r="M489" s="3"/>
      <c r="N489" s="3"/>
      <c r="O489" s="3"/>
      <c r="P489" s="3"/>
      <c r="Q489" s="3"/>
      <c r="R489" s="3"/>
      <c r="S489" s="3"/>
      <c r="T489" s="3"/>
      <c r="U489" s="3"/>
      <c r="V489" s="3"/>
      <c r="W489" s="3"/>
      <c r="X489" s="3"/>
      <c r="Y489" s="3"/>
      <c r="Z489" s="3"/>
    </row>
    <row r="490" spans="1:26" ht="12.75" customHeight="1" x14ac:dyDescent="0.25">
      <c r="A490" s="3"/>
      <c r="B490" s="3"/>
      <c r="C490" s="3"/>
      <c r="D490" s="200"/>
      <c r="E490" s="3"/>
      <c r="F490" s="3"/>
      <c r="G490" s="3"/>
      <c r="H490" s="3"/>
      <c r="I490" s="3"/>
      <c r="J490" s="3"/>
      <c r="K490" s="3"/>
      <c r="L490" s="3"/>
      <c r="M490" s="3"/>
      <c r="N490" s="3"/>
      <c r="O490" s="3"/>
      <c r="P490" s="3"/>
      <c r="Q490" s="3"/>
      <c r="R490" s="3"/>
      <c r="S490" s="3"/>
      <c r="T490" s="3"/>
      <c r="U490" s="3"/>
      <c r="V490" s="3"/>
      <c r="W490" s="3"/>
      <c r="X490" s="3"/>
      <c r="Y490" s="3"/>
      <c r="Z490" s="3"/>
    </row>
    <row r="491" spans="1:26" ht="12.75" customHeight="1" x14ac:dyDescent="0.25">
      <c r="A491" s="3"/>
      <c r="B491" s="3"/>
      <c r="C491" s="3"/>
      <c r="D491" s="200"/>
      <c r="E491" s="3"/>
      <c r="F491" s="3"/>
      <c r="G491" s="3"/>
      <c r="H491" s="3"/>
      <c r="I491" s="3"/>
      <c r="J491" s="3"/>
      <c r="K491" s="3"/>
      <c r="L491" s="3"/>
      <c r="M491" s="3"/>
      <c r="N491" s="3"/>
      <c r="O491" s="3"/>
      <c r="P491" s="3"/>
      <c r="Q491" s="3"/>
      <c r="R491" s="3"/>
      <c r="S491" s="3"/>
      <c r="T491" s="3"/>
      <c r="U491" s="3"/>
      <c r="V491" s="3"/>
      <c r="W491" s="3"/>
      <c r="X491" s="3"/>
      <c r="Y491" s="3"/>
      <c r="Z491" s="3"/>
    </row>
    <row r="492" spans="1:26" ht="12.75" customHeight="1" x14ac:dyDescent="0.25">
      <c r="A492" s="3"/>
      <c r="B492" s="3"/>
      <c r="C492" s="3"/>
      <c r="D492" s="200"/>
      <c r="E492" s="3"/>
      <c r="F492" s="3"/>
      <c r="G492" s="3"/>
      <c r="H492" s="3"/>
      <c r="I492" s="3"/>
      <c r="J492" s="3"/>
      <c r="K492" s="3"/>
      <c r="L492" s="3"/>
      <c r="M492" s="3"/>
      <c r="N492" s="3"/>
      <c r="O492" s="3"/>
      <c r="P492" s="3"/>
      <c r="Q492" s="3"/>
      <c r="R492" s="3"/>
      <c r="S492" s="3"/>
      <c r="T492" s="3"/>
      <c r="U492" s="3"/>
      <c r="V492" s="3"/>
      <c r="W492" s="3"/>
      <c r="X492" s="3"/>
      <c r="Y492" s="3"/>
      <c r="Z492" s="3"/>
    </row>
    <row r="493" spans="1:26" ht="12.75" customHeight="1" x14ac:dyDescent="0.25">
      <c r="A493" s="3"/>
      <c r="B493" s="3"/>
      <c r="C493" s="3"/>
      <c r="D493" s="200"/>
      <c r="E493" s="3"/>
      <c r="F493" s="3"/>
      <c r="G493" s="3"/>
      <c r="H493" s="3"/>
      <c r="I493" s="3"/>
      <c r="J493" s="3"/>
      <c r="K493" s="3"/>
      <c r="L493" s="3"/>
      <c r="M493" s="3"/>
      <c r="N493" s="3"/>
      <c r="O493" s="3"/>
      <c r="P493" s="3"/>
      <c r="Q493" s="3"/>
      <c r="R493" s="3"/>
      <c r="S493" s="3"/>
      <c r="T493" s="3"/>
      <c r="U493" s="3"/>
      <c r="V493" s="3"/>
      <c r="W493" s="3"/>
      <c r="X493" s="3"/>
      <c r="Y493" s="3"/>
      <c r="Z493" s="3"/>
    </row>
    <row r="494" spans="1:26" ht="12.75" customHeight="1" x14ac:dyDescent="0.25">
      <c r="A494" s="3"/>
      <c r="B494" s="3"/>
      <c r="C494" s="3"/>
      <c r="D494" s="200"/>
      <c r="E494" s="3"/>
      <c r="F494" s="3"/>
      <c r="G494" s="3"/>
      <c r="H494" s="3"/>
      <c r="I494" s="3"/>
      <c r="J494" s="3"/>
      <c r="K494" s="3"/>
      <c r="L494" s="3"/>
      <c r="M494" s="3"/>
      <c r="N494" s="3"/>
      <c r="O494" s="3"/>
      <c r="P494" s="3"/>
      <c r="Q494" s="3"/>
      <c r="R494" s="3"/>
      <c r="S494" s="3"/>
      <c r="T494" s="3"/>
      <c r="U494" s="3"/>
      <c r="V494" s="3"/>
      <c r="W494" s="3"/>
      <c r="X494" s="3"/>
      <c r="Y494" s="3"/>
      <c r="Z494" s="3"/>
    </row>
    <row r="495" spans="1:26" ht="12.75" customHeight="1" x14ac:dyDescent="0.25">
      <c r="A495" s="3"/>
      <c r="B495" s="3"/>
      <c r="C495" s="3"/>
      <c r="D495" s="200"/>
      <c r="E495" s="3"/>
      <c r="F495" s="3"/>
      <c r="G495" s="3"/>
      <c r="H495" s="3"/>
      <c r="I495" s="3"/>
      <c r="J495" s="3"/>
      <c r="K495" s="3"/>
      <c r="L495" s="3"/>
      <c r="M495" s="3"/>
      <c r="N495" s="3"/>
      <c r="O495" s="3"/>
      <c r="P495" s="3"/>
      <c r="Q495" s="3"/>
      <c r="R495" s="3"/>
      <c r="S495" s="3"/>
      <c r="T495" s="3"/>
      <c r="U495" s="3"/>
      <c r="V495" s="3"/>
      <c r="W495" s="3"/>
      <c r="X495" s="3"/>
      <c r="Y495" s="3"/>
      <c r="Z495" s="3"/>
    </row>
    <row r="496" spans="1:26" ht="12.75" customHeight="1" x14ac:dyDescent="0.25">
      <c r="A496" s="3"/>
      <c r="B496" s="3"/>
      <c r="C496" s="3"/>
      <c r="D496" s="200"/>
      <c r="E496" s="3"/>
      <c r="F496" s="3"/>
      <c r="G496" s="3"/>
      <c r="H496" s="3"/>
      <c r="I496" s="3"/>
      <c r="J496" s="3"/>
      <c r="K496" s="3"/>
      <c r="L496" s="3"/>
      <c r="M496" s="3"/>
      <c r="N496" s="3"/>
      <c r="O496" s="3"/>
      <c r="P496" s="3"/>
      <c r="Q496" s="3"/>
      <c r="R496" s="3"/>
      <c r="S496" s="3"/>
      <c r="T496" s="3"/>
      <c r="U496" s="3"/>
      <c r="V496" s="3"/>
      <c r="W496" s="3"/>
      <c r="X496" s="3"/>
      <c r="Y496" s="3"/>
      <c r="Z496" s="3"/>
    </row>
    <row r="497" spans="1:26" ht="12.75" customHeight="1" x14ac:dyDescent="0.25">
      <c r="A497" s="3"/>
      <c r="B497" s="3"/>
      <c r="C497" s="3"/>
      <c r="D497" s="200"/>
      <c r="E497" s="3"/>
      <c r="F497" s="3"/>
      <c r="G497" s="3"/>
      <c r="H497" s="3"/>
      <c r="I497" s="3"/>
      <c r="J497" s="3"/>
      <c r="K497" s="3"/>
      <c r="L497" s="3"/>
      <c r="M497" s="3"/>
      <c r="N497" s="3"/>
      <c r="O497" s="3"/>
      <c r="P497" s="3"/>
      <c r="Q497" s="3"/>
      <c r="R497" s="3"/>
      <c r="S497" s="3"/>
      <c r="T497" s="3"/>
      <c r="U497" s="3"/>
      <c r="V497" s="3"/>
      <c r="W497" s="3"/>
      <c r="X497" s="3"/>
      <c r="Y497" s="3"/>
      <c r="Z497" s="3"/>
    </row>
    <row r="498" spans="1:26" ht="12.75" customHeight="1" x14ac:dyDescent="0.25">
      <c r="A498" s="3"/>
      <c r="B498" s="3"/>
      <c r="C498" s="3"/>
      <c r="D498" s="200"/>
      <c r="E498" s="3"/>
      <c r="F498" s="3"/>
      <c r="G498" s="3"/>
      <c r="H498" s="3"/>
      <c r="I498" s="3"/>
      <c r="J498" s="3"/>
      <c r="K498" s="3"/>
      <c r="L498" s="3"/>
      <c r="M498" s="3"/>
      <c r="N498" s="3"/>
      <c r="O498" s="3"/>
      <c r="P498" s="3"/>
      <c r="Q498" s="3"/>
      <c r="R498" s="3"/>
      <c r="S498" s="3"/>
      <c r="T498" s="3"/>
      <c r="U498" s="3"/>
      <c r="V498" s="3"/>
      <c r="W498" s="3"/>
      <c r="X498" s="3"/>
      <c r="Y498" s="3"/>
      <c r="Z498" s="3"/>
    </row>
    <row r="499" spans="1:26" ht="12.75" customHeight="1" x14ac:dyDescent="0.25">
      <c r="A499" s="3"/>
      <c r="B499" s="3"/>
      <c r="C499" s="3"/>
      <c r="D499" s="200"/>
      <c r="E499" s="3"/>
      <c r="F499" s="3"/>
      <c r="G499" s="3"/>
      <c r="H499" s="3"/>
      <c r="I499" s="3"/>
      <c r="J499" s="3"/>
      <c r="K499" s="3"/>
      <c r="L499" s="3"/>
      <c r="M499" s="3"/>
      <c r="N499" s="3"/>
      <c r="O499" s="3"/>
      <c r="P499" s="3"/>
      <c r="Q499" s="3"/>
      <c r="R499" s="3"/>
      <c r="S499" s="3"/>
      <c r="T499" s="3"/>
      <c r="U499" s="3"/>
      <c r="V499" s="3"/>
      <c r="W499" s="3"/>
      <c r="X499" s="3"/>
      <c r="Y499" s="3"/>
      <c r="Z499" s="3"/>
    </row>
    <row r="500" spans="1:26" ht="12.75" customHeight="1" x14ac:dyDescent="0.25">
      <c r="A500" s="3"/>
      <c r="B500" s="3"/>
      <c r="C500" s="3"/>
      <c r="D500" s="200"/>
      <c r="E500" s="3"/>
      <c r="F500" s="3"/>
      <c r="G500" s="3"/>
      <c r="H500" s="3"/>
      <c r="I500" s="3"/>
      <c r="J500" s="3"/>
      <c r="K500" s="3"/>
      <c r="L500" s="3"/>
      <c r="M500" s="3"/>
      <c r="N500" s="3"/>
      <c r="O500" s="3"/>
      <c r="P500" s="3"/>
      <c r="Q500" s="3"/>
      <c r="R500" s="3"/>
      <c r="S500" s="3"/>
      <c r="T500" s="3"/>
      <c r="U500" s="3"/>
      <c r="V500" s="3"/>
      <c r="W500" s="3"/>
      <c r="X500" s="3"/>
      <c r="Y500" s="3"/>
      <c r="Z500" s="3"/>
    </row>
    <row r="501" spans="1:26" ht="12.75" customHeight="1" x14ac:dyDescent="0.25">
      <c r="A501" s="3"/>
      <c r="B501" s="3"/>
      <c r="C501" s="3"/>
      <c r="D501" s="200"/>
      <c r="E501" s="3"/>
      <c r="F501" s="3"/>
      <c r="G501" s="3"/>
      <c r="H501" s="3"/>
      <c r="I501" s="3"/>
      <c r="J501" s="3"/>
      <c r="K501" s="3"/>
      <c r="L501" s="3"/>
      <c r="M501" s="3"/>
      <c r="N501" s="3"/>
      <c r="O501" s="3"/>
      <c r="P501" s="3"/>
      <c r="Q501" s="3"/>
      <c r="R501" s="3"/>
      <c r="S501" s="3"/>
      <c r="T501" s="3"/>
      <c r="U501" s="3"/>
      <c r="V501" s="3"/>
      <c r="W501" s="3"/>
      <c r="X501" s="3"/>
      <c r="Y501" s="3"/>
      <c r="Z501" s="3"/>
    </row>
    <row r="502" spans="1:26" ht="12.75" customHeight="1" x14ac:dyDescent="0.25">
      <c r="A502" s="3"/>
      <c r="B502" s="3"/>
      <c r="C502" s="3"/>
      <c r="D502" s="200"/>
      <c r="E502" s="3"/>
      <c r="F502" s="3"/>
      <c r="G502" s="3"/>
      <c r="H502" s="3"/>
      <c r="I502" s="3"/>
      <c r="J502" s="3"/>
      <c r="K502" s="3"/>
      <c r="L502" s="3"/>
      <c r="M502" s="3"/>
      <c r="N502" s="3"/>
      <c r="O502" s="3"/>
      <c r="P502" s="3"/>
      <c r="Q502" s="3"/>
      <c r="R502" s="3"/>
      <c r="S502" s="3"/>
      <c r="T502" s="3"/>
      <c r="U502" s="3"/>
      <c r="V502" s="3"/>
      <c r="W502" s="3"/>
      <c r="X502" s="3"/>
      <c r="Y502" s="3"/>
      <c r="Z502" s="3"/>
    </row>
    <row r="503" spans="1:26" ht="12.75" customHeight="1" x14ac:dyDescent="0.25">
      <c r="A503" s="3"/>
      <c r="B503" s="3"/>
      <c r="C503" s="3"/>
      <c r="D503" s="200"/>
      <c r="E503" s="3"/>
      <c r="F503" s="3"/>
      <c r="G503" s="3"/>
      <c r="H503" s="3"/>
      <c r="I503" s="3"/>
      <c r="J503" s="3"/>
      <c r="K503" s="3"/>
      <c r="L503" s="3"/>
      <c r="M503" s="3"/>
      <c r="N503" s="3"/>
      <c r="O503" s="3"/>
      <c r="P503" s="3"/>
      <c r="Q503" s="3"/>
      <c r="R503" s="3"/>
      <c r="S503" s="3"/>
      <c r="T503" s="3"/>
      <c r="U503" s="3"/>
      <c r="V503" s="3"/>
      <c r="W503" s="3"/>
      <c r="X503" s="3"/>
      <c r="Y503" s="3"/>
      <c r="Z503" s="3"/>
    </row>
    <row r="504" spans="1:26" ht="12.75" customHeight="1" x14ac:dyDescent="0.25">
      <c r="A504" s="3"/>
      <c r="B504" s="3"/>
      <c r="C504" s="3"/>
      <c r="D504" s="200"/>
      <c r="E504" s="3"/>
      <c r="F504" s="3"/>
      <c r="G504" s="3"/>
      <c r="H504" s="3"/>
      <c r="I504" s="3"/>
      <c r="J504" s="3"/>
      <c r="K504" s="3"/>
      <c r="L504" s="3"/>
      <c r="M504" s="3"/>
      <c r="N504" s="3"/>
      <c r="O504" s="3"/>
      <c r="P504" s="3"/>
      <c r="Q504" s="3"/>
      <c r="R504" s="3"/>
      <c r="S504" s="3"/>
      <c r="T504" s="3"/>
      <c r="U504" s="3"/>
      <c r="V504" s="3"/>
      <c r="W504" s="3"/>
      <c r="X504" s="3"/>
      <c r="Y504" s="3"/>
      <c r="Z504" s="3"/>
    </row>
    <row r="505" spans="1:26" ht="12.75" customHeight="1" x14ac:dyDescent="0.25">
      <c r="A505" s="3"/>
      <c r="B505" s="3"/>
      <c r="C505" s="3"/>
      <c r="D505" s="200"/>
      <c r="E505" s="3"/>
      <c r="F505" s="3"/>
      <c r="G505" s="3"/>
      <c r="H505" s="3"/>
      <c r="I505" s="3"/>
      <c r="J505" s="3"/>
      <c r="K505" s="3"/>
      <c r="L505" s="3"/>
      <c r="M505" s="3"/>
      <c r="N505" s="3"/>
      <c r="O505" s="3"/>
      <c r="P505" s="3"/>
      <c r="Q505" s="3"/>
      <c r="R505" s="3"/>
      <c r="S505" s="3"/>
      <c r="T505" s="3"/>
      <c r="U505" s="3"/>
      <c r="V505" s="3"/>
      <c r="W505" s="3"/>
      <c r="X505" s="3"/>
      <c r="Y505" s="3"/>
      <c r="Z505" s="3"/>
    </row>
    <row r="506" spans="1:26" ht="12.75" customHeight="1" x14ac:dyDescent="0.25">
      <c r="A506" s="3"/>
      <c r="B506" s="3"/>
      <c r="C506" s="3"/>
      <c r="D506" s="200"/>
      <c r="E506" s="3"/>
      <c r="F506" s="3"/>
      <c r="G506" s="3"/>
      <c r="H506" s="3"/>
      <c r="I506" s="3"/>
      <c r="J506" s="3"/>
      <c r="K506" s="3"/>
      <c r="L506" s="3"/>
      <c r="M506" s="3"/>
      <c r="N506" s="3"/>
      <c r="O506" s="3"/>
      <c r="P506" s="3"/>
      <c r="Q506" s="3"/>
      <c r="R506" s="3"/>
      <c r="S506" s="3"/>
      <c r="T506" s="3"/>
      <c r="U506" s="3"/>
      <c r="V506" s="3"/>
      <c r="W506" s="3"/>
      <c r="X506" s="3"/>
      <c r="Y506" s="3"/>
      <c r="Z506" s="3"/>
    </row>
    <row r="507" spans="1:26" ht="12.75" customHeight="1" x14ac:dyDescent="0.25">
      <c r="A507" s="3"/>
      <c r="B507" s="3"/>
      <c r="C507" s="3"/>
      <c r="D507" s="200"/>
      <c r="E507" s="3"/>
      <c r="F507" s="3"/>
      <c r="G507" s="3"/>
      <c r="H507" s="3"/>
      <c r="I507" s="3"/>
      <c r="J507" s="3"/>
      <c r="K507" s="3"/>
      <c r="L507" s="3"/>
      <c r="M507" s="3"/>
      <c r="N507" s="3"/>
      <c r="O507" s="3"/>
      <c r="P507" s="3"/>
      <c r="Q507" s="3"/>
      <c r="R507" s="3"/>
      <c r="S507" s="3"/>
      <c r="T507" s="3"/>
      <c r="U507" s="3"/>
      <c r="V507" s="3"/>
      <c r="W507" s="3"/>
      <c r="X507" s="3"/>
      <c r="Y507" s="3"/>
      <c r="Z507" s="3"/>
    </row>
    <row r="508" spans="1:26" ht="12.75" customHeight="1" x14ac:dyDescent="0.25">
      <c r="A508" s="3"/>
      <c r="B508" s="3"/>
      <c r="C508" s="3"/>
      <c r="D508" s="200"/>
      <c r="E508" s="3"/>
      <c r="F508" s="3"/>
      <c r="G508" s="3"/>
      <c r="H508" s="3"/>
      <c r="I508" s="3"/>
      <c r="J508" s="3"/>
      <c r="K508" s="3"/>
      <c r="L508" s="3"/>
      <c r="M508" s="3"/>
      <c r="N508" s="3"/>
      <c r="O508" s="3"/>
      <c r="P508" s="3"/>
      <c r="Q508" s="3"/>
      <c r="R508" s="3"/>
      <c r="S508" s="3"/>
      <c r="T508" s="3"/>
      <c r="U508" s="3"/>
      <c r="V508" s="3"/>
      <c r="W508" s="3"/>
      <c r="X508" s="3"/>
      <c r="Y508" s="3"/>
      <c r="Z508" s="3"/>
    </row>
    <row r="509" spans="1:26" ht="12.75" customHeight="1" x14ac:dyDescent="0.25">
      <c r="A509" s="3"/>
      <c r="B509" s="3"/>
      <c r="C509" s="3"/>
      <c r="D509" s="200"/>
      <c r="E509" s="3"/>
      <c r="F509" s="3"/>
      <c r="G509" s="3"/>
      <c r="H509" s="3"/>
      <c r="I509" s="3"/>
      <c r="J509" s="3"/>
      <c r="K509" s="3"/>
      <c r="L509" s="3"/>
      <c r="M509" s="3"/>
      <c r="N509" s="3"/>
      <c r="O509" s="3"/>
      <c r="P509" s="3"/>
      <c r="Q509" s="3"/>
      <c r="R509" s="3"/>
      <c r="S509" s="3"/>
      <c r="T509" s="3"/>
      <c r="U509" s="3"/>
      <c r="V509" s="3"/>
      <c r="W509" s="3"/>
      <c r="X509" s="3"/>
      <c r="Y509" s="3"/>
      <c r="Z509" s="3"/>
    </row>
    <row r="510" spans="1:26" ht="12.75" customHeight="1" x14ac:dyDescent="0.25">
      <c r="A510" s="3"/>
      <c r="B510" s="3"/>
      <c r="C510" s="3"/>
      <c r="D510" s="200"/>
      <c r="E510" s="3"/>
      <c r="F510" s="3"/>
      <c r="G510" s="3"/>
      <c r="H510" s="3"/>
      <c r="I510" s="3"/>
      <c r="J510" s="3"/>
      <c r="K510" s="3"/>
      <c r="L510" s="3"/>
      <c r="M510" s="3"/>
      <c r="N510" s="3"/>
      <c r="O510" s="3"/>
      <c r="P510" s="3"/>
      <c r="Q510" s="3"/>
      <c r="R510" s="3"/>
      <c r="S510" s="3"/>
      <c r="T510" s="3"/>
      <c r="U510" s="3"/>
      <c r="V510" s="3"/>
      <c r="W510" s="3"/>
      <c r="X510" s="3"/>
      <c r="Y510" s="3"/>
      <c r="Z510" s="3"/>
    </row>
    <row r="511" spans="1:26" ht="12.75" customHeight="1" x14ac:dyDescent="0.25">
      <c r="A511" s="3"/>
      <c r="B511" s="3"/>
      <c r="C511" s="3"/>
      <c r="D511" s="200"/>
      <c r="E511" s="3"/>
      <c r="F511" s="3"/>
      <c r="G511" s="3"/>
      <c r="H511" s="3"/>
      <c r="I511" s="3"/>
      <c r="J511" s="3"/>
      <c r="K511" s="3"/>
      <c r="L511" s="3"/>
      <c r="M511" s="3"/>
      <c r="N511" s="3"/>
      <c r="O511" s="3"/>
      <c r="P511" s="3"/>
      <c r="Q511" s="3"/>
      <c r="R511" s="3"/>
      <c r="S511" s="3"/>
      <c r="T511" s="3"/>
      <c r="U511" s="3"/>
      <c r="V511" s="3"/>
      <c r="W511" s="3"/>
      <c r="X511" s="3"/>
      <c r="Y511" s="3"/>
      <c r="Z511" s="3"/>
    </row>
    <row r="512" spans="1:26" ht="12.75" customHeight="1" x14ac:dyDescent="0.25">
      <c r="A512" s="3"/>
      <c r="B512" s="3"/>
      <c r="C512" s="3"/>
      <c r="D512" s="200"/>
      <c r="E512" s="3"/>
      <c r="F512" s="3"/>
      <c r="G512" s="3"/>
      <c r="H512" s="3"/>
      <c r="I512" s="3"/>
      <c r="J512" s="3"/>
      <c r="K512" s="3"/>
      <c r="L512" s="3"/>
      <c r="M512" s="3"/>
      <c r="N512" s="3"/>
      <c r="O512" s="3"/>
      <c r="P512" s="3"/>
      <c r="Q512" s="3"/>
      <c r="R512" s="3"/>
      <c r="S512" s="3"/>
      <c r="T512" s="3"/>
      <c r="U512" s="3"/>
      <c r="V512" s="3"/>
      <c r="W512" s="3"/>
      <c r="X512" s="3"/>
      <c r="Y512" s="3"/>
      <c r="Z512" s="3"/>
    </row>
    <row r="513" spans="1:26" ht="12.75" customHeight="1" x14ac:dyDescent="0.25">
      <c r="A513" s="3"/>
      <c r="B513" s="3"/>
      <c r="C513" s="3"/>
      <c r="D513" s="200"/>
      <c r="E513" s="3"/>
      <c r="F513" s="3"/>
      <c r="G513" s="3"/>
      <c r="H513" s="3"/>
      <c r="I513" s="3"/>
      <c r="J513" s="3"/>
      <c r="K513" s="3"/>
      <c r="L513" s="3"/>
      <c r="M513" s="3"/>
      <c r="N513" s="3"/>
      <c r="O513" s="3"/>
      <c r="P513" s="3"/>
      <c r="Q513" s="3"/>
      <c r="R513" s="3"/>
      <c r="S513" s="3"/>
      <c r="T513" s="3"/>
      <c r="U513" s="3"/>
      <c r="V513" s="3"/>
      <c r="W513" s="3"/>
      <c r="X513" s="3"/>
      <c r="Y513" s="3"/>
      <c r="Z513" s="3"/>
    </row>
    <row r="514" spans="1:26" ht="12.75" customHeight="1" x14ac:dyDescent="0.25">
      <c r="A514" s="3"/>
      <c r="B514" s="3"/>
      <c r="C514" s="3"/>
      <c r="D514" s="200"/>
      <c r="E514" s="3"/>
      <c r="F514" s="3"/>
      <c r="G514" s="3"/>
      <c r="H514" s="3"/>
      <c r="I514" s="3"/>
      <c r="J514" s="3"/>
      <c r="K514" s="3"/>
      <c r="L514" s="3"/>
      <c r="M514" s="3"/>
      <c r="N514" s="3"/>
      <c r="O514" s="3"/>
      <c r="P514" s="3"/>
      <c r="Q514" s="3"/>
      <c r="R514" s="3"/>
      <c r="S514" s="3"/>
      <c r="T514" s="3"/>
      <c r="U514" s="3"/>
      <c r="V514" s="3"/>
      <c r="W514" s="3"/>
      <c r="X514" s="3"/>
      <c r="Y514" s="3"/>
      <c r="Z514" s="3"/>
    </row>
    <row r="515" spans="1:26" ht="12.75" customHeight="1" x14ac:dyDescent="0.25">
      <c r="A515" s="3"/>
      <c r="B515" s="3"/>
      <c r="C515" s="3"/>
      <c r="D515" s="200"/>
      <c r="E515" s="3"/>
      <c r="F515" s="3"/>
      <c r="G515" s="3"/>
      <c r="H515" s="3"/>
      <c r="I515" s="3"/>
      <c r="J515" s="3"/>
      <c r="K515" s="3"/>
      <c r="L515" s="3"/>
      <c r="M515" s="3"/>
      <c r="N515" s="3"/>
      <c r="O515" s="3"/>
      <c r="P515" s="3"/>
      <c r="Q515" s="3"/>
      <c r="R515" s="3"/>
      <c r="S515" s="3"/>
      <c r="T515" s="3"/>
      <c r="U515" s="3"/>
      <c r="V515" s="3"/>
      <c r="W515" s="3"/>
      <c r="X515" s="3"/>
      <c r="Y515" s="3"/>
      <c r="Z515" s="3"/>
    </row>
    <row r="516" spans="1:26" ht="12.75" customHeight="1" x14ac:dyDescent="0.25">
      <c r="A516" s="3"/>
      <c r="B516" s="3"/>
      <c r="C516" s="3"/>
      <c r="D516" s="200"/>
      <c r="E516" s="3"/>
      <c r="F516" s="3"/>
      <c r="G516" s="3"/>
      <c r="H516" s="3"/>
      <c r="I516" s="3"/>
      <c r="J516" s="3"/>
      <c r="K516" s="3"/>
      <c r="L516" s="3"/>
      <c r="M516" s="3"/>
      <c r="N516" s="3"/>
      <c r="O516" s="3"/>
      <c r="P516" s="3"/>
      <c r="Q516" s="3"/>
      <c r="R516" s="3"/>
      <c r="S516" s="3"/>
      <c r="T516" s="3"/>
      <c r="U516" s="3"/>
      <c r="V516" s="3"/>
      <c r="W516" s="3"/>
      <c r="X516" s="3"/>
      <c r="Y516" s="3"/>
      <c r="Z516" s="3"/>
    </row>
    <row r="517" spans="1:26" ht="12.75" customHeight="1" x14ac:dyDescent="0.25">
      <c r="A517" s="3"/>
      <c r="B517" s="3"/>
      <c r="C517" s="3"/>
      <c r="D517" s="200"/>
      <c r="E517" s="3"/>
      <c r="F517" s="3"/>
      <c r="G517" s="3"/>
      <c r="H517" s="3"/>
      <c r="I517" s="3"/>
      <c r="J517" s="3"/>
      <c r="K517" s="3"/>
      <c r="L517" s="3"/>
      <c r="M517" s="3"/>
      <c r="N517" s="3"/>
      <c r="O517" s="3"/>
      <c r="P517" s="3"/>
      <c r="Q517" s="3"/>
      <c r="R517" s="3"/>
      <c r="S517" s="3"/>
      <c r="T517" s="3"/>
      <c r="U517" s="3"/>
      <c r="V517" s="3"/>
      <c r="W517" s="3"/>
      <c r="X517" s="3"/>
      <c r="Y517" s="3"/>
      <c r="Z517" s="3"/>
    </row>
    <row r="518" spans="1:26" ht="12.75" customHeight="1" x14ac:dyDescent="0.25">
      <c r="A518" s="3"/>
      <c r="B518" s="3"/>
      <c r="C518" s="3"/>
      <c r="D518" s="200"/>
      <c r="E518" s="3"/>
      <c r="F518" s="3"/>
      <c r="G518" s="3"/>
      <c r="H518" s="3"/>
      <c r="I518" s="3"/>
      <c r="J518" s="3"/>
      <c r="K518" s="3"/>
      <c r="L518" s="3"/>
      <c r="M518" s="3"/>
      <c r="N518" s="3"/>
      <c r="O518" s="3"/>
      <c r="P518" s="3"/>
      <c r="Q518" s="3"/>
      <c r="R518" s="3"/>
      <c r="S518" s="3"/>
      <c r="T518" s="3"/>
      <c r="U518" s="3"/>
      <c r="V518" s="3"/>
      <c r="W518" s="3"/>
      <c r="X518" s="3"/>
      <c r="Y518" s="3"/>
      <c r="Z518" s="3"/>
    </row>
    <row r="519" spans="1:26" ht="12.75" customHeight="1" x14ac:dyDescent="0.25">
      <c r="A519" s="3"/>
      <c r="B519" s="3"/>
      <c r="C519" s="3"/>
      <c r="D519" s="200"/>
      <c r="E519" s="3"/>
      <c r="F519" s="3"/>
      <c r="G519" s="3"/>
      <c r="H519" s="3"/>
      <c r="I519" s="3"/>
      <c r="J519" s="3"/>
      <c r="K519" s="3"/>
      <c r="L519" s="3"/>
      <c r="M519" s="3"/>
      <c r="N519" s="3"/>
      <c r="O519" s="3"/>
      <c r="P519" s="3"/>
      <c r="Q519" s="3"/>
      <c r="R519" s="3"/>
      <c r="S519" s="3"/>
      <c r="T519" s="3"/>
      <c r="U519" s="3"/>
      <c r="V519" s="3"/>
      <c r="W519" s="3"/>
      <c r="X519" s="3"/>
      <c r="Y519" s="3"/>
      <c r="Z519" s="3"/>
    </row>
    <row r="520" spans="1:26" ht="12.75" customHeight="1" x14ac:dyDescent="0.25">
      <c r="A520" s="3"/>
      <c r="B520" s="3"/>
      <c r="C520" s="3"/>
      <c r="D520" s="200"/>
      <c r="E520" s="3"/>
      <c r="F520" s="3"/>
      <c r="G520" s="3"/>
      <c r="H520" s="3"/>
      <c r="I520" s="3"/>
      <c r="J520" s="3"/>
      <c r="K520" s="3"/>
      <c r="L520" s="3"/>
      <c r="M520" s="3"/>
      <c r="N520" s="3"/>
      <c r="O520" s="3"/>
      <c r="P520" s="3"/>
      <c r="Q520" s="3"/>
      <c r="R520" s="3"/>
      <c r="S520" s="3"/>
      <c r="T520" s="3"/>
      <c r="U520" s="3"/>
      <c r="V520" s="3"/>
      <c r="W520" s="3"/>
      <c r="X520" s="3"/>
      <c r="Y520" s="3"/>
      <c r="Z520" s="3"/>
    </row>
    <row r="521" spans="1:26" ht="12.75" customHeight="1" x14ac:dyDescent="0.25">
      <c r="A521" s="3"/>
      <c r="B521" s="3"/>
      <c r="C521" s="3"/>
      <c r="D521" s="200"/>
      <c r="E521" s="3"/>
      <c r="F521" s="3"/>
      <c r="G521" s="3"/>
      <c r="H521" s="3"/>
      <c r="I521" s="3"/>
      <c r="J521" s="3"/>
      <c r="K521" s="3"/>
      <c r="L521" s="3"/>
      <c r="M521" s="3"/>
      <c r="N521" s="3"/>
      <c r="O521" s="3"/>
      <c r="P521" s="3"/>
      <c r="Q521" s="3"/>
      <c r="R521" s="3"/>
      <c r="S521" s="3"/>
      <c r="T521" s="3"/>
      <c r="U521" s="3"/>
      <c r="V521" s="3"/>
      <c r="W521" s="3"/>
      <c r="X521" s="3"/>
      <c r="Y521" s="3"/>
      <c r="Z521" s="3"/>
    </row>
    <row r="522" spans="1:26" ht="12.75" customHeight="1" x14ac:dyDescent="0.25">
      <c r="A522" s="3"/>
      <c r="B522" s="3"/>
      <c r="C522" s="3"/>
      <c r="D522" s="200"/>
      <c r="E522" s="3"/>
      <c r="F522" s="3"/>
      <c r="G522" s="3"/>
      <c r="H522" s="3"/>
      <c r="I522" s="3"/>
      <c r="J522" s="3"/>
      <c r="K522" s="3"/>
      <c r="L522" s="3"/>
      <c r="M522" s="3"/>
      <c r="N522" s="3"/>
      <c r="O522" s="3"/>
      <c r="P522" s="3"/>
      <c r="Q522" s="3"/>
      <c r="R522" s="3"/>
      <c r="S522" s="3"/>
      <c r="T522" s="3"/>
      <c r="U522" s="3"/>
      <c r="V522" s="3"/>
      <c r="W522" s="3"/>
      <c r="X522" s="3"/>
      <c r="Y522" s="3"/>
      <c r="Z522" s="3"/>
    </row>
    <row r="523" spans="1:26" ht="12.75" customHeight="1" x14ac:dyDescent="0.25">
      <c r="A523" s="3"/>
      <c r="B523" s="3"/>
      <c r="C523" s="3"/>
      <c r="D523" s="200"/>
      <c r="E523" s="3"/>
      <c r="F523" s="3"/>
      <c r="G523" s="3"/>
      <c r="H523" s="3"/>
      <c r="I523" s="3"/>
      <c r="J523" s="3"/>
      <c r="K523" s="3"/>
      <c r="L523" s="3"/>
      <c r="M523" s="3"/>
      <c r="N523" s="3"/>
      <c r="O523" s="3"/>
      <c r="P523" s="3"/>
      <c r="Q523" s="3"/>
      <c r="R523" s="3"/>
      <c r="S523" s="3"/>
      <c r="T523" s="3"/>
      <c r="U523" s="3"/>
      <c r="V523" s="3"/>
      <c r="W523" s="3"/>
      <c r="X523" s="3"/>
      <c r="Y523" s="3"/>
      <c r="Z523" s="3"/>
    </row>
    <row r="524" spans="1:26" ht="12.75" customHeight="1" x14ac:dyDescent="0.25">
      <c r="A524" s="3"/>
      <c r="B524" s="3"/>
      <c r="C524" s="3"/>
      <c r="D524" s="200"/>
      <c r="E524" s="3"/>
      <c r="F524" s="3"/>
      <c r="G524" s="3"/>
      <c r="H524" s="3"/>
      <c r="I524" s="3"/>
      <c r="J524" s="3"/>
      <c r="K524" s="3"/>
      <c r="L524" s="3"/>
      <c r="M524" s="3"/>
      <c r="N524" s="3"/>
      <c r="O524" s="3"/>
      <c r="P524" s="3"/>
      <c r="Q524" s="3"/>
      <c r="R524" s="3"/>
      <c r="S524" s="3"/>
      <c r="T524" s="3"/>
      <c r="U524" s="3"/>
      <c r="V524" s="3"/>
      <c r="W524" s="3"/>
      <c r="X524" s="3"/>
      <c r="Y524" s="3"/>
      <c r="Z524" s="3"/>
    </row>
    <row r="525" spans="1:26" ht="12.75" customHeight="1" x14ac:dyDescent="0.25">
      <c r="A525" s="3"/>
      <c r="B525" s="3"/>
      <c r="C525" s="3"/>
      <c r="D525" s="200"/>
      <c r="E525" s="3"/>
      <c r="F525" s="3"/>
      <c r="G525" s="3"/>
      <c r="H525" s="3"/>
      <c r="I525" s="3"/>
      <c r="J525" s="3"/>
      <c r="K525" s="3"/>
      <c r="L525" s="3"/>
      <c r="M525" s="3"/>
      <c r="N525" s="3"/>
      <c r="O525" s="3"/>
      <c r="P525" s="3"/>
      <c r="Q525" s="3"/>
      <c r="R525" s="3"/>
      <c r="S525" s="3"/>
      <c r="T525" s="3"/>
      <c r="U525" s="3"/>
      <c r="V525" s="3"/>
      <c r="W525" s="3"/>
      <c r="X525" s="3"/>
      <c r="Y525" s="3"/>
      <c r="Z525" s="3"/>
    </row>
    <row r="526" spans="1:26" ht="12.75" customHeight="1" x14ac:dyDescent="0.25">
      <c r="A526" s="3"/>
      <c r="B526" s="3"/>
      <c r="C526" s="3"/>
      <c r="D526" s="200"/>
      <c r="E526" s="3"/>
      <c r="F526" s="3"/>
      <c r="G526" s="3"/>
      <c r="H526" s="3"/>
      <c r="I526" s="3"/>
      <c r="J526" s="3"/>
      <c r="K526" s="3"/>
      <c r="L526" s="3"/>
      <c r="M526" s="3"/>
      <c r="N526" s="3"/>
      <c r="O526" s="3"/>
      <c r="P526" s="3"/>
      <c r="Q526" s="3"/>
      <c r="R526" s="3"/>
      <c r="S526" s="3"/>
      <c r="T526" s="3"/>
      <c r="U526" s="3"/>
      <c r="V526" s="3"/>
      <c r="W526" s="3"/>
      <c r="X526" s="3"/>
      <c r="Y526" s="3"/>
      <c r="Z526" s="3"/>
    </row>
    <row r="527" spans="1:26" ht="12.75" customHeight="1" x14ac:dyDescent="0.25">
      <c r="A527" s="3"/>
      <c r="B527" s="3"/>
      <c r="C527" s="3"/>
      <c r="D527" s="200"/>
      <c r="E527" s="3"/>
      <c r="F527" s="3"/>
      <c r="G527" s="3"/>
      <c r="H527" s="3"/>
      <c r="I527" s="3"/>
      <c r="J527" s="3"/>
      <c r="K527" s="3"/>
      <c r="L527" s="3"/>
      <c r="M527" s="3"/>
      <c r="N527" s="3"/>
      <c r="O527" s="3"/>
      <c r="P527" s="3"/>
      <c r="Q527" s="3"/>
      <c r="R527" s="3"/>
      <c r="S527" s="3"/>
      <c r="T527" s="3"/>
      <c r="U527" s="3"/>
      <c r="V527" s="3"/>
      <c r="W527" s="3"/>
      <c r="X527" s="3"/>
      <c r="Y527" s="3"/>
      <c r="Z527" s="3"/>
    </row>
    <row r="528" spans="1:26" ht="12.75" customHeight="1" x14ac:dyDescent="0.25">
      <c r="A528" s="3"/>
      <c r="B528" s="3"/>
      <c r="C528" s="3"/>
      <c r="D528" s="200"/>
      <c r="E528" s="3"/>
      <c r="F528" s="3"/>
      <c r="G528" s="3"/>
      <c r="H528" s="3"/>
      <c r="I528" s="3"/>
      <c r="J528" s="3"/>
      <c r="K528" s="3"/>
      <c r="L528" s="3"/>
      <c r="M528" s="3"/>
      <c r="N528" s="3"/>
      <c r="O528" s="3"/>
      <c r="P528" s="3"/>
      <c r="Q528" s="3"/>
      <c r="R528" s="3"/>
      <c r="S528" s="3"/>
      <c r="T528" s="3"/>
      <c r="U528" s="3"/>
      <c r="V528" s="3"/>
      <c r="W528" s="3"/>
      <c r="X528" s="3"/>
      <c r="Y528" s="3"/>
      <c r="Z528" s="3"/>
    </row>
    <row r="529" spans="1:26" ht="12.75" customHeight="1" x14ac:dyDescent="0.25">
      <c r="A529" s="3"/>
      <c r="B529" s="3"/>
      <c r="C529" s="3"/>
      <c r="D529" s="200"/>
      <c r="E529" s="3"/>
      <c r="F529" s="3"/>
      <c r="G529" s="3"/>
      <c r="H529" s="3"/>
      <c r="I529" s="3"/>
      <c r="J529" s="3"/>
      <c r="K529" s="3"/>
      <c r="L529" s="3"/>
      <c r="M529" s="3"/>
      <c r="N529" s="3"/>
      <c r="O529" s="3"/>
      <c r="P529" s="3"/>
      <c r="Q529" s="3"/>
      <c r="R529" s="3"/>
      <c r="S529" s="3"/>
      <c r="T529" s="3"/>
      <c r="U529" s="3"/>
      <c r="V529" s="3"/>
      <c r="W529" s="3"/>
      <c r="X529" s="3"/>
      <c r="Y529" s="3"/>
      <c r="Z529" s="3"/>
    </row>
    <row r="530" spans="1:26" ht="12.75" customHeight="1" x14ac:dyDescent="0.25">
      <c r="A530" s="3"/>
      <c r="B530" s="3"/>
      <c r="C530" s="3"/>
      <c r="D530" s="200"/>
      <c r="E530" s="3"/>
      <c r="F530" s="3"/>
      <c r="G530" s="3"/>
      <c r="H530" s="3"/>
      <c r="I530" s="3"/>
      <c r="J530" s="3"/>
      <c r="K530" s="3"/>
      <c r="L530" s="3"/>
      <c r="M530" s="3"/>
      <c r="N530" s="3"/>
      <c r="O530" s="3"/>
      <c r="P530" s="3"/>
      <c r="Q530" s="3"/>
      <c r="R530" s="3"/>
      <c r="S530" s="3"/>
      <c r="T530" s="3"/>
      <c r="U530" s="3"/>
      <c r="V530" s="3"/>
      <c r="W530" s="3"/>
      <c r="X530" s="3"/>
      <c r="Y530" s="3"/>
      <c r="Z530" s="3"/>
    </row>
    <row r="531" spans="1:26" ht="12.75" customHeight="1" x14ac:dyDescent="0.25">
      <c r="A531" s="3"/>
      <c r="B531" s="3"/>
      <c r="C531" s="3"/>
      <c r="D531" s="200"/>
      <c r="E531" s="3"/>
      <c r="F531" s="3"/>
      <c r="G531" s="3"/>
      <c r="H531" s="3"/>
      <c r="I531" s="3"/>
      <c r="J531" s="3"/>
      <c r="K531" s="3"/>
      <c r="L531" s="3"/>
      <c r="M531" s="3"/>
      <c r="N531" s="3"/>
      <c r="O531" s="3"/>
      <c r="P531" s="3"/>
      <c r="Q531" s="3"/>
      <c r="R531" s="3"/>
      <c r="S531" s="3"/>
      <c r="T531" s="3"/>
      <c r="U531" s="3"/>
      <c r="V531" s="3"/>
      <c r="W531" s="3"/>
      <c r="X531" s="3"/>
      <c r="Y531" s="3"/>
      <c r="Z531" s="3"/>
    </row>
    <row r="532" spans="1:26" ht="12.75" customHeight="1" x14ac:dyDescent="0.25">
      <c r="A532" s="3"/>
      <c r="B532" s="3"/>
      <c r="C532" s="3"/>
      <c r="D532" s="200"/>
      <c r="E532" s="3"/>
      <c r="F532" s="3"/>
      <c r="G532" s="3"/>
      <c r="H532" s="3"/>
      <c r="I532" s="3"/>
      <c r="J532" s="3"/>
      <c r="K532" s="3"/>
      <c r="L532" s="3"/>
      <c r="M532" s="3"/>
      <c r="N532" s="3"/>
      <c r="O532" s="3"/>
      <c r="P532" s="3"/>
      <c r="Q532" s="3"/>
      <c r="R532" s="3"/>
      <c r="S532" s="3"/>
      <c r="T532" s="3"/>
      <c r="U532" s="3"/>
      <c r="V532" s="3"/>
      <c r="W532" s="3"/>
      <c r="X532" s="3"/>
      <c r="Y532" s="3"/>
      <c r="Z532" s="3"/>
    </row>
    <row r="533" spans="1:26" ht="12.75" customHeight="1" x14ac:dyDescent="0.25">
      <c r="A533" s="3"/>
      <c r="B533" s="3"/>
      <c r="C533" s="3"/>
      <c r="D533" s="200"/>
      <c r="E533" s="3"/>
      <c r="F533" s="3"/>
      <c r="G533" s="3"/>
      <c r="H533" s="3"/>
      <c r="I533" s="3"/>
      <c r="J533" s="3"/>
      <c r="K533" s="3"/>
      <c r="L533" s="3"/>
      <c r="M533" s="3"/>
      <c r="N533" s="3"/>
      <c r="O533" s="3"/>
      <c r="P533" s="3"/>
      <c r="Q533" s="3"/>
      <c r="R533" s="3"/>
      <c r="S533" s="3"/>
      <c r="T533" s="3"/>
      <c r="U533" s="3"/>
      <c r="V533" s="3"/>
      <c r="W533" s="3"/>
      <c r="X533" s="3"/>
      <c r="Y533" s="3"/>
      <c r="Z533" s="3"/>
    </row>
    <row r="534" spans="1:26" ht="12.75" customHeight="1" x14ac:dyDescent="0.25">
      <c r="A534" s="3"/>
      <c r="B534" s="3"/>
      <c r="C534" s="3"/>
      <c r="D534" s="200"/>
      <c r="E534" s="3"/>
      <c r="F534" s="3"/>
      <c r="G534" s="3"/>
      <c r="H534" s="3"/>
      <c r="I534" s="3"/>
      <c r="J534" s="3"/>
      <c r="K534" s="3"/>
      <c r="L534" s="3"/>
      <c r="M534" s="3"/>
      <c r="N534" s="3"/>
      <c r="O534" s="3"/>
      <c r="P534" s="3"/>
      <c r="Q534" s="3"/>
      <c r="R534" s="3"/>
      <c r="S534" s="3"/>
      <c r="T534" s="3"/>
      <c r="U534" s="3"/>
      <c r="V534" s="3"/>
      <c r="W534" s="3"/>
      <c r="X534" s="3"/>
      <c r="Y534" s="3"/>
      <c r="Z534" s="3"/>
    </row>
    <row r="535" spans="1:26" ht="12.75" customHeight="1" x14ac:dyDescent="0.25">
      <c r="A535" s="3"/>
      <c r="B535" s="3"/>
      <c r="C535" s="3"/>
      <c r="D535" s="200"/>
      <c r="E535" s="3"/>
      <c r="F535" s="3"/>
      <c r="G535" s="3"/>
      <c r="H535" s="3"/>
      <c r="I535" s="3"/>
      <c r="J535" s="3"/>
      <c r="K535" s="3"/>
      <c r="L535" s="3"/>
      <c r="M535" s="3"/>
      <c r="N535" s="3"/>
      <c r="O535" s="3"/>
      <c r="P535" s="3"/>
      <c r="Q535" s="3"/>
      <c r="R535" s="3"/>
      <c r="S535" s="3"/>
      <c r="T535" s="3"/>
      <c r="U535" s="3"/>
      <c r="V535" s="3"/>
      <c r="W535" s="3"/>
      <c r="X535" s="3"/>
      <c r="Y535" s="3"/>
      <c r="Z535" s="3"/>
    </row>
    <row r="536" spans="1:26" ht="12.75" customHeight="1" x14ac:dyDescent="0.25">
      <c r="A536" s="3"/>
      <c r="B536" s="3"/>
      <c r="C536" s="3"/>
      <c r="D536" s="200"/>
      <c r="E536" s="3"/>
      <c r="F536" s="3"/>
      <c r="G536" s="3"/>
      <c r="H536" s="3"/>
      <c r="I536" s="3"/>
      <c r="J536" s="3"/>
      <c r="K536" s="3"/>
      <c r="L536" s="3"/>
      <c r="M536" s="3"/>
      <c r="N536" s="3"/>
      <c r="O536" s="3"/>
      <c r="P536" s="3"/>
      <c r="Q536" s="3"/>
      <c r="R536" s="3"/>
      <c r="S536" s="3"/>
      <c r="T536" s="3"/>
      <c r="U536" s="3"/>
      <c r="V536" s="3"/>
      <c r="W536" s="3"/>
      <c r="X536" s="3"/>
      <c r="Y536" s="3"/>
      <c r="Z536" s="3"/>
    </row>
    <row r="537" spans="1:26" ht="12.75" customHeight="1" x14ac:dyDescent="0.25">
      <c r="A537" s="3"/>
      <c r="B537" s="3"/>
      <c r="C537" s="3"/>
      <c r="D537" s="200"/>
      <c r="E537" s="3"/>
      <c r="F537" s="3"/>
      <c r="G537" s="3"/>
      <c r="H537" s="3"/>
      <c r="I537" s="3"/>
      <c r="J537" s="3"/>
      <c r="K537" s="3"/>
      <c r="L537" s="3"/>
      <c r="M537" s="3"/>
      <c r="N537" s="3"/>
      <c r="O537" s="3"/>
      <c r="P537" s="3"/>
      <c r="Q537" s="3"/>
      <c r="R537" s="3"/>
      <c r="S537" s="3"/>
      <c r="T537" s="3"/>
      <c r="U537" s="3"/>
      <c r="V537" s="3"/>
      <c r="W537" s="3"/>
      <c r="X537" s="3"/>
      <c r="Y537" s="3"/>
      <c r="Z537" s="3"/>
    </row>
    <row r="538" spans="1:26" ht="12.75" customHeight="1" x14ac:dyDescent="0.25">
      <c r="A538" s="3"/>
      <c r="B538" s="3"/>
      <c r="C538" s="3"/>
      <c r="D538" s="200"/>
      <c r="E538" s="3"/>
      <c r="F538" s="3"/>
      <c r="G538" s="3"/>
      <c r="H538" s="3"/>
      <c r="I538" s="3"/>
      <c r="J538" s="3"/>
      <c r="K538" s="3"/>
      <c r="L538" s="3"/>
      <c r="M538" s="3"/>
      <c r="N538" s="3"/>
      <c r="O538" s="3"/>
      <c r="P538" s="3"/>
      <c r="Q538" s="3"/>
      <c r="R538" s="3"/>
      <c r="S538" s="3"/>
      <c r="T538" s="3"/>
      <c r="U538" s="3"/>
      <c r="V538" s="3"/>
      <c r="W538" s="3"/>
      <c r="X538" s="3"/>
      <c r="Y538" s="3"/>
      <c r="Z538" s="3"/>
    </row>
    <row r="539" spans="1:26" ht="12.75" customHeight="1" x14ac:dyDescent="0.25">
      <c r="A539" s="3"/>
      <c r="B539" s="3"/>
      <c r="C539" s="3"/>
      <c r="D539" s="200"/>
      <c r="E539" s="3"/>
      <c r="F539" s="3"/>
      <c r="G539" s="3"/>
      <c r="H539" s="3"/>
      <c r="I539" s="3"/>
      <c r="J539" s="3"/>
      <c r="K539" s="3"/>
      <c r="L539" s="3"/>
      <c r="M539" s="3"/>
      <c r="N539" s="3"/>
      <c r="O539" s="3"/>
      <c r="P539" s="3"/>
      <c r="Q539" s="3"/>
      <c r="R539" s="3"/>
      <c r="S539" s="3"/>
      <c r="T539" s="3"/>
      <c r="U539" s="3"/>
      <c r="V539" s="3"/>
      <c r="W539" s="3"/>
      <c r="X539" s="3"/>
      <c r="Y539" s="3"/>
      <c r="Z539" s="3"/>
    </row>
    <row r="540" spans="1:26" ht="12.75" customHeight="1" x14ac:dyDescent="0.25">
      <c r="A540" s="3"/>
      <c r="B540" s="3"/>
      <c r="C540" s="3"/>
      <c r="D540" s="200"/>
      <c r="E540" s="3"/>
      <c r="F540" s="3"/>
      <c r="G540" s="3"/>
      <c r="H540" s="3"/>
      <c r="I540" s="3"/>
      <c r="J540" s="3"/>
      <c r="K540" s="3"/>
      <c r="L540" s="3"/>
      <c r="M540" s="3"/>
      <c r="N540" s="3"/>
      <c r="O540" s="3"/>
      <c r="P540" s="3"/>
      <c r="Q540" s="3"/>
      <c r="R540" s="3"/>
      <c r="S540" s="3"/>
      <c r="T540" s="3"/>
      <c r="U540" s="3"/>
      <c r="V540" s="3"/>
      <c r="W540" s="3"/>
      <c r="X540" s="3"/>
      <c r="Y540" s="3"/>
      <c r="Z540" s="3"/>
    </row>
    <row r="541" spans="1:26" ht="12.75" customHeight="1" x14ac:dyDescent="0.25">
      <c r="A541" s="3"/>
      <c r="B541" s="3"/>
      <c r="C541" s="3"/>
      <c r="D541" s="200"/>
      <c r="E541" s="3"/>
      <c r="F541" s="3"/>
      <c r="G541" s="3"/>
      <c r="H541" s="3"/>
      <c r="I541" s="3"/>
      <c r="J541" s="3"/>
      <c r="K541" s="3"/>
      <c r="L541" s="3"/>
      <c r="M541" s="3"/>
      <c r="N541" s="3"/>
      <c r="O541" s="3"/>
      <c r="P541" s="3"/>
      <c r="Q541" s="3"/>
      <c r="R541" s="3"/>
      <c r="S541" s="3"/>
      <c r="T541" s="3"/>
      <c r="U541" s="3"/>
      <c r="V541" s="3"/>
      <c r="W541" s="3"/>
      <c r="X541" s="3"/>
      <c r="Y541" s="3"/>
      <c r="Z541" s="3"/>
    </row>
    <row r="542" spans="1:26" ht="12.75" customHeight="1" x14ac:dyDescent="0.25">
      <c r="A542" s="3"/>
      <c r="B542" s="3"/>
      <c r="C542" s="3"/>
      <c r="D542" s="200"/>
      <c r="E542" s="3"/>
      <c r="F542" s="3"/>
      <c r="G542" s="3"/>
      <c r="H542" s="3"/>
      <c r="I542" s="3"/>
      <c r="J542" s="3"/>
      <c r="K542" s="3"/>
      <c r="L542" s="3"/>
      <c r="M542" s="3"/>
      <c r="N542" s="3"/>
      <c r="O542" s="3"/>
      <c r="P542" s="3"/>
      <c r="Q542" s="3"/>
      <c r="R542" s="3"/>
      <c r="S542" s="3"/>
      <c r="T542" s="3"/>
      <c r="U542" s="3"/>
      <c r="V542" s="3"/>
      <c r="W542" s="3"/>
      <c r="X542" s="3"/>
      <c r="Y542" s="3"/>
      <c r="Z542" s="3"/>
    </row>
    <row r="543" spans="1:26" ht="12.75" customHeight="1" x14ac:dyDescent="0.25">
      <c r="A543" s="3"/>
      <c r="B543" s="3"/>
      <c r="C543" s="3"/>
      <c r="D543" s="200"/>
      <c r="E543" s="3"/>
      <c r="F543" s="3"/>
      <c r="G543" s="3"/>
      <c r="H543" s="3"/>
      <c r="I543" s="3"/>
      <c r="J543" s="3"/>
      <c r="K543" s="3"/>
      <c r="L543" s="3"/>
      <c r="M543" s="3"/>
      <c r="N543" s="3"/>
      <c r="O543" s="3"/>
      <c r="P543" s="3"/>
      <c r="Q543" s="3"/>
      <c r="R543" s="3"/>
      <c r="S543" s="3"/>
      <c r="T543" s="3"/>
      <c r="U543" s="3"/>
      <c r="V543" s="3"/>
      <c r="W543" s="3"/>
      <c r="X543" s="3"/>
      <c r="Y543" s="3"/>
      <c r="Z543" s="3"/>
    </row>
    <row r="544" spans="1:26" ht="12.75" customHeight="1" x14ac:dyDescent="0.25">
      <c r="A544" s="3"/>
      <c r="B544" s="3"/>
      <c r="C544" s="3"/>
      <c r="D544" s="200"/>
      <c r="E544" s="3"/>
      <c r="F544" s="3"/>
      <c r="G544" s="3"/>
      <c r="H544" s="3"/>
      <c r="I544" s="3"/>
      <c r="J544" s="3"/>
      <c r="K544" s="3"/>
      <c r="L544" s="3"/>
      <c r="M544" s="3"/>
      <c r="N544" s="3"/>
      <c r="O544" s="3"/>
      <c r="P544" s="3"/>
      <c r="Q544" s="3"/>
      <c r="R544" s="3"/>
      <c r="S544" s="3"/>
      <c r="T544" s="3"/>
      <c r="U544" s="3"/>
      <c r="V544" s="3"/>
      <c r="W544" s="3"/>
      <c r="X544" s="3"/>
      <c r="Y544" s="3"/>
      <c r="Z544" s="3"/>
    </row>
    <row r="545" spans="1:26" ht="12.75" customHeight="1" x14ac:dyDescent="0.25">
      <c r="A545" s="3"/>
      <c r="B545" s="3"/>
      <c r="C545" s="3"/>
      <c r="D545" s="200"/>
      <c r="E545" s="3"/>
      <c r="F545" s="3"/>
      <c r="G545" s="3"/>
      <c r="H545" s="3"/>
      <c r="I545" s="3"/>
      <c r="J545" s="3"/>
      <c r="K545" s="3"/>
      <c r="L545" s="3"/>
      <c r="M545" s="3"/>
      <c r="N545" s="3"/>
      <c r="O545" s="3"/>
      <c r="P545" s="3"/>
      <c r="Q545" s="3"/>
      <c r="R545" s="3"/>
      <c r="S545" s="3"/>
      <c r="T545" s="3"/>
      <c r="U545" s="3"/>
      <c r="V545" s="3"/>
      <c r="W545" s="3"/>
      <c r="X545" s="3"/>
      <c r="Y545" s="3"/>
      <c r="Z545" s="3"/>
    </row>
    <row r="546" spans="1:26" ht="12.75" customHeight="1" x14ac:dyDescent="0.25">
      <c r="A546" s="3"/>
      <c r="B546" s="3"/>
      <c r="C546" s="3"/>
      <c r="D546" s="200"/>
      <c r="E546" s="3"/>
      <c r="F546" s="3"/>
      <c r="G546" s="3"/>
      <c r="H546" s="3"/>
      <c r="I546" s="3"/>
      <c r="J546" s="3"/>
      <c r="K546" s="3"/>
      <c r="L546" s="3"/>
      <c r="M546" s="3"/>
      <c r="N546" s="3"/>
      <c r="O546" s="3"/>
      <c r="P546" s="3"/>
      <c r="Q546" s="3"/>
      <c r="R546" s="3"/>
      <c r="S546" s="3"/>
      <c r="T546" s="3"/>
      <c r="U546" s="3"/>
      <c r="V546" s="3"/>
      <c r="W546" s="3"/>
      <c r="X546" s="3"/>
      <c r="Y546" s="3"/>
      <c r="Z546" s="3"/>
    </row>
    <row r="547" spans="1:26" ht="12.75" customHeight="1" x14ac:dyDescent="0.25">
      <c r="A547" s="3"/>
      <c r="B547" s="3"/>
      <c r="C547" s="3"/>
      <c r="D547" s="200"/>
      <c r="E547" s="3"/>
      <c r="F547" s="3"/>
      <c r="G547" s="3"/>
      <c r="H547" s="3"/>
      <c r="I547" s="3"/>
      <c r="J547" s="3"/>
      <c r="K547" s="3"/>
      <c r="L547" s="3"/>
      <c r="M547" s="3"/>
      <c r="N547" s="3"/>
      <c r="O547" s="3"/>
      <c r="P547" s="3"/>
      <c r="Q547" s="3"/>
      <c r="R547" s="3"/>
      <c r="S547" s="3"/>
      <c r="T547" s="3"/>
      <c r="U547" s="3"/>
      <c r="V547" s="3"/>
      <c r="W547" s="3"/>
      <c r="X547" s="3"/>
      <c r="Y547" s="3"/>
      <c r="Z547" s="3"/>
    </row>
    <row r="548" spans="1:26" ht="12.75" customHeight="1" x14ac:dyDescent="0.25">
      <c r="A548" s="3"/>
      <c r="B548" s="3"/>
      <c r="C548" s="3"/>
      <c r="D548" s="200"/>
      <c r="E548" s="3"/>
      <c r="F548" s="3"/>
      <c r="G548" s="3"/>
      <c r="H548" s="3"/>
      <c r="I548" s="3"/>
      <c r="J548" s="3"/>
      <c r="K548" s="3"/>
      <c r="L548" s="3"/>
      <c r="M548" s="3"/>
      <c r="N548" s="3"/>
      <c r="O548" s="3"/>
      <c r="P548" s="3"/>
      <c r="Q548" s="3"/>
      <c r="R548" s="3"/>
      <c r="S548" s="3"/>
      <c r="T548" s="3"/>
      <c r="U548" s="3"/>
      <c r="V548" s="3"/>
      <c r="W548" s="3"/>
      <c r="X548" s="3"/>
      <c r="Y548" s="3"/>
      <c r="Z548" s="3"/>
    </row>
    <row r="549" spans="1:26" ht="12.75" customHeight="1" x14ac:dyDescent="0.25">
      <c r="A549" s="3"/>
      <c r="B549" s="3"/>
      <c r="C549" s="3"/>
      <c r="D549" s="200"/>
      <c r="E549" s="3"/>
      <c r="F549" s="3"/>
      <c r="G549" s="3"/>
      <c r="H549" s="3"/>
      <c r="I549" s="3"/>
      <c r="J549" s="3"/>
      <c r="K549" s="3"/>
      <c r="L549" s="3"/>
      <c r="M549" s="3"/>
      <c r="N549" s="3"/>
      <c r="O549" s="3"/>
      <c r="P549" s="3"/>
      <c r="Q549" s="3"/>
      <c r="R549" s="3"/>
      <c r="S549" s="3"/>
      <c r="T549" s="3"/>
      <c r="U549" s="3"/>
      <c r="V549" s="3"/>
      <c r="W549" s="3"/>
      <c r="X549" s="3"/>
      <c r="Y549" s="3"/>
      <c r="Z549" s="3"/>
    </row>
    <row r="550" spans="1:26" ht="12.75" customHeight="1" x14ac:dyDescent="0.25">
      <c r="A550" s="3"/>
      <c r="B550" s="3"/>
      <c r="C550" s="3"/>
      <c r="D550" s="200"/>
      <c r="E550" s="3"/>
      <c r="F550" s="3"/>
      <c r="G550" s="3"/>
      <c r="H550" s="3"/>
      <c r="I550" s="3"/>
      <c r="J550" s="3"/>
      <c r="K550" s="3"/>
      <c r="L550" s="3"/>
      <c r="M550" s="3"/>
      <c r="N550" s="3"/>
      <c r="O550" s="3"/>
      <c r="P550" s="3"/>
      <c r="Q550" s="3"/>
      <c r="R550" s="3"/>
      <c r="S550" s="3"/>
      <c r="T550" s="3"/>
      <c r="U550" s="3"/>
      <c r="V550" s="3"/>
      <c r="W550" s="3"/>
      <c r="X550" s="3"/>
      <c r="Y550" s="3"/>
      <c r="Z550" s="3"/>
    </row>
    <row r="551" spans="1:26" ht="12.75" customHeight="1" x14ac:dyDescent="0.25">
      <c r="A551" s="3"/>
      <c r="B551" s="3"/>
      <c r="C551" s="3"/>
      <c r="D551" s="200"/>
      <c r="E551" s="3"/>
      <c r="F551" s="3"/>
      <c r="G551" s="3"/>
      <c r="H551" s="3"/>
      <c r="I551" s="3"/>
      <c r="J551" s="3"/>
      <c r="K551" s="3"/>
      <c r="L551" s="3"/>
      <c r="M551" s="3"/>
      <c r="N551" s="3"/>
      <c r="O551" s="3"/>
      <c r="P551" s="3"/>
      <c r="Q551" s="3"/>
      <c r="R551" s="3"/>
      <c r="S551" s="3"/>
      <c r="T551" s="3"/>
      <c r="U551" s="3"/>
      <c r="V551" s="3"/>
      <c r="W551" s="3"/>
      <c r="X551" s="3"/>
      <c r="Y551" s="3"/>
      <c r="Z551" s="3"/>
    </row>
    <row r="552" spans="1:26" ht="12.75" customHeight="1" x14ac:dyDescent="0.25">
      <c r="A552" s="3"/>
      <c r="B552" s="3"/>
      <c r="C552" s="3"/>
      <c r="D552" s="200"/>
      <c r="E552" s="3"/>
      <c r="F552" s="3"/>
      <c r="G552" s="3"/>
      <c r="H552" s="3"/>
      <c r="I552" s="3"/>
      <c r="J552" s="3"/>
      <c r="K552" s="3"/>
      <c r="L552" s="3"/>
      <c r="M552" s="3"/>
      <c r="N552" s="3"/>
      <c r="O552" s="3"/>
      <c r="P552" s="3"/>
      <c r="Q552" s="3"/>
      <c r="R552" s="3"/>
      <c r="S552" s="3"/>
      <c r="T552" s="3"/>
      <c r="U552" s="3"/>
      <c r="V552" s="3"/>
      <c r="W552" s="3"/>
      <c r="X552" s="3"/>
      <c r="Y552" s="3"/>
      <c r="Z552" s="3"/>
    </row>
    <row r="553" spans="1:26" ht="12.75" customHeight="1" x14ac:dyDescent="0.25">
      <c r="A553" s="3"/>
      <c r="B553" s="3"/>
      <c r="C553" s="3"/>
      <c r="D553" s="200"/>
      <c r="E553" s="3"/>
      <c r="F553" s="3"/>
      <c r="G553" s="3"/>
      <c r="H553" s="3"/>
      <c r="I553" s="3"/>
      <c r="J553" s="3"/>
      <c r="K553" s="3"/>
      <c r="L553" s="3"/>
      <c r="M553" s="3"/>
      <c r="N553" s="3"/>
      <c r="O553" s="3"/>
      <c r="P553" s="3"/>
      <c r="Q553" s="3"/>
      <c r="R553" s="3"/>
      <c r="S553" s="3"/>
      <c r="T553" s="3"/>
      <c r="U553" s="3"/>
      <c r="V553" s="3"/>
      <c r="W553" s="3"/>
      <c r="X553" s="3"/>
      <c r="Y553" s="3"/>
      <c r="Z553" s="3"/>
    </row>
    <row r="554" spans="1:26" ht="12.75" customHeight="1" x14ac:dyDescent="0.25">
      <c r="A554" s="3"/>
      <c r="B554" s="3"/>
      <c r="C554" s="3"/>
      <c r="D554" s="200"/>
      <c r="E554" s="3"/>
      <c r="F554" s="3"/>
      <c r="G554" s="3"/>
      <c r="H554" s="3"/>
      <c r="I554" s="3"/>
      <c r="J554" s="3"/>
      <c r="K554" s="3"/>
      <c r="L554" s="3"/>
      <c r="M554" s="3"/>
      <c r="N554" s="3"/>
      <c r="O554" s="3"/>
      <c r="P554" s="3"/>
      <c r="Q554" s="3"/>
      <c r="R554" s="3"/>
      <c r="S554" s="3"/>
      <c r="T554" s="3"/>
      <c r="U554" s="3"/>
      <c r="V554" s="3"/>
      <c r="W554" s="3"/>
      <c r="X554" s="3"/>
      <c r="Y554" s="3"/>
      <c r="Z554" s="3"/>
    </row>
    <row r="555" spans="1:26" ht="12.75" customHeight="1" x14ac:dyDescent="0.25">
      <c r="A555" s="3"/>
      <c r="B555" s="3"/>
      <c r="C555" s="3"/>
      <c r="D555" s="200"/>
      <c r="E555" s="3"/>
      <c r="F555" s="3"/>
      <c r="G555" s="3"/>
      <c r="H555" s="3"/>
      <c r="I555" s="3"/>
      <c r="J555" s="3"/>
      <c r="K555" s="3"/>
      <c r="L555" s="3"/>
      <c r="M555" s="3"/>
      <c r="N555" s="3"/>
      <c r="O555" s="3"/>
      <c r="P555" s="3"/>
      <c r="Q555" s="3"/>
      <c r="R555" s="3"/>
      <c r="S555" s="3"/>
      <c r="T555" s="3"/>
      <c r="U555" s="3"/>
      <c r="V555" s="3"/>
      <c r="W555" s="3"/>
      <c r="X555" s="3"/>
      <c r="Y555" s="3"/>
      <c r="Z555" s="3"/>
    </row>
    <row r="556" spans="1:26" ht="12.75" customHeight="1" x14ac:dyDescent="0.25">
      <c r="A556" s="3"/>
      <c r="B556" s="3"/>
      <c r="C556" s="3"/>
      <c r="D556" s="200"/>
      <c r="E556" s="3"/>
      <c r="F556" s="3"/>
      <c r="G556" s="3"/>
      <c r="H556" s="3"/>
      <c r="I556" s="3"/>
      <c r="J556" s="3"/>
      <c r="K556" s="3"/>
      <c r="L556" s="3"/>
      <c r="M556" s="3"/>
      <c r="N556" s="3"/>
      <c r="O556" s="3"/>
      <c r="P556" s="3"/>
      <c r="Q556" s="3"/>
      <c r="R556" s="3"/>
      <c r="S556" s="3"/>
      <c r="T556" s="3"/>
      <c r="U556" s="3"/>
      <c r="V556" s="3"/>
      <c r="W556" s="3"/>
      <c r="X556" s="3"/>
      <c r="Y556" s="3"/>
      <c r="Z556" s="3"/>
    </row>
    <row r="557" spans="1:26" ht="12.75" customHeight="1" x14ac:dyDescent="0.25">
      <c r="A557" s="3"/>
      <c r="B557" s="3"/>
      <c r="C557" s="3"/>
      <c r="D557" s="200"/>
      <c r="E557" s="3"/>
      <c r="F557" s="3"/>
      <c r="G557" s="3"/>
      <c r="H557" s="3"/>
      <c r="I557" s="3"/>
      <c r="J557" s="3"/>
      <c r="K557" s="3"/>
      <c r="L557" s="3"/>
      <c r="M557" s="3"/>
      <c r="N557" s="3"/>
      <c r="O557" s="3"/>
      <c r="P557" s="3"/>
      <c r="Q557" s="3"/>
      <c r="R557" s="3"/>
      <c r="S557" s="3"/>
      <c r="T557" s="3"/>
      <c r="U557" s="3"/>
      <c r="V557" s="3"/>
      <c r="W557" s="3"/>
      <c r="X557" s="3"/>
      <c r="Y557" s="3"/>
      <c r="Z557" s="3"/>
    </row>
    <row r="558" spans="1:26" ht="12.75" customHeight="1" x14ac:dyDescent="0.25">
      <c r="A558" s="3"/>
      <c r="B558" s="3"/>
      <c r="C558" s="3"/>
      <c r="D558" s="200"/>
      <c r="E558" s="3"/>
      <c r="F558" s="3"/>
      <c r="G558" s="3"/>
      <c r="H558" s="3"/>
      <c r="I558" s="3"/>
      <c r="J558" s="3"/>
      <c r="K558" s="3"/>
      <c r="L558" s="3"/>
      <c r="M558" s="3"/>
      <c r="N558" s="3"/>
      <c r="O558" s="3"/>
      <c r="P558" s="3"/>
      <c r="Q558" s="3"/>
      <c r="R558" s="3"/>
      <c r="S558" s="3"/>
      <c r="T558" s="3"/>
      <c r="U558" s="3"/>
      <c r="V558" s="3"/>
      <c r="W558" s="3"/>
      <c r="X558" s="3"/>
      <c r="Y558" s="3"/>
      <c r="Z558" s="3"/>
    </row>
    <row r="559" spans="1:26" ht="12.75" customHeight="1" x14ac:dyDescent="0.25">
      <c r="A559" s="3"/>
      <c r="B559" s="3"/>
      <c r="C559" s="3"/>
      <c r="D559" s="200"/>
      <c r="E559" s="3"/>
      <c r="F559" s="3"/>
      <c r="G559" s="3"/>
      <c r="H559" s="3"/>
      <c r="I559" s="3"/>
      <c r="J559" s="3"/>
      <c r="K559" s="3"/>
      <c r="L559" s="3"/>
      <c r="M559" s="3"/>
      <c r="N559" s="3"/>
      <c r="O559" s="3"/>
      <c r="P559" s="3"/>
      <c r="Q559" s="3"/>
      <c r="R559" s="3"/>
      <c r="S559" s="3"/>
      <c r="T559" s="3"/>
      <c r="U559" s="3"/>
      <c r="V559" s="3"/>
      <c r="W559" s="3"/>
      <c r="X559" s="3"/>
      <c r="Y559" s="3"/>
      <c r="Z559" s="3"/>
    </row>
    <row r="560" spans="1:26" ht="12.75" customHeight="1" x14ac:dyDescent="0.25">
      <c r="A560" s="3"/>
      <c r="B560" s="3"/>
      <c r="C560" s="3"/>
      <c r="D560" s="200"/>
      <c r="E560" s="3"/>
      <c r="F560" s="3"/>
      <c r="G560" s="3"/>
      <c r="H560" s="3"/>
      <c r="I560" s="3"/>
      <c r="J560" s="3"/>
      <c r="K560" s="3"/>
      <c r="L560" s="3"/>
      <c r="M560" s="3"/>
      <c r="N560" s="3"/>
      <c r="O560" s="3"/>
      <c r="P560" s="3"/>
      <c r="Q560" s="3"/>
      <c r="R560" s="3"/>
      <c r="S560" s="3"/>
      <c r="T560" s="3"/>
      <c r="U560" s="3"/>
      <c r="V560" s="3"/>
      <c r="W560" s="3"/>
      <c r="X560" s="3"/>
      <c r="Y560" s="3"/>
      <c r="Z560" s="3"/>
    </row>
    <row r="561" spans="1:26" ht="12.75" customHeight="1" x14ac:dyDescent="0.25">
      <c r="A561" s="3"/>
      <c r="B561" s="3"/>
      <c r="C561" s="3"/>
      <c r="D561" s="200"/>
      <c r="E561" s="3"/>
      <c r="F561" s="3"/>
      <c r="G561" s="3"/>
      <c r="H561" s="3"/>
      <c r="I561" s="3"/>
      <c r="J561" s="3"/>
      <c r="K561" s="3"/>
      <c r="L561" s="3"/>
      <c r="M561" s="3"/>
      <c r="N561" s="3"/>
      <c r="O561" s="3"/>
      <c r="P561" s="3"/>
      <c r="Q561" s="3"/>
      <c r="R561" s="3"/>
      <c r="S561" s="3"/>
      <c r="T561" s="3"/>
      <c r="U561" s="3"/>
      <c r="V561" s="3"/>
      <c r="W561" s="3"/>
      <c r="X561" s="3"/>
      <c r="Y561" s="3"/>
      <c r="Z561" s="3"/>
    </row>
    <row r="562" spans="1:26" ht="12.75" customHeight="1" x14ac:dyDescent="0.25">
      <c r="A562" s="3"/>
      <c r="B562" s="3"/>
      <c r="C562" s="3"/>
      <c r="D562" s="200"/>
      <c r="E562" s="3"/>
      <c r="F562" s="3"/>
      <c r="G562" s="3"/>
      <c r="H562" s="3"/>
      <c r="I562" s="3"/>
      <c r="J562" s="3"/>
      <c r="K562" s="3"/>
      <c r="L562" s="3"/>
      <c r="M562" s="3"/>
      <c r="N562" s="3"/>
      <c r="O562" s="3"/>
      <c r="P562" s="3"/>
      <c r="Q562" s="3"/>
      <c r="R562" s="3"/>
      <c r="S562" s="3"/>
      <c r="T562" s="3"/>
      <c r="U562" s="3"/>
      <c r="V562" s="3"/>
      <c r="W562" s="3"/>
      <c r="X562" s="3"/>
      <c r="Y562" s="3"/>
      <c r="Z562" s="3"/>
    </row>
    <row r="563" spans="1:26" ht="12.75" customHeight="1" x14ac:dyDescent="0.25">
      <c r="A563" s="3"/>
      <c r="B563" s="3"/>
      <c r="C563" s="3"/>
      <c r="D563" s="200"/>
      <c r="E563" s="3"/>
      <c r="F563" s="3"/>
      <c r="G563" s="3"/>
      <c r="H563" s="3"/>
      <c r="I563" s="3"/>
      <c r="J563" s="3"/>
      <c r="K563" s="3"/>
      <c r="L563" s="3"/>
      <c r="M563" s="3"/>
      <c r="N563" s="3"/>
      <c r="O563" s="3"/>
      <c r="P563" s="3"/>
      <c r="Q563" s="3"/>
      <c r="R563" s="3"/>
      <c r="S563" s="3"/>
      <c r="T563" s="3"/>
      <c r="U563" s="3"/>
      <c r="V563" s="3"/>
      <c r="W563" s="3"/>
      <c r="X563" s="3"/>
      <c r="Y563" s="3"/>
      <c r="Z563" s="3"/>
    </row>
    <row r="564" spans="1:26" ht="12.75" customHeight="1" x14ac:dyDescent="0.25">
      <c r="A564" s="3"/>
      <c r="B564" s="3"/>
      <c r="C564" s="3"/>
      <c r="D564" s="200"/>
      <c r="E564" s="3"/>
      <c r="F564" s="3"/>
      <c r="G564" s="3"/>
      <c r="H564" s="3"/>
      <c r="I564" s="3"/>
      <c r="J564" s="3"/>
      <c r="K564" s="3"/>
      <c r="L564" s="3"/>
      <c r="M564" s="3"/>
      <c r="N564" s="3"/>
      <c r="O564" s="3"/>
      <c r="P564" s="3"/>
      <c r="Q564" s="3"/>
      <c r="R564" s="3"/>
      <c r="S564" s="3"/>
      <c r="T564" s="3"/>
      <c r="U564" s="3"/>
      <c r="V564" s="3"/>
      <c r="W564" s="3"/>
      <c r="X564" s="3"/>
      <c r="Y564" s="3"/>
      <c r="Z564" s="3"/>
    </row>
    <row r="565" spans="1:26" ht="12.75" customHeight="1" x14ac:dyDescent="0.25">
      <c r="A565" s="3"/>
      <c r="B565" s="3"/>
      <c r="C565" s="3"/>
      <c r="D565" s="200"/>
      <c r="E565" s="3"/>
      <c r="F565" s="3"/>
      <c r="G565" s="3"/>
      <c r="H565" s="3"/>
      <c r="I565" s="3"/>
      <c r="J565" s="3"/>
      <c r="K565" s="3"/>
      <c r="L565" s="3"/>
      <c r="M565" s="3"/>
      <c r="N565" s="3"/>
      <c r="O565" s="3"/>
      <c r="P565" s="3"/>
      <c r="Q565" s="3"/>
      <c r="R565" s="3"/>
      <c r="S565" s="3"/>
      <c r="T565" s="3"/>
      <c r="U565" s="3"/>
      <c r="V565" s="3"/>
      <c r="W565" s="3"/>
      <c r="X565" s="3"/>
      <c r="Y565" s="3"/>
      <c r="Z565" s="3"/>
    </row>
    <row r="566" spans="1:26" ht="12.75" customHeight="1" x14ac:dyDescent="0.25">
      <c r="A566" s="3"/>
      <c r="B566" s="3"/>
      <c r="C566" s="3"/>
      <c r="D566" s="200"/>
      <c r="E566" s="3"/>
      <c r="F566" s="3"/>
      <c r="G566" s="3"/>
      <c r="H566" s="3"/>
      <c r="I566" s="3"/>
      <c r="J566" s="3"/>
      <c r="K566" s="3"/>
      <c r="L566" s="3"/>
      <c r="M566" s="3"/>
      <c r="N566" s="3"/>
      <c r="O566" s="3"/>
      <c r="P566" s="3"/>
      <c r="Q566" s="3"/>
      <c r="R566" s="3"/>
      <c r="S566" s="3"/>
      <c r="T566" s="3"/>
      <c r="U566" s="3"/>
      <c r="V566" s="3"/>
      <c r="W566" s="3"/>
      <c r="X566" s="3"/>
      <c r="Y566" s="3"/>
      <c r="Z566" s="3"/>
    </row>
    <row r="567" spans="1:26" ht="12.75" customHeight="1" x14ac:dyDescent="0.25">
      <c r="A567" s="3"/>
      <c r="B567" s="3"/>
      <c r="C567" s="3"/>
      <c r="D567" s="200"/>
      <c r="E567" s="3"/>
      <c r="F567" s="3"/>
      <c r="G567" s="3"/>
      <c r="H567" s="3"/>
      <c r="I567" s="3"/>
      <c r="J567" s="3"/>
      <c r="K567" s="3"/>
      <c r="L567" s="3"/>
      <c r="M567" s="3"/>
      <c r="N567" s="3"/>
      <c r="O567" s="3"/>
      <c r="P567" s="3"/>
      <c r="Q567" s="3"/>
      <c r="R567" s="3"/>
      <c r="S567" s="3"/>
      <c r="T567" s="3"/>
      <c r="U567" s="3"/>
      <c r="V567" s="3"/>
      <c r="W567" s="3"/>
      <c r="X567" s="3"/>
      <c r="Y567" s="3"/>
      <c r="Z567" s="3"/>
    </row>
    <row r="568" spans="1:26" ht="12.75" customHeight="1" x14ac:dyDescent="0.25">
      <c r="A568" s="3"/>
      <c r="B568" s="3"/>
      <c r="C568" s="3"/>
      <c r="D568" s="200"/>
      <c r="E568" s="3"/>
      <c r="F568" s="3"/>
      <c r="G568" s="3"/>
      <c r="H568" s="3"/>
      <c r="I568" s="3"/>
      <c r="J568" s="3"/>
      <c r="K568" s="3"/>
      <c r="L568" s="3"/>
      <c r="M568" s="3"/>
      <c r="N568" s="3"/>
      <c r="O568" s="3"/>
      <c r="P568" s="3"/>
      <c r="Q568" s="3"/>
      <c r="R568" s="3"/>
      <c r="S568" s="3"/>
      <c r="T568" s="3"/>
      <c r="U568" s="3"/>
      <c r="V568" s="3"/>
      <c r="W568" s="3"/>
      <c r="X568" s="3"/>
      <c r="Y568" s="3"/>
      <c r="Z568" s="3"/>
    </row>
    <row r="569" spans="1:26" ht="12.75" customHeight="1" x14ac:dyDescent="0.25">
      <c r="A569" s="3"/>
      <c r="B569" s="3"/>
      <c r="C569" s="3"/>
      <c r="D569" s="200"/>
      <c r="E569" s="3"/>
      <c r="F569" s="3"/>
      <c r="G569" s="3"/>
      <c r="H569" s="3"/>
      <c r="I569" s="3"/>
      <c r="J569" s="3"/>
      <c r="K569" s="3"/>
      <c r="L569" s="3"/>
      <c r="M569" s="3"/>
      <c r="N569" s="3"/>
      <c r="O569" s="3"/>
      <c r="P569" s="3"/>
      <c r="Q569" s="3"/>
      <c r="R569" s="3"/>
      <c r="S569" s="3"/>
      <c r="T569" s="3"/>
      <c r="U569" s="3"/>
      <c r="V569" s="3"/>
      <c r="W569" s="3"/>
      <c r="X569" s="3"/>
      <c r="Y569" s="3"/>
      <c r="Z569" s="3"/>
    </row>
    <row r="570" spans="1:26" ht="12.75" customHeight="1" x14ac:dyDescent="0.25">
      <c r="A570" s="3"/>
      <c r="B570" s="3"/>
      <c r="C570" s="3"/>
      <c r="D570" s="200"/>
      <c r="E570" s="3"/>
      <c r="F570" s="3"/>
      <c r="G570" s="3"/>
      <c r="H570" s="3"/>
      <c r="I570" s="3"/>
      <c r="J570" s="3"/>
      <c r="K570" s="3"/>
      <c r="L570" s="3"/>
      <c r="M570" s="3"/>
      <c r="N570" s="3"/>
      <c r="O570" s="3"/>
      <c r="P570" s="3"/>
      <c r="Q570" s="3"/>
      <c r="R570" s="3"/>
      <c r="S570" s="3"/>
      <c r="T570" s="3"/>
      <c r="U570" s="3"/>
      <c r="V570" s="3"/>
      <c r="W570" s="3"/>
      <c r="X570" s="3"/>
      <c r="Y570" s="3"/>
      <c r="Z570" s="3"/>
    </row>
    <row r="571" spans="1:26" ht="12.75" customHeight="1" x14ac:dyDescent="0.25">
      <c r="A571" s="3"/>
      <c r="B571" s="3"/>
      <c r="C571" s="3"/>
      <c r="D571" s="200"/>
      <c r="E571" s="3"/>
      <c r="F571" s="3"/>
      <c r="G571" s="3"/>
      <c r="H571" s="3"/>
      <c r="I571" s="3"/>
      <c r="J571" s="3"/>
      <c r="K571" s="3"/>
      <c r="L571" s="3"/>
      <c r="M571" s="3"/>
      <c r="N571" s="3"/>
      <c r="O571" s="3"/>
      <c r="P571" s="3"/>
      <c r="Q571" s="3"/>
      <c r="R571" s="3"/>
      <c r="S571" s="3"/>
      <c r="T571" s="3"/>
      <c r="U571" s="3"/>
      <c r="V571" s="3"/>
      <c r="W571" s="3"/>
      <c r="X571" s="3"/>
      <c r="Y571" s="3"/>
      <c r="Z571" s="3"/>
    </row>
    <row r="572" spans="1:26" ht="12.75" customHeight="1" x14ac:dyDescent="0.25">
      <c r="A572" s="3"/>
      <c r="B572" s="3"/>
      <c r="C572" s="3"/>
      <c r="D572" s="200"/>
      <c r="E572" s="3"/>
      <c r="F572" s="3"/>
      <c r="G572" s="3"/>
      <c r="H572" s="3"/>
      <c r="I572" s="3"/>
      <c r="J572" s="3"/>
      <c r="K572" s="3"/>
      <c r="L572" s="3"/>
      <c r="M572" s="3"/>
      <c r="N572" s="3"/>
      <c r="O572" s="3"/>
      <c r="P572" s="3"/>
      <c r="Q572" s="3"/>
      <c r="R572" s="3"/>
      <c r="S572" s="3"/>
      <c r="T572" s="3"/>
      <c r="U572" s="3"/>
      <c r="V572" s="3"/>
      <c r="W572" s="3"/>
      <c r="X572" s="3"/>
      <c r="Y572" s="3"/>
      <c r="Z572" s="3"/>
    </row>
    <row r="573" spans="1:26" ht="12.75" customHeight="1" x14ac:dyDescent="0.25">
      <c r="A573" s="3"/>
      <c r="B573" s="3"/>
      <c r="C573" s="3"/>
      <c r="D573" s="200"/>
      <c r="E573" s="3"/>
      <c r="F573" s="3"/>
      <c r="G573" s="3"/>
      <c r="H573" s="3"/>
      <c r="I573" s="3"/>
      <c r="J573" s="3"/>
      <c r="K573" s="3"/>
      <c r="L573" s="3"/>
      <c r="M573" s="3"/>
      <c r="N573" s="3"/>
      <c r="O573" s="3"/>
      <c r="P573" s="3"/>
      <c r="Q573" s="3"/>
      <c r="R573" s="3"/>
      <c r="S573" s="3"/>
      <c r="T573" s="3"/>
      <c r="U573" s="3"/>
      <c r="V573" s="3"/>
      <c r="W573" s="3"/>
      <c r="X573" s="3"/>
      <c r="Y573" s="3"/>
      <c r="Z573" s="3"/>
    </row>
    <row r="574" spans="1:26" ht="12.75" customHeight="1" x14ac:dyDescent="0.25">
      <c r="A574" s="3"/>
      <c r="B574" s="3"/>
      <c r="C574" s="3"/>
      <c r="D574" s="200"/>
      <c r="E574" s="3"/>
      <c r="F574" s="3"/>
      <c r="G574" s="3"/>
      <c r="H574" s="3"/>
      <c r="I574" s="3"/>
      <c r="J574" s="3"/>
      <c r="K574" s="3"/>
      <c r="L574" s="3"/>
      <c r="M574" s="3"/>
      <c r="N574" s="3"/>
      <c r="O574" s="3"/>
      <c r="P574" s="3"/>
      <c r="Q574" s="3"/>
      <c r="R574" s="3"/>
      <c r="S574" s="3"/>
      <c r="T574" s="3"/>
      <c r="U574" s="3"/>
      <c r="V574" s="3"/>
      <c r="W574" s="3"/>
      <c r="X574" s="3"/>
      <c r="Y574" s="3"/>
      <c r="Z574" s="3"/>
    </row>
    <row r="575" spans="1:26" ht="12.75" customHeight="1" x14ac:dyDescent="0.25">
      <c r="A575" s="3"/>
      <c r="B575" s="3"/>
      <c r="C575" s="3"/>
      <c r="D575" s="200"/>
      <c r="E575" s="3"/>
      <c r="F575" s="3"/>
      <c r="G575" s="3"/>
      <c r="H575" s="3"/>
      <c r="I575" s="3"/>
      <c r="J575" s="3"/>
      <c r="K575" s="3"/>
      <c r="L575" s="3"/>
      <c r="M575" s="3"/>
      <c r="N575" s="3"/>
      <c r="O575" s="3"/>
      <c r="P575" s="3"/>
      <c r="Q575" s="3"/>
      <c r="R575" s="3"/>
      <c r="S575" s="3"/>
      <c r="T575" s="3"/>
      <c r="U575" s="3"/>
      <c r="V575" s="3"/>
      <c r="W575" s="3"/>
      <c r="X575" s="3"/>
      <c r="Y575" s="3"/>
      <c r="Z575" s="3"/>
    </row>
    <row r="576" spans="1:26" ht="12.75" customHeight="1" x14ac:dyDescent="0.25">
      <c r="A576" s="3"/>
      <c r="B576" s="3"/>
      <c r="C576" s="3"/>
      <c r="D576" s="200"/>
      <c r="E576" s="3"/>
      <c r="F576" s="3"/>
      <c r="G576" s="3"/>
      <c r="H576" s="3"/>
      <c r="I576" s="3"/>
      <c r="J576" s="3"/>
      <c r="K576" s="3"/>
      <c r="L576" s="3"/>
      <c r="M576" s="3"/>
      <c r="N576" s="3"/>
      <c r="O576" s="3"/>
      <c r="P576" s="3"/>
      <c r="Q576" s="3"/>
      <c r="R576" s="3"/>
      <c r="S576" s="3"/>
      <c r="T576" s="3"/>
      <c r="U576" s="3"/>
      <c r="V576" s="3"/>
      <c r="W576" s="3"/>
      <c r="X576" s="3"/>
      <c r="Y576" s="3"/>
      <c r="Z576" s="3"/>
    </row>
    <row r="577" spans="1:26" ht="12.75" customHeight="1" x14ac:dyDescent="0.25">
      <c r="A577" s="3"/>
      <c r="B577" s="3"/>
      <c r="C577" s="3"/>
      <c r="D577" s="200"/>
      <c r="E577" s="3"/>
      <c r="F577" s="3"/>
      <c r="G577" s="3"/>
      <c r="H577" s="3"/>
      <c r="I577" s="3"/>
      <c r="J577" s="3"/>
      <c r="K577" s="3"/>
      <c r="L577" s="3"/>
      <c r="M577" s="3"/>
      <c r="N577" s="3"/>
      <c r="O577" s="3"/>
      <c r="P577" s="3"/>
      <c r="Q577" s="3"/>
      <c r="R577" s="3"/>
      <c r="S577" s="3"/>
      <c r="T577" s="3"/>
      <c r="U577" s="3"/>
      <c r="V577" s="3"/>
      <c r="W577" s="3"/>
      <c r="X577" s="3"/>
      <c r="Y577" s="3"/>
      <c r="Z577" s="3"/>
    </row>
    <row r="578" spans="1:26" ht="12.75" customHeight="1" x14ac:dyDescent="0.25">
      <c r="A578" s="3"/>
      <c r="B578" s="3"/>
      <c r="C578" s="3"/>
      <c r="D578" s="200"/>
      <c r="E578" s="3"/>
      <c r="F578" s="3"/>
      <c r="G578" s="3"/>
      <c r="H578" s="3"/>
      <c r="I578" s="3"/>
      <c r="J578" s="3"/>
      <c r="K578" s="3"/>
      <c r="L578" s="3"/>
      <c r="M578" s="3"/>
      <c r="N578" s="3"/>
      <c r="O578" s="3"/>
      <c r="P578" s="3"/>
      <c r="Q578" s="3"/>
      <c r="R578" s="3"/>
      <c r="S578" s="3"/>
      <c r="T578" s="3"/>
      <c r="U578" s="3"/>
      <c r="V578" s="3"/>
      <c r="W578" s="3"/>
      <c r="X578" s="3"/>
      <c r="Y578" s="3"/>
      <c r="Z578" s="3"/>
    </row>
    <row r="579" spans="1:26" ht="12.75" customHeight="1" x14ac:dyDescent="0.25">
      <c r="A579" s="3"/>
      <c r="B579" s="3"/>
      <c r="C579" s="3"/>
      <c r="D579" s="200"/>
      <c r="E579" s="3"/>
      <c r="F579" s="3"/>
      <c r="G579" s="3"/>
      <c r="H579" s="3"/>
      <c r="I579" s="3"/>
      <c r="J579" s="3"/>
      <c r="K579" s="3"/>
      <c r="L579" s="3"/>
      <c r="M579" s="3"/>
      <c r="N579" s="3"/>
      <c r="O579" s="3"/>
      <c r="P579" s="3"/>
      <c r="Q579" s="3"/>
      <c r="R579" s="3"/>
      <c r="S579" s="3"/>
      <c r="T579" s="3"/>
      <c r="U579" s="3"/>
      <c r="V579" s="3"/>
      <c r="W579" s="3"/>
      <c r="X579" s="3"/>
      <c r="Y579" s="3"/>
      <c r="Z579" s="3"/>
    </row>
    <row r="580" spans="1:26" ht="12.75" customHeight="1" x14ac:dyDescent="0.25">
      <c r="A580" s="3"/>
      <c r="B580" s="3"/>
      <c r="C580" s="3"/>
      <c r="D580" s="200"/>
      <c r="E580" s="3"/>
      <c r="F580" s="3"/>
      <c r="G580" s="3"/>
      <c r="H580" s="3"/>
      <c r="I580" s="3"/>
      <c r="J580" s="3"/>
      <c r="K580" s="3"/>
      <c r="L580" s="3"/>
      <c r="M580" s="3"/>
      <c r="N580" s="3"/>
      <c r="O580" s="3"/>
      <c r="P580" s="3"/>
      <c r="Q580" s="3"/>
      <c r="R580" s="3"/>
      <c r="S580" s="3"/>
      <c r="T580" s="3"/>
      <c r="U580" s="3"/>
      <c r="V580" s="3"/>
      <c r="W580" s="3"/>
      <c r="X580" s="3"/>
      <c r="Y580" s="3"/>
      <c r="Z580" s="3"/>
    </row>
    <row r="581" spans="1:26" ht="12.75" customHeight="1" x14ac:dyDescent="0.25">
      <c r="A581" s="3"/>
      <c r="B581" s="3"/>
      <c r="C581" s="3"/>
      <c r="D581" s="200"/>
      <c r="E581" s="3"/>
      <c r="F581" s="3"/>
      <c r="G581" s="3"/>
      <c r="H581" s="3"/>
      <c r="I581" s="3"/>
      <c r="J581" s="3"/>
      <c r="K581" s="3"/>
      <c r="L581" s="3"/>
      <c r="M581" s="3"/>
      <c r="N581" s="3"/>
      <c r="O581" s="3"/>
      <c r="P581" s="3"/>
      <c r="Q581" s="3"/>
      <c r="R581" s="3"/>
      <c r="S581" s="3"/>
      <c r="T581" s="3"/>
      <c r="U581" s="3"/>
      <c r="V581" s="3"/>
      <c r="W581" s="3"/>
      <c r="X581" s="3"/>
      <c r="Y581" s="3"/>
      <c r="Z581" s="3"/>
    </row>
    <row r="582" spans="1:26" ht="12.75" customHeight="1" x14ac:dyDescent="0.25">
      <c r="A582" s="3"/>
      <c r="B582" s="3"/>
      <c r="C582" s="3"/>
      <c r="D582" s="200"/>
      <c r="E582" s="3"/>
      <c r="F582" s="3"/>
      <c r="G582" s="3"/>
      <c r="H582" s="3"/>
      <c r="I582" s="3"/>
      <c r="J582" s="3"/>
      <c r="K582" s="3"/>
      <c r="L582" s="3"/>
      <c r="M582" s="3"/>
      <c r="N582" s="3"/>
      <c r="O582" s="3"/>
      <c r="P582" s="3"/>
      <c r="Q582" s="3"/>
      <c r="R582" s="3"/>
      <c r="S582" s="3"/>
      <c r="T582" s="3"/>
      <c r="U582" s="3"/>
      <c r="V582" s="3"/>
      <c r="W582" s="3"/>
      <c r="X582" s="3"/>
      <c r="Y582" s="3"/>
      <c r="Z582" s="3"/>
    </row>
    <row r="583" spans="1:26" ht="12.75" customHeight="1" x14ac:dyDescent="0.25">
      <c r="A583" s="3"/>
      <c r="B583" s="3"/>
      <c r="C583" s="3"/>
      <c r="D583" s="200"/>
      <c r="E583" s="3"/>
      <c r="F583" s="3"/>
      <c r="G583" s="3"/>
      <c r="H583" s="3"/>
      <c r="I583" s="3"/>
      <c r="J583" s="3"/>
      <c r="K583" s="3"/>
      <c r="L583" s="3"/>
      <c r="M583" s="3"/>
      <c r="N583" s="3"/>
      <c r="O583" s="3"/>
      <c r="P583" s="3"/>
      <c r="Q583" s="3"/>
      <c r="R583" s="3"/>
      <c r="S583" s="3"/>
      <c r="T583" s="3"/>
      <c r="U583" s="3"/>
      <c r="V583" s="3"/>
      <c r="W583" s="3"/>
      <c r="X583" s="3"/>
      <c r="Y583" s="3"/>
      <c r="Z583" s="3"/>
    </row>
    <row r="584" spans="1:26" ht="12.75" customHeight="1" x14ac:dyDescent="0.25">
      <c r="A584" s="3"/>
      <c r="B584" s="3"/>
      <c r="C584" s="3"/>
      <c r="D584" s="200"/>
      <c r="E584" s="3"/>
      <c r="F584" s="3"/>
      <c r="G584" s="3"/>
      <c r="H584" s="3"/>
      <c r="I584" s="3"/>
      <c r="J584" s="3"/>
      <c r="K584" s="3"/>
      <c r="L584" s="3"/>
      <c r="M584" s="3"/>
      <c r="N584" s="3"/>
      <c r="O584" s="3"/>
      <c r="P584" s="3"/>
      <c r="Q584" s="3"/>
      <c r="R584" s="3"/>
      <c r="S584" s="3"/>
      <c r="T584" s="3"/>
      <c r="U584" s="3"/>
      <c r="V584" s="3"/>
      <c r="W584" s="3"/>
      <c r="X584" s="3"/>
      <c r="Y584" s="3"/>
      <c r="Z584" s="3"/>
    </row>
    <row r="585" spans="1:26" ht="12.75" customHeight="1" x14ac:dyDescent="0.25">
      <c r="A585" s="3"/>
      <c r="B585" s="3"/>
      <c r="C585" s="3"/>
      <c r="D585" s="200"/>
      <c r="E585" s="3"/>
      <c r="F585" s="3"/>
      <c r="G585" s="3"/>
      <c r="H585" s="3"/>
      <c r="I585" s="3"/>
      <c r="J585" s="3"/>
      <c r="K585" s="3"/>
      <c r="L585" s="3"/>
      <c r="M585" s="3"/>
      <c r="N585" s="3"/>
      <c r="O585" s="3"/>
      <c r="P585" s="3"/>
      <c r="Q585" s="3"/>
      <c r="R585" s="3"/>
      <c r="S585" s="3"/>
      <c r="T585" s="3"/>
      <c r="U585" s="3"/>
      <c r="V585" s="3"/>
      <c r="W585" s="3"/>
      <c r="X585" s="3"/>
      <c r="Y585" s="3"/>
      <c r="Z585" s="3"/>
    </row>
    <row r="586" spans="1:26" ht="12.75" customHeight="1" x14ac:dyDescent="0.25">
      <c r="A586" s="3"/>
      <c r="B586" s="3"/>
      <c r="C586" s="3"/>
      <c r="D586" s="200"/>
      <c r="E586" s="3"/>
      <c r="F586" s="3"/>
      <c r="G586" s="3"/>
      <c r="H586" s="3"/>
      <c r="I586" s="3"/>
      <c r="J586" s="3"/>
      <c r="K586" s="3"/>
      <c r="L586" s="3"/>
      <c r="M586" s="3"/>
      <c r="N586" s="3"/>
      <c r="O586" s="3"/>
      <c r="P586" s="3"/>
      <c r="Q586" s="3"/>
      <c r="R586" s="3"/>
      <c r="S586" s="3"/>
      <c r="T586" s="3"/>
      <c r="U586" s="3"/>
      <c r="V586" s="3"/>
      <c r="W586" s="3"/>
      <c r="X586" s="3"/>
      <c r="Y586" s="3"/>
      <c r="Z586" s="3"/>
    </row>
    <row r="587" spans="1:26" ht="12.75" customHeight="1" x14ac:dyDescent="0.25">
      <c r="A587" s="3"/>
      <c r="B587" s="3"/>
      <c r="C587" s="3"/>
      <c r="D587" s="200"/>
      <c r="E587" s="3"/>
      <c r="F587" s="3"/>
      <c r="G587" s="3"/>
      <c r="H587" s="3"/>
      <c r="I587" s="3"/>
      <c r="J587" s="3"/>
      <c r="K587" s="3"/>
      <c r="L587" s="3"/>
      <c r="M587" s="3"/>
      <c r="N587" s="3"/>
      <c r="O587" s="3"/>
      <c r="P587" s="3"/>
      <c r="Q587" s="3"/>
      <c r="R587" s="3"/>
      <c r="S587" s="3"/>
      <c r="T587" s="3"/>
      <c r="U587" s="3"/>
      <c r="V587" s="3"/>
      <c r="W587" s="3"/>
      <c r="X587" s="3"/>
      <c r="Y587" s="3"/>
      <c r="Z587" s="3"/>
    </row>
    <row r="588" spans="1:26" ht="12.75" customHeight="1" x14ac:dyDescent="0.25">
      <c r="A588" s="3"/>
      <c r="B588" s="3"/>
      <c r="C588" s="3"/>
      <c r="D588" s="200"/>
      <c r="E588" s="3"/>
      <c r="F588" s="3"/>
      <c r="G588" s="3"/>
      <c r="H588" s="3"/>
      <c r="I588" s="3"/>
      <c r="J588" s="3"/>
      <c r="K588" s="3"/>
      <c r="L588" s="3"/>
      <c r="M588" s="3"/>
      <c r="N588" s="3"/>
      <c r="O588" s="3"/>
      <c r="P588" s="3"/>
      <c r="Q588" s="3"/>
      <c r="R588" s="3"/>
      <c r="S588" s="3"/>
      <c r="T588" s="3"/>
      <c r="U588" s="3"/>
      <c r="V588" s="3"/>
      <c r="W588" s="3"/>
      <c r="X588" s="3"/>
      <c r="Y588" s="3"/>
      <c r="Z588" s="3"/>
    </row>
    <row r="589" spans="1:26" ht="12.75" customHeight="1" x14ac:dyDescent="0.25">
      <c r="A589" s="3"/>
      <c r="B589" s="3"/>
      <c r="C589" s="3"/>
      <c r="D589" s="200"/>
      <c r="E589" s="3"/>
      <c r="F589" s="3"/>
      <c r="G589" s="3"/>
      <c r="H589" s="3"/>
      <c r="I589" s="3"/>
      <c r="J589" s="3"/>
      <c r="K589" s="3"/>
      <c r="L589" s="3"/>
      <c r="M589" s="3"/>
      <c r="N589" s="3"/>
      <c r="O589" s="3"/>
      <c r="P589" s="3"/>
      <c r="Q589" s="3"/>
      <c r="R589" s="3"/>
      <c r="S589" s="3"/>
      <c r="T589" s="3"/>
      <c r="U589" s="3"/>
      <c r="V589" s="3"/>
      <c r="W589" s="3"/>
      <c r="X589" s="3"/>
      <c r="Y589" s="3"/>
      <c r="Z589" s="3"/>
    </row>
    <row r="590" spans="1:26" ht="12.75" customHeight="1" x14ac:dyDescent="0.25">
      <c r="A590" s="3"/>
      <c r="B590" s="3"/>
      <c r="C590" s="3"/>
      <c r="D590" s="200"/>
      <c r="E590" s="3"/>
      <c r="F590" s="3"/>
      <c r="G590" s="3"/>
      <c r="H590" s="3"/>
      <c r="I590" s="3"/>
      <c r="J590" s="3"/>
      <c r="K590" s="3"/>
      <c r="L590" s="3"/>
      <c r="M590" s="3"/>
      <c r="N590" s="3"/>
      <c r="O590" s="3"/>
      <c r="P590" s="3"/>
      <c r="Q590" s="3"/>
      <c r="R590" s="3"/>
      <c r="S590" s="3"/>
      <c r="T590" s="3"/>
      <c r="U590" s="3"/>
      <c r="V590" s="3"/>
      <c r="W590" s="3"/>
      <c r="X590" s="3"/>
      <c r="Y590" s="3"/>
      <c r="Z590" s="3"/>
    </row>
    <row r="591" spans="1:26" ht="12.75" customHeight="1" x14ac:dyDescent="0.25">
      <c r="A591" s="3"/>
      <c r="B591" s="3"/>
      <c r="C591" s="3"/>
      <c r="D591" s="200"/>
      <c r="E591" s="3"/>
      <c r="F591" s="3"/>
      <c r="G591" s="3"/>
      <c r="H591" s="3"/>
      <c r="I591" s="3"/>
      <c r="J591" s="3"/>
      <c r="K591" s="3"/>
      <c r="L591" s="3"/>
      <c r="M591" s="3"/>
      <c r="N591" s="3"/>
      <c r="O591" s="3"/>
      <c r="P591" s="3"/>
      <c r="Q591" s="3"/>
      <c r="R591" s="3"/>
      <c r="S591" s="3"/>
      <c r="T591" s="3"/>
      <c r="U591" s="3"/>
      <c r="V591" s="3"/>
      <c r="W591" s="3"/>
      <c r="X591" s="3"/>
      <c r="Y591" s="3"/>
      <c r="Z591" s="3"/>
    </row>
    <row r="592" spans="1:26" ht="12.75" customHeight="1" x14ac:dyDescent="0.25">
      <c r="A592" s="3"/>
      <c r="B592" s="3"/>
      <c r="C592" s="3"/>
      <c r="D592" s="200"/>
      <c r="E592" s="3"/>
      <c r="F592" s="3"/>
      <c r="G592" s="3"/>
      <c r="H592" s="3"/>
      <c r="I592" s="3"/>
      <c r="J592" s="3"/>
      <c r="K592" s="3"/>
      <c r="L592" s="3"/>
      <c r="M592" s="3"/>
      <c r="N592" s="3"/>
      <c r="O592" s="3"/>
      <c r="P592" s="3"/>
      <c r="Q592" s="3"/>
      <c r="R592" s="3"/>
      <c r="S592" s="3"/>
      <c r="T592" s="3"/>
      <c r="U592" s="3"/>
      <c r="V592" s="3"/>
      <c r="W592" s="3"/>
      <c r="X592" s="3"/>
      <c r="Y592" s="3"/>
      <c r="Z592" s="3"/>
    </row>
    <row r="593" spans="1:26" ht="12.75" customHeight="1" x14ac:dyDescent="0.25">
      <c r="A593" s="3"/>
      <c r="B593" s="3"/>
      <c r="C593" s="3"/>
      <c r="D593" s="200"/>
      <c r="E593" s="3"/>
      <c r="F593" s="3"/>
      <c r="G593" s="3"/>
      <c r="H593" s="3"/>
      <c r="I593" s="3"/>
      <c r="J593" s="3"/>
      <c r="K593" s="3"/>
      <c r="L593" s="3"/>
      <c r="M593" s="3"/>
      <c r="N593" s="3"/>
      <c r="O593" s="3"/>
      <c r="P593" s="3"/>
      <c r="Q593" s="3"/>
      <c r="R593" s="3"/>
      <c r="S593" s="3"/>
      <c r="T593" s="3"/>
      <c r="U593" s="3"/>
      <c r="V593" s="3"/>
      <c r="W593" s="3"/>
      <c r="X593" s="3"/>
      <c r="Y593" s="3"/>
      <c r="Z593" s="3"/>
    </row>
    <row r="594" spans="1:26" ht="12.75" customHeight="1" x14ac:dyDescent="0.25">
      <c r="A594" s="3"/>
      <c r="B594" s="3"/>
      <c r="C594" s="3"/>
      <c r="D594" s="200"/>
      <c r="E594" s="3"/>
      <c r="F594" s="3"/>
      <c r="G594" s="3"/>
      <c r="H594" s="3"/>
      <c r="I594" s="3"/>
      <c r="J594" s="3"/>
      <c r="K594" s="3"/>
      <c r="L594" s="3"/>
      <c r="M594" s="3"/>
      <c r="N594" s="3"/>
      <c r="O594" s="3"/>
      <c r="P594" s="3"/>
      <c r="Q594" s="3"/>
      <c r="R594" s="3"/>
      <c r="S594" s="3"/>
      <c r="T594" s="3"/>
      <c r="U594" s="3"/>
      <c r="V594" s="3"/>
      <c r="W594" s="3"/>
      <c r="X594" s="3"/>
      <c r="Y594" s="3"/>
      <c r="Z594" s="3"/>
    </row>
    <row r="595" spans="1:26" ht="12.75" customHeight="1" x14ac:dyDescent="0.25">
      <c r="A595" s="3"/>
      <c r="B595" s="3"/>
      <c r="C595" s="3"/>
      <c r="D595" s="200"/>
      <c r="E595" s="3"/>
      <c r="F595" s="3"/>
      <c r="G595" s="3"/>
      <c r="H595" s="3"/>
      <c r="I595" s="3"/>
      <c r="J595" s="3"/>
      <c r="K595" s="3"/>
      <c r="L595" s="3"/>
      <c r="M595" s="3"/>
      <c r="N595" s="3"/>
      <c r="O595" s="3"/>
      <c r="P595" s="3"/>
      <c r="Q595" s="3"/>
      <c r="R595" s="3"/>
      <c r="S595" s="3"/>
      <c r="T595" s="3"/>
      <c r="U595" s="3"/>
      <c r="V595" s="3"/>
      <c r="W595" s="3"/>
      <c r="X595" s="3"/>
      <c r="Y595" s="3"/>
      <c r="Z595" s="3"/>
    </row>
    <row r="596" spans="1:26" ht="12.75" customHeight="1" x14ac:dyDescent="0.25">
      <c r="A596" s="3"/>
      <c r="B596" s="3"/>
      <c r="C596" s="3"/>
      <c r="D596" s="200"/>
      <c r="E596" s="3"/>
      <c r="F596" s="3"/>
      <c r="G596" s="3"/>
      <c r="H596" s="3"/>
      <c r="I596" s="3"/>
      <c r="J596" s="3"/>
      <c r="K596" s="3"/>
      <c r="L596" s="3"/>
      <c r="M596" s="3"/>
      <c r="N596" s="3"/>
      <c r="O596" s="3"/>
      <c r="P596" s="3"/>
      <c r="Q596" s="3"/>
      <c r="R596" s="3"/>
      <c r="S596" s="3"/>
      <c r="T596" s="3"/>
      <c r="U596" s="3"/>
      <c r="V596" s="3"/>
      <c r="W596" s="3"/>
      <c r="X596" s="3"/>
      <c r="Y596" s="3"/>
      <c r="Z596" s="3"/>
    </row>
    <row r="597" spans="1:26" ht="12.75" customHeight="1" x14ac:dyDescent="0.25">
      <c r="A597" s="3"/>
      <c r="B597" s="3"/>
      <c r="C597" s="3"/>
      <c r="D597" s="200"/>
      <c r="E597" s="3"/>
      <c r="F597" s="3"/>
      <c r="G597" s="3"/>
      <c r="H597" s="3"/>
      <c r="I597" s="3"/>
      <c r="J597" s="3"/>
      <c r="K597" s="3"/>
      <c r="L597" s="3"/>
      <c r="M597" s="3"/>
      <c r="N597" s="3"/>
      <c r="O597" s="3"/>
      <c r="P597" s="3"/>
      <c r="Q597" s="3"/>
      <c r="R597" s="3"/>
      <c r="S597" s="3"/>
      <c r="T597" s="3"/>
      <c r="U597" s="3"/>
      <c r="V597" s="3"/>
      <c r="W597" s="3"/>
      <c r="X597" s="3"/>
      <c r="Y597" s="3"/>
      <c r="Z597" s="3"/>
    </row>
    <row r="598" spans="1:26" ht="12.75" customHeight="1" x14ac:dyDescent="0.25">
      <c r="A598" s="3"/>
      <c r="B598" s="3"/>
      <c r="C598" s="3"/>
      <c r="D598" s="200"/>
      <c r="E598" s="3"/>
      <c r="F598" s="3"/>
      <c r="G598" s="3"/>
      <c r="H598" s="3"/>
      <c r="I598" s="3"/>
      <c r="J598" s="3"/>
      <c r="K598" s="3"/>
      <c r="L598" s="3"/>
      <c r="M598" s="3"/>
      <c r="N598" s="3"/>
      <c r="O598" s="3"/>
      <c r="P598" s="3"/>
      <c r="Q598" s="3"/>
      <c r="R598" s="3"/>
      <c r="S598" s="3"/>
      <c r="T598" s="3"/>
      <c r="U598" s="3"/>
      <c r="V598" s="3"/>
      <c r="W598" s="3"/>
      <c r="X598" s="3"/>
      <c r="Y598" s="3"/>
      <c r="Z598" s="3"/>
    </row>
    <row r="599" spans="1:26" ht="12.75" customHeight="1" x14ac:dyDescent="0.25">
      <c r="A599" s="3"/>
      <c r="B599" s="3"/>
      <c r="C599" s="3"/>
      <c r="D599" s="200"/>
      <c r="E599" s="3"/>
      <c r="F599" s="3"/>
      <c r="G599" s="3"/>
      <c r="H599" s="3"/>
      <c r="I599" s="3"/>
      <c r="J599" s="3"/>
      <c r="K599" s="3"/>
      <c r="L599" s="3"/>
      <c r="M599" s="3"/>
      <c r="N599" s="3"/>
      <c r="O599" s="3"/>
      <c r="P599" s="3"/>
      <c r="Q599" s="3"/>
      <c r="R599" s="3"/>
      <c r="S599" s="3"/>
      <c r="T599" s="3"/>
      <c r="U599" s="3"/>
      <c r="V599" s="3"/>
      <c r="W599" s="3"/>
      <c r="X599" s="3"/>
      <c r="Y599" s="3"/>
      <c r="Z599" s="3"/>
    </row>
    <row r="600" spans="1:26" ht="12.75" customHeight="1" x14ac:dyDescent="0.25">
      <c r="A600" s="3"/>
      <c r="B600" s="3"/>
      <c r="C600" s="3"/>
      <c r="D600" s="200"/>
      <c r="E600" s="3"/>
      <c r="F600" s="3"/>
      <c r="G600" s="3"/>
      <c r="H600" s="3"/>
      <c r="I600" s="3"/>
      <c r="J600" s="3"/>
      <c r="K600" s="3"/>
      <c r="L600" s="3"/>
      <c r="M600" s="3"/>
      <c r="N600" s="3"/>
      <c r="O600" s="3"/>
      <c r="P600" s="3"/>
      <c r="Q600" s="3"/>
      <c r="R600" s="3"/>
      <c r="S600" s="3"/>
      <c r="T600" s="3"/>
      <c r="U600" s="3"/>
      <c r="V600" s="3"/>
      <c r="W600" s="3"/>
      <c r="X600" s="3"/>
      <c r="Y600" s="3"/>
      <c r="Z600" s="3"/>
    </row>
    <row r="601" spans="1:26" ht="12.75" customHeight="1" x14ac:dyDescent="0.25">
      <c r="A601" s="3"/>
      <c r="B601" s="3"/>
      <c r="C601" s="3"/>
      <c r="D601" s="200"/>
      <c r="E601" s="3"/>
      <c r="F601" s="3"/>
      <c r="G601" s="3"/>
      <c r="H601" s="3"/>
      <c r="I601" s="3"/>
      <c r="J601" s="3"/>
      <c r="K601" s="3"/>
      <c r="L601" s="3"/>
      <c r="M601" s="3"/>
      <c r="N601" s="3"/>
      <c r="O601" s="3"/>
      <c r="P601" s="3"/>
      <c r="Q601" s="3"/>
      <c r="R601" s="3"/>
      <c r="S601" s="3"/>
      <c r="T601" s="3"/>
      <c r="U601" s="3"/>
      <c r="V601" s="3"/>
      <c r="W601" s="3"/>
      <c r="X601" s="3"/>
      <c r="Y601" s="3"/>
      <c r="Z601" s="3"/>
    </row>
    <row r="602" spans="1:26" ht="12.75" customHeight="1" x14ac:dyDescent="0.25">
      <c r="A602" s="3"/>
      <c r="B602" s="3"/>
      <c r="C602" s="3"/>
      <c r="D602" s="200"/>
      <c r="E602" s="3"/>
      <c r="F602" s="3"/>
      <c r="G602" s="3"/>
      <c r="H602" s="3"/>
      <c r="I602" s="3"/>
      <c r="J602" s="3"/>
      <c r="K602" s="3"/>
      <c r="L602" s="3"/>
      <c r="M602" s="3"/>
      <c r="N602" s="3"/>
      <c r="O602" s="3"/>
      <c r="P602" s="3"/>
      <c r="Q602" s="3"/>
      <c r="R602" s="3"/>
      <c r="S602" s="3"/>
      <c r="T602" s="3"/>
      <c r="U602" s="3"/>
      <c r="V602" s="3"/>
      <c r="W602" s="3"/>
      <c r="X602" s="3"/>
      <c r="Y602" s="3"/>
      <c r="Z602" s="3"/>
    </row>
    <row r="603" spans="1:26" ht="12.75" customHeight="1" x14ac:dyDescent="0.25">
      <c r="A603" s="3"/>
      <c r="B603" s="3"/>
      <c r="C603" s="3"/>
      <c r="D603" s="200"/>
      <c r="E603" s="3"/>
      <c r="F603" s="3"/>
      <c r="G603" s="3"/>
      <c r="H603" s="3"/>
      <c r="I603" s="3"/>
      <c r="J603" s="3"/>
      <c r="K603" s="3"/>
      <c r="L603" s="3"/>
      <c r="M603" s="3"/>
      <c r="N603" s="3"/>
      <c r="O603" s="3"/>
      <c r="P603" s="3"/>
      <c r="Q603" s="3"/>
      <c r="R603" s="3"/>
      <c r="S603" s="3"/>
      <c r="T603" s="3"/>
      <c r="U603" s="3"/>
      <c r="V603" s="3"/>
      <c r="W603" s="3"/>
      <c r="X603" s="3"/>
      <c r="Y603" s="3"/>
      <c r="Z603" s="3"/>
    </row>
    <row r="604" spans="1:26" ht="12.75" customHeight="1" x14ac:dyDescent="0.25">
      <c r="A604" s="3"/>
      <c r="B604" s="3"/>
      <c r="C604" s="3"/>
      <c r="D604" s="200"/>
      <c r="E604" s="3"/>
      <c r="F604" s="3"/>
      <c r="G604" s="3"/>
      <c r="H604" s="3"/>
      <c r="I604" s="3"/>
      <c r="J604" s="3"/>
      <c r="K604" s="3"/>
      <c r="L604" s="3"/>
      <c r="M604" s="3"/>
      <c r="N604" s="3"/>
      <c r="O604" s="3"/>
      <c r="P604" s="3"/>
      <c r="Q604" s="3"/>
      <c r="R604" s="3"/>
      <c r="S604" s="3"/>
      <c r="T604" s="3"/>
      <c r="U604" s="3"/>
      <c r="V604" s="3"/>
      <c r="W604" s="3"/>
      <c r="X604" s="3"/>
      <c r="Y604" s="3"/>
      <c r="Z604" s="3"/>
    </row>
    <row r="605" spans="1:26" ht="12.75" customHeight="1" x14ac:dyDescent="0.25">
      <c r="A605" s="3"/>
      <c r="B605" s="3"/>
      <c r="C605" s="3"/>
      <c r="D605" s="200"/>
      <c r="E605" s="3"/>
      <c r="F605" s="3"/>
      <c r="G605" s="3"/>
      <c r="H605" s="3"/>
      <c r="I605" s="3"/>
      <c r="J605" s="3"/>
      <c r="K605" s="3"/>
      <c r="L605" s="3"/>
      <c r="M605" s="3"/>
      <c r="N605" s="3"/>
      <c r="O605" s="3"/>
      <c r="P605" s="3"/>
      <c r="Q605" s="3"/>
      <c r="R605" s="3"/>
      <c r="S605" s="3"/>
      <c r="T605" s="3"/>
      <c r="U605" s="3"/>
      <c r="V605" s="3"/>
      <c r="W605" s="3"/>
      <c r="X605" s="3"/>
      <c r="Y605" s="3"/>
      <c r="Z605" s="3"/>
    </row>
    <row r="606" spans="1:26" ht="12.75" customHeight="1" x14ac:dyDescent="0.25">
      <c r="A606" s="3"/>
      <c r="B606" s="3"/>
      <c r="C606" s="3"/>
      <c r="D606" s="200"/>
      <c r="E606" s="3"/>
      <c r="F606" s="3"/>
      <c r="G606" s="3"/>
      <c r="H606" s="3"/>
      <c r="I606" s="3"/>
      <c r="J606" s="3"/>
      <c r="K606" s="3"/>
      <c r="L606" s="3"/>
      <c r="M606" s="3"/>
      <c r="N606" s="3"/>
      <c r="O606" s="3"/>
      <c r="P606" s="3"/>
      <c r="Q606" s="3"/>
      <c r="R606" s="3"/>
      <c r="S606" s="3"/>
      <c r="T606" s="3"/>
      <c r="U606" s="3"/>
      <c r="V606" s="3"/>
      <c r="W606" s="3"/>
      <c r="X606" s="3"/>
      <c r="Y606" s="3"/>
      <c r="Z606" s="3"/>
    </row>
    <row r="607" spans="1:26" ht="12.75" customHeight="1" x14ac:dyDescent="0.25">
      <c r="A607" s="3"/>
      <c r="B607" s="3"/>
      <c r="C607" s="3"/>
      <c r="D607" s="200"/>
      <c r="E607" s="3"/>
      <c r="F607" s="3"/>
      <c r="G607" s="3"/>
      <c r="H607" s="3"/>
      <c r="I607" s="3"/>
      <c r="J607" s="3"/>
      <c r="K607" s="3"/>
      <c r="L607" s="3"/>
      <c r="M607" s="3"/>
      <c r="N607" s="3"/>
      <c r="O607" s="3"/>
      <c r="P607" s="3"/>
      <c r="Q607" s="3"/>
      <c r="R607" s="3"/>
      <c r="S607" s="3"/>
      <c r="T607" s="3"/>
      <c r="U607" s="3"/>
      <c r="V607" s="3"/>
      <c r="W607" s="3"/>
      <c r="X607" s="3"/>
      <c r="Y607" s="3"/>
      <c r="Z607" s="3"/>
    </row>
    <row r="608" spans="1:26" ht="12.75" customHeight="1" x14ac:dyDescent="0.25">
      <c r="A608" s="3"/>
      <c r="B608" s="3"/>
      <c r="C608" s="3"/>
      <c r="D608" s="200"/>
      <c r="E608" s="3"/>
      <c r="F608" s="3"/>
      <c r="G608" s="3"/>
      <c r="H608" s="3"/>
      <c r="I608" s="3"/>
      <c r="J608" s="3"/>
      <c r="K608" s="3"/>
      <c r="L608" s="3"/>
      <c r="M608" s="3"/>
      <c r="N608" s="3"/>
      <c r="O608" s="3"/>
      <c r="P608" s="3"/>
      <c r="Q608" s="3"/>
      <c r="R608" s="3"/>
      <c r="S608" s="3"/>
      <c r="T608" s="3"/>
      <c r="U608" s="3"/>
      <c r="V608" s="3"/>
      <c r="W608" s="3"/>
      <c r="X608" s="3"/>
      <c r="Y608" s="3"/>
      <c r="Z608" s="3"/>
    </row>
    <row r="609" spans="1:26" ht="12.75" customHeight="1" x14ac:dyDescent="0.25">
      <c r="A609" s="3"/>
      <c r="B609" s="3"/>
      <c r="C609" s="3"/>
      <c r="D609" s="200"/>
      <c r="E609" s="3"/>
      <c r="F609" s="3"/>
      <c r="G609" s="3"/>
      <c r="H609" s="3"/>
      <c r="I609" s="3"/>
      <c r="J609" s="3"/>
      <c r="K609" s="3"/>
      <c r="L609" s="3"/>
      <c r="M609" s="3"/>
      <c r="N609" s="3"/>
      <c r="O609" s="3"/>
      <c r="P609" s="3"/>
      <c r="Q609" s="3"/>
      <c r="R609" s="3"/>
      <c r="S609" s="3"/>
      <c r="T609" s="3"/>
      <c r="U609" s="3"/>
      <c r="V609" s="3"/>
      <c r="W609" s="3"/>
      <c r="X609" s="3"/>
      <c r="Y609" s="3"/>
      <c r="Z609" s="3"/>
    </row>
    <row r="610" spans="1:26" ht="12.75" customHeight="1" x14ac:dyDescent="0.25">
      <c r="A610" s="3"/>
      <c r="B610" s="3"/>
      <c r="C610" s="3"/>
      <c r="D610" s="200"/>
      <c r="E610" s="3"/>
      <c r="F610" s="3"/>
      <c r="G610" s="3"/>
      <c r="H610" s="3"/>
      <c r="I610" s="3"/>
      <c r="J610" s="3"/>
      <c r="K610" s="3"/>
      <c r="L610" s="3"/>
      <c r="M610" s="3"/>
      <c r="N610" s="3"/>
      <c r="O610" s="3"/>
      <c r="P610" s="3"/>
      <c r="Q610" s="3"/>
      <c r="R610" s="3"/>
      <c r="S610" s="3"/>
      <c r="T610" s="3"/>
      <c r="U610" s="3"/>
      <c r="V610" s="3"/>
      <c r="W610" s="3"/>
      <c r="X610" s="3"/>
      <c r="Y610" s="3"/>
      <c r="Z610" s="3"/>
    </row>
    <row r="611" spans="1:26" ht="12.75" customHeight="1" x14ac:dyDescent="0.25">
      <c r="A611" s="3"/>
      <c r="B611" s="3"/>
      <c r="C611" s="3"/>
      <c r="D611" s="200"/>
      <c r="E611" s="3"/>
      <c r="F611" s="3"/>
      <c r="G611" s="3"/>
      <c r="H611" s="3"/>
      <c r="I611" s="3"/>
      <c r="J611" s="3"/>
      <c r="K611" s="3"/>
      <c r="L611" s="3"/>
      <c r="M611" s="3"/>
      <c r="N611" s="3"/>
      <c r="O611" s="3"/>
      <c r="P611" s="3"/>
      <c r="Q611" s="3"/>
      <c r="R611" s="3"/>
      <c r="S611" s="3"/>
      <c r="T611" s="3"/>
      <c r="U611" s="3"/>
      <c r="V611" s="3"/>
      <c r="W611" s="3"/>
      <c r="X611" s="3"/>
      <c r="Y611" s="3"/>
      <c r="Z611" s="3"/>
    </row>
    <row r="612" spans="1:26" ht="12.75" customHeight="1" x14ac:dyDescent="0.25">
      <c r="A612" s="3"/>
      <c r="B612" s="3"/>
      <c r="C612" s="3"/>
      <c r="D612" s="200"/>
      <c r="E612" s="3"/>
      <c r="F612" s="3"/>
      <c r="G612" s="3"/>
      <c r="H612" s="3"/>
      <c r="I612" s="3"/>
      <c r="J612" s="3"/>
      <c r="K612" s="3"/>
      <c r="L612" s="3"/>
      <c r="M612" s="3"/>
      <c r="N612" s="3"/>
      <c r="O612" s="3"/>
      <c r="P612" s="3"/>
      <c r="Q612" s="3"/>
      <c r="R612" s="3"/>
      <c r="S612" s="3"/>
      <c r="T612" s="3"/>
      <c r="U612" s="3"/>
      <c r="V612" s="3"/>
      <c r="W612" s="3"/>
      <c r="X612" s="3"/>
      <c r="Y612" s="3"/>
      <c r="Z612" s="3"/>
    </row>
    <row r="613" spans="1:26" ht="12.75" customHeight="1" x14ac:dyDescent="0.25">
      <c r="A613" s="3"/>
      <c r="B613" s="3"/>
      <c r="C613" s="3"/>
      <c r="D613" s="200"/>
      <c r="E613" s="3"/>
      <c r="F613" s="3"/>
      <c r="G613" s="3"/>
      <c r="H613" s="3"/>
      <c r="I613" s="3"/>
      <c r="J613" s="3"/>
      <c r="K613" s="3"/>
      <c r="L613" s="3"/>
      <c r="M613" s="3"/>
      <c r="N613" s="3"/>
      <c r="O613" s="3"/>
      <c r="P613" s="3"/>
      <c r="Q613" s="3"/>
      <c r="R613" s="3"/>
      <c r="S613" s="3"/>
      <c r="T613" s="3"/>
      <c r="U613" s="3"/>
      <c r="V613" s="3"/>
      <c r="W613" s="3"/>
      <c r="X613" s="3"/>
      <c r="Y613" s="3"/>
      <c r="Z613" s="3"/>
    </row>
    <row r="614" spans="1:26" ht="12.75" customHeight="1" x14ac:dyDescent="0.25">
      <c r="A614" s="3"/>
      <c r="B614" s="3"/>
      <c r="C614" s="3"/>
      <c r="D614" s="200"/>
      <c r="E614" s="3"/>
      <c r="F614" s="3"/>
      <c r="G614" s="3"/>
      <c r="H614" s="3"/>
      <c r="I614" s="3"/>
      <c r="J614" s="3"/>
      <c r="K614" s="3"/>
      <c r="L614" s="3"/>
      <c r="M614" s="3"/>
      <c r="N614" s="3"/>
      <c r="O614" s="3"/>
      <c r="P614" s="3"/>
      <c r="Q614" s="3"/>
      <c r="R614" s="3"/>
      <c r="S614" s="3"/>
      <c r="T614" s="3"/>
      <c r="U614" s="3"/>
      <c r="V614" s="3"/>
      <c r="W614" s="3"/>
      <c r="X614" s="3"/>
      <c r="Y614" s="3"/>
      <c r="Z614" s="3"/>
    </row>
    <row r="615" spans="1:26" ht="12.75" customHeight="1" x14ac:dyDescent="0.25">
      <c r="A615" s="3"/>
      <c r="B615" s="3"/>
      <c r="C615" s="3"/>
      <c r="D615" s="200"/>
      <c r="E615" s="3"/>
      <c r="F615" s="3"/>
      <c r="G615" s="3"/>
      <c r="H615" s="3"/>
      <c r="I615" s="3"/>
      <c r="J615" s="3"/>
      <c r="K615" s="3"/>
      <c r="L615" s="3"/>
      <c r="M615" s="3"/>
      <c r="N615" s="3"/>
      <c r="O615" s="3"/>
      <c r="P615" s="3"/>
      <c r="Q615" s="3"/>
      <c r="R615" s="3"/>
      <c r="S615" s="3"/>
      <c r="T615" s="3"/>
      <c r="U615" s="3"/>
      <c r="V615" s="3"/>
      <c r="W615" s="3"/>
      <c r="X615" s="3"/>
      <c r="Y615" s="3"/>
      <c r="Z615" s="3"/>
    </row>
    <row r="616" spans="1:26" ht="12.75" customHeight="1" x14ac:dyDescent="0.25">
      <c r="A616" s="3"/>
      <c r="B616" s="3"/>
      <c r="C616" s="3"/>
      <c r="D616" s="200"/>
      <c r="E616" s="3"/>
      <c r="F616" s="3"/>
      <c r="G616" s="3"/>
      <c r="H616" s="3"/>
      <c r="I616" s="3"/>
      <c r="J616" s="3"/>
      <c r="K616" s="3"/>
      <c r="L616" s="3"/>
      <c r="M616" s="3"/>
      <c r="N616" s="3"/>
      <c r="O616" s="3"/>
      <c r="P616" s="3"/>
      <c r="Q616" s="3"/>
      <c r="R616" s="3"/>
      <c r="S616" s="3"/>
      <c r="T616" s="3"/>
      <c r="U616" s="3"/>
      <c r="V616" s="3"/>
      <c r="W616" s="3"/>
      <c r="X616" s="3"/>
      <c r="Y616" s="3"/>
      <c r="Z616" s="3"/>
    </row>
    <row r="617" spans="1:26" ht="12.75" customHeight="1" x14ac:dyDescent="0.25">
      <c r="A617" s="3"/>
      <c r="B617" s="3"/>
      <c r="C617" s="3"/>
      <c r="D617" s="200"/>
      <c r="E617" s="3"/>
      <c r="F617" s="3"/>
      <c r="G617" s="3"/>
      <c r="H617" s="3"/>
      <c r="I617" s="3"/>
      <c r="J617" s="3"/>
      <c r="K617" s="3"/>
      <c r="L617" s="3"/>
      <c r="M617" s="3"/>
      <c r="N617" s="3"/>
      <c r="O617" s="3"/>
      <c r="P617" s="3"/>
      <c r="Q617" s="3"/>
      <c r="R617" s="3"/>
      <c r="S617" s="3"/>
      <c r="T617" s="3"/>
      <c r="U617" s="3"/>
      <c r="V617" s="3"/>
      <c r="W617" s="3"/>
      <c r="X617" s="3"/>
      <c r="Y617" s="3"/>
      <c r="Z617" s="3"/>
    </row>
    <row r="618" spans="1:26" ht="12.75" customHeight="1" x14ac:dyDescent="0.25">
      <c r="A618" s="3"/>
      <c r="B618" s="3"/>
      <c r="C618" s="3"/>
      <c r="D618" s="200"/>
      <c r="E618" s="3"/>
      <c r="F618" s="3"/>
      <c r="G618" s="3"/>
      <c r="H618" s="3"/>
      <c r="I618" s="3"/>
      <c r="J618" s="3"/>
      <c r="K618" s="3"/>
      <c r="L618" s="3"/>
      <c r="M618" s="3"/>
      <c r="N618" s="3"/>
      <c r="O618" s="3"/>
      <c r="P618" s="3"/>
      <c r="Q618" s="3"/>
      <c r="R618" s="3"/>
      <c r="S618" s="3"/>
      <c r="T618" s="3"/>
      <c r="U618" s="3"/>
      <c r="V618" s="3"/>
      <c r="W618" s="3"/>
      <c r="X618" s="3"/>
      <c r="Y618" s="3"/>
      <c r="Z618" s="3"/>
    </row>
    <row r="619" spans="1:26" ht="12.75" customHeight="1" x14ac:dyDescent="0.25">
      <c r="A619" s="3"/>
      <c r="B619" s="3"/>
      <c r="C619" s="3"/>
      <c r="D619" s="200"/>
      <c r="E619" s="3"/>
      <c r="F619" s="3"/>
      <c r="G619" s="3"/>
      <c r="H619" s="3"/>
      <c r="I619" s="3"/>
      <c r="J619" s="3"/>
      <c r="K619" s="3"/>
      <c r="L619" s="3"/>
      <c r="M619" s="3"/>
      <c r="N619" s="3"/>
      <c r="O619" s="3"/>
      <c r="P619" s="3"/>
      <c r="Q619" s="3"/>
      <c r="R619" s="3"/>
      <c r="S619" s="3"/>
      <c r="T619" s="3"/>
      <c r="U619" s="3"/>
      <c r="V619" s="3"/>
      <c r="W619" s="3"/>
      <c r="X619" s="3"/>
      <c r="Y619" s="3"/>
      <c r="Z619" s="3"/>
    </row>
    <row r="620" spans="1:26" ht="12.75" customHeight="1" x14ac:dyDescent="0.25">
      <c r="A620" s="3"/>
      <c r="B620" s="3"/>
      <c r="C620" s="3"/>
      <c r="D620" s="200"/>
      <c r="E620" s="3"/>
      <c r="F620" s="3"/>
      <c r="G620" s="3"/>
      <c r="H620" s="3"/>
      <c r="I620" s="3"/>
      <c r="J620" s="3"/>
      <c r="K620" s="3"/>
      <c r="L620" s="3"/>
      <c r="M620" s="3"/>
      <c r="N620" s="3"/>
      <c r="O620" s="3"/>
      <c r="P620" s="3"/>
      <c r="Q620" s="3"/>
      <c r="R620" s="3"/>
      <c r="S620" s="3"/>
      <c r="T620" s="3"/>
      <c r="U620" s="3"/>
      <c r="V620" s="3"/>
      <c r="W620" s="3"/>
      <c r="X620" s="3"/>
      <c r="Y620" s="3"/>
      <c r="Z620" s="3"/>
    </row>
    <row r="621" spans="1:26" ht="12.75" customHeight="1" x14ac:dyDescent="0.25">
      <c r="A621" s="3"/>
      <c r="B621" s="3"/>
      <c r="C621" s="3"/>
      <c r="D621" s="200"/>
      <c r="E621" s="3"/>
      <c r="F621" s="3"/>
      <c r="G621" s="3"/>
      <c r="H621" s="3"/>
      <c r="I621" s="3"/>
      <c r="J621" s="3"/>
      <c r="K621" s="3"/>
      <c r="L621" s="3"/>
      <c r="M621" s="3"/>
      <c r="N621" s="3"/>
      <c r="O621" s="3"/>
      <c r="P621" s="3"/>
      <c r="Q621" s="3"/>
      <c r="R621" s="3"/>
      <c r="S621" s="3"/>
      <c r="T621" s="3"/>
      <c r="U621" s="3"/>
      <c r="V621" s="3"/>
      <c r="W621" s="3"/>
      <c r="X621" s="3"/>
      <c r="Y621" s="3"/>
      <c r="Z621" s="3"/>
    </row>
    <row r="622" spans="1:26" ht="12.75" customHeight="1" x14ac:dyDescent="0.25">
      <c r="A622" s="3"/>
      <c r="B622" s="3"/>
      <c r="C622" s="3"/>
      <c r="D622" s="200"/>
      <c r="E622" s="3"/>
      <c r="F622" s="3"/>
      <c r="G622" s="3"/>
      <c r="H622" s="3"/>
      <c r="I622" s="3"/>
      <c r="J622" s="3"/>
      <c r="K622" s="3"/>
      <c r="L622" s="3"/>
      <c r="M622" s="3"/>
      <c r="N622" s="3"/>
      <c r="O622" s="3"/>
      <c r="P622" s="3"/>
      <c r="Q622" s="3"/>
      <c r="R622" s="3"/>
      <c r="S622" s="3"/>
      <c r="T622" s="3"/>
      <c r="U622" s="3"/>
      <c r="V622" s="3"/>
      <c r="W622" s="3"/>
      <c r="X622" s="3"/>
      <c r="Y622" s="3"/>
      <c r="Z622" s="3"/>
    </row>
    <row r="623" spans="1:26" ht="12.75" customHeight="1" x14ac:dyDescent="0.25">
      <c r="A623" s="3"/>
      <c r="B623" s="3"/>
      <c r="C623" s="3"/>
      <c r="D623" s="200"/>
      <c r="E623" s="3"/>
      <c r="F623" s="3"/>
      <c r="G623" s="3"/>
      <c r="H623" s="3"/>
      <c r="I623" s="3"/>
      <c r="J623" s="3"/>
      <c r="K623" s="3"/>
      <c r="L623" s="3"/>
      <c r="M623" s="3"/>
      <c r="N623" s="3"/>
      <c r="O623" s="3"/>
      <c r="P623" s="3"/>
      <c r="Q623" s="3"/>
      <c r="R623" s="3"/>
      <c r="S623" s="3"/>
      <c r="T623" s="3"/>
      <c r="U623" s="3"/>
      <c r="V623" s="3"/>
      <c r="W623" s="3"/>
      <c r="X623" s="3"/>
      <c r="Y623" s="3"/>
      <c r="Z623" s="3"/>
    </row>
    <row r="624" spans="1:26" ht="12.75" customHeight="1" x14ac:dyDescent="0.25">
      <c r="A624" s="3"/>
      <c r="B624" s="3"/>
      <c r="C624" s="3"/>
      <c r="D624" s="200"/>
      <c r="E624" s="3"/>
      <c r="F624" s="3"/>
      <c r="G624" s="3"/>
      <c r="H624" s="3"/>
      <c r="I624" s="3"/>
      <c r="J624" s="3"/>
      <c r="K624" s="3"/>
      <c r="L624" s="3"/>
      <c r="M624" s="3"/>
      <c r="N624" s="3"/>
      <c r="O624" s="3"/>
      <c r="P624" s="3"/>
      <c r="Q624" s="3"/>
      <c r="R624" s="3"/>
      <c r="S624" s="3"/>
      <c r="T624" s="3"/>
      <c r="U624" s="3"/>
      <c r="V624" s="3"/>
      <c r="W624" s="3"/>
      <c r="X624" s="3"/>
      <c r="Y624" s="3"/>
      <c r="Z624" s="3"/>
    </row>
    <row r="625" spans="1:26" ht="12.75" customHeight="1" x14ac:dyDescent="0.25">
      <c r="A625" s="3"/>
      <c r="B625" s="3"/>
      <c r="C625" s="3"/>
      <c r="D625" s="200"/>
      <c r="E625" s="3"/>
      <c r="F625" s="3"/>
      <c r="G625" s="3"/>
      <c r="H625" s="3"/>
      <c r="I625" s="3"/>
      <c r="J625" s="3"/>
      <c r="K625" s="3"/>
      <c r="L625" s="3"/>
      <c r="M625" s="3"/>
      <c r="N625" s="3"/>
      <c r="O625" s="3"/>
      <c r="P625" s="3"/>
      <c r="Q625" s="3"/>
      <c r="R625" s="3"/>
      <c r="S625" s="3"/>
      <c r="T625" s="3"/>
      <c r="U625" s="3"/>
      <c r="V625" s="3"/>
      <c r="W625" s="3"/>
      <c r="X625" s="3"/>
      <c r="Y625" s="3"/>
      <c r="Z625" s="3"/>
    </row>
    <row r="626" spans="1:26" ht="12.75" customHeight="1" x14ac:dyDescent="0.25">
      <c r="A626" s="3"/>
      <c r="B626" s="3"/>
      <c r="C626" s="3"/>
      <c r="D626" s="200"/>
      <c r="E626" s="3"/>
      <c r="F626" s="3"/>
      <c r="G626" s="3"/>
      <c r="H626" s="3"/>
      <c r="I626" s="3"/>
      <c r="J626" s="3"/>
      <c r="K626" s="3"/>
      <c r="L626" s="3"/>
      <c r="M626" s="3"/>
      <c r="N626" s="3"/>
      <c r="O626" s="3"/>
      <c r="P626" s="3"/>
      <c r="Q626" s="3"/>
      <c r="R626" s="3"/>
      <c r="S626" s="3"/>
      <c r="T626" s="3"/>
      <c r="U626" s="3"/>
      <c r="V626" s="3"/>
      <c r="W626" s="3"/>
      <c r="X626" s="3"/>
      <c r="Y626" s="3"/>
      <c r="Z626" s="3"/>
    </row>
    <row r="627" spans="1:26" ht="12.75" customHeight="1" x14ac:dyDescent="0.25">
      <c r="A627" s="3"/>
      <c r="B627" s="3"/>
      <c r="C627" s="3"/>
      <c r="D627" s="200"/>
      <c r="E627" s="3"/>
      <c r="F627" s="3"/>
      <c r="G627" s="3"/>
      <c r="H627" s="3"/>
      <c r="I627" s="3"/>
      <c r="J627" s="3"/>
      <c r="K627" s="3"/>
      <c r="L627" s="3"/>
      <c r="M627" s="3"/>
      <c r="N627" s="3"/>
      <c r="O627" s="3"/>
      <c r="P627" s="3"/>
      <c r="Q627" s="3"/>
      <c r="R627" s="3"/>
      <c r="S627" s="3"/>
      <c r="T627" s="3"/>
      <c r="U627" s="3"/>
      <c r="V627" s="3"/>
      <c r="W627" s="3"/>
      <c r="X627" s="3"/>
      <c r="Y627" s="3"/>
      <c r="Z627" s="3"/>
    </row>
    <row r="628" spans="1:26" ht="12.75" customHeight="1" x14ac:dyDescent="0.25">
      <c r="A628" s="3"/>
      <c r="B628" s="3"/>
      <c r="C628" s="3"/>
      <c r="D628" s="200"/>
      <c r="E628" s="3"/>
      <c r="F628" s="3"/>
      <c r="G628" s="3"/>
      <c r="H628" s="3"/>
      <c r="I628" s="3"/>
      <c r="J628" s="3"/>
      <c r="K628" s="3"/>
      <c r="L628" s="3"/>
      <c r="M628" s="3"/>
      <c r="N628" s="3"/>
      <c r="O628" s="3"/>
      <c r="P628" s="3"/>
      <c r="Q628" s="3"/>
      <c r="R628" s="3"/>
      <c r="S628" s="3"/>
      <c r="T628" s="3"/>
      <c r="U628" s="3"/>
      <c r="V628" s="3"/>
      <c r="W628" s="3"/>
      <c r="X628" s="3"/>
      <c r="Y628" s="3"/>
      <c r="Z628" s="3"/>
    </row>
    <row r="629" spans="1:26" ht="12.75" customHeight="1" x14ac:dyDescent="0.25">
      <c r="A629" s="3"/>
      <c r="B629" s="3"/>
      <c r="C629" s="3"/>
      <c r="D629" s="200"/>
      <c r="E629" s="3"/>
      <c r="F629" s="3"/>
      <c r="G629" s="3"/>
      <c r="H629" s="3"/>
      <c r="I629" s="3"/>
      <c r="J629" s="3"/>
      <c r="K629" s="3"/>
      <c r="L629" s="3"/>
      <c r="M629" s="3"/>
      <c r="N629" s="3"/>
      <c r="O629" s="3"/>
      <c r="P629" s="3"/>
      <c r="Q629" s="3"/>
      <c r="R629" s="3"/>
      <c r="S629" s="3"/>
      <c r="T629" s="3"/>
      <c r="U629" s="3"/>
      <c r="V629" s="3"/>
      <c r="W629" s="3"/>
      <c r="X629" s="3"/>
      <c r="Y629" s="3"/>
      <c r="Z629" s="3"/>
    </row>
    <row r="630" spans="1:26" ht="12.75" customHeight="1" x14ac:dyDescent="0.25">
      <c r="A630" s="3"/>
      <c r="B630" s="3"/>
      <c r="C630" s="3"/>
      <c r="D630" s="200"/>
      <c r="E630" s="3"/>
      <c r="F630" s="3"/>
      <c r="G630" s="3"/>
      <c r="H630" s="3"/>
      <c r="I630" s="3"/>
      <c r="J630" s="3"/>
      <c r="K630" s="3"/>
      <c r="L630" s="3"/>
      <c r="M630" s="3"/>
      <c r="N630" s="3"/>
      <c r="O630" s="3"/>
      <c r="P630" s="3"/>
      <c r="Q630" s="3"/>
      <c r="R630" s="3"/>
      <c r="S630" s="3"/>
      <c r="T630" s="3"/>
      <c r="U630" s="3"/>
      <c r="V630" s="3"/>
      <c r="W630" s="3"/>
      <c r="X630" s="3"/>
      <c r="Y630" s="3"/>
      <c r="Z630" s="3"/>
    </row>
    <row r="631" spans="1:26" ht="12.75" customHeight="1" x14ac:dyDescent="0.25">
      <c r="A631" s="3"/>
      <c r="B631" s="3"/>
      <c r="C631" s="3"/>
      <c r="D631" s="200"/>
      <c r="E631" s="3"/>
      <c r="F631" s="3"/>
      <c r="G631" s="3"/>
      <c r="H631" s="3"/>
      <c r="I631" s="3"/>
      <c r="J631" s="3"/>
      <c r="K631" s="3"/>
      <c r="L631" s="3"/>
      <c r="M631" s="3"/>
      <c r="N631" s="3"/>
      <c r="O631" s="3"/>
      <c r="P631" s="3"/>
      <c r="Q631" s="3"/>
      <c r="R631" s="3"/>
      <c r="S631" s="3"/>
      <c r="T631" s="3"/>
      <c r="U631" s="3"/>
      <c r="V631" s="3"/>
      <c r="W631" s="3"/>
      <c r="X631" s="3"/>
      <c r="Y631" s="3"/>
      <c r="Z631" s="3"/>
    </row>
    <row r="632" spans="1:26" ht="12.75" customHeight="1" x14ac:dyDescent="0.25">
      <c r="A632" s="3"/>
      <c r="B632" s="3"/>
      <c r="C632" s="3"/>
      <c r="D632" s="200"/>
      <c r="E632" s="3"/>
      <c r="F632" s="3"/>
      <c r="G632" s="3"/>
      <c r="H632" s="3"/>
      <c r="I632" s="3"/>
      <c r="J632" s="3"/>
      <c r="K632" s="3"/>
      <c r="L632" s="3"/>
      <c r="M632" s="3"/>
      <c r="N632" s="3"/>
      <c r="O632" s="3"/>
      <c r="P632" s="3"/>
      <c r="Q632" s="3"/>
      <c r="R632" s="3"/>
      <c r="S632" s="3"/>
      <c r="T632" s="3"/>
      <c r="U632" s="3"/>
      <c r="V632" s="3"/>
      <c r="W632" s="3"/>
      <c r="X632" s="3"/>
      <c r="Y632" s="3"/>
      <c r="Z632" s="3"/>
    </row>
    <row r="633" spans="1:26" ht="12.75" customHeight="1" x14ac:dyDescent="0.25">
      <c r="A633" s="3"/>
      <c r="B633" s="3"/>
      <c r="C633" s="3"/>
      <c r="D633" s="200"/>
      <c r="E633" s="3"/>
      <c r="F633" s="3"/>
      <c r="G633" s="3"/>
      <c r="H633" s="3"/>
      <c r="I633" s="3"/>
      <c r="J633" s="3"/>
      <c r="K633" s="3"/>
      <c r="L633" s="3"/>
      <c r="M633" s="3"/>
      <c r="N633" s="3"/>
      <c r="O633" s="3"/>
      <c r="P633" s="3"/>
      <c r="Q633" s="3"/>
      <c r="R633" s="3"/>
      <c r="S633" s="3"/>
      <c r="T633" s="3"/>
      <c r="U633" s="3"/>
      <c r="V633" s="3"/>
      <c r="W633" s="3"/>
      <c r="X633" s="3"/>
      <c r="Y633" s="3"/>
      <c r="Z633" s="3"/>
    </row>
    <row r="634" spans="1:26" ht="12.75" customHeight="1" x14ac:dyDescent="0.25">
      <c r="A634" s="3"/>
      <c r="B634" s="3"/>
      <c r="C634" s="3"/>
      <c r="D634" s="200"/>
      <c r="E634" s="3"/>
      <c r="F634" s="3"/>
      <c r="G634" s="3"/>
      <c r="H634" s="3"/>
      <c r="I634" s="3"/>
      <c r="J634" s="3"/>
      <c r="K634" s="3"/>
      <c r="L634" s="3"/>
      <c r="M634" s="3"/>
      <c r="N634" s="3"/>
      <c r="O634" s="3"/>
      <c r="P634" s="3"/>
      <c r="Q634" s="3"/>
      <c r="R634" s="3"/>
      <c r="S634" s="3"/>
      <c r="T634" s="3"/>
      <c r="U634" s="3"/>
      <c r="V634" s="3"/>
      <c r="W634" s="3"/>
      <c r="X634" s="3"/>
      <c r="Y634" s="3"/>
      <c r="Z634" s="3"/>
    </row>
    <row r="635" spans="1:26" ht="12.75" customHeight="1" x14ac:dyDescent="0.25">
      <c r="A635" s="3"/>
      <c r="B635" s="3"/>
      <c r="C635" s="3"/>
      <c r="D635" s="200"/>
      <c r="E635" s="3"/>
      <c r="F635" s="3"/>
      <c r="G635" s="3"/>
      <c r="H635" s="3"/>
      <c r="I635" s="3"/>
      <c r="J635" s="3"/>
      <c r="K635" s="3"/>
      <c r="L635" s="3"/>
      <c r="M635" s="3"/>
      <c r="N635" s="3"/>
      <c r="O635" s="3"/>
      <c r="P635" s="3"/>
      <c r="Q635" s="3"/>
      <c r="R635" s="3"/>
      <c r="S635" s="3"/>
      <c r="T635" s="3"/>
      <c r="U635" s="3"/>
      <c r="V635" s="3"/>
      <c r="W635" s="3"/>
      <c r="X635" s="3"/>
      <c r="Y635" s="3"/>
      <c r="Z635" s="3"/>
    </row>
    <row r="636" spans="1:26" ht="12.75" customHeight="1" x14ac:dyDescent="0.25">
      <c r="A636" s="3"/>
      <c r="B636" s="3"/>
      <c r="C636" s="3"/>
      <c r="D636" s="200"/>
      <c r="E636" s="3"/>
      <c r="F636" s="3"/>
      <c r="G636" s="3"/>
      <c r="H636" s="3"/>
      <c r="I636" s="3"/>
      <c r="J636" s="3"/>
      <c r="K636" s="3"/>
      <c r="L636" s="3"/>
      <c r="M636" s="3"/>
      <c r="N636" s="3"/>
      <c r="O636" s="3"/>
      <c r="P636" s="3"/>
      <c r="Q636" s="3"/>
      <c r="R636" s="3"/>
      <c r="S636" s="3"/>
      <c r="T636" s="3"/>
      <c r="U636" s="3"/>
      <c r="V636" s="3"/>
      <c r="W636" s="3"/>
      <c r="X636" s="3"/>
      <c r="Y636" s="3"/>
      <c r="Z636" s="3"/>
    </row>
    <row r="637" spans="1:26" ht="12.75" customHeight="1" x14ac:dyDescent="0.25">
      <c r="A637" s="3"/>
      <c r="B637" s="3"/>
      <c r="C637" s="3"/>
      <c r="D637" s="200"/>
      <c r="E637" s="3"/>
      <c r="F637" s="3"/>
      <c r="G637" s="3"/>
      <c r="H637" s="3"/>
      <c r="I637" s="3"/>
      <c r="J637" s="3"/>
      <c r="K637" s="3"/>
      <c r="L637" s="3"/>
      <c r="M637" s="3"/>
      <c r="N637" s="3"/>
      <c r="O637" s="3"/>
      <c r="P637" s="3"/>
      <c r="Q637" s="3"/>
      <c r="R637" s="3"/>
      <c r="S637" s="3"/>
      <c r="T637" s="3"/>
      <c r="U637" s="3"/>
      <c r="V637" s="3"/>
      <c r="W637" s="3"/>
      <c r="X637" s="3"/>
      <c r="Y637" s="3"/>
      <c r="Z637" s="3"/>
    </row>
    <row r="638" spans="1:26" ht="12.75" customHeight="1" x14ac:dyDescent="0.25">
      <c r="A638" s="3"/>
      <c r="B638" s="3"/>
      <c r="C638" s="3"/>
      <c r="D638" s="200"/>
      <c r="E638" s="3"/>
      <c r="F638" s="3"/>
      <c r="G638" s="3"/>
      <c r="H638" s="3"/>
      <c r="I638" s="3"/>
      <c r="J638" s="3"/>
      <c r="K638" s="3"/>
      <c r="L638" s="3"/>
      <c r="M638" s="3"/>
      <c r="N638" s="3"/>
      <c r="O638" s="3"/>
      <c r="P638" s="3"/>
      <c r="Q638" s="3"/>
      <c r="R638" s="3"/>
      <c r="S638" s="3"/>
      <c r="T638" s="3"/>
      <c r="U638" s="3"/>
      <c r="V638" s="3"/>
      <c r="W638" s="3"/>
      <c r="X638" s="3"/>
      <c r="Y638" s="3"/>
      <c r="Z638" s="3"/>
    </row>
    <row r="639" spans="1:26" ht="12.75" customHeight="1" x14ac:dyDescent="0.25">
      <c r="A639" s="3"/>
      <c r="B639" s="3"/>
      <c r="C639" s="3"/>
      <c r="D639" s="200"/>
      <c r="E639" s="3"/>
      <c r="F639" s="3"/>
      <c r="G639" s="3"/>
      <c r="H639" s="3"/>
      <c r="I639" s="3"/>
      <c r="J639" s="3"/>
      <c r="K639" s="3"/>
      <c r="L639" s="3"/>
      <c r="M639" s="3"/>
      <c r="N639" s="3"/>
      <c r="O639" s="3"/>
      <c r="P639" s="3"/>
      <c r="Q639" s="3"/>
      <c r="R639" s="3"/>
      <c r="S639" s="3"/>
      <c r="T639" s="3"/>
      <c r="U639" s="3"/>
      <c r="V639" s="3"/>
      <c r="W639" s="3"/>
      <c r="X639" s="3"/>
      <c r="Y639" s="3"/>
      <c r="Z639" s="3"/>
    </row>
    <row r="640" spans="1:26" ht="12.75" customHeight="1" x14ac:dyDescent="0.25">
      <c r="A640" s="3"/>
      <c r="B640" s="3"/>
      <c r="C640" s="3"/>
      <c r="D640" s="200"/>
      <c r="E640" s="3"/>
      <c r="F640" s="3"/>
      <c r="G640" s="3"/>
      <c r="H640" s="3"/>
      <c r="I640" s="3"/>
      <c r="J640" s="3"/>
      <c r="K640" s="3"/>
      <c r="L640" s="3"/>
      <c r="M640" s="3"/>
      <c r="N640" s="3"/>
      <c r="O640" s="3"/>
      <c r="P640" s="3"/>
      <c r="Q640" s="3"/>
      <c r="R640" s="3"/>
      <c r="S640" s="3"/>
      <c r="T640" s="3"/>
      <c r="U640" s="3"/>
      <c r="V640" s="3"/>
      <c r="W640" s="3"/>
      <c r="X640" s="3"/>
      <c r="Y640" s="3"/>
      <c r="Z640" s="3"/>
    </row>
    <row r="641" spans="1:26" ht="12.75" customHeight="1" x14ac:dyDescent="0.25">
      <c r="A641" s="3"/>
      <c r="B641" s="3"/>
      <c r="C641" s="3"/>
      <c r="D641" s="200"/>
      <c r="E641" s="3"/>
      <c r="F641" s="3"/>
      <c r="G641" s="3"/>
      <c r="H641" s="3"/>
      <c r="I641" s="3"/>
      <c r="J641" s="3"/>
      <c r="K641" s="3"/>
      <c r="L641" s="3"/>
      <c r="M641" s="3"/>
      <c r="N641" s="3"/>
      <c r="O641" s="3"/>
      <c r="P641" s="3"/>
      <c r="Q641" s="3"/>
      <c r="R641" s="3"/>
      <c r="S641" s="3"/>
      <c r="T641" s="3"/>
      <c r="U641" s="3"/>
      <c r="V641" s="3"/>
      <c r="W641" s="3"/>
      <c r="X641" s="3"/>
      <c r="Y641" s="3"/>
      <c r="Z641" s="3"/>
    </row>
    <row r="642" spans="1:26" ht="12.75" customHeight="1" x14ac:dyDescent="0.25">
      <c r="A642" s="3"/>
      <c r="B642" s="3"/>
      <c r="C642" s="3"/>
      <c r="D642" s="200"/>
      <c r="E642" s="3"/>
      <c r="F642" s="3"/>
      <c r="G642" s="3"/>
      <c r="H642" s="3"/>
      <c r="I642" s="3"/>
      <c r="J642" s="3"/>
      <c r="K642" s="3"/>
      <c r="L642" s="3"/>
      <c r="M642" s="3"/>
      <c r="N642" s="3"/>
      <c r="O642" s="3"/>
      <c r="P642" s="3"/>
      <c r="Q642" s="3"/>
      <c r="R642" s="3"/>
      <c r="S642" s="3"/>
      <c r="T642" s="3"/>
      <c r="U642" s="3"/>
      <c r="V642" s="3"/>
      <c r="W642" s="3"/>
      <c r="X642" s="3"/>
      <c r="Y642" s="3"/>
      <c r="Z642" s="3"/>
    </row>
    <row r="643" spans="1:26" ht="12.75" customHeight="1" x14ac:dyDescent="0.25">
      <c r="A643" s="3"/>
      <c r="B643" s="3"/>
      <c r="C643" s="3"/>
      <c r="D643" s="200"/>
      <c r="E643" s="3"/>
      <c r="F643" s="3"/>
      <c r="G643" s="3"/>
      <c r="H643" s="3"/>
      <c r="I643" s="3"/>
      <c r="J643" s="3"/>
      <c r="K643" s="3"/>
      <c r="L643" s="3"/>
      <c r="M643" s="3"/>
      <c r="N643" s="3"/>
      <c r="O643" s="3"/>
      <c r="P643" s="3"/>
      <c r="Q643" s="3"/>
      <c r="R643" s="3"/>
      <c r="S643" s="3"/>
      <c r="T643" s="3"/>
      <c r="U643" s="3"/>
      <c r="V643" s="3"/>
      <c r="W643" s="3"/>
      <c r="X643" s="3"/>
      <c r="Y643" s="3"/>
      <c r="Z643" s="3"/>
    </row>
    <row r="644" spans="1:26" ht="12.75" customHeight="1" x14ac:dyDescent="0.25">
      <c r="A644" s="3"/>
      <c r="B644" s="3"/>
      <c r="C644" s="3"/>
      <c r="D644" s="200"/>
      <c r="E644" s="3"/>
      <c r="F644" s="3"/>
      <c r="G644" s="3"/>
      <c r="H644" s="3"/>
      <c r="I644" s="3"/>
      <c r="J644" s="3"/>
      <c r="K644" s="3"/>
      <c r="L644" s="3"/>
      <c r="M644" s="3"/>
      <c r="N644" s="3"/>
      <c r="O644" s="3"/>
      <c r="P644" s="3"/>
      <c r="Q644" s="3"/>
      <c r="R644" s="3"/>
      <c r="S644" s="3"/>
      <c r="T644" s="3"/>
      <c r="U644" s="3"/>
      <c r="V644" s="3"/>
      <c r="W644" s="3"/>
      <c r="X644" s="3"/>
      <c r="Y644" s="3"/>
      <c r="Z644" s="3"/>
    </row>
    <row r="645" spans="1:26" ht="12.75" customHeight="1" x14ac:dyDescent="0.25">
      <c r="A645" s="3"/>
      <c r="B645" s="3"/>
      <c r="C645" s="3"/>
      <c r="D645" s="200"/>
      <c r="E645" s="3"/>
      <c r="F645" s="3"/>
      <c r="G645" s="3"/>
      <c r="H645" s="3"/>
      <c r="I645" s="3"/>
      <c r="J645" s="3"/>
      <c r="K645" s="3"/>
      <c r="L645" s="3"/>
      <c r="M645" s="3"/>
      <c r="N645" s="3"/>
      <c r="O645" s="3"/>
      <c r="P645" s="3"/>
      <c r="Q645" s="3"/>
      <c r="R645" s="3"/>
      <c r="S645" s="3"/>
      <c r="T645" s="3"/>
      <c r="U645" s="3"/>
      <c r="V645" s="3"/>
      <c r="W645" s="3"/>
      <c r="X645" s="3"/>
      <c r="Y645" s="3"/>
      <c r="Z645" s="3"/>
    </row>
    <row r="646" spans="1:26" ht="12.75" customHeight="1" x14ac:dyDescent="0.25">
      <c r="A646" s="3"/>
      <c r="B646" s="3"/>
      <c r="C646" s="3"/>
      <c r="D646" s="200"/>
      <c r="E646" s="3"/>
      <c r="F646" s="3"/>
      <c r="G646" s="3"/>
      <c r="H646" s="3"/>
      <c r="I646" s="3"/>
      <c r="J646" s="3"/>
      <c r="K646" s="3"/>
      <c r="L646" s="3"/>
      <c r="M646" s="3"/>
      <c r="N646" s="3"/>
      <c r="O646" s="3"/>
      <c r="P646" s="3"/>
      <c r="Q646" s="3"/>
      <c r="R646" s="3"/>
      <c r="S646" s="3"/>
      <c r="T646" s="3"/>
      <c r="U646" s="3"/>
      <c r="V646" s="3"/>
      <c r="W646" s="3"/>
      <c r="X646" s="3"/>
      <c r="Y646" s="3"/>
      <c r="Z646" s="3"/>
    </row>
    <row r="647" spans="1:26" ht="12.75" customHeight="1" x14ac:dyDescent="0.25">
      <c r="A647" s="3"/>
      <c r="B647" s="3"/>
      <c r="C647" s="3"/>
      <c r="D647" s="200"/>
      <c r="E647" s="3"/>
      <c r="F647" s="3"/>
      <c r="G647" s="3"/>
      <c r="H647" s="3"/>
      <c r="I647" s="3"/>
      <c r="J647" s="3"/>
      <c r="K647" s="3"/>
      <c r="L647" s="3"/>
      <c r="M647" s="3"/>
      <c r="N647" s="3"/>
      <c r="O647" s="3"/>
      <c r="P647" s="3"/>
      <c r="Q647" s="3"/>
      <c r="R647" s="3"/>
      <c r="S647" s="3"/>
      <c r="T647" s="3"/>
      <c r="U647" s="3"/>
      <c r="V647" s="3"/>
      <c r="W647" s="3"/>
      <c r="X647" s="3"/>
      <c r="Y647" s="3"/>
      <c r="Z647" s="3"/>
    </row>
    <row r="648" spans="1:26" ht="12.75" customHeight="1" x14ac:dyDescent="0.25">
      <c r="A648" s="3"/>
      <c r="B648" s="3"/>
      <c r="C648" s="3"/>
      <c r="D648" s="200"/>
      <c r="E648" s="3"/>
      <c r="F648" s="3"/>
      <c r="G648" s="3"/>
      <c r="H648" s="3"/>
      <c r="I648" s="3"/>
      <c r="J648" s="3"/>
      <c r="K648" s="3"/>
      <c r="L648" s="3"/>
      <c r="M648" s="3"/>
      <c r="N648" s="3"/>
      <c r="O648" s="3"/>
      <c r="P648" s="3"/>
      <c r="Q648" s="3"/>
      <c r="R648" s="3"/>
      <c r="S648" s="3"/>
      <c r="T648" s="3"/>
      <c r="U648" s="3"/>
      <c r="V648" s="3"/>
      <c r="W648" s="3"/>
      <c r="X648" s="3"/>
      <c r="Y648" s="3"/>
      <c r="Z648" s="3"/>
    </row>
    <row r="649" spans="1:26" ht="12.75" customHeight="1" x14ac:dyDescent="0.25">
      <c r="A649" s="3"/>
      <c r="B649" s="3"/>
      <c r="C649" s="3"/>
      <c r="D649" s="200"/>
      <c r="E649" s="3"/>
      <c r="F649" s="3"/>
      <c r="G649" s="3"/>
      <c r="H649" s="3"/>
      <c r="I649" s="3"/>
      <c r="J649" s="3"/>
      <c r="K649" s="3"/>
      <c r="L649" s="3"/>
      <c r="M649" s="3"/>
      <c r="N649" s="3"/>
      <c r="O649" s="3"/>
      <c r="P649" s="3"/>
      <c r="Q649" s="3"/>
      <c r="R649" s="3"/>
      <c r="S649" s="3"/>
      <c r="T649" s="3"/>
      <c r="U649" s="3"/>
      <c r="V649" s="3"/>
      <c r="W649" s="3"/>
      <c r="X649" s="3"/>
      <c r="Y649" s="3"/>
      <c r="Z649" s="3"/>
    </row>
    <row r="650" spans="1:26" ht="12.75" customHeight="1" x14ac:dyDescent="0.25">
      <c r="A650" s="3"/>
      <c r="B650" s="3"/>
      <c r="C650" s="3"/>
      <c r="D650" s="200"/>
      <c r="E650" s="3"/>
      <c r="F650" s="3"/>
      <c r="G650" s="3"/>
      <c r="H650" s="3"/>
      <c r="I650" s="3"/>
      <c r="J650" s="3"/>
      <c r="K650" s="3"/>
      <c r="L650" s="3"/>
      <c r="M650" s="3"/>
      <c r="N650" s="3"/>
      <c r="O650" s="3"/>
      <c r="P650" s="3"/>
      <c r="Q650" s="3"/>
      <c r="R650" s="3"/>
      <c r="S650" s="3"/>
      <c r="T650" s="3"/>
      <c r="U650" s="3"/>
      <c r="V650" s="3"/>
      <c r="W650" s="3"/>
      <c r="X650" s="3"/>
      <c r="Y650" s="3"/>
      <c r="Z650" s="3"/>
    </row>
    <row r="651" spans="1:26" ht="12.75" customHeight="1" x14ac:dyDescent="0.25">
      <c r="A651" s="3"/>
      <c r="B651" s="3"/>
      <c r="C651" s="3"/>
      <c r="D651" s="200"/>
      <c r="E651" s="3"/>
      <c r="F651" s="3"/>
      <c r="G651" s="3"/>
      <c r="H651" s="3"/>
      <c r="I651" s="3"/>
      <c r="J651" s="3"/>
      <c r="K651" s="3"/>
      <c r="L651" s="3"/>
      <c r="M651" s="3"/>
      <c r="N651" s="3"/>
      <c r="O651" s="3"/>
      <c r="P651" s="3"/>
      <c r="Q651" s="3"/>
      <c r="R651" s="3"/>
      <c r="S651" s="3"/>
      <c r="T651" s="3"/>
      <c r="U651" s="3"/>
      <c r="V651" s="3"/>
      <c r="W651" s="3"/>
      <c r="X651" s="3"/>
      <c r="Y651" s="3"/>
      <c r="Z651" s="3"/>
    </row>
    <row r="652" spans="1:26" ht="12.75" customHeight="1" x14ac:dyDescent="0.25">
      <c r="A652" s="3"/>
      <c r="B652" s="3"/>
      <c r="C652" s="3"/>
      <c r="D652" s="200"/>
      <c r="E652" s="3"/>
      <c r="F652" s="3"/>
      <c r="G652" s="3"/>
      <c r="H652" s="3"/>
      <c r="I652" s="3"/>
      <c r="J652" s="3"/>
      <c r="K652" s="3"/>
      <c r="L652" s="3"/>
      <c r="M652" s="3"/>
      <c r="N652" s="3"/>
      <c r="O652" s="3"/>
      <c r="P652" s="3"/>
      <c r="Q652" s="3"/>
      <c r="R652" s="3"/>
      <c r="S652" s="3"/>
      <c r="T652" s="3"/>
      <c r="U652" s="3"/>
      <c r="V652" s="3"/>
      <c r="W652" s="3"/>
      <c r="X652" s="3"/>
      <c r="Y652" s="3"/>
      <c r="Z652" s="3"/>
    </row>
    <row r="653" spans="1:26" ht="12.75" customHeight="1" x14ac:dyDescent="0.25">
      <c r="A653" s="3"/>
      <c r="B653" s="3"/>
      <c r="C653" s="3"/>
      <c r="D653" s="200"/>
      <c r="E653" s="3"/>
      <c r="F653" s="3"/>
      <c r="G653" s="3"/>
      <c r="H653" s="3"/>
      <c r="I653" s="3"/>
      <c r="J653" s="3"/>
      <c r="K653" s="3"/>
      <c r="L653" s="3"/>
      <c r="M653" s="3"/>
      <c r="N653" s="3"/>
      <c r="O653" s="3"/>
      <c r="P653" s="3"/>
      <c r="Q653" s="3"/>
      <c r="R653" s="3"/>
      <c r="S653" s="3"/>
      <c r="T653" s="3"/>
      <c r="U653" s="3"/>
      <c r="V653" s="3"/>
      <c r="W653" s="3"/>
      <c r="X653" s="3"/>
      <c r="Y653" s="3"/>
      <c r="Z653" s="3"/>
    </row>
    <row r="654" spans="1:26" ht="12.75" customHeight="1" x14ac:dyDescent="0.25">
      <c r="A654" s="3"/>
      <c r="B654" s="3"/>
      <c r="C654" s="3"/>
      <c r="D654" s="200"/>
      <c r="E654" s="3"/>
      <c r="F654" s="3"/>
      <c r="G654" s="3"/>
      <c r="H654" s="3"/>
      <c r="I654" s="3"/>
      <c r="J654" s="3"/>
      <c r="K654" s="3"/>
      <c r="L654" s="3"/>
      <c r="M654" s="3"/>
      <c r="N654" s="3"/>
      <c r="O654" s="3"/>
      <c r="P654" s="3"/>
      <c r="Q654" s="3"/>
      <c r="R654" s="3"/>
      <c r="S654" s="3"/>
      <c r="T654" s="3"/>
      <c r="U654" s="3"/>
      <c r="V654" s="3"/>
      <c r="W654" s="3"/>
      <c r="X654" s="3"/>
      <c r="Y654" s="3"/>
      <c r="Z654" s="3"/>
    </row>
    <row r="655" spans="1:26" ht="12.75" customHeight="1" x14ac:dyDescent="0.25">
      <c r="A655" s="3"/>
      <c r="B655" s="3"/>
      <c r="C655" s="3"/>
      <c r="D655" s="200"/>
      <c r="E655" s="3"/>
      <c r="F655" s="3"/>
      <c r="G655" s="3"/>
      <c r="H655" s="3"/>
      <c r="I655" s="3"/>
      <c r="J655" s="3"/>
      <c r="K655" s="3"/>
      <c r="L655" s="3"/>
      <c r="M655" s="3"/>
      <c r="N655" s="3"/>
      <c r="O655" s="3"/>
      <c r="P655" s="3"/>
      <c r="Q655" s="3"/>
      <c r="R655" s="3"/>
      <c r="S655" s="3"/>
      <c r="T655" s="3"/>
      <c r="U655" s="3"/>
      <c r="V655" s="3"/>
      <c r="W655" s="3"/>
      <c r="X655" s="3"/>
      <c r="Y655" s="3"/>
      <c r="Z655" s="3"/>
    </row>
    <row r="656" spans="1:26" ht="12.75" customHeight="1" x14ac:dyDescent="0.25">
      <c r="A656" s="3"/>
      <c r="B656" s="3"/>
      <c r="C656" s="3"/>
      <c r="D656" s="200"/>
      <c r="E656" s="3"/>
      <c r="F656" s="3"/>
      <c r="G656" s="3"/>
      <c r="H656" s="3"/>
      <c r="I656" s="3"/>
      <c r="J656" s="3"/>
      <c r="K656" s="3"/>
      <c r="L656" s="3"/>
      <c r="M656" s="3"/>
      <c r="N656" s="3"/>
      <c r="O656" s="3"/>
      <c r="P656" s="3"/>
      <c r="Q656" s="3"/>
      <c r="R656" s="3"/>
      <c r="S656" s="3"/>
      <c r="T656" s="3"/>
      <c r="U656" s="3"/>
      <c r="V656" s="3"/>
      <c r="W656" s="3"/>
      <c r="X656" s="3"/>
      <c r="Y656" s="3"/>
      <c r="Z656" s="3"/>
    </row>
    <row r="657" spans="1:26" ht="12.75" customHeight="1" x14ac:dyDescent="0.25">
      <c r="A657" s="3"/>
      <c r="B657" s="3"/>
      <c r="C657" s="3"/>
      <c r="D657" s="200"/>
      <c r="E657" s="3"/>
      <c r="F657" s="3"/>
      <c r="G657" s="3"/>
      <c r="H657" s="3"/>
      <c r="I657" s="3"/>
      <c r="J657" s="3"/>
      <c r="K657" s="3"/>
      <c r="L657" s="3"/>
      <c r="M657" s="3"/>
      <c r="N657" s="3"/>
      <c r="O657" s="3"/>
      <c r="P657" s="3"/>
      <c r="Q657" s="3"/>
      <c r="R657" s="3"/>
      <c r="S657" s="3"/>
      <c r="T657" s="3"/>
      <c r="U657" s="3"/>
      <c r="V657" s="3"/>
      <c r="W657" s="3"/>
      <c r="X657" s="3"/>
      <c r="Y657" s="3"/>
      <c r="Z657" s="3"/>
    </row>
    <row r="658" spans="1:26" ht="12.75" customHeight="1" x14ac:dyDescent="0.25">
      <c r="A658" s="3"/>
      <c r="B658" s="3"/>
      <c r="C658" s="3"/>
      <c r="D658" s="200"/>
      <c r="E658" s="3"/>
      <c r="F658" s="3"/>
      <c r="G658" s="3"/>
      <c r="H658" s="3"/>
      <c r="I658" s="3"/>
      <c r="J658" s="3"/>
      <c r="K658" s="3"/>
      <c r="L658" s="3"/>
      <c r="M658" s="3"/>
      <c r="N658" s="3"/>
      <c r="O658" s="3"/>
      <c r="P658" s="3"/>
      <c r="Q658" s="3"/>
      <c r="R658" s="3"/>
      <c r="S658" s="3"/>
      <c r="T658" s="3"/>
      <c r="U658" s="3"/>
      <c r="V658" s="3"/>
      <c r="W658" s="3"/>
      <c r="X658" s="3"/>
      <c r="Y658" s="3"/>
      <c r="Z658" s="3"/>
    </row>
    <row r="659" spans="1:26" ht="12.75" customHeight="1" x14ac:dyDescent="0.25">
      <c r="A659" s="3"/>
      <c r="B659" s="3"/>
      <c r="C659" s="3"/>
      <c r="D659" s="200"/>
      <c r="E659" s="3"/>
      <c r="F659" s="3"/>
      <c r="G659" s="3"/>
      <c r="H659" s="3"/>
      <c r="I659" s="3"/>
      <c r="J659" s="3"/>
      <c r="K659" s="3"/>
      <c r="L659" s="3"/>
      <c r="M659" s="3"/>
      <c r="N659" s="3"/>
      <c r="O659" s="3"/>
      <c r="P659" s="3"/>
      <c r="Q659" s="3"/>
      <c r="R659" s="3"/>
      <c r="S659" s="3"/>
      <c r="T659" s="3"/>
      <c r="U659" s="3"/>
      <c r="V659" s="3"/>
      <c r="W659" s="3"/>
      <c r="X659" s="3"/>
      <c r="Y659" s="3"/>
      <c r="Z659" s="3"/>
    </row>
    <row r="660" spans="1:26" ht="12.75" customHeight="1" x14ac:dyDescent="0.25">
      <c r="A660" s="3"/>
      <c r="B660" s="3"/>
      <c r="C660" s="3"/>
      <c r="D660" s="200"/>
      <c r="E660" s="3"/>
      <c r="F660" s="3"/>
      <c r="G660" s="3"/>
      <c r="H660" s="3"/>
      <c r="I660" s="3"/>
      <c r="J660" s="3"/>
      <c r="K660" s="3"/>
      <c r="L660" s="3"/>
      <c r="M660" s="3"/>
      <c r="N660" s="3"/>
      <c r="O660" s="3"/>
      <c r="P660" s="3"/>
      <c r="Q660" s="3"/>
      <c r="R660" s="3"/>
      <c r="S660" s="3"/>
      <c r="T660" s="3"/>
      <c r="U660" s="3"/>
      <c r="V660" s="3"/>
      <c r="W660" s="3"/>
      <c r="X660" s="3"/>
      <c r="Y660" s="3"/>
      <c r="Z660" s="3"/>
    </row>
    <row r="661" spans="1:26" ht="12.75" customHeight="1" x14ac:dyDescent="0.25">
      <c r="A661" s="3"/>
      <c r="B661" s="3"/>
      <c r="C661" s="3"/>
      <c r="D661" s="200"/>
      <c r="E661" s="3"/>
      <c r="F661" s="3"/>
      <c r="G661" s="3"/>
      <c r="H661" s="3"/>
      <c r="I661" s="3"/>
      <c r="J661" s="3"/>
      <c r="K661" s="3"/>
      <c r="L661" s="3"/>
      <c r="M661" s="3"/>
      <c r="N661" s="3"/>
      <c r="O661" s="3"/>
      <c r="P661" s="3"/>
      <c r="Q661" s="3"/>
      <c r="R661" s="3"/>
      <c r="S661" s="3"/>
      <c r="T661" s="3"/>
      <c r="U661" s="3"/>
      <c r="V661" s="3"/>
      <c r="W661" s="3"/>
      <c r="X661" s="3"/>
      <c r="Y661" s="3"/>
      <c r="Z661" s="3"/>
    </row>
    <row r="662" spans="1:26" ht="12.75" customHeight="1" x14ac:dyDescent="0.25">
      <c r="A662" s="3"/>
      <c r="B662" s="3"/>
      <c r="C662" s="3"/>
      <c r="D662" s="200"/>
      <c r="E662" s="3"/>
      <c r="F662" s="3"/>
      <c r="G662" s="3"/>
      <c r="H662" s="3"/>
      <c r="I662" s="3"/>
      <c r="J662" s="3"/>
      <c r="K662" s="3"/>
      <c r="L662" s="3"/>
      <c r="M662" s="3"/>
      <c r="N662" s="3"/>
      <c r="O662" s="3"/>
      <c r="P662" s="3"/>
      <c r="Q662" s="3"/>
      <c r="R662" s="3"/>
      <c r="S662" s="3"/>
      <c r="T662" s="3"/>
      <c r="U662" s="3"/>
      <c r="V662" s="3"/>
      <c r="W662" s="3"/>
      <c r="X662" s="3"/>
      <c r="Y662" s="3"/>
      <c r="Z662" s="3"/>
    </row>
    <row r="663" spans="1:26" ht="12.75" customHeight="1" x14ac:dyDescent="0.25">
      <c r="A663" s="3"/>
      <c r="B663" s="3"/>
      <c r="C663" s="3"/>
      <c r="D663" s="200"/>
      <c r="E663" s="3"/>
      <c r="F663" s="3"/>
      <c r="G663" s="3"/>
      <c r="H663" s="3"/>
      <c r="I663" s="3"/>
      <c r="J663" s="3"/>
      <c r="K663" s="3"/>
      <c r="L663" s="3"/>
      <c r="M663" s="3"/>
      <c r="N663" s="3"/>
      <c r="O663" s="3"/>
      <c r="P663" s="3"/>
      <c r="Q663" s="3"/>
      <c r="R663" s="3"/>
      <c r="S663" s="3"/>
      <c r="T663" s="3"/>
      <c r="U663" s="3"/>
      <c r="V663" s="3"/>
      <c r="W663" s="3"/>
      <c r="X663" s="3"/>
      <c r="Y663" s="3"/>
      <c r="Z663" s="3"/>
    </row>
    <row r="664" spans="1:26" ht="12.75" customHeight="1" x14ac:dyDescent="0.25">
      <c r="A664" s="3"/>
      <c r="B664" s="3"/>
      <c r="C664" s="3"/>
      <c r="D664" s="200"/>
      <c r="E664" s="3"/>
      <c r="F664" s="3"/>
      <c r="G664" s="3"/>
      <c r="H664" s="3"/>
      <c r="I664" s="3"/>
      <c r="J664" s="3"/>
      <c r="K664" s="3"/>
      <c r="L664" s="3"/>
      <c r="M664" s="3"/>
      <c r="N664" s="3"/>
      <c r="O664" s="3"/>
      <c r="P664" s="3"/>
      <c r="Q664" s="3"/>
      <c r="R664" s="3"/>
      <c r="S664" s="3"/>
      <c r="T664" s="3"/>
      <c r="U664" s="3"/>
      <c r="V664" s="3"/>
      <c r="W664" s="3"/>
      <c r="X664" s="3"/>
      <c r="Y664" s="3"/>
      <c r="Z664" s="3"/>
    </row>
    <row r="665" spans="1:26" ht="12.75" customHeight="1" x14ac:dyDescent="0.25">
      <c r="A665" s="3"/>
      <c r="B665" s="3"/>
      <c r="C665" s="3"/>
      <c r="D665" s="200"/>
      <c r="E665" s="3"/>
      <c r="F665" s="3"/>
      <c r="G665" s="3"/>
      <c r="H665" s="3"/>
      <c r="I665" s="3"/>
      <c r="J665" s="3"/>
      <c r="K665" s="3"/>
      <c r="L665" s="3"/>
      <c r="M665" s="3"/>
      <c r="N665" s="3"/>
      <c r="O665" s="3"/>
      <c r="P665" s="3"/>
      <c r="Q665" s="3"/>
      <c r="R665" s="3"/>
      <c r="S665" s="3"/>
      <c r="T665" s="3"/>
      <c r="U665" s="3"/>
      <c r="V665" s="3"/>
      <c r="W665" s="3"/>
      <c r="X665" s="3"/>
      <c r="Y665" s="3"/>
      <c r="Z665" s="3"/>
    </row>
    <row r="666" spans="1:26" ht="12.75" customHeight="1" x14ac:dyDescent="0.25">
      <c r="A666" s="3"/>
      <c r="B666" s="3"/>
      <c r="C666" s="3"/>
      <c r="D666" s="200"/>
      <c r="E666" s="3"/>
      <c r="F666" s="3"/>
      <c r="G666" s="3"/>
      <c r="H666" s="3"/>
      <c r="I666" s="3"/>
      <c r="J666" s="3"/>
      <c r="K666" s="3"/>
      <c r="L666" s="3"/>
      <c r="M666" s="3"/>
      <c r="N666" s="3"/>
      <c r="O666" s="3"/>
      <c r="P666" s="3"/>
      <c r="Q666" s="3"/>
      <c r="R666" s="3"/>
      <c r="S666" s="3"/>
      <c r="T666" s="3"/>
      <c r="U666" s="3"/>
      <c r="V666" s="3"/>
      <c r="W666" s="3"/>
      <c r="X666" s="3"/>
      <c r="Y666" s="3"/>
      <c r="Z666" s="3"/>
    </row>
    <row r="667" spans="1:26" ht="12.75" customHeight="1" x14ac:dyDescent="0.25">
      <c r="A667" s="3"/>
      <c r="B667" s="3"/>
      <c r="C667" s="3"/>
      <c r="D667" s="200"/>
      <c r="E667" s="3"/>
      <c r="F667" s="3"/>
      <c r="G667" s="3"/>
      <c r="H667" s="3"/>
      <c r="I667" s="3"/>
      <c r="J667" s="3"/>
      <c r="K667" s="3"/>
      <c r="L667" s="3"/>
      <c r="M667" s="3"/>
      <c r="N667" s="3"/>
      <c r="O667" s="3"/>
      <c r="P667" s="3"/>
      <c r="Q667" s="3"/>
      <c r="R667" s="3"/>
      <c r="S667" s="3"/>
      <c r="T667" s="3"/>
      <c r="U667" s="3"/>
      <c r="V667" s="3"/>
      <c r="W667" s="3"/>
      <c r="X667" s="3"/>
      <c r="Y667" s="3"/>
      <c r="Z667" s="3"/>
    </row>
    <row r="668" spans="1:26" ht="12.75" customHeight="1" x14ac:dyDescent="0.25">
      <c r="A668" s="3"/>
      <c r="B668" s="3"/>
      <c r="C668" s="3"/>
      <c r="D668" s="200"/>
      <c r="E668" s="3"/>
      <c r="F668" s="3"/>
      <c r="G668" s="3"/>
      <c r="H668" s="3"/>
      <c r="I668" s="3"/>
      <c r="J668" s="3"/>
      <c r="K668" s="3"/>
      <c r="L668" s="3"/>
      <c r="M668" s="3"/>
      <c r="N668" s="3"/>
      <c r="O668" s="3"/>
      <c r="P668" s="3"/>
      <c r="Q668" s="3"/>
      <c r="R668" s="3"/>
      <c r="S668" s="3"/>
      <c r="T668" s="3"/>
      <c r="U668" s="3"/>
      <c r="V668" s="3"/>
      <c r="W668" s="3"/>
      <c r="X668" s="3"/>
      <c r="Y668" s="3"/>
      <c r="Z668" s="3"/>
    </row>
    <row r="669" spans="1:26" ht="12.75" customHeight="1" x14ac:dyDescent="0.25">
      <c r="A669" s="3"/>
      <c r="B669" s="3"/>
      <c r="C669" s="3"/>
      <c r="D669" s="200"/>
      <c r="E669" s="3"/>
      <c r="F669" s="3"/>
      <c r="G669" s="3"/>
      <c r="H669" s="3"/>
      <c r="I669" s="3"/>
      <c r="J669" s="3"/>
      <c r="K669" s="3"/>
      <c r="L669" s="3"/>
      <c r="M669" s="3"/>
      <c r="N669" s="3"/>
      <c r="O669" s="3"/>
      <c r="P669" s="3"/>
      <c r="Q669" s="3"/>
      <c r="R669" s="3"/>
      <c r="S669" s="3"/>
      <c r="T669" s="3"/>
      <c r="U669" s="3"/>
      <c r="V669" s="3"/>
      <c r="W669" s="3"/>
      <c r="X669" s="3"/>
      <c r="Y669" s="3"/>
      <c r="Z669" s="3"/>
    </row>
    <row r="670" spans="1:26" ht="12.75" customHeight="1" x14ac:dyDescent="0.25">
      <c r="A670" s="3"/>
      <c r="B670" s="3"/>
      <c r="C670" s="3"/>
      <c r="D670" s="200"/>
      <c r="E670" s="3"/>
      <c r="F670" s="3"/>
      <c r="G670" s="3"/>
      <c r="H670" s="3"/>
      <c r="I670" s="3"/>
      <c r="J670" s="3"/>
      <c r="K670" s="3"/>
      <c r="L670" s="3"/>
      <c r="M670" s="3"/>
      <c r="N670" s="3"/>
      <c r="O670" s="3"/>
      <c r="P670" s="3"/>
      <c r="Q670" s="3"/>
      <c r="R670" s="3"/>
      <c r="S670" s="3"/>
      <c r="T670" s="3"/>
      <c r="U670" s="3"/>
      <c r="V670" s="3"/>
      <c r="W670" s="3"/>
      <c r="X670" s="3"/>
      <c r="Y670" s="3"/>
      <c r="Z670" s="3"/>
    </row>
    <row r="671" spans="1:26" ht="12.75" customHeight="1" x14ac:dyDescent="0.25">
      <c r="A671" s="3"/>
      <c r="B671" s="3"/>
      <c r="C671" s="3"/>
      <c r="D671" s="200"/>
      <c r="E671" s="3"/>
      <c r="F671" s="3"/>
      <c r="G671" s="3"/>
      <c r="H671" s="3"/>
      <c r="I671" s="3"/>
      <c r="J671" s="3"/>
      <c r="K671" s="3"/>
      <c r="L671" s="3"/>
      <c r="M671" s="3"/>
      <c r="N671" s="3"/>
      <c r="O671" s="3"/>
      <c r="P671" s="3"/>
      <c r="Q671" s="3"/>
      <c r="R671" s="3"/>
      <c r="S671" s="3"/>
      <c r="T671" s="3"/>
      <c r="U671" s="3"/>
      <c r="V671" s="3"/>
      <c r="W671" s="3"/>
      <c r="X671" s="3"/>
      <c r="Y671" s="3"/>
      <c r="Z671" s="3"/>
    </row>
    <row r="672" spans="1:26" ht="12.75" customHeight="1" x14ac:dyDescent="0.25">
      <c r="A672" s="3"/>
      <c r="B672" s="3"/>
      <c r="C672" s="3"/>
      <c r="D672" s="200"/>
      <c r="E672" s="3"/>
      <c r="F672" s="3"/>
      <c r="G672" s="3"/>
      <c r="H672" s="3"/>
      <c r="I672" s="3"/>
      <c r="J672" s="3"/>
      <c r="K672" s="3"/>
      <c r="L672" s="3"/>
      <c r="M672" s="3"/>
      <c r="N672" s="3"/>
      <c r="O672" s="3"/>
      <c r="P672" s="3"/>
      <c r="Q672" s="3"/>
      <c r="R672" s="3"/>
      <c r="S672" s="3"/>
      <c r="T672" s="3"/>
      <c r="U672" s="3"/>
      <c r="V672" s="3"/>
      <c r="W672" s="3"/>
      <c r="X672" s="3"/>
      <c r="Y672" s="3"/>
      <c r="Z672" s="3"/>
    </row>
    <row r="673" spans="1:26" ht="12.75" customHeight="1" x14ac:dyDescent="0.25">
      <c r="A673" s="3"/>
      <c r="B673" s="3"/>
      <c r="C673" s="3"/>
      <c r="D673" s="200"/>
      <c r="E673" s="3"/>
      <c r="F673" s="3"/>
      <c r="G673" s="3"/>
      <c r="H673" s="3"/>
      <c r="I673" s="3"/>
      <c r="J673" s="3"/>
      <c r="K673" s="3"/>
      <c r="L673" s="3"/>
      <c r="M673" s="3"/>
      <c r="N673" s="3"/>
      <c r="O673" s="3"/>
      <c r="P673" s="3"/>
      <c r="Q673" s="3"/>
      <c r="R673" s="3"/>
      <c r="S673" s="3"/>
      <c r="T673" s="3"/>
      <c r="U673" s="3"/>
      <c r="V673" s="3"/>
      <c r="W673" s="3"/>
      <c r="X673" s="3"/>
      <c r="Y673" s="3"/>
      <c r="Z673" s="3"/>
    </row>
    <row r="674" spans="1:26" ht="12.75" customHeight="1" x14ac:dyDescent="0.25">
      <c r="A674" s="3"/>
      <c r="B674" s="3"/>
      <c r="C674" s="3"/>
      <c r="D674" s="200"/>
      <c r="E674" s="3"/>
      <c r="F674" s="3"/>
      <c r="G674" s="3"/>
      <c r="H674" s="3"/>
      <c r="I674" s="3"/>
      <c r="J674" s="3"/>
      <c r="K674" s="3"/>
      <c r="L674" s="3"/>
      <c r="M674" s="3"/>
      <c r="N674" s="3"/>
      <c r="O674" s="3"/>
      <c r="P674" s="3"/>
      <c r="Q674" s="3"/>
      <c r="R674" s="3"/>
      <c r="S674" s="3"/>
      <c r="T674" s="3"/>
      <c r="U674" s="3"/>
      <c r="V674" s="3"/>
      <c r="W674" s="3"/>
      <c r="X674" s="3"/>
      <c r="Y674" s="3"/>
      <c r="Z674" s="3"/>
    </row>
    <row r="675" spans="1:26" ht="12.75" customHeight="1" x14ac:dyDescent="0.25">
      <c r="A675" s="3"/>
      <c r="B675" s="3"/>
      <c r="C675" s="3"/>
      <c r="D675" s="200"/>
      <c r="E675" s="3"/>
      <c r="F675" s="3"/>
      <c r="G675" s="3"/>
      <c r="H675" s="3"/>
      <c r="I675" s="3"/>
      <c r="J675" s="3"/>
      <c r="K675" s="3"/>
      <c r="L675" s="3"/>
      <c r="M675" s="3"/>
      <c r="N675" s="3"/>
      <c r="O675" s="3"/>
      <c r="P675" s="3"/>
      <c r="Q675" s="3"/>
      <c r="R675" s="3"/>
      <c r="S675" s="3"/>
      <c r="T675" s="3"/>
      <c r="U675" s="3"/>
      <c r="V675" s="3"/>
      <c r="W675" s="3"/>
      <c r="X675" s="3"/>
      <c r="Y675" s="3"/>
      <c r="Z675" s="3"/>
    </row>
    <row r="676" spans="1:26" ht="12.75" customHeight="1" x14ac:dyDescent="0.25">
      <c r="A676" s="3"/>
      <c r="B676" s="3"/>
      <c r="C676" s="3"/>
      <c r="D676" s="200"/>
      <c r="E676" s="3"/>
      <c r="F676" s="3"/>
      <c r="G676" s="3"/>
      <c r="H676" s="3"/>
      <c r="I676" s="3"/>
      <c r="J676" s="3"/>
      <c r="K676" s="3"/>
      <c r="L676" s="3"/>
      <c r="M676" s="3"/>
      <c r="N676" s="3"/>
      <c r="O676" s="3"/>
      <c r="P676" s="3"/>
      <c r="Q676" s="3"/>
      <c r="R676" s="3"/>
      <c r="S676" s="3"/>
      <c r="T676" s="3"/>
      <c r="U676" s="3"/>
      <c r="V676" s="3"/>
      <c r="W676" s="3"/>
      <c r="X676" s="3"/>
      <c r="Y676" s="3"/>
      <c r="Z676" s="3"/>
    </row>
    <row r="677" spans="1:26" ht="12.75" customHeight="1" x14ac:dyDescent="0.25">
      <c r="A677" s="3"/>
      <c r="B677" s="3"/>
      <c r="C677" s="3"/>
      <c r="D677" s="200"/>
      <c r="E677" s="3"/>
      <c r="F677" s="3"/>
      <c r="G677" s="3"/>
      <c r="H677" s="3"/>
      <c r="I677" s="3"/>
      <c r="J677" s="3"/>
      <c r="K677" s="3"/>
      <c r="L677" s="3"/>
      <c r="M677" s="3"/>
      <c r="N677" s="3"/>
      <c r="O677" s="3"/>
      <c r="P677" s="3"/>
      <c r="Q677" s="3"/>
      <c r="R677" s="3"/>
      <c r="S677" s="3"/>
      <c r="T677" s="3"/>
      <c r="U677" s="3"/>
      <c r="V677" s="3"/>
      <c r="W677" s="3"/>
      <c r="X677" s="3"/>
      <c r="Y677" s="3"/>
      <c r="Z677" s="3"/>
    </row>
    <row r="678" spans="1:26" ht="12.75" customHeight="1" x14ac:dyDescent="0.25">
      <c r="A678" s="3"/>
      <c r="B678" s="3"/>
      <c r="C678" s="3"/>
      <c r="D678" s="200"/>
      <c r="E678" s="3"/>
      <c r="F678" s="3"/>
      <c r="G678" s="3"/>
      <c r="H678" s="3"/>
      <c r="I678" s="3"/>
      <c r="J678" s="3"/>
      <c r="K678" s="3"/>
      <c r="L678" s="3"/>
      <c r="M678" s="3"/>
      <c r="N678" s="3"/>
      <c r="O678" s="3"/>
      <c r="P678" s="3"/>
      <c r="Q678" s="3"/>
      <c r="R678" s="3"/>
      <c r="S678" s="3"/>
      <c r="T678" s="3"/>
      <c r="U678" s="3"/>
      <c r="V678" s="3"/>
      <c r="W678" s="3"/>
      <c r="X678" s="3"/>
      <c r="Y678" s="3"/>
      <c r="Z678" s="3"/>
    </row>
    <row r="679" spans="1:26" ht="12.75" customHeight="1" x14ac:dyDescent="0.25">
      <c r="A679" s="3"/>
      <c r="B679" s="3"/>
      <c r="C679" s="3"/>
      <c r="D679" s="200"/>
      <c r="E679" s="3"/>
      <c r="F679" s="3"/>
      <c r="G679" s="3"/>
      <c r="H679" s="3"/>
      <c r="I679" s="3"/>
      <c r="J679" s="3"/>
      <c r="K679" s="3"/>
      <c r="L679" s="3"/>
      <c r="M679" s="3"/>
      <c r="N679" s="3"/>
      <c r="O679" s="3"/>
      <c r="P679" s="3"/>
      <c r="Q679" s="3"/>
      <c r="R679" s="3"/>
      <c r="S679" s="3"/>
      <c r="T679" s="3"/>
      <c r="U679" s="3"/>
      <c r="V679" s="3"/>
      <c r="W679" s="3"/>
      <c r="X679" s="3"/>
      <c r="Y679" s="3"/>
      <c r="Z679" s="3"/>
    </row>
    <row r="680" spans="1:26" ht="12.75" customHeight="1" x14ac:dyDescent="0.25">
      <c r="A680" s="3"/>
      <c r="B680" s="3"/>
      <c r="C680" s="3"/>
      <c r="D680" s="200"/>
      <c r="E680" s="3"/>
      <c r="F680" s="3"/>
      <c r="G680" s="3"/>
      <c r="H680" s="3"/>
      <c r="I680" s="3"/>
      <c r="J680" s="3"/>
      <c r="K680" s="3"/>
      <c r="L680" s="3"/>
      <c r="M680" s="3"/>
      <c r="N680" s="3"/>
      <c r="O680" s="3"/>
      <c r="P680" s="3"/>
      <c r="Q680" s="3"/>
      <c r="R680" s="3"/>
      <c r="S680" s="3"/>
      <c r="T680" s="3"/>
      <c r="U680" s="3"/>
      <c r="V680" s="3"/>
      <c r="W680" s="3"/>
      <c r="X680" s="3"/>
      <c r="Y680" s="3"/>
      <c r="Z680" s="3"/>
    </row>
    <row r="681" spans="1:26" ht="12.75" customHeight="1" x14ac:dyDescent="0.25">
      <c r="A681" s="3"/>
      <c r="B681" s="3"/>
      <c r="C681" s="3"/>
      <c r="D681" s="200"/>
      <c r="E681" s="3"/>
      <c r="F681" s="3"/>
      <c r="G681" s="3"/>
      <c r="H681" s="3"/>
      <c r="I681" s="3"/>
      <c r="J681" s="3"/>
      <c r="K681" s="3"/>
      <c r="L681" s="3"/>
      <c r="M681" s="3"/>
      <c r="N681" s="3"/>
      <c r="O681" s="3"/>
      <c r="P681" s="3"/>
      <c r="Q681" s="3"/>
      <c r="R681" s="3"/>
      <c r="S681" s="3"/>
      <c r="T681" s="3"/>
      <c r="U681" s="3"/>
      <c r="V681" s="3"/>
      <c r="W681" s="3"/>
      <c r="X681" s="3"/>
      <c r="Y681" s="3"/>
      <c r="Z681" s="3"/>
    </row>
    <row r="682" spans="1:26" ht="12.75" customHeight="1" x14ac:dyDescent="0.25">
      <c r="A682" s="3"/>
      <c r="B682" s="3"/>
      <c r="C682" s="3"/>
      <c r="D682" s="200"/>
      <c r="E682" s="3"/>
      <c r="F682" s="3"/>
      <c r="G682" s="3"/>
      <c r="H682" s="3"/>
      <c r="I682" s="3"/>
      <c r="J682" s="3"/>
      <c r="K682" s="3"/>
      <c r="L682" s="3"/>
      <c r="M682" s="3"/>
      <c r="N682" s="3"/>
      <c r="O682" s="3"/>
      <c r="P682" s="3"/>
      <c r="Q682" s="3"/>
      <c r="R682" s="3"/>
      <c r="S682" s="3"/>
      <c r="T682" s="3"/>
      <c r="U682" s="3"/>
      <c r="V682" s="3"/>
      <c r="W682" s="3"/>
      <c r="X682" s="3"/>
      <c r="Y682" s="3"/>
      <c r="Z682" s="3"/>
    </row>
    <row r="683" spans="1:26" ht="12.75" customHeight="1" x14ac:dyDescent="0.25">
      <c r="A683" s="3"/>
      <c r="B683" s="3"/>
      <c r="C683" s="3"/>
      <c r="D683" s="200"/>
      <c r="E683" s="3"/>
      <c r="F683" s="3"/>
      <c r="G683" s="3"/>
      <c r="H683" s="3"/>
      <c r="I683" s="3"/>
      <c r="J683" s="3"/>
      <c r="K683" s="3"/>
      <c r="L683" s="3"/>
      <c r="M683" s="3"/>
      <c r="N683" s="3"/>
      <c r="O683" s="3"/>
      <c r="P683" s="3"/>
      <c r="Q683" s="3"/>
      <c r="R683" s="3"/>
      <c r="S683" s="3"/>
      <c r="T683" s="3"/>
      <c r="U683" s="3"/>
      <c r="V683" s="3"/>
      <c r="W683" s="3"/>
      <c r="X683" s="3"/>
      <c r="Y683" s="3"/>
      <c r="Z683" s="3"/>
    </row>
    <row r="684" spans="1:26" ht="12.75" customHeight="1" x14ac:dyDescent="0.25">
      <c r="A684" s="3"/>
      <c r="B684" s="3"/>
      <c r="C684" s="3"/>
      <c r="D684" s="200"/>
      <c r="E684" s="3"/>
      <c r="F684" s="3"/>
      <c r="G684" s="3"/>
      <c r="H684" s="3"/>
      <c r="I684" s="3"/>
      <c r="J684" s="3"/>
      <c r="K684" s="3"/>
      <c r="L684" s="3"/>
      <c r="M684" s="3"/>
      <c r="N684" s="3"/>
      <c r="O684" s="3"/>
      <c r="P684" s="3"/>
      <c r="Q684" s="3"/>
      <c r="R684" s="3"/>
      <c r="S684" s="3"/>
      <c r="T684" s="3"/>
      <c r="U684" s="3"/>
      <c r="V684" s="3"/>
      <c r="W684" s="3"/>
      <c r="X684" s="3"/>
      <c r="Y684" s="3"/>
      <c r="Z684" s="3"/>
    </row>
    <row r="685" spans="1:26" ht="12.75" customHeight="1" x14ac:dyDescent="0.25">
      <c r="A685" s="3"/>
      <c r="B685" s="3"/>
      <c r="C685" s="3"/>
      <c r="D685" s="200"/>
      <c r="E685" s="3"/>
      <c r="F685" s="3"/>
      <c r="G685" s="3"/>
      <c r="H685" s="3"/>
      <c r="I685" s="3"/>
      <c r="J685" s="3"/>
      <c r="K685" s="3"/>
      <c r="L685" s="3"/>
      <c r="M685" s="3"/>
      <c r="N685" s="3"/>
      <c r="O685" s="3"/>
      <c r="P685" s="3"/>
      <c r="Q685" s="3"/>
      <c r="R685" s="3"/>
      <c r="S685" s="3"/>
      <c r="T685" s="3"/>
      <c r="U685" s="3"/>
      <c r="V685" s="3"/>
      <c r="W685" s="3"/>
      <c r="X685" s="3"/>
      <c r="Y685" s="3"/>
      <c r="Z685" s="3"/>
    </row>
    <row r="686" spans="1:26" ht="12.75" customHeight="1" x14ac:dyDescent="0.25">
      <c r="A686" s="3"/>
      <c r="B686" s="3"/>
      <c r="C686" s="3"/>
      <c r="D686" s="200"/>
      <c r="E686" s="3"/>
      <c r="F686" s="3"/>
      <c r="G686" s="3"/>
      <c r="H686" s="3"/>
      <c r="I686" s="3"/>
      <c r="J686" s="3"/>
      <c r="K686" s="3"/>
      <c r="L686" s="3"/>
      <c r="M686" s="3"/>
      <c r="N686" s="3"/>
      <c r="O686" s="3"/>
      <c r="P686" s="3"/>
      <c r="Q686" s="3"/>
      <c r="R686" s="3"/>
      <c r="S686" s="3"/>
      <c r="T686" s="3"/>
      <c r="U686" s="3"/>
      <c r="V686" s="3"/>
      <c r="W686" s="3"/>
      <c r="X686" s="3"/>
      <c r="Y686" s="3"/>
      <c r="Z686" s="3"/>
    </row>
    <row r="687" spans="1:26" ht="12.75" customHeight="1" x14ac:dyDescent="0.25">
      <c r="A687" s="3"/>
      <c r="B687" s="3"/>
      <c r="C687" s="3"/>
      <c r="D687" s="200"/>
      <c r="E687" s="3"/>
      <c r="F687" s="3"/>
      <c r="G687" s="3"/>
      <c r="H687" s="3"/>
      <c r="I687" s="3"/>
      <c r="J687" s="3"/>
      <c r="K687" s="3"/>
      <c r="L687" s="3"/>
      <c r="M687" s="3"/>
      <c r="N687" s="3"/>
      <c r="O687" s="3"/>
      <c r="P687" s="3"/>
      <c r="Q687" s="3"/>
      <c r="R687" s="3"/>
      <c r="S687" s="3"/>
      <c r="T687" s="3"/>
      <c r="U687" s="3"/>
      <c r="V687" s="3"/>
      <c r="W687" s="3"/>
      <c r="X687" s="3"/>
      <c r="Y687" s="3"/>
      <c r="Z687" s="3"/>
    </row>
    <row r="688" spans="1:26" ht="12.75" customHeight="1" x14ac:dyDescent="0.25">
      <c r="A688" s="3"/>
      <c r="B688" s="3"/>
      <c r="C688" s="3"/>
      <c r="D688" s="200"/>
      <c r="E688" s="3"/>
      <c r="F688" s="3"/>
      <c r="G688" s="3"/>
      <c r="H688" s="3"/>
      <c r="I688" s="3"/>
      <c r="J688" s="3"/>
      <c r="K688" s="3"/>
      <c r="L688" s="3"/>
      <c r="M688" s="3"/>
      <c r="N688" s="3"/>
      <c r="O688" s="3"/>
      <c r="P688" s="3"/>
      <c r="Q688" s="3"/>
      <c r="R688" s="3"/>
      <c r="S688" s="3"/>
      <c r="T688" s="3"/>
      <c r="U688" s="3"/>
      <c r="V688" s="3"/>
      <c r="W688" s="3"/>
      <c r="X688" s="3"/>
      <c r="Y688" s="3"/>
      <c r="Z688" s="3"/>
    </row>
    <row r="689" spans="1:26" ht="12.75" customHeight="1" x14ac:dyDescent="0.25">
      <c r="A689" s="3"/>
      <c r="B689" s="3"/>
      <c r="C689" s="3"/>
      <c r="D689" s="200"/>
      <c r="E689" s="3"/>
      <c r="F689" s="3"/>
      <c r="G689" s="3"/>
      <c r="H689" s="3"/>
      <c r="I689" s="3"/>
      <c r="J689" s="3"/>
      <c r="K689" s="3"/>
      <c r="L689" s="3"/>
      <c r="M689" s="3"/>
      <c r="N689" s="3"/>
      <c r="O689" s="3"/>
      <c r="P689" s="3"/>
      <c r="Q689" s="3"/>
      <c r="R689" s="3"/>
      <c r="S689" s="3"/>
      <c r="T689" s="3"/>
      <c r="U689" s="3"/>
      <c r="V689" s="3"/>
      <c r="W689" s="3"/>
      <c r="X689" s="3"/>
      <c r="Y689" s="3"/>
      <c r="Z689" s="3"/>
    </row>
    <row r="690" spans="1:26" ht="12.75" customHeight="1" x14ac:dyDescent="0.25">
      <c r="A690" s="3"/>
      <c r="B690" s="3"/>
      <c r="C690" s="3"/>
      <c r="D690" s="200"/>
      <c r="E690" s="3"/>
      <c r="F690" s="3"/>
      <c r="G690" s="3"/>
      <c r="H690" s="3"/>
      <c r="I690" s="3"/>
      <c r="J690" s="3"/>
      <c r="K690" s="3"/>
      <c r="L690" s="3"/>
      <c r="M690" s="3"/>
      <c r="N690" s="3"/>
      <c r="O690" s="3"/>
      <c r="P690" s="3"/>
      <c r="Q690" s="3"/>
      <c r="R690" s="3"/>
      <c r="S690" s="3"/>
      <c r="T690" s="3"/>
      <c r="U690" s="3"/>
      <c r="V690" s="3"/>
      <c r="W690" s="3"/>
      <c r="X690" s="3"/>
      <c r="Y690" s="3"/>
      <c r="Z690" s="3"/>
    </row>
    <row r="691" spans="1:26" ht="12.75" customHeight="1" x14ac:dyDescent="0.25">
      <c r="A691" s="3"/>
      <c r="B691" s="3"/>
      <c r="C691" s="3"/>
      <c r="D691" s="200"/>
      <c r="E691" s="3"/>
      <c r="F691" s="3"/>
      <c r="G691" s="3"/>
      <c r="H691" s="3"/>
      <c r="I691" s="3"/>
      <c r="J691" s="3"/>
      <c r="K691" s="3"/>
      <c r="L691" s="3"/>
      <c r="M691" s="3"/>
      <c r="N691" s="3"/>
      <c r="O691" s="3"/>
      <c r="P691" s="3"/>
      <c r="Q691" s="3"/>
      <c r="R691" s="3"/>
      <c r="S691" s="3"/>
      <c r="T691" s="3"/>
      <c r="U691" s="3"/>
      <c r="V691" s="3"/>
      <c r="W691" s="3"/>
      <c r="X691" s="3"/>
      <c r="Y691" s="3"/>
      <c r="Z691" s="3"/>
    </row>
    <row r="692" spans="1:26" ht="12.75" customHeight="1" x14ac:dyDescent="0.25">
      <c r="A692" s="3"/>
      <c r="B692" s="3"/>
      <c r="C692" s="3"/>
      <c r="D692" s="200"/>
      <c r="E692" s="3"/>
      <c r="F692" s="3"/>
      <c r="G692" s="3"/>
      <c r="H692" s="3"/>
      <c r="I692" s="3"/>
      <c r="J692" s="3"/>
      <c r="K692" s="3"/>
      <c r="L692" s="3"/>
      <c r="M692" s="3"/>
      <c r="N692" s="3"/>
      <c r="O692" s="3"/>
      <c r="P692" s="3"/>
      <c r="Q692" s="3"/>
      <c r="R692" s="3"/>
      <c r="S692" s="3"/>
      <c r="T692" s="3"/>
      <c r="U692" s="3"/>
      <c r="V692" s="3"/>
      <c r="W692" s="3"/>
      <c r="X692" s="3"/>
      <c r="Y692" s="3"/>
      <c r="Z692" s="3"/>
    </row>
    <row r="693" spans="1:26" ht="12.75" customHeight="1" x14ac:dyDescent="0.25">
      <c r="A693" s="3"/>
      <c r="B693" s="3"/>
      <c r="C693" s="3"/>
      <c r="D693" s="200"/>
      <c r="E693" s="3"/>
      <c r="F693" s="3"/>
      <c r="G693" s="3"/>
      <c r="H693" s="3"/>
      <c r="I693" s="3"/>
      <c r="J693" s="3"/>
      <c r="K693" s="3"/>
      <c r="L693" s="3"/>
      <c r="M693" s="3"/>
      <c r="N693" s="3"/>
      <c r="O693" s="3"/>
      <c r="P693" s="3"/>
      <c r="Q693" s="3"/>
      <c r="R693" s="3"/>
      <c r="S693" s="3"/>
      <c r="T693" s="3"/>
      <c r="U693" s="3"/>
      <c r="V693" s="3"/>
      <c r="W693" s="3"/>
      <c r="X693" s="3"/>
      <c r="Y693" s="3"/>
      <c r="Z693" s="3"/>
    </row>
    <row r="694" spans="1:26" ht="12.75" customHeight="1" x14ac:dyDescent="0.25">
      <c r="A694" s="3"/>
      <c r="B694" s="3"/>
      <c r="C694" s="3"/>
      <c r="D694" s="200"/>
      <c r="E694" s="3"/>
      <c r="F694" s="3"/>
      <c r="G694" s="3"/>
      <c r="H694" s="3"/>
      <c r="I694" s="3"/>
      <c r="J694" s="3"/>
      <c r="K694" s="3"/>
      <c r="L694" s="3"/>
      <c r="M694" s="3"/>
      <c r="N694" s="3"/>
      <c r="O694" s="3"/>
      <c r="P694" s="3"/>
      <c r="Q694" s="3"/>
      <c r="R694" s="3"/>
      <c r="S694" s="3"/>
      <c r="T694" s="3"/>
      <c r="U694" s="3"/>
      <c r="V694" s="3"/>
      <c r="W694" s="3"/>
      <c r="X694" s="3"/>
      <c r="Y694" s="3"/>
      <c r="Z694" s="3"/>
    </row>
    <row r="695" spans="1:26" ht="12.75" customHeight="1" x14ac:dyDescent="0.25">
      <c r="A695" s="3"/>
      <c r="B695" s="3"/>
      <c r="C695" s="3"/>
      <c r="D695" s="200"/>
      <c r="E695" s="3"/>
      <c r="F695" s="3"/>
      <c r="G695" s="3"/>
      <c r="H695" s="3"/>
      <c r="I695" s="3"/>
      <c r="J695" s="3"/>
      <c r="K695" s="3"/>
      <c r="L695" s="3"/>
      <c r="M695" s="3"/>
      <c r="N695" s="3"/>
      <c r="O695" s="3"/>
      <c r="P695" s="3"/>
      <c r="Q695" s="3"/>
      <c r="R695" s="3"/>
      <c r="S695" s="3"/>
      <c r="T695" s="3"/>
      <c r="U695" s="3"/>
      <c r="V695" s="3"/>
      <c r="W695" s="3"/>
      <c r="X695" s="3"/>
      <c r="Y695" s="3"/>
      <c r="Z695" s="3"/>
    </row>
    <row r="696" spans="1:26" ht="12.75" customHeight="1" x14ac:dyDescent="0.25">
      <c r="A696" s="3"/>
      <c r="B696" s="3"/>
      <c r="C696" s="3"/>
      <c r="D696" s="200"/>
      <c r="E696" s="3"/>
      <c r="F696" s="3"/>
      <c r="G696" s="3"/>
      <c r="H696" s="3"/>
      <c r="I696" s="3"/>
      <c r="J696" s="3"/>
      <c r="K696" s="3"/>
      <c r="L696" s="3"/>
      <c r="M696" s="3"/>
      <c r="N696" s="3"/>
      <c r="O696" s="3"/>
      <c r="P696" s="3"/>
      <c r="Q696" s="3"/>
      <c r="R696" s="3"/>
      <c r="S696" s="3"/>
      <c r="T696" s="3"/>
      <c r="U696" s="3"/>
      <c r="V696" s="3"/>
      <c r="W696" s="3"/>
      <c r="X696" s="3"/>
      <c r="Y696" s="3"/>
      <c r="Z696" s="3"/>
    </row>
    <row r="697" spans="1:26" ht="12.75" customHeight="1" x14ac:dyDescent="0.25">
      <c r="A697" s="3"/>
      <c r="B697" s="3"/>
      <c r="C697" s="3"/>
      <c r="D697" s="200"/>
      <c r="E697" s="3"/>
      <c r="F697" s="3"/>
      <c r="G697" s="3"/>
      <c r="H697" s="3"/>
      <c r="I697" s="3"/>
      <c r="J697" s="3"/>
      <c r="K697" s="3"/>
      <c r="L697" s="3"/>
      <c r="M697" s="3"/>
      <c r="N697" s="3"/>
      <c r="O697" s="3"/>
      <c r="P697" s="3"/>
      <c r="Q697" s="3"/>
      <c r="R697" s="3"/>
      <c r="S697" s="3"/>
      <c r="T697" s="3"/>
      <c r="U697" s="3"/>
      <c r="V697" s="3"/>
      <c r="W697" s="3"/>
      <c r="X697" s="3"/>
      <c r="Y697" s="3"/>
      <c r="Z697" s="3"/>
    </row>
    <row r="698" spans="1:26" ht="12.75" customHeight="1" x14ac:dyDescent="0.25">
      <c r="A698" s="3"/>
      <c r="B698" s="3"/>
      <c r="C698" s="3"/>
      <c r="D698" s="200"/>
      <c r="E698" s="3"/>
      <c r="F698" s="3"/>
      <c r="G698" s="3"/>
      <c r="H698" s="3"/>
      <c r="I698" s="3"/>
      <c r="J698" s="3"/>
      <c r="K698" s="3"/>
      <c r="L698" s="3"/>
      <c r="M698" s="3"/>
      <c r="N698" s="3"/>
      <c r="O698" s="3"/>
      <c r="P698" s="3"/>
      <c r="Q698" s="3"/>
      <c r="R698" s="3"/>
      <c r="S698" s="3"/>
      <c r="T698" s="3"/>
      <c r="U698" s="3"/>
      <c r="V698" s="3"/>
      <c r="W698" s="3"/>
      <c r="X698" s="3"/>
      <c r="Y698" s="3"/>
      <c r="Z698" s="3"/>
    </row>
    <row r="699" spans="1:26" ht="12.75" customHeight="1" x14ac:dyDescent="0.25">
      <c r="A699" s="3"/>
      <c r="B699" s="3"/>
      <c r="C699" s="3"/>
      <c r="D699" s="200"/>
      <c r="E699" s="3"/>
      <c r="F699" s="3"/>
      <c r="G699" s="3"/>
      <c r="H699" s="3"/>
      <c r="I699" s="3"/>
      <c r="J699" s="3"/>
      <c r="K699" s="3"/>
      <c r="L699" s="3"/>
      <c r="M699" s="3"/>
      <c r="N699" s="3"/>
      <c r="O699" s="3"/>
      <c r="P699" s="3"/>
      <c r="Q699" s="3"/>
      <c r="R699" s="3"/>
      <c r="S699" s="3"/>
      <c r="T699" s="3"/>
      <c r="U699" s="3"/>
      <c r="V699" s="3"/>
      <c r="W699" s="3"/>
      <c r="X699" s="3"/>
      <c r="Y699" s="3"/>
      <c r="Z699" s="3"/>
    </row>
    <row r="700" spans="1:26" ht="12.75" customHeight="1" x14ac:dyDescent="0.25">
      <c r="A700" s="3"/>
      <c r="B700" s="3"/>
      <c r="C700" s="3"/>
      <c r="D700" s="200"/>
      <c r="E700" s="3"/>
      <c r="F700" s="3"/>
      <c r="G700" s="3"/>
      <c r="H700" s="3"/>
      <c r="I700" s="3"/>
      <c r="J700" s="3"/>
      <c r="K700" s="3"/>
      <c r="L700" s="3"/>
      <c r="M700" s="3"/>
      <c r="N700" s="3"/>
      <c r="O700" s="3"/>
      <c r="P700" s="3"/>
      <c r="Q700" s="3"/>
      <c r="R700" s="3"/>
      <c r="S700" s="3"/>
      <c r="T700" s="3"/>
      <c r="U700" s="3"/>
      <c r="V700" s="3"/>
      <c r="W700" s="3"/>
      <c r="X700" s="3"/>
      <c r="Y700" s="3"/>
      <c r="Z700" s="3"/>
    </row>
    <row r="701" spans="1:26" ht="12.75" customHeight="1" x14ac:dyDescent="0.25">
      <c r="A701" s="3"/>
      <c r="B701" s="3"/>
      <c r="C701" s="3"/>
      <c r="D701" s="200"/>
      <c r="E701" s="3"/>
      <c r="F701" s="3"/>
      <c r="G701" s="3"/>
      <c r="H701" s="3"/>
      <c r="I701" s="3"/>
      <c r="J701" s="3"/>
      <c r="K701" s="3"/>
      <c r="L701" s="3"/>
      <c r="M701" s="3"/>
      <c r="N701" s="3"/>
      <c r="O701" s="3"/>
      <c r="P701" s="3"/>
      <c r="Q701" s="3"/>
      <c r="R701" s="3"/>
      <c r="S701" s="3"/>
      <c r="T701" s="3"/>
      <c r="U701" s="3"/>
      <c r="V701" s="3"/>
      <c r="W701" s="3"/>
      <c r="X701" s="3"/>
      <c r="Y701" s="3"/>
      <c r="Z701" s="3"/>
    </row>
    <row r="702" spans="1:26" ht="12.75" customHeight="1" x14ac:dyDescent="0.25">
      <c r="A702" s="3"/>
      <c r="B702" s="3"/>
      <c r="C702" s="3"/>
      <c r="D702" s="200"/>
      <c r="E702" s="3"/>
      <c r="F702" s="3"/>
      <c r="G702" s="3"/>
      <c r="H702" s="3"/>
      <c r="I702" s="3"/>
      <c r="J702" s="3"/>
      <c r="K702" s="3"/>
      <c r="L702" s="3"/>
      <c r="M702" s="3"/>
      <c r="N702" s="3"/>
      <c r="O702" s="3"/>
      <c r="P702" s="3"/>
      <c r="Q702" s="3"/>
      <c r="R702" s="3"/>
      <c r="S702" s="3"/>
      <c r="T702" s="3"/>
      <c r="U702" s="3"/>
      <c r="V702" s="3"/>
      <c r="W702" s="3"/>
      <c r="X702" s="3"/>
      <c r="Y702" s="3"/>
      <c r="Z702" s="3"/>
    </row>
    <row r="703" spans="1:26" ht="12.75" customHeight="1" x14ac:dyDescent="0.25">
      <c r="A703" s="3"/>
      <c r="B703" s="3"/>
      <c r="C703" s="3"/>
      <c r="D703" s="200"/>
      <c r="E703" s="3"/>
      <c r="F703" s="3"/>
      <c r="G703" s="3"/>
      <c r="H703" s="3"/>
      <c r="I703" s="3"/>
      <c r="J703" s="3"/>
      <c r="K703" s="3"/>
      <c r="L703" s="3"/>
      <c r="M703" s="3"/>
      <c r="N703" s="3"/>
      <c r="O703" s="3"/>
      <c r="P703" s="3"/>
      <c r="Q703" s="3"/>
      <c r="R703" s="3"/>
      <c r="S703" s="3"/>
      <c r="T703" s="3"/>
      <c r="U703" s="3"/>
      <c r="V703" s="3"/>
      <c r="W703" s="3"/>
      <c r="X703" s="3"/>
      <c r="Y703" s="3"/>
      <c r="Z703" s="3"/>
    </row>
    <row r="704" spans="1:26" ht="12.75" customHeight="1" x14ac:dyDescent="0.25">
      <c r="A704" s="3"/>
      <c r="B704" s="3"/>
      <c r="C704" s="3"/>
      <c r="D704" s="200"/>
      <c r="E704" s="3"/>
      <c r="F704" s="3"/>
      <c r="G704" s="3"/>
      <c r="H704" s="3"/>
      <c r="I704" s="3"/>
      <c r="J704" s="3"/>
      <c r="K704" s="3"/>
      <c r="L704" s="3"/>
      <c r="M704" s="3"/>
      <c r="N704" s="3"/>
      <c r="O704" s="3"/>
      <c r="P704" s="3"/>
      <c r="Q704" s="3"/>
      <c r="R704" s="3"/>
      <c r="S704" s="3"/>
      <c r="T704" s="3"/>
      <c r="U704" s="3"/>
      <c r="V704" s="3"/>
      <c r="W704" s="3"/>
      <c r="X704" s="3"/>
      <c r="Y704" s="3"/>
      <c r="Z704" s="3"/>
    </row>
    <row r="705" spans="1:26" ht="12.75" customHeight="1" x14ac:dyDescent="0.25">
      <c r="A705" s="3"/>
      <c r="B705" s="3"/>
      <c r="C705" s="3"/>
      <c r="D705" s="200"/>
      <c r="E705" s="3"/>
      <c r="F705" s="3"/>
      <c r="G705" s="3"/>
      <c r="H705" s="3"/>
      <c r="I705" s="3"/>
      <c r="J705" s="3"/>
      <c r="K705" s="3"/>
      <c r="L705" s="3"/>
      <c r="M705" s="3"/>
      <c r="N705" s="3"/>
      <c r="O705" s="3"/>
      <c r="P705" s="3"/>
      <c r="Q705" s="3"/>
      <c r="R705" s="3"/>
      <c r="S705" s="3"/>
      <c r="T705" s="3"/>
      <c r="U705" s="3"/>
      <c r="V705" s="3"/>
      <c r="W705" s="3"/>
      <c r="X705" s="3"/>
      <c r="Y705" s="3"/>
      <c r="Z705" s="3"/>
    </row>
    <row r="706" spans="1:26" ht="12.75" customHeight="1" x14ac:dyDescent="0.25">
      <c r="A706" s="3"/>
      <c r="B706" s="3"/>
      <c r="C706" s="3"/>
      <c r="D706" s="200"/>
      <c r="E706" s="3"/>
      <c r="F706" s="3"/>
      <c r="G706" s="3"/>
      <c r="H706" s="3"/>
      <c r="I706" s="3"/>
      <c r="J706" s="3"/>
      <c r="K706" s="3"/>
      <c r="L706" s="3"/>
      <c r="M706" s="3"/>
      <c r="N706" s="3"/>
      <c r="O706" s="3"/>
      <c r="P706" s="3"/>
      <c r="Q706" s="3"/>
      <c r="R706" s="3"/>
      <c r="S706" s="3"/>
      <c r="T706" s="3"/>
      <c r="U706" s="3"/>
      <c r="V706" s="3"/>
      <c r="W706" s="3"/>
      <c r="X706" s="3"/>
      <c r="Y706" s="3"/>
      <c r="Z706" s="3"/>
    </row>
    <row r="707" spans="1:26" ht="12.75" customHeight="1" x14ac:dyDescent="0.25">
      <c r="A707" s="3"/>
      <c r="B707" s="3"/>
      <c r="C707" s="3"/>
      <c r="D707" s="200"/>
      <c r="E707" s="3"/>
      <c r="F707" s="3"/>
      <c r="G707" s="3"/>
      <c r="H707" s="3"/>
      <c r="I707" s="3"/>
      <c r="J707" s="3"/>
      <c r="K707" s="3"/>
      <c r="L707" s="3"/>
      <c r="M707" s="3"/>
      <c r="N707" s="3"/>
      <c r="O707" s="3"/>
      <c r="P707" s="3"/>
      <c r="Q707" s="3"/>
      <c r="R707" s="3"/>
      <c r="S707" s="3"/>
      <c r="T707" s="3"/>
      <c r="U707" s="3"/>
      <c r="V707" s="3"/>
      <c r="W707" s="3"/>
      <c r="X707" s="3"/>
      <c r="Y707" s="3"/>
      <c r="Z707" s="3"/>
    </row>
    <row r="708" spans="1:26" ht="12.75" customHeight="1" x14ac:dyDescent="0.25">
      <c r="A708" s="3"/>
      <c r="B708" s="3"/>
      <c r="C708" s="3"/>
      <c r="D708" s="200"/>
      <c r="E708" s="3"/>
      <c r="F708" s="3"/>
      <c r="G708" s="3"/>
      <c r="H708" s="3"/>
      <c r="I708" s="3"/>
      <c r="J708" s="3"/>
      <c r="K708" s="3"/>
      <c r="L708" s="3"/>
      <c r="M708" s="3"/>
      <c r="N708" s="3"/>
      <c r="O708" s="3"/>
      <c r="P708" s="3"/>
      <c r="Q708" s="3"/>
      <c r="R708" s="3"/>
      <c r="S708" s="3"/>
      <c r="T708" s="3"/>
      <c r="U708" s="3"/>
      <c r="V708" s="3"/>
      <c r="W708" s="3"/>
      <c r="X708" s="3"/>
      <c r="Y708" s="3"/>
      <c r="Z708" s="3"/>
    </row>
    <row r="709" spans="1:26" ht="12.75" customHeight="1" x14ac:dyDescent="0.25">
      <c r="A709" s="3"/>
      <c r="B709" s="3"/>
      <c r="C709" s="3"/>
      <c r="D709" s="200"/>
      <c r="E709" s="3"/>
      <c r="F709" s="3"/>
      <c r="G709" s="3"/>
      <c r="H709" s="3"/>
      <c r="I709" s="3"/>
      <c r="J709" s="3"/>
      <c r="K709" s="3"/>
      <c r="L709" s="3"/>
      <c r="M709" s="3"/>
      <c r="N709" s="3"/>
      <c r="O709" s="3"/>
      <c r="P709" s="3"/>
      <c r="Q709" s="3"/>
      <c r="R709" s="3"/>
      <c r="S709" s="3"/>
      <c r="T709" s="3"/>
      <c r="U709" s="3"/>
      <c r="V709" s="3"/>
      <c r="W709" s="3"/>
      <c r="X709" s="3"/>
      <c r="Y709" s="3"/>
      <c r="Z709" s="3"/>
    </row>
    <row r="710" spans="1:26" ht="12.75" customHeight="1" x14ac:dyDescent="0.25">
      <c r="A710" s="3"/>
      <c r="B710" s="3"/>
      <c r="C710" s="3"/>
      <c r="D710" s="200"/>
      <c r="E710" s="3"/>
      <c r="F710" s="3"/>
      <c r="G710" s="3"/>
      <c r="H710" s="3"/>
      <c r="I710" s="3"/>
      <c r="J710" s="3"/>
      <c r="K710" s="3"/>
      <c r="L710" s="3"/>
      <c r="M710" s="3"/>
      <c r="N710" s="3"/>
      <c r="O710" s="3"/>
      <c r="P710" s="3"/>
      <c r="Q710" s="3"/>
      <c r="R710" s="3"/>
      <c r="S710" s="3"/>
      <c r="T710" s="3"/>
      <c r="U710" s="3"/>
      <c r="V710" s="3"/>
      <c r="W710" s="3"/>
      <c r="X710" s="3"/>
      <c r="Y710" s="3"/>
      <c r="Z710" s="3"/>
    </row>
    <row r="711" spans="1:26" ht="12.75" customHeight="1" x14ac:dyDescent="0.25">
      <c r="A711" s="3"/>
      <c r="B711" s="3"/>
      <c r="C711" s="3"/>
      <c r="D711" s="200"/>
      <c r="E711" s="3"/>
      <c r="F711" s="3"/>
      <c r="G711" s="3"/>
      <c r="H711" s="3"/>
      <c r="I711" s="3"/>
      <c r="J711" s="3"/>
      <c r="K711" s="3"/>
      <c r="L711" s="3"/>
      <c r="M711" s="3"/>
      <c r="N711" s="3"/>
      <c r="O711" s="3"/>
      <c r="P711" s="3"/>
      <c r="Q711" s="3"/>
      <c r="R711" s="3"/>
      <c r="S711" s="3"/>
      <c r="T711" s="3"/>
      <c r="U711" s="3"/>
      <c r="V711" s="3"/>
      <c r="W711" s="3"/>
      <c r="X711" s="3"/>
      <c r="Y711" s="3"/>
      <c r="Z711" s="3"/>
    </row>
    <row r="712" spans="1:26" ht="12.75" customHeight="1" x14ac:dyDescent="0.25">
      <c r="A712" s="3"/>
      <c r="B712" s="3"/>
      <c r="C712" s="3"/>
      <c r="D712" s="200"/>
      <c r="E712" s="3"/>
      <c r="F712" s="3"/>
      <c r="G712" s="3"/>
      <c r="H712" s="3"/>
      <c r="I712" s="3"/>
      <c r="J712" s="3"/>
      <c r="K712" s="3"/>
      <c r="L712" s="3"/>
      <c r="M712" s="3"/>
      <c r="N712" s="3"/>
      <c r="O712" s="3"/>
      <c r="P712" s="3"/>
      <c r="Q712" s="3"/>
      <c r="R712" s="3"/>
      <c r="S712" s="3"/>
      <c r="T712" s="3"/>
      <c r="U712" s="3"/>
      <c r="V712" s="3"/>
      <c r="W712" s="3"/>
      <c r="X712" s="3"/>
      <c r="Y712" s="3"/>
      <c r="Z712" s="3"/>
    </row>
    <row r="713" spans="1:26" ht="12.75" customHeight="1" x14ac:dyDescent="0.25">
      <c r="A713" s="3"/>
      <c r="B713" s="3"/>
      <c r="C713" s="3"/>
      <c r="D713" s="200"/>
      <c r="E713" s="3"/>
      <c r="F713" s="3"/>
      <c r="G713" s="3"/>
      <c r="H713" s="3"/>
      <c r="I713" s="3"/>
      <c r="J713" s="3"/>
      <c r="K713" s="3"/>
      <c r="L713" s="3"/>
      <c r="M713" s="3"/>
      <c r="N713" s="3"/>
      <c r="O713" s="3"/>
      <c r="P713" s="3"/>
      <c r="Q713" s="3"/>
      <c r="R713" s="3"/>
      <c r="S713" s="3"/>
      <c r="T713" s="3"/>
      <c r="U713" s="3"/>
      <c r="V713" s="3"/>
      <c r="W713" s="3"/>
      <c r="X713" s="3"/>
      <c r="Y713" s="3"/>
      <c r="Z713" s="3"/>
    </row>
    <row r="714" spans="1:26" ht="12.75" customHeight="1" x14ac:dyDescent="0.25">
      <c r="A714" s="3"/>
      <c r="B714" s="3"/>
      <c r="C714" s="3"/>
      <c r="D714" s="200"/>
      <c r="E714" s="3"/>
      <c r="F714" s="3"/>
      <c r="G714" s="3"/>
      <c r="H714" s="3"/>
      <c r="I714" s="3"/>
      <c r="J714" s="3"/>
      <c r="K714" s="3"/>
      <c r="L714" s="3"/>
      <c r="M714" s="3"/>
      <c r="N714" s="3"/>
      <c r="O714" s="3"/>
      <c r="P714" s="3"/>
      <c r="Q714" s="3"/>
      <c r="R714" s="3"/>
      <c r="S714" s="3"/>
      <c r="T714" s="3"/>
      <c r="U714" s="3"/>
      <c r="V714" s="3"/>
      <c r="W714" s="3"/>
      <c r="X714" s="3"/>
      <c r="Y714" s="3"/>
      <c r="Z714" s="3"/>
    </row>
    <row r="715" spans="1:26" ht="12.75" customHeight="1" x14ac:dyDescent="0.25">
      <c r="A715" s="3"/>
      <c r="B715" s="3"/>
      <c r="C715" s="3"/>
      <c r="D715" s="200"/>
      <c r="E715" s="3"/>
      <c r="F715" s="3"/>
      <c r="G715" s="3"/>
      <c r="H715" s="3"/>
      <c r="I715" s="3"/>
      <c r="J715" s="3"/>
      <c r="K715" s="3"/>
      <c r="L715" s="3"/>
      <c r="M715" s="3"/>
      <c r="N715" s="3"/>
      <c r="O715" s="3"/>
      <c r="P715" s="3"/>
      <c r="Q715" s="3"/>
      <c r="R715" s="3"/>
      <c r="S715" s="3"/>
      <c r="T715" s="3"/>
      <c r="U715" s="3"/>
      <c r="V715" s="3"/>
      <c r="W715" s="3"/>
      <c r="X715" s="3"/>
      <c r="Y715" s="3"/>
      <c r="Z715" s="3"/>
    </row>
    <row r="716" spans="1:26" ht="12.75" customHeight="1" x14ac:dyDescent="0.25">
      <c r="A716" s="3"/>
      <c r="B716" s="3"/>
      <c r="C716" s="3"/>
      <c r="D716" s="200"/>
      <c r="E716" s="3"/>
      <c r="F716" s="3"/>
      <c r="G716" s="3"/>
      <c r="H716" s="3"/>
      <c r="I716" s="3"/>
      <c r="J716" s="3"/>
      <c r="K716" s="3"/>
      <c r="L716" s="3"/>
      <c r="M716" s="3"/>
      <c r="N716" s="3"/>
      <c r="O716" s="3"/>
      <c r="P716" s="3"/>
      <c r="Q716" s="3"/>
      <c r="R716" s="3"/>
      <c r="S716" s="3"/>
      <c r="T716" s="3"/>
      <c r="U716" s="3"/>
      <c r="V716" s="3"/>
      <c r="W716" s="3"/>
      <c r="X716" s="3"/>
      <c r="Y716" s="3"/>
      <c r="Z716" s="3"/>
    </row>
    <row r="717" spans="1:26" ht="12.75" customHeight="1" x14ac:dyDescent="0.25">
      <c r="A717" s="3"/>
      <c r="B717" s="3"/>
      <c r="C717" s="3"/>
      <c r="D717" s="200"/>
      <c r="E717" s="3"/>
      <c r="F717" s="3"/>
      <c r="G717" s="3"/>
      <c r="H717" s="3"/>
      <c r="I717" s="3"/>
      <c r="J717" s="3"/>
      <c r="K717" s="3"/>
      <c r="L717" s="3"/>
      <c r="M717" s="3"/>
      <c r="N717" s="3"/>
      <c r="O717" s="3"/>
      <c r="P717" s="3"/>
      <c r="Q717" s="3"/>
      <c r="R717" s="3"/>
      <c r="S717" s="3"/>
      <c r="T717" s="3"/>
      <c r="U717" s="3"/>
      <c r="V717" s="3"/>
      <c r="W717" s="3"/>
      <c r="X717" s="3"/>
      <c r="Y717" s="3"/>
      <c r="Z717" s="3"/>
    </row>
    <row r="718" spans="1:26" ht="12.75" customHeight="1" x14ac:dyDescent="0.25">
      <c r="A718" s="3"/>
      <c r="B718" s="3"/>
      <c r="C718" s="3"/>
      <c r="D718" s="200"/>
      <c r="E718" s="3"/>
      <c r="F718" s="3"/>
      <c r="G718" s="3"/>
      <c r="H718" s="3"/>
      <c r="I718" s="3"/>
      <c r="J718" s="3"/>
      <c r="K718" s="3"/>
      <c r="L718" s="3"/>
      <c r="M718" s="3"/>
      <c r="N718" s="3"/>
      <c r="O718" s="3"/>
      <c r="P718" s="3"/>
      <c r="Q718" s="3"/>
      <c r="R718" s="3"/>
      <c r="S718" s="3"/>
      <c r="T718" s="3"/>
      <c r="U718" s="3"/>
      <c r="V718" s="3"/>
      <c r="W718" s="3"/>
      <c r="X718" s="3"/>
      <c r="Y718" s="3"/>
      <c r="Z718" s="3"/>
    </row>
    <row r="719" spans="1:26" ht="12.75" customHeight="1" x14ac:dyDescent="0.25">
      <c r="A719" s="3"/>
      <c r="B719" s="3"/>
      <c r="C719" s="3"/>
      <c r="D719" s="200"/>
      <c r="E719" s="3"/>
      <c r="F719" s="3"/>
      <c r="G719" s="3"/>
      <c r="H719" s="3"/>
      <c r="I719" s="3"/>
      <c r="J719" s="3"/>
      <c r="K719" s="3"/>
      <c r="L719" s="3"/>
      <c r="M719" s="3"/>
      <c r="N719" s="3"/>
      <c r="O719" s="3"/>
      <c r="P719" s="3"/>
      <c r="Q719" s="3"/>
      <c r="R719" s="3"/>
      <c r="S719" s="3"/>
      <c r="T719" s="3"/>
      <c r="U719" s="3"/>
      <c r="V719" s="3"/>
      <c r="W719" s="3"/>
      <c r="X719" s="3"/>
      <c r="Y719" s="3"/>
      <c r="Z719" s="3"/>
    </row>
    <row r="720" spans="1:26" ht="12.75" customHeight="1" x14ac:dyDescent="0.25">
      <c r="A720" s="3"/>
      <c r="B720" s="3"/>
      <c r="C720" s="3"/>
      <c r="D720" s="200"/>
      <c r="E720" s="3"/>
      <c r="F720" s="3"/>
      <c r="G720" s="3"/>
      <c r="H720" s="3"/>
      <c r="I720" s="3"/>
      <c r="J720" s="3"/>
      <c r="K720" s="3"/>
      <c r="L720" s="3"/>
      <c r="M720" s="3"/>
      <c r="N720" s="3"/>
      <c r="O720" s="3"/>
      <c r="P720" s="3"/>
      <c r="Q720" s="3"/>
      <c r="R720" s="3"/>
      <c r="S720" s="3"/>
      <c r="T720" s="3"/>
      <c r="U720" s="3"/>
      <c r="V720" s="3"/>
      <c r="W720" s="3"/>
      <c r="X720" s="3"/>
      <c r="Y720" s="3"/>
      <c r="Z720" s="3"/>
    </row>
    <row r="721" spans="1:26" ht="12.75" customHeight="1" x14ac:dyDescent="0.25">
      <c r="A721" s="3"/>
      <c r="B721" s="3"/>
      <c r="C721" s="3"/>
      <c r="D721" s="200"/>
      <c r="E721" s="3"/>
      <c r="F721" s="3"/>
      <c r="G721" s="3"/>
      <c r="H721" s="3"/>
      <c r="I721" s="3"/>
      <c r="J721" s="3"/>
      <c r="K721" s="3"/>
      <c r="L721" s="3"/>
      <c r="M721" s="3"/>
      <c r="N721" s="3"/>
      <c r="O721" s="3"/>
      <c r="P721" s="3"/>
      <c r="Q721" s="3"/>
      <c r="R721" s="3"/>
      <c r="S721" s="3"/>
      <c r="T721" s="3"/>
      <c r="U721" s="3"/>
      <c r="V721" s="3"/>
      <c r="W721" s="3"/>
      <c r="X721" s="3"/>
      <c r="Y721" s="3"/>
      <c r="Z721" s="3"/>
    </row>
    <row r="722" spans="1:26" ht="12.75" customHeight="1" x14ac:dyDescent="0.25">
      <c r="A722" s="3"/>
      <c r="B722" s="3"/>
      <c r="C722" s="3"/>
      <c r="D722" s="200"/>
      <c r="E722" s="3"/>
      <c r="F722" s="3"/>
      <c r="G722" s="3"/>
      <c r="H722" s="3"/>
      <c r="I722" s="3"/>
      <c r="J722" s="3"/>
      <c r="K722" s="3"/>
      <c r="L722" s="3"/>
      <c r="M722" s="3"/>
      <c r="N722" s="3"/>
      <c r="O722" s="3"/>
      <c r="P722" s="3"/>
      <c r="Q722" s="3"/>
      <c r="R722" s="3"/>
      <c r="S722" s="3"/>
      <c r="T722" s="3"/>
      <c r="U722" s="3"/>
      <c r="V722" s="3"/>
      <c r="W722" s="3"/>
      <c r="X722" s="3"/>
      <c r="Y722" s="3"/>
      <c r="Z722" s="3"/>
    </row>
    <row r="723" spans="1:26" ht="12.75" customHeight="1" x14ac:dyDescent="0.25">
      <c r="A723" s="3"/>
      <c r="B723" s="3"/>
      <c r="C723" s="3"/>
      <c r="D723" s="200"/>
      <c r="E723" s="3"/>
      <c r="F723" s="3"/>
      <c r="G723" s="3"/>
      <c r="H723" s="3"/>
      <c r="I723" s="3"/>
      <c r="J723" s="3"/>
      <c r="K723" s="3"/>
      <c r="L723" s="3"/>
      <c r="M723" s="3"/>
      <c r="N723" s="3"/>
      <c r="O723" s="3"/>
      <c r="P723" s="3"/>
      <c r="Q723" s="3"/>
      <c r="R723" s="3"/>
      <c r="S723" s="3"/>
      <c r="T723" s="3"/>
      <c r="U723" s="3"/>
      <c r="V723" s="3"/>
      <c r="W723" s="3"/>
      <c r="X723" s="3"/>
      <c r="Y723" s="3"/>
      <c r="Z723" s="3"/>
    </row>
    <row r="724" spans="1:26" ht="12.75" customHeight="1" x14ac:dyDescent="0.25">
      <c r="A724" s="3"/>
      <c r="B724" s="3"/>
      <c r="C724" s="3"/>
      <c r="D724" s="200"/>
      <c r="E724" s="3"/>
      <c r="F724" s="3"/>
      <c r="G724" s="3"/>
      <c r="H724" s="3"/>
      <c r="I724" s="3"/>
      <c r="J724" s="3"/>
      <c r="K724" s="3"/>
      <c r="L724" s="3"/>
      <c r="M724" s="3"/>
      <c r="N724" s="3"/>
      <c r="O724" s="3"/>
      <c r="P724" s="3"/>
      <c r="Q724" s="3"/>
      <c r="R724" s="3"/>
      <c r="S724" s="3"/>
      <c r="T724" s="3"/>
      <c r="U724" s="3"/>
      <c r="V724" s="3"/>
      <c r="W724" s="3"/>
      <c r="X724" s="3"/>
      <c r="Y724" s="3"/>
      <c r="Z724" s="3"/>
    </row>
    <row r="725" spans="1:26" ht="12.75" customHeight="1" x14ac:dyDescent="0.25">
      <c r="A725" s="3"/>
      <c r="B725" s="3"/>
      <c r="C725" s="3"/>
      <c r="D725" s="200"/>
      <c r="E725" s="3"/>
      <c r="F725" s="3"/>
      <c r="G725" s="3"/>
      <c r="H725" s="3"/>
      <c r="I725" s="3"/>
      <c r="J725" s="3"/>
      <c r="K725" s="3"/>
      <c r="L725" s="3"/>
      <c r="M725" s="3"/>
      <c r="N725" s="3"/>
      <c r="O725" s="3"/>
      <c r="P725" s="3"/>
      <c r="Q725" s="3"/>
      <c r="R725" s="3"/>
      <c r="S725" s="3"/>
      <c r="T725" s="3"/>
      <c r="U725" s="3"/>
      <c r="V725" s="3"/>
      <c r="W725" s="3"/>
      <c r="X725" s="3"/>
      <c r="Y725" s="3"/>
      <c r="Z725" s="3"/>
    </row>
    <row r="726" spans="1:26" ht="12.75" customHeight="1" x14ac:dyDescent="0.25">
      <c r="A726" s="3"/>
      <c r="B726" s="3"/>
      <c r="C726" s="3"/>
      <c r="D726" s="200"/>
      <c r="E726" s="3"/>
      <c r="F726" s="3"/>
      <c r="G726" s="3"/>
      <c r="H726" s="3"/>
      <c r="I726" s="3"/>
      <c r="J726" s="3"/>
      <c r="K726" s="3"/>
      <c r="L726" s="3"/>
      <c r="M726" s="3"/>
      <c r="N726" s="3"/>
      <c r="O726" s="3"/>
      <c r="P726" s="3"/>
      <c r="Q726" s="3"/>
      <c r="R726" s="3"/>
      <c r="S726" s="3"/>
      <c r="T726" s="3"/>
      <c r="U726" s="3"/>
      <c r="V726" s="3"/>
      <c r="W726" s="3"/>
      <c r="X726" s="3"/>
      <c r="Y726" s="3"/>
      <c r="Z726" s="3"/>
    </row>
    <row r="727" spans="1:26" ht="12.75" customHeight="1" x14ac:dyDescent="0.25">
      <c r="A727" s="3"/>
      <c r="B727" s="3"/>
      <c r="C727" s="3"/>
      <c r="D727" s="200"/>
      <c r="E727" s="3"/>
      <c r="F727" s="3"/>
      <c r="G727" s="3"/>
      <c r="H727" s="3"/>
      <c r="I727" s="3"/>
      <c r="J727" s="3"/>
      <c r="K727" s="3"/>
      <c r="L727" s="3"/>
      <c r="M727" s="3"/>
      <c r="N727" s="3"/>
      <c r="O727" s="3"/>
      <c r="P727" s="3"/>
      <c r="Q727" s="3"/>
      <c r="R727" s="3"/>
      <c r="S727" s="3"/>
      <c r="T727" s="3"/>
      <c r="U727" s="3"/>
      <c r="V727" s="3"/>
      <c r="W727" s="3"/>
      <c r="X727" s="3"/>
      <c r="Y727" s="3"/>
      <c r="Z727" s="3"/>
    </row>
    <row r="728" spans="1:26" ht="12.75" customHeight="1" x14ac:dyDescent="0.25">
      <c r="A728" s="3"/>
      <c r="B728" s="3"/>
      <c r="C728" s="3"/>
      <c r="D728" s="200"/>
      <c r="E728" s="3"/>
      <c r="F728" s="3"/>
      <c r="G728" s="3"/>
      <c r="H728" s="3"/>
      <c r="I728" s="3"/>
      <c r="J728" s="3"/>
      <c r="K728" s="3"/>
      <c r="L728" s="3"/>
      <c r="M728" s="3"/>
      <c r="N728" s="3"/>
      <c r="O728" s="3"/>
      <c r="P728" s="3"/>
      <c r="Q728" s="3"/>
      <c r="R728" s="3"/>
      <c r="S728" s="3"/>
      <c r="T728" s="3"/>
      <c r="U728" s="3"/>
      <c r="V728" s="3"/>
      <c r="W728" s="3"/>
      <c r="X728" s="3"/>
      <c r="Y728" s="3"/>
      <c r="Z728" s="3"/>
    </row>
    <row r="729" spans="1:26" ht="12.75" customHeight="1" x14ac:dyDescent="0.25">
      <c r="A729" s="3"/>
      <c r="B729" s="3"/>
      <c r="C729" s="3"/>
      <c r="D729" s="200"/>
      <c r="E729" s="3"/>
      <c r="F729" s="3"/>
      <c r="G729" s="3"/>
      <c r="H729" s="3"/>
      <c r="I729" s="3"/>
      <c r="J729" s="3"/>
      <c r="K729" s="3"/>
      <c r="L729" s="3"/>
      <c r="M729" s="3"/>
      <c r="N729" s="3"/>
      <c r="O729" s="3"/>
      <c r="P729" s="3"/>
      <c r="Q729" s="3"/>
      <c r="R729" s="3"/>
      <c r="S729" s="3"/>
      <c r="T729" s="3"/>
      <c r="U729" s="3"/>
      <c r="V729" s="3"/>
      <c r="W729" s="3"/>
      <c r="X729" s="3"/>
      <c r="Y729" s="3"/>
      <c r="Z729" s="3"/>
    </row>
    <row r="730" spans="1:26" ht="12.75" customHeight="1" x14ac:dyDescent="0.25">
      <c r="A730" s="3"/>
      <c r="B730" s="3"/>
      <c r="C730" s="3"/>
      <c r="D730" s="200"/>
      <c r="E730" s="3"/>
      <c r="F730" s="3"/>
      <c r="G730" s="3"/>
      <c r="H730" s="3"/>
      <c r="I730" s="3"/>
      <c r="J730" s="3"/>
      <c r="K730" s="3"/>
      <c r="L730" s="3"/>
      <c r="M730" s="3"/>
      <c r="N730" s="3"/>
      <c r="O730" s="3"/>
      <c r="P730" s="3"/>
      <c r="Q730" s="3"/>
      <c r="R730" s="3"/>
      <c r="S730" s="3"/>
      <c r="T730" s="3"/>
      <c r="U730" s="3"/>
      <c r="V730" s="3"/>
      <c r="W730" s="3"/>
      <c r="X730" s="3"/>
      <c r="Y730" s="3"/>
      <c r="Z730" s="3"/>
    </row>
    <row r="731" spans="1:26" ht="12.75" customHeight="1" x14ac:dyDescent="0.25">
      <c r="A731" s="3"/>
      <c r="B731" s="3"/>
      <c r="C731" s="3"/>
      <c r="D731" s="200"/>
      <c r="E731" s="3"/>
      <c r="F731" s="3"/>
      <c r="G731" s="3"/>
      <c r="H731" s="3"/>
      <c r="I731" s="3"/>
      <c r="J731" s="3"/>
      <c r="K731" s="3"/>
      <c r="L731" s="3"/>
      <c r="M731" s="3"/>
      <c r="N731" s="3"/>
      <c r="O731" s="3"/>
      <c r="P731" s="3"/>
      <c r="Q731" s="3"/>
      <c r="R731" s="3"/>
      <c r="S731" s="3"/>
      <c r="T731" s="3"/>
      <c r="U731" s="3"/>
      <c r="V731" s="3"/>
      <c r="W731" s="3"/>
      <c r="X731" s="3"/>
      <c r="Y731" s="3"/>
      <c r="Z731" s="3"/>
    </row>
    <row r="732" spans="1:26" ht="12.75" customHeight="1" x14ac:dyDescent="0.25">
      <c r="A732" s="3"/>
      <c r="B732" s="3"/>
      <c r="C732" s="3"/>
      <c r="D732" s="200"/>
      <c r="E732" s="3"/>
      <c r="F732" s="3"/>
      <c r="G732" s="3"/>
      <c r="H732" s="3"/>
      <c r="I732" s="3"/>
      <c r="J732" s="3"/>
      <c r="K732" s="3"/>
      <c r="L732" s="3"/>
      <c r="M732" s="3"/>
      <c r="N732" s="3"/>
      <c r="O732" s="3"/>
      <c r="P732" s="3"/>
      <c r="Q732" s="3"/>
      <c r="R732" s="3"/>
      <c r="S732" s="3"/>
      <c r="T732" s="3"/>
      <c r="U732" s="3"/>
      <c r="V732" s="3"/>
      <c r="W732" s="3"/>
      <c r="X732" s="3"/>
      <c r="Y732" s="3"/>
      <c r="Z732" s="3"/>
    </row>
    <row r="733" spans="1:26" ht="12.75" customHeight="1" x14ac:dyDescent="0.25">
      <c r="A733" s="3"/>
      <c r="B733" s="3"/>
      <c r="C733" s="3"/>
      <c r="D733" s="200"/>
      <c r="E733" s="3"/>
      <c r="F733" s="3"/>
      <c r="G733" s="3"/>
      <c r="H733" s="3"/>
      <c r="I733" s="3"/>
      <c r="J733" s="3"/>
      <c r="K733" s="3"/>
      <c r="L733" s="3"/>
      <c r="M733" s="3"/>
      <c r="N733" s="3"/>
      <c r="O733" s="3"/>
      <c r="P733" s="3"/>
      <c r="Q733" s="3"/>
      <c r="R733" s="3"/>
      <c r="S733" s="3"/>
      <c r="T733" s="3"/>
      <c r="U733" s="3"/>
      <c r="V733" s="3"/>
      <c r="W733" s="3"/>
      <c r="X733" s="3"/>
      <c r="Y733" s="3"/>
      <c r="Z733" s="3"/>
    </row>
    <row r="734" spans="1:26" ht="12.75" customHeight="1" x14ac:dyDescent="0.25">
      <c r="A734" s="3"/>
      <c r="B734" s="3"/>
      <c r="C734" s="3"/>
      <c r="D734" s="200"/>
      <c r="E734" s="3"/>
      <c r="F734" s="3"/>
      <c r="G734" s="3"/>
      <c r="H734" s="3"/>
      <c r="I734" s="3"/>
      <c r="J734" s="3"/>
      <c r="K734" s="3"/>
      <c r="L734" s="3"/>
      <c r="M734" s="3"/>
      <c r="N734" s="3"/>
      <c r="O734" s="3"/>
      <c r="P734" s="3"/>
      <c r="Q734" s="3"/>
      <c r="R734" s="3"/>
      <c r="S734" s="3"/>
      <c r="T734" s="3"/>
      <c r="U734" s="3"/>
      <c r="V734" s="3"/>
      <c r="W734" s="3"/>
      <c r="X734" s="3"/>
      <c r="Y734" s="3"/>
      <c r="Z734" s="3"/>
    </row>
    <row r="735" spans="1:26" ht="12.75" customHeight="1" x14ac:dyDescent="0.25">
      <c r="A735" s="3"/>
      <c r="B735" s="3"/>
      <c r="C735" s="3"/>
      <c r="D735" s="200"/>
      <c r="E735" s="3"/>
      <c r="F735" s="3"/>
      <c r="G735" s="3"/>
      <c r="H735" s="3"/>
      <c r="I735" s="3"/>
      <c r="J735" s="3"/>
      <c r="K735" s="3"/>
      <c r="L735" s="3"/>
      <c r="M735" s="3"/>
      <c r="N735" s="3"/>
      <c r="O735" s="3"/>
      <c r="P735" s="3"/>
      <c r="Q735" s="3"/>
      <c r="R735" s="3"/>
      <c r="S735" s="3"/>
      <c r="T735" s="3"/>
      <c r="U735" s="3"/>
      <c r="V735" s="3"/>
      <c r="W735" s="3"/>
      <c r="X735" s="3"/>
      <c r="Y735" s="3"/>
      <c r="Z735" s="3"/>
    </row>
    <row r="736" spans="1:26" ht="12.75" customHeight="1" x14ac:dyDescent="0.25">
      <c r="A736" s="3"/>
      <c r="B736" s="3"/>
      <c r="C736" s="3"/>
      <c r="D736" s="200"/>
      <c r="E736" s="3"/>
      <c r="F736" s="3"/>
      <c r="G736" s="3"/>
      <c r="H736" s="3"/>
      <c r="I736" s="3"/>
      <c r="J736" s="3"/>
      <c r="K736" s="3"/>
      <c r="L736" s="3"/>
      <c r="M736" s="3"/>
      <c r="N736" s="3"/>
      <c r="O736" s="3"/>
      <c r="P736" s="3"/>
      <c r="Q736" s="3"/>
      <c r="R736" s="3"/>
      <c r="S736" s="3"/>
      <c r="T736" s="3"/>
      <c r="U736" s="3"/>
      <c r="V736" s="3"/>
      <c r="W736" s="3"/>
      <c r="X736" s="3"/>
      <c r="Y736" s="3"/>
      <c r="Z736" s="3"/>
    </row>
    <row r="737" spans="1:26" ht="12.75" customHeight="1" x14ac:dyDescent="0.25">
      <c r="A737" s="3"/>
      <c r="B737" s="3"/>
      <c r="C737" s="3"/>
      <c r="D737" s="200"/>
      <c r="E737" s="3"/>
      <c r="F737" s="3"/>
      <c r="G737" s="3"/>
      <c r="H737" s="3"/>
      <c r="I737" s="3"/>
      <c r="J737" s="3"/>
      <c r="K737" s="3"/>
      <c r="L737" s="3"/>
      <c r="M737" s="3"/>
      <c r="N737" s="3"/>
      <c r="O737" s="3"/>
      <c r="P737" s="3"/>
      <c r="Q737" s="3"/>
      <c r="R737" s="3"/>
      <c r="S737" s="3"/>
      <c r="T737" s="3"/>
      <c r="U737" s="3"/>
      <c r="V737" s="3"/>
      <c r="W737" s="3"/>
      <c r="X737" s="3"/>
      <c r="Y737" s="3"/>
      <c r="Z737" s="3"/>
    </row>
    <row r="738" spans="1:26" ht="12.75" customHeight="1" x14ac:dyDescent="0.25">
      <c r="A738" s="3"/>
      <c r="B738" s="3"/>
      <c r="C738" s="3"/>
      <c r="D738" s="200"/>
      <c r="E738" s="3"/>
      <c r="F738" s="3"/>
      <c r="G738" s="3"/>
      <c r="H738" s="3"/>
      <c r="I738" s="3"/>
      <c r="J738" s="3"/>
      <c r="K738" s="3"/>
      <c r="L738" s="3"/>
      <c r="M738" s="3"/>
      <c r="N738" s="3"/>
      <c r="O738" s="3"/>
      <c r="P738" s="3"/>
      <c r="Q738" s="3"/>
      <c r="R738" s="3"/>
      <c r="S738" s="3"/>
      <c r="T738" s="3"/>
      <c r="U738" s="3"/>
      <c r="V738" s="3"/>
      <c r="W738" s="3"/>
      <c r="X738" s="3"/>
      <c r="Y738" s="3"/>
      <c r="Z738" s="3"/>
    </row>
    <row r="739" spans="1:26" ht="12.75" customHeight="1" x14ac:dyDescent="0.25">
      <c r="A739" s="3"/>
      <c r="B739" s="3"/>
      <c r="C739" s="3"/>
      <c r="D739" s="200"/>
      <c r="E739" s="3"/>
      <c r="F739" s="3"/>
      <c r="G739" s="3"/>
      <c r="H739" s="3"/>
      <c r="I739" s="3"/>
      <c r="J739" s="3"/>
      <c r="K739" s="3"/>
      <c r="L739" s="3"/>
      <c r="M739" s="3"/>
      <c r="N739" s="3"/>
      <c r="O739" s="3"/>
      <c r="P739" s="3"/>
      <c r="Q739" s="3"/>
      <c r="R739" s="3"/>
      <c r="S739" s="3"/>
      <c r="T739" s="3"/>
      <c r="U739" s="3"/>
      <c r="V739" s="3"/>
      <c r="W739" s="3"/>
      <c r="X739" s="3"/>
      <c r="Y739" s="3"/>
      <c r="Z739" s="3"/>
    </row>
    <row r="740" spans="1:26" ht="12.75" customHeight="1" x14ac:dyDescent="0.25">
      <c r="A740" s="3"/>
      <c r="B740" s="3"/>
      <c r="C740" s="3"/>
      <c r="D740" s="200"/>
      <c r="E740" s="3"/>
      <c r="F740" s="3"/>
      <c r="G740" s="3"/>
      <c r="H740" s="3"/>
      <c r="I740" s="3"/>
      <c r="J740" s="3"/>
      <c r="K740" s="3"/>
      <c r="L740" s="3"/>
      <c r="M740" s="3"/>
      <c r="N740" s="3"/>
      <c r="O740" s="3"/>
      <c r="P740" s="3"/>
      <c r="Q740" s="3"/>
      <c r="R740" s="3"/>
      <c r="S740" s="3"/>
      <c r="T740" s="3"/>
      <c r="U740" s="3"/>
      <c r="V740" s="3"/>
      <c r="W740" s="3"/>
      <c r="X740" s="3"/>
      <c r="Y740" s="3"/>
      <c r="Z740" s="3"/>
    </row>
    <row r="741" spans="1:26" ht="12.75" customHeight="1" x14ac:dyDescent="0.25">
      <c r="A741" s="3"/>
      <c r="B741" s="3"/>
      <c r="C741" s="3"/>
      <c r="D741" s="200"/>
      <c r="E741" s="3"/>
      <c r="F741" s="3"/>
      <c r="G741" s="3"/>
      <c r="H741" s="3"/>
      <c r="I741" s="3"/>
      <c r="J741" s="3"/>
      <c r="K741" s="3"/>
      <c r="L741" s="3"/>
      <c r="M741" s="3"/>
      <c r="N741" s="3"/>
      <c r="O741" s="3"/>
      <c r="P741" s="3"/>
      <c r="Q741" s="3"/>
      <c r="R741" s="3"/>
      <c r="S741" s="3"/>
      <c r="T741" s="3"/>
      <c r="U741" s="3"/>
      <c r="V741" s="3"/>
      <c r="W741" s="3"/>
      <c r="X741" s="3"/>
      <c r="Y741" s="3"/>
      <c r="Z741" s="3"/>
    </row>
    <row r="742" spans="1:26" ht="12.75" customHeight="1" x14ac:dyDescent="0.25">
      <c r="A742" s="3"/>
      <c r="B742" s="3"/>
      <c r="C742" s="3"/>
      <c r="D742" s="200"/>
      <c r="E742" s="3"/>
      <c r="F742" s="3"/>
      <c r="G742" s="3"/>
      <c r="H742" s="3"/>
      <c r="I742" s="3"/>
      <c r="J742" s="3"/>
      <c r="K742" s="3"/>
      <c r="L742" s="3"/>
      <c r="M742" s="3"/>
      <c r="N742" s="3"/>
      <c r="O742" s="3"/>
      <c r="P742" s="3"/>
      <c r="Q742" s="3"/>
      <c r="R742" s="3"/>
      <c r="S742" s="3"/>
      <c r="T742" s="3"/>
      <c r="U742" s="3"/>
      <c r="V742" s="3"/>
      <c r="W742" s="3"/>
      <c r="X742" s="3"/>
      <c r="Y742" s="3"/>
      <c r="Z742" s="3"/>
    </row>
    <row r="743" spans="1:26" ht="12.75" customHeight="1" x14ac:dyDescent="0.25">
      <c r="A743" s="3"/>
      <c r="B743" s="3"/>
      <c r="C743" s="3"/>
      <c r="D743" s="200"/>
      <c r="E743" s="3"/>
      <c r="F743" s="3"/>
      <c r="G743" s="3"/>
      <c r="H743" s="3"/>
      <c r="I743" s="3"/>
      <c r="J743" s="3"/>
      <c r="K743" s="3"/>
      <c r="L743" s="3"/>
      <c r="M743" s="3"/>
      <c r="N743" s="3"/>
      <c r="O743" s="3"/>
      <c r="P743" s="3"/>
      <c r="Q743" s="3"/>
      <c r="R743" s="3"/>
      <c r="S743" s="3"/>
      <c r="T743" s="3"/>
      <c r="U743" s="3"/>
      <c r="V743" s="3"/>
      <c r="W743" s="3"/>
      <c r="X743" s="3"/>
      <c r="Y743" s="3"/>
      <c r="Z743" s="3"/>
    </row>
    <row r="744" spans="1:26" ht="12.75" customHeight="1" x14ac:dyDescent="0.25">
      <c r="A744" s="3"/>
      <c r="B744" s="3"/>
      <c r="C744" s="3"/>
      <c r="D744" s="200"/>
      <c r="E744" s="3"/>
      <c r="F744" s="3"/>
      <c r="G744" s="3"/>
      <c r="H744" s="3"/>
      <c r="I744" s="3"/>
      <c r="J744" s="3"/>
      <c r="K744" s="3"/>
      <c r="L744" s="3"/>
      <c r="M744" s="3"/>
      <c r="N744" s="3"/>
      <c r="O744" s="3"/>
      <c r="P744" s="3"/>
      <c r="Q744" s="3"/>
      <c r="R744" s="3"/>
      <c r="S744" s="3"/>
      <c r="T744" s="3"/>
      <c r="U744" s="3"/>
      <c r="V744" s="3"/>
      <c r="W744" s="3"/>
      <c r="X744" s="3"/>
      <c r="Y744" s="3"/>
      <c r="Z744" s="3"/>
    </row>
    <row r="745" spans="1:26" ht="12.75" customHeight="1" x14ac:dyDescent="0.25">
      <c r="A745" s="3"/>
      <c r="B745" s="3"/>
      <c r="C745" s="3"/>
      <c r="D745" s="200"/>
      <c r="E745" s="3"/>
      <c r="F745" s="3"/>
      <c r="G745" s="3"/>
      <c r="H745" s="3"/>
      <c r="I745" s="3"/>
      <c r="J745" s="3"/>
      <c r="K745" s="3"/>
      <c r="L745" s="3"/>
      <c r="M745" s="3"/>
      <c r="N745" s="3"/>
      <c r="O745" s="3"/>
      <c r="P745" s="3"/>
      <c r="Q745" s="3"/>
      <c r="R745" s="3"/>
      <c r="S745" s="3"/>
      <c r="T745" s="3"/>
      <c r="U745" s="3"/>
      <c r="V745" s="3"/>
      <c r="W745" s="3"/>
      <c r="X745" s="3"/>
      <c r="Y745" s="3"/>
      <c r="Z745" s="3"/>
    </row>
    <row r="746" spans="1:26" ht="12.75" customHeight="1" x14ac:dyDescent="0.25">
      <c r="A746" s="3"/>
      <c r="B746" s="3"/>
      <c r="C746" s="3"/>
      <c r="D746" s="200"/>
      <c r="E746" s="3"/>
      <c r="F746" s="3"/>
      <c r="G746" s="3"/>
      <c r="H746" s="3"/>
      <c r="I746" s="3"/>
      <c r="J746" s="3"/>
      <c r="K746" s="3"/>
      <c r="L746" s="3"/>
      <c r="M746" s="3"/>
      <c r="N746" s="3"/>
      <c r="O746" s="3"/>
      <c r="P746" s="3"/>
      <c r="Q746" s="3"/>
      <c r="R746" s="3"/>
      <c r="S746" s="3"/>
      <c r="T746" s="3"/>
      <c r="U746" s="3"/>
      <c r="V746" s="3"/>
      <c r="W746" s="3"/>
      <c r="X746" s="3"/>
      <c r="Y746" s="3"/>
      <c r="Z746" s="3"/>
    </row>
    <row r="747" spans="1:26" ht="12.75" customHeight="1" x14ac:dyDescent="0.25">
      <c r="A747" s="3"/>
      <c r="B747" s="3"/>
      <c r="C747" s="3"/>
      <c r="D747" s="200"/>
      <c r="E747" s="3"/>
      <c r="F747" s="3"/>
      <c r="G747" s="3"/>
      <c r="H747" s="3"/>
      <c r="I747" s="3"/>
      <c r="J747" s="3"/>
      <c r="K747" s="3"/>
      <c r="L747" s="3"/>
      <c r="M747" s="3"/>
      <c r="N747" s="3"/>
      <c r="O747" s="3"/>
      <c r="P747" s="3"/>
      <c r="Q747" s="3"/>
      <c r="R747" s="3"/>
      <c r="S747" s="3"/>
      <c r="T747" s="3"/>
      <c r="U747" s="3"/>
      <c r="V747" s="3"/>
      <c r="W747" s="3"/>
      <c r="X747" s="3"/>
      <c r="Y747" s="3"/>
      <c r="Z747" s="3"/>
    </row>
    <row r="748" spans="1:26" ht="12.75" customHeight="1" x14ac:dyDescent="0.25">
      <c r="A748" s="3"/>
      <c r="B748" s="3"/>
      <c r="C748" s="3"/>
      <c r="D748" s="200"/>
      <c r="E748" s="3"/>
      <c r="F748" s="3"/>
      <c r="G748" s="3"/>
      <c r="H748" s="3"/>
      <c r="I748" s="3"/>
      <c r="J748" s="3"/>
      <c r="K748" s="3"/>
      <c r="L748" s="3"/>
      <c r="M748" s="3"/>
      <c r="N748" s="3"/>
      <c r="O748" s="3"/>
      <c r="P748" s="3"/>
      <c r="Q748" s="3"/>
      <c r="R748" s="3"/>
      <c r="S748" s="3"/>
      <c r="T748" s="3"/>
      <c r="U748" s="3"/>
      <c r="V748" s="3"/>
      <c r="W748" s="3"/>
      <c r="X748" s="3"/>
      <c r="Y748" s="3"/>
      <c r="Z748" s="3"/>
    </row>
    <row r="749" spans="1:26" ht="12.75" customHeight="1" x14ac:dyDescent="0.25">
      <c r="A749" s="3"/>
      <c r="B749" s="3"/>
      <c r="C749" s="3"/>
      <c r="D749" s="200"/>
      <c r="E749" s="3"/>
      <c r="F749" s="3"/>
      <c r="G749" s="3"/>
      <c r="H749" s="3"/>
      <c r="I749" s="3"/>
      <c r="J749" s="3"/>
      <c r="K749" s="3"/>
      <c r="L749" s="3"/>
      <c r="M749" s="3"/>
      <c r="N749" s="3"/>
      <c r="O749" s="3"/>
      <c r="P749" s="3"/>
      <c r="Q749" s="3"/>
      <c r="R749" s="3"/>
      <c r="S749" s="3"/>
      <c r="T749" s="3"/>
      <c r="U749" s="3"/>
      <c r="V749" s="3"/>
      <c r="W749" s="3"/>
      <c r="X749" s="3"/>
      <c r="Y749" s="3"/>
      <c r="Z749" s="3"/>
    </row>
    <row r="750" spans="1:26" ht="12.75" customHeight="1" x14ac:dyDescent="0.25">
      <c r="A750" s="3"/>
      <c r="B750" s="3"/>
      <c r="C750" s="3"/>
      <c r="D750" s="200"/>
      <c r="E750" s="3"/>
      <c r="F750" s="3"/>
      <c r="G750" s="3"/>
      <c r="H750" s="3"/>
      <c r="I750" s="3"/>
      <c r="J750" s="3"/>
      <c r="K750" s="3"/>
      <c r="L750" s="3"/>
      <c r="M750" s="3"/>
      <c r="N750" s="3"/>
      <c r="O750" s="3"/>
      <c r="P750" s="3"/>
      <c r="Q750" s="3"/>
      <c r="R750" s="3"/>
      <c r="S750" s="3"/>
      <c r="T750" s="3"/>
      <c r="U750" s="3"/>
      <c r="V750" s="3"/>
      <c r="W750" s="3"/>
      <c r="X750" s="3"/>
      <c r="Y750" s="3"/>
      <c r="Z750" s="3"/>
    </row>
    <row r="751" spans="1:26" ht="12.75" customHeight="1" x14ac:dyDescent="0.25">
      <c r="A751" s="3"/>
      <c r="B751" s="3"/>
      <c r="C751" s="3"/>
      <c r="D751" s="200"/>
      <c r="E751" s="3"/>
      <c r="F751" s="3"/>
      <c r="G751" s="3"/>
      <c r="H751" s="3"/>
      <c r="I751" s="3"/>
      <c r="J751" s="3"/>
      <c r="K751" s="3"/>
      <c r="L751" s="3"/>
      <c r="M751" s="3"/>
      <c r="N751" s="3"/>
      <c r="O751" s="3"/>
      <c r="P751" s="3"/>
      <c r="Q751" s="3"/>
      <c r="R751" s="3"/>
      <c r="S751" s="3"/>
      <c r="T751" s="3"/>
      <c r="U751" s="3"/>
      <c r="V751" s="3"/>
      <c r="W751" s="3"/>
      <c r="X751" s="3"/>
      <c r="Y751" s="3"/>
      <c r="Z751" s="3"/>
    </row>
    <row r="752" spans="1:26" ht="12.75" customHeight="1" x14ac:dyDescent="0.25">
      <c r="A752" s="3"/>
      <c r="B752" s="3"/>
      <c r="C752" s="3"/>
      <c r="D752" s="200"/>
      <c r="E752" s="3"/>
      <c r="F752" s="3"/>
      <c r="G752" s="3"/>
      <c r="H752" s="3"/>
      <c r="I752" s="3"/>
      <c r="J752" s="3"/>
      <c r="K752" s="3"/>
      <c r="L752" s="3"/>
      <c r="M752" s="3"/>
      <c r="N752" s="3"/>
      <c r="O752" s="3"/>
      <c r="P752" s="3"/>
      <c r="Q752" s="3"/>
      <c r="R752" s="3"/>
      <c r="S752" s="3"/>
      <c r="T752" s="3"/>
      <c r="U752" s="3"/>
      <c r="V752" s="3"/>
      <c r="W752" s="3"/>
      <c r="X752" s="3"/>
      <c r="Y752" s="3"/>
      <c r="Z752" s="3"/>
    </row>
    <row r="753" spans="1:26" ht="12.75" customHeight="1" x14ac:dyDescent="0.25">
      <c r="A753" s="3"/>
      <c r="B753" s="3"/>
      <c r="C753" s="3"/>
      <c r="D753" s="200"/>
      <c r="E753" s="3"/>
      <c r="F753" s="3"/>
      <c r="G753" s="3"/>
      <c r="H753" s="3"/>
      <c r="I753" s="3"/>
      <c r="J753" s="3"/>
      <c r="K753" s="3"/>
      <c r="L753" s="3"/>
      <c r="M753" s="3"/>
      <c r="N753" s="3"/>
      <c r="O753" s="3"/>
      <c r="P753" s="3"/>
      <c r="Q753" s="3"/>
      <c r="R753" s="3"/>
      <c r="S753" s="3"/>
      <c r="T753" s="3"/>
      <c r="U753" s="3"/>
      <c r="V753" s="3"/>
      <c r="W753" s="3"/>
      <c r="X753" s="3"/>
      <c r="Y753" s="3"/>
      <c r="Z753" s="3"/>
    </row>
    <row r="754" spans="1:26" ht="12.75" customHeight="1" x14ac:dyDescent="0.25">
      <c r="A754" s="3"/>
      <c r="B754" s="3"/>
      <c r="C754" s="3"/>
      <c r="D754" s="200"/>
      <c r="E754" s="3"/>
      <c r="F754" s="3"/>
      <c r="G754" s="3"/>
      <c r="H754" s="3"/>
      <c r="I754" s="3"/>
      <c r="J754" s="3"/>
      <c r="K754" s="3"/>
      <c r="L754" s="3"/>
      <c r="M754" s="3"/>
      <c r="N754" s="3"/>
      <c r="O754" s="3"/>
      <c r="P754" s="3"/>
      <c r="Q754" s="3"/>
      <c r="R754" s="3"/>
      <c r="S754" s="3"/>
      <c r="T754" s="3"/>
      <c r="U754" s="3"/>
      <c r="V754" s="3"/>
      <c r="W754" s="3"/>
      <c r="X754" s="3"/>
      <c r="Y754" s="3"/>
      <c r="Z754" s="3"/>
    </row>
    <row r="755" spans="1:26" ht="12.75" customHeight="1" x14ac:dyDescent="0.25">
      <c r="A755" s="3"/>
      <c r="B755" s="3"/>
      <c r="C755" s="3"/>
      <c r="D755" s="200"/>
      <c r="E755" s="3"/>
      <c r="F755" s="3"/>
      <c r="G755" s="3"/>
      <c r="H755" s="3"/>
      <c r="I755" s="3"/>
      <c r="J755" s="3"/>
      <c r="K755" s="3"/>
      <c r="L755" s="3"/>
      <c r="M755" s="3"/>
      <c r="N755" s="3"/>
      <c r="O755" s="3"/>
      <c r="P755" s="3"/>
      <c r="Q755" s="3"/>
      <c r="R755" s="3"/>
      <c r="S755" s="3"/>
      <c r="T755" s="3"/>
      <c r="U755" s="3"/>
      <c r="V755" s="3"/>
      <c r="W755" s="3"/>
      <c r="X755" s="3"/>
      <c r="Y755" s="3"/>
      <c r="Z755" s="3"/>
    </row>
    <row r="756" spans="1:26" ht="12.75" customHeight="1" x14ac:dyDescent="0.25">
      <c r="A756" s="3"/>
      <c r="B756" s="3"/>
      <c r="C756" s="3"/>
      <c r="D756" s="200"/>
      <c r="E756" s="3"/>
      <c r="F756" s="3"/>
      <c r="G756" s="3"/>
      <c r="H756" s="3"/>
      <c r="I756" s="3"/>
      <c r="J756" s="3"/>
      <c r="K756" s="3"/>
      <c r="L756" s="3"/>
      <c r="M756" s="3"/>
      <c r="N756" s="3"/>
      <c r="O756" s="3"/>
      <c r="P756" s="3"/>
      <c r="Q756" s="3"/>
      <c r="R756" s="3"/>
      <c r="S756" s="3"/>
      <c r="T756" s="3"/>
      <c r="U756" s="3"/>
      <c r="V756" s="3"/>
      <c r="W756" s="3"/>
      <c r="X756" s="3"/>
      <c r="Y756" s="3"/>
      <c r="Z756" s="3"/>
    </row>
    <row r="757" spans="1:26" ht="12.75" customHeight="1" x14ac:dyDescent="0.25">
      <c r="A757" s="3"/>
      <c r="B757" s="3"/>
      <c r="C757" s="3"/>
      <c r="D757" s="200"/>
      <c r="E757" s="3"/>
      <c r="F757" s="3"/>
      <c r="G757" s="3"/>
      <c r="H757" s="3"/>
      <c r="I757" s="3"/>
      <c r="J757" s="3"/>
      <c r="K757" s="3"/>
      <c r="L757" s="3"/>
      <c r="M757" s="3"/>
      <c r="N757" s="3"/>
      <c r="O757" s="3"/>
      <c r="P757" s="3"/>
      <c r="Q757" s="3"/>
      <c r="R757" s="3"/>
      <c r="S757" s="3"/>
      <c r="T757" s="3"/>
      <c r="U757" s="3"/>
      <c r="V757" s="3"/>
      <c r="W757" s="3"/>
      <c r="X757" s="3"/>
      <c r="Y757" s="3"/>
      <c r="Z757" s="3"/>
    </row>
    <row r="758" spans="1:26" ht="12.75" customHeight="1" x14ac:dyDescent="0.25">
      <c r="A758" s="3"/>
      <c r="B758" s="3"/>
      <c r="C758" s="3"/>
      <c r="D758" s="200"/>
      <c r="E758" s="3"/>
      <c r="F758" s="3"/>
      <c r="G758" s="3"/>
      <c r="H758" s="3"/>
      <c r="I758" s="3"/>
      <c r="J758" s="3"/>
      <c r="K758" s="3"/>
      <c r="L758" s="3"/>
      <c r="M758" s="3"/>
      <c r="N758" s="3"/>
      <c r="O758" s="3"/>
      <c r="P758" s="3"/>
      <c r="Q758" s="3"/>
      <c r="R758" s="3"/>
      <c r="S758" s="3"/>
      <c r="T758" s="3"/>
      <c r="U758" s="3"/>
      <c r="V758" s="3"/>
      <c r="W758" s="3"/>
      <c r="X758" s="3"/>
      <c r="Y758" s="3"/>
      <c r="Z758" s="3"/>
    </row>
    <row r="759" spans="1:26" ht="12.75" customHeight="1" x14ac:dyDescent="0.25">
      <c r="A759" s="3"/>
      <c r="B759" s="3"/>
      <c r="C759" s="3"/>
      <c r="D759" s="200"/>
      <c r="E759" s="3"/>
      <c r="F759" s="3"/>
      <c r="G759" s="3"/>
      <c r="H759" s="3"/>
      <c r="I759" s="3"/>
      <c r="J759" s="3"/>
      <c r="K759" s="3"/>
      <c r="L759" s="3"/>
      <c r="M759" s="3"/>
      <c r="N759" s="3"/>
      <c r="O759" s="3"/>
      <c r="P759" s="3"/>
      <c r="Q759" s="3"/>
      <c r="R759" s="3"/>
      <c r="S759" s="3"/>
      <c r="T759" s="3"/>
      <c r="U759" s="3"/>
      <c r="V759" s="3"/>
      <c r="W759" s="3"/>
      <c r="X759" s="3"/>
      <c r="Y759" s="3"/>
      <c r="Z759" s="3"/>
    </row>
    <row r="760" spans="1:26" ht="12.75" customHeight="1" x14ac:dyDescent="0.25">
      <c r="A760" s="3"/>
      <c r="B760" s="3"/>
      <c r="C760" s="3"/>
      <c r="D760" s="200"/>
      <c r="E760" s="3"/>
      <c r="F760" s="3"/>
      <c r="G760" s="3"/>
      <c r="H760" s="3"/>
      <c r="I760" s="3"/>
      <c r="J760" s="3"/>
      <c r="K760" s="3"/>
      <c r="L760" s="3"/>
      <c r="M760" s="3"/>
      <c r="N760" s="3"/>
      <c r="O760" s="3"/>
      <c r="P760" s="3"/>
      <c r="Q760" s="3"/>
      <c r="R760" s="3"/>
      <c r="S760" s="3"/>
      <c r="T760" s="3"/>
      <c r="U760" s="3"/>
      <c r="V760" s="3"/>
      <c r="W760" s="3"/>
      <c r="X760" s="3"/>
      <c r="Y760" s="3"/>
      <c r="Z760" s="3"/>
    </row>
    <row r="761" spans="1:26" ht="12.75" customHeight="1" x14ac:dyDescent="0.25">
      <c r="A761" s="3"/>
      <c r="B761" s="3"/>
      <c r="C761" s="3"/>
      <c r="D761" s="200"/>
      <c r="E761" s="3"/>
      <c r="F761" s="3"/>
      <c r="G761" s="3"/>
      <c r="H761" s="3"/>
      <c r="I761" s="3"/>
      <c r="J761" s="3"/>
      <c r="K761" s="3"/>
      <c r="L761" s="3"/>
      <c r="M761" s="3"/>
      <c r="N761" s="3"/>
      <c r="O761" s="3"/>
      <c r="P761" s="3"/>
      <c r="Q761" s="3"/>
      <c r="R761" s="3"/>
      <c r="S761" s="3"/>
      <c r="T761" s="3"/>
      <c r="U761" s="3"/>
      <c r="V761" s="3"/>
      <c r="W761" s="3"/>
      <c r="X761" s="3"/>
      <c r="Y761" s="3"/>
      <c r="Z761" s="3"/>
    </row>
    <row r="762" spans="1:26" ht="12.75" customHeight="1" x14ac:dyDescent="0.25">
      <c r="A762" s="3"/>
      <c r="B762" s="3"/>
      <c r="C762" s="3"/>
      <c r="D762" s="200"/>
      <c r="E762" s="3"/>
      <c r="F762" s="3"/>
      <c r="G762" s="3"/>
      <c r="H762" s="3"/>
      <c r="I762" s="3"/>
      <c r="J762" s="3"/>
      <c r="K762" s="3"/>
      <c r="L762" s="3"/>
      <c r="M762" s="3"/>
      <c r="N762" s="3"/>
      <c r="O762" s="3"/>
      <c r="P762" s="3"/>
      <c r="Q762" s="3"/>
      <c r="R762" s="3"/>
      <c r="S762" s="3"/>
      <c r="T762" s="3"/>
      <c r="U762" s="3"/>
      <c r="V762" s="3"/>
      <c r="W762" s="3"/>
      <c r="X762" s="3"/>
      <c r="Y762" s="3"/>
      <c r="Z762" s="3"/>
    </row>
    <row r="763" spans="1:26" ht="12.75" customHeight="1" x14ac:dyDescent="0.25">
      <c r="A763" s="3"/>
      <c r="B763" s="3"/>
      <c r="C763" s="3"/>
      <c r="D763" s="200"/>
      <c r="E763" s="3"/>
      <c r="F763" s="3"/>
      <c r="G763" s="3"/>
      <c r="H763" s="3"/>
      <c r="I763" s="3"/>
      <c r="J763" s="3"/>
      <c r="K763" s="3"/>
      <c r="L763" s="3"/>
      <c r="M763" s="3"/>
      <c r="N763" s="3"/>
      <c r="O763" s="3"/>
      <c r="P763" s="3"/>
      <c r="Q763" s="3"/>
      <c r="R763" s="3"/>
      <c r="S763" s="3"/>
      <c r="T763" s="3"/>
      <c r="U763" s="3"/>
      <c r="V763" s="3"/>
      <c r="W763" s="3"/>
      <c r="X763" s="3"/>
      <c r="Y763" s="3"/>
      <c r="Z763" s="3"/>
    </row>
    <row r="764" spans="1:26" ht="12.75" customHeight="1" x14ac:dyDescent="0.25">
      <c r="A764" s="3"/>
      <c r="B764" s="3"/>
      <c r="C764" s="3"/>
      <c r="D764" s="200"/>
      <c r="E764" s="3"/>
      <c r="F764" s="3"/>
      <c r="G764" s="3"/>
      <c r="H764" s="3"/>
      <c r="I764" s="3"/>
      <c r="J764" s="3"/>
      <c r="K764" s="3"/>
      <c r="L764" s="3"/>
      <c r="M764" s="3"/>
      <c r="N764" s="3"/>
      <c r="O764" s="3"/>
      <c r="P764" s="3"/>
      <c r="Q764" s="3"/>
      <c r="R764" s="3"/>
      <c r="S764" s="3"/>
      <c r="T764" s="3"/>
      <c r="U764" s="3"/>
      <c r="V764" s="3"/>
      <c r="W764" s="3"/>
      <c r="X764" s="3"/>
      <c r="Y764" s="3"/>
      <c r="Z764" s="3"/>
    </row>
    <row r="765" spans="1:26" ht="12.75" customHeight="1" x14ac:dyDescent="0.25">
      <c r="A765" s="3"/>
      <c r="B765" s="3"/>
      <c r="C765" s="3"/>
      <c r="D765" s="200"/>
      <c r="E765" s="3"/>
      <c r="F765" s="3"/>
      <c r="G765" s="3"/>
      <c r="H765" s="3"/>
      <c r="I765" s="3"/>
      <c r="J765" s="3"/>
      <c r="K765" s="3"/>
      <c r="L765" s="3"/>
      <c r="M765" s="3"/>
      <c r="N765" s="3"/>
      <c r="O765" s="3"/>
      <c r="P765" s="3"/>
      <c r="Q765" s="3"/>
      <c r="R765" s="3"/>
      <c r="S765" s="3"/>
      <c r="T765" s="3"/>
      <c r="U765" s="3"/>
      <c r="V765" s="3"/>
      <c r="W765" s="3"/>
      <c r="X765" s="3"/>
      <c r="Y765" s="3"/>
      <c r="Z765" s="3"/>
    </row>
    <row r="766" spans="1:26" ht="12.75" customHeight="1" x14ac:dyDescent="0.25">
      <c r="A766" s="3"/>
      <c r="B766" s="3"/>
      <c r="C766" s="3"/>
      <c r="D766" s="200"/>
      <c r="E766" s="3"/>
      <c r="F766" s="3"/>
      <c r="G766" s="3"/>
      <c r="H766" s="3"/>
      <c r="I766" s="3"/>
      <c r="J766" s="3"/>
      <c r="K766" s="3"/>
      <c r="L766" s="3"/>
      <c r="M766" s="3"/>
      <c r="N766" s="3"/>
      <c r="O766" s="3"/>
      <c r="P766" s="3"/>
      <c r="Q766" s="3"/>
      <c r="R766" s="3"/>
      <c r="S766" s="3"/>
      <c r="T766" s="3"/>
      <c r="U766" s="3"/>
      <c r="V766" s="3"/>
      <c r="W766" s="3"/>
      <c r="X766" s="3"/>
      <c r="Y766" s="3"/>
      <c r="Z766" s="3"/>
    </row>
    <row r="767" spans="1:26" ht="12.75" customHeight="1" x14ac:dyDescent="0.25">
      <c r="A767" s="3"/>
      <c r="B767" s="3"/>
      <c r="C767" s="3"/>
      <c r="D767" s="200"/>
      <c r="E767" s="3"/>
      <c r="F767" s="3"/>
      <c r="G767" s="3"/>
      <c r="H767" s="3"/>
      <c r="I767" s="3"/>
      <c r="J767" s="3"/>
      <c r="K767" s="3"/>
      <c r="L767" s="3"/>
      <c r="M767" s="3"/>
      <c r="N767" s="3"/>
      <c r="O767" s="3"/>
      <c r="P767" s="3"/>
      <c r="Q767" s="3"/>
      <c r="R767" s="3"/>
      <c r="S767" s="3"/>
      <c r="T767" s="3"/>
      <c r="U767" s="3"/>
      <c r="V767" s="3"/>
      <c r="W767" s="3"/>
      <c r="X767" s="3"/>
      <c r="Y767" s="3"/>
      <c r="Z767" s="3"/>
    </row>
    <row r="768" spans="1:26" ht="12.75" customHeight="1" x14ac:dyDescent="0.25">
      <c r="A768" s="3"/>
      <c r="B768" s="3"/>
      <c r="C768" s="3"/>
      <c r="D768" s="200"/>
      <c r="E768" s="3"/>
      <c r="F768" s="3"/>
      <c r="G768" s="3"/>
      <c r="H768" s="3"/>
      <c r="I768" s="3"/>
      <c r="J768" s="3"/>
      <c r="K768" s="3"/>
      <c r="L768" s="3"/>
      <c r="M768" s="3"/>
      <c r="N768" s="3"/>
      <c r="O768" s="3"/>
      <c r="P768" s="3"/>
      <c r="Q768" s="3"/>
      <c r="R768" s="3"/>
      <c r="S768" s="3"/>
      <c r="T768" s="3"/>
      <c r="U768" s="3"/>
      <c r="V768" s="3"/>
      <c r="W768" s="3"/>
      <c r="X768" s="3"/>
      <c r="Y768" s="3"/>
      <c r="Z768" s="3"/>
    </row>
    <row r="769" spans="1:26" ht="12.75" customHeight="1" x14ac:dyDescent="0.25">
      <c r="A769" s="3"/>
      <c r="B769" s="3"/>
      <c r="C769" s="3"/>
      <c r="D769" s="200"/>
      <c r="E769" s="3"/>
      <c r="F769" s="3"/>
      <c r="G769" s="3"/>
      <c r="H769" s="3"/>
      <c r="I769" s="3"/>
      <c r="J769" s="3"/>
      <c r="K769" s="3"/>
      <c r="L769" s="3"/>
      <c r="M769" s="3"/>
      <c r="N769" s="3"/>
      <c r="O769" s="3"/>
      <c r="P769" s="3"/>
      <c r="Q769" s="3"/>
      <c r="R769" s="3"/>
      <c r="S769" s="3"/>
      <c r="T769" s="3"/>
      <c r="U769" s="3"/>
      <c r="V769" s="3"/>
      <c r="W769" s="3"/>
      <c r="X769" s="3"/>
      <c r="Y769" s="3"/>
      <c r="Z769" s="3"/>
    </row>
    <row r="770" spans="1:26" ht="12.75" customHeight="1" x14ac:dyDescent="0.25">
      <c r="A770" s="3"/>
      <c r="B770" s="3"/>
      <c r="C770" s="3"/>
      <c r="D770" s="200"/>
      <c r="E770" s="3"/>
      <c r="F770" s="3"/>
      <c r="G770" s="3"/>
      <c r="H770" s="3"/>
      <c r="I770" s="3"/>
      <c r="J770" s="3"/>
      <c r="K770" s="3"/>
      <c r="L770" s="3"/>
      <c r="M770" s="3"/>
      <c r="N770" s="3"/>
      <c r="O770" s="3"/>
      <c r="P770" s="3"/>
      <c r="Q770" s="3"/>
      <c r="R770" s="3"/>
      <c r="S770" s="3"/>
      <c r="T770" s="3"/>
      <c r="U770" s="3"/>
      <c r="V770" s="3"/>
      <c r="W770" s="3"/>
      <c r="X770" s="3"/>
      <c r="Y770" s="3"/>
      <c r="Z770" s="3"/>
    </row>
    <row r="771" spans="1:26" ht="12.75" customHeight="1" x14ac:dyDescent="0.25">
      <c r="A771" s="3"/>
      <c r="B771" s="3"/>
      <c r="C771" s="3"/>
      <c r="D771" s="200"/>
      <c r="E771" s="3"/>
      <c r="F771" s="3"/>
      <c r="G771" s="3"/>
      <c r="H771" s="3"/>
      <c r="I771" s="3"/>
      <c r="J771" s="3"/>
      <c r="K771" s="3"/>
      <c r="L771" s="3"/>
      <c r="M771" s="3"/>
      <c r="N771" s="3"/>
      <c r="O771" s="3"/>
      <c r="P771" s="3"/>
      <c r="Q771" s="3"/>
      <c r="R771" s="3"/>
      <c r="S771" s="3"/>
      <c r="T771" s="3"/>
      <c r="U771" s="3"/>
      <c r="V771" s="3"/>
      <c r="W771" s="3"/>
      <c r="X771" s="3"/>
      <c r="Y771" s="3"/>
      <c r="Z771" s="3"/>
    </row>
    <row r="772" spans="1:26" ht="12.75" customHeight="1" x14ac:dyDescent="0.25">
      <c r="A772" s="3"/>
      <c r="B772" s="3"/>
      <c r="C772" s="3"/>
      <c r="D772" s="200"/>
      <c r="E772" s="3"/>
      <c r="F772" s="3"/>
      <c r="G772" s="3"/>
      <c r="H772" s="3"/>
      <c r="I772" s="3"/>
      <c r="J772" s="3"/>
      <c r="K772" s="3"/>
      <c r="L772" s="3"/>
      <c r="M772" s="3"/>
      <c r="N772" s="3"/>
      <c r="O772" s="3"/>
      <c r="P772" s="3"/>
      <c r="Q772" s="3"/>
      <c r="R772" s="3"/>
      <c r="S772" s="3"/>
      <c r="T772" s="3"/>
      <c r="U772" s="3"/>
      <c r="V772" s="3"/>
      <c r="W772" s="3"/>
      <c r="X772" s="3"/>
      <c r="Y772" s="3"/>
      <c r="Z772" s="3"/>
    </row>
    <row r="773" spans="1:26" ht="12.75" customHeight="1" x14ac:dyDescent="0.25">
      <c r="A773" s="3"/>
      <c r="B773" s="3"/>
      <c r="C773" s="3"/>
      <c r="D773" s="200"/>
      <c r="E773" s="3"/>
      <c r="F773" s="3"/>
      <c r="G773" s="3"/>
      <c r="H773" s="3"/>
      <c r="I773" s="3"/>
      <c r="J773" s="3"/>
      <c r="K773" s="3"/>
      <c r="L773" s="3"/>
      <c r="M773" s="3"/>
      <c r="N773" s="3"/>
      <c r="O773" s="3"/>
      <c r="P773" s="3"/>
      <c r="Q773" s="3"/>
      <c r="R773" s="3"/>
      <c r="S773" s="3"/>
      <c r="T773" s="3"/>
      <c r="U773" s="3"/>
      <c r="V773" s="3"/>
      <c r="W773" s="3"/>
      <c r="X773" s="3"/>
      <c r="Y773" s="3"/>
      <c r="Z773" s="3"/>
    </row>
    <row r="774" spans="1:26" ht="12.75" customHeight="1" x14ac:dyDescent="0.25">
      <c r="A774" s="3"/>
      <c r="B774" s="3"/>
      <c r="C774" s="3"/>
      <c r="D774" s="200"/>
      <c r="E774" s="3"/>
      <c r="F774" s="3"/>
      <c r="G774" s="3"/>
      <c r="H774" s="3"/>
      <c r="I774" s="3"/>
      <c r="J774" s="3"/>
      <c r="K774" s="3"/>
      <c r="L774" s="3"/>
      <c r="M774" s="3"/>
      <c r="N774" s="3"/>
      <c r="O774" s="3"/>
      <c r="P774" s="3"/>
      <c r="Q774" s="3"/>
      <c r="R774" s="3"/>
      <c r="S774" s="3"/>
      <c r="T774" s="3"/>
      <c r="U774" s="3"/>
      <c r="V774" s="3"/>
      <c r="W774" s="3"/>
      <c r="X774" s="3"/>
      <c r="Y774" s="3"/>
      <c r="Z774" s="3"/>
    </row>
    <row r="775" spans="1:26" ht="12.75" customHeight="1" x14ac:dyDescent="0.25">
      <c r="A775" s="3"/>
      <c r="B775" s="3"/>
      <c r="C775" s="3"/>
      <c r="D775" s="200"/>
      <c r="E775" s="3"/>
      <c r="F775" s="3"/>
      <c r="G775" s="3"/>
      <c r="H775" s="3"/>
      <c r="I775" s="3"/>
      <c r="J775" s="3"/>
      <c r="K775" s="3"/>
      <c r="L775" s="3"/>
      <c r="M775" s="3"/>
      <c r="N775" s="3"/>
      <c r="O775" s="3"/>
      <c r="P775" s="3"/>
      <c r="Q775" s="3"/>
      <c r="R775" s="3"/>
      <c r="S775" s="3"/>
      <c r="T775" s="3"/>
      <c r="U775" s="3"/>
      <c r="V775" s="3"/>
      <c r="W775" s="3"/>
      <c r="X775" s="3"/>
      <c r="Y775" s="3"/>
      <c r="Z775" s="3"/>
    </row>
    <row r="776" spans="1:26" ht="12.75" customHeight="1" x14ac:dyDescent="0.25">
      <c r="A776" s="3"/>
      <c r="B776" s="3"/>
      <c r="C776" s="3"/>
      <c r="D776" s="200"/>
      <c r="E776" s="3"/>
      <c r="F776" s="3"/>
      <c r="G776" s="3"/>
      <c r="H776" s="3"/>
      <c r="I776" s="3"/>
      <c r="J776" s="3"/>
      <c r="K776" s="3"/>
      <c r="L776" s="3"/>
      <c r="M776" s="3"/>
      <c r="N776" s="3"/>
      <c r="O776" s="3"/>
      <c r="P776" s="3"/>
      <c r="Q776" s="3"/>
      <c r="R776" s="3"/>
      <c r="S776" s="3"/>
      <c r="T776" s="3"/>
      <c r="U776" s="3"/>
      <c r="V776" s="3"/>
      <c r="W776" s="3"/>
      <c r="X776" s="3"/>
      <c r="Y776" s="3"/>
      <c r="Z776" s="3"/>
    </row>
    <row r="777" spans="1:26" ht="12.75" customHeight="1" x14ac:dyDescent="0.25">
      <c r="A777" s="3"/>
      <c r="B777" s="3"/>
      <c r="C777" s="3"/>
      <c r="D777" s="200"/>
      <c r="E777" s="3"/>
      <c r="F777" s="3"/>
      <c r="G777" s="3"/>
      <c r="H777" s="3"/>
      <c r="I777" s="3"/>
      <c r="J777" s="3"/>
      <c r="K777" s="3"/>
      <c r="L777" s="3"/>
      <c r="M777" s="3"/>
      <c r="N777" s="3"/>
      <c r="O777" s="3"/>
      <c r="P777" s="3"/>
      <c r="Q777" s="3"/>
      <c r="R777" s="3"/>
      <c r="S777" s="3"/>
      <c r="T777" s="3"/>
      <c r="U777" s="3"/>
      <c r="V777" s="3"/>
      <c r="W777" s="3"/>
      <c r="X777" s="3"/>
      <c r="Y777" s="3"/>
      <c r="Z777" s="3"/>
    </row>
    <row r="778" spans="1:26" ht="12.75" customHeight="1" x14ac:dyDescent="0.25">
      <c r="A778" s="3"/>
      <c r="B778" s="3"/>
      <c r="C778" s="3"/>
      <c r="D778" s="200"/>
      <c r="E778" s="3"/>
      <c r="F778" s="3"/>
      <c r="G778" s="3"/>
      <c r="H778" s="3"/>
      <c r="I778" s="3"/>
      <c r="J778" s="3"/>
      <c r="K778" s="3"/>
      <c r="L778" s="3"/>
      <c r="M778" s="3"/>
      <c r="N778" s="3"/>
      <c r="O778" s="3"/>
      <c r="P778" s="3"/>
      <c r="Q778" s="3"/>
      <c r="R778" s="3"/>
      <c r="S778" s="3"/>
      <c r="T778" s="3"/>
      <c r="U778" s="3"/>
      <c r="V778" s="3"/>
      <c r="W778" s="3"/>
      <c r="X778" s="3"/>
      <c r="Y778" s="3"/>
      <c r="Z778" s="3"/>
    </row>
    <row r="779" spans="1:26" ht="12.75" customHeight="1" x14ac:dyDescent="0.25">
      <c r="A779" s="3"/>
      <c r="B779" s="3"/>
      <c r="C779" s="3"/>
      <c r="D779" s="200"/>
      <c r="E779" s="3"/>
      <c r="F779" s="3"/>
      <c r="G779" s="3"/>
      <c r="H779" s="3"/>
      <c r="I779" s="3"/>
      <c r="J779" s="3"/>
      <c r="K779" s="3"/>
      <c r="L779" s="3"/>
      <c r="M779" s="3"/>
      <c r="N779" s="3"/>
      <c r="O779" s="3"/>
      <c r="P779" s="3"/>
      <c r="Q779" s="3"/>
      <c r="R779" s="3"/>
      <c r="S779" s="3"/>
      <c r="T779" s="3"/>
      <c r="U779" s="3"/>
      <c r="V779" s="3"/>
      <c r="W779" s="3"/>
      <c r="X779" s="3"/>
      <c r="Y779" s="3"/>
      <c r="Z779" s="3"/>
    </row>
    <row r="780" spans="1:26" ht="12.75" customHeight="1" x14ac:dyDescent="0.25">
      <c r="A780" s="3"/>
      <c r="B780" s="3"/>
      <c r="C780" s="3"/>
      <c r="D780" s="200"/>
      <c r="E780" s="3"/>
      <c r="F780" s="3"/>
      <c r="G780" s="3"/>
      <c r="H780" s="3"/>
      <c r="I780" s="3"/>
      <c r="J780" s="3"/>
      <c r="K780" s="3"/>
      <c r="L780" s="3"/>
      <c r="M780" s="3"/>
      <c r="N780" s="3"/>
      <c r="O780" s="3"/>
      <c r="P780" s="3"/>
      <c r="Q780" s="3"/>
      <c r="R780" s="3"/>
      <c r="S780" s="3"/>
      <c r="T780" s="3"/>
      <c r="U780" s="3"/>
      <c r="V780" s="3"/>
      <c r="W780" s="3"/>
      <c r="X780" s="3"/>
      <c r="Y780" s="3"/>
      <c r="Z780" s="3"/>
    </row>
    <row r="781" spans="1:26" ht="12.75" customHeight="1" x14ac:dyDescent="0.25">
      <c r="A781" s="3"/>
      <c r="B781" s="3"/>
      <c r="C781" s="3"/>
      <c r="D781" s="200"/>
      <c r="E781" s="3"/>
      <c r="F781" s="3"/>
      <c r="G781" s="3"/>
      <c r="H781" s="3"/>
      <c r="I781" s="3"/>
      <c r="J781" s="3"/>
      <c r="K781" s="3"/>
      <c r="L781" s="3"/>
      <c r="M781" s="3"/>
      <c r="N781" s="3"/>
      <c r="O781" s="3"/>
      <c r="P781" s="3"/>
      <c r="Q781" s="3"/>
      <c r="R781" s="3"/>
      <c r="S781" s="3"/>
      <c r="T781" s="3"/>
      <c r="U781" s="3"/>
      <c r="V781" s="3"/>
      <c r="W781" s="3"/>
      <c r="X781" s="3"/>
      <c r="Y781" s="3"/>
      <c r="Z781" s="3"/>
    </row>
    <row r="782" spans="1:26" ht="12.75" customHeight="1" x14ac:dyDescent="0.25">
      <c r="A782" s="3"/>
      <c r="B782" s="3"/>
      <c r="C782" s="3"/>
      <c r="D782" s="200"/>
      <c r="E782" s="3"/>
      <c r="F782" s="3"/>
      <c r="G782" s="3"/>
      <c r="H782" s="3"/>
      <c r="I782" s="3"/>
      <c r="J782" s="3"/>
      <c r="K782" s="3"/>
      <c r="L782" s="3"/>
      <c r="M782" s="3"/>
      <c r="N782" s="3"/>
      <c r="O782" s="3"/>
      <c r="P782" s="3"/>
      <c r="Q782" s="3"/>
      <c r="R782" s="3"/>
      <c r="S782" s="3"/>
      <c r="T782" s="3"/>
      <c r="U782" s="3"/>
      <c r="V782" s="3"/>
      <c r="W782" s="3"/>
      <c r="X782" s="3"/>
      <c r="Y782" s="3"/>
      <c r="Z782" s="3"/>
    </row>
    <row r="783" spans="1:26" ht="12.75" customHeight="1" x14ac:dyDescent="0.25">
      <c r="A783" s="3"/>
      <c r="B783" s="3"/>
      <c r="C783" s="3"/>
      <c r="D783" s="200"/>
      <c r="E783" s="3"/>
      <c r="F783" s="3"/>
      <c r="G783" s="3"/>
      <c r="H783" s="3"/>
      <c r="I783" s="3"/>
      <c r="J783" s="3"/>
      <c r="K783" s="3"/>
      <c r="L783" s="3"/>
      <c r="M783" s="3"/>
      <c r="N783" s="3"/>
      <c r="O783" s="3"/>
      <c r="P783" s="3"/>
      <c r="Q783" s="3"/>
      <c r="R783" s="3"/>
      <c r="S783" s="3"/>
      <c r="T783" s="3"/>
      <c r="U783" s="3"/>
      <c r="V783" s="3"/>
      <c r="W783" s="3"/>
      <c r="X783" s="3"/>
      <c r="Y783" s="3"/>
      <c r="Z783" s="3"/>
    </row>
    <row r="784" spans="1:26" ht="12.75" customHeight="1" x14ac:dyDescent="0.25">
      <c r="A784" s="3"/>
      <c r="B784" s="3"/>
      <c r="C784" s="3"/>
      <c r="D784" s="200"/>
      <c r="E784" s="3"/>
      <c r="F784" s="3"/>
      <c r="G784" s="3"/>
      <c r="H784" s="3"/>
      <c r="I784" s="3"/>
      <c r="J784" s="3"/>
      <c r="K784" s="3"/>
      <c r="L784" s="3"/>
      <c r="M784" s="3"/>
      <c r="N784" s="3"/>
      <c r="O784" s="3"/>
      <c r="P784" s="3"/>
      <c r="Q784" s="3"/>
      <c r="R784" s="3"/>
      <c r="S784" s="3"/>
      <c r="T784" s="3"/>
      <c r="U784" s="3"/>
      <c r="V784" s="3"/>
      <c r="W784" s="3"/>
      <c r="X784" s="3"/>
      <c r="Y784" s="3"/>
      <c r="Z784" s="3"/>
    </row>
    <row r="785" spans="1:26" ht="12.75" customHeight="1" x14ac:dyDescent="0.25">
      <c r="A785" s="3"/>
      <c r="B785" s="3"/>
      <c r="C785" s="3"/>
      <c r="D785" s="200"/>
      <c r="E785" s="3"/>
      <c r="F785" s="3"/>
      <c r="G785" s="3"/>
      <c r="H785" s="3"/>
      <c r="I785" s="3"/>
      <c r="J785" s="3"/>
      <c r="K785" s="3"/>
      <c r="L785" s="3"/>
      <c r="M785" s="3"/>
      <c r="N785" s="3"/>
      <c r="O785" s="3"/>
      <c r="P785" s="3"/>
      <c r="Q785" s="3"/>
      <c r="R785" s="3"/>
      <c r="S785" s="3"/>
      <c r="T785" s="3"/>
      <c r="U785" s="3"/>
      <c r="V785" s="3"/>
      <c r="W785" s="3"/>
      <c r="X785" s="3"/>
      <c r="Y785" s="3"/>
      <c r="Z785" s="3"/>
    </row>
    <row r="786" spans="1:26" ht="12.75" customHeight="1" x14ac:dyDescent="0.25">
      <c r="A786" s="3"/>
      <c r="B786" s="3"/>
      <c r="C786" s="3"/>
      <c r="D786" s="200"/>
      <c r="E786" s="3"/>
      <c r="F786" s="3"/>
      <c r="G786" s="3"/>
      <c r="H786" s="3"/>
      <c r="I786" s="3"/>
      <c r="J786" s="3"/>
      <c r="K786" s="3"/>
      <c r="L786" s="3"/>
      <c r="M786" s="3"/>
      <c r="N786" s="3"/>
      <c r="O786" s="3"/>
      <c r="P786" s="3"/>
      <c r="Q786" s="3"/>
      <c r="R786" s="3"/>
      <c r="S786" s="3"/>
      <c r="T786" s="3"/>
      <c r="U786" s="3"/>
      <c r="V786" s="3"/>
      <c r="W786" s="3"/>
      <c r="X786" s="3"/>
      <c r="Y786" s="3"/>
      <c r="Z786" s="3"/>
    </row>
    <row r="787" spans="1:26" ht="12.75" customHeight="1" x14ac:dyDescent="0.25">
      <c r="A787" s="3"/>
      <c r="B787" s="3"/>
      <c r="C787" s="3"/>
      <c r="D787" s="200"/>
      <c r="E787" s="3"/>
      <c r="F787" s="3"/>
      <c r="G787" s="3"/>
      <c r="H787" s="3"/>
      <c r="I787" s="3"/>
      <c r="J787" s="3"/>
      <c r="K787" s="3"/>
      <c r="L787" s="3"/>
      <c r="M787" s="3"/>
      <c r="N787" s="3"/>
      <c r="O787" s="3"/>
      <c r="P787" s="3"/>
      <c r="Q787" s="3"/>
      <c r="R787" s="3"/>
      <c r="S787" s="3"/>
      <c r="T787" s="3"/>
      <c r="U787" s="3"/>
      <c r="V787" s="3"/>
      <c r="W787" s="3"/>
      <c r="X787" s="3"/>
      <c r="Y787" s="3"/>
      <c r="Z787" s="3"/>
    </row>
    <row r="788" spans="1:26" ht="12.75" customHeight="1" x14ac:dyDescent="0.25">
      <c r="A788" s="3"/>
      <c r="B788" s="3"/>
      <c r="C788" s="3"/>
      <c r="D788" s="200"/>
      <c r="E788" s="3"/>
      <c r="F788" s="3"/>
      <c r="G788" s="3"/>
      <c r="H788" s="3"/>
      <c r="I788" s="3"/>
      <c r="J788" s="3"/>
      <c r="K788" s="3"/>
      <c r="L788" s="3"/>
      <c r="M788" s="3"/>
      <c r="N788" s="3"/>
      <c r="O788" s="3"/>
      <c r="P788" s="3"/>
      <c r="Q788" s="3"/>
      <c r="R788" s="3"/>
      <c r="S788" s="3"/>
      <c r="T788" s="3"/>
      <c r="U788" s="3"/>
      <c r="V788" s="3"/>
      <c r="W788" s="3"/>
      <c r="X788" s="3"/>
      <c r="Y788" s="3"/>
      <c r="Z788" s="3"/>
    </row>
    <row r="789" spans="1:26" ht="12.75" customHeight="1" x14ac:dyDescent="0.25">
      <c r="A789" s="3"/>
      <c r="B789" s="3"/>
      <c r="C789" s="3"/>
      <c r="D789" s="200"/>
      <c r="E789" s="3"/>
      <c r="F789" s="3"/>
      <c r="G789" s="3"/>
      <c r="H789" s="3"/>
      <c r="I789" s="3"/>
      <c r="J789" s="3"/>
      <c r="K789" s="3"/>
      <c r="L789" s="3"/>
      <c r="M789" s="3"/>
      <c r="N789" s="3"/>
      <c r="O789" s="3"/>
      <c r="P789" s="3"/>
      <c r="Q789" s="3"/>
      <c r="R789" s="3"/>
      <c r="S789" s="3"/>
      <c r="T789" s="3"/>
      <c r="U789" s="3"/>
      <c r="V789" s="3"/>
      <c r="W789" s="3"/>
      <c r="X789" s="3"/>
      <c r="Y789" s="3"/>
      <c r="Z789" s="3"/>
    </row>
    <row r="790" spans="1:26" ht="12.75" customHeight="1" x14ac:dyDescent="0.25">
      <c r="A790" s="3"/>
      <c r="B790" s="3"/>
      <c r="C790" s="3"/>
      <c r="D790" s="200"/>
      <c r="E790" s="3"/>
      <c r="F790" s="3"/>
      <c r="G790" s="3"/>
      <c r="H790" s="3"/>
      <c r="I790" s="3"/>
      <c r="J790" s="3"/>
      <c r="K790" s="3"/>
      <c r="L790" s="3"/>
      <c r="M790" s="3"/>
      <c r="N790" s="3"/>
      <c r="O790" s="3"/>
      <c r="P790" s="3"/>
      <c r="Q790" s="3"/>
      <c r="R790" s="3"/>
      <c r="S790" s="3"/>
      <c r="T790" s="3"/>
      <c r="U790" s="3"/>
      <c r="V790" s="3"/>
      <c r="W790" s="3"/>
      <c r="X790" s="3"/>
      <c r="Y790" s="3"/>
      <c r="Z790" s="3"/>
    </row>
    <row r="791" spans="1:26" ht="12.75" customHeight="1" x14ac:dyDescent="0.25">
      <c r="A791" s="3"/>
      <c r="B791" s="3"/>
      <c r="C791" s="3"/>
      <c r="D791" s="200"/>
      <c r="E791" s="3"/>
      <c r="F791" s="3"/>
      <c r="G791" s="3"/>
      <c r="H791" s="3"/>
      <c r="I791" s="3"/>
      <c r="J791" s="3"/>
      <c r="K791" s="3"/>
      <c r="L791" s="3"/>
      <c r="M791" s="3"/>
      <c r="N791" s="3"/>
      <c r="O791" s="3"/>
      <c r="P791" s="3"/>
      <c r="Q791" s="3"/>
      <c r="R791" s="3"/>
      <c r="S791" s="3"/>
      <c r="T791" s="3"/>
      <c r="U791" s="3"/>
      <c r="V791" s="3"/>
      <c r="W791" s="3"/>
      <c r="X791" s="3"/>
      <c r="Y791" s="3"/>
      <c r="Z791" s="3"/>
    </row>
    <row r="792" spans="1:26" ht="12.75" customHeight="1" x14ac:dyDescent="0.25">
      <c r="A792" s="3"/>
      <c r="B792" s="3"/>
      <c r="C792" s="3"/>
      <c r="D792" s="200"/>
      <c r="E792" s="3"/>
      <c r="F792" s="3"/>
      <c r="G792" s="3"/>
      <c r="H792" s="3"/>
      <c r="I792" s="3"/>
      <c r="J792" s="3"/>
      <c r="K792" s="3"/>
      <c r="L792" s="3"/>
      <c r="M792" s="3"/>
      <c r="N792" s="3"/>
      <c r="O792" s="3"/>
      <c r="P792" s="3"/>
      <c r="Q792" s="3"/>
      <c r="R792" s="3"/>
      <c r="S792" s="3"/>
      <c r="T792" s="3"/>
      <c r="U792" s="3"/>
      <c r="V792" s="3"/>
      <c r="W792" s="3"/>
      <c r="X792" s="3"/>
      <c r="Y792" s="3"/>
      <c r="Z792" s="3"/>
    </row>
    <row r="793" spans="1:26" ht="12.75" customHeight="1" x14ac:dyDescent="0.25">
      <c r="A793" s="3"/>
      <c r="B793" s="3"/>
      <c r="C793" s="3"/>
      <c r="D793" s="200"/>
      <c r="E793" s="3"/>
      <c r="F793" s="3"/>
      <c r="G793" s="3"/>
      <c r="H793" s="3"/>
      <c r="I793" s="3"/>
      <c r="J793" s="3"/>
      <c r="K793" s="3"/>
      <c r="L793" s="3"/>
      <c r="M793" s="3"/>
      <c r="N793" s="3"/>
      <c r="O793" s="3"/>
      <c r="P793" s="3"/>
      <c r="Q793" s="3"/>
      <c r="R793" s="3"/>
      <c r="S793" s="3"/>
      <c r="T793" s="3"/>
      <c r="U793" s="3"/>
      <c r="V793" s="3"/>
      <c r="W793" s="3"/>
      <c r="X793" s="3"/>
      <c r="Y793" s="3"/>
      <c r="Z793" s="3"/>
    </row>
    <row r="794" spans="1:26" ht="12.75" customHeight="1" x14ac:dyDescent="0.25">
      <c r="A794" s="3"/>
      <c r="B794" s="3"/>
      <c r="C794" s="3"/>
      <c r="D794" s="200"/>
      <c r="E794" s="3"/>
      <c r="F794" s="3"/>
      <c r="G794" s="3"/>
      <c r="H794" s="3"/>
      <c r="I794" s="3"/>
      <c r="J794" s="3"/>
      <c r="K794" s="3"/>
      <c r="L794" s="3"/>
      <c r="M794" s="3"/>
      <c r="N794" s="3"/>
      <c r="O794" s="3"/>
      <c r="P794" s="3"/>
      <c r="Q794" s="3"/>
      <c r="R794" s="3"/>
      <c r="S794" s="3"/>
      <c r="T794" s="3"/>
      <c r="U794" s="3"/>
      <c r="V794" s="3"/>
      <c r="W794" s="3"/>
      <c r="X794" s="3"/>
      <c r="Y794" s="3"/>
      <c r="Z794" s="3"/>
    </row>
    <row r="795" spans="1:26" ht="12.75" customHeight="1" x14ac:dyDescent="0.25">
      <c r="A795" s="3"/>
      <c r="B795" s="3"/>
      <c r="C795" s="3"/>
      <c r="D795" s="200"/>
      <c r="E795" s="3"/>
      <c r="F795" s="3"/>
      <c r="G795" s="3"/>
      <c r="H795" s="3"/>
      <c r="I795" s="3"/>
      <c r="J795" s="3"/>
      <c r="K795" s="3"/>
      <c r="L795" s="3"/>
      <c r="M795" s="3"/>
      <c r="N795" s="3"/>
      <c r="O795" s="3"/>
      <c r="P795" s="3"/>
      <c r="Q795" s="3"/>
      <c r="R795" s="3"/>
      <c r="S795" s="3"/>
      <c r="T795" s="3"/>
      <c r="U795" s="3"/>
      <c r="V795" s="3"/>
      <c r="W795" s="3"/>
      <c r="X795" s="3"/>
      <c r="Y795" s="3"/>
      <c r="Z795" s="3"/>
    </row>
    <row r="796" spans="1:26" ht="12.75" customHeight="1" x14ac:dyDescent="0.25">
      <c r="A796" s="3"/>
      <c r="B796" s="3"/>
      <c r="C796" s="3"/>
      <c r="D796" s="200"/>
      <c r="E796" s="3"/>
      <c r="F796" s="3"/>
      <c r="G796" s="3"/>
      <c r="H796" s="3"/>
      <c r="I796" s="3"/>
      <c r="J796" s="3"/>
      <c r="K796" s="3"/>
      <c r="L796" s="3"/>
      <c r="M796" s="3"/>
      <c r="N796" s="3"/>
      <c r="O796" s="3"/>
      <c r="P796" s="3"/>
      <c r="Q796" s="3"/>
      <c r="R796" s="3"/>
      <c r="S796" s="3"/>
      <c r="T796" s="3"/>
      <c r="U796" s="3"/>
      <c r="V796" s="3"/>
      <c r="W796" s="3"/>
      <c r="X796" s="3"/>
      <c r="Y796" s="3"/>
      <c r="Z796" s="3"/>
    </row>
    <row r="797" spans="1:26" ht="12.75" customHeight="1" x14ac:dyDescent="0.25">
      <c r="A797" s="3"/>
      <c r="B797" s="3"/>
      <c r="C797" s="3"/>
      <c r="D797" s="200"/>
      <c r="E797" s="3"/>
      <c r="F797" s="3"/>
      <c r="G797" s="3"/>
      <c r="H797" s="3"/>
      <c r="I797" s="3"/>
      <c r="J797" s="3"/>
      <c r="K797" s="3"/>
      <c r="L797" s="3"/>
      <c r="M797" s="3"/>
      <c r="N797" s="3"/>
      <c r="O797" s="3"/>
      <c r="P797" s="3"/>
      <c r="Q797" s="3"/>
      <c r="R797" s="3"/>
      <c r="S797" s="3"/>
      <c r="T797" s="3"/>
      <c r="U797" s="3"/>
      <c r="V797" s="3"/>
      <c r="W797" s="3"/>
      <c r="X797" s="3"/>
      <c r="Y797" s="3"/>
      <c r="Z797" s="3"/>
    </row>
    <row r="798" spans="1:26" ht="12.75" customHeight="1" x14ac:dyDescent="0.25">
      <c r="A798" s="3"/>
      <c r="B798" s="3"/>
      <c r="C798" s="3"/>
      <c r="D798" s="200"/>
      <c r="E798" s="3"/>
      <c r="F798" s="3"/>
      <c r="G798" s="3"/>
      <c r="H798" s="3"/>
      <c r="I798" s="3"/>
      <c r="J798" s="3"/>
      <c r="K798" s="3"/>
      <c r="L798" s="3"/>
      <c r="M798" s="3"/>
      <c r="N798" s="3"/>
      <c r="O798" s="3"/>
      <c r="P798" s="3"/>
      <c r="Q798" s="3"/>
      <c r="R798" s="3"/>
      <c r="S798" s="3"/>
      <c r="T798" s="3"/>
      <c r="U798" s="3"/>
      <c r="V798" s="3"/>
      <c r="W798" s="3"/>
      <c r="X798" s="3"/>
      <c r="Y798" s="3"/>
      <c r="Z798" s="3"/>
    </row>
    <row r="799" spans="1:26" ht="12.75" customHeight="1" x14ac:dyDescent="0.25">
      <c r="A799" s="3"/>
      <c r="B799" s="3"/>
      <c r="C799" s="3"/>
      <c r="D799" s="200"/>
      <c r="E799" s="3"/>
      <c r="F799" s="3"/>
      <c r="G799" s="3"/>
      <c r="H799" s="3"/>
      <c r="I799" s="3"/>
      <c r="J799" s="3"/>
      <c r="K799" s="3"/>
      <c r="L799" s="3"/>
      <c r="M799" s="3"/>
      <c r="N799" s="3"/>
      <c r="O799" s="3"/>
      <c r="P799" s="3"/>
      <c r="Q799" s="3"/>
      <c r="R799" s="3"/>
      <c r="S799" s="3"/>
      <c r="T799" s="3"/>
      <c r="U799" s="3"/>
      <c r="V799" s="3"/>
      <c r="W799" s="3"/>
      <c r="X799" s="3"/>
      <c r="Y799" s="3"/>
      <c r="Z799" s="3"/>
    </row>
    <row r="800" spans="1:26" ht="12.75" customHeight="1" x14ac:dyDescent="0.25">
      <c r="A800" s="3"/>
      <c r="B800" s="3"/>
      <c r="C800" s="3"/>
      <c r="D800" s="200"/>
      <c r="E800" s="3"/>
      <c r="F800" s="3"/>
      <c r="G800" s="3"/>
      <c r="H800" s="3"/>
      <c r="I800" s="3"/>
      <c r="J800" s="3"/>
      <c r="K800" s="3"/>
      <c r="L800" s="3"/>
      <c r="M800" s="3"/>
      <c r="N800" s="3"/>
      <c r="O800" s="3"/>
      <c r="P800" s="3"/>
      <c r="Q800" s="3"/>
      <c r="R800" s="3"/>
      <c r="S800" s="3"/>
      <c r="T800" s="3"/>
      <c r="U800" s="3"/>
      <c r="V800" s="3"/>
      <c r="W800" s="3"/>
      <c r="X800" s="3"/>
      <c r="Y800" s="3"/>
      <c r="Z800" s="3"/>
    </row>
    <row r="801" spans="1:26" ht="12.75" customHeight="1" x14ac:dyDescent="0.25">
      <c r="A801" s="3"/>
      <c r="B801" s="3"/>
      <c r="C801" s="3"/>
      <c r="D801" s="200"/>
      <c r="E801" s="3"/>
      <c r="F801" s="3"/>
      <c r="G801" s="3"/>
      <c r="H801" s="3"/>
      <c r="I801" s="3"/>
      <c r="J801" s="3"/>
      <c r="K801" s="3"/>
      <c r="L801" s="3"/>
      <c r="M801" s="3"/>
      <c r="N801" s="3"/>
      <c r="O801" s="3"/>
      <c r="P801" s="3"/>
      <c r="Q801" s="3"/>
      <c r="R801" s="3"/>
      <c r="S801" s="3"/>
      <c r="T801" s="3"/>
      <c r="U801" s="3"/>
      <c r="V801" s="3"/>
      <c r="W801" s="3"/>
      <c r="X801" s="3"/>
      <c r="Y801" s="3"/>
      <c r="Z801" s="3"/>
    </row>
    <row r="802" spans="1:26" ht="12.75" customHeight="1" x14ac:dyDescent="0.25">
      <c r="A802" s="3"/>
      <c r="B802" s="3"/>
      <c r="C802" s="3"/>
      <c r="D802" s="200"/>
      <c r="E802" s="3"/>
      <c r="F802" s="3"/>
      <c r="G802" s="3"/>
      <c r="H802" s="3"/>
      <c r="I802" s="3"/>
      <c r="J802" s="3"/>
      <c r="K802" s="3"/>
      <c r="L802" s="3"/>
      <c r="M802" s="3"/>
      <c r="N802" s="3"/>
      <c r="O802" s="3"/>
      <c r="P802" s="3"/>
      <c r="Q802" s="3"/>
      <c r="R802" s="3"/>
      <c r="S802" s="3"/>
      <c r="T802" s="3"/>
      <c r="U802" s="3"/>
      <c r="V802" s="3"/>
      <c r="W802" s="3"/>
      <c r="X802" s="3"/>
      <c r="Y802" s="3"/>
      <c r="Z802" s="3"/>
    </row>
    <row r="803" spans="1:26" ht="12.75" customHeight="1" x14ac:dyDescent="0.25">
      <c r="A803" s="3"/>
      <c r="B803" s="3"/>
      <c r="C803" s="3"/>
      <c r="D803" s="200"/>
      <c r="E803" s="3"/>
      <c r="F803" s="3"/>
      <c r="G803" s="3"/>
      <c r="H803" s="3"/>
      <c r="I803" s="3"/>
      <c r="J803" s="3"/>
      <c r="K803" s="3"/>
      <c r="L803" s="3"/>
      <c r="M803" s="3"/>
      <c r="N803" s="3"/>
      <c r="O803" s="3"/>
      <c r="P803" s="3"/>
      <c r="Q803" s="3"/>
      <c r="R803" s="3"/>
      <c r="S803" s="3"/>
      <c r="T803" s="3"/>
      <c r="U803" s="3"/>
      <c r="V803" s="3"/>
      <c r="W803" s="3"/>
      <c r="X803" s="3"/>
      <c r="Y803" s="3"/>
      <c r="Z803" s="3"/>
    </row>
    <row r="804" spans="1:26" ht="12.75" customHeight="1" x14ac:dyDescent="0.25">
      <c r="A804" s="3"/>
      <c r="B804" s="3"/>
      <c r="C804" s="3"/>
      <c r="D804" s="200"/>
      <c r="E804" s="3"/>
      <c r="F804" s="3"/>
      <c r="G804" s="3"/>
      <c r="H804" s="3"/>
      <c r="I804" s="3"/>
      <c r="J804" s="3"/>
      <c r="K804" s="3"/>
      <c r="L804" s="3"/>
      <c r="M804" s="3"/>
      <c r="N804" s="3"/>
      <c r="O804" s="3"/>
      <c r="P804" s="3"/>
      <c r="Q804" s="3"/>
      <c r="R804" s="3"/>
      <c r="S804" s="3"/>
      <c r="T804" s="3"/>
      <c r="U804" s="3"/>
      <c r="V804" s="3"/>
      <c r="W804" s="3"/>
      <c r="X804" s="3"/>
      <c r="Y804" s="3"/>
      <c r="Z804" s="3"/>
    </row>
    <row r="805" spans="1:26" ht="12.75" customHeight="1" x14ac:dyDescent="0.25">
      <c r="A805" s="3"/>
      <c r="B805" s="3"/>
      <c r="C805" s="3"/>
      <c r="D805" s="200"/>
      <c r="E805" s="3"/>
      <c r="F805" s="3"/>
      <c r="G805" s="3"/>
      <c r="H805" s="3"/>
      <c r="I805" s="3"/>
      <c r="J805" s="3"/>
      <c r="K805" s="3"/>
      <c r="L805" s="3"/>
      <c r="M805" s="3"/>
      <c r="N805" s="3"/>
      <c r="O805" s="3"/>
      <c r="P805" s="3"/>
      <c r="Q805" s="3"/>
      <c r="R805" s="3"/>
      <c r="S805" s="3"/>
      <c r="T805" s="3"/>
      <c r="U805" s="3"/>
      <c r="V805" s="3"/>
      <c r="W805" s="3"/>
      <c r="X805" s="3"/>
      <c r="Y805" s="3"/>
      <c r="Z805" s="3"/>
    </row>
    <row r="806" spans="1:26" ht="12.75" customHeight="1" x14ac:dyDescent="0.25">
      <c r="A806" s="3"/>
      <c r="B806" s="3"/>
      <c r="C806" s="3"/>
      <c r="D806" s="200"/>
      <c r="E806" s="3"/>
      <c r="F806" s="3"/>
      <c r="G806" s="3"/>
      <c r="H806" s="3"/>
      <c r="I806" s="3"/>
      <c r="J806" s="3"/>
      <c r="K806" s="3"/>
      <c r="L806" s="3"/>
      <c r="M806" s="3"/>
      <c r="N806" s="3"/>
      <c r="O806" s="3"/>
      <c r="P806" s="3"/>
      <c r="Q806" s="3"/>
      <c r="R806" s="3"/>
      <c r="S806" s="3"/>
      <c r="T806" s="3"/>
      <c r="U806" s="3"/>
      <c r="V806" s="3"/>
      <c r="W806" s="3"/>
      <c r="X806" s="3"/>
      <c r="Y806" s="3"/>
      <c r="Z806" s="3"/>
    </row>
    <row r="807" spans="1:26" ht="12.75" customHeight="1" x14ac:dyDescent="0.25">
      <c r="A807" s="3"/>
      <c r="B807" s="3"/>
      <c r="C807" s="3"/>
      <c r="D807" s="200"/>
      <c r="E807" s="3"/>
      <c r="F807" s="3"/>
      <c r="G807" s="3"/>
      <c r="H807" s="3"/>
      <c r="I807" s="3"/>
      <c r="J807" s="3"/>
      <c r="K807" s="3"/>
      <c r="L807" s="3"/>
      <c r="M807" s="3"/>
      <c r="N807" s="3"/>
      <c r="O807" s="3"/>
      <c r="P807" s="3"/>
      <c r="Q807" s="3"/>
      <c r="R807" s="3"/>
      <c r="S807" s="3"/>
      <c r="T807" s="3"/>
      <c r="U807" s="3"/>
      <c r="V807" s="3"/>
      <c r="W807" s="3"/>
      <c r="X807" s="3"/>
      <c r="Y807" s="3"/>
      <c r="Z807" s="3"/>
    </row>
    <row r="808" spans="1:26" ht="12.75" customHeight="1" x14ac:dyDescent="0.25">
      <c r="A808" s="3"/>
      <c r="B808" s="3"/>
      <c r="C808" s="3"/>
      <c r="D808" s="200"/>
      <c r="E808" s="3"/>
      <c r="F808" s="3"/>
      <c r="G808" s="3"/>
      <c r="H808" s="3"/>
      <c r="I808" s="3"/>
      <c r="J808" s="3"/>
      <c r="K808" s="3"/>
      <c r="L808" s="3"/>
      <c r="M808" s="3"/>
      <c r="N808" s="3"/>
      <c r="O808" s="3"/>
      <c r="P808" s="3"/>
      <c r="Q808" s="3"/>
      <c r="R808" s="3"/>
      <c r="S808" s="3"/>
      <c r="T808" s="3"/>
      <c r="U808" s="3"/>
      <c r="V808" s="3"/>
      <c r="W808" s="3"/>
      <c r="X808" s="3"/>
      <c r="Y808" s="3"/>
      <c r="Z808" s="3"/>
    </row>
    <row r="809" spans="1:26" ht="12.75" customHeight="1" x14ac:dyDescent="0.25">
      <c r="A809" s="3"/>
      <c r="B809" s="3"/>
      <c r="C809" s="3"/>
      <c r="D809" s="200"/>
      <c r="E809" s="3"/>
      <c r="F809" s="3"/>
      <c r="G809" s="3"/>
      <c r="H809" s="3"/>
      <c r="I809" s="3"/>
      <c r="J809" s="3"/>
      <c r="K809" s="3"/>
      <c r="L809" s="3"/>
      <c r="M809" s="3"/>
      <c r="N809" s="3"/>
      <c r="O809" s="3"/>
      <c r="P809" s="3"/>
      <c r="Q809" s="3"/>
      <c r="R809" s="3"/>
      <c r="S809" s="3"/>
      <c r="T809" s="3"/>
      <c r="U809" s="3"/>
      <c r="V809" s="3"/>
      <c r="W809" s="3"/>
      <c r="X809" s="3"/>
      <c r="Y809" s="3"/>
      <c r="Z809" s="3"/>
    </row>
    <row r="810" spans="1:26" ht="12.75" customHeight="1" x14ac:dyDescent="0.25">
      <c r="A810" s="3"/>
      <c r="B810" s="3"/>
      <c r="C810" s="3"/>
      <c r="D810" s="200"/>
      <c r="E810" s="3"/>
      <c r="F810" s="3"/>
      <c r="G810" s="3"/>
      <c r="H810" s="3"/>
      <c r="I810" s="3"/>
      <c r="J810" s="3"/>
      <c r="K810" s="3"/>
      <c r="L810" s="3"/>
      <c r="M810" s="3"/>
      <c r="N810" s="3"/>
      <c r="O810" s="3"/>
      <c r="P810" s="3"/>
      <c r="Q810" s="3"/>
      <c r="R810" s="3"/>
      <c r="S810" s="3"/>
      <c r="T810" s="3"/>
      <c r="U810" s="3"/>
      <c r="V810" s="3"/>
      <c r="W810" s="3"/>
      <c r="X810" s="3"/>
      <c r="Y810" s="3"/>
      <c r="Z810" s="3"/>
    </row>
    <row r="811" spans="1:26" ht="12.75" customHeight="1" x14ac:dyDescent="0.25">
      <c r="A811" s="3"/>
      <c r="B811" s="3"/>
      <c r="C811" s="3"/>
      <c r="D811" s="200"/>
      <c r="E811" s="3"/>
      <c r="F811" s="3"/>
      <c r="G811" s="3"/>
      <c r="H811" s="3"/>
      <c r="I811" s="3"/>
      <c r="J811" s="3"/>
      <c r="K811" s="3"/>
      <c r="L811" s="3"/>
      <c r="M811" s="3"/>
      <c r="N811" s="3"/>
      <c r="O811" s="3"/>
      <c r="P811" s="3"/>
      <c r="Q811" s="3"/>
      <c r="R811" s="3"/>
      <c r="S811" s="3"/>
      <c r="T811" s="3"/>
      <c r="U811" s="3"/>
      <c r="V811" s="3"/>
      <c r="W811" s="3"/>
      <c r="X811" s="3"/>
      <c r="Y811" s="3"/>
      <c r="Z811" s="3"/>
    </row>
    <row r="812" spans="1:26" ht="12.75" customHeight="1" x14ac:dyDescent="0.25">
      <c r="A812" s="3"/>
      <c r="B812" s="3"/>
      <c r="C812" s="3"/>
      <c r="D812" s="200"/>
      <c r="E812" s="3"/>
      <c r="F812" s="3"/>
      <c r="G812" s="3"/>
      <c r="H812" s="3"/>
      <c r="I812" s="3"/>
      <c r="J812" s="3"/>
      <c r="K812" s="3"/>
      <c r="L812" s="3"/>
      <c r="M812" s="3"/>
      <c r="N812" s="3"/>
      <c r="O812" s="3"/>
      <c r="P812" s="3"/>
      <c r="Q812" s="3"/>
      <c r="R812" s="3"/>
      <c r="S812" s="3"/>
      <c r="T812" s="3"/>
      <c r="U812" s="3"/>
      <c r="V812" s="3"/>
      <c r="W812" s="3"/>
      <c r="X812" s="3"/>
      <c r="Y812" s="3"/>
      <c r="Z812" s="3"/>
    </row>
    <row r="813" spans="1:26" ht="12.75" customHeight="1" x14ac:dyDescent="0.25">
      <c r="A813" s="3"/>
      <c r="B813" s="3"/>
      <c r="C813" s="3"/>
      <c r="D813" s="200"/>
      <c r="E813" s="3"/>
      <c r="F813" s="3"/>
      <c r="G813" s="3"/>
      <c r="H813" s="3"/>
      <c r="I813" s="3"/>
      <c r="J813" s="3"/>
      <c r="K813" s="3"/>
      <c r="L813" s="3"/>
      <c r="M813" s="3"/>
      <c r="N813" s="3"/>
      <c r="O813" s="3"/>
      <c r="P813" s="3"/>
      <c r="Q813" s="3"/>
      <c r="R813" s="3"/>
      <c r="S813" s="3"/>
      <c r="T813" s="3"/>
      <c r="U813" s="3"/>
      <c r="V813" s="3"/>
      <c r="W813" s="3"/>
      <c r="X813" s="3"/>
      <c r="Y813" s="3"/>
      <c r="Z813" s="3"/>
    </row>
    <row r="814" spans="1:26" ht="12.75" customHeight="1" x14ac:dyDescent="0.25">
      <c r="A814" s="3"/>
      <c r="B814" s="3"/>
      <c r="C814" s="3"/>
      <c r="D814" s="200"/>
      <c r="E814" s="3"/>
      <c r="F814" s="3"/>
      <c r="G814" s="3"/>
      <c r="H814" s="3"/>
      <c r="I814" s="3"/>
      <c r="J814" s="3"/>
      <c r="K814" s="3"/>
      <c r="L814" s="3"/>
      <c r="M814" s="3"/>
      <c r="N814" s="3"/>
      <c r="O814" s="3"/>
      <c r="P814" s="3"/>
      <c r="Q814" s="3"/>
      <c r="R814" s="3"/>
      <c r="S814" s="3"/>
      <c r="T814" s="3"/>
      <c r="U814" s="3"/>
      <c r="V814" s="3"/>
      <c r="W814" s="3"/>
      <c r="X814" s="3"/>
      <c r="Y814" s="3"/>
      <c r="Z814" s="3"/>
    </row>
    <row r="815" spans="1:26" ht="12.75" customHeight="1" x14ac:dyDescent="0.25">
      <c r="A815" s="3"/>
      <c r="B815" s="3"/>
      <c r="C815" s="3"/>
      <c r="D815" s="200"/>
      <c r="E815" s="3"/>
      <c r="F815" s="3"/>
      <c r="G815" s="3"/>
      <c r="H815" s="3"/>
      <c r="I815" s="3"/>
      <c r="J815" s="3"/>
      <c r="K815" s="3"/>
      <c r="L815" s="3"/>
      <c r="M815" s="3"/>
      <c r="N815" s="3"/>
      <c r="O815" s="3"/>
      <c r="P815" s="3"/>
      <c r="Q815" s="3"/>
      <c r="R815" s="3"/>
      <c r="S815" s="3"/>
      <c r="T815" s="3"/>
      <c r="U815" s="3"/>
      <c r="V815" s="3"/>
      <c r="W815" s="3"/>
      <c r="X815" s="3"/>
      <c r="Y815" s="3"/>
      <c r="Z815" s="3"/>
    </row>
    <row r="816" spans="1:26" ht="12.75" customHeight="1" x14ac:dyDescent="0.25">
      <c r="A816" s="3"/>
      <c r="B816" s="3"/>
      <c r="C816" s="3"/>
      <c r="D816" s="200"/>
      <c r="E816" s="3"/>
      <c r="F816" s="3"/>
      <c r="G816" s="3"/>
      <c r="H816" s="3"/>
      <c r="I816" s="3"/>
      <c r="J816" s="3"/>
      <c r="K816" s="3"/>
      <c r="L816" s="3"/>
      <c r="M816" s="3"/>
      <c r="N816" s="3"/>
      <c r="O816" s="3"/>
      <c r="P816" s="3"/>
      <c r="Q816" s="3"/>
      <c r="R816" s="3"/>
      <c r="S816" s="3"/>
      <c r="T816" s="3"/>
      <c r="U816" s="3"/>
      <c r="V816" s="3"/>
      <c r="W816" s="3"/>
      <c r="X816" s="3"/>
      <c r="Y816" s="3"/>
      <c r="Z816" s="3"/>
    </row>
    <row r="817" spans="1:26" ht="12.75" customHeight="1" x14ac:dyDescent="0.25">
      <c r="A817" s="3"/>
      <c r="B817" s="3"/>
      <c r="C817" s="3"/>
      <c r="D817" s="200"/>
      <c r="E817" s="3"/>
      <c r="F817" s="3"/>
      <c r="G817" s="3"/>
      <c r="H817" s="3"/>
      <c r="I817" s="3"/>
      <c r="J817" s="3"/>
      <c r="K817" s="3"/>
      <c r="L817" s="3"/>
      <c r="M817" s="3"/>
      <c r="N817" s="3"/>
      <c r="O817" s="3"/>
      <c r="P817" s="3"/>
      <c r="Q817" s="3"/>
      <c r="R817" s="3"/>
      <c r="S817" s="3"/>
      <c r="T817" s="3"/>
      <c r="U817" s="3"/>
      <c r="V817" s="3"/>
      <c r="W817" s="3"/>
      <c r="X817" s="3"/>
      <c r="Y817" s="3"/>
      <c r="Z817" s="3"/>
    </row>
    <row r="818" spans="1:26" ht="12.75" customHeight="1" x14ac:dyDescent="0.25">
      <c r="A818" s="3"/>
      <c r="B818" s="3"/>
      <c r="C818" s="3"/>
      <c r="D818" s="200"/>
      <c r="E818" s="3"/>
      <c r="F818" s="3"/>
      <c r="G818" s="3"/>
      <c r="H818" s="3"/>
      <c r="I818" s="3"/>
      <c r="J818" s="3"/>
      <c r="K818" s="3"/>
      <c r="L818" s="3"/>
      <c r="M818" s="3"/>
      <c r="N818" s="3"/>
      <c r="O818" s="3"/>
      <c r="P818" s="3"/>
      <c r="Q818" s="3"/>
      <c r="R818" s="3"/>
      <c r="S818" s="3"/>
      <c r="T818" s="3"/>
      <c r="U818" s="3"/>
      <c r="V818" s="3"/>
      <c r="W818" s="3"/>
      <c r="X818" s="3"/>
      <c r="Y818" s="3"/>
      <c r="Z818" s="3"/>
    </row>
    <row r="819" spans="1:26" ht="12.75" customHeight="1" x14ac:dyDescent="0.25">
      <c r="A819" s="3"/>
      <c r="B819" s="3"/>
      <c r="C819" s="3"/>
      <c r="D819" s="200"/>
      <c r="E819" s="3"/>
      <c r="F819" s="3"/>
      <c r="G819" s="3"/>
      <c r="H819" s="3"/>
      <c r="I819" s="3"/>
      <c r="J819" s="3"/>
      <c r="K819" s="3"/>
      <c r="L819" s="3"/>
      <c r="M819" s="3"/>
      <c r="N819" s="3"/>
      <c r="O819" s="3"/>
      <c r="P819" s="3"/>
      <c r="Q819" s="3"/>
      <c r="R819" s="3"/>
      <c r="S819" s="3"/>
      <c r="T819" s="3"/>
      <c r="U819" s="3"/>
      <c r="V819" s="3"/>
      <c r="W819" s="3"/>
      <c r="X819" s="3"/>
      <c r="Y819" s="3"/>
      <c r="Z819" s="3"/>
    </row>
    <row r="820" spans="1:26" ht="12.75" customHeight="1" x14ac:dyDescent="0.25">
      <c r="A820" s="3"/>
      <c r="B820" s="3"/>
      <c r="C820" s="3"/>
      <c r="D820" s="200"/>
      <c r="E820" s="3"/>
      <c r="F820" s="3"/>
      <c r="G820" s="3"/>
      <c r="H820" s="3"/>
      <c r="I820" s="3"/>
      <c r="J820" s="3"/>
      <c r="K820" s="3"/>
      <c r="L820" s="3"/>
      <c r="M820" s="3"/>
      <c r="N820" s="3"/>
      <c r="O820" s="3"/>
      <c r="P820" s="3"/>
      <c r="Q820" s="3"/>
      <c r="R820" s="3"/>
      <c r="S820" s="3"/>
      <c r="T820" s="3"/>
      <c r="U820" s="3"/>
      <c r="V820" s="3"/>
      <c r="W820" s="3"/>
      <c r="X820" s="3"/>
      <c r="Y820" s="3"/>
      <c r="Z820" s="3"/>
    </row>
    <row r="821" spans="1:26" ht="12.75" customHeight="1" x14ac:dyDescent="0.25">
      <c r="A821" s="3"/>
      <c r="B821" s="3"/>
      <c r="C821" s="3"/>
      <c r="D821" s="200"/>
      <c r="E821" s="3"/>
      <c r="F821" s="3"/>
      <c r="G821" s="3"/>
      <c r="H821" s="3"/>
      <c r="I821" s="3"/>
      <c r="J821" s="3"/>
      <c r="K821" s="3"/>
      <c r="L821" s="3"/>
      <c r="M821" s="3"/>
      <c r="N821" s="3"/>
      <c r="O821" s="3"/>
      <c r="P821" s="3"/>
      <c r="Q821" s="3"/>
      <c r="R821" s="3"/>
      <c r="S821" s="3"/>
      <c r="T821" s="3"/>
      <c r="U821" s="3"/>
      <c r="V821" s="3"/>
      <c r="W821" s="3"/>
      <c r="X821" s="3"/>
      <c r="Y821" s="3"/>
      <c r="Z821" s="3"/>
    </row>
    <row r="822" spans="1:26" ht="12.75" customHeight="1" x14ac:dyDescent="0.25">
      <c r="A822" s="3"/>
      <c r="B822" s="3"/>
      <c r="C822" s="3"/>
      <c r="D822" s="200"/>
      <c r="E822" s="3"/>
      <c r="F822" s="3"/>
      <c r="G822" s="3"/>
      <c r="H822" s="3"/>
      <c r="I822" s="3"/>
      <c r="J822" s="3"/>
      <c r="K822" s="3"/>
      <c r="L822" s="3"/>
      <c r="M822" s="3"/>
      <c r="N822" s="3"/>
      <c r="O822" s="3"/>
      <c r="P822" s="3"/>
      <c r="Q822" s="3"/>
      <c r="R822" s="3"/>
      <c r="S822" s="3"/>
      <c r="T822" s="3"/>
      <c r="U822" s="3"/>
      <c r="V822" s="3"/>
      <c r="W822" s="3"/>
      <c r="X822" s="3"/>
      <c r="Y822" s="3"/>
      <c r="Z822" s="3"/>
    </row>
    <row r="823" spans="1:26" ht="12.75" customHeight="1" x14ac:dyDescent="0.25">
      <c r="A823" s="3"/>
      <c r="B823" s="3"/>
      <c r="C823" s="3"/>
      <c r="D823" s="200"/>
      <c r="E823" s="3"/>
      <c r="F823" s="3"/>
      <c r="G823" s="3"/>
      <c r="H823" s="3"/>
      <c r="I823" s="3"/>
      <c r="J823" s="3"/>
      <c r="K823" s="3"/>
      <c r="L823" s="3"/>
      <c r="M823" s="3"/>
      <c r="N823" s="3"/>
      <c r="O823" s="3"/>
      <c r="P823" s="3"/>
      <c r="Q823" s="3"/>
      <c r="R823" s="3"/>
      <c r="S823" s="3"/>
      <c r="T823" s="3"/>
      <c r="U823" s="3"/>
      <c r="V823" s="3"/>
      <c r="W823" s="3"/>
      <c r="X823" s="3"/>
      <c r="Y823" s="3"/>
      <c r="Z823" s="3"/>
    </row>
    <row r="824" spans="1:26" ht="12.75" customHeight="1" x14ac:dyDescent="0.25">
      <c r="A824" s="3"/>
      <c r="B824" s="3"/>
      <c r="C824" s="3"/>
      <c r="D824" s="200"/>
      <c r="E824" s="3"/>
      <c r="F824" s="3"/>
      <c r="G824" s="3"/>
      <c r="H824" s="3"/>
      <c r="I824" s="3"/>
      <c r="J824" s="3"/>
      <c r="K824" s="3"/>
      <c r="L824" s="3"/>
      <c r="M824" s="3"/>
      <c r="N824" s="3"/>
      <c r="O824" s="3"/>
      <c r="P824" s="3"/>
      <c r="Q824" s="3"/>
      <c r="R824" s="3"/>
      <c r="S824" s="3"/>
      <c r="T824" s="3"/>
      <c r="U824" s="3"/>
      <c r="V824" s="3"/>
      <c r="W824" s="3"/>
      <c r="X824" s="3"/>
      <c r="Y824" s="3"/>
      <c r="Z824" s="3"/>
    </row>
    <row r="825" spans="1:26" ht="12.75" customHeight="1" x14ac:dyDescent="0.25">
      <c r="A825" s="3"/>
      <c r="B825" s="3"/>
      <c r="C825" s="3"/>
      <c r="D825" s="200"/>
      <c r="E825" s="3"/>
      <c r="F825" s="3"/>
      <c r="G825" s="3"/>
      <c r="H825" s="3"/>
      <c r="I825" s="3"/>
      <c r="J825" s="3"/>
      <c r="K825" s="3"/>
      <c r="L825" s="3"/>
      <c r="M825" s="3"/>
      <c r="N825" s="3"/>
      <c r="O825" s="3"/>
      <c r="P825" s="3"/>
      <c r="Q825" s="3"/>
      <c r="R825" s="3"/>
      <c r="S825" s="3"/>
      <c r="T825" s="3"/>
      <c r="U825" s="3"/>
      <c r="V825" s="3"/>
      <c r="W825" s="3"/>
      <c r="X825" s="3"/>
      <c r="Y825" s="3"/>
      <c r="Z825" s="3"/>
    </row>
    <row r="826" spans="1:26" ht="12.75" customHeight="1" x14ac:dyDescent="0.25">
      <c r="A826" s="3"/>
      <c r="B826" s="3"/>
      <c r="C826" s="3"/>
      <c r="D826" s="200"/>
      <c r="E826" s="3"/>
      <c r="F826" s="3"/>
      <c r="G826" s="3"/>
      <c r="H826" s="3"/>
      <c r="I826" s="3"/>
      <c r="J826" s="3"/>
      <c r="K826" s="3"/>
      <c r="L826" s="3"/>
      <c r="M826" s="3"/>
      <c r="N826" s="3"/>
      <c r="O826" s="3"/>
      <c r="P826" s="3"/>
      <c r="Q826" s="3"/>
      <c r="R826" s="3"/>
      <c r="S826" s="3"/>
      <c r="T826" s="3"/>
      <c r="U826" s="3"/>
      <c r="V826" s="3"/>
      <c r="W826" s="3"/>
      <c r="X826" s="3"/>
      <c r="Y826" s="3"/>
      <c r="Z826" s="3"/>
    </row>
    <row r="827" spans="1:26" ht="12.75" customHeight="1" x14ac:dyDescent="0.25">
      <c r="A827" s="3"/>
      <c r="B827" s="3"/>
      <c r="C827" s="3"/>
      <c r="D827" s="200"/>
      <c r="E827" s="3"/>
      <c r="F827" s="3"/>
      <c r="G827" s="3"/>
      <c r="H827" s="3"/>
      <c r="I827" s="3"/>
      <c r="J827" s="3"/>
      <c r="K827" s="3"/>
      <c r="L827" s="3"/>
      <c r="M827" s="3"/>
      <c r="N827" s="3"/>
      <c r="O827" s="3"/>
      <c r="P827" s="3"/>
      <c r="Q827" s="3"/>
      <c r="R827" s="3"/>
      <c r="S827" s="3"/>
      <c r="T827" s="3"/>
      <c r="U827" s="3"/>
      <c r="V827" s="3"/>
      <c r="W827" s="3"/>
      <c r="X827" s="3"/>
      <c r="Y827" s="3"/>
      <c r="Z827" s="3"/>
    </row>
    <row r="828" spans="1:26" ht="12.75" customHeight="1" x14ac:dyDescent="0.25">
      <c r="A828" s="3"/>
      <c r="B828" s="3"/>
      <c r="C828" s="3"/>
      <c r="D828" s="200"/>
      <c r="E828" s="3"/>
      <c r="F828" s="3"/>
      <c r="G828" s="3"/>
      <c r="H828" s="3"/>
      <c r="I828" s="3"/>
      <c r="J828" s="3"/>
      <c r="K828" s="3"/>
      <c r="L828" s="3"/>
      <c r="M828" s="3"/>
      <c r="N828" s="3"/>
      <c r="O828" s="3"/>
      <c r="P828" s="3"/>
      <c r="Q828" s="3"/>
      <c r="R828" s="3"/>
      <c r="S828" s="3"/>
      <c r="T828" s="3"/>
      <c r="U828" s="3"/>
      <c r="V828" s="3"/>
      <c r="W828" s="3"/>
      <c r="X828" s="3"/>
      <c r="Y828" s="3"/>
      <c r="Z828" s="3"/>
    </row>
    <row r="829" spans="1:26" ht="12.75" customHeight="1" x14ac:dyDescent="0.25">
      <c r="A829" s="3"/>
      <c r="B829" s="3"/>
      <c r="C829" s="3"/>
      <c r="D829" s="200"/>
      <c r="E829" s="3"/>
      <c r="F829" s="3"/>
      <c r="G829" s="3"/>
      <c r="H829" s="3"/>
      <c r="I829" s="3"/>
      <c r="J829" s="3"/>
      <c r="K829" s="3"/>
      <c r="L829" s="3"/>
      <c r="M829" s="3"/>
      <c r="N829" s="3"/>
      <c r="O829" s="3"/>
      <c r="P829" s="3"/>
      <c r="Q829" s="3"/>
      <c r="R829" s="3"/>
      <c r="S829" s="3"/>
      <c r="T829" s="3"/>
      <c r="U829" s="3"/>
      <c r="V829" s="3"/>
      <c r="W829" s="3"/>
      <c r="X829" s="3"/>
      <c r="Y829" s="3"/>
      <c r="Z829" s="3"/>
    </row>
    <row r="830" spans="1:26" ht="12.75" customHeight="1" x14ac:dyDescent="0.25">
      <c r="A830" s="3"/>
      <c r="B830" s="3"/>
      <c r="C830" s="3"/>
      <c r="D830" s="200"/>
      <c r="E830" s="3"/>
      <c r="F830" s="3"/>
      <c r="G830" s="3"/>
      <c r="H830" s="3"/>
      <c r="I830" s="3"/>
      <c r="J830" s="3"/>
      <c r="K830" s="3"/>
      <c r="L830" s="3"/>
      <c r="M830" s="3"/>
      <c r="N830" s="3"/>
      <c r="O830" s="3"/>
      <c r="P830" s="3"/>
      <c r="Q830" s="3"/>
      <c r="R830" s="3"/>
      <c r="S830" s="3"/>
      <c r="T830" s="3"/>
      <c r="U830" s="3"/>
      <c r="V830" s="3"/>
      <c r="W830" s="3"/>
      <c r="X830" s="3"/>
      <c r="Y830" s="3"/>
      <c r="Z830" s="3"/>
    </row>
    <row r="831" spans="1:26" ht="12.75" customHeight="1" x14ac:dyDescent="0.25">
      <c r="A831" s="3"/>
      <c r="B831" s="3"/>
      <c r="C831" s="3"/>
      <c r="D831" s="200"/>
      <c r="E831" s="3"/>
      <c r="F831" s="3"/>
      <c r="G831" s="3"/>
      <c r="H831" s="3"/>
      <c r="I831" s="3"/>
      <c r="J831" s="3"/>
      <c r="K831" s="3"/>
      <c r="L831" s="3"/>
      <c r="M831" s="3"/>
      <c r="N831" s="3"/>
      <c r="O831" s="3"/>
      <c r="P831" s="3"/>
      <c r="Q831" s="3"/>
      <c r="R831" s="3"/>
      <c r="S831" s="3"/>
      <c r="T831" s="3"/>
      <c r="U831" s="3"/>
      <c r="V831" s="3"/>
      <c r="W831" s="3"/>
      <c r="X831" s="3"/>
      <c r="Y831" s="3"/>
      <c r="Z831" s="3"/>
    </row>
    <row r="832" spans="1:26" ht="12.75" customHeight="1" x14ac:dyDescent="0.25">
      <c r="A832" s="3"/>
      <c r="B832" s="3"/>
      <c r="C832" s="3"/>
      <c r="D832" s="200"/>
      <c r="E832" s="3"/>
      <c r="F832" s="3"/>
      <c r="G832" s="3"/>
      <c r="H832" s="3"/>
      <c r="I832" s="3"/>
      <c r="J832" s="3"/>
      <c r="K832" s="3"/>
      <c r="L832" s="3"/>
      <c r="M832" s="3"/>
      <c r="N832" s="3"/>
      <c r="O832" s="3"/>
      <c r="P832" s="3"/>
      <c r="Q832" s="3"/>
      <c r="R832" s="3"/>
      <c r="S832" s="3"/>
      <c r="T832" s="3"/>
      <c r="U832" s="3"/>
      <c r="V832" s="3"/>
      <c r="W832" s="3"/>
      <c r="X832" s="3"/>
      <c r="Y832" s="3"/>
      <c r="Z832" s="3"/>
    </row>
    <row r="833" spans="1:26" ht="12.75" customHeight="1" x14ac:dyDescent="0.25">
      <c r="A833" s="3"/>
      <c r="B833" s="3"/>
      <c r="C833" s="3"/>
      <c r="D833" s="200"/>
      <c r="E833" s="3"/>
      <c r="F833" s="3"/>
      <c r="G833" s="3"/>
      <c r="H833" s="3"/>
      <c r="I833" s="3"/>
      <c r="J833" s="3"/>
      <c r="K833" s="3"/>
      <c r="L833" s="3"/>
      <c r="M833" s="3"/>
      <c r="N833" s="3"/>
      <c r="O833" s="3"/>
      <c r="P833" s="3"/>
      <c r="Q833" s="3"/>
      <c r="R833" s="3"/>
      <c r="S833" s="3"/>
      <c r="T833" s="3"/>
      <c r="U833" s="3"/>
      <c r="V833" s="3"/>
      <c r="W833" s="3"/>
      <c r="X833" s="3"/>
      <c r="Y833" s="3"/>
      <c r="Z833" s="3"/>
    </row>
    <row r="834" spans="1:26" ht="12.75" customHeight="1" x14ac:dyDescent="0.25">
      <c r="A834" s="3"/>
      <c r="B834" s="3"/>
      <c r="C834" s="3"/>
      <c r="D834" s="200"/>
      <c r="E834" s="3"/>
      <c r="F834" s="3"/>
      <c r="G834" s="3"/>
      <c r="H834" s="3"/>
      <c r="I834" s="3"/>
      <c r="J834" s="3"/>
      <c r="K834" s="3"/>
      <c r="L834" s="3"/>
      <c r="M834" s="3"/>
      <c r="N834" s="3"/>
      <c r="O834" s="3"/>
      <c r="P834" s="3"/>
      <c r="Q834" s="3"/>
      <c r="R834" s="3"/>
      <c r="S834" s="3"/>
      <c r="T834" s="3"/>
      <c r="U834" s="3"/>
      <c r="V834" s="3"/>
      <c r="W834" s="3"/>
      <c r="X834" s="3"/>
      <c r="Y834" s="3"/>
      <c r="Z834" s="3"/>
    </row>
    <row r="835" spans="1:26" ht="12.75" customHeight="1" x14ac:dyDescent="0.25">
      <c r="A835" s="3"/>
      <c r="B835" s="3"/>
      <c r="C835" s="3"/>
      <c r="D835" s="200"/>
      <c r="E835" s="3"/>
      <c r="F835" s="3"/>
      <c r="G835" s="3"/>
      <c r="H835" s="3"/>
      <c r="I835" s="3"/>
      <c r="J835" s="3"/>
      <c r="K835" s="3"/>
      <c r="L835" s="3"/>
      <c r="M835" s="3"/>
      <c r="N835" s="3"/>
      <c r="O835" s="3"/>
      <c r="P835" s="3"/>
      <c r="Q835" s="3"/>
      <c r="R835" s="3"/>
      <c r="S835" s="3"/>
      <c r="T835" s="3"/>
      <c r="U835" s="3"/>
      <c r="V835" s="3"/>
      <c r="W835" s="3"/>
      <c r="X835" s="3"/>
      <c r="Y835" s="3"/>
      <c r="Z835" s="3"/>
    </row>
    <row r="836" spans="1:26" ht="12.75" customHeight="1" x14ac:dyDescent="0.25">
      <c r="A836" s="3"/>
      <c r="B836" s="3"/>
      <c r="C836" s="3"/>
      <c r="D836" s="200"/>
      <c r="E836" s="3"/>
      <c r="F836" s="3"/>
      <c r="G836" s="3"/>
      <c r="H836" s="3"/>
      <c r="I836" s="3"/>
      <c r="J836" s="3"/>
      <c r="K836" s="3"/>
      <c r="L836" s="3"/>
      <c r="M836" s="3"/>
      <c r="N836" s="3"/>
      <c r="O836" s="3"/>
      <c r="P836" s="3"/>
      <c r="Q836" s="3"/>
      <c r="R836" s="3"/>
      <c r="S836" s="3"/>
      <c r="T836" s="3"/>
      <c r="U836" s="3"/>
      <c r="V836" s="3"/>
      <c r="W836" s="3"/>
      <c r="X836" s="3"/>
      <c r="Y836" s="3"/>
      <c r="Z836" s="3"/>
    </row>
    <row r="837" spans="1:26" ht="12.75" customHeight="1" x14ac:dyDescent="0.25">
      <c r="A837" s="3"/>
      <c r="B837" s="3"/>
      <c r="C837" s="3"/>
      <c r="D837" s="200"/>
      <c r="E837" s="3"/>
      <c r="F837" s="3"/>
      <c r="G837" s="3"/>
      <c r="H837" s="3"/>
      <c r="I837" s="3"/>
      <c r="J837" s="3"/>
      <c r="K837" s="3"/>
      <c r="L837" s="3"/>
      <c r="M837" s="3"/>
      <c r="N837" s="3"/>
      <c r="O837" s="3"/>
      <c r="P837" s="3"/>
      <c r="Q837" s="3"/>
      <c r="R837" s="3"/>
      <c r="S837" s="3"/>
      <c r="T837" s="3"/>
      <c r="U837" s="3"/>
      <c r="V837" s="3"/>
      <c r="W837" s="3"/>
      <c r="X837" s="3"/>
      <c r="Y837" s="3"/>
      <c r="Z837" s="3"/>
    </row>
    <row r="838" spans="1:26" ht="12.75" customHeight="1" x14ac:dyDescent="0.25">
      <c r="A838" s="3"/>
      <c r="B838" s="3"/>
      <c r="C838" s="3"/>
      <c r="D838" s="200"/>
      <c r="E838" s="3"/>
      <c r="F838" s="3"/>
      <c r="G838" s="3"/>
      <c r="H838" s="3"/>
      <c r="I838" s="3"/>
      <c r="J838" s="3"/>
      <c r="K838" s="3"/>
      <c r="L838" s="3"/>
      <c r="M838" s="3"/>
      <c r="N838" s="3"/>
      <c r="O838" s="3"/>
      <c r="P838" s="3"/>
      <c r="Q838" s="3"/>
      <c r="R838" s="3"/>
      <c r="S838" s="3"/>
      <c r="T838" s="3"/>
      <c r="U838" s="3"/>
      <c r="V838" s="3"/>
      <c r="W838" s="3"/>
      <c r="X838" s="3"/>
      <c r="Y838" s="3"/>
      <c r="Z838" s="3"/>
    </row>
    <row r="839" spans="1:26" ht="12.75" customHeight="1" x14ac:dyDescent="0.25">
      <c r="A839" s="3"/>
      <c r="B839" s="3"/>
      <c r="C839" s="3"/>
      <c r="D839" s="200"/>
      <c r="E839" s="3"/>
      <c r="F839" s="3"/>
      <c r="G839" s="3"/>
      <c r="H839" s="3"/>
      <c r="I839" s="3"/>
      <c r="J839" s="3"/>
      <c r="K839" s="3"/>
      <c r="L839" s="3"/>
      <c r="M839" s="3"/>
      <c r="N839" s="3"/>
      <c r="O839" s="3"/>
      <c r="P839" s="3"/>
      <c r="Q839" s="3"/>
      <c r="R839" s="3"/>
      <c r="S839" s="3"/>
      <c r="T839" s="3"/>
      <c r="U839" s="3"/>
      <c r="V839" s="3"/>
      <c r="W839" s="3"/>
      <c r="X839" s="3"/>
      <c r="Y839" s="3"/>
      <c r="Z839" s="3"/>
    </row>
    <row r="840" spans="1:26" ht="12.75" customHeight="1" x14ac:dyDescent="0.25">
      <c r="A840" s="3"/>
      <c r="B840" s="3"/>
      <c r="C840" s="3"/>
      <c r="D840" s="200"/>
      <c r="E840" s="3"/>
      <c r="F840" s="3"/>
      <c r="G840" s="3"/>
      <c r="H840" s="3"/>
      <c r="I840" s="3"/>
      <c r="J840" s="3"/>
      <c r="K840" s="3"/>
      <c r="L840" s="3"/>
      <c r="M840" s="3"/>
      <c r="N840" s="3"/>
      <c r="O840" s="3"/>
      <c r="P840" s="3"/>
      <c r="Q840" s="3"/>
      <c r="R840" s="3"/>
      <c r="S840" s="3"/>
      <c r="T840" s="3"/>
      <c r="U840" s="3"/>
      <c r="V840" s="3"/>
      <c r="W840" s="3"/>
      <c r="X840" s="3"/>
      <c r="Y840" s="3"/>
      <c r="Z840" s="3"/>
    </row>
    <row r="841" spans="1:26" ht="12.75" customHeight="1" x14ac:dyDescent="0.25">
      <c r="A841" s="3"/>
      <c r="B841" s="3"/>
      <c r="C841" s="3"/>
      <c r="D841" s="200"/>
      <c r="E841" s="3"/>
      <c r="F841" s="3"/>
      <c r="G841" s="3"/>
      <c r="H841" s="3"/>
      <c r="I841" s="3"/>
      <c r="J841" s="3"/>
      <c r="K841" s="3"/>
      <c r="L841" s="3"/>
      <c r="M841" s="3"/>
      <c r="N841" s="3"/>
      <c r="O841" s="3"/>
      <c r="P841" s="3"/>
      <c r="Q841" s="3"/>
      <c r="R841" s="3"/>
      <c r="S841" s="3"/>
      <c r="T841" s="3"/>
      <c r="U841" s="3"/>
      <c r="V841" s="3"/>
      <c r="W841" s="3"/>
      <c r="X841" s="3"/>
      <c r="Y841" s="3"/>
      <c r="Z841" s="3"/>
    </row>
    <row r="842" spans="1:26" ht="12.75" customHeight="1" x14ac:dyDescent="0.25">
      <c r="A842" s="3"/>
      <c r="B842" s="3"/>
      <c r="C842" s="3"/>
      <c r="D842" s="200"/>
      <c r="E842" s="3"/>
      <c r="F842" s="3"/>
      <c r="G842" s="3"/>
      <c r="H842" s="3"/>
      <c r="I842" s="3"/>
      <c r="J842" s="3"/>
      <c r="K842" s="3"/>
      <c r="L842" s="3"/>
      <c r="M842" s="3"/>
      <c r="N842" s="3"/>
      <c r="O842" s="3"/>
      <c r="P842" s="3"/>
      <c r="Q842" s="3"/>
      <c r="R842" s="3"/>
      <c r="S842" s="3"/>
      <c r="T842" s="3"/>
      <c r="U842" s="3"/>
      <c r="V842" s="3"/>
      <c r="W842" s="3"/>
      <c r="X842" s="3"/>
      <c r="Y842" s="3"/>
      <c r="Z842" s="3"/>
    </row>
    <row r="843" spans="1:26" ht="12.75" customHeight="1" x14ac:dyDescent="0.25">
      <c r="A843" s="3"/>
      <c r="B843" s="3"/>
      <c r="C843" s="3"/>
      <c r="D843" s="200"/>
      <c r="E843" s="3"/>
      <c r="F843" s="3"/>
      <c r="G843" s="3"/>
      <c r="H843" s="3"/>
      <c r="I843" s="3"/>
      <c r="J843" s="3"/>
      <c r="K843" s="3"/>
      <c r="L843" s="3"/>
      <c r="M843" s="3"/>
      <c r="N843" s="3"/>
      <c r="O843" s="3"/>
      <c r="P843" s="3"/>
      <c r="Q843" s="3"/>
      <c r="R843" s="3"/>
      <c r="S843" s="3"/>
      <c r="T843" s="3"/>
      <c r="U843" s="3"/>
      <c r="V843" s="3"/>
      <c r="W843" s="3"/>
      <c r="X843" s="3"/>
      <c r="Y843" s="3"/>
      <c r="Z843" s="3"/>
    </row>
    <row r="844" spans="1:26" ht="12.75" customHeight="1" x14ac:dyDescent="0.25">
      <c r="A844" s="3"/>
      <c r="B844" s="3"/>
      <c r="C844" s="3"/>
      <c r="D844" s="200"/>
      <c r="E844" s="3"/>
      <c r="F844" s="3"/>
      <c r="G844" s="3"/>
      <c r="H844" s="3"/>
      <c r="I844" s="3"/>
      <c r="J844" s="3"/>
      <c r="K844" s="3"/>
      <c r="L844" s="3"/>
      <c r="M844" s="3"/>
      <c r="N844" s="3"/>
      <c r="O844" s="3"/>
      <c r="P844" s="3"/>
      <c r="Q844" s="3"/>
      <c r="R844" s="3"/>
      <c r="S844" s="3"/>
      <c r="T844" s="3"/>
      <c r="U844" s="3"/>
      <c r="V844" s="3"/>
      <c r="W844" s="3"/>
      <c r="X844" s="3"/>
      <c r="Y844" s="3"/>
      <c r="Z844" s="3"/>
    </row>
    <row r="845" spans="1:26" ht="12.75" customHeight="1" x14ac:dyDescent="0.25">
      <c r="A845" s="3"/>
      <c r="B845" s="3"/>
      <c r="C845" s="3"/>
      <c r="D845" s="200"/>
      <c r="E845" s="3"/>
      <c r="F845" s="3"/>
      <c r="G845" s="3"/>
      <c r="H845" s="3"/>
      <c r="I845" s="3"/>
      <c r="J845" s="3"/>
      <c r="K845" s="3"/>
      <c r="L845" s="3"/>
      <c r="M845" s="3"/>
      <c r="N845" s="3"/>
      <c r="O845" s="3"/>
      <c r="P845" s="3"/>
      <c r="Q845" s="3"/>
      <c r="R845" s="3"/>
      <c r="S845" s="3"/>
      <c r="T845" s="3"/>
      <c r="U845" s="3"/>
      <c r="V845" s="3"/>
      <c r="W845" s="3"/>
      <c r="X845" s="3"/>
      <c r="Y845" s="3"/>
      <c r="Z845" s="3"/>
    </row>
    <row r="846" spans="1:26" ht="12.75" customHeight="1" x14ac:dyDescent="0.25">
      <c r="A846" s="3"/>
      <c r="B846" s="3"/>
      <c r="C846" s="3"/>
      <c r="D846" s="200"/>
      <c r="E846" s="3"/>
      <c r="F846" s="3"/>
      <c r="G846" s="3"/>
      <c r="H846" s="3"/>
      <c r="I846" s="3"/>
      <c r="J846" s="3"/>
      <c r="K846" s="3"/>
      <c r="L846" s="3"/>
      <c r="M846" s="3"/>
      <c r="N846" s="3"/>
      <c r="O846" s="3"/>
      <c r="P846" s="3"/>
      <c r="Q846" s="3"/>
      <c r="R846" s="3"/>
      <c r="S846" s="3"/>
      <c r="T846" s="3"/>
      <c r="U846" s="3"/>
      <c r="V846" s="3"/>
      <c r="W846" s="3"/>
      <c r="X846" s="3"/>
      <c r="Y846" s="3"/>
      <c r="Z846" s="3"/>
    </row>
    <row r="847" spans="1:26" ht="12.75" customHeight="1" x14ac:dyDescent="0.25">
      <c r="A847" s="3"/>
      <c r="B847" s="3"/>
      <c r="C847" s="3"/>
      <c r="D847" s="200"/>
      <c r="E847" s="3"/>
      <c r="F847" s="3"/>
      <c r="G847" s="3"/>
      <c r="H847" s="3"/>
      <c r="I847" s="3"/>
      <c r="J847" s="3"/>
      <c r="K847" s="3"/>
      <c r="L847" s="3"/>
      <c r="M847" s="3"/>
      <c r="N847" s="3"/>
      <c r="O847" s="3"/>
      <c r="P847" s="3"/>
      <c r="Q847" s="3"/>
      <c r="R847" s="3"/>
      <c r="S847" s="3"/>
      <c r="T847" s="3"/>
      <c r="U847" s="3"/>
      <c r="V847" s="3"/>
      <c r="W847" s="3"/>
      <c r="X847" s="3"/>
      <c r="Y847" s="3"/>
      <c r="Z847" s="3"/>
    </row>
    <row r="848" spans="1:26" ht="12.75" customHeight="1" x14ac:dyDescent="0.25">
      <c r="A848" s="3"/>
      <c r="B848" s="3"/>
      <c r="C848" s="3"/>
      <c r="D848" s="200"/>
      <c r="E848" s="3"/>
      <c r="F848" s="3"/>
      <c r="G848" s="3"/>
      <c r="H848" s="3"/>
      <c r="I848" s="3"/>
      <c r="J848" s="3"/>
      <c r="K848" s="3"/>
      <c r="L848" s="3"/>
      <c r="M848" s="3"/>
      <c r="N848" s="3"/>
      <c r="O848" s="3"/>
      <c r="P848" s="3"/>
      <c r="Q848" s="3"/>
      <c r="R848" s="3"/>
      <c r="S848" s="3"/>
      <c r="T848" s="3"/>
      <c r="U848" s="3"/>
      <c r="V848" s="3"/>
      <c r="W848" s="3"/>
      <c r="X848" s="3"/>
      <c r="Y848" s="3"/>
      <c r="Z848" s="3"/>
    </row>
    <row r="849" spans="1:26" ht="12.75" customHeight="1" x14ac:dyDescent="0.25">
      <c r="A849" s="3"/>
      <c r="B849" s="3"/>
      <c r="C849" s="3"/>
      <c r="D849" s="200"/>
      <c r="E849" s="3"/>
      <c r="F849" s="3"/>
      <c r="G849" s="3"/>
      <c r="H849" s="3"/>
      <c r="I849" s="3"/>
      <c r="J849" s="3"/>
      <c r="K849" s="3"/>
      <c r="L849" s="3"/>
      <c r="M849" s="3"/>
      <c r="N849" s="3"/>
      <c r="O849" s="3"/>
      <c r="P849" s="3"/>
      <c r="Q849" s="3"/>
      <c r="R849" s="3"/>
      <c r="S849" s="3"/>
      <c r="T849" s="3"/>
      <c r="U849" s="3"/>
      <c r="V849" s="3"/>
      <c r="W849" s="3"/>
      <c r="X849" s="3"/>
      <c r="Y849" s="3"/>
      <c r="Z849" s="3"/>
    </row>
    <row r="850" spans="1:26" ht="12.75" customHeight="1" x14ac:dyDescent="0.25">
      <c r="A850" s="3"/>
      <c r="B850" s="3"/>
      <c r="C850" s="3"/>
      <c r="D850" s="200"/>
      <c r="E850" s="3"/>
      <c r="F850" s="3"/>
      <c r="G850" s="3"/>
      <c r="H850" s="3"/>
      <c r="I850" s="3"/>
      <c r="J850" s="3"/>
      <c r="K850" s="3"/>
      <c r="L850" s="3"/>
      <c r="M850" s="3"/>
      <c r="N850" s="3"/>
      <c r="O850" s="3"/>
      <c r="P850" s="3"/>
      <c r="Q850" s="3"/>
      <c r="R850" s="3"/>
      <c r="S850" s="3"/>
      <c r="T850" s="3"/>
      <c r="U850" s="3"/>
      <c r="V850" s="3"/>
      <c r="W850" s="3"/>
      <c r="X850" s="3"/>
      <c r="Y850" s="3"/>
      <c r="Z850" s="3"/>
    </row>
    <row r="851" spans="1:26" ht="12.75" customHeight="1" x14ac:dyDescent="0.25">
      <c r="A851" s="3"/>
      <c r="B851" s="3"/>
      <c r="C851" s="3"/>
      <c r="D851" s="200"/>
      <c r="E851" s="3"/>
      <c r="F851" s="3"/>
      <c r="G851" s="3"/>
      <c r="H851" s="3"/>
      <c r="I851" s="3"/>
      <c r="J851" s="3"/>
      <c r="K851" s="3"/>
      <c r="L851" s="3"/>
      <c r="M851" s="3"/>
      <c r="N851" s="3"/>
      <c r="O851" s="3"/>
      <c r="P851" s="3"/>
      <c r="Q851" s="3"/>
      <c r="R851" s="3"/>
      <c r="S851" s="3"/>
      <c r="T851" s="3"/>
      <c r="U851" s="3"/>
      <c r="V851" s="3"/>
      <c r="W851" s="3"/>
      <c r="X851" s="3"/>
      <c r="Y851" s="3"/>
      <c r="Z851" s="3"/>
    </row>
    <row r="852" spans="1:26" ht="12.75" customHeight="1" x14ac:dyDescent="0.25">
      <c r="A852" s="3"/>
      <c r="B852" s="3"/>
      <c r="C852" s="3"/>
      <c r="D852" s="200"/>
      <c r="E852" s="3"/>
      <c r="F852" s="3"/>
      <c r="G852" s="3"/>
      <c r="H852" s="3"/>
      <c r="I852" s="3"/>
      <c r="J852" s="3"/>
      <c r="K852" s="3"/>
      <c r="L852" s="3"/>
      <c r="M852" s="3"/>
      <c r="N852" s="3"/>
      <c r="O852" s="3"/>
      <c r="P852" s="3"/>
      <c r="Q852" s="3"/>
      <c r="R852" s="3"/>
      <c r="S852" s="3"/>
      <c r="T852" s="3"/>
      <c r="U852" s="3"/>
      <c r="V852" s="3"/>
      <c r="W852" s="3"/>
      <c r="X852" s="3"/>
      <c r="Y852" s="3"/>
      <c r="Z852" s="3"/>
    </row>
    <row r="853" spans="1:26" ht="12.75" customHeight="1" x14ac:dyDescent="0.25">
      <c r="A853" s="3"/>
      <c r="B853" s="3"/>
      <c r="C853" s="3"/>
      <c r="D853" s="200"/>
      <c r="E853" s="3"/>
      <c r="F853" s="3"/>
      <c r="G853" s="3"/>
      <c r="H853" s="3"/>
      <c r="I853" s="3"/>
      <c r="J853" s="3"/>
      <c r="K853" s="3"/>
      <c r="L853" s="3"/>
      <c r="M853" s="3"/>
      <c r="N853" s="3"/>
      <c r="O853" s="3"/>
      <c r="P853" s="3"/>
      <c r="Q853" s="3"/>
      <c r="R853" s="3"/>
      <c r="S853" s="3"/>
      <c r="T853" s="3"/>
      <c r="U853" s="3"/>
      <c r="V853" s="3"/>
      <c r="W853" s="3"/>
      <c r="X853" s="3"/>
      <c r="Y853" s="3"/>
      <c r="Z853" s="3"/>
    </row>
    <row r="854" spans="1:26" ht="12.75" customHeight="1" x14ac:dyDescent="0.25">
      <c r="A854" s="3"/>
      <c r="B854" s="3"/>
      <c r="C854" s="3"/>
      <c r="D854" s="200"/>
      <c r="E854" s="3"/>
      <c r="F854" s="3"/>
      <c r="G854" s="3"/>
      <c r="H854" s="3"/>
      <c r="I854" s="3"/>
      <c r="J854" s="3"/>
      <c r="K854" s="3"/>
      <c r="L854" s="3"/>
      <c r="M854" s="3"/>
      <c r="N854" s="3"/>
      <c r="O854" s="3"/>
      <c r="P854" s="3"/>
      <c r="Q854" s="3"/>
      <c r="R854" s="3"/>
      <c r="S854" s="3"/>
      <c r="T854" s="3"/>
      <c r="U854" s="3"/>
      <c r="V854" s="3"/>
      <c r="W854" s="3"/>
      <c r="X854" s="3"/>
      <c r="Y854" s="3"/>
      <c r="Z854" s="3"/>
    </row>
    <row r="855" spans="1:26" ht="12.75" customHeight="1" x14ac:dyDescent="0.25">
      <c r="A855" s="3"/>
      <c r="B855" s="3"/>
      <c r="C855" s="3"/>
      <c r="D855" s="200"/>
      <c r="E855" s="3"/>
      <c r="F855" s="3"/>
      <c r="G855" s="3"/>
      <c r="H855" s="3"/>
      <c r="I855" s="3"/>
      <c r="J855" s="3"/>
      <c r="K855" s="3"/>
      <c r="L855" s="3"/>
      <c r="M855" s="3"/>
      <c r="N855" s="3"/>
      <c r="O855" s="3"/>
      <c r="P855" s="3"/>
      <c r="Q855" s="3"/>
      <c r="R855" s="3"/>
      <c r="S855" s="3"/>
      <c r="T855" s="3"/>
      <c r="U855" s="3"/>
      <c r="V855" s="3"/>
      <c r="W855" s="3"/>
      <c r="X855" s="3"/>
      <c r="Y855" s="3"/>
      <c r="Z855" s="3"/>
    </row>
    <row r="856" spans="1:26" ht="12.75" customHeight="1" x14ac:dyDescent="0.25">
      <c r="A856" s="3"/>
      <c r="B856" s="3"/>
      <c r="C856" s="3"/>
      <c r="D856" s="200"/>
      <c r="E856" s="3"/>
      <c r="F856" s="3"/>
      <c r="G856" s="3"/>
      <c r="H856" s="3"/>
      <c r="I856" s="3"/>
      <c r="J856" s="3"/>
      <c r="K856" s="3"/>
      <c r="L856" s="3"/>
      <c r="M856" s="3"/>
      <c r="N856" s="3"/>
      <c r="O856" s="3"/>
      <c r="P856" s="3"/>
      <c r="Q856" s="3"/>
      <c r="R856" s="3"/>
      <c r="S856" s="3"/>
      <c r="T856" s="3"/>
      <c r="U856" s="3"/>
      <c r="V856" s="3"/>
      <c r="W856" s="3"/>
      <c r="X856" s="3"/>
      <c r="Y856" s="3"/>
      <c r="Z856" s="3"/>
    </row>
    <row r="857" spans="1:26" ht="12.75" customHeight="1" x14ac:dyDescent="0.25">
      <c r="A857" s="3"/>
      <c r="B857" s="3"/>
      <c r="C857" s="3"/>
      <c r="D857" s="200"/>
      <c r="E857" s="3"/>
      <c r="F857" s="3"/>
      <c r="G857" s="3"/>
      <c r="H857" s="3"/>
      <c r="I857" s="3"/>
      <c r="J857" s="3"/>
      <c r="K857" s="3"/>
      <c r="L857" s="3"/>
      <c r="M857" s="3"/>
      <c r="N857" s="3"/>
      <c r="O857" s="3"/>
      <c r="P857" s="3"/>
      <c r="Q857" s="3"/>
      <c r="R857" s="3"/>
      <c r="S857" s="3"/>
      <c r="T857" s="3"/>
      <c r="U857" s="3"/>
      <c r="V857" s="3"/>
      <c r="W857" s="3"/>
      <c r="X857" s="3"/>
      <c r="Y857" s="3"/>
      <c r="Z857" s="3"/>
    </row>
    <row r="858" spans="1:26" ht="12.75" customHeight="1" x14ac:dyDescent="0.25">
      <c r="A858" s="3"/>
      <c r="B858" s="3"/>
      <c r="C858" s="3"/>
      <c r="D858" s="200"/>
      <c r="E858" s="3"/>
      <c r="F858" s="3"/>
      <c r="G858" s="3"/>
      <c r="H858" s="3"/>
      <c r="I858" s="3"/>
      <c r="J858" s="3"/>
      <c r="K858" s="3"/>
      <c r="L858" s="3"/>
      <c r="M858" s="3"/>
      <c r="N858" s="3"/>
      <c r="O858" s="3"/>
      <c r="P858" s="3"/>
      <c r="Q858" s="3"/>
      <c r="R858" s="3"/>
      <c r="S858" s="3"/>
      <c r="T858" s="3"/>
      <c r="U858" s="3"/>
      <c r="V858" s="3"/>
      <c r="W858" s="3"/>
      <c r="X858" s="3"/>
      <c r="Y858" s="3"/>
      <c r="Z858" s="3"/>
    </row>
    <row r="859" spans="1:26" ht="12.75" customHeight="1" x14ac:dyDescent="0.25">
      <c r="A859" s="3"/>
      <c r="B859" s="3"/>
      <c r="C859" s="3"/>
      <c r="D859" s="200"/>
      <c r="E859" s="3"/>
      <c r="F859" s="3"/>
      <c r="G859" s="3"/>
      <c r="H859" s="3"/>
      <c r="I859" s="3"/>
      <c r="J859" s="3"/>
      <c r="K859" s="3"/>
      <c r="L859" s="3"/>
      <c r="M859" s="3"/>
      <c r="N859" s="3"/>
      <c r="O859" s="3"/>
      <c r="P859" s="3"/>
      <c r="Q859" s="3"/>
      <c r="R859" s="3"/>
      <c r="S859" s="3"/>
      <c r="T859" s="3"/>
      <c r="U859" s="3"/>
      <c r="V859" s="3"/>
      <c r="W859" s="3"/>
      <c r="X859" s="3"/>
      <c r="Y859" s="3"/>
      <c r="Z859" s="3"/>
    </row>
    <row r="860" spans="1:26" ht="12.75" customHeight="1" x14ac:dyDescent="0.25">
      <c r="A860" s="3"/>
      <c r="B860" s="3"/>
      <c r="C860" s="3"/>
      <c r="D860" s="200"/>
      <c r="E860" s="3"/>
      <c r="F860" s="3"/>
      <c r="G860" s="3"/>
      <c r="H860" s="3"/>
      <c r="I860" s="3"/>
      <c r="J860" s="3"/>
      <c r="K860" s="3"/>
      <c r="L860" s="3"/>
      <c r="M860" s="3"/>
      <c r="N860" s="3"/>
      <c r="O860" s="3"/>
      <c r="P860" s="3"/>
      <c r="Q860" s="3"/>
      <c r="R860" s="3"/>
      <c r="S860" s="3"/>
      <c r="T860" s="3"/>
      <c r="U860" s="3"/>
      <c r="V860" s="3"/>
      <c r="W860" s="3"/>
      <c r="X860" s="3"/>
      <c r="Y860" s="3"/>
      <c r="Z860" s="3"/>
    </row>
    <row r="861" spans="1:26" ht="12.75" customHeight="1" x14ac:dyDescent="0.25">
      <c r="A861" s="3"/>
      <c r="B861" s="3"/>
      <c r="C861" s="3"/>
      <c r="D861" s="200"/>
      <c r="E861" s="3"/>
      <c r="F861" s="3"/>
      <c r="G861" s="3"/>
      <c r="H861" s="3"/>
      <c r="I861" s="3"/>
      <c r="J861" s="3"/>
      <c r="K861" s="3"/>
      <c r="L861" s="3"/>
      <c r="M861" s="3"/>
      <c r="N861" s="3"/>
      <c r="O861" s="3"/>
      <c r="P861" s="3"/>
      <c r="Q861" s="3"/>
      <c r="R861" s="3"/>
      <c r="S861" s="3"/>
      <c r="T861" s="3"/>
      <c r="U861" s="3"/>
      <c r="V861" s="3"/>
      <c r="W861" s="3"/>
      <c r="X861" s="3"/>
      <c r="Y861" s="3"/>
      <c r="Z861" s="3"/>
    </row>
    <row r="862" spans="1:26" ht="12.75" customHeight="1" x14ac:dyDescent="0.25">
      <c r="A862" s="3"/>
      <c r="B862" s="3"/>
      <c r="C862" s="3"/>
      <c r="D862" s="200"/>
      <c r="E862" s="3"/>
      <c r="F862" s="3"/>
      <c r="G862" s="3"/>
      <c r="H862" s="3"/>
      <c r="I862" s="3"/>
      <c r="J862" s="3"/>
      <c r="K862" s="3"/>
      <c r="L862" s="3"/>
      <c r="M862" s="3"/>
      <c r="N862" s="3"/>
      <c r="O862" s="3"/>
      <c r="P862" s="3"/>
      <c r="Q862" s="3"/>
      <c r="R862" s="3"/>
      <c r="S862" s="3"/>
      <c r="T862" s="3"/>
      <c r="U862" s="3"/>
      <c r="V862" s="3"/>
      <c r="W862" s="3"/>
      <c r="X862" s="3"/>
      <c r="Y862" s="3"/>
      <c r="Z862" s="3"/>
    </row>
    <row r="863" spans="1:26" ht="12.75" customHeight="1" x14ac:dyDescent="0.25">
      <c r="A863" s="3"/>
      <c r="B863" s="3"/>
      <c r="C863" s="3"/>
      <c r="D863" s="200"/>
      <c r="E863" s="3"/>
      <c r="F863" s="3"/>
      <c r="G863" s="3"/>
      <c r="H863" s="3"/>
      <c r="I863" s="3"/>
      <c r="J863" s="3"/>
      <c r="K863" s="3"/>
      <c r="L863" s="3"/>
      <c r="M863" s="3"/>
      <c r="N863" s="3"/>
      <c r="O863" s="3"/>
      <c r="P863" s="3"/>
      <c r="Q863" s="3"/>
      <c r="R863" s="3"/>
      <c r="S863" s="3"/>
      <c r="T863" s="3"/>
      <c r="U863" s="3"/>
      <c r="V863" s="3"/>
      <c r="W863" s="3"/>
      <c r="X863" s="3"/>
      <c r="Y863" s="3"/>
      <c r="Z863" s="3"/>
    </row>
    <row r="864" spans="1:26" ht="12.75" customHeight="1" x14ac:dyDescent="0.25">
      <c r="A864" s="3"/>
      <c r="B864" s="3"/>
      <c r="C864" s="3"/>
      <c r="D864" s="200"/>
      <c r="E864" s="3"/>
      <c r="F864" s="3"/>
      <c r="G864" s="3"/>
      <c r="H864" s="3"/>
      <c r="I864" s="3"/>
      <c r="J864" s="3"/>
      <c r="K864" s="3"/>
      <c r="L864" s="3"/>
      <c r="M864" s="3"/>
      <c r="N864" s="3"/>
      <c r="O864" s="3"/>
      <c r="P864" s="3"/>
      <c r="Q864" s="3"/>
      <c r="R864" s="3"/>
      <c r="S864" s="3"/>
      <c r="T864" s="3"/>
      <c r="U864" s="3"/>
      <c r="V864" s="3"/>
      <c r="W864" s="3"/>
      <c r="X864" s="3"/>
      <c r="Y864" s="3"/>
      <c r="Z864" s="3"/>
    </row>
    <row r="865" spans="1:26" ht="12.75" customHeight="1" x14ac:dyDescent="0.25">
      <c r="A865" s="3"/>
      <c r="B865" s="3"/>
      <c r="C865" s="3"/>
      <c r="D865" s="200"/>
      <c r="E865" s="3"/>
      <c r="F865" s="3"/>
      <c r="G865" s="3"/>
      <c r="H865" s="3"/>
      <c r="I865" s="3"/>
      <c r="J865" s="3"/>
      <c r="K865" s="3"/>
      <c r="L865" s="3"/>
      <c r="M865" s="3"/>
      <c r="N865" s="3"/>
      <c r="O865" s="3"/>
      <c r="P865" s="3"/>
      <c r="Q865" s="3"/>
      <c r="R865" s="3"/>
      <c r="S865" s="3"/>
      <c r="T865" s="3"/>
      <c r="U865" s="3"/>
      <c r="V865" s="3"/>
      <c r="W865" s="3"/>
      <c r="X865" s="3"/>
      <c r="Y865" s="3"/>
      <c r="Z865" s="3"/>
    </row>
    <row r="866" spans="1:26" ht="12.75" customHeight="1" x14ac:dyDescent="0.25">
      <c r="A866" s="3"/>
      <c r="B866" s="3"/>
      <c r="C866" s="3"/>
      <c r="D866" s="200"/>
      <c r="E866" s="3"/>
      <c r="F866" s="3"/>
      <c r="G866" s="3"/>
      <c r="H866" s="3"/>
      <c r="I866" s="3"/>
      <c r="J866" s="3"/>
      <c r="K866" s="3"/>
      <c r="L866" s="3"/>
      <c r="M866" s="3"/>
      <c r="N866" s="3"/>
      <c r="O866" s="3"/>
      <c r="P866" s="3"/>
      <c r="Q866" s="3"/>
      <c r="R866" s="3"/>
      <c r="S866" s="3"/>
      <c r="T866" s="3"/>
      <c r="U866" s="3"/>
      <c r="V866" s="3"/>
      <c r="W866" s="3"/>
      <c r="X866" s="3"/>
      <c r="Y866" s="3"/>
      <c r="Z866" s="3"/>
    </row>
    <row r="867" spans="1:26" ht="12.75" customHeight="1" x14ac:dyDescent="0.25">
      <c r="A867" s="3"/>
      <c r="B867" s="3"/>
      <c r="C867" s="3"/>
      <c r="D867" s="200"/>
      <c r="E867" s="3"/>
      <c r="F867" s="3"/>
      <c r="G867" s="3"/>
      <c r="H867" s="3"/>
      <c r="I867" s="3"/>
      <c r="J867" s="3"/>
      <c r="K867" s="3"/>
      <c r="L867" s="3"/>
      <c r="M867" s="3"/>
      <c r="N867" s="3"/>
      <c r="O867" s="3"/>
      <c r="P867" s="3"/>
      <c r="Q867" s="3"/>
      <c r="R867" s="3"/>
      <c r="S867" s="3"/>
      <c r="T867" s="3"/>
      <c r="U867" s="3"/>
      <c r="V867" s="3"/>
      <c r="W867" s="3"/>
      <c r="X867" s="3"/>
      <c r="Y867" s="3"/>
      <c r="Z867" s="3"/>
    </row>
    <row r="868" spans="1:26" ht="12.75" customHeight="1" x14ac:dyDescent="0.25">
      <c r="A868" s="3"/>
      <c r="B868" s="3"/>
      <c r="C868" s="3"/>
      <c r="D868" s="200"/>
      <c r="E868" s="3"/>
      <c r="F868" s="3"/>
      <c r="G868" s="3"/>
      <c r="H868" s="3"/>
      <c r="I868" s="3"/>
      <c r="J868" s="3"/>
      <c r="K868" s="3"/>
      <c r="L868" s="3"/>
      <c r="M868" s="3"/>
      <c r="N868" s="3"/>
      <c r="O868" s="3"/>
      <c r="P868" s="3"/>
      <c r="Q868" s="3"/>
      <c r="R868" s="3"/>
      <c r="S868" s="3"/>
      <c r="T868" s="3"/>
      <c r="U868" s="3"/>
      <c r="V868" s="3"/>
      <c r="W868" s="3"/>
      <c r="X868" s="3"/>
      <c r="Y868" s="3"/>
      <c r="Z868" s="3"/>
    </row>
    <row r="869" spans="1:26" ht="12.75" customHeight="1" x14ac:dyDescent="0.25">
      <c r="A869" s="3"/>
      <c r="B869" s="3"/>
      <c r="C869" s="3"/>
      <c r="D869" s="200"/>
      <c r="E869" s="3"/>
      <c r="F869" s="3"/>
      <c r="G869" s="3"/>
      <c r="H869" s="3"/>
      <c r="I869" s="3"/>
      <c r="J869" s="3"/>
      <c r="K869" s="3"/>
      <c r="L869" s="3"/>
      <c r="M869" s="3"/>
      <c r="N869" s="3"/>
      <c r="O869" s="3"/>
      <c r="P869" s="3"/>
      <c r="Q869" s="3"/>
      <c r="R869" s="3"/>
      <c r="S869" s="3"/>
      <c r="T869" s="3"/>
      <c r="U869" s="3"/>
      <c r="V869" s="3"/>
      <c r="W869" s="3"/>
      <c r="X869" s="3"/>
      <c r="Y869" s="3"/>
      <c r="Z869" s="3"/>
    </row>
    <row r="870" spans="1:26" ht="12.75" customHeight="1" x14ac:dyDescent="0.25">
      <c r="A870" s="3"/>
      <c r="B870" s="3"/>
      <c r="C870" s="3"/>
      <c r="D870" s="200"/>
      <c r="E870" s="3"/>
      <c r="F870" s="3"/>
      <c r="G870" s="3"/>
      <c r="H870" s="3"/>
      <c r="I870" s="3"/>
      <c r="J870" s="3"/>
      <c r="K870" s="3"/>
      <c r="L870" s="3"/>
      <c r="M870" s="3"/>
      <c r="N870" s="3"/>
      <c r="O870" s="3"/>
      <c r="P870" s="3"/>
      <c r="Q870" s="3"/>
      <c r="R870" s="3"/>
      <c r="S870" s="3"/>
      <c r="T870" s="3"/>
      <c r="U870" s="3"/>
      <c r="V870" s="3"/>
      <c r="W870" s="3"/>
      <c r="X870" s="3"/>
      <c r="Y870" s="3"/>
      <c r="Z870" s="3"/>
    </row>
    <row r="871" spans="1:26" ht="12.75" customHeight="1" x14ac:dyDescent="0.25">
      <c r="A871" s="3"/>
      <c r="B871" s="3"/>
      <c r="C871" s="3"/>
      <c r="D871" s="200"/>
      <c r="E871" s="3"/>
      <c r="F871" s="3"/>
      <c r="G871" s="3"/>
      <c r="H871" s="3"/>
      <c r="I871" s="3"/>
      <c r="J871" s="3"/>
      <c r="K871" s="3"/>
      <c r="L871" s="3"/>
      <c r="M871" s="3"/>
      <c r="N871" s="3"/>
      <c r="O871" s="3"/>
      <c r="P871" s="3"/>
      <c r="Q871" s="3"/>
      <c r="R871" s="3"/>
      <c r="S871" s="3"/>
      <c r="T871" s="3"/>
      <c r="U871" s="3"/>
      <c r="V871" s="3"/>
      <c r="W871" s="3"/>
      <c r="X871" s="3"/>
      <c r="Y871" s="3"/>
      <c r="Z871" s="3"/>
    </row>
    <row r="872" spans="1:26" ht="12.75" customHeight="1" x14ac:dyDescent="0.25">
      <c r="A872" s="3"/>
      <c r="B872" s="3"/>
      <c r="C872" s="3"/>
      <c r="D872" s="200"/>
      <c r="E872" s="3"/>
      <c r="F872" s="3"/>
      <c r="G872" s="3"/>
      <c r="H872" s="3"/>
      <c r="I872" s="3"/>
      <c r="J872" s="3"/>
      <c r="K872" s="3"/>
      <c r="L872" s="3"/>
      <c r="M872" s="3"/>
      <c r="N872" s="3"/>
      <c r="O872" s="3"/>
      <c r="P872" s="3"/>
      <c r="Q872" s="3"/>
      <c r="R872" s="3"/>
      <c r="S872" s="3"/>
      <c r="T872" s="3"/>
      <c r="U872" s="3"/>
      <c r="V872" s="3"/>
      <c r="W872" s="3"/>
      <c r="X872" s="3"/>
      <c r="Y872" s="3"/>
      <c r="Z872" s="3"/>
    </row>
    <row r="873" spans="1:26" ht="12.75" customHeight="1" x14ac:dyDescent="0.25">
      <c r="A873" s="3"/>
      <c r="B873" s="3"/>
      <c r="C873" s="3"/>
      <c r="D873" s="200"/>
      <c r="E873" s="3"/>
      <c r="F873" s="3"/>
      <c r="G873" s="3"/>
      <c r="H873" s="3"/>
      <c r="I873" s="3"/>
      <c r="J873" s="3"/>
      <c r="K873" s="3"/>
      <c r="L873" s="3"/>
      <c r="M873" s="3"/>
      <c r="N873" s="3"/>
      <c r="O873" s="3"/>
      <c r="P873" s="3"/>
      <c r="Q873" s="3"/>
      <c r="R873" s="3"/>
      <c r="S873" s="3"/>
      <c r="T873" s="3"/>
      <c r="U873" s="3"/>
      <c r="V873" s="3"/>
      <c r="W873" s="3"/>
      <c r="X873" s="3"/>
      <c r="Y873" s="3"/>
      <c r="Z873" s="3"/>
    </row>
    <row r="874" spans="1:26" ht="12.75" customHeight="1" x14ac:dyDescent="0.25">
      <c r="A874" s="3"/>
      <c r="B874" s="3"/>
      <c r="C874" s="3"/>
      <c r="D874" s="200"/>
      <c r="E874" s="3"/>
      <c r="F874" s="3"/>
      <c r="G874" s="3"/>
      <c r="H874" s="3"/>
      <c r="I874" s="3"/>
      <c r="J874" s="3"/>
      <c r="K874" s="3"/>
      <c r="L874" s="3"/>
      <c r="M874" s="3"/>
      <c r="N874" s="3"/>
      <c r="O874" s="3"/>
      <c r="P874" s="3"/>
      <c r="Q874" s="3"/>
      <c r="R874" s="3"/>
      <c r="S874" s="3"/>
      <c r="T874" s="3"/>
      <c r="U874" s="3"/>
      <c r="V874" s="3"/>
      <c r="W874" s="3"/>
      <c r="X874" s="3"/>
      <c r="Y874" s="3"/>
      <c r="Z874" s="3"/>
    </row>
    <row r="875" spans="1:26" ht="12.75" customHeight="1" x14ac:dyDescent="0.25">
      <c r="A875" s="3"/>
      <c r="B875" s="3"/>
      <c r="C875" s="3"/>
      <c r="D875" s="200"/>
      <c r="E875" s="3"/>
      <c r="F875" s="3"/>
      <c r="G875" s="3"/>
      <c r="H875" s="3"/>
      <c r="I875" s="3"/>
      <c r="J875" s="3"/>
      <c r="K875" s="3"/>
      <c r="L875" s="3"/>
      <c r="M875" s="3"/>
      <c r="N875" s="3"/>
      <c r="O875" s="3"/>
      <c r="P875" s="3"/>
      <c r="Q875" s="3"/>
      <c r="R875" s="3"/>
      <c r="S875" s="3"/>
      <c r="T875" s="3"/>
      <c r="U875" s="3"/>
      <c r="V875" s="3"/>
      <c r="W875" s="3"/>
      <c r="X875" s="3"/>
      <c r="Y875" s="3"/>
      <c r="Z875" s="3"/>
    </row>
    <row r="876" spans="1:26" ht="12.75" customHeight="1" x14ac:dyDescent="0.25">
      <c r="A876" s="3"/>
      <c r="B876" s="3"/>
      <c r="C876" s="3"/>
      <c r="D876" s="200"/>
      <c r="E876" s="3"/>
      <c r="F876" s="3"/>
      <c r="G876" s="3"/>
      <c r="H876" s="3"/>
      <c r="I876" s="3"/>
      <c r="J876" s="3"/>
      <c r="K876" s="3"/>
      <c r="L876" s="3"/>
      <c r="M876" s="3"/>
      <c r="N876" s="3"/>
      <c r="O876" s="3"/>
      <c r="P876" s="3"/>
      <c r="Q876" s="3"/>
      <c r="R876" s="3"/>
      <c r="S876" s="3"/>
      <c r="T876" s="3"/>
      <c r="U876" s="3"/>
      <c r="V876" s="3"/>
      <c r="W876" s="3"/>
      <c r="X876" s="3"/>
      <c r="Y876" s="3"/>
      <c r="Z876" s="3"/>
    </row>
    <row r="877" spans="1:26" ht="12.75" customHeight="1" x14ac:dyDescent="0.25">
      <c r="A877" s="3"/>
      <c r="B877" s="3"/>
      <c r="C877" s="3"/>
      <c r="D877" s="200"/>
      <c r="E877" s="3"/>
      <c r="F877" s="3"/>
      <c r="G877" s="3"/>
      <c r="H877" s="3"/>
      <c r="I877" s="3"/>
      <c r="J877" s="3"/>
      <c r="K877" s="3"/>
      <c r="L877" s="3"/>
      <c r="M877" s="3"/>
      <c r="N877" s="3"/>
      <c r="O877" s="3"/>
      <c r="P877" s="3"/>
      <c r="Q877" s="3"/>
      <c r="R877" s="3"/>
      <c r="S877" s="3"/>
      <c r="T877" s="3"/>
      <c r="U877" s="3"/>
      <c r="V877" s="3"/>
      <c r="W877" s="3"/>
      <c r="X877" s="3"/>
      <c r="Y877" s="3"/>
      <c r="Z877" s="3"/>
    </row>
    <row r="878" spans="1:26" ht="12.75" customHeight="1" x14ac:dyDescent="0.25">
      <c r="A878" s="3"/>
      <c r="B878" s="3"/>
      <c r="C878" s="3"/>
      <c r="D878" s="200"/>
      <c r="E878" s="3"/>
      <c r="F878" s="3"/>
      <c r="G878" s="3"/>
      <c r="H878" s="3"/>
      <c r="I878" s="3"/>
      <c r="J878" s="3"/>
      <c r="K878" s="3"/>
      <c r="L878" s="3"/>
      <c r="M878" s="3"/>
      <c r="N878" s="3"/>
      <c r="O878" s="3"/>
      <c r="P878" s="3"/>
      <c r="Q878" s="3"/>
      <c r="R878" s="3"/>
      <c r="S878" s="3"/>
      <c r="T878" s="3"/>
      <c r="U878" s="3"/>
      <c r="V878" s="3"/>
      <c r="W878" s="3"/>
      <c r="X878" s="3"/>
      <c r="Y878" s="3"/>
      <c r="Z878" s="3"/>
    </row>
    <row r="879" spans="1:26" ht="12.75" customHeight="1" x14ac:dyDescent="0.25">
      <c r="A879" s="3"/>
      <c r="B879" s="3"/>
      <c r="C879" s="3"/>
      <c r="D879" s="200"/>
      <c r="E879" s="3"/>
      <c r="F879" s="3"/>
      <c r="G879" s="3"/>
      <c r="H879" s="3"/>
      <c r="I879" s="3"/>
      <c r="J879" s="3"/>
      <c r="K879" s="3"/>
      <c r="L879" s="3"/>
      <c r="M879" s="3"/>
      <c r="N879" s="3"/>
      <c r="O879" s="3"/>
      <c r="P879" s="3"/>
      <c r="Q879" s="3"/>
      <c r="R879" s="3"/>
      <c r="S879" s="3"/>
      <c r="T879" s="3"/>
      <c r="U879" s="3"/>
      <c r="V879" s="3"/>
      <c r="W879" s="3"/>
      <c r="X879" s="3"/>
      <c r="Y879" s="3"/>
      <c r="Z879" s="3"/>
    </row>
    <row r="880" spans="1:26" ht="12.75" customHeight="1" x14ac:dyDescent="0.25">
      <c r="A880" s="3"/>
      <c r="B880" s="3"/>
      <c r="C880" s="3"/>
      <c r="D880" s="200"/>
      <c r="E880" s="3"/>
      <c r="F880" s="3"/>
      <c r="G880" s="3"/>
      <c r="H880" s="3"/>
      <c r="I880" s="3"/>
      <c r="J880" s="3"/>
      <c r="K880" s="3"/>
      <c r="L880" s="3"/>
      <c r="M880" s="3"/>
      <c r="N880" s="3"/>
      <c r="O880" s="3"/>
      <c r="P880" s="3"/>
      <c r="Q880" s="3"/>
      <c r="R880" s="3"/>
      <c r="S880" s="3"/>
      <c r="T880" s="3"/>
      <c r="U880" s="3"/>
      <c r="V880" s="3"/>
      <c r="W880" s="3"/>
      <c r="X880" s="3"/>
      <c r="Y880" s="3"/>
      <c r="Z880" s="3"/>
    </row>
    <row r="881" spans="1:26" ht="12.75" customHeight="1" x14ac:dyDescent="0.25">
      <c r="A881" s="3"/>
      <c r="B881" s="3"/>
      <c r="C881" s="3"/>
      <c r="D881" s="200"/>
      <c r="E881" s="3"/>
      <c r="F881" s="3"/>
      <c r="G881" s="3"/>
      <c r="H881" s="3"/>
      <c r="I881" s="3"/>
      <c r="J881" s="3"/>
      <c r="K881" s="3"/>
      <c r="L881" s="3"/>
      <c r="M881" s="3"/>
      <c r="N881" s="3"/>
      <c r="O881" s="3"/>
      <c r="P881" s="3"/>
      <c r="Q881" s="3"/>
      <c r="R881" s="3"/>
      <c r="S881" s="3"/>
      <c r="T881" s="3"/>
      <c r="U881" s="3"/>
      <c r="V881" s="3"/>
      <c r="W881" s="3"/>
      <c r="X881" s="3"/>
      <c r="Y881" s="3"/>
      <c r="Z881" s="3"/>
    </row>
    <row r="882" spans="1:26" ht="12.75" customHeight="1" x14ac:dyDescent="0.25">
      <c r="A882" s="3"/>
      <c r="B882" s="3"/>
      <c r="C882" s="3"/>
      <c r="D882" s="200"/>
      <c r="E882" s="3"/>
      <c r="F882" s="3"/>
      <c r="G882" s="3"/>
      <c r="H882" s="3"/>
      <c r="I882" s="3"/>
      <c r="J882" s="3"/>
      <c r="K882" s="3"/>
      <c r="L882" s="3"/>
      <c r="M882" s="3"/>
      <c r="N882" s="3"/>
      <c r="O882" s="3"/>
      <c r="P882" s="3"/>
      <c r="Q882" s="3"/>
      <c r="R882" s="3"/>
      <c r="S882" s="3"/>
      <c r="T882" s="3"/>
      <c r="U882" s="3"/>
      <c r="V882" s="3"/>
      <c r="W882" s="3"/>
      <c r="X882" s="3"/>
      <c r="Y882" s="3"/>
      <c r="Z882" s="3"/>
    </row>
    <row r="883" spans="1:26" ht="12.75" customHeight="1" x14ac:dyDescent="0.25">
      <c r="A883" s="3"/>
      <c r="B883" s="3"/>
      <c r="C883" s="3"/>
      <c r="D883" s="200"/>
      <c r="E883" s="3"/>
      <c r="F883" s="3"/>
      <c r="G883" s="3"/>
      <c r="H883" s="3"/>
      <c r="I883" s="3"/>
      <c r="J883" s="3"/>
      <c r="K883" s="3"/>
      <c r="L883" s="3"/>
      <c r="M883" s="3"/>
      <c r="N883" s="3"/>
      <c r="O883" s="3"/>
      <c r="P883" s="3"/>
      <c r="Q883" s="3"/>
      <c r="R883" s="3"/>
      <c r="S883" s="3"/>
      <c r="T883" s="3"/>
      <c r="U883" s="3"/>
      <c r="V883" s="3"/>
      <c r="W883" s="3"/>
      <c r="X883" s="3"/>
      <c r="Y883" s="3"/>
      <c r="Z883" s="3"/>
    </row>
    <row r="884" spans="1:26" ht="12.75" customHeight="1" x14ac:dyDescent="0.25">
      <c r="A884" s="3"/>
      <c r="B884" s="3"/>
      <c r="C884" s="3"/>
      <c r="D884" s="200"/>
      <c r="E884" s="3"/>
      <c r="F884" s="3"/>
      <c r="G884" s="3"/>
      <c r="H884" s="3"/>
      <c r="I884" s="3"/>
      <c r="J884" s="3"/>
      <c r="K884" s="3"/>
      <c r="L884" s="3"/>
      <c r="M884" s="3"/>
      <c r="N884" s="3"/>
      <c r="O884" s="3"/>
      <c r="P884" s="3"/>
      <c r="Q884" s="3"/>
      <c r="R884" s="3"/>
      <c r="S884" s="3"/>
      <c r="T884" s="3"/>
      <c r="U884" s="3"/>
      <c r="V884" s="3"/>
      <c r="W884" s="3"/>
      <c r="X884" s="3"/>
      <c r="Y884" s="3"/>
      <c r="Z884" s="3"/>
    </row>
    <row r="885" spans="1:26" ht="12.75" customHeight="1" x14ac:dyDescent="0.25">
      <c r="A885" s="3"/>
      <c r="B885" s="3"/>
      <c r="C885" s="3"/>
      <c r="D885" s="200"/>
      <c r="E885" s="3"/>
      <c r="F885" s="3"/>
      <c r="G885" s="3"/>
      <c r="H885" s="3"/>
      <c r="I885" s="3"/>
      <c r="J885" s="3"/>
      <c r="K885" s="3"/>
      <c r="L885" s="3"/>
      <c r="M885" s="3"/>
      <c r="N885" s="3"/>
      <c r="O885" s="3"/>
      <c r="P885" s="3"/>
      <c r="Q885" s="3"/>
      <c r="R885" s="3"/>
      <c r="S885" s="3"/>
      <c r="T885" s="3"/>
      <c r="U885" s="3"/>
      <c r="V885" s="3"/>
      <c r="W885" s="3"/>
      <c r="X885" s="3"/>
      <c r="Y885" s="3"/>
      <c r="Z885" s="3"/>
    </row>
    <row r="886" spans="1:26" ht="12.75" customHeight="1" x14ac:dyDescent="0.25">
      <c r="A886" s="3"/>
      <c r="B886" s="3"/>
      <c r="C886" s="3"/>
      <c r="D886" s="200"/>
      <c r="E886" s="3"/>
      <c r="F886" s="3"/>
      <c r="G886" s="3"/>
      <c r="H886" s="3"/>
      <c r="I886" s="3"/>
      <c r="J886" s="3"/>
      <c r="K886" s="3"/>
      <c r="L886" s="3"/>
      <c r="M886" s="3"/>
      <c r="N886" s="3"/>
      <c r="O886" s="3"/>
      <c r="P886" s="3"/>
      <c r="Q886" s="3"/>
      <c r="R886" s="3"/>
      <c r="S886" s="3"/>
      <c r="T886" s="3"/>
      <c r="U886" s="3"/>
      <c r="V886" s="3"/>
      <c r="W886" s="3"/>
      <c r="X886" s="3"/>
      <c r="Y886" s="3"/>
      <c r="Z886" s="3"/>
    </row>
    <row r="887" spans="1:26" ht="12.75" customHeight="1" x14ac:dyDescent="0.25">
      <c r="A887" s="3"/>
      <c r="B887" s="3"/>
      <c r="C887" s="3"/>
      <c r="D887" s="200"/>
      <c r="E887" s="3"/>
      <c r="F887" s="3"/>
      <c r="G887" s="3"/>
      <c r="H887" s="3"/>
      <c r="I887" s="3"/>
      <c r="J887" s="3"/>
      <c r="K887" s="3"/>
      <c r="L887" s="3"/>
      <c r="M887" s="3"/>
      <c r="N887" s="3"/>
      <c r="O887" s="3"/>
      <c r="P887" s="3"/>
      <c r="Q887" s="3"/>
      <c r="R887" s="3"/>
      <c r="S887" s="3"/>
      <c r="T887" s="3"/>
      <c r="U887" s="3"/>
      <c r="V887" s="3"/>
      <c r="W887" s="3"/>
      <c r="X887" s="3"/>
      <c r="Y887" s="3"/>
      <c r="Z887" s="3"/>
    </row>
    <row r="888" spans="1:26" ht="12.75" customHeight="1" x14ac:dyDescent="0.25">
      <c r="A888" s="3"/>
      <c r="B888" s="3"/>
      <c r="C888" s="3"/>
      <c r="D888" s="200"/>
      <c r="E888" s="3"/>
      <c r="F888" s="3"/>
      <c r="G888" s="3"/>
      <c r="H888" s="3"/>
      <c r="I888" s="3"/>
      <c r="J888" s="3"/>
      <c r="K888" s="3"/>
      <c r="L888" s="3"/>
      <c r="M888" s="3"/>
      <c r="N888" s="3"/>
      <c r="O888" s="3"/>
      <c r="P888" s="3"/>
      <c r="Q888" s="3"/>
      <c r="R888" s="3"/>
      <c r="S888" s="3"/>
      <c r="T888" s="3"/>
      <c r="U888" s="3"/>
      <c r="V888" s="3"/>
      <c r="W888" s="3"/>
      <c r="X888" s="3"/>
      <c r="Y888" s="3"/>
      <c r="Z888" s="3"/>
    </row>
    <row r="889" spans="1:26" ht="12.75" customHeight="1" x14ac:dyDescent="0.25">
      <c r="A889" s="3"/>
      <c r="B889" s="3"/>
      <c r="C889" s="3"/>
      <c r="D889" s="200"/>
      <c r="E889" s="3"/>
      <c r="F889" s="3"/>
      <c r="G889" s="3"/>
      <c r="H889" s="3"/>
      <c r="I889" s="3"/>
      <c r="J889" s="3"/>
      <c r="K889" s="3"/>
      <c r="L889" s="3"/>
      <c r="M889" s="3"/>
      <c r="N889" s="3"/>
      <c r="O889" s="3"/>
      <c r="P889" s="3"/>
      <c r="Q889" s="3"/>
      <c r="R889" s="3"/>
      <c r="S889" s="3"/>
      <c r="T889" s="3"/>
      <c r="U889" s="3"/>
      <c r="V889" s="3"/>
      <c r="W889" s="3"/>
      <c r="X889" s="3"/>
      <c r="Y889" s="3"/>
      <c r="Z889" s="3"/>
    </row>
    <row r="890" spans="1:26" ht="12.75" customHeight="1" x14ac:dyDescent="0.25">
      <c r="A890" s="3"/>
      <c r="B890" s="3"/>
      <c r="C890" s="3"/>
      <c r="D890" s="200"/>
      <c r="E890" s="3"/>
      <c r="F890" s="3"/>
      <c r="G890" s="3"/>
      <c r="H890" s="3"/>
      <c r="I890" s="3"/>
      <c r="J890" s="3"/>
      <c r="K890" s="3"/>
      <c r="L890" s="3"/>
      <c r="M890" s="3"/>
      <c r="N890" s="3"/>
      <c r="O890" s="3"/>
      <c r="P890" s="3"/>
      <c r="Q890" s="3"/>
      <c r="R890" s="3"/>
      <c r="S890" s="3"/>
      <c r="T890" s="3"/>
      <c r="U890" s="3"/>
      <c r="V890" s="3"/>
      <c r="W890" s="3"/>
      <c r="X890" s="3"/>
      <c r="Y890" s="3"/>
      <c r="Z890" s="3"/>
    </row>
    <row r="891" spans="1:26" ht="12.75" customHeight="1" x14ac:dyDescent="0.25">
      <c r="A891" s="3"/>
      <c r="B891" s="3"/>
      <c r="C891" s="3"/>
      <c r="D891" s="200"/>
      <c r="E891" s="3"/>
      <c r="F891" s="3"/>
      <c r="G891" s="3"/>
      <c r="H891" s="3"/>
      <c r="I891" s="3"/>
      <c r="J891" s="3"/>
      <c r="K891" s="3"/>
      <c r="L891" s="3"/>
      <c r="M891" s="3"/>
      <c r="N891" s="3"/>
      <c r="O891" s="3"/>
      <c r="P891" s="3"/>
      <c r="Q891" s="3"/>
      <c r="R891" s="3"/>
      <c r="S891" s="3"/>
      <c r="T891" s="3"/>
      <c r="U891" s="3"/>
      <c r="V891" s="3"/>
      <c r="W891" s="3"/>
      <c r="X891" s="3"/>
      <c r="Y891" s="3"/>
      <c r="Z891" s="3"/>
    </row>
    <row r="892" spans="1:26" ht="12.75" customHeight="1" x14ac:dyDescent="0.25">
      <c r="A892" s="3"/>
      <c r="B892" s="3"/>
      <c r="C892" s="3"/>
      <c r="D892" s="200"/>
      <c r="E892" s="3"/>
      <c r="F892" s="3"/>
      <c r="G892" s="3"/>
      <c r="H892" s="3"/>
      <c r="I892" s="3"/>
      <c r="J892" s="3"/>
      <c r="K892" s="3"/>
      <c r="L892" s="3"/>
      <c r="M892" s="3"/>
      <c r="N892" s="3"/>
      <c r="O892" s="3"/>
      <c r="P892" s="3"/>
      <c r="Q892" s="3"/>
      <c r="R892" s="3"/>
      <c r="S892" s="3"/>
      <c r="T892" s="3"/>
      <c r="U892" s="3"/>
      <c r="V892" s="3"/>
      <c r="W892" s="3"/>
      <c r="X892" s="3"/>
      <c r="Y892" s="3"/>
      <c r="Z892" s="3"/>
    </row>
    <row r="893" spans="1:26" ht="12.75" customHeight="1" x14ac:dyDescent="0.25">
      <c r="A893" s="3"/>
      <c r="B893" s="3"/>
      <c r="C893" s="3"/>
      <c r="D893" s="200"/>
      <c r="E893" s="3"/>
      <c r="F893" s="3"/>
      <c r="G893" s="3"/>
      <c r="H893" s="3"/>
      <c r="I893" s="3"/>
      <c r="J893" s="3"/>
      <c r="K893" s="3"/>
      <c r="L893" s="3"/>
      <c r="M893" s="3"/>
      <c r="N893" s="3"/>
      <c r="O893" s="3"/>
      <c r="P893" s="3"/>
      <c r="Q893" s="3"/>
      <c r="R893" s="3"/>
      <c r="S893" s="3"/>
      <c r="T893" s="3"/>
      <c r="U893" s="3"/>
      <c r="V893" s="3"/>
      <c r="W893" s="3"/>
      <c r="X893" s="3"/>
      <c r="Y893" s="3"/>
      <c r="Z893" s="3"/>
    </row>
    <row r="894" spans="1:26" ht="12.75" customHeight="1" x14ac:dyDescent="0.25">
      <c r="A894" s="3"/>
      <c r="B894" s="3"/>
      <c r="C894" s="3"/>
      <c r="D894" s="200"/>
      <c r="E894" s="3"/>
      <c r="F894" s="3"/>
      <c r="G894" s="3"/>
      <c r="H894" s="3"/>
      <c r="I894" s="3"/>
      <c r="J894" s="3"/>
      <c r="K894" s="3"/>
      <c r="L894" s="3"/>
      <c r="M894" s="3"/>
      <c r="N894" s="3"/>
      <c r="O894" s="3"/>
      <c r="P894" s="3"/>
      <c r="Q894" s="3"/>
      <c r="R894" s="3"/>
      <c r="S894" s="3"/>
      <c r="T894" s="3"/>
      <c r="U894" s="3"/>
      <c r="V894" s="3"/>
      <c r="W894" s="3"/>
      <c r="X894" s="3"/>
      <c r="Y894" s="3"/>
      <c r="Z894" s="3"/>
    </row>
    <row r="895" spans="1:26" ht="12.75" customHeight="1" x14ac:dyDescent="0.25">
      <c r="A895" s="3"/>
      <c r="B895" s="3"/>
      <c r="C895" s="3"/>
      <c r="D895" s="200"/>
      <c r="E895" s="3"/>
      <c r="F895" s="3"/>
      <c r="G895" s="3"/>
      <c r="H895" s="3"/>
      <c r="I895" s="3"/>
      <c r="J895" s="3"/>
      <c r="K895" s="3"/>
      <c r="L895" s="3"/>
      <c r="M895" s="3"/>
      <c r="N895" s="3"/>
      <c r="O895" s="3"/>
      <c r="P895" s="3"/>
      <c r="Q895" s="3"/>
      <c r="R895" s="3"/>
      <c r="S895" s="3"/>
      <c r="T895" s="3"/>
      <c r="U895" s="3"/>
      <c r="V895" s="3"/>
      <c r="W895" s="3"/>
      <c r="X895" s="3"/>
      <c r="Y895" s="3"/>
      <c r="Z895" s="3"/>
    </row>
    <row r="896" spans="1:26" ht="12.75" customHeight="1" x14ac:dyDescent="0.25">
      <c r="A896" s="3"/>
      <c r="B896" s="3"/>
      <c r="C896" s="3"/>
      <c r="D896" s="200"/>
      <c r="E896" s="3"/>
      <c r="F896" s="3"/>
      <c r="G896" s="3"/>
      <c r="H896" s="3"/>
      <c r="I896" s="3"/>
      <c r="J896" s="3"/>
      <c r="K896" s="3"/>
      <c r="L896" s="3"/>
      <c r="M896" s="3"/>
      <c r="N896" s="3"/>
      <c r="O896" s="3"/>
      <c r="P896" s="3"/>
      <c r="Q896" s="3"/>
      <c r="R896" s="3"/>
      <c r="S896" s="3"/>
      <c r="T896" s="3"/>
      <c r="U896" s="3"/>
      <c r="V896" s="3"/>
      <c r="W896" s="3"/>
      <c r="X896" s="3"/>
      <c r="Y896" s="3"/>
      <c r="Z896" s="3"/>
    </row>
    <row r="897" spans="1:26" ht="12.75" customHeight="1" x14ac:dyDescent="0.25">
      <c r="A897" s="3"/>
      <c r="B897" s="3"/>
      <c r="C897" s="3"/>
      <c r="D897" s="200"/>
      <c r="E897" s="3"/>
      <c r="F897" s="3"/>
      <c r="G897" s="3"/>
      <c r="H897" s="3"/>
      <c r="I897" s="3"/>
      <c r="J897" s="3"/>
      <c r="K897" s="3"/>
      <c r="L897" s="3"/>
      <c r="M897" s="3"/>
      <c r="N897" s="3"/>
      <c r="O897" s="3"/>
      <c r="P897" s="3"/>
      <c r="Q897" s="3"/>
      <c r="R897" s="3"/>
      <c r="S897" s="3"/>
      <c r="T897" s="3"/>
      <c r="U897" s="3"/>
      <c r="V897" s="3"/>
      <c r="W897" s="3"/>
      <c r="X897" s="3"/>
      <c r="Y897" s="3"/>
      <c r="Z897" s="3"/>
    </row>
    <row r="898" spans="1:26" ht="12.75" customHeight="1" x14ac:dyDescent="0.25">
      <c r="A898" s="3"/>
      <c r="B898" s="3"/>
      <c r="C898" s="3"/>
      <c r="D898" s="200"/>
      <c r="E898" s="3"/>
      <c r="F898" s="3"/>
      <c r="G898" s="3"/>
      <c r="H898" s="3"/>
      <c r="I898" s="3"/>
      <c r="J898" s="3"/>
      <c r="K898" s="3"/>
      <c r="L898" s="3"/>
      <c r="M898" s="3"/>
      <c r="N898" s="3"/>
      <c r="O898" s="3"/>
      <c r="P898" s="3"/>
      <c r="Q898" s="3"/>
      <c r="R898" s="3"/>
      <c r="S898" s="3"/>
      <c r="T898" s="3"/>
      <c r="U898" s="3"/>
      <c r="V898" s="3"/>
      <c r="W898" s="3"/>
      <c r="X898" s="3"/>
      <c r="Y898" s="3"/>
      <c r="Z898" s="3"/>
    </row>
    <row r="899" spans="1:26" ht="12.75" customHeight="1" x14ac:dyDescent="0.25">
      <c r="A899" s="3"/>
      <c r="B899" s="3"/>
      <c r="C899" s="3"/>
      <c r="D899" s="200"/>
      <c r="E899" s="3"/>
      <c r="F899" s="3"/>
      <c r="G899" s="3"/>
      <c r="H899" s="3"/>
      <c r="I899" s="3"/>
      <c r="J899" s="3"/>
      <c r="K899" s="3"/>
      <c r="L899" s="3"/>
      <c r="M899" s="3"/>
      <c r="N899" s="3"/>
      <c r="O899" s="3"/>
      <c r="P899" s="3"/>
      <c r="Q899" s="3"/>
      <c r="R899" s="3"/>
      <c r="S899" s="3"/>
      <c r="T899" s="3"/>
      <c r="U899" s="3"/>
      <c r="V899" s="3"/>
      <c r="W899" s="3"/>
      <c r="X899" s="3"/>
      <c r="Y899" s="3"/>
      <c r="Z899" s="3"/>
    </row>
    <row r="900" spans="1:26" ht="12.75" customHeight="1" x14ac:dyDescent="0.25">
      <c r="A900" s="3"/>
      <c r="B900" s="3"/>
      <c r="C900" s="3"/>
      <c r="D900" s="200"/>
      <c r="E900" s="3"/>
      <c r="F900" s="3"/>
      <c r="G900" s="3"/>
      <c r="H900" s="3"/>
      <c r="I900" s="3"/>
      <c r="J900" s="3"/>
      <c r="K900" s="3"/>
      <c r="L900" s="3"/>
      <c r="M900" s="3"/>
      <c r="N900" s="3"/>
      <c r="O900" s="3"/>
      <c r="P900" s="3"/>
      <c r="Q900" s="3"/>
      <c r="R900" s="3"/>
      <c r="S900" s="3"/>
      <c r="T900" s="3"/>
      <c r="U900" s="3"/>
      <c r="V900" s="3"/>
      <c r="W900" s="3"/>
      <c r="X900" s="3"/>
      <c r="Y900" s="3"/>
      <c r="Z900" s="3"/>
    </row>
    <row r="901" spans="1:26" ht="12.75" customHeight="1" x14ac:dyDescent="0.25">
      <c r="A901" s="3"/>
      <c r="B901" s="3"/>
      <c r="C901" s="3"/>
      <c r="D901" s="200"/>
      <c r="E901" s="3"/>
      <c r="F901" s="3"/>
      <c r="G901" s="3"/>
      <c r="H901" s="3"/>
      <c r="I901" s="3"/>
      <c r="J901" s="3"/>
      <c r="K901" s="3"/>
      <c r="L901" s="3"/>
      <c r="M901" s="3"/>
      <c r="N901" s="3"/>
      <c r="O901" s="3"/>
      <c r="P901" s="3"/>
      <c r="Q901" s="3"/>
      <c r="R901" s="3"/>
      <c r="S901" s="3"/>
      <c r="T901" s="3"/>
      <c r="U901" s="3"/>
      <c r="V901" s="3"/>
      <c r="W901" s="3"/>
      <c r="X901" s="3"/>
      <c r="Y901" s="3"/>
      <c r="Z901" s="3"/>
    </row>
    <row r="902" spans="1:26" ht="12.75" customHeight="1" x14ac:dyDescent="0.25">
      <c r="A902" s="3"/>
      <c r="B902" s="3"/>
      <c r="C902" s="3"/>
      <c r="D902" s="200"/>
      <c r="E902" s="3"/>
      <c r="F902" s="3"/>
      <c r="G902" s="3"/>
      <c r="H902" s="3"/>
      <c r="I902" s="3"/>
      <c r="J902" s="3"/>
      <c r="K902" s="3"/>
      <c r="L902" s="3"/>
      <c r="M902" s="3"/>
      <c r="N902" s="3"/>
      <c r="O902" s="3"/>
      <c r="P902" s="3"/>
      <c r="Q902" s="3"/>
      <c r="R902" s="3"/>
      <c r="S902" s="3"/>
      <c r="T902" s="3"/>
      <c r="U902" s="3"/>
      <c r="V902" s="3"/>
      <c r="W902" s="3"/>
      <c r="X902" s="3"/>
      <c r="Y902" s="3"/>
      <c r="Z902" s="3"/>
    </row>
    <row r="903" spans="1:26" ht="12.75" customHeight="1" x14ac:dyDescent="0.25">
      <c r="A903" s="3"/>
      <c r="B903" s="3"/>
      <c r="C903" s="3"/>
      <c r="D903" s="200"/>
      <c r="E903" s="3"/>
      <c r="F903" s="3"/>
      <c r="G903" s="3"/>
      <c r="H903" s="3"/>
      <c r="I903" s="3"/>
      <c r="J903" s="3"/>
      <c r="K903" s="3"/>
      <c r="L903" s="3"/>
      <c r="M903" s="3"/>
      <c r="N903" s="3"/>
      <c r="O903" s="3"/>
      <c r="P903" s="3"/>
      <c r="Q903" s="3"/>
      <c r="R903" s="3"/>
      <c r="S903" s="3"/>
      <c r="T903" s="3"/>
      <c r="U903" s="3"/>
      <c r="V903" s="3"/>
      <c r="W903" s="3"/>
      <c r="X903" s="3"/>
      <c r="Y903" s="3"/>
      <c r="Z903" s="3"/>
    </row>
    <row r="904" spans="1:26" ht="12.75" customHeight="1" x14ac:dyDescent="0.25">
      <c r="A904" s="3"/>
      <c r="B904" s="3"/>
      <c r="C904" s="3"/>
      <c r="D904" s="200"/>
      <c r="E904" s="3"/>
      <c r="F904" s="3"/>
      <c r="G904" s="3"/>
      <c r="H904" s="3"/>
      <c r="I904" s="3"/>
      <c r="J904" s="3"/>
      <c r="K904" s="3"/>
      <c r="L904" s="3"/>
      <c r="M904" s="3"/>
      <c r="N904" s="3"/>
      <c r="O904" s="3"/>
      <c r="P904" s="3"/>
      <c r="Q904" s="3"/>
      <c r="R904" s="3"/>
      <c r="S904" s="3"/>
      <c r="T904" s="3"/>
      <c r="U904" s="3"/>
      <c r="V904" s="3"/>
      <c r="W904" s="3"/>
      <c r="X904" s="3"/>
      <c r="Y904" s="3"/>
      <c r="Z904" s="3"/>
    </row>
    <row r="905" spans="1:26" ht="12.75" customHeight="1" x14ac:dyDescent="0.25">
      <c r="A905" s="3"/>
      <c r="B905" s="3"/>
      <c r="C905" s="3"/>
      <c r="D905" s="200"/>
      <c r="E905" s="3"/>
      <c r="F905" s="3"/>
      <c r="G905" s="3"/>
      <c r="H905" s="3"/>
      <c r="I905" s="3"/>
      <c r="J905" s="3"/>
      <c r="K905" s="3"/>
      <c r="L905" s="3"/>
      <c r="M905" s="3"/>
      <c r="N905" s="3"/>
      <c r="O905" s="3"/>
      <c r="P905" s="3"/>
      <c r="Q905" s="3"/>
      <c r="R905" s="3"/>
      <c r="S905" s="3"/>
      <c r="T905" s="3"/>
      <c r="U905" s="3"/>
      <c r="V905" s="3"/>
      <c r="W905" s="3"/>
      <c r="X905" s="3"/>
      <c r="Y905" s="3"/>
      <c r="Z905" s="3"/>
    </row>
    <row r="906" spans="1:26" ht="12.75" customHeight="1" x14ac:dyDescent="0.25">
      <c r="A906" s="3"/>
      <c r="B906" s="3"/>
      <c r="C906" s="3"/>
      <c r="D906" s="200"/>
      <c r="E906" s="3"/>
      <c r="F906" s="3"/>
      <c r="G906" s="3"/>
      <c r="H906" s="3"/>
      <c r="I906" s="3"/>
      <c r="J906" s="3"/>
      <c r="K906" s="3"/>
      <c r="L906" s="3"/>
      <c r="M906" s="3"/>
      <c r="N906" s="3"/>
      <c r="O906" s="3"/>
      <c r="P906" s="3"/>
      <c r="Q906" s="3"/>
      <c r="R906" s="3"/>
      <c r="S906" s="3"/>
      <c r="T906" s="3"/>
      <c r="U906" s="3"/>
      <c r="V906" s="3"/>
      <c r="W906" s="3"/>
      <c r="X906" s="3"/>
      <c r="Y906" s="3"/>
      <c r="Z906" s="3"/>
    </row>
    <row r="907" spans="1:26" ht="12.75" customHeight="1" x14ac:dyDescent="0.25">
      <c r="A907" s="3"/>
      <c r="B907" s="3"/>
      <c r="C907" s="3"/>
      <c r="D907" s="200"/>
      <c r="E907" s="3"/>
      <c r="F907" s="3"/>
      <c r="G907" s="3"/>
      <c r="H907" s="3"/>
      <c r="I907" s="3"/>
      <c r="J907" s="3"/>
      <c r="K907" s="3"/>
      <c r="L907" s="3"/>
      <c r="M907" s="3"/>
      <c r="N907" s="3"/>
      <c r="O907" s="3"/>
      <c r="P907" s="3"/>
      <c r="Q907" s="3"/>
      <c r="R907" s="3"/>
      <c r="S907" s="3"/>
      <c r="T907" s="3"/>
      <c r="U907" s="3"/>
      <c r="V907" s="3"/>
      <c r="W907" s="3"/>
      <c r="X907" s="3"/>
      <c r="Y907" s="3"/>
      <c r="Z907" s="3"/>
    </row>
    <row r="908" spans="1:26" ht="12.75" customHeight="1" x14ac:dyDescent="0.25">
      <c r="A908" s="3"/>
      <c r="B908" s="3"/>
      <c r="C908" s="3"/>
      <c r="D908" s="200"/>
      <c r="E908" s="3"/>
      <c r="F908" s="3"/>
      <c r="G908" s="3"/>
      <c r="H908" s="3"/>
      <c r="I908" s="3"/>
      <c r="J908" s="3"/>
      <c r="K908" s="3"/>
      <c r="L908" s="3"/>
      <c r="M908" s="3"/>
      <c r="N908" s="3"/>
      <c r="O908" s="3"/>
      <c r="P908" s="3"/>
      <c r="Q908" s="3"/>
      <c r="R908" s="3"/>
      <c r="S908" s="3"/>
      <c r="T908" s="3"/>
      <c r="U908" s="3"/>
      <c r="V908" s="3"/>
      <c r="W908" s="3"/>
      <c r="X908" s="3"/>
      <c r="Y908" s="3"/>
      <c r="Z908" s="3"/>
    </row>
    <row r="909" spans="1:26" ht="12.75" customHeight="1" x14ac:dyDescent="0.25">
      <c r="A909" s="3"/>
      <c r="B909" s="3"/>
      <c r="C909" s="3"/>
      <c r="D909" s="200"/>
      <c r="E909" s="3"/>
      <c r="F909" s="3"/>
      <c r="G909" s="3"/>
      <c r="H909" s="3"/>
      <c r="I909" s="3"/>
      <c r="J909" s="3"/>
      <c r="K909" s="3"/>
      <c r="L909" s="3"/>
      <c r="M909" s="3"/>
      <c r="N909" s="3"/>
      <c r="O909" s="3"/>
      <c r="P909" s="3"/>
      <c r="Q909" s="3"/>
      <c r="R909" s="3"/>
      <c r="S909" s="3"/>
      <c r="T909" s="3"/>
      <c r="U909" s="3"/>
      <c r="V909" s="3"/>
      <c r="W909" s="3"/>
      <c r="X909" s="3"/>
      <c r="Y909" s="3"/>
      <c r="Z909" s="3"/>
    </row>
    <row r="910" spans="1:26" ht="12.75" customHeight="1" x14ac:dyDescent="0.25">
      <c r="A910" s="3"/>
      <c r="B910" s="3"/>
      <c r="C910" s="3"/>
      <c r="D910" s="200"/>
      <c r="E910" s="3"/>
      <c r="F910" s="3"/>
      <c r="G910" s="3"/>
      <c r="H910" s="3"/>
      <c r="I910" s="3"/>
      <c r="J910" s="3"/>
      <c r="K910" s="3"/>
      <c r="L910" s="3"/>
      <c r="M910" s="3"/>
      <c r="N910" s="3"/>
      <c r="O910" s="3"/>
      <c r="P910" s="3"/>
      <c r="Q910" s="3"/>
      <c r="R910" s="3"/>
      <c r="S910" s="3"/>
      <c r="T910" s="3"/>
      <c r="U910" s="3"/>
      <c r="V910" s="3"/>
      <c r="W910" s="3"/>
      <c r="X910" s="3"/>
      <c r="Y910" s="3"/>
      <c r="Z910" s="3"/>
    </row>
    <row r="911" spans="1:26" ht="12.75" customHeight="1" x14ac:dyDescent="0.25">
      <c r="A911" s="3"/>
      <c r="B911" s="3"/>
      <c r="C911" s="3"/>
      <c r="D911" s="200"/>
      <c r="E911" s="3"/>
      <c r="F911" s="3"/>
      <c r="G911" s="3"/>
      <c r="H911" s="3"/>
      <c r="I911" s="3"/>
      <c r="J911" s="3"/>
      <c r="K911" s="3"/>
      <c r="L911" s="3"/>
      <c r="M911" s="3"/>
      <c r="N911" s="3"/>
      <c r="O911" s="3"/>
      <c r="P911" s="3"/>
      <c r="Q911" s="3"/>
      <c r="R911" s="3"/>
      <c r="S911" s="3"/>
      <c r="T911" s="3"/>
      <c r="U911" s="3"/>
      <c r="V911" s="3"/>
      <c r="W911" s="3"/>
      <c r="X911" s="3"/>
      <c r="Y911" s="3"/>
      <c r="Z911" s="3"/>
    </row>
    <row r="912" spans="1:26" ht="12.75" customHeight="1" x14ac:dyDescent="0.25">
      <c r="A912" s="3"/>
      <c r="B912" s="3"/>
      <c r="C912" s="3"/>
      <c r="D912" s="200"/>
      <c r="E912" s="3"/>
      <c r="F912" s="3"/>
      <c r="G912" s="3"/>
      <c r="H912" s="3"/>
      <c r="I912" s="3"/>
      <c r="J912" s="3"/>
      <c r="K912" s="3"/>
      <c r="L912" s="3"/>
      <c r="M912" s="3"/>
      <c r="N912" s="3"/>
      <c r="O912" s="3"/>
      <c r="P912" s="3"/>
      <c r="Q912" s="3"/>
      <c r="R912" s="3"/>
      <c r="S912" s="3"/>
      <c r="T912" s="3"/>
      <c r="U912" s="3"/>
      <c r="V912" s="3"/>
      <c r="W912" s="3"/>
      <c r="X912" s="3"/>
      <c r="Y912" s="3"/>
      <c r="Z912" s="3"/>
    </row>
    <row r="913" spans="1:26" ht="12.75" customHeight="1" x14ac:dyDescent="0.25">
      <c r="A913" s="3"/>
      <c r="B913" s="3"/>
      <c r="C913" s="3"/>
      <c r="D913" s="200"/>
      <c r="E913" s="3"/>
      <c r="F913" s="3"/>
      <c r="G913" s="3"/>
      <c r="H913" s="3"/>
      <c r="I913" s="3"/>
      <c r="J913" s="3"/>
      <c r="K913" s="3"/>
      <c r="L913" s="3"/>
      <c r="M913" s="3"/>
      <c r="N913" s="3"/>
      <c r="O913" s="3"/>
      <c r="P913" s="3"/>
      <c r="Q913" s="3"/>
      <c r="R913" s="3"/>
      <c r="S913" s="3"/>
      <c r="T913" s="3"/>
      <c r="U913" s="3"/>
      <c r="V913" s="3"/>
      <c r="W913" s="3"/>
      <c r="X913" s="3"/>
      <c r="Y913" s="3"/>
      <c r="Z913" s="3"/>
    </row>
    <row r="914" spans="1:26" ht="12.75" customHeight="1" x14ac:dyDescent="0.25">
      <c r="A914" s="3"/>
      <c r="B914" s="3"/>
      <c r="C914" s="3"/>
      <c r="D914" s="200"/>
      <c r="E914" s="3"/>
      <c r="F914" s="3"/>
      <c r="G914" s="3"/>
      <c r="H914" s="3"/>
      <c r="I914" s="3"/>
      <c r="J914" s="3"/>
      <c r="K914" s="3"/>
      <c r="L914" s="3"/>
      <c r="M914" s="3"/>
      <c r="N914" s="3"/>
      <c r="O914" s="3"/>
      <c r="P914" s="3"/>
      <c r="Q914" s="3"/>
      <c r="R914" s="3"/>
      <c r="S914" s="3"/>
      <c r="T914" s="3"/>
      <c r="U914" s="3"/>
      <c r="V914" s="3"/>
      <c r="W914" s="3"/>
      <c r="X914" s="3"/>
      <c r="Y914" s="3"/>
      <c r="Z914" s="3"/>
    </row>
    <row r="915" spans="1:26" ht="12.75" customHeight="1" x14ac:dyDescent="0.25">
      <c r="A915" s="3"/>
      <c r="B915" s="3"/>
      <c r="C915" s="3"/>
      <c r="D915" s="200"/>
      <c r="E915" s="3"/>
      <c r="F915" s="3"/>
      <c r="G915" s="3"/>
      <c r="H915" s="3"/>
      <c r="I915" s="3"/>
      <c r="J915" s="3"/>
      <c r="K915" s="3"/>
      <c r="L915" s="3"/>
      <c r="M915" s="3"/>
      <c r="N915" s="3"/>
      <c r="O915" s="3"/>
      <c r="P915" s="3"/>
      <c r="Q915" s="3"/>
      <c r="R915" s="3"/>
      <c r="S915" s="3"/>
      <c r="T915" s="3"/>
      <c r="U915" s="3"/>
      <c r="V915" s="3"/>
      <c r="W915" s="3"/>
      <c r="X915" s="3"/>
      <c r="Y915" s="3"/>
      <c r="Z915" s="3"/>
    </row>
    <row r="916" spans="1:26" ht="12.75" customHeight="1" x14ac:dyDescent="0.25">
      <c r="A916" s="3"/>
      <c r="B916" s="3"/>
      <c r="C916" s="3"/>
      <c r="D916" s="200"/>
      <c r="E916" s="3"/>
      <c r="F916" s="3"/>
      <c r="G916" s="3"/>
      <c r="H916" s="3"/>
      <c r="I916" s="3"/>
      <c r="J916" s="3"/>
      <c r="K916" s="3"/>
      <c r="L916" s="3"/>
      <c r="M916" s="3"/>
      <c r="N916" s="3"/>
      <c r="O916" s="3"/>
      <c r="P916" s="3"/>
      <c r="Q916" s="3"/>
      <c r="R916" s="3"/>
      <c r="S916" s="3"/>
      <c r="T916" s="3"/>
      <c r="U916" s="3"/>
      <c r="V916" s="3"/>
      <c r="W916" s="3"/>
      <c r="X916" s="3"/>
      <c r="Y916" s="3"/>
      <c r="Z916" s="3"/>
    </row>
    <row r="917" spans="1:26" ht="12.75" customHeight="1" x14ac:dyDescent="0.25">
      <c r="A917" s="3"/>
      <c r="B917" s="3"/>
      <c r="C917" s="3"/>
      <c r="D917" s="200"/>
      <c r="E917" s="3"/>
      <c r="F917" s="3"/>
      <c r="G917" s="3"/>
      <c r="H917" s="3"/>
      <c r="I917" s="3"/>
      <c r="J917" s="3"/>
      <c r="K917" s="3"/>
      <c r="L917" s="3"/>
      <c r="M917" s="3"/>
      <c r="N917" s="3"/>
      <c r="O917" s="3"/>
      <c r="P917" s="3"/>
      <c r="Q917" s="3"/>
      <c r="R917" s="3"/>
      <c r="S917" s="3"/>
      <c r="T917" s="3"/>
      <c r="U917" s="3"/>
      <c r="V917" s="3"/>
      <c r="W917" s="3"/>
      <c r="X917" s="3"/>
      <c r="Y917" s="3"/>
      <c r="Z917" s="3"/>
    </row>
    <row r="918" spans="1:26" ht="12.75" customHeight="1" x14ac:dyDescent="0.25">
      <c r="A918" s="3"/>
      <c r="B918" s="3"/>
      <c r="C918" s="3"/>
      <c r="D918" s="200"/>
      <c r="E918" s="3"/>
      <c r="F918" s="3"/>
      <c r="G918" s="3"/>
      <c r="H918" s="3"/>
      <c r="I918" s="3"/>
      <c r="J918" s="3"/>
      <c r="K918" s="3"/>
      <c r="L918" s="3"/>
      <c r="M918" s="3"/>
      <c r="N918" s="3"/>
      <c r="O918" s="3"/>
      <c r="P918" s="3"/>
      <c r="Q918" s="3"/>
      <c r="R918" s="3"/>
      <c r="S918" s="3"/>
      <c r="T918" s="3"/>
      <c r="U918" s="3"/>
      <c r="V918" s="3"/>
      <c r="W918" s="3"/>
      <c r="X918" s="3"/>
      <c r="Y918" s="3"/>
      <c r="Z918" s="3"/>
    </row>
    <row r="919" spans="1:26" ht="12.75" customHeight="1" x14ac:dyDescent="0.25">
      <c r="A919" s="3"/>
      <c r="B919" s="3"/>
      <c r="C919" s="3"/>
      <c r="D919" s="200"/>
      <c r="E919" s="3"/>
      <c r="F919" s="3"/>
      <c r="G919" s="3"/>
      <c r="H919" s="3"/>
      <c r="I919" s="3"/>
      <c r="J919" s="3"/>
      <c r="K919" s="3"/>
      <c r="L919" s="3"/>
      <c r="M919" s="3"/>
      <c r="N919" s="3"/>
      <c r="O919" s="3"/>
      <c r="P919" s="3"/>
      <c r="Q919" s="3"/>
      <c r="R919" s="3"/>
      <c r="S919" s="3"/>
      <c r="T919" s="3"/>
      <c r="U919" s="3"/>
      <c r="V919" s="3"/>
      <c r="W919" s="3"/>
      <c r="X919" s="3"/>
      <c r="Y919" s="3"/>
      <c r="Z919" s="3"/>
    </row>
    <row r="920" spans="1:26" ht="12.75" customHeight="1" x14ac:dyDescent="0.25">
      <c r="A920" s="3"/>
      <c r="B920" s="3"/>
      <c r="C920" s="3"/>
      <c r="D920" s="200"/>
      <c r="E920" s="3"/>
      <c r="F920" s="3"/>
      <c r="G920" s="3"/>
      <c r="H920" s="3"/>
      <c r="I920" s="3"/>
      <c r="J920" s="3"/>
      <c r="K920" s="3"/>
      <c r="L920" s="3"/>
      <c r="M920" s="3"/>
      <c r="N920" s="3"/>
      <c r="O920" s="3"/>
      <c r="P920" s="3"/>
      <c r="Q920" s="3"/>
      <c r="R920" s="3"/>
      <c r="S920" s="3"/>
      <c r="T920" s="3"/>
      <c r="U920" s="3"/>
      <c r="V920" s="3"/>
      <c r="W920" s="3"/>
      <c r="X920" s="3"/>
      <c r="Y920" s="3"/>
      <c r="Z920" s="3"/>
    </row>
    <row r="921" spans="1:26" ht="12.75" customHeight="1" x14ac:dyDescent="0.25">
      <c r="A921" s="3"/>
      <c r="B921" s="3"/>
      <c r="C921" s="3"/>
      <c r="D921" s="200"/>
      <c r="E921" s="3"/>
      <c r="F921" s="3"/>
      <c r="G921" s="3"/>
      <c r="H921" s="3"/>
      <c r="I921" s="3"/>
      <c r="J921" s="3"/>
      <c r="K921" s="3"/>
      <c r="L921" s="3"/>
      <c r="M921" s="3"/>
      <c r="N921" s="3"/>
      <c r="O921" s="3"/>
      <c r="P921" s="3"/>
      <c r="Q921" s="3"/>
      <c r="R921" s="3"/>
      <c r="S921" s="3"/>
      <c r="T921" s="3"/>
      <c r="U921" s="3"/>
      <c r="V921" s="3"/>
      <c r="W921" s="3"/>
      <c r="X921" s="3"/>
      <c r="Y921" s="3"/>
      <c r="Z921" s="3"/>
    </row>
    <row r="922" spans="1:26" ht="12.75" customHeight="1" x14ac:dyDescent="0.25">
      <c r="A922" s="3"/>
      <c r="B922" s="3"/>
      <c r="C922" s="3"/>
      <c r="D922" s="200"/>
      <c r="E922" s="3"/>
      <c r="F922" s="3"/>
      <c r="G922" s="3"/>
      <c r="H922" s="3"/>
      <c r="I922" s="3"/>
      <c r="J922" s="3"/>
      <c r="K922" s="3"/>
      <c r="L922" s="3"/>
      <c r="M922" s="3"/>
      <c r="N922" s="3"/>
      <c r="O922" s="3"/>
      <c r="P922" s="3"/>
      <c r="Q922" s="3"/>
      <c r="R922" s="3"/>
      <c r="S922" s="3"/>
      <c r="T922" s="3"/>
      <c r="U922" s="3"/>
      <c r="V922" s="3"/>
      <c r="W922" s="3"/>
      <c r="X922" s="3"/>
      <c r="Y922" s="3"/>
      <c r="Z922" s="3"/>
    </row>
    <row r="923" spans="1:26" ht="12.75" customHeight="1" x14ac:dyDescent="0.25">
      <c r="A923" s="3"/>
      <c r="B923" s="3"/>
      <c r="C923" s="3"/>
      <c r="D923" s="200"/>
      <c r="E923" s="3"/>
      <c r="F923" s="3"/>
      <c r="G923" s="3"/>
      <c r="H923" s="3"/>
      <c r="I923" s="3"/>
      <c r="J923" s="3"/>
      <c r="K923" s="3"/>
      <c r="L923" s="3"/>
      <c r="M923" s="3"/>
      <c r="N923" s="3"/>
      <c r="O923" s="3"/>
      <c r="P923" s="3"/>
      <c r="Q923" s="3"/>
      <c r="R923" s="3"/>
      <c r="S923" s="3"/>
      <c r="T923" s="3"/>
      <c r="U923" s="3"/>
      <c r="V923" s="3"/>
      <c r="W923" s="3"/>
      <c r="X923" s="3"/>
      <c r="Y923" s="3"/>
      <c r="Z923" s="3"/>
    </row>
    <row r="924" spans="1:26" ht="12.75" customHeight="1" x14ac:dyDescent="0.25">
      <c r="A924" s="3"/>
      <c r="B924" s="3"/>
      <c r="C924" s="3"/>
      <c r="D924" s="200"/>
      <c r="E924" s="3"/>
      <c r="F924" s="3"/>
      <c r="G924" s="3"/>
      <c r="H924" s="3"/>
      <c r="I924" s="3"/>
      <c r="J924" s="3"/>
      <c r="K924" s="3"/>
      <c r="L924" s="3"/>
      <c r="M924" s="3"/>
      <c r="N924" s="3"/>
      <c r="O924" s="3"/>
      <c r="P924" s="3"/>
      <c r="Q924" s="3"/>
      <c r="R924" s="3"/>
      <c r="S924" s="3"/>
      <c r="T924" s="3"/>
      <c r="U924" s="3"/>
      <c r="V924" s="3"/>
      <c r="W924" s="3"/>
      <c r="X924" s="3"/>
      <c r="Y924" s="3"/>
      <c r="Z924" s="3"/>
    </row>
    <row r="925" spans="1:26" ht="12.75" customHeight="1" x14ac:dyDescent="0.25">
      <c r="A925" s="3"/>
      <c r="B925" s="3"/>
      <c r="C925" s="3"/>
      <c r="D925" s="200"/>
      <c r="E925" s="3"/>
      <c r="F925" s="3"/>
      <c r="G925" s="3"/>
      <c r="H925" s="3"/>
      <c r="I925" s="3"/>
      <c r="J925" s="3"/>
      <c r="K925" s="3"/>
      <c r="L925" s="3"/>
      <c r="M925" s="3"/>
      <c r="N925" s="3"/>
      <c r="O925" s="3"/>
      <c r="P925" s="3"/>
      <c r="Q925" s="3"/>
      <c r="R925" s="3"/>
      <c r="S925" s="3"/>
      <c r="T925" s="3"/>
      <c r="U925" s="3"/>
      <c r="V925" s="3"/>
      <c r="W925" s="3"/>
      <c r="X925" s="3"/>
      <c r="Y925" s="3"/>
      <c r="Z925" s="3"/>
    </row>
    <row r="926" spans="1:26" ht="12.75" customHeight="1" x14ac:dyDescent="0.25">
      <c r="A926" s="3"/>
      <c r="B926" s="3"/>
      <c r="C926" s="3"/>
      <c r="D926" s="200"/>
      <c r="E926" s="3"/>
      <c r="F926" s="3"/>
      <c r="G926" s="3"/>
      <c r="H926" s="3"/>
      <c r="I926" s="3"/>
      <c r="J926" s="3"/>
      <c r="K926" s="3"/>
      <c r="L926" s="3"/>
      <c r="M926" s="3"/>
      <c r="N926" s="3"/>
      <c r="O926" s="3"/>
      <c r="P926" s="3"/>
      <c r="Q926" s="3"/>
      <c r="R926" s="3"/>
      <c r="S926" s="3"/>
      <c r="T926" s="3"/>
      <c r="U926" s="3"/>
      <c r="V926" s="3"/>
      <c r="W926" s="3"/>
      <c r="X926" s="3"/>
      <c r="Y926" s="3"/>
      <c r="Z926" s="3"/>
    </row>
    <row r="927" spans="1:26" ht="12.75" customHeight="1" x14ac:dyDescent="0.25">
      <c r="A927" s="3"/>
      <c r="B927" s="3"/>
      <c r="C927" s="3"/>
      <c r="D927" s="200"/>
      <c r="E927" s="3"/>
      <c r="F927" s="3"/>
      <c r="G927" s="3"/>
      <c r="H927" s="3"/>
      <c r="I927" s="3"/>
      <c r="J927" s="3"/>
      <c r="K927" s="3"/>
      <c r="L927" s="3"/>
      <c r="M927" s="3"/>
      <c r="N927" s="3"/>
      <c r="O927" s="3"/>
      <c r="P927" s="3"/>
      <c r="Q927" s="3"/>
      <c r="R927" s="3"/>
      <c r="S927" s="3"/>
      <c r="T927" s="3"/>
      <c r="U927" s="3"/>
      <c r="V927" s="3"/>
      <c r="W927" s="3"/>
      <c r="X927" s="3"/>
      <c r="Y927" s="3"/>
      <c r="Z927" s="3"/>
    </row>
    <row r="928" spans="1:26" ht="12.75" customHeight="1" x14ac:dyDescent="0.25">
      <c r="A928" s="3"/>
      <c r="B928" s="3"/>
      <c r="C928" s="3"/>
      <c r="D928" s="200"/>
      <c r="E928" s="3"/>
      <c r="F928" s="3"/>
      <c r="G928" s="3"/>
      <c r="H928" s="3"/>
      <c r="I928" s="3"/>
      <c r="J928" s="3"/>
      <c r="K928" s="3"/>
      <c r="L928" s="3"/>
      <c r="M928" s="3"/>
      <c r="N928" s="3"/>
      <c r="O928" s="3"/>
      <c r="P928" s="3"/>
      <c r="Q928" s="3"/>
      <c r="R928" s="3"/>
      <c r="S928" s="3"/>
      <c r="T928" s="3"/>
      <c r="U928" s="3"/>
      <c r="V928" s="3"/>
      <c r="W928" s="3"/>
      <c r="X928" s="3"/>
      <c r="Y928" s="3"/>
      <c r="Z928" s="3"/>
    </row>
    <row r="929" spans="1:26" ht="12.75" customHeight="1" x14ac:dyDescent="0.25">
      <c r="A929" s="3"/>
      <c r="B929" s="3"/>
      <c r="C929" s="3"/>
      <c r="D929" s="200"/>
      <c r="E929" s="3"/>
      <c r="F929" s="3"/>
      <c r="G929" s="3"/>
      <c r="H929" s="3"/>
      <c r="I929" s="3"/>
      <c r="J929" s="3"/>
      <c r="K929" s="3"/>
      <c r="L929" s="3"/>
      <c r="M929" s="3"/>
      <c r="N929" s="3"/>
      <c r="O929" s="3"/>
      <c r="P929" s="3"/>
      <c r="Q929" s="3"/>
      <c r="R929" s="3"/>
      <c r="S929" s="3"/>
      <c r="T929" s="3"/>
      <c r="U929" s="3"/>
      <c r="V929" s="3"/>
      <c r="W929" s="3"/>
      <c r="X929" s="3"/>
      <c r="Y929" s="3"/>
      <c r="Z929" s="3"/>
    </row>
    <row r="930" spans="1:26" ht="12.75" customHeight="1" x14ac:dyDescent="0.25">
      <c r="A930" s="3"/>
      <c r="B930" s="3"/>
      <c r="C930" s="3"/>
      <c r="D930" s="200"/>
      <c r="E930" s="3"/>
      <c r="F930" s="3"/>
      <c r="G930" s="3"/>
      <c r="H930" s="3"/>
      <c r="I930" s="3"/>
      <c r="J930" s="3"/>
      <c r="K930" s="3"/>
      <c r="L930" s="3"/>
      <c r="M930" s="3"/>
      <c r="N930" s="3"/>
      <c r="O930" s="3"/>
      <c r="P930" s="3"/>
      <c r="Q930" s="3"/>
      <c r="R930" s="3"/>
      <c r="S930" s="3"/>
      <c r="T930" s="3"/>
      <c r="U930" s="3"/>
      <c r="V930" s="3"/>
      <c r="W930" s="3"/>
      <c r="X930" s="3"/>
      <c r="Y930" s="3"/>
      <c r="Z930" s="3"/>
    </row>
    <row r="931" spans="1:26" ht="12.75" customHeight="1" x14ac:dyDescent="0.25">
      <c r="A931" s="3"/>
      <c r="B931" s="3"/>
      <c r="C931" s="3"/>
      <c r="D931" s="200"/>
      <c r="E931" s="3"/>
      <c r="F931" s="3"/>
      <c r="G931" s="3"/>
      <c r="H931" s="3"/>
      <c r="I931" s="3"/>
      <c r="J931" s="3"/>
      <c r="K931" s="3"/>
      <c r="L931" s="3"/>
      <c r="M931" s="3"/>
      <c r="N931" s="3"/>
      <c r="O931" s="3"/>
      <c r="P931" s="3"/>
      <c r="Q931" s="3"/>
      <c r="R931" s="3"/>
      <c r="S931" s="3"/>
      <c r="T931" s="3"/>
      <c r="U931" s="3"/>
      <c r="V931" s="3"/>
      <c r="W931" s="3"/>
      <c r="X931" s="3"/>
      <c r="Y931" s="3"/>
      <c r="Z931" s="3"/>
    </row>
    <row r="932" spans="1:26" ht="12.75" customHeight="1" x14ac:dyDescent="0.25">
      <c r="A932" s="3"/>
      <c r="B932" s="3"/>
      <c r="C932" s="3"/>
      <c r="D932" s="200"/>
      <c r="E932" s="3"/>
      <c r="F932" s="3"/>
      <c r="G932" s="3"/>
      <c r="H932" s="3"/>
      <c r="I932" s="3"/>
      <c r="J932" s="3"/>
      <c r="K932" s="3"/>
      <c r="L932" s="3"/>
      <c r="M932" s="3"/>
      <c r="N932" s="3"/>
      <c r="O932" s="3"/>
      <c r="P932" s="3"/>
      <c r="Q932" s="3"/>
      <c r="R932" s="3"/>
      <c r="S932" s="3"/>
      <c r="T932" s="3"/>
      <c r="U932" s="3"/>
      <c r="V932" s="3"/>
      <c r="W932" s="3"/>
      <c r="X932" s="3"/>
      <c r="Y932" s="3"/>
      <c r="Z932" s="3"/>
    </row>
    <row r="933" spans="1:26" ht="12.75" customHeight="1" x14ac:dyDescent="0.25">
      <c r="A933" s="3"/>
      <c r="B933" s="3"/>
      <c r="C933" s="3"/>
      <c r="D933" s="200"/>
      <c r="E933" s="3"/>
      <c r="F933" s="3"/>
      <c r="G933" s="3"/>
      <c r="H933" s="3"/>
      <c r="I933" s="3"/>
      <c r="J933" s="3"/>
      <c r="K933" s="3"/>
      <c r="L933" s="3"/>
      <c r="M933" s="3"/>
      <c r="N933" s="3"/>
      <c r="O933" s="3"/>
      <c r="P933" s="3"/>
      <c r="Q933" s="3"/>
      <c r="R933" s="3"/>
      <c r="S933" s="3"/>
      <c r="T933" s="3"/>
      <c r="U933" s="3"/>
      <c r="V933" s="3"/>
      <c r="W933" s="3"/>
      <c r="X933" s="3"/>
      <c r="Y933" s="3"/>
      <c r="Z933" s="3"/>
    </row>
    <row r="934" spans="1:26" ht="12.75" customHeight="1" x14ac:dyDescent="0.25">
      <c r="A934" s="3"/>
      <c r="B934" s="3"/>
      <c r="C934" s="3"/>
      <c r="D934" s="200"/>
      <c r="E934" s="3"/>
      <c r="F934" s="3"/>
      <c r="G934" s="3"/>
      <c r="H934" s="3"/>
      <c r="I934" s="3"/>
      <c r="J934" s="3"/>
      <c r="K934" s="3"/>
      <c r="L934" s="3"/>
      <c r="M934" s="3"/>
      <c r="N934" s="3"/>
      <c r="O934" s="3"/>
      <c r="P934" s="3"/>
      <c r="Q934" s="3"/>
      <c r="R934" s="3"/>
      <c r="S934" s="3"/>
      <c r="T934" s="3"/>
      <c r="U934" s="3"/>
      <c r="V934" s="3"/>
      <c r="W934" s="3"/>
      <c r="X934" s="3"/>
      <c r="Y934" s="3"/>
      <c r="Z934" s="3"/>
    </row>
    <row r="935" spans="1:26" ht="12.75" customHeight="1" x14ac:dyDescent="0.25">
      <c r="A935" s="3"/>
      <c r="B935" s="3"/>
      <c r="C935" s="3"/>
      <c r="D935" s="200"/>
      <c r="E935" s="3"/>
      <c r="F935" s="3"/>
      <c r="G935" s="3"/>
      <c r="H935" s="3"/>
      <c r="I935" s="3"/>
      <c r="J935" s="3"/>
      <c r="K935" s="3"/>
      <c r="L935" s="3"/>
      <c r="M935" s="3"/>
      <c r="N935" s="3"/>
      <c r="O935" s="3"/>
      <c r="P935" s="3"/>
      <c r="Q935" s="3"/>
      <c r="R935" s="3"/>
      <c r="S935" s="3"/>
      <c r="T935" s="3"/>
      <c r="U935" s="3"/>
      <c r="V935" s="3"/>
      <c r="W935" s="3"/>
      <c r="X935" s="3"/>
      <c r="Y935" s="3"/>
      <c r="Z935" s="3"/>
    </row>
    <row r="936" spans="1:26" ht="12.75" customHeight="1" x14ac:dyDescent="0.25">
      <c r="A936" s="3"/>
      <c r="B936" s="3"/>
      <c r="C936" s="3"/>
      <c r="D936" s="200"/>
      <c r="E936" s="3"/>
      <c r="F936" s="3"/>
      <c r="G936" s="3"/>
      <c r="H936" s="3"/>
      <c r="I936" s="3"/>
      <c r="J936" s="3"/>
      <c r="K936" s="3"/>
      <c r="L936" s="3"/>
      <c r="M936" s="3"/>
      <c r="N936" s="3"/>
      <c r="O936" s="3"/>
      <c r="P936" s="3"/>
      <c r="Q936" s="3"/>
      <c r="R936" s="3"/>
      <c r="S936" s="3"/>
      <c r="T936" s="3"/>
      <c r="U936" s="3"/>
      <c r="V936" s="3"/>
      <c r="W936" s="3"/>
      <c r="X936" s="3"/>
      <c r="Y936" s="3"/>
      <c r="Z936" s="3"/>
    </row>
    <row r="937" spans="1:26" ht="12.75" customHeight="1" x14ac:dyDescent="0.25">
      <c r="A937" s="3"/>
      <c r="B937" s="3"/>
      <c r="C937" s="3"/>
      <c r="D937" s="200"/>
      <c r="E937" s="3"/>
      <c r="F937" s="3"/>
      <c r="G937" s="3"/>
      <c r="H937" s="3"/>
      <c r="I937" s="3"/>
      <c r="J937" s="3"/>
      <c r="K937" s="3"/>
      <c r="L937" s="3"/>
      <c r="M937" s="3"/>
      <c r="N937" s="3"/>
      <c r="O937" s="3"/>
      <c r="P937" s="3"/>
      <c r="Q937" s="3"/>
      <c r="R937" s="3"/>
      <c r="S937" s="3"/>
      <c r="T937" s="3"/>
      <c r="U937" s="3"/>
      <c r="V937" s="3"/>
      <c r="W937" s="3"/>
      <c r="X937" s="3"/>
      <c r="Y937" s="3"/>
      <c r="Z937" s="3"/>
    </row>
    <row r="938" spans="1:26" ht="12.75" customHeight="1" x14ac:dyDescent="0.25">
      <c r="A938" s="3"/>
      <c r="B938" s="3"/>
      <c r="C938" s="3"/>
      <c r="D938" s="200"/>
      <c r="E938" s="3"/>
      <c r="F938" s="3"/>
      <c r="G938" s="3"/>
      <c r="H938" s="3"/>
      <c r="I938" s="3"/>
      <c r="J938" s="3"/>
      <c r="K938" s="3"/>
      <c r="L938" s="3"/>
      <c r="M938" s="3"/>
      <c r="N938" s="3"/>
      <c r="O938" s="3"/>
      <c r="P938" s="3"/>
      <c r="Q938" s="3"/>
      <c r="R938" s="3"/>
      <c r="S938" s="3"/>
      <c r="T938" s="3"/>
      <c r="U938" s="3"/>
      <c r="V938" s="3"/>
      <c r="W938" s="3"/>
      <c r="X938" s="3"/>
      <c r="Y938" s="3"/>
      <c r="Z938" s="3"/>
    </row>
    <row r="939" spans="1:26" ht="12.75" customHeight="1" x14ac:dyDescent="0.25">
      <c r="A939" s="3"/>
      <c r="B939" s="3"/>
      <c r="C939" s="3"/>
      <c r="D939" s="200"/>
      <c r="E939" s="3"/>
      <c r="F939" s="3"/>
      <c r="G939" s="3"/>
      <c r="H939" s="3"/>
      <c r="I939" s="3"/>
      <c r="J939" s="3"/>
      <c r="K939" s="3"/>
      <c r="L939" s="3"/>
      <c r="M939" s="3"/>
      <c r="N939" s="3"/>
      <c r="O939" s="3"/>
      <c r="P939" s="3"/>
      <c r="Q939" s="3"/>
      <c r="R939" s="3"/>
      <c r="S939" s="3"/>
      <c r="T939" s="3"/>
      <c r="U939" s="3"/>
      <c r="V939" s="3"/>
      <c r="W939" s="3"/>
      <c r="X939" s="3"/>
      <c r="Y939" s="3"/>
      <c r="Z939" s="3"/>
    </row>
    <row r="940" spans="1:26" ht="12.75" customHeight="1" x14ac:dyDescent="0.25">
      <c r="A940" s="3"/>
      <c r="B940" s="3"/>
      <c r="C940" s="3"/>
      <c r="D940" s="200"/>
      <c r="E940" s="3"/>
      <c r="F940" s="3"/>
      <c r="G940" s="3"/>
      <c r="H940" s="3"/>
      <c r="I940" s="3"/>
      <c r="J940" s="3"/>
      <c r="K940" s="3"/>
      <c r="L940" s="3"/>
      <c r="M940" s="3"/>
      <c r="N940" s="3"/>
      <c r="O940" s="3"/>
      <c r="P940" s="3"/>
      <c r="Q940" s="3"/>
      <c r="R940" s="3"/>
      <c r="S940" s="3"/>
      <c r="T940" s="3"/>
      <c r="U940" s="3"/>
      <c r="V940" s="3"/>
      <c r="W940" s="3"/>
      <c r="X940" s="3"/>
      <c r="Y940" s="3"/>
      <c r="Z940" s="3"/>
    </row>
    <row r="941" spans="1:26" ht="12.75" customHeight="1" x14ac:dyDescent="0.25">
      <c r="A941" s="3"/>
      <c r="B941" s="3"/>
      <c r="C941" s="3"/>
      <c r="D941" s="200"/>
      <c r="E941" s="3"/>
      <c r="F941" s="3"/>
      <c r="G941" s="3"/>
      <c r="H941" s="3"/>
      <c r="I941" s="3"/>
      <c r="J941" s="3"/>
      <c r="K941" s="3"/>
      <c r="L941" s="3"/>
      <c r="M941" s="3"/>
      <c r="N941" s="3"/>
      <c r="O941" s="3"/>
      <c r="P941" s="3"/>
      <c r="Q941" s="3"/>
      <c r="R941" s="3"/>
      <c r="S941" s="3"/>
      <c r="T941" s="3"/>
      <c r="U941" s="3"/>
      <c r="V941" s="3"/>
      <c r="W941" s="3"/>
      <c r="X941" s="3"/>
      <c r="Y941" s="3"/>
      <c r="Z941" s="3"/>
    </row>
    <row r="942" spans="1:26" ht="12.75" customHeight="1" x14ac:dyDescent="0.25">
      <c r="A942" s="3"/>
      <c r="B942" s="3"/>
      <c r="C942" s="3"/>
      <c r="D942" s="200"/>
      <c r="E942" s="3"/>
      <c r="F942" s="3"/>
      <c r="G942" s="3"/>
      <c r="H942" s="3"/>
      <c r="I942" s="3"/>
      <c r="J942" s="3"/>
      <c r="K942" s="3"/>
      <c r="L942" s="3"/>
      <c r="M942" s="3"/>
      <c r="N942" s="3"/>
      <c r="O942" s="3"/>
      <c r="P942" s="3"/>
      <c r="Q942" s="3"/>
      <c r="R942" s="3"/>
      <c r="S942" s="3"/>
      <c r="T942" s="3"/>
      <c r="U942" s="3"/>
      <c r="V942" s="3"/>
      <c r="W942" s="3"/>
      <c r="X942" s="3"/>
      <c r="Y942" s="3"/>
      <c r="Z942" s="3"/>
    </row>
    <row r="943" spans="1:26" ht="12.75" customHeight="1" x14ac:dyDescent="0.25">
      <c r="A943" s="3"/>
      <c r="B943" s="3"/>
      <c r="C943" s="3"/>
      <c r="D943" s="200"/>
      <c r="E943" s="3"/>
      <c r="F943" s="3"/>
      <c r="G943" s="3"/>
      <c r="H943" s="3"/>
      <c r="I943" s="3"/>
      <c r="J943" s="3"/>
      <c r="K943" s="3"/>
      <c r="L943" s="3"/>
      <c r="M943" s="3"/>
      <c r="N943" s="3"/>
      <c r="O943" s="3"/>
      <c r="P943" s="3"/>
      <c r="Q943" s="3"/>
      <c r="R943" s="3"/>
      <c r="S943" s="3"/>
      <c r="T943" s="3"/>
      <c r="U943" s="3"/>
      <c r="V943" s="3"/>
      <c r="W943" s="3"/>
      <c r="X943" s="3"/>
      <c r="Y943" s="3"/>
      <c r="Z943" s="3"/>
    </row>
    <row r="944" spans="1:26" ht="12.75" customHeight="1" x14ac:dyDescent="0.25">
      <c r="A944" s="3"/>
      <c r="B944" s="3"/>
      <c r="C944" s="3"/>
      <c r="D944" s="200"/>
      <c r="E944" s="3"/>
      <c r="F944" s="3"/>
      <c r="G944" s="3"/>
      <c r="H944" s="3"/>
      <c r="I944" s="3"/>
      <c r="J944" s="3"/>
      <c r="K944" s="3"/>
      <c r="L944" s="3"/>
      <c r="M944" s="3"/>
      <c r="N944" s="3"/>
      <c r="O944" s="3"/>
      <c r="P944" s="3"/>
      <c r="Q944" s="3"/>
      <c r="R944" s="3"/>
      <c r="S944" s="3"/>
      <c r="T944" s="3"/>
      <c r="U944" s="3"/>
      <c r="V944" s="3"/>
      <c r="W944" s="3"/>
      <c r="X944" s="3"/>
      <c r="Y944" s="3"/>
      <c r="Z944" s="3"/>
    </row>
    <row r="945" spans="1:26" ht="12.75" customHeight="1" x14ac:dyDescent="0.25">
      <c r="A945" s="3"/>
      <c r="B945" s="3"/>
      <c r="C945" s="3"/>
      <c r="D945" s="200"/>
      <c r="E945" s="3"/>
      <c r="F945" s="3"/>
      <c r="G945" s="3"/>
      <c r="H945" s="3"/>
      <c r="I945" s="3"/>
      <c r="J945" s="3"/>
      <c r="K945" s="3"/>
      <c r="L945" s="3"/>
      <c r="M945" s="3"/>
      <c r="N945" s="3"/>
      <c r="O945" s="3"/>
      <c r="P945" s="3"/>
      <c r="Q945" s="3"/>
      <c r="R945" s="3"/>
      <c r="S945" s="3"/>
      <c r="T945" s="3"/>
      <c r="U945" s="3"/>
      <c r="V945" s="3"/>
      <c r="W945" s="3"/>
      <c r="X945" s="3"/>
      <c r="Y945" s="3"/>
      <c r="Z945" s="3"/>
    </row>
    <row r="946" spans="1:26" ht="12.75" customHeight="1" x14ac:dyDescent="0.25">
      <c r="A946" s="3"/>
      <c r="B946" s="3"/>
      <c r="C946" s="3"/>
      <c r="D946" s="200"/>
      <c r="E946" s="3"/>
      <c r="F946" s="3"/>
      <c r="G946" s="3"/>
      <c r="H946" s="3"/>
      <c r="I946" s="3"/>
      <c r="J946" s="3"/>
      <c r="K946" s="3"/>
      <c r="L946" s="3"/>
      <c r="M946" s="3"/>
      <c r="N946" s="3"/>
      <c r="O946" s="3"/>
      <c r="P946" s="3"/>
      <c r="Q946" s="3"/>
      <c r="R946" s="3"/>
      <c r="S946" s="3"/>
      <c r="T946" s="3"/>
      <c r="U946" s="3"/>
      <c r="V946" s="3"/>
      <c r="W946" s="3"/>
      <c r="X946" s="3"/>
      <c r="Y946" s="3"/>
      <c r="Z946" s="3"/>
    </row>
    <row r="947" spans="1:26" ht="12.75" customHeight="1" x14ac:dyDescent="0.25">
      <c r="A947" s="3"/>
      <c r="B947" s="3"/>
      <c r="C947" s="3"/>
      <c r="D947" s="200"/>
      <c r="E947" s="3"/>
      <c r="F947" s="3"/>
      <c r="G947" s="3"/>
      <c r="H947" s="3"/>
      <c r="I947" s="3"/>
      <c r="J947" s="3"/>
      <c r="K947" s="3"/>
      <c r="L947" s="3"/>
      <c r="M947" s="3"/>
      <c r="N947" s="3"/>
      <c r="O947" s="3"/>
      <c r="P947" s="3"/>
      <c r="Q947" s="3"/>
      <c r="R947" s="3"/>
      <c r="S947" s="3"/>
      <c r="T947" s="3"/>
      <c r="U947" s="3"/>
      <c r="V947" s="3"/>
      <c r="W947" s="3"/>
      <c r="X947" s="3"/>
      <c r="Y947" s="3"/>
      <c r="Z947" s="3"/>
    </row>
    <row r="948" spans="1:26" ht="12.75" customHeight="1" x14ac:dyDescent="0.25">
      <c r="A948" s="3"/>
      <c r="B948" s="3"/>
      <c r="C948" s="3"/>
      <c r="D948" s="200"/>
      <c r="E948" s="3"/>
      <c r="F948" s="3"/>
      <c r="G948" s="3"/>
      <c r="H948" s="3"/>
      <c r="I948" s="3"/>
      <c r="J948" s="3"/>
      <c r="K948" s="3"/>
      <c r="L948" s="3"/>
      <c r="M948" s="3"/>
      <c r="N948" s="3"/>
      <c r="O948" s="3"/>
      <c r="P948" s="3"/>
      <c r="Q948" s="3"/>
      <c r="R948" s="3"/>
      <c r="S948" s="3"/>
      <c r="T948" s="3"/>
      <c r="U948" s="3"/>
      <c r="V948" s="3"/>
      <c r="W948" s="3"/>
      <c r="X948" s="3"/>
      <c r="Y948" s="3"/>
      <c r="Z948" s="3"/>
    </row>
    <row r="949" spans="1:26" ht="12.75" customHeight="1" x14ac:dyDescent="0.25">
      <c r="A949" s="3"/>
      <c r="B949" s="3"/>
      <c r="C949" s="3"/>
      <c r="D949" s="200"/>
      <c r="E949" s="3"/>
      <c r="F949" s="3"/>
      <c r="G949" s="3"/>
      <c r="H949" s="3"/>
      <c r="I949" s="3"/>
      <c r="J949" s="3"/>
      <c r="K949" s="3"/>
      <c r="L949" s="3"/>
      <c r="M949" s="3"/>
      <c r="N949" s="3"/>
      <c r="O949" s="3"/>
      <c r="P949" s="3"/>
      <c r="Q949" s="3"/>
      <c r="R949" s="3"/>
      <c r="S949" s="3"/>
      <c r="T949" s="3"/>
      <c r="U949" s="3"/>
      <c r="V949" s="3"/>
      <c r="W949" s="3"/>
      <c r="X949" s="3"/>
      <c r="Y949" s="3"/>
      <c r="Z949" s="3"/>
    </row>
    <row r="950" spans="1:26" ht="12.75" customHeight="1" x14ac:dyDescent="0.25">
      <c r="A950" s="3"/>
      <c r="B950" s="3"/>
      <c r="C950" s="3"/>
      <c r="D950" s="200"/>
      <c r="E950" s="3"/>
      <c r="F950" s="3"/>
      <c r="G950" s="3"/>
      <c r="H950" s="3"/>
      <c r="I950" s="3"/>
      <c r="J950" s="3"/>
      <c r="K950" s="3"/>
      <c r="L950" s="3"/>
      <c r="M950" s="3"/>
      <c r="N950" s="3"/>
      <c r="O950" s="3"/>
      <c r="P950" s="3"/>
      <c r="Q950" s="3"/>
      <c r="R950" s="3"/>
      <c r="S950" s="3"/>
      <c r="T950" s="3"/>
      <c r="U950" s="3"/>
      <c r="V950" s="3"/>
      <c r="W950" s="3"/>
      <c r="X950" s="3"/>
      <c r="Y950" s="3"/>
      <c r="Z950" s="3"/>
    </row>
    <row r="951" spans="1:26" ht="12.75" customHeight="1" x14ac:dyDescent="0.25">
      <c r="A951" s="3"/>
      <c r="B951" s="3"/>
      <c r="C951" s="3"/>
      <c r="D951" s="200"/>
      <c r="E951" s="3"/>
      <c r="F951" s="3"/>
      <c r="G951" s="3"/>
      <c r="H951" s="3"/>
      <c r="I951" s="3"/>
      <c r="J951" s="3"/>
      <c r="K951" s="3"/>
      <c r="L951" s="3"/>
      <c r="M951" s="3"/>
      <c r="N951" s="3"/>
      <c r="O951" s="3"/>
      <c r="P951" s="3"/>
      <c r="Q951" s="3"/>
      <c r="R951" s="3"/>
      <c r="S951" s="3"/>
      <c r="T951" s="3"/>
      <c r="U951" s="3"/>
      <c r="V951" s="3"/>
      <c r="W951" s="3"/>
      <c r="X951" s="3"/>
      <c r="Y951" s="3"/>
      <c r="Z951" s="3"/>
    </row>
    <row r="952" spans="1:26" ht="12.75" customHeight="1" x14ac:dyDescent="0.25">
      <c r="A952" s="3"/>
      <c r="B952" s="3"/>
      <c r="C952" s="3"/>
      <c r="D952" s="200"/>
      <c r="E952" s="3"/>
      <c r="F952" s="3"/>
      <c r="G952" s="3"/>
      <c r="H952" s="3"/>
      <c r="I952" s="3"/>
      <c r="J952" s="3"/>
      <c r="K952" s="3"/>
      <c r="L952" s="3"/>
      <c r="M952" s="3"/>
      <c r="N952" s="3"/>
      <c r="O952" s="3"/>
      <c r="P952" s="3"/>
      <c r="Q952" s="3"/>
      <c r="R952" s="3"/>
      <c r="S952" s="3"/>
      <c r="T952" s="3"/>
      <c r="U952" s="3"/>
      <c r="V952" s="3"/>
      <c r="W952" s="3"/>
      <c r="X952" s="3"/>
      <c r="Y952" s="3"/>
      <c r="Z952" s="3"/>
    </row>
    <row r="953" spans="1:26" ht="12.75" customHeight="1" x14ac:dyDescent="0.25">
      <c r="A953" s="3"/>
      <c r="B953" s="3"/>
      <c r="C953" s="3"/>
      <c r="D953" s="200"/>
      <c r="E953" s="3"/>
      <c r="F953" s="3"/>
      <c r="G953" s="3"/>
      <c r="H953" s="3"/>
      <c r="I953" s="3"/>
      <c r="J953" s="3"/>
      <c r="K953" s="3"/>
      <c r="L953" s="3"/>
      <c r="M953" s="3"/>
      <c r="N953" s="3"/>
      <c r="O953" s="3"/>
      <c r="P953" s="3"/>
      <c r="Q953" s="3"/>
      <c r="R953" s="3"/>
      <c r="S953" s="3"/>
      <c r="T953" s="3"/>
      <c r="U953" s="3"/>
      <c r="V953" s="3"/>
      <c r="W953" s="3"/>
      <c r="X953" s="3"/>
      <c r="Y953" s="3"/>
      <c r="Z953" s="3"/>
    </row>
    <row r="954" spans="1:26" ht="12.75" customHeight="1" x14ac:dyDescent="0.25">
      <c r="A954" s="3"/>
      <c r="B954" s="3"/>
      <c r="C954" s="3"/>
      <c r="D954" s="200"/>
      <c r="E954" s="3"/>
      <c r="F954" s="3"/>
      <c r="G954" s="3"/>
      <c r="H954" s="3"/>
      <c r="I954" s="3"/>
      <c r="J954" s="3"/>
      <c r="K954" s="3"/>
      <c r="L954" s="3"/>
      <c r="M954" s="3"/>
      <c r="N954" s="3"/>
      <c r="O954" s="3"/>
      <c r="P954" s="3"/>
      <c r="Q954" s="3"/>
      <c r="R954" s="3"/>
      <c r="S954" s="3"/>
      <c r="T954" s="3"/>
      <c r="U954" s="3"/>
      <c r="V954" s="3"/>
      <c r="W954" s="3"/>
      <c r="X954" s="3"/>
      <c r="Y954" s="3"/>
      <c r="Z954" s="3"/>
    </row>
    <row r="955" spans="1:26" ht="12.75" customHeight="1" x14ac:dyDescent="0.25">
      <c r="A955" s="3"/>
      <c r="B955" s="3"/>
      <c r="C955" s="3"/>
      <c r="D955" s="200"/>
      <c r="E955" s="3"/>
      <c r="F955" s="3"/>
      <c r="G955" s="3"/>
      <c r="H955" s="3"/>
      <c r="I955" s="3"/>
      <c r="J955" s="3"/>
      <c r="K955" s="3"/>
      <c r="L955" s="3"/>
      <c r="M955" s="3"/>
      <c r="N955" s="3"/>
      <c r="O955" s="3"/>
      <c r="P955" s="3"/>
      <c r="Q955" s="3"/>
      <c r="R955" s="3"/>
      <c r="S955" s="3"/>
      <c r="T955" s="3"/>
      <c r="U955" s="3"/>
      <c r="V955" s="3"/>
      <c r="W955" s="3"/>
      <c r="X955" s="3"/>
      <c r="Y955" s="3"/>
      <c r="Z955" s="3"/>
    </row>
    <row r="956" spans="1:26" ht="12.75" customHeight="1" x14ac:dyDescent="0.25">
      <c r="A956" s="3"/>
      <c r="B956" s="3"/>
      <c r="C956" s="3"/>
      <c r="D956" s="200"/>
      <c r="E956" s="3"/>
      <c r="F956" s="3"/>
      <c r="G956" s="3"/>
      <c r="H956" s="3"/>
      <c r="I956" s="3"/>
      <c r="J956" s="3"/>
      <c r="K956" s="3"/>
      <c r="L956" s="3"/>
      <c r="M956" s="3"/>
      <c r="N956" s="3"/>
      <c r="O956" s="3"/>
      <c r="P956" s="3"/>
      <c r="Q956" s="3"/>
      <c r="R956" s="3"/>
      <c r="S956" s="3"/>
      <c r="T956" s="3"/>
      <c r="U956" s="3"/>
      <c r="V956" s="3"/>
      <c r="W956" s="3"/>
      <c r="X956" s="3"/>
      <c r="Y956" s="3"/>
      <c r="Z956" s="3"/>
    </row>
    <row r="957" spans="1:26" ht="12.75" customHeight="1" x14ac:dyDescent="0.25">
      <c r="A957" s="3"/>
      <c r="B957" s="3"/>
      <c r="C957" s="3"/>
      <c r="D957" s="200"/>
      <c r="E957" s="3"/>
      <c r="F957" s="3"/>
      <c r="G957" s="3"/>
      <c r="H957" s="3"/>
      <c r="I957" s="3"/>
      <c r="J957" s="3"/>
      <c r="K957" s="3"/>
      <c r="L957" s="3"/>
      <c r="M957" s="3"/>
      <c r="N957" s="3"/>
      <c r="O957" s="3"/>
      <c r="P957" s="3"/>
      <c r="Q957" s="3"/>
      <c r="R957" s="3"/>
      <c r="S957" s="3"/>
      <c r="T957" s="3"/>
      <c r="U957" s="3"/>
      <c r="V957" s="3"/>
      <c r="W957" s="3"/>
      <c r="X957" s="3"/>
      <c r="Y957" s="3"/>
      <c r="Z957" s="3"/>
    </row>
    <row r="958" spans="1:26" ht="12.75" customHeight="1" x14ac:dyDescent="0.25">
      <c r="A958" s="3"/>
      <c r="B958" s="3"/>
      <c r="C958" s="3"/>
      <c r="D958" s="200"/>
      <c r="E958" s="3"/>
      <c r="F958" s="3"/>
      <c r="G958" s="3"/>
      <c r="H958" s="3"/>
      <c r="I958" s="3"/>
      <c r="J958" s="3"/>
      <c r="K958" s="3"/>
      <c r="L958" s="3"/>
      <c r="M958" s="3"/>
      <c r="N958" s="3"/>
      <c r="O958" s="3"/>
      <c r="P958" s="3"/>
      <c r="Q958" s="3"/>
      <c r="R958" s="3"/>
      <c r="S958" s="3"/>
      <c r="T958" s="3"/>
      <c r="U958" s="3"/>
      <c r="V958" s="3"/>
      <c r="W958" s="3"/>
      <c r="X958" s="3"/>
      <c r="Y958" s="3"/>
      <c r="Z958" s="3"/>
    </row>
    <row r="959" spans="1:26" ht="12.75" customHeight="1" x14ac:dyDescent="0.25">
      <c r="A959" s="3"/>
      <c r="B959" s="3"/>
      <c r="C959" s="3"/>
      <c r="D959" s="200"/>
      <c r="E959" s="3"/>
      <c r="F959" s="3"/>
      <c r="G959" s="3"/>
      <c r="H959" s="3"/>
      <c r="I959" s="3"/>
      <c r="J959" s="3"/>
      <c r="K959" s="3"/>
      <c r="L959" s="3"/>
      <c r="M959" s="3"/>
      <c r="N959" s="3"/>
      <c r="O959" s="3"/>
      <c r="P959" s="3"/>
      <c r="Q959" s="3"/>
      <c r="R959" s="3"/>
      <c r="S959" s="3"/>
      <c r="T959" s="3"/>
      <c r="U959" s="3"/>
      <c r="V959" s="3"/>
      <c r="W959" s="3"/>
      <c r="X959" s="3"/>
      <c r="Y959" s="3"/>
      <c r="Z959" s="3"/>
    </row>
    <row r="960" spans="1:26" ht="12.75" customHeight="1" x14ac:dyDescent="0.25">
      <c r="A960" s="3"/>
      <c r="B960" s="3"/>
      <c r="C960" s="3"/>
      <c r="D960" s="200"/>
      <c r="E960" s="3"/>
      <c r="F960" s="3"/>
      <c r="G960" s="3"/>
      <c r="H960" s="3"/>
      <c r="I960" s="3"/>
      <c r="J960" s="3"/>
      <c r="K960" s="3"/>
      <c r="L960" s="3"/>
      <c r="M960" s="3"/>
      <c r="N960" s="3"/>
      <c r="O960" s="3"/>
      <c r="P960" s="3"/>
      <c r="Q960" s="3"/>
      <c r="R960" s="3"/>
      <c r="S960" s="3"/>
      <c r="T960" s="3"/>
      <c r="U960" s="3"/>
      <c r="V960" s="3"/>
      <c r="W960" s="3"/>
      <c r="X960" s="3"/>
      <c r="Y960" s="3"/>
      <c r="Z960" s="3"/>
    </row>
    <row r="961" spans="1:26" ht="12.75" customHeight="1" x14ac:dyDescent="0.25">
      <c r="A961" s="3"/>
      <c r="B961" s="3"/>
      <c r="C961" s="3"/>
      <c r="D961" s="200"/>
      <c r="E961" s="3"/>
      <c r="F961" s="3"/>
      <c r="G961" s="3"/>
      <c r="H961" s="3"/>
      <c r="I961" s="3"/>
      <c r="J961" s="3"/>
      <c r="K961" s="3"/>
      <c r="L961" s="3"/>
      <c r="M961" s="3"/>
      <c r="N961" s="3"/>
      <c r="O961" s="3"/>
      <c r="P961" s="3"/>
      <c r="Q961" s="3"/>
      <c r="R961" s="3"/>
      <c r="S961" s="3"/>
      <c r="T961" s="3"/>
      <c r="U961" s="3"/>
      <c r="V961" s="3"/>
      <c r="W961" s="3"/>
      <c r="X961" s="3"/>
      <c r="Y961" s="3"/>
      <c r="Z961" s="3"/>
    </row>
    <row r="962" spans="1:26" ht="12.75" customHeight="1" x14ac:dyDescent="0.25">
      <c r="A962" s="3"/>
      <c r="B962" s="3"/>
      <c r="C962" s="3"/>
      <c r="D962" s="200"/>
      <c r="E962" s="3"/>
      <c r="F962" s="3"/>
      <c r="G962" s="3"/>
      <c r="H962" s="3"/>
      <c r="I962" s="3"/>
      <c r="J962" s="3"/>
      <c r="K962" s="3"/>
      <c r="L962" s="3"/>
      <c r="M962" s="3"/>
      <c r="N962" s="3"/>
      <c r="O962" s="3"/>
      <c r="P962" s="3"/>
      <c r="Q962" s="3"/>
      <c r="R962" s="3"/>
      <c r="S962" s="3"/>
      <c r="T962" s="3"/>
      <c r="U962" s="3"/>
      <c r="V962" s="3"/>
      <c r="W962" s="3"/>
      <c r="X962" s="3"/>
      <c r="Y962" s="3"/>
      <c r="Z962" s="3"/>
    </row>
    <row r="963" spans="1:26" ht="12.75" customHeight="1" x14ac:dyDescent="0.25">
      <c r="A963" s="3"/>
      <c r="B963" s="3"/>
      <c r="C963" s="3"/>
      <c r="D963" s="200"/>
      <c r="E963" s="3"/>
      <c r="F963" s="3"/>
      <c r="G963" s="3"/>
      <c r="H963" s="3"/>
      <c r="I963" s="3"/>
      <c r="J963" s="3"/>
      <c r="K963" s="3"/>
      <c r="L963" s="3"/>
      <c r="M963" s="3"/>
      <c r="N963" s="3"/>
      <c r="O963" s="3"/>
      <c r="P963" s="3"/>
      <c r="Q963" s="3"/>
      <c r="R963" s="3"/>
      <c r="S963" s="3"/>
      <c r="T963" s="3"/>
      <c r="U963" s="3"/>
      <c r="V963" s="3"/>
      <c r="W963" s="3"/>
      <c r="X963" s="3"/>
      <c r="Y963" s="3"/>
      <c r="Z963" s="3"/>
    </row>
    <row r="964" spans="1:26" ht="12.75" customHeight="1" x14ac:dyDescent="0.25">
      <c r="A964" s="3"/>
      <c r="B964" s="3"/>
      <c r="C964" s="3"/>
      <c r="D964" s="200"/>
      <c r="E964" s="3"/>
      <c r="F964" s="3"/>
      <c r="G964" s="3"/>
      <c r="H964" s="3"/>
      <c r="I964" s="3"/>
      <c r="J964" s="3"/>
      <c r="K964" s="3"/>
      <c r="L964" s="3"/>
      <c r="M964" s="3"/>
      <c r="N964" s="3"/>
      <c r="O964" s="3"/>
      <c r="P964" s="3"/>
      <c r="Q964" s="3"/>
      <c r="R964" s="3"/>
      <c r="S964" s="3"/>
      <c r="T964" s="3"/>
      <c r="U964" s="3"/>
      <c r="V964" s="3"/>
      <c r="W964" s="3"/>
      <c r="X964" s="3"/>
      <c r="Y964" s="3"/>
      <c r="Z964" s="3"/>
    </row>
    <row r="965" spans="1:26" ht="12.75" customHeight="1" x14ac:dyDescent="0.25">
      <c r="A965" s="3"/>
      <c r="B965" s="3"/>
      <c r="C965" s="3"/>
      <c r="D965" s="200"/>
      <c r="E965" s="3"/>
      <c r="F965" s="3"/>
      <c r="G965" s="3"/>
      <c r="H965" s="3"/>
      <c r="I965" s="3"/>
      <c r="J965" s="3"/>
      <c r="K965" s="3"/>
      <c r="L965" s="3"/>
      <c r="M965" s="3"/>
      <c r="N965" s="3"/>
      <c r="O965" s="3"/>
      <c r="P965" s="3"/>
      <c r="Q965" s="3"/>
      <c r="R965" s="3"/>
      <c r="S965" s="3"/>
      <c r="T965" s="3"/>
      <c r="U965" s="3"/>
      <c r="V965" s="3"/>
      <c r="W965" s="3"/>
      <c r="X965" s="3"/>
      <c r="Y965" s="3"/>
      <c r="Z965" s="3"/>
    </row>
    <row r="966" spans="1:26" ht="12.75" customHeight="1" x14ac:dyDescent="0.25">
      <c r="A966" s="3"/>
      <c r="B966" s="3"/>
      <c r="C966" s="3"/>
      <c r="D966" s="200"/>
      <c r="E966" s="3"/>
      <c r="F966" s="3"/>
      <c r="G966" s="3"/>
      <c r="H966" s="3"/>
      <c r="I966" s="3"/>
      <c r="J966" s="3"/>
      <c r="K966" s="3"/>
      <c r="L966" s="3"/>
      <c r="M966" s="3"/>
      <c r="N966" s="3"/>
      <c r="O966" s="3"/>
      <c r="P966" s="3"/>
      <c r="Q966" s="3"/>
      <c r="R966" s="3"/>
      <c r="S966" s="3"/>
      <c r="T966" s="3"/>
      <c r="U966" s="3"/>
      <c r="V966" s="3"/>
      <c r="W966" s="3"/>
      <c r="X966" s="3"/>
      <c r="Y966" s="3"/>
      <c r="Z966" s="3"/>
    </row>
    <row r="967" spans="1:26" ht="12.75" customHeight="1" x14ac:dyDescent="0.25">
      <c r="A967" s="3"/>
      <c r="B967" s="3"/>
      <c r="C967" s="3"/>
      <c r="D967" s="200"/>
      <c r="E967" s="3"/>
      <c r="F967" s="3"/>
      <c r="G967" s="3"/>
      <c r="H967" s="3"/>
      <c r="I967" s="3"/>
      <c r="J967" s="3"/>
      <c r="K967" s="3"/>
      <c r="L967" s="3"/>
      <c r="M967" s="3"/>
      <c r="N967" s="3"/>
      <c r="O967" s="3"/>
      <c r="P967" s="3"/>
      <c r="Q967" s="3"/>
      <c r="R967" s="3"/>
      <c r="S967" s="3"/>
      <c r="T967" s="3"/>
      <c r="U967" s="3"/>
      <c r="V967" s="3"/>
      <c r="W967" s="3"/>
      <c r="X967" s="3"/>
      <c r="Y967" s="3"/>
      <c r="Z967" s="3"/>
    </row>
    <row r="968" spans="1:26" ht="12.75" customHeight="1" x14ac:dyDescent="0.25">
      <c r="A968" s="3"/>
      <c r="B968" s="3"/>
      <c r="C968" s="3"/>
      <c r="D968" s="200"/>
      <c r="E968" s="3"/>
      <c r="F968" s="3"/>
      <c r="G968" s="3"/>
      <c r="H968" s="3"/>
      <c r="I968" s="3"/>
      <c r="J968" s="3"/>
      <c r="K968" s="3"/>
      <c r="L968" s="3"/>
      <c r="M968" s="3"/>
      <c r="N968" s="3"/>
      <c r="O968" s="3"/>
      <c r="P968" s="3"/>
      <c r="Q968" s="3"/>
      <c r="R968" s="3"/>
      <c r="S968" s="3"/>
      <c r="T968" s="3"/>
      <c r="U968" s="3"/>
      <c r="V968" s="3"/>
      <c r="W968" s="3"/>
      <c r="X968" s="3"/>
      <c r="Y968" s="3"/>
      <c r="Z968" s="3"/>
    </row>
    <row r="969" spans="1:26" ht="12.75" customHeight="1" x14ac:dyDescent="0.25">
      <c r="A969" s="3"/>
      <c r="B969" s="3"/>
      <c r="C969" s="3"/>
      <c r="D969" s="200"/>
      <c r="E969" s="3"/>
      <c r="F969" s="3"/>
      <c r="G969" s="3"/>
      <c r="H969" s="3"/>
      <c r="I969" s="3"/>
      <c r="J969" s="3"/>
      <c r="K969" s="3"/>
      <c r="L969" s="3"/>
      <c r="M969" s="3"/>
      <c r="N969" s="3"/>
      <c r="O969" s="3"/>
      <c r="P969" s="3"/>
      <c r="Q969" s="3"/>
      <c r="R969" s="3"/>
      <c r="S969" s="3"/>
      <c r="T969" s="3"/>
      <c r="U969" s="3"/>
      <c r="V969" s="3"/>
      <c r="W969" s="3"/>
      <c r="X969" s="3"/>
      <c r="Y969" s="3"/>
      <c r="Z969" s="3"/>
    </row>
    <row r="970" spans="1:26" ht="12.75" customHeight="1" x14ac:dyDescent="0.25">
      <c r="A970" s="3"/>
      <c r="B970" s="3"/>
      <c r="C970" s="3"/>
      <c r="D970" s="200"/>
      <c r="E970" s="3"/>
      <c r="F970" s="3"/>
      <c r="G970" s="3"/>
      <c r="H970" s="3"/>
      <c r="I970" s="3"/>
      <c r="J970" s="3"/>
      <c r="K970" s="3"/>
      <c r="L970" s="3"/>
      <c r="M970" s="3"/>
      <c r="N970" s="3"/>
      <c r="O970" s="3"/>
      <c r="P970" s="3"/>
      <c r="Q970" s="3"/>
      <c r="R970" s="3"/>
      <c r="S970" s="3"/>
      <c r="T970" s="3"/>
      <c r="U970" s="3"/>
      <c r="V970" s="3"/>
      <c r="W970" s="3"/>
      <c r="X970" s="3"/>
      <c r="Y970" s="3"/>
      <c r="Z970" s="3"/>
    </row>
    <row r="971" spans="1:26" ht="12.75" customHeight="1" x14ac:dyDescent="0.25">
      <c r="A971" s="3"/>
      <c r="B971" s="3"/>
      <c r="C971" s="3"/>
      <c r="D971" s="200"/>
      <c r="E971" s="3"/>
      <c r="F971" s="3"/>
      <c r="G971" s="3"/>
      <c r="H971" s="3"/>
      <c r="I971" s="3"/>
      <c r="J971" s="3"/>
      <c r="K971" s="3"/>
      <c r="L971" s="3"/>
      <c r="M971" s="3"/>
      <c r="N971" s="3"/>
      <c r="O971" s="3"/>
      <c r="P971" s="3"/>
      <c r="Q971" s="3"/>
      <c r="R971" s="3"/>
      <c r="S971" s="3"/>
      <c r="T971" s="3"/>
      <c r="U971" s="3"/>
      <c r="V971" s="3"/>
      <c r="W971" s="3"/>
      <c r="X971" s="3"/>
      <c r="Y971" s="3"/>
      <c r="Z971" s="3"/>
    </row>
    <row r="972" spans="1:26" ht="12.75" customHeight="1" x14ac:dyDescent="0.25">
      <c r="A972" s="3"/>
      <c r="B972" s="3"/>
      <c r="C972" s="3"/>
      <c r="D972" s="200"/>
      <c r="E972" s="3"/>
      <c r="F972" s="3"/>
      <c r="G972" s="3"/>
      <c r="H972" s="3"/>
      <c r="I972" s="3"/>
      <c r="J972" s="3"/>
      <c r="K972" s="3"/>
      <c r="L972" s="3"/>
      <c r="M972" s="3"/>
      <c r="N972" s="3"/>
      <c r="O972" s="3"/>
      <c r="P972" s="3"/>
      <c r="Q972" s="3"/>
      <c r="R972" s="3"/>
      <c r="S972" s="3"/>
      <c r="T972" s="3"/>
      <c r="U972" s="3"/>
      <c r="V972" s="3"/>
      <c r="W972" s="3"/>
      <c r="X972" s="3"/>
      <c r="Y972" s="3"/>
      <c r="Z972" s="3"/>
    </row>
    <row r="973" spans="1:26" ht="12.75" customHeight="1" x14ac:dyDescent="0.25">
      <c r="A973" s="3"/>
      <c r="B973" s="3"/>
      <c r="C973" s="3"/>
      <c r="D973" s="200"/>
      <c r="E973" s="3"/>
      <c r="F973" s="3"/>
      <c r="G973" s="3"/>
      <c r="H973" s="3"/>
      <c r="I973" s="3"/>
      <c r="J973" s="3"/>
      <c r="K973" s="3"/>
      <c r="L973" s="3"/>
      <c r="M973" s="3"/>
      <c r="N973" s="3"/>
      <c r="O973" s="3"/>
      <c r="P973" s="3"/>
      <c r="Q973" s="3"/>
      <c r="R973" s="3"/>
      <c r="S973" s="3"/>
      <c r="T973" s="3"/>
      <c r="U973" s="3"/>
      <c r="V973" s="3"/>
      <c r="W973" s="3"/>
      <c r="X973" s="3"/>
      <c r="Y973" s="3"/>
      <c r="Z973" s="3"/>
    </row>
    <row r="974" spans="1:26" ht="12.75" customHeight="1" x14ac:dyDescent="0.25">
      <c r="A974" s="3"/>
      <c r="B974" s="3"/>
      <c r="C974" s="3"/>
      <c r="D974" s="200"/>
      <c r="E974" s="3"/>
      <c r="F974" s="3"/>
      <c r="G974" s="3"/>
      <c r="H974" s="3"/>
      <c r="I974" s="3"/>
      <c r="J974" s="3"/>
      <c r="K974" s="3"/>
      <c r="L974" s="3"/>
      <c r="M974" s="3"/>
      <c r="N974" s="3"/>
      <c r="O974" s="3"/>
      <c r="P974" s="3"/>
      <c r="Q974" s="3"/>
      <c r="R974" s="3"/>
      <c r="S974" s="3"/>
      <c r="T974" s="3"/>
      <c r="U974" s="3"/>
      <c r="V974" s="3"/>
      <c r="W974" s="3"/>
      <c r="X974" s="3"/>
      <c r="Y974" s="3"/>
      <c r="Z974" s="3"/>
    </row>
    <row r="975" spans="1:26" ht="12.75" customHeight="1" x14ac:dyDescent="0.25">
      <c r="A975" s="3"/>
      <c r="B975" s="3"/>
      <c r="C975" s="3"/>
      <c r="D975" s="200"/>
      <c r="E975" s="3"/>
      <c r="F975" s="3"/>
      <c r="G975" s="3"/>
      <c r="H975" s="3"/>
      <c r="I975" s="3"/>
      <c r="J975" s="3"/>
      <c r="K975" s="3"/>
      <c r="L975" s="3"/>
      <c r="M975" s="3"/>
      <c r="N975" s="3"/>
      <c r="O975" s="3"/>
      <c r="P975" s="3"/>
      <c r="Q975" s="3"/>
      <c r="R975" s="3"/>
      <c r="S975" s="3"/>
      <c r="T975" s="3"/>
      <c r="U975" s="3"/>
      <c r="V975" s="3"/>
      <c r="W975" s="3"/>
      <c r="X975" s="3"/>
      <c r="Y975" s="3"/>
      <c r="Z975" s="3"/>
    </row>
    <row r="976" spans="1:26" ht="12.75" customHeight="1" x14ac:dyDescent="0.25">
      <c r="A976" s="3"/>
      <c r="B976" s="3"/>
      <c r="C976" s="3"/>
      <c r="D976" s="200"/>
      <c r="E976" s="3"/>
      <c r="F976" s="3"/>
      <c r="G976" s="3"/>
      <c r="H976" s="3"/>
      <c r="I976" s="3"/>
      <c r="J976" s="3"/>
      <c r="K976" s="3"/>
      <c r="L976" s="3"/>
      <c r="M976" s="3"/>
      <c r="N976" s="3"/>
      <c r="O976" s="3"/>
      <c r="P976" s="3"/>
      <c r="Q976" s="3"/>
      <c r="R976" s="3"/>
      <c r="S976" s="3"/>
      <c r="T976" s="3"/>
      <c r="U976" s="3"/>
      <c r="V976" s="3"/>
      <c r="W976" s="3"/>
      <c r="X976" s="3"/>
      <c r="Y976" s="3"/>
      <c r="Z976" s="3"/>
    </row>
    <row r="977" spans="1:26" ht="12.75" customHeight="1" x14ac:dyDescent="0.25">
      <c r="A977" s="3"/>
      <c r="B977" s="3"/>
      <c r="C977" s="3"/>
      <c r="D977" s="200"/>
      <c r="E977" s="3"/>
      <c r="F977" s="3"/>
      <c r="G977" s="3"/>
      <c r="H977" s="3"/>
      <c r="I977" s="3"/>
      <c r="J977" s="3"/>
      <c r="K977" s="3"/>
      <c r="L977" s="3"/>
      <c r="M977" s="3"/>
      <c r="N977" s="3"/>
      <c r="O977" s="3"/>
      <c r="P977" s="3"/>
      <c r="Q977" s="3"/>
      <c r="R977" s="3"/>
      <c r="S977" s="3"/>
      <c r="T977" s="3"/>
      <c r="U977" s="3"/>
      <c r="V977" s="3"/>
      <c r="W977" s="3"/>
      <c r="X977" s="3"/>
      <c r="Y977" s="3"/>
      <c r="Z977" s="3"/>
    </row>
    <row r="978" spans="1:26" ht="12.75" customHeight="1" x14ac:dyDescent="0.25">
      <c r="A978" s="3"/>
      <c r="B978" s="3"/>
      <c r="C978" s="3"/>
      <c r="D978" s="200"/>
      <c r="E978" s="3"/>
      <c r="F978" s="3"/>
      <c r="G978" s="3"/>
      <c r="H978" s="3"/>
      <c r="I978" s="3"/>
      <c r="J978" s="3"/>
      <c r="K978" s="3"/>
      <c r="L978" s="3"/>
      <c r="M978" s="3"/>
      <c r="N978" s="3"/>
      <c r="O978" s="3"/>
      <c r="P978" s="3"/>
      <c r="Q978" s="3"/>
      <c r="R978" s="3"/>
      <c r="S978" s="3"/>
      <c r="T978" s="3"/>
      <c r="U978" s="3"/>
      <c r="V978" s="3"/>
      <c r="W978" s="3"/>
      <c r="X978" s="3"/>
      <c r="Y978" s="3"/>
      <c r="Z978" s="3"/>
    </row>
    <row r="979" spans="1:26" ht="12.75" customHeight="1" x14ac:dyDescent="0.25">
      <c r="A979" s="3"/>
      <c r="B979" s="3"/>
      <c r="C979" s="3"/>
      <c r="D979" s="200"/>
      <c r="E979" s="3"/>
      <c r="F979" s="3"/>
      <c r="G979" s="3"/>
      <c r="H979" s="3"/>
      <c r="I979" s="3"/>
      <c r="J979" s="3"/>
      <c r="K979" s="3"/>
      <c r="L979" s="3"/>
      <c r="M979" s="3"/>
      <c r="N979" s="3"/>
      <c r="O979" s="3"/>
      <c r="P979" s="3"/>
      <c r="Q979" s="3"/>
      <c r="R979" s="3"/>
      <c r="S979" s="3"/>
      <c r="T979" s="3"/>
      <c r="U979" s="3"/>
      <c r="V979" s="3"/>
      <c r="W979" s="3"/>
      <c r="X979" s="3"/>
      <c r="Y979" s="3"/>
      <c r="Z979" s="3"/>
    </row>
    <row r="980" spans="1:26" ht="12.75" customHeight="1" x14ac:dyDescent="0.25">
      <c r="A980" s="3"/>
      <c r="B980" s="3"/>
      <c r="C980" s="3"/>
      <c r="D980" s="200"/>
      <c r="E980" s="3"/>
      <c r="F980" s="3"/>
      <c r="G980" s="3"/>
      <c r="H980" s="3"/>
      <c r="I980" s="3"/>
      <c r="J980" s="3"/>
      <c r="K980" s="3"/>
      <c r="L980" s="3"/>
      <c r="M980" s="3"/>
      <c r="N980" s="3"/>
      <c r="O980" s="3"/>
      <c r="P980" s="3"/>
      <c r="Q980" s="3"/>
      <c r="R980" s="3"/>
      <c r="S980" s="3"/>
      <c r="T980" s="3"/>
      <c r="U980" s="3"/>
      <c r="V980" s="3"/>
      <c r="W980" s="3"/>
      <c r="X980" s="3"/>
      <c r="Y980" s="3"/>
      <c r="Z980" s="3"/>
    </row>
    <row r="981" spans="1:26" ht="12.75" customHeight="1" x14ac:dyDescent="0.25">
      <c r="A981" s="3"/>
      <c r="B981" s="3"/>
      <c r="C981" s="3"/>
      <c r="D981" s="200"/>
      <c r="E981" s="3"/>
      <c r="F981" s="3"/>
      <c r="G981" s="3"/>
      <c r="H981" s="3"/>
      <c r="I981" s="3"/>
      <c r="J981" s="3"/>
      <c r="K981" s="3"/>
      <c r="L981" s="3"/>
      <c r="M981" s="3"/>
      <c r="N981" s="3"/>
      <c r="O981" s="3"/>
      <c r="P981" s="3"/>
      <c r="Q981" s="3"/>
      <c r="R981" s="3"/>
      <c r="S981" s="3"/>
      <c r="T981" s="3"/>
      <c r="U981" s="3"/>
      <c r="V981" s="3"/>
      <c r="W981" s="3"/>
      <c r="X981" s="3"/>
      <c r="Y981" s="3"/>
      <c r="Z981" s="3"/>
    </row>
    <row r="982" spans="1:26" ht="12.75" customHeight="1" x14ac:dyDescent="0.25">
      <c r="A982" s="3"/>
      <c r="B982" s="3"/>
      <c r="C982" s="3"/>
      <c r="D982" s="200"/>
      <c r="E982" s="3"/>
      <c r="F982" s="3"/>
      <c r="G982" s="3"/>
      <c r="H982" s="3"/>
      <c r="I982" s="3"/>
      <c r="J982" s="3"/>
      <c r="K982" s="3"/>
      <c r="L982" s="3"/>
      <c r="M982" s="3"/>
      <c r="N982" s="3"/>
      <c r="O982" s="3"/>
      <c r="P982" s="3"/>
      <c r="Q982" s="3"/>
      <c r="R982" s="3"/>
      <c r="S982" s="3"/>
      <c r="T982" s="3"/>
      <c r="U982" s="3"/>
      <c r="V982" s="3"/>
      <c r="W982" s="3"/>
      <c r="X982" s="3"/>
      <c r="Y982" s="3"/>
      <c r="Z982" s="3"/>
    </row>
    <row r="983" spans="1:26" ht="12.75" customHeight="1" x14ac:dyDescent="0.25">
      <c r="A983" s="3"/>
      <c r="B983" s="3"/>
      <c r="C983" s="3"/>
      <c r="D983" s="200"/>
      <c r="E983" s="3"/>
      <c r="F983" s="3"/>
      <c r="G983" s="3"/>
      <c r="H983" s="3"/>
      <c r="I983" s="3"/>
      <c r="J983" s="3"/>
      <c r="K983" s="3"/>
      <c r="L983" s="3"/>
      <c r="M983" s="3"/>
      <c r="N983" s="3"/>
      <c r="O983" s="3"/>
      <c r="P983" s="3"/>
      <c r="Q983" s="3"/>
      <c r="R983" s="3"/>
      <c r="S983" s="3"/>
      <c r="T983" s="3"/>
      <c r="U983" s="3"/>
      <c r="V983" s="3"/>
      <c r="W983" s="3"/>
      <c r="X983" s="3"/>
      <c r="Y983" s="3"/>
      <c r="Z983" s="3"/>
    </row>
    <row r="984" spans="1:26" ht="12.75" customHeight="1" x14ac:dyDescent="0.25">
      <c r="A984" s="3"/>
      <c r="B984" s="3"/>
      <c r="C984" s="3"/>
      <c r="D984" s="200"/>
      <c r="E984" s="3"/>
      <c r="F984" s="3"/>
      <c r="G984" s="3"/>
      <c r="H984" s="3"/>
      <c r="I984" s="3"/>
      <c r="J984" s="3"/>
      <c r="K984" s="3"/>
      <c r="L984" s="3"/>
      <c r="M984" s="3"/>
      <c r="N984" s="3"/>
      <c r="O984" s="3"/>
      <c r="P984" s="3"/>
      <c r="Q984" s="3"/>
      <c r="R984" s="3"/>
      <c r="S984" s="3"/>
      <c r="T984" s="3"/>
      <c r="U984" s="3"/>
      <c r="V984" s="3"/>
      <c r="W984" s="3"/>
      <c r="X984" s="3"/>
      <c r="Y984" s="3"/>
      <c r="Z984" s="3"/>
    </row>
    <row r="985" spans="1:26" ht="12.75" customHeight="1" x14ac:dyDescent="0.25">
      <c r="A985" s="3"/>
      <c r="B985" s="3"/>
      <c r="C985" s="3"/>
      <c r="D985" s="200"/>
      <c r="E985" s="3"/>
      <c r="F985" s="3"/>
      <c r="G985" s="3"/>
      <c r="H985" s="3"/>
      <c r="I985" s="3"/>
      <c r="J985" s="3"/>
      <c r="K985" s="3"/>
      <c r="L985" s="3"/>
      <c r="M985" s="3"/>
      <c r="N985" s="3"/>
      <c r="O985" s="3"/>
      <c r="P985" s="3"/>
      <c r="Q985" s="3"/>
      <c r="R985" s="3"/>
      <c r="S985" s="3"/>
      <c r="T985" s="3"/>
      <c r="U985" s="3"/>
      <c r="V985" s="3"/>
      <c r="W985" s="3"/>
      <c r="X985" s="3"/>
      <c r="Y985" s="3"/>
      <c r="Z985" s="3"/>
    </row>
    <row r="986" spans="1:26" ht="12.75" customHeight="1" x14ac:dyDescent="0.25">
      <c r="A986" s="3"/>
      <c r="B986" s="3"/>
      <c r="C986" s="3"/>
      <c r="D986" s="200"/>
      <c r="E986" s="3"/>
      <c r="F986" s="3"/>
      <c r="G986" s="3"/>
      <c r="H986" s="3"/>
      <c r="I986" s="3"/>
      <c r="J986" s="3"/>
      <c r="K986" s="3"/>
      <c r="L986" s="3"/>
      <c r="M986" s="3"/>
      <c r="N986" s="3"/>
      <c r="O986" s="3"/>
      <c r="P986" s="3"/>
      <c r="Q986" s="3"/>
      <c r="R986" s="3"/>
      <c r="S986" s="3"/>
      <c r="T986" s="3"/>
      <c r="U986" s="3"/>
      <c r="V986" s="3"/>
      <c r="W986" s="3"/>
      <c r="X986" s="3"/>
      <c r="Y986" s="3"/>
      <c r="Z986" s="3"/>
    </row>
    <row r="987" spans="1:26" ht="12.75" customHeight="1" x14ac:dyDescent="0.25">
      <c r="A987" s="3"/>
      <c r="B987" s="3"/>
      <c r="C987" s="3"/>
      <c r="D987" s="200"/>
      <c r="E987" s="3"/>
      <c r="F987" s="3"/>
      <c r="G987" s="3"/>
      <c r="H987" s="3"/>
      <c r="I987" s="3"/>
      <c r="J987" s="3"/>
      <c r="K987" s="3"/>
      <c r="L987" s="3"/>
      <c r="M987" s="3"/>
      <c r="N987" s="3"/>
      <c r="O987" s="3"/>
      <c r="P987" s="3"/>
      <c r="Q987" s="3"/>
      <c r="R987" s="3"/>
      <c r="S987" s="3"/>
      <c r="T987" s="3"/>
      <c r="U987" s="3"/>
      <c r="V987" s="3"/>
      <c r="W987" s="3"/>
      <c r="X987" s="3"/>
      <c r="Y987" s="3"/>
      <c r="Z987" s="3"/>
    </row>
    <row r="988" spans="1:26" ht="12.75" customHeight="1" x14ac:dyDescent="0.25">
      <c r="A988" s="3"/>
      <c r="B988" s="3"/>
      <c r="C988" s="3"/>
      <c r="D988" s="200"/>
      <c r="E988" s="3"/>
      <c r="F988" s="3"/>
      <c r="G988" s="3"/>
      <c r="H988" s="3"/>
      <c r="I988" s="3"/>
      <c r="J988" s="3"/>
      <c r="K988" s="3"/>
      <c r="L988" s="3"/>
      <c r="M988" s="3"/>
      <c r="N988" s="3"/>
      <c r="O988" s="3"/>
      <c r="P988" s="3"/>
      <c r="Q988" s="3"/>
      <c r="R988" s="3"/>
      <c r="S988" s="3"/>
      <c r="T988" s="3"/>
      <c r="U988" s="3"/>
      <c r="V988" s="3"/>
      <c r="W988" s="3"/>
      <c r="X988" s="3"/>
      <c r="Y988" s="3"/>
      <c r="Z988" s="3"/>
    </row>
    <row r="989" spans="1:26" ht="12.75" customHeight="1" x14ac:dyDescent="0.25">
      <c r="A989" s="3"/>
      <c r="B989" s="3"/>
      <c r="C989" s="3"/>
      <c r="D989" s="200"/>
      <c r="E989" s="3"/>
      <c r="F989" s="3"/>
      <c r="G989" s="3"/>
      <c r="H989" s="3"/>
      <c r="I989" s="3"/>
      <c r="J989" s="3"/>
      <c r="K989" s="3"/>
      <c r="L989" s="3"/>
      <c r="M989" s="3"/>
      <c r="N989" s="3"/>
      <c r="O989" s="3"/>
      <c r="P989" s="3"/>
      <c r="Q989" s="3"/>
      <c r="R989" s="3"/>
      <c r="S989" s="3"/>
      <c r="T989" s="3"/>
      <c r="U989" s="3"/>
      <c r="V989" s="3"/>
      <c r="W989" s="3"/>
      <c r="X989" s="3"/>
      <c r="Y989" s="3"/>
      <c r="Z989" s="3"/>
    </row>
    <row r="990" spans="1:26" ht="12.75" customHeight="1" x14ac:dyDescent="0.25">
      <c r="A990" s="3"/>
      <c r="B990" s="3"/>
      <c r="C990" s="3"/>
      <c r="D990" s="200"/>
      <c r="E990" s="3"/>
      <c r="F990" s="3"/>
      <c r="G990" s="3"/>
      <c r="H990" s="3"/>
      <c r="I990" s="3"/>
      <c r="J990" s="3"/>
      <c r="K990" s="3"/>
      <c r="L990" s="3"/>
      <c r="M990" s="3"/>
      <c r="N990" s="3"/>
      <c r="O990" s="3"/>
      <c r="P990" s="3"/>
      <c r="Q990" s="3"/>
      <c r="R990" s="3"/>
      <c r="S990" s="3"/>
      <c r="T990" s="3"/>
      <c r="U990" s="3"/>
      <c r="V990" s="3"/>
      <c r="W990" s="3"/>
      <c r="X990" s="3"/>
      <c r="Y990" s="3"/>
      <c r="Z990" s="3"/>
    </row>
    <row r="991" spans="1:26" ht="12.75" customHeight="1" x14ac:dyDescent="0.25">
      <c r="A991" s="3"/>
      <c r="B991" s="3"/>
      <c r="C991" s="3"/>
      <c r="D991" s="200"/>
      <c r="E991" s="3"/>
      <c r="F991" s="3"/>
      <c r="G991" s="3"/>
      <c r="H991" s="3"/>
      <c r="I991" s="3"/>
      <c r="J991" s="3"/>
      <c r="K991" s="3"/>
      <c r="L991" s="3"/>
      <c r="M991" s="3"/>
      <c r="N991" s="3"/>
      <c r="O991" s="3"/>
      <c r="P991" s="3"/>
      <c r="Q991" s="3"/>
      <c r="R991" s="3"/>
      <c r="S991" s="3"/>
      <c r="T991" s="3"/>
      <c r="U991" s="3"/>
      <c r="V991" s="3"/>
      <c r="W991" s="3"/>
      <c r="X991" s="3"/>
      <c r="Y991" s="3"/>
      <c r="Z991" s="3"/>
    </row>
    <row r="992" spans="1:26" ht="12.75" customHeight="1" x14ac:dyDescent="0.25">
      <c r="A992" s="3"/>
      <c r="B992" s="3"/>
      <c r="C992" s="3"/>
      <c r="D992" s="200"/>
      <c r="E992" s="3"/>
      <c r="F992" s="3"/>
      <c r="G992" s="3"/>
      <c r="H992" s="3"/>
      <c r="I992" s="3"/>
      <c r="J992" s="3"/>
      <c r="K992" s="3"/>
      <c r="L992" s="3"/>
      <c r="M992" s="3"/>
      <c r="N992" s="3"/>
      <c r="O992" s="3"/>
      <c r="P992" s="3"/>
      <c r="Q992" s="3"/>
      <c r="R992" s="3"/>
      <c r="S992" s="3"/>
      <c r="T992" s="3"/>
      <c r="U992" s="3"/>
      <c r="V992" s="3"/>
      <c r="W992" s="3"/>
      <c r="X992" s="3"/>
      <c r="Y992" s="3"/>
      <c r="Z992" s="3"/>
    </row>
    <row r="993" spans="1:26" ht="12.75" customHeight="1" x14ac:dyDescent="0.25">
      <c r="A993" s="3"/>
      <c r="B993" s="3"/>
      <c r="C993" s="3"/>
      <c r="D993" s="200"/>
      <c r="E993" s="3"/>
      <c r="F993" s="3"/>
      <c r="G993" s="3"/>
      <c r="H993" s="3"/>
      <c r="I993" s="3"/>
      <c r="J993" s="3"/>
      <c r="K993" s="3"/>
      <c r="L993" s="3"/>
      <c r="M993" s="3"/>
      <c r="N993" s="3"/>
      <c r="O993" s="3"/>
      <c r="P993" s="3"/>
      <c r="Q993" s="3"/>
      <c r="R993" s="3"/>
      <c r="S993" s="3"/>
      <c r="T993" s="3"/>
      <c r="U993" s="3"/>
      <c r="V993" s="3"/>
      <c r="W993" s="3"/>
      <c r="X993" s="3"/>
      <c r="Y993" s="3"/>
      <c r="Z993" s="3"/>
    </row>
    <row r="994" spans="1:26" ht="12.75" customHeight="1" x14ac:dyDescent="0.25">
      <c r="A994" s="3"/>
      <c r="B994" s="3"/>
      <c r="C994" s="3"/>
      <c r="D994" s="200"/>
      <c r="E994" s="3"/>
      <c r="F994" s="3"/>
      <c r="G994" s="3"/>
      <c r="H994" s="3"/>
      <c r="I994" s="3"/>
      <c r="J994" s="3"/>
      <c r="K994" s="3"/>
      <c r="L994" s="3"/>
      <c r="M994" s="3"/>
      <c r="N994" s="3"/>
      <c r="O994" s="3"/>
      <c r="P994" s="3"/>
      <c r="Q994" s="3"/>
      <c r="R994" s="3"/>
      <c r="S994" s="3"/>
      <c r="T994" s="3"/>
      <c r="U994" s="3"/>
      <c r="V994" s="3"/>
      <c r="W994" s="3"/>
      <c r="X994" s="3"/>
      <c r="Y994" s="3"/>
      <c r="Z994" s="3"/>
    </row>
    <row r="995" spans="1:26" ht="12.75" customHeight="1" x14ac:dyDescent="0.25">
      <c r="A995" s="3"/>
      <c r="B995" s="3"/>
      <c r="C995" s="3"/>
      <c r="D995" s="200"/>
      <c r="E995" s="3"/>
      <c r="F995" s="3"/>
      <c r="G995" s="3"/>
      <c r="H995" s="3"/>
      <c r="I995" s="3"/>
      <c r="J995" s="3"/>
      <c r="K995" s="3"/>
      <c r="L995" s="3"/>
      <c r="M995" s="3"/>
      <c r="N995" s="3"/>
      <c r="O995" s="3"/>
      <c r="P995" s="3"/>
      <c r="Q995" s="3"/>
      <c r="R995" s="3"/>
      <c r="S995" s="3"/>
      <c r="T995" s="3"/>
      <c r="U995" s="3"/>
      <c r="V995" s="3"/>
      <c r="W995" s="3"/>
      <c r="X995" s="3"/>
      <c r="Y995" s="3"/>
      <c r="Z995" s="3"/>
    </row>
    <row r="996" spans="1:26" ht="12.75" customHeight="1" x14ac:dyDescent="0.25">
      <c r="A996" s="3"/>
      <c r="B996" s="3"/>
      <c r="C996" s="3"/>
      <c r="D996" s="200"/>
      <c r="E996" s="3"/>
      <c r="F996" s="3"/>
      <c r="G996" s="3"/>
      <c r="H996" s="3"/>
      <c r="I996" s="3"/>
      <c r="J996" s="3"/>
      <c r="K996" s="3"/>
      <c r="L996" s="3"/>
      <c r="M996" s="3"/>
      <c r="N996" s="3"/>
      <c r="O996" s="3"/>
      <c r="P996" s="3"/>
      <c r="Q996" s="3"/>
      <c r="R996" s="3"/>
      <c r="S996" s="3"/>
      <c r="T996" s="3"/>
      <c r="U996" s="3"/>
      <c r="V996" s="3"/>
      <c r="W996" s="3"/>
      <c r="X996" s="3"/>
      <c r="Y996" s="3"/>
      <c r="Z996" s="3"/>
    </row>
    <row r="997" spans="1:26" ht="12.75" customHeight="1" x14ac:dyDescent="0.25">
      <c r="A997" s="3"/>
      <c r="B997" s="3"/>
      <c r="C997" s="3"/>
      <c r="D997" s="200"/>
      <c r="E997" s="3"/>
      <c r="F997" s="3"/>
      <c r="G997" s="3"/>
      <c r="H997" s="3"/>
      <c r="I997" s="3"/>
      <c r="J997" s="3"/>
      <c r="K997" s="3"/>
      <c r="L997" s="3"/>
      <c r="M997" s="3"/>
      <c r="N997" s="3"/>
      <c r="O997" s="3"/>
      <c r="P997" s="3"/>
      <c r="Q997" s="3"/>
      <c r="R997" s="3"/>
      <c r="S997" s="3"/>
      <c r="T997" s="3"/>
      <c r="U997" s="3"/>
      <c r="V997" s="3"/>
      <c r="W997" s="3"/>
      <c r="X997" s="3"/>
      <c r="Y997" s="3"/>
      <c r="Z997" s="3"/>
    </row>
    <row r="998" spans="1:26" ht="12.75" customHeight="1" x14ac:dyDescent="0.25">
      <c r="A998" s="3"/>
      <c r="B998" s="3"/>
      <c r="C998" s="3"/>
      <c r="D998" s="200"/>
      <c r="E998" s="3"/>
      <c r="F998" s="3"/>
      <c r="G998" s="3"/>
      <c r="H998" s="3"/>
      <c r="I998" s="3"/>
      <c r="J998" s="3"/>
      <c r="K998" s="3"/>
      <c r="L998" s="3"/>
      <c r="M998" s="3"/>
      <c r="N998" s="3"/>
      <c r="O998" s="3"/>
      <c r="P998" s="3"/>
      <c r="Q998" s="3"/>
      <c r="R998" s="3"/>
      <c r="S998" s="3"/>
      <c r="T998" s="3"/>
      <c r="U998" s="3"/>
      <c r="V998" s="3"/>
      <c r="W998" s="3"/>
      <c r="X998" s="3"/>
      <c r="Y998" s="3"/>
      <c r="Z998" s="3"/>
    </row>
    <row r="999" spans="1:26" ht="12.75" customHeight="1" x14ac:dyDescent="0.25">
      <c r="A999" s="3"/>
      <c r="B999" s="3"/>
      <c r="C999" s="3"/>
      <c r="D999" s="200"/>
      <c r="E999" s="3"/>
      <c r="F999" s="3"/>
      <c r="G999" s="3"/>
      <c r="H999" s="3"/>
      <c r="I999" s="3"/>
      <c r="J999" s="3"/>
      <c r="K999" s="3"/>
      <c r="L999" s="3"/>
      <c r="M999" s="3"/>
      <c r="N999" s="3"/>
      <c r="O999" s="3"/>
      <c r="P999" s="3"/>
      <c r="Q999" s="3"/>
      <c r="R999" s="3"/>
      <c r="S999" s="3"/>
      <c r="T999" s="3"/>
      <c r="U999" s="3"/>
      <c r="V999" s="3"/>
      <c r="W999" s="3"/>
      <c r="X999" s="3"/>
      <c r="Y999" s="3"/>
      <c r="Z999" s="3"/>
    </row>
    <row r="1000" spans="1:26" ht="12.75" customHeight="1" x14ac:dyDescent="0.25">
      <c r="A1000" s="3"/>
      <c r="B1000" s="3"/>
      <c r="C1000" s="3"/>
      <c r="D1000" s="200"/>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 footer="0"/>
  <pageSetup orientation="landscape"/>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12</vt:i4>
      </vt:variant>
    </vt:vector>
  </HeadingPairs>
  <TitlesOfParts>
    <vt:vector size="46" baseType="lpstr">
      <vt:lpstr>Instructions</vt:lpstr>
      <vt:lpstr>IPCC</vt:lpstr>
      <vt:lpstr>ProteGEEr</vt:lpstr>
      <vt:lpstr>Planilha3</vt:lpstr>
      <vt:lpstr>Parameters</vt:lpstr>
      <vt:lpstr>TempREG</vt:lpstr>
      <vt:lpstr>Temp</vt:lpstr>
      <vt:lpstr>Disposição Final</vt:lpstr>
      <vt:lpstr>Metano Emitido e Recuperado</vt:lpstr>
      <vt:lpstr>Graficos</vt:lpstr>
      <vt:lpstr>DadosGraf</vt:lpstr>
      <vt:lpstr>graf</vt:lpstr>
      <vt:lpstr>Geração e Composição do RSU</vt:lpstr>
      <vt:lpstr>MCF</vt:lpstr>
      <vt:lpstr>Activity</vt:lpstr>
      <vt:lpstr>Amnt_Deposited</vt:lpstr>
      <vt:lpstr>Recovery_OX</vt:lpstr>
      <vt:lpstr>Planilha1</vt:lpstr>
      <vt:lpstr>Planilha2</vt:lpstr>
      <vt:lpstr>HWP</vt:lpstr>
      <vt:lpstr>Stored_C</vt:lpstr>
      <vt:lpstr>Theory</vt:lpstr>
      <vt:lpstr>Defaults</vt:lpstr>
      <vt:lpstr>Results</vt:lpstr>
      <vt:lpstr>Food</vt:lpstr>
      <vt:lpstr>Garden</vt:lpstr>
      <vt:lpstr>Paper</vt:lpstr>
      <vt:lpstr>Wood</vt:lpstr>
      <vt:lpstr>Textiles</vt:lpstr>
      <vt:lpstr>Nappies</vt:lpstr>
      <vt:lpstr>Sludge</vt:lpstr>
      <vt:lpstr>SludgeRec</vt:lpstr>
      <vt:lpstr>MSW</vt:lpstr>
      <vt:lpstr>Industry</vt:lpstr>
      <vt:lpstr>CH4_fraction</vt:lpstr>
      <vt:lpstr>conv</vt:lpstr>
      <vt:lpstr>country</vt:lpstr>
      <vt:lpstr>DOC_table</vt:lpstr>
      <vt:lpstr>DOCF</vt:lpstr>
      <vt:lpstr>half_life</vt:lpstr>
      <vt:lpstr>ox</vt:lpstr>
      <vt:lpstr>Regional_data</vt:lpstr>
      <vt:lpstr>Select2</vt:lpstr>
      <vt:lpstr>Select3</vt:lpstr>
      <vt:lpstr>selected</vt:lpstr>
      <vt:lpstr>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Flávio Ravier</dc:creator>
  <cp:lastModifiedBy>Flávio Ravier</cp:lastModifiedBy>
  <dcterms:created xsi:type="dcterms:W3CDTF">2018-04-26T00:20:04Z</dcterms:created>
  <dcterms:modified xsi:type="dcterms:W3CDTF">2019-09-10T22:45:07Z</dcterms:modified>
</cp:coreProperties>
</file>